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КАФЕДРА\Муравьи\"/>
    </mc:Choice>
  </mc:AlternateContent>
  <bookViews>
    <workbookView xWindow="0" yWindow="0" windowWidth="19140" windowHeight="6180" firstSheet="23" activeTab="25"/>
  </bookViews>
  <sheets>
    <sheet name="42 end (2)" sheetId="32" r:id="rId1"/>
    <sheet name="42p trace (2)" sheetId="31" r:id="rId2"/>
    <sheet name="42p stat (2)" sheetId="30" r:id="rId3"/>
    <sheet name="42p stat" sheetId="1" r:id="rId4"/>
    <sheet name="42p trace" sheetId="2" r:id="rId5"/>
    <sheet name="42 end" sheetId="12" r:id="rId6"/>
    <sheet name="84p stat" sheetId="14" r:id="rId7"/>
    <sheet name="84p trace" sheetId="15" r:id="rId8"/>
    <sheet name="84 end" sheetId="16" r:id="rId9"/>
    <sheet name="168p stat" sheetId="10" r:id="rId10"/>
    <sheet name="168p trace" sheetId="11" r:id="rId11"/>
    <sheet name="168 end" sheetId="13" r:id="rId12"/>
    <sheet name="336p stat" sheetId="3" r:id="rId13"/>
    <sheet name="336p trace" sheetId="4" r:id="rId14"/>
    <sheet name="336" sheetId="5" r:id="rId15"/>
    <sheet name="336 end" sheetId="6" r:id="rId16"/>
    <sheet name="672p stat" sheetId="17" r:id="rId17"/>
    <sheet name="672p trace" sheetId="18" r:id="rId18"/>
    <sheet name="672 end" sheetId="19" r:id="rId19"/>
    <sheet name="1344p stat" sheetId="20" r:id="rId20"/>
    <sheet name="1344p trace" sheetId="21" r:id="rId21"/>
    <sheet name="1344 end" sheetId="23" r:id="rId22"/>
    <sheet name="2688p stat" sheetId="25" r:id="rId23"/>
    <sheet name="2688p trace" sheetId="26" r:id="rId24"/>
    <sheet name="2688 end" sheetId="27" r:id="rId25"/>
    <sheet name="сводное" sheetId="9" r:id="rId26"/>
    <sheet name="время" sheetId="29" r:id="rId27"/>
    <sheet name="Time" sheetId="7" r:id="rId28"/>
    <sheet name="Графики" sheetId="28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79" i="32" l="1"/>
  <c r="C278" i="32"/>
  <c r="C277" i="32"/>
  <c r="C276" i="32"/>
  <c r="C275" i="32"/>
  <c r="C274" i="32"/>
  <c r="C273" i="32"/>
  <c r="C272" i="32"/>
  <c r="C271" i="32"/>
  <c r="C270" i="32"/>
  <c r="C269" i="32"/>
  <c r="C268" i="32"/>
  <c r="C267" i="32"/>
  <c r="C266" i="32"/>
  <c r="C265" i="32"/>
  <c r="C264" i="32"/>
  <c r="C263" i="32"/>
  <c r="C262" i="32"/>
  <c r="C261" i="32"/>
  <c r="C260" i="32"/>
  <c r="C259" i="32"/>
  <c r="C258" i="32"/>
  <c r="C257" i="32"/>
  <c r="C256" i="32"/>
  <c r="C255" i="32"/>
  <c r="C254" i="32"/>
  <c r="C253" i="32"/>
  <c r="C252" i="32"/>
  <c r="C251" i="32"/>
  <c r="C243" i="32"/>
  <c r="C242" i="32"/>
  <c r="C241" i="32"/>
  <c r="C240" i="32"/>
  <c r="C239" i="32"/>
  <c r="C238" i="32"/>
  <c r="C237" i="32"/>
  <c r="C236" i="32"/>
  <c r="C235" i="32"/>
  <c r="C234" i="32"/>
  <c r="C233" i="32"/>
  <c r="C232" i="32"/>
  <c r="C231" i="32"/>
  <c r="C230" i="32"/>
  <c r="C229" i="32"/>
  <c r="C228" i="32"/>
  <c r="C227" i="32"/>
  <c r="C226" i="32"/>
  <c r="C225" i="32"/>
  <c r="C224" i="32"/>
  <c r="C223" i="32"/>
  <c r="C222" i="32"/>
  <c r="C221" i="32"/>
  <c r="C220" i="32"/>
  <c r="C219" i="32"/>
  <c r="C218" i="32"/>
  <c r="C217" i="32"/>
  <c r="C216" i="32"/>
  <c r="C215" i="32"/>
  <c r="C214" i="32"/>
  <c r="C213" i="32"/>
  <c r="C212" i="32"/>
  <c r="C211" i="32"/>
  <c r="C210" i="32"/>
  <c r="C209" i="32"/>
  <c r="C208" i="32"/>
  <c r="C207" i="32"/>
  <c r="C206" i="32"/>
  <c r="C205" i="32"/>
  <c r="C204" i="32"/>
  <c r="C203" i="32"/>
  <c r="C202" i="32"/>
  <c r="C201" i="32"/>
  <c r="C200" i="32"/>
  <c r="C199" i="32"/>
  <c r="C198" i="32"/>
  <c r="C197" i="32"/>
  <c r="C196" i="32"/>
  <c r="C195" i="32"/>
  <c r="C194" i="32"/>
  <c r="E192" i="32"/>
  <c r="H187" i="32"/>
  <c r="G187" i="32"/>
  <c r="F187" i="32"/>
  <c r="F243" i="32" s="1"/>
  <c r="E187" i="32"/>
  <c r="D187" i="32"/>
  <c r="C187" i="32"/>
  <c r="H186" i="32"/>
  <c r="H242" i="32" s="1"/>
  <c r="G186" i="32"/>
  <c r="G242" i="32" s="1"/>
  <c r="F186" i="32"/>
  <c r="F242" i="32" s="1"/>
  <c r="E186" i="32"/>
  <c r="E242" i="32" s="1"/>
  <c r="D186" i="32"/>
  <c r="C186" i="32"/>
  <c r="H185" i="32"/>
  <c r="H241" i="32" s="1"/>
  <c r="G185" i="32"/>
  <c r="F185" i="32"/>
  <c r="E185" i="32"/>
  <c r="D185" i="32"/>
  <c r="D241" i="32" s="1"/>
  <c r="C185" i="32"/>
  <c r="H184" i="32"/>
  <c r="G184" i="32"/>
  <c r="G240" i="32" s="1"/>
  <c r="F184" i="32"/>
  <c r="F240" i="32" s="1"/>
  <c r="E184" i="32"/>
  <c r="D184" i="32"/>
  <c r="C184" i="32"/>
  <c r="H183" i="32"/>
  <c r="H239" i="32" s="1"/>
  <c r="G183" i="32"/>
  <c r="F183" i="32"/>
  <c r="E183" i="32"/>
  <c r="E239" i="32" s="1"/>
  <c r="D183" i="32"/>
  <c r="C183" i="32"/>
  <c r="H182" i="32"/>
  <c r="H238" i="32" s="1"/>
  <c r="G182" i="32"/>
  <c r="G238" i="32" s="1"/>
  <c r="F182" i="32"/>
  <c r="E182" i="32"/>
  <c r="E238" i="32" s="1"/>
  <c r="D182" i="32"/>
  <c r="J182" i="32" s="1"/>
  <c r="J238" i="32" s="1"/>
  <c r="C182" i="32"/>
  <c r="H181" i="32"/>
  <c r="G181" i="32"/>
  <c r="F181" i="32"/>
  <c r="F237" i="32" s="1"/>
  <c r="E181" i="32"/>
  <c r="E237" i="32" s="1"/>
  <c r="D181" i="32"/>
  <c r="J181" i="32" s="1"/>
  <c r="J237" i="32" s="1"/>
  <c r="C181" i="32"/>
  <c r="H180" i="32"/>
  <c r="H236" i="32" s="1"/>
  <c r="G180" i="32"/>
  <c r="G236" i="32" s="1"/>
  <c r="F180" i="32"/>
  <c r="F236" i="32" s="1"/>
  <c r="E180" i="32"/>
  <c r="E236" i="32" s="1"/>
  <c r="D180" i="32"/>
  <c r="C180" i="32"/>
  <c r="H179" i="32"/>
  <c r="H235" i="32" s="1"/>
  <c r="G179" i="32"/>
  <c r="F179" i="32"/>
  <c r="F235" i="32" s="1"/>
  <c r="E179" i="32"/>
  <c r="E235" i="32" s="1"/>
  <c r="D179" i="32"/>
  <c r="D235" i="32" s="1"/>
  <c r="C179" i="32"/>
  <c r="H178" i="32"/>
  <c r="H234" i="32" s="1"/>
  <c r="G178" i="32"/>
  <c r="G234" i="32" s="1"/>
  <c r="F178" i="32"/>
  <c r="F234" i="32" s="1"/>
  <c r="E178" i="32"/>
  <c r="E234" i="32" s="1"/>
  <c r="D178" i="32"/>
  <c r="C178" i="32"/>
  <c r="H177" i="32"/>
  <c r="H233" i="32" s="1"/>
  <c r="G177" i="32"/>
  <c r="G233" i="32" s="1"/>
  <c r="F177" i="32"/>
  <c r="E177" i="32"/>
  <c r="E233" i="32" s="1"/>
  <c r="D177" i="32"/>
  <c r="J177" i="32" s="1"/>
  <c r="J233" i="32" s="1"/>
  <c r="C177" i="32"/>
  <c r="H176" i="32"/>
  <c r="H232" i="32" s="1"/>
  <c r="G176" i="32"/>
  <c r="F176" i="32"/>
  <c r="C176" i="32"/>
  <c r="H175" i="32"/>
  <c r="G175" i="32"/>
  <c r="G231" i="32" s="1"/>
  <c r="F175" i="32"/>
  <c r="C175" i="32"/>
  <c r="H174" i="32"/>
  <c r="G174" i="32"/>
  <c r="F174" i="32"/>
  <c r="C174" i="32"/>
  <c r="H173" i="32"/>
  <c r="H229" i="32" s="1"/>
  <c r="G173" i="32"/>
  <c r="G229" i="32" s="1"/>
  <c r="F173" i="32"/>
  <c r="F229" i="32" s="1"/>
  <c r="C173" i="32"/>
  <c r="H172" i="32"/>
  <c r="H228" i="32" s="1"/>
  <c r="G172" i="32"/>
  <c r="G228" i="32" s="1"/>
  <c r="F172" i="32"/>
  <c r="F228" i="32" s="1"/>
  <c r="C172" i="32"/>
  <c r="H171" i="32"/>
  <c r="H227" i="32" s="1"/>
  <c r="G171" i="32"/>
  <c r="F171" i="32"/>
  <c r="F227" i="32" s="1"/>
  <c r="C171" i="32"/>
  <c r="H170" i="32"/>
  <c r="H226" i="32" s="1"/>
  <c r="G170" i="32"/>
  <c r="F170" i="32"/>
  <c r="F226" i="32" s="1"/>
  <c r="C170" i="32"/>
  <c r="H169" i="32"/>
  <c r="G169" i="32"/>
  <c r="G225" i="32" s="1"/>
  <c r="F169" i="32"/>
  <c r="F225" i="32" s="1"/>
  <c r="C169" i="32"/>
  <c r="H168" i="32"/>
  <c r="H224" i="32" s="1"/>
  <c r="G168" i="32"/>
  <c r="F168" i="32"/>
  <c r="C168" i="32"/>
  <c r="H167" i="32"/>
  <c r="H223" i="32" s="1"/>
  <c r="G167" i="32"/>
  <c r="F167" i="32"/>
  <c r="F223" i="32" s="1"/>
  <c r="C167" i="32"/>
  <c r="H166" i="32"/>
  <c r="G166" i="32"/>
  <c r="F166" i="32"/>
  <c r="C166" i="32"/>
  <c r="H165" i="32"/>
  <c r="G165" i="32"/>
  <c r="F165" i="32"/>
  <c r="C165" i="32"/>
  <c r="H164" i="32"/>
  <c r="G164" i="32"/>
  <c r="F164" i="32"/>
  <c r="C164" i="32"/>
  <c r="H163" i="32"/>
  <c r="G163" i="32"/>
  <c r="F163" i="32"/>
  <c r="F219" i="32" s="1"/>
  <c r="C163" i="32"/>
  <c r="H162" i="32"/>
  <c r="G162" i="32"/>
  <c r="F162" i="32"/>
  <c r="C162" i="32"/>
  <c r="H161" i="32"/>
  <c r="G161" i="32"/>
  <c r="F161" i="32"/>
  <c r="C161" i="32"/>
  <c r="H160" i="32"/>
  <c r="G160" i="32"/>
  <c r="F160" i="32"/>
  <c r="F216" i="32" s="1"/>
  <c r="C160" i="32"/>
  <c r="H159" i="32"/>
  <c r="G159" i="32"/>
  <c r="F159" i="32"/>
  <c r="F215" i="32" s="1"/>
  <c r="C159" i="32"/>
  <c r="H158" i="32"/>
  <c r="G158" i="32"/>
  <c r="F158" i="32"/>
  <c r="C158" i="32"/>
  <c r="H157" i="32"/>
  <c r="G157" i="32"/>
  <c r="F157" i="32"/>
  <c r="C157" i="32"/>
  <c r="H156" i="32"/>
  <c r="G156" i="32"/>
  <c r="G212" i="32" s="1"/>
  <c r="F156" i="32"/>
  <c r="F212" i="32" s="1"/>
  <c r="C156" i="32"/>
  <c r="H155" i="32"/>
  <c r="G155" i="32"/>
  <c r="F155" i="32"/>
  <c r="C155" i="32"/>
  <c r="H154" i="32"/>
  <c r="G154" i="32"/>
  <c r="F154" i="32"/>
  <c r="F210" i="32" s="1"/>
  <c r="C154" i="32"/>
  <c r="H153" i="32"/>
  <c r="G153" i="32"/>
  <c r="G209" i="32" s="1"/>
  <c r="F153" i="32"/>
  <c r="C153" i="32"/>
  <c r="H152" i="32"/>
  <c r="G152" i="32"/>
  <c r="F152" i="32"/>
  <c r="C152" i="32"/>
  <c r="H151" i="32"/>
  <c r="G151" i="32"/>
  <c r="F151" i="32"/>
  <c r="C151" i="32"/>
  <c r="H150" i="32"/>
  <c r="G150" i="32"/>
  <c r="F150" i="32"/>
  <c r="C150" i="32"/>
  <c r="H149" i="32"/>
  <c r="H205" i="32" s="1"/>
  <c r="G149" i="32"/>
  <c r="F149" i="32"/>
  <c r="F205" i="32" s="1"/>
  <c r="C149" i="32"/>
  <c r="H148" i="32"/>
  <c r="G148" i="32"/>
  <c r="F148" i="32"/>
  <c r="F204" i="32" s="1"/>
  <c r="C148" i="32"/>
  <c r="H147" i="32"/>
  <c r="H203" i="32" s="1"/>
  <c r="G147" i="32"/>
  <c r="F147" i="32"/>
  <c r="C147" i="32"/>
  <c r="H146" i="32"/>
  <c r="G146" i="32"/>
  <c r="F146" i="32"/>
  <c r="C146" i="32"/>
  <c r="H145" i="32"/>
  <c r="G145" i="32"/>
  <c r="F145" i="32"/>
  <c r="F201" i="32" s="1"/>
  <c r="C145" i="32"/>
  <c r="H144" i="32"/>
  <c r="H200" i="32" s="1"/>
  <c r="G144" i="32"/>
  <c r="F144" i="32"/>
  <c r="C144" i="32"/>
  <c r="H143" i="32"/>
  <c r="G143" i="32"/>
  <c r="F143" i="32"/>
  <c r="C143" i="32"/>
  <c r="H142" i="32"/>
  <c r="G142" i="32"/>
  <c r="F142" i="32"/>
  <c r="F198" i="32" s="1"/>
  <c r="C142" i="32"/>
  <c r="H141" i="32"/>
  <c r="G141" i="32"/>
  <c r="G197" i="32" s="1"/>
  <c r="F141" i="32"/>
  <c r="C141" i="32"/>
  <c r="H140" i="32"/>
  <c r="G140" i="32"/>
  <c r="F140" i="32"/>
  <c r="F196" i="32" s="1"/>
  <c r="C140" i="32"/>
  <c r="H139" i="32"/>
  <c r="G139" i="32"/>
  <c r="F139" i="32"/>
  <c r="C139" i="32"/>
  <c r="H138" i="32"/>
  <c r="G138" i="32"/>
  <c r="F138" i="32"/>
  <c r="F194" i="32" s="1"/>
  <c r="C138" i="32"/>
  <c r="H133" i="32"/>
  <c r="G133" i="32"/>
  <c r="F133" i="32"/>
  <c r="E133" i="32"/>
  <c r="D133" i="32"/>
  <c r="C133" i="32"/>
  <c r="H132" i="32"/>
  <c r="G132" i="32"/>
  <c r="F132" i="32"/>
  <c r="E132" i="32"/>
  <c r="D132" i="32"/>
  <c r="C132" i="32"/>
  <c r="H131" i="32"/>
  <c r="G131" i="32"/>
  <c r="F131" i="32"/>
  <c r="E131" i="32"/>
  <c r="D131" i="32"/>
  <c r="C131" i="32"/>
  <c r="H130" i="32"/>
  <c r="G130" i="32"/>
  <c r="F130" i="32"/>
  <c r="E130" i="32"/>
  <c r="D130" i="32"/>
  <c r="C130" i="32"/>
  <c r="H129" i="32"/>
  <c r="G129" i="32"/>
  <c r="F129" i="32"/>
  <c r="E129" i="32"/>
  <c r="D129" i="32"/>
  <c r="C129" i="32"/>
  <c r="H128" i="32"/>
  <c r="G128" i="32"/>
  <c r="F128" i="32"/>
  <c r="E128" i="32"/>
  <c r="D128" i="32"/>
  <c r="C128" i="32"/>
  <c r="H127" i="32"/>
  <c r="G127" i="32"/>
  <c r="F127" i="32"/>
  <c r="E127" i="32"/>
  <c r="D127" i="32"/>
  <c r="C127" i="32"/>
  <c r="H126" i="32"/>
  <c r="G126" i="32"/>
  <c r="F126" i="32"/>
  <c r="E126" i="32"/>
  <c r="D126" i="32"/>
  <c r="C126" i="32"/>
  <c r="H125" i="32"/>
  <c r="G125" i="32"/>
  <c r="F125" i="32"/>
  <c r="E125" i="32"/>
  <c r="D125" i="32"/>
  <c r="C125" i="32"/>
  <c r="H124" i="32"/>
  <c r="G124" i="32"/>
  <c r="F124" i="32"/>
  <c r="E124" i="32"/>
  <c r="D124" i="32"/>
  <c r="C124" i="32"/>
  <c r="H123" i="32"/>
  <c r="G123" i="32"/>
  <c r="F123" i="32"/>
  <c r="E123" i="32"/>
  <c r="D123" i="32"/>
  <c r="C123" i="32"/>
  <c r="H122" i="32"/>
  <c r="G122" i="32"/>
  <c r="F122" i="32"/>
  <c r="C122" i="32"/>
  <c r="H121" i="32"/>
  <c r="G121" i="32"/>
  <c r="F121" i="32"/>
  <c r="C121" i="32"/>
  <c r="H120" i="32"/>
  <c r="G120" i="32"/>
  <c r="F120" i="32"/>
  <c r="C120" i="32"/>
  <c r="H119" i="32"/>
  <c r="G119" i="32"/>
  <c r="F119" i="32"/>
  <c r="C119" i="32"/>
  <c r="H118" i="32"/>
  <c r="G118" i="32"/>
  <c r="F118" i="32"/>
  <c r="C118" i="32"/>
  <c r="H117" i="32"/>
  <c r="G117" i="32"/>
  <c r="F117" i="32"/>
  <c r="C117" i="32"/>
  <c r="H116" i="32"/>
  <c r="G116" i="32"/>
  <c r="F116" i="32"/>
  <c r="C116" i="32"/>
  <c r="H115" i="32"/>
  <c r="G115" i="32"/>
  <c r="F115" i="32"/>
  <c r="C115" i="32"/>
  <c r="H114" i="32"/>
  <c r="G114" i="32"/>
  <c r="F114" i="32"/>
  <c r="C114" i="32"/>
  <c r="H113" i="32"/>
  <c r="G113" i="32"/>
  <c r="F113" i="32"/>
  <c r="C113" i="32"/>
  <c r="H112" i="32"/>
  <c r="G112" i="32"/>
  <c r="F112" i="32"/>
  <c r="C112" i="32"/>
  <c r="H111" i="32"/>
  <c r="G111" i="32"/>
  <c r="F111" i="32"/>
  <c r="C111" i="32"/>
  <c r="H110" i="32"/>
  <c r="G110" i="32"/>
  <c r="F110" i="32"/>
  <c r="C110" i="32"/>
  <c r="H109" i="32"/>
  <c r="G109" i="32"/>
  <c r="F109" i="32"/>
  <c r="C109" i="32"/>
  <c r="H108" i="32"/>
  <c r="G108" i="32"/>
  <c r="F108" i="32"/>
  <c r="C108" i="32"/>
  <c r="H107" i="32"/>
  <c r="G107" i="32"/>
  <c r="F107" i="32"/>
  <c r="C107" i="32"/>
  <c r="H106" i="32"/>
  <c r="G106" i="32"/>
  <c r="F106" i="32"/>
  <c r="C106" i="32"/>
  <c r="H105" i="32"/>
  <c r="G105" i="32"/>
  <c r="F105" i="32"/>
  <c r="C105" i="32"/>
  <c r="H104" i="32"/>
  <c r="G104" i="32"/>
  <c r="F104" i="32"/>
  <c r="C104" i="32"/>
  <c r="H103" i="32"/>
  <c r="G103" i="32"/>
  <c r="F103" i="32"/>
  <c r="C103" i="32"/>
  <c r="H102" i="32"/>
  <c r="G102" i="32"/>
  <c r="F102" i="32"/>
  <c r="C102" i="32"/>
  <c r="H101" i="32"/>
  <c r="G101" i="32"/>
  <c r="F101" i="32"/>
  <c r="C101" i="32"/>
  <c r="H100" i="32"/>
  <c r="G100" i="32"/>
  <c r="F100" i="32"/>
  <c r="C100" i="32"/>
  <c r="H99" i="32"/>
  <c r="G99" i="32"/>
  <c r="F99" i="32"/>
  <c r="C99" i="32"/>
  <c r="H98" i="32"/>
  <c r="G98" i="32"/>
  <c r="F98" i="32"/>
  <c r="C98" i="32"/>
  <c r="H97" i="32"/>
  <c r="G97" i="32"/>
  <c r="F97" i="32"/>
  <c r="C97" i="32"/>
  <c r="H96" i="32"/>
  <c r="G96" i="32"/>
  <c r="F96" i="32"/>
  <c r="C96" i="32"/>
  <c r="H95" i="32"/>
  <c r="G95" i="32"/>
  <c r="F95" i="32"/>
  <c r="C95" i="32"/>
  <c r="H94" i="32"/>
  <c r="G94" i="32"/>
  <c r="F94" i="32"/>
  <c r="C94" i="32"/>
  <c r="H93" i="32"/>
  <c r="G93" i="32"/>
  <c r="F93" i="32"/>
  <c r="C93" i="32"/>
  <c r="H92" i="32"/>
  <c r="G92" i="32"/>
  <c r="F92" i="32"/>
  <c r="C92" i="32"/>
  <c r="H91" i="32"/>
  <c r="G91" i="32"/>
  <c r="F91" i="32"/>
  <c r="C91" i="32"/>
  <c r="H90" i="32"/>
  <c r="G90" i="32"/>
  <c r="F90" i="32"/>
  <c r="C90" i="32"/>
  <c r="H89" i="32"/>
  <c r="G89" i="32"/>
  <c r="F89" i="32"/>
  <c r="C89" i="32"/>
  <c r="H88" i="32"/>
  <c r="G88" i="32"/>
  <c r="F88" i="32"/>
  <c r="C88" i="32"/>
  <c r="H87" i="32"/>
  <c r="G87" i="32"/>
  <c r="F87" i="32"/>
  <c r="C87" i="32"/>
  <c r="H86" i="32"/>
  <c r="G86" i="32"/>
  <c r="F86" i="32"/>
  <c r="C86" i="32"/>
  <c r="H85" i="32"/>
  <c r="G85" i="32"/>
  <c r="F85" i="32"/>
  <c r="C85" i="32"/>
  <c r="H84" i="32"/>
  <c r="G84" i="32"/>
  <c r="F84" i="32"/>
  <c r="C84" i="32"/>
  <c r="H80" i="32"/>
  <c r="G80" i="32"/>
  <c r="F80" i="32"/>
  <c r="E80" i="32"/>
  <c r="D80" i="32"/>
  <c r="C80" i="32"/>
  <c r="H79" i="32"/>
  <c r="G79" i="32"/>
  <c r="F79" i="32"/>
  <c r="E79" i="32"/>
  <c r="D79" i="32"/>
  <c r="C79" i="32"/>
  <c r="H78" i="32"/>
  <c r="G78" i="32"/>
  <c r="F78" i="32"/>
  <c r="E78" i="32"/>
  <c r="D78" i="32"/>
  <c r="C78" i="32"/>
  <c r="H77" i="32"/>
  <c r="G77" i="32"/>
  <c r="F77" i="32"/>
  <c r="E77" i="32"/>
  <c r="D77" i="32"/>
  <c r="C77" i="32"/>
  <c r="H76" i="32"/>
  <c r="G76" i="32"/>
  <c r="F76" i="32"/>
  <c r="E76" i="32"/>
  <c r="D76" i="32"/>
  <c r="J76" i="32" s="1"/>
  <c r="C76" i="32"/>
  <c r="H75" i="32"/>
  <c r="G75" i="32"/>
  <c r="F75" i="32"/>
  <c r="E75" i="32"/>
  <c r="D75" i="32"/>
  <c r="J75" i="32" s="1"/>
  <c r="C75" i="32"/>
  <c r="H74" i="32"/>
  <c r="G74" i="32"/>
  <c r="F74" i="32"/>
  <c r="E74" i="32"/>
  <c r="D74" i="32"/>
  <c r="J74" i="32" s="1"/>
  <c r="C74" i="32"/>
  <c r="H73" i="32"/>
  <c r="G73" i="32"/>
  <c r="F73" i="32"/>
  <c r="E73" i="32"/>
  <c r="D73" i="32"/>
  <c r="J73" i="32" s="1"/>
  <c r="C73" i="32"/>
  <c r="H72" i="32"/>
  <c r="G72" i="32"/>
  <c r="F72" i="32"/>
  <c r="E72" i="32"/>
  <c r="D72" i="32"/>
  <c r="J72" i="32" s="1"/>
  <c r="C72" i="32"/>
  <c r="H71" i="32"/>
  <c r="G71" i="32"/>
  <c r="F71" i="32"/>
  <c r="E71" i="32"/>
  <c r="D71" i="32"/>
  <c r="J71" i="32" s="1"/>
  <c r="C71" i="32"/>
  <c r="H70" i="32"/>
  <c r="G70" i="32"/>
  <c r="F70" i="32"/>
  <c r="E70" i="32"/>
  <c r="D70" i="32"/>
  <c r="J70" i="32" s="1"/>
  <c r="C70" i="32"/>
  <c r="H69" i="32"/>
  <c r="G69" i="32"/>
  <c r="F69" i="32"/>
  <c r="C69" i="32"/>
  <c r="H68" i="32"/>
  <c r="G68" i="32"/>
  <c r="F68" i="32"/>
  <c r="C68" i="32"/>
  <c r="H67" i="32"/>
  <c r="G67" i="32"/>
  <c r="F67" i="32"/>
  <c r="C67" i="32"/>
  <c r="H66" i="32"/>
  <c r="G66" i="32"/>
  <c r="F66" i="32"/>
  <c r="C66" i="32"/>
  <c r="H65" i="32"/>
  <c r="G65" i="32"/>
  <c r="F65" i="32"/>
  <c r="C65" i="32"/>
  <c r="H64" i="32"/>
  <c r="G64" i="32"/>
  <c r="F64" i="32"/>
  <c r="C64" i="32"/>
  <c r="H63" i="32"/>
  <c r="G63" i="32"/>
  <c r="F63" i="32"/>
  <c r="C63" i="32"/>
  <c r="H62" i="32"/>
  <c r="G62" i="32"/>
  <c r="F62" i="32"/>
  <c r="C62" i="32"/>
  <c r="H61" i="32"/>
  <c r="G61" i="32"/>
  <c r="F61" i="32"/>
  <c r="C61" i="32"/>
  <c r="H60" i="32"/>
  <c r="G60" i="32"/>
  <c r="F60" i="32"/>
  <c r="C60" i="32"/>
  <c r="H59" i="32"/>
  <c r="G59" i="32"/>
  <c r="F59" i="32"/>
  <c r="C59" i="32"/>
  <c r="H58" i="32"/>
  <c r="G58" i="32"/>
  <c r="F58" i="32"/>
  <c r="C58" i="32"/>
  <c r="H57" i="32"/>
  <c r="G57" i="32"/>
  <c r="F57" i="32"/>
  <c r="C57" i="32"/>
  <c r="H56" i="32"/>
  <c r="G56" i="32"/>
  <c r="F56" i="32"/>
  <c r="C56" i="32"/>
  <c r="H55" i="32"/>
  <c r="G55" i="32"/>
  <c r="F55" i="32"/>
  <c r="C55" i="32"/>
  <c r="H54" i="32"/>
  <c r="G54" i="32"/>
  <c r="F54" i="32"/>
  <c r="C54" i="32"/>
  <c r="H53" i="32"/>
  <c r="G53" i="32"/>
  <c r="F53" i="32"/>
  <c r="C53" i="32"/>
  <c r="H52" i="32"/>
  <c r="G52" i="32"/>
  <c r="F52" i="32"/>
  <c r="C52" i="32"/>
  <c r="H51" i="32"/>
  <c r="G51" i="32"/>
  <c r="F51" i="32"/>
  <c r="C51" i="32"/>
  <c r="H50" i="32"/>
  <c r="G50" i="32"/>
  <c r="F50" i="32"/>
  <c r="C50" i="32"/>
  <c r="H49" i="32"/>
  <c r="G49" i="32"/>
  <c r="F49" i="32"/>
  <c r="C49" i="32"/>
  <c r="H48" i="32"/>
  <c r="G48" i="32"/>
  <c r="F48" i="32"/>
  <c r="C48" i="32"/>
  <c r="H47" i="32"/>
  <c r="G47" i="32"/>
  <c r="F47" i="32"/>
  <c r="C47" i="32"/>
  <c r="H46" i="32"/>
  <c r="G46" i="32"/>
  <c r="F46" i="32"/>
  <c r="C46" i="32"/>
  <c r="H45" i="32"/>
  <c r="G45" i="32"/>
  <c r="F45" i="32"/>
  <c r="C45" i="32"/>
  <c r="H44" i="32"/>
  <c r="G44" i="32"/>
  <c r="F44" i="32"/>
  <c r="C44" i="32"/>
  <c r="H43" i="32"/>
  <c r="G43" i="32"/>
  <c r="F43" i="32"/>
  <c r="C43" i="32"/>
  <c r="H42" i="32"/>
  <c r="G42" i="32"/>
  <c r="F42" i="32"/>
  <c r="C42" i="32"/>
  <c r="H41" i="32"/>
  <c r="G41" i="32"/>
  <c r="F41" i="32"/>
  <c r="C41" i="32"/>
  <c r="H40" i="32"/>
  <c r="G40" i="32"/>
  <c r="F40" i="32"/>
  <c r="C40" i="32"/>
  <c r="H39" i="32"/>
  <c r="G39" i="32"/>
  <c r="F39" i="32"/>
  <c r="C39" i="32"/>
  <c r="H38" i="32"/>
  <c r="G38" i="32"/>
  <c r="F38" i="32"/>
  <c r="C38" i="32"/>
  <c r="H37" i="32"/>
  <c r="G37" i="32"/>
  <c r="F37" i="32"/>
  <c r="C37" i="32"/>
  <c r="H36" i="32"/>
  <c r="G36" i="32"/>
  <c r="F36" i="32"/>
  <c r="C36" i="32"/>
  <c r="H35" i="32"/>
  <c r="G35" i="32"/>
  <c r="F35" i="32"/>
  <c r="C35" i="32"/>
  <c r="H34" i="32"/>
  <c r="G34" i="32"/>
  <c r="F34" i="32"/>
  <c r="C34" i="32"/>
  <c r="H33" i="32"/>
  <c r="G33" i="32"/>
  <c r="F33" i="32"/>
  <c r="C33" i="32"/>
  <c r="H32" i="32"/>
  <c r="G32" i="32"/>
  <c r="F32" i="32"/>
  <c r="C32" i="32"/>
  <c r="H31" i="32"/>
  <c r="G31" i="32"/>
  <c r="F31" i="32"/>
  <c r="C31" i="32"/>
  <c r="H28" i="32"/>
  <c r="G28" i="32"/>
  <c r="F28" i="32"/>
  <c r="C28" i="32"/>
  <c r="H27" i="32"/>
  <c r="G27" i="32"/>
  <c r="F27" i="32"/>
  <c r="C27" i="32"/>
  <c r="H26" i="32"/>
  <c r="G26" i="32"/>
  <c r="F26" i="32"/>
  <c r="C26" i="32"/>
  <c r="H25" i="32"/>
  <c r="G25" i="32"/>
  <c r="F25" i="32"/>
  <c r="C25" i="32"/>
  <c r="H24" i="32"/>
  <c r="G24" i="32"/>
  <c r="F24" i="32"/>
  <c r="C24" i="32"/>
  <c r="H23" i="32"/>
  <c r="G23" i="32"/>
  <c r="F23" i="32"/>
  <c r="C23" i="32"/>
  <c r="H22" i="32"/>
  <c r="G22" i="32"/>
  <c r="F22" i="32"/>
  <c r="C22" i="32"/>
  <c r="H21" i="32"/>
  <c r="G21" i="32"/>
  <c r="F21" i="32"/>
  <c r="C21" i="32"/>
  <c r="H20" i="32"/>
  <c r="G20" i="32"/>
  <c r="F20" i="32"/>
  <c r="C20" i="32"/>
  <c r="H19" i="32"/>
  <c r="G19" i="32"/>
  <c r="F19" i="32"/>
  <c r="C19" i="32"/>
  <c r="H18" i="32"/>
  <c r="G18" i="32"/>
  <c r="F18" i="32"/>
  <c r="C18" i="32"/>
  <c r="H17" i="32"/>
  <c r="G17" i="32"/>
  <c r="F17" i="32"/>
  <c r="C17" i="32"/>
  <c r="H16" i="32"/>
  <c r="G16" i="32"/>
  <c r="F16" i="32"/>
  <c r="C16" i="32"/>
  <c r="H15" i="32"/>
  <c r="G15" i="32"/>
  <c r="F15" i="32"/>
  <c r="C15" i="32"/>
  <c r="H14" i="32"/>
  <c r="G14" i="32"/>
  <c r="F14" i="32"/>
  <c r="C14" i="32"/>
  <c r="H13" i="32"/>
  <c r="G13" i="32"/>
  <c r="F13" i="32"/>
  <c r="C13" i="32"/>
  <c r="H12" i="32"/>
  <c r="G12" i="32"/>
  <c r="F12" i="32"/>
  <c r="C12" i="32"/>
  <c r="H11" i="32"/>
  <c r="G11" i="32"/>
  <c r="F11" i="32"/>
  <c r="C11" i="32"/>
  <c r="H10" i="32"/>
  <c r="G10" i="32"/>
  <c r="F10" i="32"/>
  <c r="C10" i="32"/>
  <c r="H9" i="32"/>
  <c r="G9" i="32"/>
  <c r="F9" i="32"/>
  <c r="C9" i="32"/>
  <c r="H8" i="32"/>
  <c r="G8" i="32"/>
  <c r="F8" i="32"/>
  <c r="C8" i="32"/>
  <c r="H7" i="32"/>
  <c r="G7" i="32"/>
  <c r="F7" i="32"/>
  <c r="C7" i="32"/>
  <c r="H6" i="32"/>
  <c r="G6" i="32"/>
  <c r="F6" i="32"/>
  <c r="C6" i="32"/>
  <c r="H5" i="32"/>
  <c r="G5" i="32"/>
  <c r="F5" i="32"/>
  <c r="C5" i="32"/>
  <c r="H4" i="32"/>
  <c r="G4" i="32"/>
  <c r="F4" i="32"/>
  <c r="C4" i="32"/>
  <c r="H3" i="32"/>
  <c r="G3" i="32"/>
  <c r="F3" i="32"/>
  <c r="C3" i="32"/>
  <c r="V2576" i="31"/>
  <c r="Y2576" i="31" s="1"/>
  <c r="U2576" i="31"/>
  <c r="X2576" i="31" s="1"/>
  <c r="S2576" i="31"/>
  <c r="R2576" i="31"/>
  <c r="V2520" i="31"/>
  <c r="Y2520" i="31" s="1"/>
  <c r="U2520" i="31"/>
  <c r="X2520" i="31" s="1"/>
  <c r="S2520" i="31"/>
  <c r="R2520" i="31"/>
  <c r="V2464" i="31"/>
  <c r="Y2464" i="31" s="1"/>
  <c r="U2464" i="31"/>
  <c r="X2464" i="31" s="1"/>
  <c r="S2464" i="31"/>
  <c r="R2464" i="31"/>
  <c r="V2408" i="31"/>
  <c r="Y2408" i="31" s="1"/>
  <c r="U2408" i="31"/>
  <c r="X2408" i="31" s="1"/>
  <c r="S2408" i="31"/>
  <c r="R2408" i="31"/>
  <c r="V2352" i="31"/>
  <c r="Y2352" i="31" s="1"/>
  <c r="U2352" i="31"/>
  <c r="X2352" i="31" s="1"/>
  <c r="S2352" i="31"/>
  <c r="R2352" i="31"/>
  <c r="V2296" i="31"/>
  <c r="Y2296" i="31" s="1"/>
  <c r="U2296" i="31"/>
  <c r="X2296" i="31" s="1"/>
  <c r="S2296" i="31"/>
  <c r="R2296" i="31"/>
  <c r="V2240" i="31"/>
  <c r="Y2240" i="31" s="1"/>
  <c r="U2240" i="31"/>
  <c r="X2240" i="31" s="1"/>
  <c r="S2240" i="31"/>
  <c r="R2240" i="31"/>
  <c r="V2184" i="31"/>
  <c r="Y2184" i="31" s="1"/>
  <c r="U2184" i="31"/>
  <c r="X2184" i="31" s="1"/>
  <c r="S2184" i="31"/>
  <c r="R2184" i="31"/>
  <c r="V2128" i="31"/>
  <c r="Y2128" i="31" s="1"/>
  <c r="U2128" i="31"/>
  <c r="X2128" i="31" s="1"/>
  <c r="S2128" i="31"/>
  <c r="R2128" i="31"/>
  <c r="V2072" i="31"/>
  <c r="Y2072" i="31" s="1"/>
  <c r="U2072" i="31"/>
  <c r="X2072" i="31" s="1"/>
  <c r="S2072" i="31"/>
  <c r="R2072" i="31"/>
  <c r="V2018" i="31"/>
  <c r="U2018" i="31"/>
  <c r="V2016" i="31"/>
  <c r="Y2016" i="31" s="1"/>
  <c r="U2016" i="31"/>
  <c r="X2016" i="31" s="1"/>
  <c r="S2016" i="31"/>
  <c r="R2016" i="31"/>
  <c r="V1960" i="31"/>
  <c r="Y1960" i="31" s="1"/>
  <c r="U1960" i="31"/>
  <c r="X1960" i="31" s="1"/>
  <c r="S1960" i="31"/>
  <c r="R1960" i="31"/>
  <c r="V1904" i="31"/>
  <c r="Y1904" i="31" s="1"/>
  <c r="U1904" i="31"/>
  <c r="X1904" i="31" s="1"/>
  <c r="S1904" i="31"/>
  <c r="R1904" i="31"/>
  <c r="V1848" i="31"/>
  <c r="Y1848" i="31" s="1"/>
  <c r="U1848" i="31"/>
  <c r="X1848" i="31" s="1"/>
  <c r="S1848" i="31"/>
  <c r="R1848" i="31"/>
  <c r="V1792" i="31"/>
  <c r="Y1792" i="31" s="1"/>
  <c r="U1792" i="31"/>
  <c r="X1792" i="31" s="1"/>
  <c r="S1792" i="31"/>
  <c r="R1792" i="31"/>
  <c r="V1736" i="31"/>
  <c r="Y1736" i="31" s="1"/>
  <c r="U1736" i="31"/>
  <c r="X1736" i="31" s="1"/>
  <c r="S1736" i="31"/>
  <c r="R1736" i="31"/>
  <c r="V1680" i="31"/>
  <c r="Y1680" i="31" s="1"/>
  <c r="U1680" i="31"/>
  <c r="X1680" i="31" s="1"/>
  <c r="S1680" i="31"/>
  <c r="R1680" i="31"/>
  <c r="V1624" i="31"/>
  <c r="Y1624" i="31" s="1"/>
  <c r="U1624" i="31"/>
  <c r="X1624" i="31" s="1"/>
  <c r="S1624" i="31"/>
  <c r="R1624" i="31"/>
  <c r="V1568" i="31"/>
  <c r="Y1568" i="31" s="1"/>
  <c r="U1568" i="31"/>
  <c r="X1568" i="31" s="1"/>
  <c r="S1568" i="31"/>
  <c r="R1568" i="31"/>
  <c r="V1512" i="31"/>
  <c r="Y1512" i="31" s="1"/>
  <c r="U1512" i="31"/>
  <c r="X1512" i="31" s="1"/>
  <c r="S1512" i="31"/>
  <c r="R1512" i="31"/>
  <c r="V1456" i="31"/>
  <c r="Y1456" i="31" s="1"/>
  <c r="U1456" i="31"/>
  <c r="X1456" i="31" s="1"/>
  <c r="S1456" i="31"/>
  <c r="R1456" i="31"/>
  <c r="V1400" i="31"/>
  <c r="Y1400" i="31" s="1"/>
  <c r="U1400" i="31"/>
  <c r="X1400" i="31" s="1"/>
  <c r="S1400" i="31"/>
  <c r="R1400" i="31"/>
  <c r="V1344" i="31"/>
  <c r="Y1344" i="31" s="1"/>
  <c r="U1344" i="31"/>
  <c r="X1344" i="31" s="1"/>
  <c r="S1344" i="31"/>
  <c r="R1344" i="31"/>
  <c r="V1288" i="31"/>
  <c r="Y1288" i="31" s="1"/>
  <c r="U1288" i="31"/>
  <c r="X1288" i="31" s="1"/>
  <c r="S1288" i="31"/>
  <c r="R1288" i="31"/>
  <c r="V1232" i="31"/>
  <c r="Y1232" i="31" s="1"/>
  <c r="U1232" i="31"/>
  <c r="X1232" i="31" s="1"/>
  <c r="S1232" i="31"/>
  <c r="R1232" i="31"/>
  <c r="V1176" i="31"/>
  <c r="Y1176" i="31" s="1"/>
  <c r="U1176" i="31"/>
  <c r="X1176" i="31" s="1"/>
  <c r="S1176" i="31"/>
  <c r="R1176" i="31"/>
  <c r="V1120" i="31"/>
  <c r="Y1120" i="31" s="1"/>
  <c r="U1120" i="31"/>
  <c r="X1120" i="31" s="1"/>
  <c r="S1120" i="31"/>
  <c r="R1120" i="31"/>
  <c r="V1064" i="31"/>
  <c r="Y1064" i="31" s="1"/>
  <c r="U1064" i="31"/>
  <c r="X1064" i="31" s="1"/>
  <c r="S1064" i="31"/>
  <c r="R1064" i="31"/>
  <c r="V1008" i="31"/>
  <c r="Y1008" i="31" s="1"/>
  <c r="U1008" i="31"/>
  <c r="X1008" i="31" s="1"/>
  <c r="S1008" i="31"/>
  <c r="R1008" i="31"/>
  <c r="V952" i="31"/>
  <c r="Y952" i="31" s="1"/>
  <c r="U952" i="31"/>
  <c r="X952" i="31" s="1"/>
  <c r="S952" i="31"/>
  <c r="R952" i="31"/>
  <c r="V896" i="31"/>
  <c r="Y896" i="31" s="1"/>
  <c r="U896" i="31"/>
  <c r="X896" i="31" s="1"/>
  <c r="S896" i="31"/>
  <c r="R896" i="31"/>
  <c r="V840" i="31"/>
  <c r="Y840" i="31" s="1"/>
  <c r="U840" i="31"/>
  <c r="X840" i="31" s="1"/>
  <c r="S840" i="31"/>
  <c r="R840" i="31"/>
  <c r="V784" i="31"/>
  <c r="Y784" i="31" s="1"/>
  <c r="U784" i="31"/>
  <c r="X784" i="31" s="1"/>
  <c r="S784" i="31"/>
  <c r="R784" i="31"/>
  <c r="V730" i="31"/>
  <c r="U730" i="31"/>
  <c r="Y728" i="31"/>
  <c r="X728" i="31"/>
  <c r="V728" i="31"/>
  <c r="U728" i="31"/>
  <c r="S728" i="31"/>
  <c r="R728" i="31"/>
  <c r="V672" i="31"/>
  <c r="Y672" i="31" s="1"/>
  <c r="U672" i="31"/>
  <c r="X672" i="31" s="1"/>
  <c r="S672" i="31"/>
  <c r="R672" i="31"/>
  <c r="Y616" i="31"/>
  <c r="X616" i="31"/>
  <c r="V616" i="31"/>
  <c r="U616" i="31"/>
  <c r="S616" i="31"/>
  <c r="R616" i="31"/>
  <c r="V560" i="31"/>
  <c r="Y560" i="31" s="1"/>
  <c r="U560" i="31"/>
  <c r="X560" i="31" s="1"/>
  <c r="S560" i="31"/>
  <c r="R560" i="31"/>
  <c r="Y504" i="31"/>
  <c r="X504" i="31"/>
  <c r="V504" i="31"/>
  <c r="U504" i="31"/>
  <c r="S504" i="31"/>
  <c r="R504" i="31"/>
  <c r="V448" i="31"/>
  <c r="Y448" i="31" s="1"/>
  <c r="U448" i="31"/>
  <c r="X448" i="31" s="1"/>
  <c r="S448" i="31"/>
  <c r="R448" i="31"/>
  <c r="Y392" i="31"/>
  <c r="X392" i="31"/>
  <c r="V392" i="31"/>
  <c r="U392" i="31"/>
  <c r="S392" i="31"/>
  <c r="R392" i="31"/>
  <c r="V336" i="31"/>
  <c r="Y336" i="31" s="1"/>
  <c r="U336" i="31"/>
  <c r="X336" i="31" s="1"/>
  <c r="S336" i="31"/>
  <c r="R336" i="31"/>
  <c r="Y280" i="31"/>
  <c r="X280" i="31"/>
  <c r="V280" i="31"/>
  <c r="U280" i="31"/>
  <c r="S280" i="31"/>
  <c r="R280" i="31"/>
  <c r="V224" i="31"/>
  <c r="Y224" i="31" s="1"/>
  <c r="U224" i="31"/>
  <c r="X224" i="31" s="1"/>
  <c r="S224" i="31"/>
  <c r="R224" i="31"/>
  <c r="Y168" i="31"/>
  <c r="X168" i="31"/>
  <c r="V168" i="31"/>
  <c r="U168" i="31"/>
  <c r="S168" i="31"/>
  <c r="R168" i="31"/>
  <c r="V112" i="31"/>
  <c r="Y112" i="31" s="1"/>
  <c r="U112" i="31"/>
  <c r="X112" i="31" s="1"/>
  <c r="S112" i="31"/>
  <c r="R112" i="31"/>
  <c r="Y56" i="31"/>
  <c r="X56" i="31"/>
  <c r="V56" i="31"/>
  <c r="U56" i="31"/>
  <c r="S56" i="31"/>
  <c r="R56" i="31"/>
  <c r="K75" i="32" l="1"/>
  <c r="F256" i="32"/>
  <c r="F262" i="32"/>
  <c r="H262" i="32"/>
  <c r="F272" i="32"/>
  <c r="F257" i="32"/>
  <c r="F263" i="32"/>
  <c r="F278" i="32"/>
  <c r="H276" i="32"/>
  <c r="J184" i="32"/>
  <c r="J240" i="32" s="1"/>
  <c r="F268" i="32"/>
  <c r="G252" i="32"/>
  <c r="G267" i="32"/>
  <c r="G279" i="32"/>
  <c r="H255" i="32"/>
  <c r="H273" i="32"/>
  <c r="J187" i="32"/>
  <c r="J243" i="32" s="1"/>
  <c r="K71" i="32"/>
  <c r="H260" i="32"/>
  <c r="F211" i="32"/>
  <c r="F267" i="32"/>
  <c r="F276" i="32"/>
  <c r="H253" i="32"/>
  <c r="H265" i="32"/>
  <c r="H277" i="32"/>
  <c r="K74" i="32"/>
  <c r="D240" i="32"/>
  <c r="H252" i="32"/>
  <c r="H258" i="32"/>
  <c r="H270" i="32"/>
  <c r="F251" i="32"/>
  <c r="F269" i="32"/>
  <c r="F275" i="32"/>
  <c r="H267" i="32"/>
  <c r="H210" i="32"/>
  <c r="F203" i="32"/>
  <c r="F260" i="32"/>
  <c r="F222" i="32"/>
  <c r="F279" i="32"/>
  <c r="F252" i="32"/>
  <c r="D236" i="32"/>
  <c r="J180" i="32"/>
  <c r="J236" i="32" s="1"/>
  <c r="J78" i="32"/>
  <c r="K78" i="32" s="1"/>
  <c r="F254" i="32"/>
  <c r="H261" i="32"/>
  <c r="H204" i="32"/>
  <c r="F218" i="32"/>
  <c r="H217" i="32"/>
  <c r="H274" i="32"/>
  <c r="F264" i="32"/>
  <c r="F273" i="32"/>
  <c r="G254" i="32"/>
  <c r="G256" i="32"/>
  <c r="G262" i="32"/>
  <c r="G241" i="32"/>
  <c r="K70" i="32"/>
  <c r="J77" i="32"/>
  <c r="K77" i="32" s="1"/>
  <c r="H264" i="32"/>
  <c r="H266" i="32"/>
  <c r="G274" i="32"/>
  <c r="G276" i="32"/>
  <c r="G278" i="32"/>
  <c r="G205" i="32"/>
  <c r="G221" i="32"/>
  <c r="F255" i="32"/>
  <c r="J79" i="32"/>
  <c r="K79" i="32" s="1"/>
  <c r="F253" i="32"/>
  <c r="F259" i="32"/>
  <c r="F261" i="32"/>
  <c r="G257" i="32"/>
  <c r="G261" i="32"/>
  <c r="F271" i="32"/>
  <c r="H254" i="32"/>
  <c r="G266" i="32"/>
  <c r="G268" i="32"/>
  <c r="F274" i="32"/>
  <c r="J186" i="32"/>
  <c r="J242" i="32" s="1"/>
  <c r="D242" i="32"/>
  <c r="K76" i="32"/>
  <c r="G253" i="32"/>
  <c r="G196" i="32"/>
  <c r="G255" i="32"/>
  <c r="G198" i="32"/>
  <c r="H272" i="32"/>
  <c r="H215" i="32"/>
  <c r="D237" i="32"/>
  <c r="J80" i="32"/>
  <c r="K80" i="32" s="1"/>
  <c r="H278" i="32"/>
  <c r="H221" i="32"/>
  <c r="H197" i="32"/>
  <c r="F258" i="32"/>
  <c r="G264" i="32"/>
  <c r="G207" i="32"/>
  <c r="H263" i="32"/>
  <c r="H206" i="32"/>
  <c r="J183" i="32"/>
  <c r="J239" i="32" s="1"/>
  <c r="D239" i="32"/>
  <c r="H271" i="32"/>
  <c r="H214" i="32"/>
  <c r="G273" i="32"/>
  <c r="G216" i="32"/>
  <c r="F213" i="32"/>
  <c r="F270" i="32"/>
  <c r="G277" i="32"/>
  <c r="G220" i="32"/>
  <c r="H199" i="32"/>
  <c r="H256" i="32"/>
  <c r="H211" i="32"/>
  <c r="H268" i="32"/>
  <c r="G232" i="32"/>
  <c r="H209" i="32"/>
  <c r="H259" i="32"/>
  <c r="F265" i="32"/>
  <c r="F208" i="32"/>
  <c r="H202" i="32"/>
  <c r="G265" i="32"/>
  <c r="G208" i="32"/>
  <c r="G226" i="32"/>
  <c r="G204" i="32"/>
  <c r="G201" i="32"/>
  <c r="G258" i="32"/>
  <c r="G251" i="32"/>
  <c r="G194" i="32"/>
  <c r="H201" i="32"/>
  <c r="G203" i="32"/>
  <c r="G269" i="32"/>
  <c r="H219" i="32"/>
  <c r="F221" i="32"/>
  <c r="G230" i="32"/>
  <c r="J179" i="32"/>
  <c r="J235" i="32" s="1"/>
  <c r="G237" i="32"/>
  <c r="F239" i="32"/>
  <c r="E241" i="32"/>
  <c r="H194" i="32"/>
  <c r="F199" i="32"/>
  <c r="F207" i="32"/>
  <c r="H212" i="32"/>
  <c r="F231" i="32"/>
  <c r="K72" i="32"/>
  <c r="H251" i="32"/>
  <c r="H269" i="32"/>
  <c r="G271" i="32"/>
  <c r="G214" i="32"/>
  <c r="H230" i="32"/>
  <c r="F232" i="32"/>
  <c r="J178" i="32"/>
  <c r="J234" i="32" s="1"/>
  <c r="D234" i="32"/>
  <c r="H237" i="32"/>
  <c r="G239" i="32"/>
  <c r="G199" i="32"/>
  <c r="F202" i="32"/>
  <c r="G210" i="32"/>
  <c r="G223" i="32"/>
  <c r="H207" i="32"/>
  <c r="F209" i="32"/>
  <c r="G275" i="32"/>
  <c r="G218" i="32"/>
  <c r="H225" i="32"/>
  <c r="G227" i="32"/>
  <c r="J185" i="32"/>
  <c r="J241" i="32" s="1"/>
  <c r="F195" i="32"/>
  <c r="F200" i="32"/>
  <c r="F224" i="32"/>
  <c r="D243" i="32"/>
  <c r="H257" i="32"/>
  <c r="G259" i="32"/>
  <c r="G202" i="32"/>
  <c r="H275" i="32"/>
  <c r="H218" i="32"/>
  <c r="F277" i="32"/>
  <c r="F220" i="32"/>
  <c r="E240" i="32"/>
  <c r="H243" i="32"/>
  <c r="G195" i="32"/>
  <c r="G200" i="32"/>
  <c r="H216" i="32"/>
  <c r="G224" i="32"/>
  <c r="D238" i="32"/>
  <c r="H240" i="32"/>
  <c r="E243" i="32"/>
  <c r="K73" i="32"/>
  <c r="G213" i="32"/>
  <c r="G270" i="32"/>
  <c r="G211" i="32"/>
  <c r="F214" i="32"/>
  <c r="F217" i="32"/>
  <c r="G219" i="32"/>
  <c r="G222" i="32"/>
  <c r="D233" i="32"/>
  <c r="G235" i="32"/>
  <c r="F238" i="32"/>
  <c r="F241" i="32"/>
  <c r="G243" i="32"/>
  <c r="F266" i="32"/>
  <c r="H195" i="32"/>
  <c r="F197" i="32"/>
  <c r="G263" i="32"/>
  <c r="G206" i="32"/>
  <c r="H213" i="32"/>
  <c r="G215" i="32"/>
  <c r="H279" i="32"/>
  <c r="H231" i="32"/>
  <c r="F233" i="32"/>
  <c r="H198" i="32"/>
  <c r="F206" i="32"/>
  <c r="G217" i="32"/>
  <c r="H222" i="32"/>
  <c r="F230" i="32"/>
  <c r="G260" i="32"/>
  <c r="G272" i="32"/>
  <c r="H196" i="32"/>
  <c r="H208" i="32"/>
  <c r="H220" i="32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V2576" i="2"/>
  <c r="Y2576" i="2" s="1"/>
  <c r="U2576" i="2"/>
  <c r="X2576" i="2" s="1"/>
  <c r="S2576" i="2"/>
  <c r="R2576" i="2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R2240" i="2"/>
  <c r="V2184" i="2"/>
  <c r="U2184" i="2"/>
  <c r="S2184" i="2"/>
  <c r="R2184" i="2"/>
  <c r="V2128" i="2"/>
  <c r="U2128" i="2"/>
  <c r="S2128" i="2"/>
  <c r="R2128" i="2"/>
  <c r="V2072" i="2"/>
  <c r="U2072" i="2"/>
  <c r="S2072" i="2"/>
  <c r="R2072" i="2"/>
  <c r="V2018" i="2"/>
  <c r="U2018" i="2"/>
  <c r="V2016" i="2"/>
  <c r="U2016" i="2"/>
  <c r="S2016" i="2"/>
  <c r="R2016" i="2"/>
  <c r="V1960" i="2"/>
  <c r="U1960" i="2"/>
  <c r="S1960" i="2"/>
  <c r="R1960" i="2"/>
  <c r="V1904" i="2"/>
  <c r="U1904" i="2"/>
  <c r="S1904" i="2"/>
  <c r="R1904" i="2"/>
  <c r="V1848" i="2"/>
  <c r="U1848" i="2"/>
  <c r="S1848" i="2"/>
  <c r="R1848" i="2"/>
  <c r="V1792" i="2"/>
  <c r="U1792" i="2"/>
  <c r="S1792" i="2"/>
  <c r="R1792" i="2"/>
  <c r="V1736" i="2"/>
  <c r="U1736" i="2"/>
  <c r="S1736" i="2"/>
  <c r="R1736" i="2"/>
  <c r="V1680" i="2"/>
  <c r="U1680" i="2"/>
  <c r="S1680" i="2"/>
  <c r="R1680" i="2"/>
  <c r="D113" i="12" s="1"/>
  <c r="V1624" i="2"/>
  <c r="U1624" i="2"/>
  <c r="S1624" i="2"/>
  <c r="R1624" i="2"/>
  <c r="V1568" i="2"/>
  <c r="U1568" i="2"/>
  <c r="S1568" i="2"/>
  <c r="R1568" i="2"/>
  <c r="V1512" i="2"/>
  <c r="U1512" i="2"/>
  <c r="S1512" i="2"/>
  <c r="R1512" i="2"/>
  <c r="V1456" i="2"/>
  <c r="U1456" i="2"/>
  <c r="S1456" i="2"/>
  <c r="R1456" i="2"/>
  <c r="V1400" i="2"/>
  <c r="U1400" i="2"/>
  <c r="S1400" i="2"/>
  <c r="R1400" i="2"/>
  <c r="V1344" i="2"/>
  <c r="U1344" i="2"/>
  <c r="S1344" i="2"/>
  <c r="R1344" i="2"/>
  <c r="V1288" i="2"/>
  <c r="U1288" i="2"/>
  <c r="S1288" i="2"/>
  <c r="R1288" i="2"/>
  <c r="V1232" i="2"/>
  <c r="U1232" i="2"/>
  <c r="S1232" i="2"/>
  <c r="R1232" i="2"/>
  <c r="V1176" i="2"/>
  <c r="U1176" i="2"/>
  <c r="S1176" i="2"/>
  <c r="R1176" i="2"/>
  <c r="V1120" i="2"/>
  <c r="U1120" i="2"/>
  <c r="S1120" i="2"/>
  <c r="R1120" i="2"/>
  <c r="V1064" i="2"/>
  <c r="U1064" i="2"/>
  <c r="S1064" i="2"/>
  <c r="R1064" i="2"/>
  <c r="V1008" i="2"/>
  <c r="U1008" i="2"/>
  <c r="S1008" i="2"/>
  <c r="R1008" i="2"/>
  <c r="V952" i="2"/>
  <c r="U952" i="2"/>
  <c r="S952" i="2"/>
  <c r="R952" i="2"/>
  <c r="V896" i="2"/>
  <c r="U896" i="2"/>
  <c r="S896" i="2"/>
  <c r="R896" i="2"/>
  <c r="V840" i="2"/>
  <c r="U840" i="2"/>
  <c r="S840" i="2"/>
  <c r="R840" i="2"/>
  <c r="V784" i="2"/>
  <c r="U784" i="2"/>
  <c r="S784" i="2"/>
  <c r="R784" i="2"/>
  <c r="V730" i="2"/>
  <c r="U730" i="2"/>
  <c r="V728" i="2"/>
  <c r="U728" i="2"/>
  <c r="S728" i="2"/>
  <c r="R728" i="2"/>
  <c r="V672" i="2"/>
  <c r="U672" i="2"/>
  <c r="S672" i="2"/>
  <c r="R672" i="2"/>
  <c r="V616" i="2"/>
  <c r="U616" i="2"/>
  <c r="S616" i="2"/>
  <c r="R616" i="2"/>
  <c r="V560" i="2"/>
  <c r="U560" i="2"/>
  <c r="S560" i="2"/>
  <c r="R560" i="2"/>
  <c r="V504" i="2"/>
  <c r="U504" i="2"/>
  <c r="S504" i="2"/>
  <c r="R504" i="2"/>
  <c r="V448" i="2"/>
  <c r="U448" i="2"/>
  <c r="S448" i="2"/>
  <c r="R448" i="2"/>
  <c r="V392" i="2"/>
  <c r="U392" i="2"/>
  <c r="S392" i="2"/>
  <c r="R392" i="2"/>
  <c r="V336" i="2"/>
  <c r="U336" i="2"/>
  <c r="S336" i="2"/>
  <c r="R336" i="2"/>
  <c r="V280" i="2"/>
  <c r="U280" i="2"/>
  <c r="S280" i="2"/>
  <c r="R280" i="2"/>
  <c r="V224" i="2"/>
  <c r="U224" i="2"/>
  <c r="S224" i="2"/>
  <c r="R224" i="2"/>
  <c r="V168" i="2"/>
  <c r="U168" i="2"/>
  <c r="S168" i="2"/>
  <c r="R168" i="2"/>
  <c r="V112" i="2"/>
  <c r="U112" i="2"/>
  <c r="S112" i="2"/>
  <c r="R112" i="2"/>
  <c r="V56" i="2"/>
  <c r="U56" i="2"/>
  <c r="S56" i="2"/>
  <c r="R56" i="2"/>
  <c r="V2576" i="15"/>
  <c r="E183" i="16" s="1"/>
  <c r="U2576" i="15"/>
  <c r="X2576" i="15" s="1"/>
  <c r="S2576" i="15"/>
  <c r="R2576" i="15"/>
  <c r="D76" i="16" s="1"/>
  <c r="V2520" i="15"/>
  <c r="Y2520" i="15" s="1"/>
  <c r="U2520" i="15"/>
  <c r="X2520" i="15" s="1"/>
  <c r="S2520" i="15"/>
  <c r="R2520" i="15"/>
  <c r="D128" i="16" s="1"/>
  <c r="V2464" i="15"/>
  <c r="Y2464" i="15" s="1"/>
  <c r="U2464" i="15"/>
  <c r="X2464" i="15" s="1"/>
  <c r="S2464" i="15"/>
  <c r="R2464" i="15"/>
  <c r="V2408" i="15"/>
  <c r="Y2408" i="15" s="1"/>
  <c r="U2408" i="15"/>
  <c r="X2408" i="15" s="1"/>
  <c r="S2408" i="15"/>
  <c r="E73" i="16" s="1"/>
  <c r="R2408" i="15"/>
  <c r="V2352" i="15"/>
  <c r="Y2352" i="15" s="1"/>
  <c r="U2352" i="15"/>
  <c r="X2352" i="15" s="1"/>
  <c r="S2352" i="15"/>
  <c r="R2352" i="15"/>
  <c r="D125" i="16" s="1"/>
  <c r="V2296" i="15"/>
  <c r="Y2296" i="15" s="1"/>
  <c r="U2296" i="15"/>
  <c r="X2296" i="15" s="1"/>
  <c r="S2296" i="15"/>
  <c r="E124" i="16" s="1"/>
  <c r="R2296" i="15"/>
  <c r="D71" i="16" s="1"/>
  <c r="V2240" i="15"/>
  <c r="Y2240" i="15" s="1"/>
  <c r="U2240" i="15"/>
  <c r="X2240" i="15" s="1"/>
  <c r="S2240" i="15"/>
  <c r="E70" i="16" s="1"/>
  <c r="R2240" i="15"/>
  <c r="D70" i="16" s="1"/>
  <c r="V2184" i="15"/>
  <c r="Y2184" i="15" s="1"/>
  <c r="U2184" i="15"/>
  <c r="X2184" i="15" s="1"/>
  <c r="S2184" i="15"/>
  <c r="E122" i="16" s="1"/>
  <c r="R2184" i="15"/>
  <c r="D122" i="16" s="1"/>
  <c r="V2128" i="15"/>
  <c r="Y2128" i="15" s="1"/>
  <c r="U2128" i="15"/>
  <c r="X2128" i="15" s="1"/>
  <c r="S2128" i="15"/>
  <c r="R2128" i="15"/>
  <c r="D68" i="16" s="1"/>
  <c r="J68" i="16" s="1"/>
  <c r="E40" i="9" s="1"/>
  <c r="W40" i="9" s="1"/>
  <c r="V2072" i="15"/>
  <c r="Y2072" i="15" s="1"/>
  <c r="U2072" i="15"/>
  <c r="X2072" i="15" s="1"/>
  <c r="S2072" i="15"/>
  <c r="E120" i="16" s="1"/>
  <c r="R2072" i="15"/>
  <c r="D67" i="16" s="1"/>
  <c r="J67" i="16" s="1"/>
  <c r="E39" i="9" s="1"/>
  <c r="W39" i="9" s="1"/>
  <c r="V2018" i="15"/>
  <c r="U2018" i="15"/>
  <c r="V2016" i="15"/>
  <c r="Y2016" i="15" s="1"/>
  <c r="U2016" i="15"/>
  <c r="X2016" i="15" s="1"/>
  <c r="S2016" i="15"/>
  <c r="R2016" i="15"/>
  <c r="D119" i="16" s="1"/>
  <c r="V1960" i="15"/>
  <c r="E172" i="16" s="1"/>
  <c r="U1960" i="15"/>
  <c r="D172" i="16" s="1"/>
  <c r="S1960" i="15"/>
  <c r="E65" i="16" s="1"/>
  <c r="R1960" i="15"/>
  <c r="V1904" i="15"/>
  <c r="Y1904" i="15" s="1"/>
  <c r="U1904" i="15"/>
  <c r="X1904" i="15" s="1"/>
  <c r="S1904" i="15"/>
  <c r="E117" i="16" s="1"/>
  <c r="R1904" i="15"/>
  <c r="D117" i="16" s="1"/>
  <c r="V1848" i="15"/>
  <c r="E170" i="16" s="1"/>
  <c r="E225" i="16" s="1"/>
  <c r="U1848" i="15"/>
  <c r="D170" i="16" s="1"/>
  <c r="S1848" i="15"/>
  <c r="E63" i="16" s="1"/>
  <c r="R1848" i="15"/>
  <c r="D63" i="16" s="1"/>
  <c r="V1792" i="15"/>
  <c r="Y1792" i="15" s="1"/>
  <c r="U1792" i="15"/>
  <c r="X1792" i="15" s="1"/>
  <c r="S1792" i="15"/>
  <c r="E115" i="16" s="1"/>
  <c r="R1792" i="15"/>
  <c r="D115" i="16" s="1"/>
  <c r="V1736" i="15"/>
  <c r="E168" i="16" s="1"/>
  <c r="E223" i="16" s="1"/>
  <c r="U1736" i="15"/>
  <c r="D168" i="16" s="1"/>
  <c r="D223" i="16" s="1"/>
  <c r="S1736" i="15"/>
  <c r="E61" i="16" s="1"/>
  <c r="R1736" i="15"/>
  <c r="D61" i="16" s="1"/>
  <c r="V1680" i="15"/>
  <c r="Y1680" i="15" s="1"/>
  <c r="U1680" i="15"/>
  <c r="X1680" i="15" s="1"/>
  <c r="S1680" i="15"/>
  <c r="E113" i="16" s="1"/>
  <c r="R1680" i="15"/>
  <c r="D113" i="16" s="1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6" i="15"/>
  <c r="Y1456" i="15" s="1"/>
  <c r="U1456" i="15"/>
  <c r="X1456" i="15" s="1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Y952" i="15" s="1"/>
  <c r="U952" i="15"/>
  <c r="D154" i="16" s="1"/>
  <c r="S952" i="15"/>
  <c r="R952" i="15"/>
  <c r="V896" i="15"/>
  <c r="Y896" i="15" s="1"/>
  <c r="U896" i="15"/>
  <c r="D153" i="16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E150" i="16" s="1"/>
  <c r="U728" i="15"/>
  <c r="D150" i="16" s="1"/>
  <c r="S728" i="15"/>
  <c r="R728" i="15"/>
  <c r="V672" i="15"/>
  <c r="Y672" i="15" s="1"/>
  <c r="U672" i="15"/>
  <c r="X672" i="15" s="1"/>
  <c r="S672" i="15"/>
  <c r="R672" i="15"/>
  <c r="V616" i="15"/>
  <c r="E148" i="16" s="1"/>
  <c r="U616" i="15"/>
  <c r="D148" i="16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D146" i="16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D143" i="16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D141" i="16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D139" i="16" s="1"/>
  <c r="S112" i="15"/>
  <c r="R112" i="15"/>
  <c r="V56" i="15"/>
  <c r="Y56" i="15" s="1"/>
  <c r="U56" i="15"/>
  <c r="X56" i="15" s="1"/>
  <c r="S56" i="15"/>
  <c r="R56" i="15"/>
  <c r="V2576" i="11"/>
  <c r="Y2576" i="11" s="1"/>
  <c r="U2576" i="11"/>
  <c r="D184" i="13" s="1"/>
  <c r="D239" i="13" s="1"/>
  <c r="S2576" i="11"/>
  <c r="E76" i="13" s="1"/>
  <c r="R2576" i="11"/>
  <c r="D76" i="13" s="1"/>
  <c r="V2520" i="11"/>
  <c r="Y2520" i="11" s="1"/>
  <c r="U2520" i="11"/>
  <c r="D183" i="13" s="1"/>
  <c r="D238" i="13" s="1"/>
  <c r="S2520" i="11"/>
  <c r="E129" i="13" s="1"/>
  <c r="R2520" i="11"/>
  <c r="D129" i="13" s="1"/>
  <c r="V2464" i="11"/>
  <c r="Y2464" i="11" s="1"/>
  <c r="U2464" i="11"/>
  <c r="D182" i="13" s="1"/>
  <c r="S2464" i="11"/>
  <c r="E74" i="13" s="1"/>
  <c r="R2464" i="11"/>
  <c r="D74" i="13" s="1"/>
  <c r="V2408" i="11"/>
  <c r="E181" i="13" s="1"/>
  <c r="E236" i="13" s="1"/>
  <c r="U2408" i="11"/>
  <c r="D181" i="13" s="1"/>
  <c r="D236" i="13" s="1"/>
  <c r="S2408" i="11"/>
  <c r="E127" i="13" s="1"/>
  <c r="R2408" i="11"/>
  <c r="D127" i="13" s="1"/>
  <c r="V2352" i="11"/>
  <c r="Y2352" i="11" s="1"/>
  <c r="U2352" i="11"/>
  <c r="D180" i="13" s="1"/>
  <c r="S2352" i="11"/>
  <c r="E72" i="13" s="1"/>
  <c r="R2352" i="11"/>
  <c r="D72" i="13" s="1"/>
  <c r="V2296" i="11"/>
  <c r="Y2296" i="11" s="1"/>
  <c r="U2296" i="11"/>
  <c r="D179" i="13" s="1"/>
  <c r="D234" i="13" s="1"/>
  <c r="S2296" i="11"/>
  <c r="E71" i="13" s="1"/>
  <c r="R2296" i="11"/>
  <c r="D125" i="13" s="1"/>
  <c r="V2240" i="11"/>
  <c r="Y2240" i="11" s="1"/>
  <c r="U2240" i="11"/>
  <c r="D178" i="13" s="1"/>
  <c r="S2240" i="11"/>
  <c r="E70" i="13" s="1"/>
  <c r="R2240" i="11"/>
  <c r="D70" i="13" s="1"/>
  <c r="V2184" i="11"/>
  <c r="E177" i="13" s="1"/>
  <c r="E232" i="13" s="1"/>
  <c r="U2184" i="11"/>
  <c r="D177" i="13" s="1"/>
  <c r="D232" i="13" s="1"/>
  <c r="S2184" i="11"/>
  <c r="E123" i="13" s="1"/>
  <c r="R2184" i="11"/>
  <c r="D123" i="13" s="1"/>
  <c r="V2128" i="11"/>
  <c r="Y2128" i="11" s="1"/>
  <c r="U2128" i="11"/>
  <c r="D176" i="13" s="1"/>
  <c r="J176" i="13" s="1"/>
  <c r="J231" i="13" s="1"/>
  <c r="F144" i="9" s="1"/>
  <c r="S2128" i="11"/>
  <c r="E68" i="13" s="1"/>
  <c r="R2128" i="11"/>
  <c r="D68" i="13" s="1"/>
  <c r="J68" i="13" s="1"/>
  <c r="F40" i="9" s="1"/>
  <c r="X40" i="9" s="1"/>
  <c r="V2072" i="11"/>
  <c r="E175" i="13" s="1"/>
  <c r="E230" i="13" s="1"/>
  <c r="U2072" i="11"/>
  <c r="D175" i="13" s="1"/>
  <c r="J175" i="13" s="1"/>
  <c r="J230" i="13" s="1"/>
  <c r="F143" i="9" s="1"/>
  <c r="S2072" i="11"/>
  <c r="E121" i="13" s="1"/>
  <c r="R2072" i="11"/>
  <c r="D121" i="13" s="1"/>
  <c r="V2018" i="11"/>
  <c r="U2018" i="11"/>
  <c r="V2016" i="11"/>
  <c r="Y2016" i="11" s="1"/>
  <c r="U2016" i="11"/>
  <c r="D174" i="13" s="1"/>
  <c r="J174" i="13" s="1"/>
  <c r="S2016" i="11"/>
  <c r="E66" i="13" s="1"/>
  <c r="R2016" i="11"/>
  <c r="D66" i="13" s="1"/>
  <c r="J66" i="13" s="1"/>
  <c r="F38" i="9" s="1"/>
  <c r="X38" i="9" s="1"/>
  <c r="V1960" i="11"/>
  <c r="Y1960" i="11" s="1"/>
  <c r="U1960" i="11"/>
  <c r="D173" i="13" s="1"/>
  <c r="S1960" i="11"/>
  <c r="E65" i="13" s="1"/>
  <c r="R1960" i="11"/>
  <c r="D65" i="13" s="1"/>
  <c r="V1904" i="11"/>
  <c r="Y1904" i="11" s="1"/>
  <c r="U1904" i="11"/>
  <c r="D172" i="13" s="1"/>
  <c r="D227" i="13" s="1"/>
  <c r="S1904" i="11"/>
  <c r="E64" i="13" s="1"/>
  <c r="R1904" i="11"/>
  <c r="D64" i="13" s="1"/>
  <c r="V1848" i="11"/>
  <c r="E171" i="13" s="1"/>
  <c r="E226" i="13" s="1"/>
  <c r="U1848" i="11"/>
  <c r="D171" i="13" s="1"/>
  <c r="S1848" i="11"/>
  <c r="R1848" i="11"/>
  <c r="V1792" i="11"/>
  <c r="Y1792" i="11" s="1"/>
  <c r="U1792" i="11"/>
  <c r="D170" i="13" s="1"/>
  <c r="S1792" i="11"/>
  <c r="E62" i="13" s="1"/>
  <c r="R1792" i="11"/>
  <c r="D62" i="13" s="1"/>
  <c r="V1736" i="11"/>
  <c r="Y1736" i="11" s="1"/>
  <c r="U1736" i="11"/>
  <c r="D169" i="13" s="1"/>
  <c r="S1736" i="11"/>
  <c r="E115" i="13" s="1"/>
  <c r="R1736" i="11"/>
  <c r="D115" i="13" s="1"/>
  <c r="V1680" i="11"/>
  <c r="Y1680" i="11" s="1"/>
  <c r="U1680" i="11"/>
  <c r="D168" i="13" s="1"/>
  <c r="D223" i="13" s="1"/>
  <c r="S1680" i="11"/>
  <c r="E60" i="13" s="1"/>
  <c r="R1680" i="11"/>
  <c r="V1624" i="11"/>
  <c r="Y1624" i="11" s="1"/>
  <c r="U1624" i="11"/>
  <c r="X1624" i="11" s="1"/>
  <c r="S1624" i="11"/>
  <c r="R1624" i="11"/>
  <c r="V1568" i="11"/>
  <c r="Y1568" i="11" s="1"/>
  <c r="U1568" i="11"/>
  <c r="X1568" i="11" s="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V896" i="11"/>
  <c r="Y896" i="11" s="1"/>
  <c r="U896" i="11"/>
  <c r="X896" i="11" s="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V616" i="11"/>
  <c r="Y616" i="11" s="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V112" i="11"/>
  <c r="Y112" i="11" s="1"/>
  <c r="U112" i="11"/>
  <c r="X112" i="11" s="1"/>
  <c r="S112" i="11"/>
  <c r="R112" i="11"/>
  <c r="X56" i="11"/>
  <c r="V56" i="11"/>
  <c r="Y56" i="11" s="1"/>
  <c r="U56" i="11"/>
  <c r="S56" i="11"/>
  <c r="R56" i="11"/>
  <c r="V2576" i="4"/>
  <c r="Y2576" i="4" s="1"/>
  <c r="U2576" i="4"/>
  <c r="X2576" i="4" s="1"/>
  <c r="S2576" i="4"/>
  <c r="E130" i="6" s="1"/>
  <c r="R2576" i="4"/>
  <c r="D76" i="6" s="1"/>
  <c r="V2520" i="4"/>
  <c r="U2520" i="4"/>
  <c r="X2520" i="4" s="1"/>
  <c r="S2520" i="4"/>
  <c r="E75" i="6" s="1"/>
  <c r="R2520" i="4"/>
  <c r="D129" i="6" s="1"/>
  <c r="V2464" i="4"/>
  <c r="Y2464" i="4" s="1"/>
  <c r="U2464" i="4"/>
  <c r="X2464" i="4" s="1"/>
  <c r="S2464" i="4"/>
  <c r="E128" i="6" s="1"/>
  <c r="R2464" i="4"/>
  <c r="D74" i="6" s="1"/>
  <c r="V2408" i="4"/>
  <c r="U2408" i="4"/>
  <c r="D181" i="6" s="1"/>
  <c r="D236" i="6" s="1"/>
  <c r="S2408" i="4"/>
  <c r="E73" i="6" s="1"/>
  <c r="R2408" i="4"/>
  <c r="D127" i="6" s="1"/>
  <c r="V2352" i="4"/>
  <c r="Y2352" i="4" s="1"/>
  <c r="U2352" i="4"/>
  <c r="X2352" i="4" s="1"/>
  <c r="S2352" i="4"/>
  <c r="E126" i="6" s="1"/>
  <c r="R2352" i="4"/>
  <c r="D126" i="6" s="1"/>
  <c r="V2296" i="4"/>
  <c r="U2296" i="4"/>
  <c r="X2296" i="4" s="1"/>
  <c r="S2296" i="4"/>
  <c r="E71" i="6" s="1"/>
  <c r="R2296" i="4"/>
  <c r="D125" i="6" s="1"/>
  <c r="V2240" i="4"/>
  <c r="Y2240" i="4" s="1"/>
  <c r="U2240" i="4"/>
  <c r="X2240" i="4" s="1"/>
  <c r="S2240" i="4"/>
  <c r="E124" i="6" s="1"/>
  <c r="R2240" i="4"/>
  <c r="D124" i="6" s="1"/>
  <c r="V2184" i="4"/>
  <c r="U2184" i="4"/>
  <c r="X2184" i="4" s="1"/>
  <c r="S2184" i="4"/>
  <c r="E69" i="6" s="1"/>
  <c r="R2184" i="4"/>
  <c r="D123" i="6" s="1"/>
  <c r="V2128" i="4"/>
  <c r="Y2128" i="4" s="1"/>
  <c r="U2128" i="4"/>
  <c r="X2128" i="4" s="1"/>
  <c r="S2128" i="4"/>
  <c r="E122" i="6" s="1"/>
  <c r="R2128" i="4"/>
  <c r="D122" i="6" s="1"/>
  <c r="V2072" i="4"/>
  <c r="U2072" i="4"/>
  <c r="D175" i="6" s="1"/>
  <c r="S2072" i="4"/>
  <c r="R2072" i="4"/>
  <c r="D121" i="6" s="1"/>
  <c r="V2018" i="4"/>
  <c r="U2018" i="4"/>
  <c r="V2016" i="4"/>
  <c r="Y2016" i="4" s="1"/>
  <c r="U2016" i="4"/>
  <c r="X2016" i="4" s="1"/>
  <c r="S2016" i="4"/>
  <c r="E120" i="6" s="1"/>
  <c r="R2016" i="4"/>
  <c r="D120" i="6" s="1"/>
  <c r="V1960" i="4"/>
  <c r="E173" i="6" s="1"/>
  <c r="E228" i="6" s="1"/>
  <c r="U1960" i="4"/>
  <c r="X1960" i="4" s="1"/>
  <c r="S1960" i="4"/>
  <c r="E119" i="6" s="1"/>
  <c r="R1960" i="4"/>
  <c r="D119" i="6" s="1"/>
  <c r="V1904" i="4"/>
  <c r="Y1904" i="4" s="1"/>
  <c r="U1904" i="4"/>
  <c r="X1904" i="4" s="1"/>
  <c r="S1904" i="4"/>
  <c r="E118" i="6" s="1"/>
  <c r="R1904" i="4"/>
  <c r="D64" i="6" s="1"/>
  <c r="V1848" i="4"/>
  <c r="E171" i="6" s="1"/>
  <c r="E226" i="6" s="1"/>
  <c r="U1848" i="4"/>
  <c r="X1848" i="4" s="1"/>
  <c r="S1848" i="4"/>
  <c r="E117" i="6" s="1"/>
  <c r="R1848" i="4"/>
  <c r="D117" i="6" s="1"/>
  <c r="V1792" i="4"/>
  <c r="Y1792" i="4" s="1"/>
  <c r="U1792" i="4"/>
  <c r="X1792" i="4" s="1"/>
  <c r="S1792" i="4"/>
  <c r="E116" i="6" s="1"/>
  <c r="R1792" i="4"/>
  <c r="V1736" i="4"/>
  <c r="E169" i="6" s="1"/>
  <c r="E224" i="6" s="1"/>
  <c r="U1736" i="4"/>
  <c r="X1736" i="4" s="1"/>
  <c r="S1736" i="4"/>
  <c r="E115" i="6" s="1"/>
  <c r="R1736" i="4"/>
  <c r="D115" i="6" s="1"/>
  <c r="V1680" i="4"/>
  <c r="Y1680" i="4" s="1"/>
  <c r="U1680" i="4"/>
  <c r="X1680" i="4" s="1"/>
  <c r="S1680" i="4"/>
  <c r="E114" i="6" s="1"/>
  <c r="R1680" i="4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V2576" i="18"/>
  <c r="Y2576" i="18" s="1"/>
  <c r="U2576" i="18"/>
  <c r="X2576" i="18" s="1"/>
  <c r="S2576" i="18"/>
  <c r="E130" i="19" s="1"/>
  <c r="R2576" i="18"/>
  <c r="D130" i="19" s="1"/>
  <c r="V2520" i="18"/>
  <c r="E183" i="19" s="1"/>
  <c r="E238" i="19" s="1"/>
  <c r="U2520" i="18"/>
  <c r="X2520" i="18" s="1"/>
  <c r="S2520" i="18"/>
  <c r="E129" i="19" s="1"/>
  <c r="R2520" i="18"/>
  <c r="D75" i="19" s="1"/>
  <c r="V2464" i="18"/>
  <c r="Y2464" i="18" s="1"/>
  <c r="U2464" i="18"/>
  <c r="X2464" i="18" s="1"/>
  <c r="S2464" i="18"/>
  <c r="E128" i="19" s="1"/>
  <c r="R2464" i="18"/>
  <c r="D128" i="19" s="1"/>
  <c r="V2408" i="18"/>
  <c r="Y2408" i="18" s="1"/>
  <c r="U2408" i="18"/>
  <c r="D181" i="19" s="1"/>
  <c r="D236" i="19" s="1"/>
  <c r="S2408" i="18"/>
  <c r="E73" i="19" s="1"/>
  <c r="R2408" i="18"/>
  <c r="D73" i="19" s="1"/>
  <c r="V2352" i="18"/>
  <c r="Y2352" i="18" s="1"/>
  <c r="U2352" i="18"/>
  <c r="X2352" i="18" s="1"/>
  <c r="S2352" i="18"/>
  <c r="E126" i="19" s="1"/>
  <c r="R2352" i="18"/>
  <c r="D126" i="19" s="1"/>
  <c r="V2296" i="18"/>
  <c r="Y2296" i="18" s="1"/>
  <c r="U2296" i="18"/>
  <c r="D179" i="19" s="1"/>
  <c r="S2296" i="18"/>
  <c r="E125" i="19" s="1"/>
  <c r="R2296" i="18"/>
  <c r="D125" i="19" s="1"/>
  <c r="V2240" i="18"/>
  <c r="Y2240" i="18" s="1"/>
  <c r="U2240" i="18"/>
  <c r="X2240" i="18" s="1"/>
  <c r="S2240" i="18"/>
  <c r="E124" i="19" s="1"/>
  <c r="R2240" i="18"/>
  <c r="D124" i="19" s="1"/>
  <c r="V2184" i="18"/>
  <c r="Y2184" i="18" s="1"/>
  <c r="U2184" i="18"/>
  <c r="D177" i="19" s="1"/>
  <c r="S2184" i="18"/>
  <c r="E123" i="19" s="1"/>
  <c r="R2184" i="18"/>
  <c r="D69" i="19" s="1"/>
  <c r="V2128" i="18"/>
  <c r="Y2128" i="18" s="1"/>
  <c r="U2128" i="18"/>
  <c r="X2128" i="18" s="1"/>
  <c r="S2128" i="18"/>
  <c r="E122" i="19" s="1"/>
  <c r="R2128" i="18"/>
  <c r="D122" i="19" s="1"/>
  <c r="V2072" i="18"/>
  <c r="Y2072" i="18" s="1"/>
  <c r="U2072" i="18"/>
  <c r="D175" i="19" s="1"/>
  <c r="J175" i="19" s="1"/>
  <c r="H91" i="9" s="1"/>
  <c r="S2072" i="18"/>
  <c r="E121" i="19" s="1"/>
  <c r="R2072" i="18"/>
  <c r="D67" i="19" s="1"/>
  <c r="J67" i="19" s="1"/>
  <c r="H39" i="9" s="1"/>
  <c r="Z39" i="9" s="1"/>
  <c r="V2018" i="18"/>
  <c r="U2018" i="18"/>
  <c r="V2016" i="18"/>
  <c r="Y2016" i="18" s="1"/>
  <c r="U2016" i="18"/>
  <c r="X2016" i="18" s="1"/>
  <c r="S2016" i="18"/>
  <c r="E120" i="19" s="1"/>
  <c r="R2016" i="18"/>
  <c r="D120" i="19" s="1"/>
  <c r="V1960" i="18"/>
  <c r="Y1960" i="18" s="1"/>
  <c r="U1960" i="18"/>
  <c r="D173" i="19" s="1"/>
  <c r="S1960" i="18"/>
  <c r="E65" i="19" s="1"/>
  <c r="R1960" i="18"/>
  <c r="D65" i="19" s="1"/>
  <c r="V1904" i="18"/>
  <c r="Y1904" i="18" s="1"/>
  <c r="U1904" i="18"/>
  <c r="X1904" i="18" s="1"/>
  <c r="S1904" i="18"/>
  <c r="E118" i="19" s="1"/>
  <c r="R1904" i="18"/>
  <c r="D118" i="19" s="1"/>
  <c r="V1848" i="18"/>
  <c r="Y1848" i="18" s="1"/>
  <c r="U1848" i="18"/>
  <c r="D171" i="19" s="1"/>
  <c r="S1848" i="18"/>
  <c r="E63" i="19" s="1"/>
  <c r="R1848" i="18"/>
  <c r="D63" i="19" s="1"/>
  <c r="V1792" i="18"/>
  <c r="Y1792" i="18" s="1"/>
  <c r="U1792" i="18"/>
  <c r="X1792" i="18" s="1"/>
  <c r="S1792" i="18"/>
  <c r="E116" i="19" s="1"/>
  <c r="R1792" i="18"/>
  <c r="D116" i="19" s="1"/>
  <c r="V1736" i="18"/>
  <c r="Y1736" i="18" s="1"/>
  <c r="U1736" i="18"/>
  <c r="D169" i="19" s="1"/>
  <c r="S1736" i="18"/>
  <c r="R1736" i="18"/>
  <c r="V1680" i="18"/>
  <c r="Y1680" i="18" s="1"/>
  <c r="U1680" i="18"/>
  <c r="X1680" i="18" s="1"/>
  <c r="S1680" i="18"/>
  <c r="E114" i="19" s="1"/>
  <c r="R1680" i="18"/>
  <c r="D114" i="19" s="1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R1400" i="18"/>
  <c r="V1344" i="18"/>
  <c r="Y1344" i="18" s="1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1064" i="18"/>
  <c r="Y1064" i="18" s="1"/>
  <c r="U1064" i="18"/>
  <c r="X1064" i="18" s="1"/>
  <c r="S1064" i="18"/>
  <c r="R1064" i="18"/>
  <c r="V1008" i="18"/>
  <c r="Y1008" i="18" s="1"/>
  <c r="U1008" i="18"/>
  <c r="X1008" i="18" s="1"/>
  <c r="S1008" i="18"/>
  <c r="R1008" i="18"/>
  <c r="V952" i="18"/>
  <c r="Y952" i="18" s="1"/>
  <c r="U952" i="18"/>
  <c r="X952" i="18" s="1"/>
  <c r="S952" i="18"/>
  <c r="R952" i="18"/>
  <c r="V896" i="18"/>
  <c r="Y896" i="18" s="1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30" i="18"/>
  <c r="U730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X168" i="18"/>
  <c r="V168" i="18"/>
  <c r="Y168" i="18" s="1"/>
  <c r="U168" i="18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V2576" i="21"/>
  <c r="Y2576" i="21" s="1"/>
  <c r="U2576" i="21"/>
  <c r="X2576" i="21" s="1"/>
  <c r="S2576" i="21"/>
  <c r="R2576" i="21"/>
  <c r="D130" i="23" s="1"/>
  <c r="X2520" i="21"/>
  <c r="V2520" i="21"/>
  <c r="E183" i="23" s="1"/>
  <c r="E238" i="23" s="1"/>
  <c r="U2520" i="21"/>
  <c r="D183" i="23" s="1"/>
  <c r="D238" i="23" s="1"/>
  <c r="S2520" i="21"/>
  <c r="R2520" i="21"/>
  <c r="D75" i="23" s="1"/>
  <c r="V2464" i="21"/>
  <c r="Y2464" i="21" s="1"/>
  <c r="U2464" i="21"/>
  <c r="X2464" i="21" s="1"/>
  <c r="S2464" i="21"/>
  <c r="R2464" i="21"/>
  <c r="D128" i="23" s="1"/>
  <c r="V2408" i="21"/>
  <c r="E181" i="23" s="1"/>
  <c r="E236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E234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U2184" i="21"/>
  <c r="D177" i="23" s="1"/>
  <c r="D232" i="23" s="1"/>
  <c r="S2184" i="21"/>
  <c r="E123" i="23" s="1"/>
  <c r="R2184" i="21"/>
  <c r="D69" i="23" s="1"/>
  <c r="V2128" i="21"/>
  <c r="Y2128" i="21" s="1"/>
  <c r="U2128" i="21"/>
  <c r="X2128" i="21" s="1"/>
  <c r="S2128" i="21"/>
  <c r="R2128" i="21"/>
  <c r="D122" i="23" s="1"/>
  <c r="V2072" i="21"/>
  <c r="E175" i="23" s="1"/>
  <c r="E230" i="23" s="1"/>
  <c r="U2072" i="21"/>
  <c r="D175" i="23" s="1"/>
  <c r="J175" i="23" s="1"/>
  <c r="J230" i="23" s="1"/>
  <c r="I143" i="9" s="1"/>
  <c r="S2072" i="21"/>
  <c r="E121" i="23" s="1"/>
  <c r="R2072" i="21"/>
  <c r="D67" i="23" s="1"/>
  <c r="J67" i="23" s="1"/>
  <c r="I39" i="9" s="1"/>
  <c r="AA39" i="9" s="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E228" i="23" s="1"/>
  <c r="U1960" i="21"/>
  <c r="D173" i="23" s="1"/>
  <c r="S1960" i="21"/>
  <c r="E119" i="23" s="1"/>
  <c r="R1960" i="21"/>
  <c r="D119" i="23" s="1"/>
  <c r="V1904" i="21"/>
  <c r="Y1904" i="21" s="1"/>
  <c r="U1904" i="21"/>
  <c r="X1904" i="21" s="1"/>
  <c r="S1904" i="21"/>
  <c r="E118" i="23" s="1"/>
  <c r="R1904" i="21"/>
  <c r="D118" i="23" s="1"/>
  <c r="V1848" i="21"/>
  <c r="E171" i="23" s="1"/>
  <c r="U1848" i="21"/>
  <c r="D171" i="23" s="1"/>
  <c r="S1848" i="21"/>
  <c r="E117" i="23" s="1"/>
  <c r="R1848" i="21"/>
  <c r="D117" i="23" s="1"/>
  <c r="V1792" i="21"/>
  <c r="Y1792" i="21" s="1"/>
  <c r="U1792" i="21"/>
  <c r="X1792" i="21" s="1"/>
  <c r="S1792" i="21"/>
  <c r="E62" i="23" s="1"/>
  <c r="R1792" i="21"/>
  <c r="D116" i="23" s="1"/>
  <c r="V1736" i="21"/>
  <c r="E169" i="23" s="1"/>
  <c r="E224" i="23" s="1"/>
  <c r="U1736" i="21"/>
  <c r="D169" i="23" s="1"/>
  <c r="J169" i="23" s="1"/>
  <c r="J224" i="23" s="1"/>
  <c r="I137" i="9" s="1"/>
  <c r="S1736" i="21"/>
  <c r="R1736" i="21"/>
  <c r="D115" i="23" s="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576" i="26"/>
  <c r="Y2576" i="26" s="1"/>
  <c r="U2576" i="26"/>
  <c r="X2576" i="26" s="1"/>
  <c r="S2576" i="26"/>
  <c r="E76" i="27" s="1"/>
  <c r="R2576" i="26"/>
  <c r="D76" i="27" s="1"/>
  <c r="V2520" i="26"/>
  <c r="E183" i="27" s="1"/>
  <c r="E238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R2464" i="26"/>
  <c r="D74" i="27" s="1"/>
  <c r="V2408" i="26"/>
  <c r="E181" i="27" s="1"/>
  <c r="E236" i="27" s="1"/>
  <c r="U2408" i="26"/>
  <c r="D181" i="27" s="1"/>
  <c r="D236" i="27" s="1"/>
  <c r="S2408" i="26"/>
  <c r="E73" i="27" s="1"/>
  <c r="R2408" i="26"/>
  <c r="D127" i="27" s="1"/>
  <c r="V2352" i="26"/>
  <c r="Y2352" i="26" s="1"/>
  <c r="U2352" i="26"/>
  <c r="X2352" i="26" s="1"/>
  <c r="S2352" i="26"/>
  <c r="E72" i="27" s="1"/>
  <c r="R2352" i="26"/>
  <c r="D72" i="27" s="1"/>
  <c r="V2296" i="26"/>
  <c r="E179" i="27" s="1"/>
  <c r="E234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R2128" i="26"/>
  <c r="D68" i="27" s="1"/>
  <c r="J68" i="27" s="1"/>
  <c r="J40" i="9" s="1"/>
  <c r="AB40" i="9" s="1"/>
  <c r="V2072" i="26"/>
  <c r="Y2072" i="26" s="1"/>
  <c r="U2072" i="26"/>
  <c r="X2072" i="26" s="1"/>
  <c r="S2072" i="26"/>
  <c r="E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R2016" i="26"/>
  <c r="D66" i="27" s="1"/>
  <c r="J66" i="27" s="1"/>
  <c r="J38" i="9" s="1"/>
  <c r="AB38" i="9" s="1"/>
  <c r="V1960" i="26"/>
  <c r="E173" i="27" s="1"/>
  <c r="E228" i="27" s="1"/>
  <c r="U1960" i="26"/>
  <c r="D173" i="27" s="1"/>
  <c r="J173" i="27" s="1"/>
  <c r="J228" i="27" s="1"/>
  <c r="J141" i="9" s="1"/>
  <c r="S1960" i="26"/>
  <c r="R1960" i="26"/>
  <c r="V1904" i="26"/>
  <c r="Y1904" i="26" s="1"/>
  <c r="U1904" i="26"/>
  <c r="X1904" i="26" s="1"/>
  <c r="S1904" i="26"/>
  <c r="E64" i="27" s="1"/>
  <c r="R1904" i="26"/>
  <c r="D64" i="27" s="1"/>
  <c r="J64" i="27" s="1"/>
  <c r="J36" i="9" s="1"/>
  <c r="AB36" i="9" s="1"/>
  <c r="V1848" i="26"/>
  <c r="E171" i="27" s="1"/>
  <c r="E226" i="27" s="1"/>
  <c r="U1848" i="26"/>
  <c r="D171" i="27" s="1"/>
  <c r="S1848" i="26"/>
  <c r="R1848" i="26"/>
  <c r="V1792" i="26"/>
  <c r="Y1792" i="26" s="1"/>
  <c r="U1792" i="26"/>
  <c r="X1792" i="26" s="1"/>
  <c r="S1792" i="26"/>
  <c r="E62" i="27" s="1"/>
  <c r="R1792" i="26"/>
  <c r="D62" i="27" s="1"/>
  <c r="J62" i="27" s="1"/>
  <c r="J34" i="9" s="1"/>
  <c r="AB34" i="9" s="1"/>
  <c r="V1736" i="26"/>
  <c r="E169" i="27" s="1"/>
  <c r="E224" i="27" s="1"/>
  <c r="U1736" i="26"/>
  <c r="D169" i="27" s="1"/>
  <c r="J169" i="27" s="1"/>
  <c r="J224" i="27" s="1"/>
  <c r="J137" i="9" s="1"/>
  <c r="S1736" i="26"/>
  <c r="R1736" i="26"/>
  <c r="V1680" i="26"/>
  <c r="Y1680" i="26" s="1"/>
  <c r="U1680" i="26"/>
  <c r="X1680" i="26" s="1"/>
  <c r="S1680" i="26"/>
  <c r="E60" i="27" s="1"/>
  <c r="R1680" i="26"/>
  <c r="D60" i="27" s="1"/>
  <c r="J60" i="27" s="1"/>
  <c r="J32" i="9" s="1"/>
  <c r="AB32" i="9" s="1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E168" i="27"/>
  <c r="E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E225" i="27" s="1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D172" i="27"/>
  <c r="D227" i="27" s="1"/>
  <c r="E172" i="27"/>
  <c r="E227" i="27" s="1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J174" i="27" s="1"/>
  <c r="J229" i="27" s="1"/>
  <c r="J142" i="9" s="1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J176" i="27" s="1"/>
  <c r="J231" i="27" s="1"/>
  <c r="J144" i="9" s="1"/>
  <c r="E176" i="27"/>
  <c r="E231" i="27" s="1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E233" i="27" s="1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E235" i="27" s="1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E237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D184" i="27"/>
  <c r="D239" i="27" s="1"/>
  <c r="E184" i="27"/>
  <c r="E239" i="27" s="1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D115" i="27"/>
  <c r="E115" i="27"/>
  <c r="F115" i="27"/>
  <c r="G115" i="27"/>
  <c r="H115" i="27"/>
  <c r="C116" i="27"/>
  <c r="E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J61" i="27" s="1"/>
  <c r="J33" i="9" s="1"/>
  <c r="AB33" i="9" s="1"/>
  <c r="E61" i="27"/>
  <c r="F61" i="27"/>
  <c r="G61" i="27"/>
  <c r="H61" i="27"/>
  <c r="C62" i="27"/>
  <c r="F62" i="27"/>
  <c r="G62" i="27"/>
  <c r="H62" i="27"/>
  <c r="C63" i="27"/>
  <c r="D63" i="27"/>
  <c r="J63" i="27" s="1"/>
  <c r="J35" i="9" s="1"/>
  <c r="AB35" i="9" s="1"/>
  <c r="E63" i="27"/>
  <c r="F63" i="27"/>
  <c r="G63" i="27"/>
  <c r="H63" i="27"/>
  <c r="C64" i="27"/>
  <c r="F64" i="27"/>
  <c r="G64" i="27"/>
  <c r="H64" i="27"/>
  <c r="C65" i="27"/>
  <c r="D65" i="27"/>
  <c r="J65" i="27" s="1"/>
  <c r="J37" i="9" s="1"/>
  <c r="AB37" i="9" s="1"/>
  <c r="E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E225" i="23" s="1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E172" i="23"/>
  <c r="E227" i="23" s="1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J174" i="23" s="1"/>
  <c r="J229" i="23" s="1"/>
  <c r="I142" i="9" s="1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J176" i="23" s="1"/>
  <c r="E176" i="23"/>
  <c r="E231" i="23" s="1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E178" i="23"/>
  <c r="E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D184" i="23"/>
  <c r="E184" i="23"/>
  <c r="E239" i="23" s="1"/>
  <c r="F184" i="23"/>
  <c r="F239" i="23" s="1"/>
  <c r="G184" i="23"/>
  <c r="G239" i="23" s="1"/>
  <c r="H184" i="23"/>
  <c r="C185" i="23"/>
  <c r="D185" i="23"/>
  <c r="D240" i="23" s="1"/>
  <c r="E185" i="23"/>
  <c r="E240" i="23" s="1"/>
  <c r="F185" i="23"/>
  <c r="F240" i="23" s="1"/>
  <c r="G185" i="23"/>
  <c r="G240" i="23" s="1"/>
  <c r="H185" i="23"/>
  <c r="H240" i="23" s="1"/>
  <c r="C186" i="23"/>
  <c r="D186" i="23"/>
  <c r="D241" i="23" s="1"/>
  <c r="E186" i="23"/>
  <c r="E241" i="23" s="1"/>
  <c r="F186" i="23"/>
  <c r="F241" i="23" s="1"/>
  <c r="G186" i="23"/>
  <c r="G241" i="23" s="1"/>
  <c r="H186" i="23"/>
  <c r="H241" i="23" s="1"/>
  <c r="C187" i="23"/>
  <c r="D187" i="23"/>
  <c r="D242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E115" i="23"/>
  <c r="F115" i="23"/>
  <c r="G115" i="23"/>
  <c r="H115" i="23"/>
  <c r="C116" i="23"/>
  <c r="E116" i="23"/>
  <c r="F116" i="23"/>
  <c r="G116" i="23"/>
  <c r="H116" i="23"/>
  <c r="C117" i="23"/>
  <c r="F117" i="23"/>
  <c r="G117" i="23"/>
  <c r="H117" i="23"/>
  <c r="C118" i="23"/>
  <c r="F118" i="23"/>
  <c r="G118" i="23"/>
  <c r="H118" i="23"/>
  <c r="C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F60" i="23"/>
  <c r="G60" i="23"/>
  <c r="H60" i="23"/>
  <c r="C61" i="23"/>
  <c r="D61" i="23"/>
  <c r="E61" i="23"/>
  <c r="F61" i="23"/>
  <c r="G61" i="23"/>
  <c r="H61" i="23"/>
  <c r="C62" i="23"/>
  <c r="F62" i="23"/>
  <c r="G62" i="23"/>
  <c r="H62" i="23"/>
  <c r="C63" i="23"/>
  <c r="E63" i="23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J68" i="23" s="1"/>
  <c r="I40" i="9" s="1"/>
  <c r="AA40" i="9" s="1"/>
  <c r="E68" i="23"/>
  <c r="F68" i="23"/>
  <c r="G68" i="23"/>
  <c r="H68" i="23"/>
  <c r="C69" i="23"/>
  <c r="F69" i="23"/>
  <c r="G69" i="23"/>
  <c r="H69" i="23"/>
  <c r="C70" i="23"/>
  <c r="D70" i="23"/>
  <c r="E70" i="23"/>
  <c r="F70" i="23"/>
  <c r="G70" i="23"/>
  <c r="H70" i="23"/>
  <c r="C71" i="23"/>
  <c r="E71" i="23"/>
  <c r="F71" i="23"/>
  <c r="G71" i="23"/>
  <c r="H71" i="23"/>
  <c r="C72" i="23"/>
  <c r="D72" i="23"/>
  <c r="E72" i="23"/>
  <c r="F72" i="23"/>
  <c r="G72" i="23"/>
  <c r="H72" i="23"/>
  <c r="C73" i="23"/>
  <c r="F73" i="23"/>
  <c r="G73" i="23"/>
  <c r="H73" i="23"/>
  <c r="C74" i="23"/>
  <c r="D74" i="23"/>
  <c r="E74" i="23"/>
  <c r="F74" i="23"/>
  <c r="G74" i="23"/>
  <c r="H74" i="23"/>
  <c r="C75" i="23"/>
  <c r="E75" i="23"/>
  <c r="F75" i="23"/>
  <c r="G75" i="23"/>
  <c r="H75" i="23"/>
  <c r="C76" i="23"/>
  <c r="D76" i="23"/>
  <c r="E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E168" i="19"/>
  <c r="E223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J174" i="19" s="1"/>
  <c r="J229" i="19" s="1"/>
  <c r="H142" i="9" s="1"/>
  <c r="E174" i="19"/>
  <c r="E229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J176" i="19" s="1"/>
  <c r="J231" i="19" s="1"/>
  <c r="H144" i="9" s="1"/>
  <c r="E176" i="19"/>
  <c r="E231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E233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E235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E237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E239" i="19" s="1"/>
  <c r="F184" i="19"/>
  <c r="F239" i="19" s="1"/>
  <c r="G184" i="19"/>
  <c r="G239" i="19" s="1"/>
  <c r="H184" i="19"/>
  <c r="H239" i="19" s="1"/>
  <c r="C185" i="19"/>
  <c r="D185" i="19"/>
  <c r="D240" i="19" s="1"/>
  <c r="E185" i="19"/>
  <c r="E240" i="19" s="1"/>
  <c r="F185" i="19"/>
  <c r="F240" i="19" s="1"/>
  <c r="G185" i="19"/>
  <c r="G240" i="19" s="1"/>
  <c r="H185" i="19"/>
  <c r="H240" i="19" s="1"/>
  <c r="C186" i="19"/>
  <c r="D186" i="19"/>
  <c r="D241" i="19" s="1"/>
  <c r="E186" i="19"/>
  <c r="E241" i="19" s="1"/>
  <c r="F186" i="19"/>
  <c r="F241" i="19" s="1"/>
  <c r="G186" i="19"/>
  <c r="G241" i="19" s="1"/>
  <c r="H186" i="19"/>
  <c r="H241" i="19" s="1"/>
  <c r="C187" i="19"/>
  <c r="D187" i="19"/>
  <c r="D242" i="19" s="1"/>
  <c r="E187" i="19"/>
  <c r="E242" i="19" s="1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D60" i="19"/>
  <c r="E60" i="19"/>
  <c r="F60" i="19"/>
  <c r="G60" i="19"/>
  <c r="H60" i="19"/>
  <c r="C61" i="19"/>
  <c r="D61" i="19"/>
  <c r="E61" i="19"/>
  <c r="F61" i="19"/>
  <c r="G61" i="19"/>
  <c r="H61" i="19"/>
  <c r="C62" i="19"/>
  <c r="F62" i="19"/>
  <c r="G62" i="19"/>
  <c r="H62" i="19"/>
  <c r="C63" i="19"/>
  <c r="F63" i="19"/>
  <c r="G63" i="19"/>
  <c r="H63" i="19"/>
  <c r="C64" i="19"/>
  <c r="D64" i="19"/>
  <c r="E64" i="19"/>
  <c r="F64" i="19"/>
  <c r="G64" i="19"/>
  <c r="H64" i="19"/>
  <c r="C65" i="19"/>
  <c r="F65" i="19"/>
  <c r="G65" i="19"/>
  <c r="H65" i="19"/>
  <c r="C66" i="19"/>
  <c r="D66" i="19"/>
  <c r="J66" i="19" s="1"/>
  <c r="H38" i="9" s="1"/>
  <c r="Z38" i="9" s="1"/>
  <c r="E66" i="19"/>
  <c r="F66" i="19"/>
  <c r="G66" i="19"/>
  <c r="H66" i="19"/>
  <c r="C67" i="19"/>
  <c r="F67" i="19"/>
  <c r="G67" i="19"/>
  <c r="H67" i="19"/>
  <c r="C68" i="19"/>
  <c r="D68" i="19"/>
  <c r="J68" i="19" s="1"/>
  <c r="H40" i="9" s="1"/>
  <c r="Z40" i="9" s="1"/>
  <c r="E68" i="19"/>
  <c r="F68" i="19"/>
  <c r="G68" i="19"/>
  <c r="H68" i="19"/>
  <c r="C69" i="19"/>
  <c r="F69" i="19"/>
  <c r="G69" i="19"/>
  <c r="H69" i="19"/>
  <c r="C70" i="19"/>
  <c r="D70" i="19"/>
  <c r="E70" i="19"/>
  <c r="F70" i="19"/>
  <c r="G70" i="19"/>
  <c r="H70" i="19"/>
  <c r="C71" i="19"/>
  <c r="F71" i="19"/>
  <c r="G71" i="19"/>
  <c r="H71" i="19"/>
  <c r="C72" i="19"/>
  <c r="D72" i="19"/>
  <c r="E72" i="19"/>
  <c r="F72" i="19"/>
  <c r="G72" i="19"/>
  <c r="H72" i="19"/>
  <c r="C73" i="19"/>
  <c r="F73" i="19"/>
  <c r="G73" i="19"/>
  <c r="H73" i="19"/>
  <c r="C74" i="19"/>
  <c r="D74" i="19"/>
  <c r="E74" i="19"/>
  <c r="F74" i="19"/>
  <c r="G74" i="19"/>
  <c r="H74" i="19"/>
  <c r="C75" i="19"/>
  <c r="F75" i="19"/>
  <c r="G75" i="19"/>
  <c r="H75" i="19"/>
  <c r="C76" i="19"/>
  <c r="D76" i="19"/>
  <c r="E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F170" i="6"/>
  <c r="F225" i="6" s="1"/>
  <c r="G170" i="6"/>
  <c r="G225" i="6" s="1"/>
  <c r="H170" i="6"/>
  <c r="H225" i="6" s="1"/>
  <c r="C171" i="6"/>
  <c r="F171" i="6"/>
  <c r="F226" i="6" s="1"/>
  <c r="G171" i="6"/>
  <c r="G226" i="6" s="1"/>
  <c r="H171" i="6"/>
  <c r="H226" i="6" s="1"/>
  <c r="C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D180" i="6"/>
  <c r="D235" i="6" s="1"/>
  <c r="E180" i="6"/>
  <c r="E235" i="6" s="1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E237" i="6" s="1"/>
  <c r="F182" i="6"/>
  <c r="F237" i="6" s="1"/>
  <c r="G182" i="6"/>
  <c r="G237" i="6" s="1"/>
  <c r="H182" i="6"/>
  <c r="C183" i="6"/>
  <c r="F183" i="6"/>
  <c r="G183" i="6"/>
  <c r="H183" i="6"/>
  <c r="H238" i="6" s="1"/>
  <c r="C184" i="6"/>
  <c r="D184" i="6"/>
  <c r="E184" i="6"/>
  <c r="E239" i="6" s="1"/>
  <c r="F184" i="6"/>
  <c r="F239" i="6" s="1"/>
  <c r="G184" i="6"/>
  <c r="G239" i="6" s="1"/>
  <c r="H184" i="6"/>
  <c r="H239" i="6" s="1"/>
  <c r="C185" i="6"/>
  <c r="D185" i="6"/>
  <c r="D240" i="6" s="1"/>
  <c r="E185" i="6"/>
  <c r="E240" i="6" s="1"/>
  <c r="F185" i="6"/>
  <c r="G185" i="6"/>
  <c r="G240" i="6" s="1"/>
  <c r="H185" i="6"/>
  <c r="H240" i="6" s="1"/>
  <c r="C186" i="6"/>
  <c r="D186" i="6"/>
  <c r="D241" i="6" s="1"/>
  <c r="E186" i="6"/>
  <c r="E241" i="6" s="1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F117" i="6"/>
  <c r="G117" i="6"/>
  <c r="H117" i="6"/>
  <c r="C118" i="6"/>
  <c r="F118" i="6"/>
  <c r="G118" i="6"/>
  <c r="H118" i="6"/>
  <c r="C119" i="6"/>
  <c r="F119" i="6"/>
  <c r="G119" i="6"/>
  <c r="H119" i="6"/>
  <c r="C120" i="6"/>
  <c r="F120" i="6"/>
  <c r="G120" i="6"/>
  <c r="H120" i="6"/>
  <c r="C121" i="6"/>
  <c r="F121" i="6"/>
  <c r="G121" i="6"/>
  <c r="H121" i="6"/>
  <c r="C122" i="6"/>
  <c r="F122" i="6"/>
  <c r="G122" i="6"/>
  <c r="H122" i="6"/>
  <c r="C123" i="6"/>
  <c r="F123" i="6"/>
  <c r="G123" i="6"/>
  <c r="H123" i="6"/>
  <c r="C124" i="6"/>
  <c r="F124" i="6"/>
  <c r="G124" i="6"/>
  <c r="H124" i="6"/>
  <c r="C125" i="6"/>
  <c r="E125" i="6"/>
  <c r="F125" i="6"/>
  <c r="G125" i="6"/>
  <c r="H125" i="6"/>
  <c r="C126" i="6"/>
  <c r="F126" i="6"/>
  <c r="G126" i="6"/>
  <c r="H126" i="6"/>
  <c r="C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F60" i="6"/>
  <c r="G60" i="6"/>
  <c r="H60" i="6"/>
  <c r="C61" i="6"/>
  <c r="F61" i="6"/>
  <c r="G61" i="6"/>
  <c r="H61" i="6"/>
  <c r="C62" i="6"/>
  <c r="F62" i="6"/>
  <c r="G62" i="6"/>
  <c r="H62" i="6"/>
  <c r="C63" i="6"/>
  <c r="F63" i="6"/>
  <c r="G63" i="6"/>
  <c r="H63" i="6"/>
  <c r="C64" i="6"/>
  <c r="E64" i="6"/>
  <c r="F64" i="6"/>
  <c r="G64" i="6"/>
  <c r="H64" i="6"/>
  <c r="C65" i="6"/>
  <c r="F65" i="6"/>
  <c r="G65" i="6"/>
  <c r="H65" i="6"/>
  <c r="C66" i="6"/>
  <c r="F66" i="6"/>
  <c r="G66" i="6"/>
  <c r="H66" i="6"/>
  <c r="C67" i="6"/>
  <c r="F67" i="6"/>
  <c r="G67" i="6"/>
  <c r="H67" i="6"/>
  <c r="C68" i="6"/>
  <c r="D68" i="6"/>
  <c r="F68" i="6"/>
  <c r="G68" i="6"/>
  <c r="H68" i="6"/>
  <c r="C69" i="6"/>
  <c r="F69" i="6"/>
  <c r="G69" i="6"/>
  <c r="H69" i="6"/>
  <c r="C70" i="6"/>
  <c r="F70" i="6"/>
  <c r="G70" i="6"/>
  <c r="H70" i="6"/>
  <c r="C71" i="6"/>
  <c r="D71" i="6"/>
  <c r="F71" i="6"/>
  <c r="G71" i="6"/>
  <c r="H71" i="6"/>
  <c r="C72" i="6"/>
  <c r="F72" i="6"/>
  <c r="G72" i="6"/>
  <c r="H72" i="6"/>
  <c r="C73" i="6"/>
  <c r="F73" i="6"/>
  <c r="G73" i="6"/>
  <c r="H73" i="6"/>
  <c r="C74" i="6"/>
  <c r="E74" i="6"/>
  <c r="F74" i="6"/>
  <c r="G74" i="6"/>
  <c r="H74" i="6"/>
  <c r="C75" i="6"/>
  <c r="F75" i="6"/>
  <c r="G75" i="6"/>
  <c r="H75" i="6"/>
  <c r="C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E240" i="13" s="1"/>
  <c r="F185" i="13"/>
  <c r="F240" i="13" s="1"/>
  <c r="G185" i="13"/>
  <c r="G240" i="13" s="1"/>
  <c r="H185" i="13"/>
  <c r="H240" i="13" s="1"/>
  <c r="C186" i="13"/>
  <c r="D186" i="13"/>
  <c r="D241" i="13" s="1"/>
  <c r="E186" i="13"/>
  <c r="E241" i="13" s="1"/>
  <c r="F186" i="13"/>
  <c r="G186" i="13"/>
  <c r="H186" i="13"/>
  <c r="C187" i="13"/>
  <c r="D187" i="13"/>
  <c r="D242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F115" i="13"/>
  <c r="G115" i="13"/>
  <c r="H115" i="13"/>
  <c r="C116" i="13"/>
  <c r="E116" i="13"/>
  <c r="F116" i="13"/>
  <c r="G116" i="13"/>
  <c r="H116" i="13"/>
  <c r="C117" i="13"/>
  <c r="D117" i="13"/>
  <c r="E117" i="13"/>
  <c r="F117" i="13"/>
  <c r="G117" i="13"/>
  <c r="H117" i="13"/>
  <c r="C118" i="13"/>
  <c r="E118" i="13"/>
  <c r="F118" i="13"/>
  <c r="G118" i="13"/>
  <c r="H118" i="13"/>
  <c r="C119" i="13"/>
  <c r="F119" i="13"/>
  <c r="G119" i="13"/>
  <c r="H119" i="13"/>
  <c r="C120" i="13"/>
  <c r="E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D126" i="13"/>
  <c r="E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F61" i="13"/>
  <c r="G61" i="13"/>
  <c r="H61" i="13"/>
  <c r="C62" i="13"/>
  <c r="F62" i="13"/>
  <c r="G62" i="13"/>
  <c r="H62" i="13"/>
  <c r="C63" i="13"/>
  <c r="D63" i="13"/>
  <c r="E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F167" i="12"/>
  <c r="F223" i="12" s="1"/>
  <c r="G167" i="12"/>
  <c r="G223" i="12" s="1"/>
  <c r="H167" i="12"/>
  <c r="H223" i="12" s="1"/>
  <c r="C168" i="12"/>
  <c r="E168" i="12"/>
  <c r="E224" i="12" s="1"/>
  <c r="F168" i="12"/>
  <c r="F224" i="12" s="1"/>
  <c r="G168" i="12"/>
  <c r="G224" i="12" s="1"/>
  <c r="H168" i="12"/>
  <c r="H224" i="12" s="1"/>
  <c r="C169" i="12"/>
  <c r="E169" i="12"/>
  <c r="E225" i="12" s="1"/>
  <c r="F169" i="12"/>
  <c r="F225" i="12" s="1"/>
  <c r="G169" i="12"/>
  <c r="G225" i="12" s="1"/>
  <c r="H169" i="12"/>
  <c r="H225" i="12" s="1"/>
  <c r="C170" i="12"/>
  <c r="F170" i="12"/>
  <c r="F226" i="12" s="1"/>
  <c r="G170" i="12"/>
  <c r="G226" i="12" s="1"/>
  <c r="H170" i="12"/>
  <c r="H226" i="12" s="1"/>
  <c r="C171" i="12"/>
  <c r="E171" i="12"/>
  <c r="E227" i="12" s="1"/>
  <c r="F171" i="12"/>
  <c r="F227" i="12" s="1"/>
  <c r="G171" i="12"/>
  <c r="G227" i="12" s="1"/>
  <c r="H171" i="12"/>
  <c r="H227" i="12" s="1"/>
  <c r="C172" i="12"/>
  <c r="F172" i="12"/>
  <c r="F228" i="12" s="1"/>
  <c r="G172" i="12"/>
  <c r="G228" i="12" s="1"/>
  <c r="H172" i="12"/>
  <c r="H228" i="12" s="1"/>
  <c r="C173" i="12"/>
  <c r="F173" i="12"/>
  <c r="F229" i="12" s="1"/>
  <c r="G173" i="12"/>
  <c r="G229" i="12" s="1"/>
  <c r="H173" i="12"/>
  <c r="H229" i="12" s="1"/>
  <c r="C174" i="12"/>
  <c r="E174" i="12"/>
  <c r="E230" i="12" s="1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E176" i="12"/>
  <c r="E232" i="12" s="1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D178" i="12"/>
  <c r="D234" i="12" s="1"/>
  <c r="E178" i="12"/>
  <c r="E234" i="12" s="1"/>
  <c r="F178" i="12"/>
  <c r="F234" i="12" s="1"/>
  <c r="G178" i="12"/>
  <c r="G234" i="12" s="1"/>
  <c r="H178" i="12"/>
  <c r="H234" i="12" s="1"/>
  <c r="C179" i="12"/>
  <c r="D179" i="12"/>
  <c r="E179" i="12"/>
  <c r="E235" i="12" s="1"/>
  <c r="F179" i="12"/>
  <c r="F235" i="12" s="1"/>
  <c r="G179" i="12"/>
  <c r="G235" i="12" s="1"/>
  <c r="H179" i="12"/>
  <c r="H235" i="12" s="1"/>
  <c r="C180" i="12"/>
  <c r="E180" i="12"/>
  <c r="E236" i="12" s="1"/>
  <c r="F180" i="12"/>
  <c r="F236" i="12" s="1"/>
  <c r="G180" i="12"/>
  <c r="G236" i="12" s="1"/>
  <c r="H180" i="12"/>
  <c r="H236" i="12" s="1"/>
  <c r="C181" i="12"/>
  <c r="E181" i="12"/>
  <c r="E237" i="12" s="1"/>
  <c r="F181" i="12"/>
  <c r="F237" i="12" s="1"/>
  <c r="G181" i="12"/>
  <c r="G237" i="12" s="1"/>
  <c r="H181" i="12"/>
  <c r="H237" i="12" s="1"/>
  <c r="C182" i="12"/>
  <c r="F182" i="12"/>
  <c r="F238" i="12" s="1"/>
  <c r="G182" i="12"/>
  <c r="G238" i="12" s="1"/>
  <c r="H182" i="12"/>
  <c r="H238" i="12" s="1"/>
  <c r="C183" i="12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F113" i="12"/>
  <c r="G113" i="12"/>
  <c r="H113" i="12"/>
  <c r="C114" i="12"/>
  <c r="F114" i="12"/>
  <c r="G114" i="12"/>
  <c r="H114" i="12"/>
  <c r="C115" i="12"/>
  <c r="F115" i="12"/>
  <c r="G115" i="12"/>
  <c r="H115" i="12"/>
  <c r="C116" i="12"/>
  <c r="F116" i="12"/>
  <c r="G116" i="12"/>
  <c r="H116" i="12"/>
  <c r="C117" i="12"/>
  <c r="E117" i="12"/>
  <c r="F117" i="12"/>
  <c r="G117" i="12"/>
  <c r="H117" i="12"/>
  <c r="C118" i="12"/>
  <c r="F118" i="12"/>
  <c r="G118" i="12"/>
  <c r="H118" i="12"/>
  <c r="C119" i="12"/>
  <c r="D119" i="12"/>
  <c r="F119" i="12"/>
  <c r="G119" i="12"/>
  <c r="H119" i="12"/>
  <c r="C120" i="12"/>
  <c r="F120" i="12"/>
  <c r="G120" i="12"/>
  <c r="H120" i="12"/>
  <c r="C121" i="12"/>
  <c r="E121" i="12"/>
  <c r="F121" i="12"/>
  <c r="G121" i="12"/>
  <c r="H121" i="12"/>
  <c r="C122" i="12"/>
  <c r="F122" i="12"/>
  <c r="G122" i="12"/>
  <c r="H122" i="12"/>
  <c r="C123" i="12"/>
  <c r="D123" i="12"/>
  <c r="E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F60" i="12"/>
  <c r="G60" i="12"/>
  <c r="H60" i="12"/>
  <c r="C61" i="12"/>
  <c r="F61" i="12"/>
  <c r="G61" i="12"/>
  <c r="H61" i="12"/>
  <c r="C62" i="12"/>
  <c r="F62" i="12"/>
  <c r="G62" i="12"/>
  <c r="H62" i="12"/>
  <c r="C63" i="12"/>
  <c r="F63" i="12"/>
  <c r="G63" i="12"/>
  <c r="H63" i="12"/>
  <c r="C64" i="12"/>
  <c r="F64" i="12"/>
  <c r="G64" i="12"/>
  <c r="H64" i="12"/>
  <c r="C65" i="12"/>
  <c r="F65" i="12"/>
  <c r="G65" i="12"/>
  <c r="H65" i="12"/>
  <c r="C66" i="12"/>
  <c r="F66" i="12"/>
  <c r="G66" i="12"/>
  <c r="H66" i="12"/>
  <c r="C67" i="12"/>
  <c r="F67" i="12"/>
  <c r="G67" i="12"/>
  <c r="H67" i="12"/>
  <c r="C68" i="12"/>
  <c r="D68" i="12"/>
  <c r="E68" i="12"/>
  <c r="F68" i="12"/>
  <c r="G68" i="12"/>
  <c r="H68" i="12"/>
  <c r="C69" i="12"/>
  <c r="F69" i="12"/>
  <c r="G69" i="12"/>
  <c r="H69" i="12"/>
  <c r="C70" i="12"/>
  <c r="D70" i="12"/>
  <c r="E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D74" i="12"/>
  <c r="E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F113" i="16"/>
  <c r="G113" i="16"/>
  <c r="H113" i="16"/>
  <c r="C114" i="16"/>
  <c r="E114" i="16"/>
  <c r="F114" i="16"/>
  <c r="G114" i="16"/>
  <c r="H114" i="16"/>
  <c r="C115" i="16"/>
  <c r="F115" i="16"/>
  <c r="G115" i="16"/>
  <c r="H115" i="16"/>
  <c r="C116" i="16"/>
  <c r="F116" i="16"/>
  <c r="G116" i="16"/>
  <c r="H116" i="16"/>
  <c r="C117" i="16"/>
  <c r="F117" i="16"/>
  <c r="G117" i="16"/>
  <c r="H117" i="16"/>
  <c r="C118" i="16"/>
  <c r="D118" i="16"/>
  <c r="F118" i="16"/>
  <c r="G118" i="16"/>
  <c r="H118" i="16"/>
  <c r="C119" i="16"/>
  <c r="F119" i="16"/>
  <c r="G119" i="16"/>
  <c r="H119" i="16"/>
  <c r="C120" i="16"/>
  <c r="F120" i="16"/>
  <c r="G120" i="16"/>
  <c r="H120" i="16"/>
  <c r="C121" i="16"/>
  <c r="E121" i="16"/>
  <c r="F121" i="16"/>
  <c r="G121" i="16"/>
  <c r="H121" i="16"/>
  <c r="C122" i="16"/>
  <c r="F122" i="16"/>
  <c r="G122" i="16"/>
  <c r="H122" i="16"/>
  <c r="C123" i="16"/>
  <c r="E123" i="16"/>
  <c r="F123" i="16"/>
  <c r="G123" i="16"/>
  <c r="H123" i="16"/>
  <c r="C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F173" i="16"/>
  <c r="G173" i="16"/>
  <c r="H173" i="16"/>
  <c r="C174" i="16"/>
  <c r="E174" i="16"/>
  <c r="E229" i="16" s="1"/>
  <c r="F174" i="16"/>
  <c r="F229" i="16" s="1"/>
  <c r="G174" i="16"/>
  <c r="G229" i="16" s="1"/>
  <c r="H174" i="16"/>
  <c r="C175" i="16"/>
  <c r="D175" i="16"/>
  <c r="J175" i="16" s="1"/>
  <c r="J230" i="16" s="1"/>
  <c r="E144" i="9" s="1"/>
  <c r="F175" i="16"/>
  <c r="G175" i="16"/>
  <c r="H175" i="16"/>
  <c r="C176" i="16"/>
  <c r="F176" i="16"/>
  <c r="F231" i="16" s="1"/>
  <c r="G176" i="16"/>
  <c r="G231" i="16" s="1"/>
  <c r="H176" i="16"/>
  <c r="C177" i="16"/>
  <c r="D177" i="16"/>
  <c r="E177" i="16"/>
  <c r="E232" i="16" s="1"/>
  <c r="F177" i="16"/>
  <c r="F232" i="16" s="1"/>
  <c r="G177" i="16"/>
  <c r="G232" i="16" s="1"/>
  <c r="H177" i="16"/>
  <c r="H232" i="16" s="1"/>
  <c r="C178" i="16"/>
  <c r="F178" i="16"/>
  <c r="F233" i="16" s="1"/>
  <c r="G178" i="16"/>
  <c r="G233" i="16" s="1"/>
  <c r="H178" i="16"/>
  <c r="C179" i="16"/>
  <c r="D179" i="16"/>
  <c r="F179" i="16"/>
  <c r="F234" i="16" s="1"/>
  <c r="G179" i="16"/>
  <c r="G234" i="16" s="1"/>
  <c r="H179" i="16"/>
  <c r="H234" i="16" s="1"/>
  <c r="C180" i="16"/>
  <c r="F180" i="16"/>
  <c r="F235" i="16" s="1"/>
  <c r="G180" i="16"/>
  <c r="G235" i="16" s="1"/>
  <c r="H180" i="16"/>
  <c r="H235" i="16" s="1"/>
  <c r="C181" i="16"/>
  <c r="D181" i="16"/>
  <c r="D236" i="16" s="1"/>
  <c r="F181" i="16"/>
  <c r="G181" i="16"/>
  <c r="G236" i="16" s="1"/>
  <c r="H181" i="16"/>
  <c r="H236" i="16" s="1"/>
  <c r="C182" i="16"/>
  <c r="F182" i="16"/>
  <c r="F237" i="16" s="1"/>
  <c r="G182" i="16"/>
  <c r="G237" i="16" s="1"/>
  <c r="H182" i="16"/>
  <c r="H237" i="16" s="1"/>
  <c r="C183" i="16"/>
  <c r="F183" i="16"/>
  <c r="G183" i="16"/>
  <c r="G238" i="16" s="1"/>
  <c r="H183" i="16"/>
  <c r="C184" i="16"/>
  <c r="D184" i="16"/>
  <c r="D239" i="16" s="1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D241" i="16" s="1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F139" i="16"/>
  <c r="G139" i="16"/>
  <c r="H139" i="16"/>
  <c r="C140" i="16"/>
  <c r="F140" i="16"/>
  <c r="G140" i="16"/>
  <c r="H140" i="16"/>
  <c r="C141" i="16"/>
  <c r="F141" i="16"/>
  <c r="G141" i="16"/>
  <c r="H141" i="16"/>
  <c r="C142" i="16"/>
  <c r="D142" i="16"/>
  <c r="F142" i="16"/>
  <c r="G142" i="16"/>
  <c r="H142" i="16"/>
  <c r="C143" i="16"/>
  <c r="F143" i="16"/>
  <c r="G143" i="16"/>
  <c r="H143" i="16"/>
  <c r="C144" i="16"/>
  <c r="E144" i="16"/>
  <c r="F144" i="16"/>
  <c r="G144" i="16"/>
  <c r="H144" i="16"/>
  <c r="C145" i="16"/>
  <c r="F145" i="16"/>
  <c r="G145" i="16"/>
  <c r="H145" i="16"/>
  <c r="C146" i="16"/>
  <c r="F146" i="16"/>
  <c r="G146" i="16"/>
  <c r="H146" i="16"/>
  <c r="C147" i="16"/>
  <c r="D147" i="16"/>
  <c r="F147" i="16"/>
  <c r="G147" i="16"/>
  <c r="H147" i="16"/>
  <c r="C148" i="16"/>
  <c r="F148" i="16"/>
  <c r="G148" i="16"/>
  <c r="H148" i="16"/>
  <c r="C149" i="16"/>
  <c r="F149" i="16"/>
  <c r="G149" i="16"/>
  <c r="H149" i="16"/>
  <c r="C150" i="16"/>
  <c r="F150" i="16"/>
  <c r="G150" i="16"/>
  <c r="H150" i="16"/>
  <c r="C151" i="16"/>
  <c r="F151" i="16"/>
  <c r="G151" i="16"/>
  <c r="H151" i="16"/>
  <c r="C152" i="16"/>
  <c r="F152" i="16"/>
  <c r="G152" i="16"/>
  <c r="H152" i="16"/>
  <c r="C153" i="16"/>
  <c r="E153" i="16"/>
  <c r="F153" i="16"/>
  <c r="G153" i="16"/>
  <c r="H153" i="16"/>
  <c r="C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F70" i="16"/>
  <c r="G70" i="16"/>
  <c r="H70" i="16"/>
  <c r="C71" i="16"/>
  <c r="F71" i="16"/>
  <c r="G71" i="16"/>
  <c r="H71" i="16"/>
  <c r="C72" i="16"/>
  <c r="E72" i="16"/>
  <c r="F72" i="16"/>
  <c r="G72" i="16"/>
  <c r="H72" i="16"/>
  <c r="C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F60" i="16"/>
  <c r="G60" i="16"/>
  <c r="H60" i="16"/>
  <c r="C61" i="16"/>
  <c r="F61" i="16"/>
  <c r="G61" i="16"/>
  <c r="H61" i="16"/>
  <c r="C62" i="16"/>
  <c r="F62" i="16"/>
  <c r="G62" i="16"/>
  <c r="H62" i="16"/>
  <c r="C63" i="16"/>
  <c r="F63" i="16"/>
  <c r="G63" i="16"/>
  <c r="H63" i="16"/>
  <c r="C64" i="16"/>
  <c r="E64" i="16"/>
  <c r="F64" i="16"/>
  <c r="G64" i="16"/>
  <c r="H64" i="16"/>
  <c r="C65" i="16"/>
  <c r="F65" i="16"/>
  <c r="G65" i="16"/>
  <c r="H65" i="16"/>
  <c r="J173" i="23" l="1"/>
  <c r="J228" i="23" s="1"/>
  <c r="I141" i="9" s="1"/>
  <c r="D172" i="23"/>
  <c r="D227" i="23" s="1"/>
  <c r="E65" i="23"/>
  <c r="D65" i="23"/>
  <c r="J171" i="23"/>
  <c r="J226" i="23" s="1"/>
  <c r="I139" i="9" s="1"/>
  <c r="D168" i="23"/>
  <c r="D223" i="23" s="1"/>
  <c r="D63" i="23"/>
  <c r="J63" i="23" s="1"/>
  <c r="I35" i="9" s="1"/>
  <c r="AA35" i="9" s="1"/>
  <c r="D60" i="23"/>
  <c r="X1736" i="21"/>
  <c r="J61" i="23"/>
  <c r="I33" i="9" s="1"/>
  <c r="AA33" i="9" s="1"/>
  <c r="D170" i="23"/>
  <c r="D225" i="23" s="1"/>
  <c r="E60" i="23"/>
  <c r="E168" i="23"/>
  <c r="E223" i="23" s="1"/>
  <c r="Y1848" i="21"/>
  <c r="J65" i="19"/>
  <c r="H37" i="9" s="1"/>
  <c r="Z37" i="9" s="1"/>
  <c r="J63" i="19"/>
  <c r="H35" i="9" s="1"/>
  <c r="Z35" i="9" s="1"/>
  <c r="E119" i="19"/>
  <c r="E170" i="19"/>
  <c r="E225" i="19" s="1"/>
  <c r="J60" i="19"/>
  <c r="H32" i="9" s="1"/>
  <c r="Z32" i="9" s="1"/>
  <c r="D119" i="19"/>
  <c r="D170" i="19"/>
  <c r="D225" i="19" s="1"/>
  <c r="E62" i="19"/>
  <c r="D62" i="19"/>
  <c r="D168" i="19"/>
  <c r="J168" i="19" s="1"/>
  <c r="J223" i="19" s="1"/>
  <c r="H136" i="9" s="1"/>
  <c r="J61" i="19"/>
  <c r="H33" i="9" s="1"/>
  <c r="Z33" i="9" s="1"/>
  <c r="D172" i="19"/>
  <c r="D227" i="19" s="1"/>
  <c r="E172" i="19"/>
  <c r="E227" i="19" s="1"/>
  <c r="J64" i="19"/>
  <c r="H36" i="9" s="1"/>
  <c r="Z36" i="9" s="1"/>
  <c r="E66" i="6"/>
  <c r="E176" i="6"/>
  <c r="E231" i="6" s="1"/>
  <c r="E68" i="6"/>
  <c r="E63" i="6"/>
  <c r="D63" i="6"/>
  <c r="D62" i="6"/>
  <c r="J64" i="13"/>
  <c r="F36" i="9" s="1"/>
  <c r="X36" i="9" s="1"/>
  <c r="D60" i="13"/>
  <c r="J60" i="13" s="1"/>
  <c r="F32" i="9" s="1"/>
  <c r="X32" i="9" s="1"/>
  <c r="J65" i="13"/>
  <c r="F37" i="9" s="1"/>
  <c r="X37" i="9" s="1"/>
  <c r="J62" i="13"/>
  <c r="F34" i="9" s="1"/>
  <c r="X34" i="9" s="1"/>
  <c r="J63" i="13"/>
  <c r="F35" i="9" s="1"/>
  <c r="X35" i="9" s="1"/>
  <c r="E61" i="13"/>
  <c r="E119" i="13"/>
  <c r="D119" i="13"/>
  <c r="D282" i="13" s="1"/>
  <c r="D61" i="13"/>
  <c r="D64" i="12"/>
  <c r="Y168" i="2"/>
  <c r="E8" i="32"/>
  <c r="E140" i="32"/>
  <c r="Y336" i="2"/>
  <c r="E143" i="32"/>
  <c r="E14" i="32"/>
  <c r="Y504" i="2"/>
  <c r="E146" i="32"/>
  <c r="E20" i="32"/>
  <c r="Y672" i="2"/>
  <c r="E149" i="32"/>
  <c r="E26" i="32"/>
  <c r="E45" i="32"/>
  <c r="E98" i="32"/>
  <c r="E101" i="32"/>
  <c r="E48" i="32"/>
  <c r="E51" i="32"/>
  <c r="E104" i="32"/>
  <c r="E54" i="32"/>
  <c r="E107" i="32"/>
  <c r="E57" i="32"/>
  <c r="E110" i="32"/>
  <c r="E113" i="12"/>
  <c r="E60" i="32"/>
  <c r="E113" i="32"/>
  <c r="E63" i="12"/>
  <c r="E63" i="32"/>
  <c r="E116" i="32"/>
  <c r="D66" i="12"/>
  <c r="E66" i="32"/>
  <c r="E119" i="32"/>
  <c r="Y2128" i="2"/>
  <c r="E175" i="32"/>
  <c r="E231" i="32" s="1"/>
  <c r="D84" i="32"/>
  <c r="D31" i="32"/>
  <c r="D3" i="32"/>
  <c r="D9" i="32"/>
  <c r="D87" i="32"/>
  <c r="D34" i="32"/>
  <c r="D90" i="32"/>
  <c r="D15" i="32"/>
  <c r="D37" i="32"/>
  <c r="D21" i="32"/>
  <c r="D40" i="32"/>
  <c r="D93" i="32"/>
  <c r="D96" i="32"/>
  <c r="D27" i="32"/>
  <c r="D43" i="32"/>
  <c r="X840" i="2"/>
  <c r="D152" i="32"/>
  <c r="X1008" i="2"/>
  <c r="D155" i="32"/>
  <c r="X1176" i="2"/>
  <c r="D158" i="32"/>
  <c r="X1344" i="2"/>
  <c r="D161" i="32"/>
  <c r="X1512" i="2"/>
  <c r="D164" i="32"/>
  <c r="X1680" i="2"/>
  <c r="D167" i="32"/>
  <c r="D170" i="12"/>
  <c r="D226" i="12" s="1"/>
  <c r="D170" i="32"/>
  <c r="X2016" i="2"/>
  <c r="D173" i="32"/>
  <c r="D122" i="12"/>
  <c r="D69" i="32"/>
  <c r="J69" i="32" s="1"/>
  <c r="K69" i="32" s="1"/>
  <c r="D122" i="32"/>
  <c r="E84" i="32"/>
  <c r="E31" i="32"/>
  <c r="E3" i="32"/>
  <c r="E9" i="32"/>
  <c r="E34" i="32"/>
  <c r="E87" i="32"/>
  <c r="E37" i="32"/>
  <c r="E90" i="32"/>
  <c r="E15" i="32"/>
  <c r="E21" i="32"/>
  <c r="E93" i="32"/>
  <c r="E40" i="32"/>
  <c r="E43" i="32"/>
  <c r="E96" i="32"/>
  <c r="E27" i="32"/>
  <c r="Y840" i="2"/>
  <c r="E152" i="32"/>
  <c r="Y1008" i="2"/>
  <c r="E155" i="32"/>
  <c r="Y1176" i="2"/>
  <c r="E158" i="32"/>
  <c r="Y1344" i="2"/>
  <c r="E161" i="32"/>
  <c r="E217" i="32" s="1"/>
  <c r="Y1512" i="2"/>
  <c r="E164" i="32"/>
  <c r="Y1680" i="2"/>
  <c r="E167" i="32"/>
  <c r="E223" i="32" s="1"/>
  <c r="Y1848" i="2"/>
  <c r="E170" i="32"/>
  <c r="E226" i="32" s="1"/>
  <c r="Y2016" i="2"/>
  <c r="E173" i="32"/>
  <c r="E229" i="32" s="1"/>
  <c r="E122" i="12"/>
  <c r="E69" i="32"/>
  <c r="E122" i="32"/>
  <c r="X56" i="2"/>
  <c r="D138" i="32"/>
  <c r="D4" i="32"/>
  <c r="X224" i="2"/>
  <c r="D141" i="32"/>
  <c r="D10" i="32"/>
  <c r="X392" i="2"/>
  <c r="D144" i="32"/>
  <c r="D16" i="32"/>
  <c r="X560" i="2"/>
  <c r="D147" i="32"/>
  <c r="D22" i="32"/>
  <c r="X728" i="2"/>
  <c r="D150" i="32"/>
  <c r="D28" i="32"/>
  <c r="D46" i="32"/>
  <c r="D99" i="32"/>
  <c r="D102" i="32"/>
  <c r="D49" i="32"/>
  <c r="D52" i="32"/>
  <c r="D105" i="32"/>
  <c r="D108" i="32"/>
  <c r="D55" i="32"/>
  <c r="D58" i="32"/>
  <c r="D111" i="32"/>
  <c r="D61" i="12"/>
  <c r="D61" i="32"/>
  <c r="D114" i="32"/>
  <c r="D117" i="12"/>
  <c r="D64" i="32"/>
  <c r="D117" i="32"/>
  <c r="X2184" i="2"/>
  <c r="D176" i="32"/>
  <c r="Y56" i="2"/>
  <c r="E138" i="32"/>
  <c r="E4" i="32"/>
  <c r="Y224" i="2"/>
  <c r="E141" i="32"/>
  <c r="E10" i="32"/>
  <c r="Y392" i="2"/>
  <c r="E16" i="32"/>
  <c r="E144" i="32"/>
  <c r="Y560" i="2"/>
  <c r="E147" i="32"/>
  <c r="E22" i="32"/>
  <c r="Y728" i="2"/>
  <c r="E150" i="32"/>
  <c r="E28" i="32"/>
  <c r="E46" i="32"/>
  <c r="E99" i="32"/>
  <c r="E49" i="32"/>
  <c r="E102" i="32"/>
  <c r="E52" i="32"/>
  <c r="E105" i="32"/>
  <c r="E55" i="32"/>
  <c r="E108" i="32"/>
  <c r="E111" i="32"/>
  <c r="E58" i="32"/>
  <c r="E61" i="12"/>
  <c r="E61" i="32"/>
  <c r="E114" i="32"/>
  <c r="E64" i="12"/>
  <c r="E64" i="32"/>
  <c r="E117" i="32"/>
  <c r="Y2184" i="2"/>
  <c r="E176" i="32"/>
  <c r="E232" i="32" s="1"/>
  <c r="D5" i="32"/>
  <c r="D85" i="32"/>
  <c r="D32" i="32"/>
  <c r="D88" i="32"/>
  <c r="D35" i="32"/>
  <c r="D11" i="32"/>
  <c r="D17" i="32"/>
  <c r="D91" i="32"/>
  <c r="D38" i="32"/>
  <c r="D94" i="32"/>
  <c r="D23" i="32"/>
  <c r="D41" i="32"/>
  <c r="X896" i="2"/>
  <c r="D153" i="32"/>
  <c r="X1064" i="2"/>
  <c r="D156" i="32"/>
  <c r="X1232" i="2"/>
  <c r="D159" i="32"/>
  <c r="X1400" i="2"/>
  <c r="D162" i="32"/>
  <c r="X1568" i="2"/>
  <c r="D165" i="32"/>
  <c r="X1736" i="2"/>
  <c r="D168" i="32"/>
  <c r="X1904" i="2"/>
  <c r="D171" i="32"/>
  <c r="D120" i="12"/>
  <c r="D67" i="32"/>
  <c r="D120" i="32"/>
  <c r="E5" i="32"/>
  <c r="E85" i="32"/>
  <c r="E32" i="32"/>
  <c r="E35" i="32"/>
  <c r="E88" i="32"/>
  <c r="E11" i="32"/>
  <c r="E17" i="32"/>
  <c r="E91" i="32"/>
  <c r="E38" i="32"/>
  <c r="E41" i="32"/>
  <c r="E94" i="32"/>
  <c r="E23" i="32"/>
  <c r="Y896" i="2"/>
  <c r="E153" i="32"/>
  <c r="Y1064" i="2"/>
  <c r="E156" i="32"/>
  <c r="Y1232" i="2"/>
  <c r="E159" i="32"/>
  <c r="Y1400" i="2"/>
  <c r="E162" i="32"/>
  <c r="Y1568" i="2"/>
  <c r="E165" i="32"/>
  <c r="Y1736" i="2"/>
  <c r="E168" i="32"/>
  <c r="E224" i="32" s="1"/>
  <c r="Y1904" i="2"/>
  <c r="E171" i="32"/>
  <c r="E227" i="32" s="1"/>
  <c r="E120" i="12"/>
  <c r="E67" i="32"/>
  <c r="E120" i="32"/>
  <c r="X112" i="2"/>
  <c r="D139" i="32"/>
  <c r="D6" i="32"/>
  <c r="X280" i="2"/>
  <c r="D12" i="32"/>
  <c r="D142" i="32"/>
  <c r="X448" i="2"/>
  <c r="D145" i="32"/>
  <c r="D18" i="32"/>
  <c r="X616" i="2"/>
  <c r="D24" i="32"/>
  <c r="D148" i="32"/>
  <c r="D44" i="32"/>
  <c r="D97" i="32"/>
  <c r="D100" i="32"/>
  <c r="D47" i="32"/>
  <c r="D50" i="32"/>
  <c r="D103" i="32"/>
  <c r="D106" i="32"/>
  <c r="D53" i="32"/>
  <c r="D109" i="32"/>
  <c r="D56" i="32"/>
  <c r="D59" i="32"/>
  <c r="D112" i="32"/>
  <c r="D115" i="12"/>
  <c r="D62" i="32"/>
  <c r="D115" i="32"/>
  <c r="D118" i="12"/>
  <c r="D65" i="32"/>
  <c r="D118" i="32"/>
  <c r="X2072" i="2"/>
  <c r="D174" i="32"/>
  <c r="Y112" i="2"/>
  <c r="E139" i="32"/>
  <c r="E6" i="32"/>
  <c r="Y280" i="2"/>
  <c r="E12" i="32"/>
  <c r="E142" i="32"/>
  <c r="Y448" i="2"/>
  <c r="E145" i="32"/>
  <c r="E201" i="32" s="1"/>
  <c r="E18" i="32"/>
  <c r="Y616" i="2"/>
  <c r="E24" i="32"/>
  <c r="E148" i="32"/>
  <c r="E44" i="32"/>
  <c r="E97" i="32"/>
  <c r="E47" i="32"/>
  <c r="E100" i="32"/>
  <c r="E103" i="32"/>
  <c r="E50" i="32"/>
  <c r="E53" i="32"/>
  <c r="E106" i="32"/>
  <c r="E56" i="32"/>
  <c r="E109" i="32"/>
  <c r="E59" i="32"/>
  <c r="E112" i="32"/>
  <c r="E62" i="12"/>
  <c r="E62" i="32"/>
  <c r="E115" i="32"/>
  <c r="E118" i="12"/>
  <c r="E65" i="32"/>
  <c r="E118" i="32"/>
  <c r="Y2072" i="2"/>
  <c r="E174" i="32"/>
  <c r="E230" i="32" s="1"/>
  <c r="D86" i="32"/>
  <c r="D33" i="32"/>
  <c r="D7" i="32"/>
  <c r="D89" i="32"/>
  <c r="D13" i="32"/>
  <c r="D36" i="32"/>
  <c r="D92" i="32"/>
  <c r="D19" i="32"/>
  <c r="D39" i="32"/>
  <c r="D25" i="32"/>
  <c r="D95" i="32"/>
  <c r="D42" i="32"/>
  <c r="X784" i="2"/>
  <c r="D151" i="32"/>
  <c r="X952" i="2"/>
  <c r="D154" i="32"/>
  <c r="X1120" i="2"/>
  <c r="D157" i="32"/>
  <c r="X1288" i="2"/>
  <c r="D160" i="32"/>
  <c r="X1456" i="2"/>
  <c r="D163" i="32"/>
  <c r="X1624" i="2"/>
  <c r="D166" i="32"/>
  <c r="X1792" i="2"/>
  <c r="D169" i="32"/>
  <c r="X1960" i="2"/>
  <c r="D172" i="32"/>
  <c r="D121" i="12"/>
  <c r="D68" i="32"/>
  <c r="J68" i="32" s="1"/>
  <c r="K68" i="32" s="1"/>
  <c r="D121" i="32"/>
  <c r="E33" i="32"/>
  <c r="E86" i="32"/>
  <c r="E7" i="32"/>
  <c r="E89" i="32"/>
  <c r="E13" i="32"/>
  <c r="E36" i="32"/>
  <c r="E39" i="32"/>
  <c r="E92" i="32"/>
  <c r="E19" i="32"/>
  <c r="E25" i="32"/>
  <c r="E42" i="32"/>
  <c r="E95" i="32"/>
  <c r="Y784" i="2"/>
  <c r="E151" i="32"/>
  <c r="Y952" i="2"/>
  <c r="E154" i="32"/>
  <c r="Y1120" i="2"/>
  <c r="E157" i="32"/>
  <c r="Y1288" i="2"/>
  <c r="E160" i="32"/>
  <c r="Y1456" i="2"/>
  <c r="E163" i="32"/>
  <c r="E219" i="32" s="1"/>
  <c r="Y1624" i="2"/>
  <c r="E166" i="32"/>
  <c r="Y1792" i="2"/>
  <c r="E169" i="32"/>
  <c r="E225" i="32" s="1"/>
  <c r="Y1960" i="2"/>
  <c r="E172" i="32"/>
  <c r="E228" i="32" s="1"/>
  <c r="E68" i="32"/>
  <c r="E121" i="32"/>
  <c r="X168" i="2"/>
  <c r="D140" i="32"/>
  <c r="D8" i="32"/>
  <c r="X336" i="2"/>
  <c r="D143" i="32"/>
  <c r="D14" i="32"/>
  <c r="X504" i="2"/>
  <c r="D146" i="32"/>
  <c r="D20" i="32"/>
  <c r="X672" i="2"/>
  <c r="D149" i="32"/>
  <c r="D26" i="32"/>
  <c r="D98" i="32"/>
  <c r="D45" i="32"/>
  <c r="D101" i="32"/>
  <c r="D48" i="32"/>
  <c r="D104" i="32"/>
  <c r="D51" i="32"/>
  <c r="D107" i="32"/>
  <c r="D54" i="32"/>
  <c r="D57" i="32"/>
  <c r="D110" i="32"/>
  <c r="D113" i="32"/>
  <c r="D60" i="32"/>
  <c r="D116" i="12"/>
  <c r="D63" i="32"/>
  <c r="D116" i="32"/>
  <c r="D66" i="32"/>
  <c r="J66" i="32" s="1"/>
  <c r="K66" i="32" s="1"/>
  <c r="D119" i="32"/>
  <c r="X2128" i="2"/>
  <c r="D175" i="32"/>
  <c r="E169" i="16"/>
  <c r="E224" i="16" s="1"/>
  <c r="E142" i="16"/>
  <c r="J142" i="16" s="1"/>
  <c r="E140" i="16"/>
  <c r="E116" i="16"/>
  <c r="E279" i="16" s="1"/>
  <c r="E60" i="16"/>
  <c r="D140" i="16"/>
  <c r="E62" i="16"/>
  <c r="X336" i="15"/>
  <c r="D116" i="16"/>
  <c r="D279" i="16" s="1"/>
  <c r="E118" i="16"/>
  <c r="E281" i="16" s="1"/>
  <c r="X224" i="15"/>
  <c r="E151" i="16"/>
  <c r="D149" i="16"/>
  <c r="D65" i="16"/>
  <c r="J65" i="16" s="1"/>
  <c r="Y2576" i="15"/>
  <c r="E181" i="16"/>
  <c r="E290" i="16" s="1"/>
  <c r="E179" i="16"/>
  <c r="E234" i="16" s="1"/>
  <c r="E175" i="16"/>
  <c r="E284" i="16" s="1"/>
  <c r="E173" i="16"/>
  <c r="E228" i="16" s="1"/>
  <c r="D183" i="16"/>
  <c r="D238" i="16" s="1"/>
  <c r="X112" i="15"/>
  <c r="X728" i="15"/>
  <c r="D114" i="16"/>
  <c r="D277" i="16" s="1"/>
  <c r="X616" i="15"/>
  <c r="Y728" i="15"/>
  <c r="E167" i="16"/>
  <c r="E222" i="16" s="1"/>
  <c r="X504" i="15"/>
  <c r="Y616" i="15"/>
  <c r="E146" i="16"/>
  <c r="J146" i="16" s="1"/>
  <c r="D144" i="16"/>
  <c r="J144" i="16" s="1"/>
  <c r="E71" i="16"/>
  <c r="E182" i="16"/>
  <c r="E237" i="16" s="1"/>
  <c r="E180" i="16"/>
  <c r="E235" i="16" s="1"/>
  <c r="E178" i="16"/>
  <c r="E233" i="16" s="1"/>
  <c r="E176" i="16"/>
  <c r="E231" i="16" s="1"/>
  <c r="D182" i="16"/>
  <c r="J182" i="16" s="1"/>
  <c r="D180" i="16"/>
  <c r="D235" i="16" s="1"/>
  <c r="D178" i="16"/>
  <c r="D233" i="16" s="1"/>
  <c r="D176" i="16"/>
  <c r="D231" i="16" s="1"/>
  <c r="D174" i="16"/>
  <c r="D229" i="16" s="1"/>
  <c r="E152" i="16"/>
  <c r="E171" i="16"/>
  <c r="E280" i="16" s="1"/>
  <c r="E154" i="16"/>
  <c r="J154" i="16" s="1"/>
  <c r="D145" i="16"/>
  <c r="D66" i="16"/>
  <c r="J66" i="16" s="1"/>
  <c r="E38" i="9" s="1"/>
  <c r="W38" i="9" s="1"/>
  <c r="D73" i="16"/>
  <c r="J73" i="16" s="1"/>
  <c r="D74" i="16"/>
  <c r="J74" i="16" s="1"/>
  <c r="D176" i="12"/>
  <c r="D232" i="12" s="1"/>
  <c r="E60" i="12"/>
  <c r="J68" i="12"/>
  <c r="D40" i="9" s="1"/>
  <c r="V40" i="9" s="1"/>
  <c r="D60" i="12"/>
  <c r="E114" i="12"/>
  <c r="D62" i="12"/>
  <c r="E119" i="12"/>
  <c r="E66" i="12"/>
  <c r="D114" i="12"/>
  <c r="E116" i="12"/>
  <c r="E175" i="12"/>
  <c r="E231" i="12" s="1"/>
  <c r="E167" i="12"/>
  <c r="E223" i="12" s="1"/>
  <c r="E115" i="12"/>
  <c r="E172" i="12"/>
  <c r="E228" i="12" s="1"/>
  <c r="E182" i="12"/>
  <c r="E238" i="12" s="1"/>
  <c r="D182" i="12"/>
  <c r="D238" i="12" s="1"/>
  <c r="D180" i="12"/>
  <c r="D236" i="12" s="1"/>
  <c r="D174" i="12"/>
  <c r="J174" i="12" s="1"/>
  <c r="D91" i="9" s="1"/>
  <c r="E65" i="12"/>
  <c r="D65" i="12"/>
  <c r="D63" i="12"/>
  <c r="E183" i="12"/>
  <c r="E239" i="12" s="1"/>
  <c r="E177" i="12"/>
  <c r="E233" i="12" s="1"/>
  <c r="E173" i="12"/>
  <c r="E229" i="12" s="1"/>
  <c r="D183" i="12"/>
  <c r="D239" i="12" s="1"/>
  <c r="D181" i="12"/>
  <c r="J181" i="12" s="1"/>
  <c r="D177" i="12"/>
  <c r="D233" i="12" s="1"/>
  <c r="D175" i="12"/>
  <c r="E170" i="12"/>
  <c r="E226" i="12" s="1"/>
  <c r="J68" i="6"/>
  <c r="G40" i="9" s="1"/>
  <c r="Y40" i="9" s="1"/>
  <c r="D171" i="6"/>
  <c r="J171" i="6" s="1"/>
  <c r="J226" i="6" s="1"/>
  <c r="G139" i="9" s="1"/>
  <c r="E178" i="6"/>
  <c r="E233" i="6" s="1"/>
  <c r="D168" i="6"/>
  <c r="D223" i="6" s="1"/>
  <c r="D60" i="6"/>
  <c r="D66" i="6"/>
  <c r="J66" i="6" s="1"/>
  <c r="G38" i="9" s="1"/>
  <c r="Y38" i="9" s="1"/>
  <c r="J64" i="6"/>
  <c r="G36" i="9" s="1"/>
  <c r="Y36" i="9" s="1"/>
  <c r="D174" i="6"/>
  <c r="E168" i="6"/>
  <c r="E62" i="6"/>
  <c r="D178" i="6"/>
  <c r="D287" i="6" s="1"/>
  <c r="E170" i="6"/>
  <c r="E225" i="6" s="1"/>
  <c r="D118" i="6"/>
  <c r="D75" i="6"/>
  <c r="J75" i="6" s="1"/>
  <c r="Y1736" i="4"/>
  <c r="E61" i="6"/>
  <c r="E70" i="6"/>
  <c r="D61" i="6"/>
  <c r="E127" i="6"/>
  <c r="E172" i="6"/>
  <c r="E227" i="6" s="1"/>
  <c r="E72" i="6"/>
  <c r="D70" i="6"/>
  <c r="E65" i="6"/>
  <c r="D172" i="6"/>
  <c r="D227" i="6" s="1"/>
  <c r="D72" i="6"/>
  <c r="J72" i="6" s="1"/>
  <c r="D65" i="6"/>
  <c r="E174" i="6"/>
  <c r="E229" i="6" s="1"/>
  <c r="E76" i="6"/>
  <c r="D183" i="6"/>
  <c r="D238" i="6" s="1"/>
  <c r="E60" i="6"/>
  <c r="D114" i="6"/>
  <c r="D176" i="6"/>
  <c r="J176" i="6" s="1"/>
  <c r="G92" i="9" s="1"/>
  <c r="D169" i="6"/>
  <c r="J169" i="6" s="1"/>
  <c r="J224" i="6" s="1"/>
  <c r="G137" i="9" s="1"/>
  <c r="I89" i="9"/>
  <c r="H92" i="9"/>
  <c r="E92" i="9"/>
  <c r="F92" i="9"/>
  <c r="I91" i="9"/>
  <c r="F91" i="9"/>
  <c r="J90" i="9"/>
  <c r="J229" i="13"/>
  <c r="F142" i="9" s="1"/>
  <c r="F90" i="9"/>
  <c r="J85" i="9"/>
  <c r="I90" i="9"/>
  <c r="I85" i="9"/>
  <c r="J231" i="23"/>
  <c r="I144" i="9" s="1"/>
  <c r="I92" i="9"/>
  <c r="H90" i="9"/>
  <c r="J92" i="9"/>
  <c r="J89" i="9"/>
  <c r="D172" i="12"/>
  <c r="D168" i="12"/>
  <c r="J168" i="12" s="1"/>
  <c r="X1848" i="2"/>
  <c r="E75" i="12"/>
  <c r="E73" i="12"/>
  <c r="E71" i="12"/>
  <c r="E69" i="12"/>
  <c r="E67" i="12"/>
  <c r="D75" i="12"/>
  <c r="J75" i="12" s="1"/>
  <c r="D73" i="12"/>
  <c r="J73" i="12" s="1"/>
  <c r="D71" i="12"/>
  <c r="J71" i="12" s="1"/>
  <c r="D69" i="12"/>
  <c r="D67" i="12"/>
  <c r="D173" i="12"/>
  <c r="D171" i="12"/>
  <c r="D227" i="12" s="1"/>
  <c r="D169" i="12"/>
  <c r="D225" i="12" s="1"/>
  <c r="D167" i="12"/>
  <c r="D223" i="12" s="1"/>
  <c r="D60" i="16"/>
  <c r="D75" i="16"/>
  <c r="J75" i="16" s="1"/>
  <c r="D69" i="16"/>
  <c r="J69" i="16" s="1"/>
  <c r="D152" i="16"/>
  <c r="D173" i="16"/>
  <c r="J173" i="16" s="1"/>
  <c r="D171" i="16"/>
  <c r="D226" i="16" s="1"/>
  <c r="D169" i="16"/>
  <c r="D224" i="16" s="1"/>
  <c r="D167" i="16"/>
  <c r="D222" i="16" s="1"/>
  <c r="D126" i="16"/>
  <c r="D124" i="16"/>
  <c r="D120" i="16"/>
  <c r="X952" i="15"/>
  <c r="X1736" i="15"/>
  <c r="X1848" i="15"/>
  <c r="X1960" i="15"/>
  <c r="D64" i="16"/>
  <c r="J64" i="16" s="1"/>
  <c r="Y1736" i="15"/>
  <c r="Y1848" i="15"/>
  <c r="Y1960" i="15"/>
  <c r="D62" i="16"/>
  <c r="E66" i="16"/>
  <c r="E149" i="16"/>
  <c r="E147" i="16"/>
  <c r="J147" i="16" s="1"/>
  <c r="E145" i="16"/>
  <c r="E143" i="16"/>
  <c r="J143" i="16" s="1"/>
  <c r="E141" i="16"/>
  <c r="J141" i="16" s="1"/>
  <c r="E139" i="16"/>
  <c r="J139" i="16" s="1"/>
  <c r="E119" i="16"/>
  <c r="D72" i="16"/>
  <c r="J72" i="16" s="1"/>
  <c r="D151" i="16"/>
  <c r="D129" i="16"/>
  <c r="D127" i="16"/>
  <c r="D290" i="16" s="1"/>
  <c r="D123" i="16"/>
  <c r="D286" i="16" s="1"/>
  <c r="D121" i="16"/>
  <c r="D284" i="16" s="1"/>
  <c r="X896" i="15"/>
  <c r="X1960" i="11"/>
  <c r="E75" i="13"/>
  <c r="E69" i="13"/>
  <c r="E179" i="13"/>
  <c r="E234" i="13" s="1"/>
  <c r="E169" i="13"/>
  <c r="E224" i="13" s="1"/>
  <c r="X2072" i="11"/>
  <c r="X2184" i="11"/>
  <c r="X2520" i="11"/>
  <c r="D71" i="13"/>
  <c r="J71" i="13" s="1"/>
  <c r="D118" i="13"/>
  <c r="D281" i="13" s="1"/>
  <c r="D114" i="13"/>
  <c r="D277" i="13" s="1"/>
  <c r="Y2072" i="11"/>
  <c r="Y2184" i="11"/>
  <c r="X1736" i="11"/>
  <c r="X1848" i="11"/>
  <c r="E73" i="13"/>
  <c r="E67" i="13"/>
  <c r="E183" i="13"/>
  <c r="E238" i="13" s="1"/>
  <c r="E173" i="13"/>
  <c r="E228" i="13" s="1"/>
  <c r="X2296" i="11"/>
  <c r="D73" i="13"/>
  <c r="J73" i="13" s="1"/>
  <c r="D67" i="13"/>
  <c r="J67" i="13" s="1"/>
  <c r="D116" i="13"/>
  <c r="D279" i="13" s="1"/>
  <c r="Y2408" i="11"/>
  <c r="X1680" i="11"/>
  <c r="X1792" i="11"/>
  <c r="X1904" i="11"/>
  <c r="X2016" i="1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X2128" i="11"/>
  <c r="X2240" i="11"/>
  <c r="X2352" i="11"/>
  <c r="X2464" i="11"/>
  <c r="X2576" i="11"/>
  <c r="Y1848" i="11"/>
  <c r="X2408" i="11"/>
  <c r="D75" i="13"/>
  <c r="J75" i="13" s="1"/>
  <c r="D69" i="13"/>
  <c r="J69" i="13" s="1"/>
  <c r="D120" i="13"/>
  <c r="D283" i="13" s="1"/>
  <c r="D69" i="6"/>
  <c r="J69" i="6" s="1"/>
  <c r="D177" i="6"/>
  <c r="D232" i="6" s="1"/>
  <c r="E181" i="6"/>
  <c r="E236" i="6" s="1"/>
  <c r="Y2408" i="4"/>
  <c r="E179" i="6"/>
  <c r="E234" i="6" s="1"/>
  <c r="Y2296" i="4"/>
  <c r="E123" i="6"/>
  <c r="D116" i="6"/>
  <c r="D279" i="6" s="1"/>
  <c r="E177" i="6"/>
  <c r="E232" i="6" s="1"/>
  <c r="Y2184" i="4"/>
  <c r="E67" i="6"/>
  <c r="E121" i="6"/>
  <c r="E175" i="6"/>
  <c r="E230" i="6" s="1"/>
  <c r="Y2072" i="4"/>
  <c r="E183" i="6"/>
  <c r="E238" i="6" s="1"/>
  <c r="Y2520" i="4"/>
  <c r="D173" i="6"/>
  <c r="J173" i="6" s="1"/>
  <c r="X2072" i="4"/>
  <c r="D67" i="6"/>
  <c r="E129" i="6"/>
  <c r="Y1960" i="4"/>
  <c r="Y1848" i="4"/>
  <c r="X2408" i="4"/>
  <c r="D73" i="6"/>
  <c r="J73" i="6" s="1"/>
  <c r="E127" i="19"/>
  <c r="D121" i="19"/>
  <c r="X2296" i="18"/>
  <c r="Y2520" i="18"/>
  <c r="E75" i="19"/>
  <c r="E71" i="19"/>
  <c r="E69" i="19"/>
  <c r="E67" i="19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J168" i="27"/>
  <c r="X1736" i="18"/>
  <c r="X1848" i="18"/>
  <c r="X1960" i="18"/>
  <c r="D129" i="19"/>
  <c r="D127" i="19"/>
  <c r="D123" i="19"/>
  <c r="X2072" i="18"/>
  <c r="X2184" i="18"/>
  <c r="X2408" i="18"/>
  <c r="D71" i="19"/>
  <c r="J71" i="19" s="1"/>
  <c r="D183" i="19"/>
  <c r="D238" i="19" s="1"/>
  <c r="J170" i="27"/>
  <c r="E73" i="23"/>
  <c r="D242" i="27"/>
  <c r="J187" i="27"/>
  <c r="D240" i="27"/>
  <c r="J185" i="27"/>
  <c r="Y1736" i="21"/>
  <c r="Y2520" i="21"/>
  <c r="E66" i="23"/>
  <c r="E64" i="23"/>
  <c r="X2408" i="21"/>
  <c r="D66" i="23"/>
  <c r="J66" i="23" s="1"/>
  <c r="D64" i="23"/>
  <c r="D62" i="23"/>
  <c r="J62" i="23" s="1"/>
  <c r="Y2408" i="21"/>
  <c r="X2296" i="21"/>
  <c r="E286" i="23"/>
  <c r="Y2296" i="21"/>
  <c r="X2184" i="21"/>
  <c r="Y2184" i="21"/>
  <c r="X1960" i="21"/>
  <c r="X2072" i="21"/>
  <c r="E67" i="23"/>
  <c r="E280" i="23"/>
  <c r="Y1960" i="21"/>
  <c r="Y2072" i="21"/>
  <c r="E69" i="23"/>
  <c r="D121" i="23"/>
  <c r="D284" i="23" s="1"/>
  <c r="X1848" i="21"/>
  <c r="D73" i="23"/>
  <c r="J73" i="23" s="1"/>
  <c r="J171" i="27"/>
  <c r="D226" i="27"/>
  <c r="D234" i="27"/>
  <c r="J179" i="27"/>
  <c r="J177" i="27"/>
  <c r="D232" i="27"/>
  <c r="Y1736" i="26"/>
  <c r="Y1848" i="26"/>
  <c r="Y1960" i="26"/>
  <c r="E71" i="27"/>
  <c r="X2296" i="26"/>
  <c r="D75" i="27"/>
  <c r="J75" i="27" s="1"/>
  <c r="D120" i="27"/>
  <c r="D116" i="27"/>
  <c r="D231" i="27"/>
  <c r="Y2296" i="26"/>
  <c r="X1736" i="26"/>
  <c r="X1848" i="26"/>
  <c r="X1960" i="26"/>
  <c r="E75" i="27"/>
  <c r="E69" i="27"/>
  <c r="X2520" i="26"/>
  <c r="D71" i="27"/>
  <c r="J71" i="27" s="1"/>
  <c r="D67" i="27"/>
  <c r="J67" i="27" s="1"/>
  <c r="D118" i="27"/>
  <c r="Y2408" i="26"/>
  <c r="E177" i="27"/>
  <c r="E232" i="27" s="1"/>
  <c r="E175" i="27"/>
  <c r="E230" i="27" s="1"/>
  <c r="D175" i="27"/>
  <c r="E127" i="27"/>
  <c r="E121" i="27"/>
  <c r="X2184" i="26"/>
  <c r="X2408" i="26"/>
  <c r="D73" i="27"/>
  <c r="J73" i="27" s="1"/>
  <c r="D69" i="27"/>
  <c r="J69" i="27" s="1"/>
  <c r="D114" i="27"/>
  <c r="Y2520" i="26"/>
  <c r="J172" i="27"/>
  <c r="J182" i="27"/>
  <c r="J180" i="27"/>
  <c r="D229" i="27"/>
  <c r="D235" i="27"/>
  <c r="J184" i="27"/>
  <c r="D224" i="27"/>
  <c r="D237" i="27"/>
  <c r="D228" i="27"/>
  <c r="J188" i="27"/>
  <c r="J178" i="27"/>
  <c r="J183" i="27"/>
  <c r="J181" i="27"/>
  <c r="J186" i="27"/>
  <c r="K68" i="27"/>
  <c r="K60" i="27"/>
  <c r="J189" i="9" s="1"/>
  <c r="J76" i="27"/>
  <c r="J79" i="27"/>
  <c r="J72" i="27"/>
  <c r="K63" i="27"/>
  <c r="J192" i="9" s="1"/>
  <c r="K61" i="27"/>
  <c r="K64" i="27"/>
  <c r="J193" i="9" s="1"/>
  <c r="J80" i="27"/>
  <c r="K66" i="27"/>
  <c r="J77" i="27"/>
  <c r="J74" i="27"/>
  <c r="J78" i="27"/>
  <c r="J70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J172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93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K67" i="23"/>
  <c r="E297" i="23"/>
  <c r="E295" i="23"/>
  <c r="E293" i="23"/>
  <c r="E291" i="23"/>
  <c r="E289" i="23"/>
  <c r="E287" i="23"/>
  <c r="E285" i="23"/>
  <c r="E283" i="23"/>
  <c r="E281" i="23"/>
  <c r="E279" i="23"/>
  <c r="D297" i="23"/>
  <c r="D295" i="23"/>
  <c r="D291" i="23"/>
  <c r="D287" i="23"/>
  <c r="D285" i="23"/>
  <c r="D283" i="23"/>
  <c r="J177" i="23"/>
  <c r="D226" i="23"/>
  <c r="J187" i="23"/>
  <c r="E232" i="23"/>
  <c r="D229" i="23"/>
  <c r="J185" i="23"/>
  <c r="J179" i="23"/>
  <c r="J184" i="23"/>
  <c r="J180" i="23"/>
  <c r="D239" i="23"/>
  <c r="D230" i="23"/>
  <c r="J182" i="23"/>
  <c r="D235" i="23"/>
  <c r="D224" i="23"/>
  <c r="D228" i="23"/>
  <c r="J178" i="23"/>
  <c r="J183" i="23"/>
  <c r="J181" i="23"/>
  <c r="J188" i="23"/>
  <c r="J186" i="23"/>
  <c r="J79" i="23"/>
  <c r="K68" i="23"/>
  <c r="J71" i="23"/>
  <c r="J75" i="23"/>
  <c r="J78" i="23"/>
  <c r="J69" i="23"/>
  <c r="J72" i="23"/>
  <c r="J70" i="23"/>
  <c r="J74" i="23"/>
  <c r="J77" i="23"/>
  <c r="J80" i="23"/>
  <c r="J76" i="23"/>
  <c r="J187" i="19"/>
  <c r="J185" i="19"/>
  <c r="D226" i="19"/>
  <c r="D231" i="19"/>
  <c r="D229" i="19"/>
  <c r="K67" i="19"/>
  <c r="J182" i="19"/>
  <c r="J179" i="19"/>
  <c r="J177" i="19"/>
  <c r="J180" i="19"/>
  <c r="D232" i="19"/>
  <c r="J184" i="19"/>
  <c r="D230" i="19"/>
  <c r="J230" i="19"/>
  <c r="H143" i="9" s="1"/>
  <c r="D234" i="19"/>
  <c r="D224" i="19"/>
  <c r="D228" i="19"/>
  <c r="J188" i="19"/>
  <c r="J186" i="19"/>
  <c r="J75" i="19"/>
  <c r="J178" i="19"/>
  <c r="J181" i="19"/>
  <c r="J76" i="19"/>
  <c r="J79" i="19"/>
  <c r="J80" i="19"/>
  <c r="K68" i="19"/>
  <c r="J72" i="19"/>
  <c r="J78" i="19"/>
  <c r="J73" i="19"/>
  <c r="J70" i="19"/>
  <c r="J74" i="19"/>
  <c r="J69" i="19"/>
  <c r="J77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80" i="6"/>
  <c r="E278" i="6"/>
  <c r="F281" i="6"/>
  <c r="D293" i="6"/>
  <c r="F279" i="6"/>
  <c r="H237" i="6"/>
  <c r="H284" i="6"/>
  <c r="H294" i="6"/>
  <c r="F243" i="6"/>
  <c r="H277" i="6"/>
  <c r="G277" i="6"/>
  <c r="H292" i="6"/>
  <c r="H279" i="6"/>
  <c r="F277" i="6"/>
  <c r="G279" i="6"/>
  <c r="F242" i="6"/>
  <c r="F296" i="6"/>
  <c r="F240" i="6"/>
  <c r="F294" i="6"/>
  <c r="F236" i="6"/>
  <c r="F290" i="6"/>
  <c r="D225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J179" i="6"/>
  <c r="H282" i="6"/>
  <c r="J187" i="6"/>
  <c r="H235" i="6"/>
  <c r="E297" i="6"/>
  <c r="E295" i="6"/>
  <c r="E293" i="6"/>
  <c r="E291" i="6"/>
  <c r="E289" i="6"/>
  <c r="F288" i="6"/>
  <c r="F286" i="6"/>
  <c r="F284" i="6"/>
  <c r="F282" i="6"/>
  <c r="E294" i="6"/>
  <c r="E282" i="6"/>
  <c r="D296" i="6"/>
  <c r="D294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J185" i="6"/>
  <c r="D297" i="6"/>
  <c r="D295" i="6"/>
  <c r="D291" i="6"/>
  <c r="D289" i="6"/>
  <c r="J184" i="6"/>
  <c r="J182" i="6"/>
  <c r="J180" i="6"/>
  <c r="D239" i="6"/>
  <c r="J71" i="6"/>
  <c r="J188" i="6"/>
  <c r="J181" i="6"/>
  <c r="J186" i="6"/>
  <c r="J79" i="6"/>
  <c r="D296" i="13"/>
  <c r="D289" i="13"/>
  <c r="J76" i="6"/>
  <c r="J187" i="13"/>
  <c r="D290" i="13"/>
  <c r="H288" i="13"/>
  <c r="D294" i="13"/>
  <c r="D288" i="13"/>
  <c r="D284" i="13"/>
  <c r="D287" i="13"/>
  <c r="J80" i="6"/>
  <c r="D292" i="13"/>
  <c r="D286" i="13"/>
  <c r="D291" i="13"/>
  <c r="J77" i="6"/>
  <c r="J74" i="6"/>
  <c r="J78" i="6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J171" i="13"/>
  <c r="D280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J185" i="13"/>
  <c r="J179" i="13"/>
  <c r="J177" i="13"/>
  <c r="D231" i="13"/>
  <c r="J180" i="13"/>
  <c r="D230" i="13"/>
  <c r="J182" i="13"/>
  <c r="D237" i="13"/>
  <c r="D235" i="13"/>
  <c r="J184" i="13"/>
  <c r="D224" i="13"/>
  <c r="D229" i="13"/>
  <c r="D228" i="13"/>
  <c r="J183" i="13"/>
  <c r="J188" i="13"/>
  <c r="J178" i="13"/>
  <c r="J181" i="13"/>
  <c r="J186" i="13"/>
  <c r="K68" i="13"/>
  <c r="J76" i="13"/>
  <c r="J72" i="13"/>
  <c r="J80" i="13"/>
  <c r="J79" i="13"/>
  <c r="J77" i="13"/>
  <c r="J78" i="13"/>
  <c r="J70" i="13"/>
  <c r="J74" i="13"/>
  <c r="K66" i="13"/>
  <c r="J184" i="12"/>
  <c r="D240" i="12"/>
  <c r="J186" i="12"/>
  <c r="J179" i="12"/>
  <c r="J178" i="12"/>
  <c r="D235" i="12"/>
  <c r="J187" i="12"/>
  <c r="J185" i="12"/>
  <c r="J76" i="12"/>
  <c r="J80" i="12"/>
  <c r="J72" i="12"/>
  <c r="J79" i="12"/>
  <c r="F296" i="16"/>
  <c r="H277" i="16"/>
  <c r="G295" i="16"/>
  <c r="G287" i="16"/>
  <c r="J78" i="12"/>
  <c r="J70" i="12"/>
  <c r="E292" i="16"/>
  <c r="E295" i="16"/>
  <c r="J186" i="16"/>
  <c r="D295" i="16"/>
  <c r="J77" i="12"/>
  <c r="F280" i="16"/>
  <c r="F295" i="16"/>
  <c r="F287" i="16"/>
  <c r="J184" i="16"/>
  <c r="J74" i="12"/>
  <c r="F286" i="16"/>
  <c r="G279" i="16"/>
  <c r="F283" i="16"/>
  <c r="H293" i="16"/>
  <c r="G281" i="16"/>
  <c r="G291" i="16"/>
  <c r="E286" i="16"/>
  <c r="G296" i="16"/>
  <c r="H295" i="16"/>
  <c r="H285" i="16"/>
  <c r="H296" i="16"/>
  <c r="H289" i="16"/>
  <c r="H283" i="16"/>
  <c r="F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J172" i="16"/>
  <c r="H288" i="16"/>
  <c r="G288" i="16"/>
  <c r="F288" i="16"/>
  <c r="G242" i="16"/>
  <c r="F242" i="16"/>
  <c r="J179" i="16"/>
  <c r="D288" i="16"/>
  <c r="F279" i="16"/>
  <c r="H230" i="16"/>
  <c r="G230" i="16"/>
  <c r="E283" i="16"/>
  <c r="E277" i="16"/>
  <c r="G293" i="16"/>
  <c r="G289" i="16"/>
  <c r="D234" i="16"/>
  <c r="E227" i="16"/>
  <c r="F293" i="16"/>
  <c r="F289" i="16"/>
  <c r="D227" i="16"/>
  <c r="E293" i="16"/>
  <c r="D281" i="16"/>
  <c r="H276" i="16"/>
  <c r="D293" i="16"/>
  <c r="G276" i="16"/>
  <c r="J181" i="16"/>
  <c r="H286" i="16"/>
  <c r="F276" i="16"/>
  <c r="G286" i="16"/>
  <c r="G283" i="16"/>
  <c r="D225" i="16"/>
  <c r="J170" i="16"/>
  <c r="F284" i="16"/>
  <c r="F230" i="16"/>
  <c r="G282" i="16"/>
  <c r="G228" i="16"/>
  <c r="F277" i="16"/>
  <c r="H294" i="16"/>
  <c r="H240" i="16"/>
  <c r="G294" i="16"/>
  <c r="G240" i="16"/>
  <c r="H282" i="16"/>
  <c r="H228" i="16"/>
  <c r="G277" i="16"/>
  <c r="J177" i="16"/>
  <c r="D232" i="16"/>
  <c r="H287" i="16"/>
  <c r="H233" i="16"/>
  <c r="E296" i="16"/>
  <c r="E242" i="16"/>
  <c r="J185" i="16"/>
  <c r="D242" i="16"/>
  <c r="H238" i="16"/>
  <c r="D230" i="16"/>
  <c r="F228" i="16"/>
  <c r="H226" i="16"/>
  <c r="H290" i="16"/>
  <c r="H278" i="16"/>
  <c r="E240" i="16"/>
  <c r="H231" i="16"/>
  <c r="G292" i="16"/>
  <c r="G280" i="16"/>
  <c r="F238" i="16"/>
  <c r="F226" i="16"/>
  <c r="F278" i="16"/>
  <c r="F236" i="16"/>
  <c r="D294" i="16"/>
  <c r="H239" i="16"/>
  <c r="J187" i="16"/>
  <c r="J168" i="16"/>
  <c r="F240" i="16"/>
  <c r="G290" i="16"/>
  <c r="G278" i="16"/>
  <c r="D240" i="16"/>
  <c r="H241" i="16"/>
  <c r="E238" i="16"/>
  <c r="H229" i="16"/>
  <c r="H227" i="16"/>
  <c r="H291" i="16"/>
  <c r="H279" i="16"/>
  <c r="J138" i="16"/>
  <c r="J150" i="16"/>
  <c r="J78" i="16"/>
  <c r="J70" i="16"/>
  <c r="J153" i="16"/>
  <c r="J148" i="16"/>
  <c r="K67" i="16"/>
  <c r="E196" i="9" s="1"/>
  <c r="J77" i="16"/>
  <c r="J71" i="16"/>
  <c r="J76" i="16"/>
  <c r="K68" i="16"/>
  <c r="E197" i="9" s="1"/>
  <c r="J80" i="16"/>
  <c r="J79" i="16"/>
  <c r="J63" i="16"/>
  <c r="E35" i="9" s="1"/>
  <c r="W35" i="9" s="1"/>
  <c r="J61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K63" i="23" l="1"/>
  <c r="L63" i="23" s="1"/>
  <c r="I281" i="9" s="1"/>
  <c r="J64" i="23"/>
  <c r="K64" i="23" s="1"/>
  <c r="D281" i="23"/>
  <c r="D277" i="23"/>
  <c r="J65" i="23"/>
  <c r="E277" i="23"/>
  <c r="K61" i="23"/>
  <c r="L61" i="23" s="1"/>
  <c r="I279" i="9" s="1"/>
  <c r="J60" i="23"/>
  <c r="I87" i="9"/>
  <c r="J168" i="23"/>
  <c r="I84" i="9" s="1"/>
  <c r="D279" i="23"/>
  <c r="J170" i="23"/>
  <c r="I86" i="9" s="1"/>
  <c r="J62" i="19"/>
  <c r="H34" i="9" s="1"/>
  <c r="Z34" i="9" s="1"/>
  <c r="K60" i="19"/>
  <c r="L60" i="19" s="1"/>
  <c r="H278" i="9" s="1"/>
  <c r="K63" i="19"/>
  <c r="H192" i="9" s="1"/>
  <c r="K65" i="19"/>
  <c r="H194" i="9" s="1"/>
  <c r="J170" i="19"/>
  <c r="H86" i="9" s="1"/>
  <c r="K61" i="19"/>
  <c r="H190" i="9" s="1"/>
  <c r="J171" i="19"/>
  <c r="H84" i="9"/>
  <c r="D223" i="19"/>
  <c r="J172" i="19"/>
  <c r="J227" i="19" s="1"/>
  <c r="H140" i="9" s="1"/>
  <c r="J173" i="19"/>
  <c r="J169" i="19"/>
  <c r="K64" i="19"/>
  <c r="H193" i="9" s="1"/>
  <c r="J63" i="6"/>
  <c r="G35" i="9" s="1"/>
  <c r="Y35" i="9" s="1"/>
  <c r="K62" i="13"/>
  <c r="F191" i="9" s="1"/>
  <c r="J168" i="13"/>
  <c r="J223" i="13" s="1"/>
  <c r="F136" i="9" s="1"/>
  <c r="E285" i="6"/>
  <c r="J62" i="6"/>
  <c r="G34" i="9" s="1"/>
  <c r="Y34" i="9" s="1"/>
  <c r="K64" i="13"/>
  <c r="F193" i="9" s="1"/>
  <c r="K60" i="13"/>
  <c r="F189" i="9" s="1"/>
  <c r="K65" i="13"/>
  <c r="F194" i="9" s="1"/>
  <c r="J172" i="13"/>
  <c r="J61" i="13"/>
  <c r="F33" i="9" s="1"/>
  <c r="X33" i="9" s="1"/>
  <c r="J169" i="13"/>
  <c r="F85" i="9" s="1"/>
  <c r="J37" i="32"/>
  <c r="K37" i="32" s="1"/>
  <c r="J173" i="13"/>
  <c r="J170" i="13"/>
  <c r="J225" i="13" s="1"/>
  <c r="F138" i="9" s="1"/>
  <c r="K63" i="13"/>
  <c r="F192" i="9" s="1"/>
  <c r="J54" i="32"/>
  <c r="K54" i="32" s="1"/>
  <c r="J39" i="32"/>
  <c r="K39" i="32" s="1"/>
  <c r="D263" i="32"/>
  <c r="J65" i="12"/>
  <c r="D37" i="9" s="1"/>
  <c r="V37" i="9" s="1"/>
  <c r="J57" i="32"/>
  <c r="K57" i="32" s="1"/>
  <c r="J62" i="32"/>
  <c r="K62" i="32" s="1"/>
  <c r="J41" i="32"/>
  <c r="K41" i="32" s="1"/>
  <c r="J64" i="32"/>
  <c r="K64" i="32" s="1"/>
  <c r="J48" i="32"/>
  <c r="K48" i="32" s="1"/>
  <c r="J64" i="12"/>
  <c r="D36" i="9" s="1"/>
  <c r="V36" i="9" s="1"/>
  <c r="J53" i="32"/>
  <c r="K53" i="32" s="1"/>
  <c r="J58" i="32"/>
  <c r="K58" i="32" s="1"/>
  <c r="J45" i="32"/>
  <c r="K45" i="32" s="1"/>
  <c r="L45" i="32" s="1"/>
  <c r="J152" i="16"/>
  <c r="J63" i="32"/>
  <c r="K63" i="32" s="1"/>
  <c r="D292" i="16"/>
  <c r="J61" i="12"/>
  <c r="D33" i="9" s="1"/>
  <c r="V33" i="9" s="1"/>
  <c r="J44" i="32"/>
  <c r="K44" i="32" s="1"/>
  <c r="L44" i="32" s="1"/>
  <c r="J38" i="32"/>
  <c r="K38" i="32" s="1"/>
  <c r="J63" i="12"/>
  <c r="D35" i="9" s="1"/>
  <c r="V35" i="9" s="1"/>
  <c r="J46" i="32"/>
  <c r="K46" i="32" s="1"/>
  <c r="L46" i="32" s="1"/>
  <c r="J51" i="32"/>
  <c r="K51" i="32" s="1"/>
  <c r="J59" i="32"/>
  <c r="K59" i="32" s="1"/>
  <c r="J61" i="32"/>
  <c r="K61" i="32" s="1"/>
  <c r="J40" i="32"/>
  <c r="K40" i="32" s="1"/>
  <c r="J36" i="32"/>
  <c r="K36" i="32" s="1"/>
  <c r="J56" i="32"/>
  <c r="K56" i="32" s="1"/>
  <c r="J35" i="32"/>
  <c r="K35" i="32" s="1"/>
  <c r="J33" i="32"/>
  <c r="K33" i="32" s="1"/>
  <c r="J60" i="32"/>
  <c r="K60" i="32" s="1"/>
  <c r="J65" i="32"/>
  <c r="K65" i="32" s="1"/>
  <c r="J50" i="32"/>
  <c r="K50" i="32" s="1"/>
  <c r="J32" i="32"/>
  <c r="K32" i="32" s="1"/>
  <c r="J62" i="12"/>
  <c r="D34" i="9" s="1"/>
  <c r="V34" i="9" s="1"/>
  <c r="J42" i="32"/>
  <c r="K42" i="32" s="1"/>
  <c r="D277" i="32"/>
  <c r="J49" i="32"/>
  <c r="K49" i="32" s="1"/>
  <c r="D273" i="32"/>
  <c r="J43" i="32"/>
  <c r="K43" i="32" s="1"/>
  <c r="D265" i="32"/>
  <c r="D275" i="32"/>
  <c r="J34" i="32"/>
  <c r="K34" i="32" s="1"/>
  <c r="J47" i="32"/>
  <c r="K47" i="32" s="1"/>
  <c r="L47" i="32" s="1"/>
  <c r="J52" i="32"/>
  <c r="K52" i="32" s="1"/>
  <c r="E221" i="32"/>
  <c r="E278" i="32"/>
  <c r="J147" i="32"/>
  <c r="J203" i="32" s="1"/>
  <c r="D203" i="32"/>
  <c r="D260" i="32"/>
  <c r="D199" i="32"/>
  <c r="D256" i="32"/>
  <c r="J143" i="32"/>
  <c r="J199" i="32" s="1"/>
  <c r="D270" i="32"/>
  <c r="D213" i="32"/>
  <c r="J157" i="32"/>
  <c r="J213" i="32" s="1"/>
  <c r="E195" i="32"/>
  <c r="E252" i="32"/>
  <c r="J67" i="32"/>
  <c r="K67" i="32" s="1"/>
  <c r="E269" i="32"/>
  <c r="E212" i="32"/>
  <c r="E270" i="32"/>
  <c r="E213" i="32"/>
  <c r="E263" i="32"/>
  <c r="E206" i="32"/>
  <c r="E194" i="32"/>
  <c r="E251" i="32"/>
  <c r="D271" i="32"/>
  <c r="J158" i="32"/>
  <c r="J214" i="32" s="1"/>
  <c r="L68" i="32" s="1"/>
  <c r="D214" i="32"/>
  <c r="D205" i="32"/>
  <c r="D262" i="32"/>
  <c r="J149" i="32"/>
  <c r="J205" i="32" s="1"/>
  <c r="D279" i="32"/>
  <c r="J166" i="32"/>
  <c r="J222" i="32" s="1"/>
  <c r="L76" i="32" s="1"/>
  <c r="D222" i="32"/>
  <c r="D212" i="32"/>
  <c r="J156" i="32"/>
  <c r="J212" i="32" s="1"/>
  <c r="L66" i="32" s="1"/>
  <c r="E214" i="32"/>
  <c r="E271" i="32"/>
  <c r="E210" i="32"/>
  <c r="E267" i="32"/>
  <c r="D229" i="32"/>
  <c r="J173" i="32"/>
  <c r="J229" i="32" s="1"/>
  <c r="L78" i="32" s="1"/>
  <c r="D211" i="32"/>
  <c r="J155" i="32"/>
  <c r="J211" i="32" s="1"/>
  <c r="D268" i="32"/>
  <c r="E256" i="32"/>
  <c r="E199" i="32"/>
  <c r="D278" i="32"/>
  <c r="D221" i="32"/>
  <c r="J165" i="32"/>
  <c r="J221" i="32" s="1"/>
  <c r="L75" i="32" s="1"/>
  <c r="D254" i="32"/>
  <c r="D197" i="32"/>
  <c r="J141" i="32"/>
  <c r="J197" i="32" s="1"/>
  <c r="J31" i="32"/>
  <c r="K31" i="32" s="1"/>
  <c r="D220" i="32"/>
  <c r="J164" i="32"/>
  <c r="J220" i="32" s="1"/>
  <c r="L74" i="32" s="1"/>
  <c r="E205" i="32"/>
  <c r="E262" i="32"/>
  <c r="D228" i="32"/>
  <c r="J172" i="32"/>
  <c r="J228" i="32" s="1"/>
  <c r="L77" i="32" s="1"/>
  <c r="D267" i="32"/>
  <c r="J154" i="32"/>
  <c r="J210" i="32" s="1"/>
  <c r="D210" i="32"/>
  <c r="E261" i="32"/>
  <c r="E204" i="32"/>
  <c r="D230" i="32"/>
  <c r="J174" i="32"/>
  <c r="J230" i="32" s="1"/>
  <c r="L79" i="32" s="1"/>
  <c r="D258" i="32"/>
  <c r="D201" i="32"/>
  <c r="J145" i="32"/>
  <c r="E266" i="32"/>
  <c r="E209" i="32"/>
  <c r="J162" i="32"/>
  <c r="J218" i="32" s="1"/>
  <c r="L72" i="32" s="1"/>
  <c r="D218" i="32"/>
  <c r="E197" i="32"/>
  <c r="E254" i="32"/>
  <c r="E277" i="32"/>
  <c r="E220" i="32"/>
  <c r="D253" i="32"/>
  <c r="J140" i="32"/>
  <c r="J196" i="32" s="1"/>
  <c r="D196" i="32"/>
  <c r="E273" i="32"/>
  <c r="E216" i="32"/>
  <c r="D206" i="32"/>
  <c r="J150" i="32"/>
  <c r="D251" i="32"/>
  <c r="J138" i="32"/>
  <c r="J194" i="32" s="1"/>
  <c r="D194" i="32"/>
  <c r="D217" i="32"/>
  <c r="J161" i="32"/>
  <c r="J217" i="32" s="1"/>
  <c r="L71" i="32" s="1"/>
  <c r="D274" i="32"/>
  <c r="D225" i="32"/>
  <c r="J169" i="32"/>
  <c r="J225" i="32" s="1"/>
  <c r="D264" i="32"/>
  <c r="D207" i="32"/>
  <c r="J151" i="32"/>
  <c r="J207" i="32" s="1"/>
  <c r="E276" i="32"/>
  <c r="D198" i="32"/>
  <c r="D255" i="32"/>
  <c r="J142" i="32"/>
  <c r="J198" i="32" s="1"/>
  <c r="D272" i="32"/>
  <c r="J159" i="32"/>
  <c r="J215" i="32" s="1"/>
  <c r="L69" i="32" s="1"/>
  <c r="D215" i="32"/>
  <c r="E274" i="32"/>
  <c r="E259" i="32"/>
  <c r="E202" i="32"/>
  <c r="D202" i="32"/>
  <c r="J146" i="32"/>
  <c r="E264" i="32"/>
  <c r="E207" i="32"/>
  <c r="J55" i="32"/>
  <c r="K55" i="32" s="1"/>
  <c r="D257" i="32"/>
  <c r="J144" i="32"/>
  <c r="J200" i="32" s="1"/>
  <c r="D200" i="32"/>
  <c r="D226" i="32"/>
  <c r="J170" i="32"/>
  <c r="J226" i="32" s="1"/>
  <c r="D208" i="32"/>
  <c r="J152" i="32"/>
  <c r="J208" i="32" s="1"/>
  <c r="E253" i="32"/>
  <c r="E196" i="32"/>
  <c r="D276" i="32"/>
  <c r="J163" i="32"/>
  <c r="J219" i="32" s="1"/>
  <c r="L73" i="32" s="1"/>
  <c r="D219" i="32"/>
  <c r="E198" i="32"/>
  <c r="E255" i="32"/>
  <c r="D252" i="32"/>
  <c r="J139" i="32"/>
  <c r="J195" i="32" s="1"/>
  <c r="D195" i="32"/>
  <c r="E275" i="32"/>
  <c r="E218" i="32"/>
  <c r="E258" i="32"/>
  <c r="J171" i="32"/>
  <c r="J227" i="32" s="1"/>
  <c r="D227" i="32"/>
  <c r="D266" i="32"/>
  <c r="D209" i="32"/>
  <c r="J153" i="32"/>
  <c r="J209" i="32" s="1"/>
  <c r="E203" i="32"/>
  <c r="E260" i="32"/>
  <c r="D232" i="32"/>
  <c r="J176" i="32"/>
  <c r="J232" i="32" s="1"/>
  <c r="E211" i="32"/>
  <c r="E268" i="32"/>
  <c r="J175" i="32"/>
  <c r="J231" i="32" s="1"/>
  <c r="L80" i="32" s="1"/>
  <c r="D231" i="32"/>
  <c r="J160" i="32"/>
  <c r="J216" i="32" s="1"/>
  <c r="L70" i="32" s="1"/>
  <c r="D216" i="32"/>
  <c r="J148" i="32"/>
  <c r="J204" i="32" s="1"/>
  <c r="D261" i="32"/>
  <c r="D204" i="32"/>
  <c r="E215" i="32"/>
  <c r="E272" i="32"/>
  <c r="J168" i="32"/>
  <c r="J224" i="32" s="1"/>
  <c r="D224" i="32"/>
  <c r="E257" i="32"/>
  <c r="E200" i="32"/>
  <c r="E265" i="32"/>
  <c r="E208" i="32"/>
  <c r="J62" i="16"/>
  <c r="K62" i="16" s="1"/>
  <c r="J66" i="12"/>
  <c r="D38" i="9" s="1"/>
  <c r="V38" i="9" s="1"/>
  <c r="E222" i="32"/>
  <c r="E279" i="32"/>
  <c r="D259" i="32"/>
  <c r="D269" i="32"/>
  <c r="D223" i="32"/>
  <c r="J167" i="32"/>
  <c r="J223" i="32" s="1"/>
  <c r="E278" i="16"/>
  <c r="J140" i="16"/>
  <c r="J60" i="12"/>
  <c r="D32" i="9" s="1"/>
  <c r="V32" i="9" s="1"/>
  <c r="E230" i="16"/>
  <c r="J176" i="16"/>
  <c r="E93" i="9" s="1"/>
  <c r="J60" i="16"/>
  <c r="K60" i="16" s="1"/>
  <c r="J151" i="16"/>
  <c r="J183" i="16"/>
  <c r="J238" i="16" s="1"/>
  <c r="E152" i="9" s="1"/>
  <c r="J145" i="16"/>
  <c r="E236" i="16"/>
  <c r="E288" i="16"/>
  <c r="E226" i="16"/>
  <c r="J69" i="12"/>
  <c r="K69" i="12" s="1"/>
  <c r="D198" i="9" s="1"/>
  <c r="D283" i="16"/>
  <c r="D285" i="16"/>
  <c r="J149" i="16"/>
  <c r="E291" i="16"/>
  <c r="K66" i="16"/>
  <c r="E195" i="9" s="1"/>
  <c r="E285" i="16"/>
  <c r="D291" i="16"/>
  <c r="E289" i="16"/>
  <c r="E282" i="16"/>
  <c r="J175" i="12"/>
  <c r="J231" i="12" s="1"/>
  <c r="D144" i="9" s="1"/>
  <c r="J178" i="16"/>
  <c r="J233" i="16" s="1"/>
  <c r="E147" i="9" s="1"/>
  <c r="J176" i="12"/>
  <c r="D93" i="9" s="1"/>
  <c r="D287" i="16"/>
  <c r="D289" i="16"/>
  <c r="E287" i="16"/>
  <c r="J180" i="16"/>
  <c r="E97" i="9" s="1"/>
  <c r="D237" i="16"/>
  <c r="E276" i="16"/>
  <c r="J174" i="16"/>
  <c r="E91" i="9" s="1"/>
  <c r="J61" i="6"/>
  <c r="G33" i="9" s="1"/>
  <c r="Y33" i="9" s="1"/>
  <c r="D237" i="12"/>
  <c r="J173" i="12"/>
  <c r="D90" i="9" s="1"/>
  <c r="J170" i="12"/>
  <c r="J180" i="12"/>
  <c r="J236" i="12" s="1"/>
  <c r="D149" i="9" s="1"/>
  <c r="K68" i="12"/>
  <c r="D197" i="9" s="1"/>
  <c r="J67" i="12"/>
  <c r="D39" i="9" s="1"/>
  <c r="V39" i="9" s="1"/>
  <c r="J172" i="12"/>
  <c r="J228" i="12" s="1"/>
  <c r="D141" i="9" s="1"/>
  <c r="J177" i="12"/>
  <c r="J233" i="12" s="1"/>
  <c r="D146" i="9" s="1"/>
  <c r="D230" i="12"/>
  <c r="J230" i="12"/>
  <c r="D143" i="9" s="1"/>
  <c r="J168" i="6"/>
  <c r="G84" i="9" s="1"/>
  <c r="J183" i="12"/>
  <c r="D100" i="9" s="1"/>
  <c r="J182" i="12"/>
  <c r="J238" i="12" s="1"/>
  <c r="D151" i="9" s="1"/>
  <c r="D231" i="12"/>
  <c r="J174" i="6"/>
  <c r="G90" i="9" s="1"/>
  <c r="K68" i="6"/>
  <c r="L68" i="6" s="1"/>
  <c r="G286" i="9" s="1"/>
  <c r="E279" i="6"/>
  <c r="J170" i="6"/>
  <c r="J225" i="6" s="1"/>
  <c r="G138" i="9" s="1"/>
  <c r="D280" i="6"/>
  <c r="G87" i="9"/>
  <c r="J67" i="6"/>
  <c r="K67" i="6" s="1"/>
  <c r="D226" i="6"/>
  <c r="D233" i="6"/>
  <c r="J178" i="6"/>
  <c r="G94" i="9" s="1"/>
  <c r="J65" i="6"/>
  <c r="K66" i="6"/>
  <c r="E287" i="6"/>
  <c r="E283" i="6"/>
  <c r="E223" i="6"/>
  <c r="J183" i="6"/>
  <c r="G99" i="9" s="1"/>
  <c r="J60" i="6"/>
  <c r="J70" i="6"/>
  <c r="K70" i="6" s="1"/>
  <c r="J175" i="6"/>
  <c r="K64" i="6"/>
  <c r="G193" i="9" s="1"/>
  <c r="E277" i="6"/>
  <c r="D283" i="6"/>
  <c r="D277" i="6"/>
  <c r="D285" i="6"/>
  <c r="D229" i="6"/>
  <c r="D281" i="6"/>
  <c r="J172" i="6"/>
  <c r="G88" i="9" s="1"/>
  <c r="D278" i="6"/>
  <c r="E281" i="6"/>
  <c r="J231" i="6"/>
  <c r="G144" i="9" s="1"/>
  <c r="D224" i="6"/>
  <c r="G85" i="9"/>
  <c r="D231" i="6"/>
  <c r="D292" i="6"/>
  <c r="L62" i="27"/>
  <c r="J280" i="9" s="1"/>
  <c r="J191" i="9"/>
  <c r="L65" i="27"/>
  <c r="J283" i="9" s="1"/>
  <c r="J194" i="9"/>
  <c r="L61" i="27"/>
  <c r="J279" i="9" s="1"/>
  <c r="J190" i="9"/>
  <c r="L68" i="13"/>
  <c r="F286" i="9" s="1"/>
  <c r="F197" i="9"/>
  <c r="L68" i="27"/>
  <c r="J286" i="9" s="1"/>
  <c r="J197" i="9"/>
  <c r="L66" i="27"/>
  <c r="J284" i="9" s="1"/>
  <c r="J195" i="9"/>
  <c r="L66" i="13"/>
  <c r="F284" i="9" s="1"/>
  <c r="F195" i="9"/>
  <c r="L68" i="23"/>
  <c r="I286" i="9" s="1"/>
  <c r="I197" i="9"/>
  <c r="L66" i="19"/>
  <c r="H284" i="9" s="1"/>
  <c r="H195" i="9"/>
  <c r="L68" i="19"/>
  <c r="H286" i="9" s="1"/>
  <c r="H197" i="9"/>
  <c r="L67" i="19"/>
  <c r="H285" i="9" s="1"/>
  <c r="H196" i="9"/>
  <c r="L67" i="23"/>
  <c r="I285" i="9" s="1"/>
  <c r="I196" i="9"/>
  <c r="J243" i="6"/>
  <c r="G156" i="9" s="1"/>
  <c r="G104" i="9"/>
  <c r="J243" i="19"/>
  <c r="H156" i="9" s="1"/>
  <c r="H104" i="9"/>
  <c r="J234" i="19"/>
  <c r="H147" i="9" s="1"/>
  <c r="H95" i="9"/>
  <c r="J243" i="23"/>
  <c r="I156" i="9" s="1"/>
  <c r="I104" i="9"/>
  <c r="J239" i="23"/>
  <c r="I152" i="9" s="1"/>
  <c r="I100" i="9"/>
  <c r="J232" i="27"/>
  <c r="J145" i="9" s="1"/>
  <c r="J93" i="9"/>
  <c r="J235" i="27"/>
  <c r="J148" i="9" s="1"/>
  <c r="J96" i="9"/>
  <c r="J232" i="16"/>
  <c r="E146" i="9" s="1"/>
  <c r="E94" i="9"/>
  <c r="J236" i="16"/>
  <c r="E150" i="9" s="1"/>
  <c r="E98" i="9"/>
  <c r="J237" i="12"/>
  <c r="D150" i="9" s="1"/>
  <c r="D98" i="9"/>
  <c r="J235" i="13"/>
  <c r="F148" i="9" s="1"/>
  <c r="F96" i="9"/>
  <c r="J242" i="6"/>
  <c r="G155" i="9" s="1"/>
  <c r="G103" i="9"/>
  <c r="J233" i="23"/>
  <c r="I146" i="9" s="1"/>
  <c r="I94" i="9"/>
  <c r="J236" i="27"/>
  <c r="J149" i="9" s="1"/>
  <c r="J97" i="9"/>
  <c r="J227" i="27"/>
  <c r="J140" i="9" s="1"/>
  <c r="J88" i="9"/>
  <c r="J232" i="13"/>
  <c r="F145" i="9" s="1"/>
  <c r="F93" i="9"/>
  <c r="J238" i="27"/>
  <c r="J151" i="9" s="1"/>
  <c r="J99" i="9"/>
  <c r="J226" i="27"/>
  <c r="J139" i="9" s="1"/>
  <c r="J87" i="9"/>
  <c r="J224" i="12"/>
  <c r="D137" i="9" s="1"/>
  <c r="D85" i="9"/>
  <c r="J238" i="13"/>
  <c r="F151" i="9" s="1"/>
  <c r="F99" i="9"/>
  <c r="J226" i="13"/>
  <c r="F139" i="9" s="1"/>
  <c r="F87" i="9"/>
  <c r="J235" i="6"/>
  <c r="G148" i="9" s="1"/>
  <c r="G96" i="9"/>
  <c r="J240" i="6"/>
  <c r="G153" i="9" s="1"/>
  <c r="G101" i="9"/>
  <c r="J234" i="6"/>
  <c r="G147" i="9" s="1"/>
  <c r="G95" i="9"/>
  <c r="J233" i="27"/>
  <c r="J146" i="9" s="1"/>
  <c r="J94" i="9"/>
  <c r="J240" i="27"/>
  <c r="J153" i="9" s="1"/>
  <c r="J101" i="9"/>
  <c r="J240" i="16"/>
  <c r="E154" i="9" s="1"/>
  <c r="E102" i="9"/>
  <c r="J234" i="16"/>
  <c r="E148" i="9" s="1"/>
  <c r="E96" i="9"/>
  <c r="J240" i="13"/>
  <c r="F153" i="9" s="1"/>
  <c r="F101" i="9"/>
  <c r="J237" i="6"/>
  <c r="G150" i="9" s="1"/>
  <c r="G98" i="9"/>
  <c r="J239" i="19"/>
  <c r="H152" i="9" s="1"/>
  <c r="H100" i="9"/>
  <c r="J242" i="23"/>
  <c r="I155" i="9" s="1"/>
  <c r="I103" i="9"/>
  <c r="J243" i="27"/>
  <c r="J156" i="9" s="1"/>
  <c r="J104" i="9"/>
  <c r="J225" i="16"/>
  <c r="E139" i="9" s="1"/>
  <c r="E87" i="9"/>
  <c r="J240" i="12"/>
  <c r="D153" i="9" s="1"/>
  <c r="D101" i="9"/>
  <c r="J240" i="19"/>
  <c r="H153" i="9" s="1"/>
  <c r="H101" i="9"/>
  <c r="J242" i="27"/>
  <c r="J155" i="9" s="1"/>
  <c r="J103" i="9"/>
  <c r="J223" i="16"/>
  <c r="E137" i="9" s="1"/>
  <c r="E85" i="9"/>
  <c r="J239" i="6"/>
  <c r="G152" i="9" s="1"/>
  <c r="G100" i="9"/>
  <c r="J236" i="19"/>
  <c r="H149" i="9" s="1"/>
  <c r="H97" i="9"/>
  <c r="J242" i="19"/>
  <c r="H155" i="9" s="1"/>
  <c r="H103" i="9"/>
  <c r="J237" i="23"/>
  <c r="I150" i="9" s="1"/>
  <c r="I98" i="9"/>
  <c r="J232" i="23"/>
  <c r="I145" i="9" s="1"/>
  <c r="I93" i="9"/>
  <c r="J228" i="16"/>
  <c r="E142" i="9" s="1"/>
  <c r="E90" i="9"/>
  <c r="J234" i="12"/>
  <c r="D147" i="9" s="1"/>
  <c r="D95" i="9"/>
  <c r="J237" i="13"/>
  <c r="F150" i="9" s="1"/>
  <c r="F98" i="9"/>
  <c r="J227" i="16"/>
  <c r="E141" i="9" s="1"/>
  <c r="E89" i="9"/>
  <c r="J235" i="12"/>
  <c r="D148" i="9" s="1"/>
  <c r="D96" i="9"/>
  <c r="J241" i="13"/>
  <c r="F154" i="9" s="1"/>
  <c r="F102" i="9"/>
  <c r="J237" i="19"/>
  <c r="H150" i="9" s="1"/>
  <c r="H98" i="9"/>
  <c r="J236" i="23"/>
  <c r="I149" i="9" s="1"/>
  <c r="I97" i="9"/>
  <c r="J234" i="23"/>
  <c r="I147" i="9" s="1"/>
  <c r="I95" i="9"/>
  <c r="J234" i="27"/>
  <c r="J147" i="9" s="1"/>
  <c r="J95" i="9"/>
  <c r="J236" i="13"/>
  <c r="F149" i="9" s="1"/>
  <c r="F97" i="9"/>
  <c r="J238" i="23"/>
  <c r="I151" i="9" s="1"/>
  <c r="I99" i="9"/>
  <c r="J240" i="23"/>
  <c r="I153" i="9" s="1"/>
  <c r="I101" i="9"/>
  <c r="J241" i="27"/>
  <c r="J154" i="9" s="1"/>
  <c r="J102" i="9"/>
  <c r="J237" i="27"/>
  <c r="J150" i="9" s="1"/>
  <c r="J98" i="9"/>
  <c r="J241" i="12"/>
  <c r="D154" i="9" s="1"/>
  <c r="D102" i="9"/>
  <c r="J233" i="13"/>
  <c r="F146" i="9" s="1"/>
  <c r="F94" i="9"/>
  <c r="J241" i="16"/>
  <c r="E155" i="9" s="1"/>
  <c r="E103" i="9"/>
  <c r="J243" i="12"/>
  <c r="D156" i="9" s="1"/>
  <c r="D104" i="9"/>
  <c r="J242" i="12"/>
  <c r="D155" i="9" s="1"/>
  <c r="D103" i="9"/>
  <c r="J243" i="13"/>
  <c r="F156" i="9" s="1"/>
  <c r="F104" i="9"/>
  <c r="J234" i="13"/>
  <c r="F147" i="9" s="1"/>
  <c r="F95" i="9"/>
  <c r="J239" i="16"/>
  <c r="E153" i="9" s="1"/>
  <c r="E101" i="9"/>
  <c r="J239" i="13"/>
  <c r="F152" i="9" s="1"/>
  <c r="F100" i="9"/>
  <c r="J241" i="6"/>
  <c r="G154" i="9" s="1"/>
  <c r="G102" i="9"/>
  <c r="J233" i="19"/>
  <c r="H146" i="9" s="1"/>
  <c r="H94" i="9"/>
  <c r="J228" i="6"/>
  <c r="G141" i="9" s="1"/>
  <c r="G89" i="9"/>
  <c r="J242" i="16"/>
  <c r="E156" i="9" s="1"/>
  <c r="E104" i="9"/>
  <c r="J237" i="16"/>
  <c r="E151" i="9" s="1"/>
  <c r="E99" i="9"/>
  <c r="J236" i="6"/>
  <c r="G149" i="9" s="1"/>
  <c r="G97" i="9"/>
  <c r="J235" i="19"/>
  <c r="H148" i="9" s="1"/>
  <c r="H96" i="9"/>
  <c r="J239" i="27"/>
  <c r="J152" i="9" s="1"/>
  <c r="J100" i="9"/>
  <c r="J225" i="27"/>
  <c r="J138" i="9" s="1"/>
  <c r="J86" i="9"/>
  <c r="J223" i="27"/>
  <c r="J136" i="9" s="1"/>
  <c r="J84" i="9"/>
  <c r="J242" i="13"/>
  <c r="F155" i="9" s="1"/>
  <c r="F103" i="9"/>
  <c r="J241" i="19"/>
  <c r="H154" i="9" s="1"/>
  <c r="H102" i="9"/>
  <c r="J232" i="19"/>
  <c r="H145" i="9" s="1"/>
  <c r="H93" i="9"/>
  <c r="J241" i="23"/>
  <c r="I154" i="9" s="1"/>
  <c r="I102" i="9"/>
  <c r="J235" i="23"/>
  <c r="I148" i="9" s="1"/>
  <c r="I96" i="9"/>
  <c r="J227" i="23"/>
  <c r="I140" i="9" s="1"/>
  <c r="I88" i="9"/>
  <c r="J171" i="12"/>
  <c r="E290" i="6"/>
  <c r="J183" i="19"/>
  <c r="E292" i="6"/>
  <c r="J169" i="12"/>
  <c r="D224" i="12"/>
  <c r="D228" i="12"/>
  <c r="E286" i="6"/>
  <c r="D276" i="16"/>
  <c r="J167" i="16"/>
  <c r="D229" i="12"/>
  <c r="K75" i="13"/>
  <c r="F47" i="9"/>
  <c r="X47" i="9" s="1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3" i="13"/>
  <c r="F45" i="9"/>
  <c r="X45" i="9" s="1"/>
  <c r="K71" i="23"/>
  <c r="I43" i="9"/>
  <c r="AA43" i="9" s="1"/>
  <c r="K73" i="27"/>
  <c r="J45" i="9"/>
  <c r="AB45" i="9" s="1"/>
  <c r="K71" i="12"/>
  <c r="D200" i="9" s="1"/>
  <c r="D43" i="9"/>
  <c r="V43" i="9" s="1"/>
  <c r="K74" i="12"/>
  <c r="D203" i="9" s="1"/>
  <c r="D46" i="9"/>
  <c r="V46" i="9" s="1"/>
  <c r="K78" i="13"/>
  <c r="F50" i="9"/>
  <c r="X50" i="9" s="1"/>
  <c r="K72" i="19"/>
  <c r="H44" i="9"/>
  <c r="Z44" i="9" s="1"/>
  <c r="K73" i="12"/>
  <c r="D202" i="9" s="1"/>
  <c r="D45" i="9"/>
  <c r="V45" i="9" s="1"/>
  <c r="K77" i="16"/>
  <c r="E206" i="9" s="1"/>
  <c r="E49" i="9"/>
  <c r="W49" i="9" s="1"/>
  <c r="K72" i="12"/>
  <c r="D201" i="9" s="1"/>
  <c r="D44" i="9"/>
  <c r="V44" i="9" s="1"/>
  <c r="K77" i="13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K67" i="13"/>
  <c r="F39" i="9"/>
  <c r="X39" i="9" s="1"/>
  <c r="K70" i="13"/>
  <c r="F42" i="9"/>
  <c r="X42" i="9" s="1"/>
  <c r="K69" i="27"/>
  <c r="J41" i="9"/>
  <c r="AB41" i="9" s="1"/>
  <c r="K79" i="12"/>
  <c r="D51" i="9"/>
  <c r="V51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5" i="12"/>
  <c r="D204" i="9" s="1"/>
  <c r="D47" i="9"/>
  <c r="V47" i="9" s="1"/>
  <c r="K79" i="23"/>
  <c r="I51" i="9"/>
  <c r="AA51" i="9" s="1"/>
  <c r="K79" i="27"/>
  <c r="J51" i="9"/>
  <c r="AB51" i="9" s="1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K80" i="13"/>
  <c r="F52" i="9"/>
  <c r="X52" i="9" s="1"/>
  <c r="K77" i="23"/>
  <c r="I49" i="9"/>
  <c r="AA49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69" i="13"/>
  <c r="F41" i="9"/>
  <c r="X41" i="9" s="1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K71" i="13"/>
  <c r="F43" i="9"/>
  <c r="X43" i="9" s="1"/>
  <c r="E278" i="13"/>
  <c r="E277" i="13"/>
  <c r="E279" i="13"/>
  <c r="J167" i="12"/>
  <c r="D228" i="6"/>
  <c r="E291" i="13"/>
  <c r="D282" i="6"/>
  <c r="E293" i="13"/>
  <c r="E288" i="13"/>
  <c r="D278" i="16"/>
  <c r="D280" i="16"/>
  <c r="E284" i="6"/>
  <c r="J171" i="16"/>
  <c r="D282" i="16"/>
  <c r="D228" i="16"/>
  <c r="J169" i="16"/>
  <c r="E282" i="13"/>
  <c r="D286" i="6"/>
  <c r="E281" i="13"/>
  <c r="E283" i="13"/>
  <c r="E292" i="13"/>
  <c r="E287" i="13"/>
  <c r="E285" i="13"/>
  <c r="E289" i="13"/>
  <c r="J177" i="6"/>
  <c r="E288" i="6"/>
  <c r="L63" i="27"/>
  <c r="J281" i="9" s="1"/>
  <c r="L60" i="27"/>
  <c r="J278" i="9" s="1"/>
  <c r="L64" i="27"/>
  <c r="J282" i="9" s="1"/>
  <c r="J175" i="27"/>
  <c r="J91" i="9" s="1"/>
  <c r="D230" i="27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I192" i="9" l="1"/>
  <c r="J225" i="23"/>
  <c r="I138" i="9" s="1"/>
  <c r="I190" i="9"/>
  <c r="I37" i="9"/>
  <c r="AA37" i="9" s="1"/>
  <c r="K65" i="23"/>
  <c r="J223" i="23"/>
  <c r="I136" i="9" s="1"/>
  <c r="I32" i="9"/>
  <c r="AA32" i="9" s="1"/>
  <c r="K60" i="23"/>
  <c r="K62" i="19"/>
  <c r="H191" i="9" s="1"/>
  <c r="J225" i="19"/>
  <c r="H138" i="9" s="1"/>
  <c r="L61" i="19"/>
  <c r="H279" i="9" s="1"/>
  <c r="L65" i="19"/>
  <c r="H283" i="9" s="1"/>
  <c r="H189" i="9"/>
  <c r="F84" i="9"/>
  <c r="H87" i="9"/>
  <c r="J226" i="19"/>
  <c r="H139" i="9" s="1"/>
  <c r="L63" i="19"/>
  <c r="H281" i="9" s="1"/>
  <c r="J228" i="19"/>
  <c r="H141" i="9" s="1"/>
  <c r="H89" i="9"/>
  <c r="H88" i="9"/>
  <c r="K62" i="6"/>
  <c r="G191" i="9" s="1"/>
  <c r="K63" i="6"/>
  <c r="L63" i="6" s="1"/>
  <c r="G281" i="9" s="1"/>
  <c r="L64" i="19"/>
  <c r="H282" i="9" s="1"/>
  <c r="J224" i="19"/>
  <c r="H137" i="9" s="1"/>
  <c r="H85" i="9"/>
  <c r="J224" i="13"/>
  <c r="F137" i="9" s="1"/>
  <c r="L62" i="13"/>
  <c r="F280" i="9" s="1"/>
  <c r="L60" i="13"/>
  <c r="F278" i="9" s="1"/>
  <c r="L64" i="13"/>
  <c r="F282" i="9" s="1"/>
  <c r="F88" i="9"/>
  <c r="J227" i="13"/>
  <c r="F140" i="9" s="1"/>
  <c r="L65" i="13"/>
  <c r="F283" i="9" s="1"/>
  <c r="K61" i="13"/>
  <c r="F190" i="9" s="1"/>
  <c r="F86" i="9"/>
  <c r="L63" i="13"/>
  <c r="F281" i="9" s="1"/>
  <c r="L54" i="32"/>
  <c r="J228" i="13"/>
  <c r="F141" i="9" s="1"/>
  <c r="F89" i="9"/>
  <c r="K65" i="12"/>
  <c r="D194" i="9" s="1"/>
  <c r="L62" i="32"/>
  <c r="L57" i="32"/>
  <c r="L64" i="32"/>
  <c r="L48" i="32"/>
  <c r="L63" i="32"/>
  <c r="K64" i="12"/>
  <c r="D193" i="9" s="1"/>
  <c r="K61" i="12"/>
  <c r="D190" i="9" s="1"/>
  <c r="L53" i="32"/>
  <c r="L58" i="32"/>
  <c r="L51" i="32"/>
  <c r="L61" i="32"/>
  <c r="L59" i="32"/>
  <c r="K63" i="12"/>
  <c r="D192" i="9" s="1"/>
  <c r="K60" i="12"/>
  <c r="D189" i="9" s="1"/>
  <c r="L65" i="32"/>
  <c r="L67" i="32"/>
  <c r="L36" i="32"/>
  <c r="L49" i="32"/>
  <c r="K62" i="12"/>
  <c r="D191" i="9" s="1"/>
  <c r="L35" i="32"/>
  <c r="K66" i="12"/>
  <c r="D195" i="9" s="1"/>
  <c r="L52" i="32"/>
  <c r="J229" i="16"/>
  <c r="E143" i="9" s="1"/>
  <c r="L50" i="32"/>
  <c r="L40" i="32"/>
  <c r="L42" i="32"/>
  <c r="L34" i="32"/>
  <c r="L31" i="32"/>
  <c r="J201" i="32"/>
  <c r="L55" i="32" s="1"/>
  <c r="L38" i="32"/>
  <c r="L37" i="32"/>
  <c r="E34" i="9"/>
  <c r="W34" i="9" s="1"/>
  <c r="L32" i="32"/>
  <c r="L41" i="32"/>
  <c r="J202" i="32"/>
  <c r="L56" i="32" s="1"/>
  <c r="L39" i="32"/>
  <c r="L33" i="32"/>
  <c r="J206" i="32"/>
  <c r="L60" i="32" s="1"/>
  <c r="L43" i="32"/>
  <c r="J231" i="16"/>
  <c r="E145" i="9" s="1"/>
  <c r="E32" i="9"/>
  <c r="W32" i="9" s="1"/>
  <c r="D92" i="9"/>
  <c r="D41" i="9"/>
  <c r="V41" i="9" s="1"/>
  <c r="E100" i="9"/>
  <c r="J235" i="16"/>
  <c r="E149" i="9" s="1"/>
  <c r="K61" i="6"/>
  <c r="G190" i="9" s="1"/>
  <c r="J232" i="12"/>
  <c r="D145" i="9" s="1"/>
  <c r="J223" i="6"/>
  <c r="G136" i="9" s="1"/>
  <c r="E95" i="9"/>
  <c r="J229" i="12"/>
  <c r="D142" i="9" s="1"/>
  <c r="J239" i="12"/>
  <c r="D152" i="9" s="1"/>
  <c r="D97" i="9"/>
  <c r="D94" i="9"/>
  <c r="G197" i="9"/>
  <c r="J226" i="12"/>
  <c r="D139" i="9" s="1"/>
  <c r="D87" i="9"/>
  <c r="K67" i="12"/>
  <c r="D196" i="9" s="1"/>
  <c r="D89" i="9"/>
  <c r="L66" i="6"/>
  <c r="G284" i="9" s="1"/>
  <c r="D99" i="9"/>
  <c r="J229" i="6"/>
  <c r="G142" i="9" s="1"/>
  <c r="G86" i="9"/>
  <c r="G195" i="9"/>
  <c r="G39" i="9"/>
  <c r="Y39" i="9" s="1"/>
  <c r="J233" i="6"/>
  <c r="G146" i="9" s="1"/>
  <c r="L69" i="23"/>
  <c r="I287" i="9" s="1"/>
  <c r="G37" i="9"/>
  <c r="Y37" i="9" s="1"/>
  <c r="K65" i="6"/>
  <c r="L74" i="19"/>
  <c r="H292" i="9" s="1"/>
  <c r="J238" i="6"/>
  <c r="G151" i="9" s="1"/>
  <c r="J230" i="6"/>
  <c r="G143" i="9" s="1"/>
  <c r="G91" i="9"/>
  <c r="G42" i="9"/>
  <c r="Y42" i="9" s="1"/>
  <c r="G32" i="9"/>
  <c r="Y32" i="9" s="1"/>
  <c r="K60" i="6"/>
  <c r="J227" i="6"/>
  <c r="G140" i="9" s="1"/>
  <c r="L64" i="6"/>
  <c r="G282" i="9" s="1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6" i="23"/>
  <c r="I284" i="9" s="1"/>
  <c r="I195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L79" i="13"/>
  <c r="F297" i="9" s="1"/>
  <c r="F208" i="9"/>
  <c r="L71" i="23"/>
  <c r="I289" i="9" s="1"/>
  <c r="I200" i="9"/>
  <c r="L69" i="13"/>
  <c r="F287" i="9" s="1"/>
  <c r="F198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L76" i="13"/>
  <c r="F294" i="9" s="1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L80" i="13"/>
  <c r="F298" i="9" s="1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L73" i="13"/>
  <c r="F291" i="9" s="1"/>
  <c r="F202" i="9"/>
  <c r="L75" i="13"/>
  <c r="F293" i="9" s="1"/>
  <c r="F204" i="9"/>
  <c r="J232" i="6"/>
  <c r="G145" i="9" s="1"/>
  <c r="G93" i="9"/>
  <c r="J226" i="16"/>
  <c r="E140" i="9" s="1"/>
  <c r="E88" i="9"/>
  <c r="J222" i="16"/>
  <c r="E136" i="9" s="1"/>
  <c r="E84" i="9"/>
  <c r="J223" i="12"/>
  <c r="D136" i="9" s="1"/>
  <c r="D84" i="9"/>
  <c r="J227" i="12"/>
  <c r="D140" i="9" s="1"/>
  <c r="D88" i="9"/>
  <c r="J225" i="12"/>
  <c r="D138" i="9" s="1"/>
  <c r="D86" i="9"/>
  <c r="J224" i="16"/>
  <c r="E138" i="9" s="1"/>
  <c r="E86" i="9"/>
  <c r="J238" i="19"/>
  <c r="H151" i="9" s="1"/>
  <c r="H99" i="9"/>
  <c r="L75" i="19"/>
  <c r="H293" i="9" s="1"/>
  <c r="L69" i="6"/>
  <c r="G287" i="9" s="1"/>
  <c r="J230" i="27"/>
  <c r="J143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204" i="27" s="1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J54" i="27" s="1"/>
  <c r="J26" i="9" s="1"/>
  <c r="AB26" i="9" s="1"/>
  <c r="D55" i="27"/>
  <c r="J55" i="27" s="1"/>
  <c r="J27" i="9" s="1"/>
  <c r="AB27" i="9" s="1"/>
  <c r="D56" i="27"/>
  <c r="J56" i="27" s="1"/>
  <c r="J28" i="9" s="1"/>
  <c r="AB28" i="9" s="1"/>
  <c r="D57" i="27"/>
  <c r="J57" i="27" s="1"/>
  <c r="J29" i="9" s="1"/>
  <c r="AB29" i="9" s="1"/>
  <c r="D58" i="27"/>
  <c r="J58" i="27" s="1"/>
  <c r="J30" i="9" s="1"/>
  <c r="AB30" i="9" s="1"/>
  <c r="D59" i="27"/>
  <c r="J59" i="27" s="1"/>
  <c r="J31" i="9" s="1"/>
  <c r="AB31" i="9" s="1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E215" i="27" s="1"/>
  <c r="U1232" i="26"/>
  <c r="X1232" i="26" s="1"/>
  <c r="S1232" i="26"/>
  <c r="E106" i="27" s="1"/>
  <c r="R1232" i="26"/>
  <c r="D52" i="27" s="1"/>
  <c r="V1176" i="26"/>
  <c r="Y1176" i="26" s="1"/>
  <c r="U1176" i="26"/>
  <c r="X1176" i="26" s="1"/>
  <c r="S1176" i="26"/>
  <c r="E105" i="27" s="1"/>
  <c r="R1176" i="26"/>
  <c r="D51" i="27" s="1"/>
  <c r="V1120" i="26"/>
  <c r="E158" i="27" s="1"/>
  <c r="E213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D49" i="27" s="1"/>
  <c r="Y1008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Y616" i="26"/>
  <c r="V616" i="26"/>
  <c r="E24" i="27" s="1"/>
  <c r="U616" i="26"/>
  <c r="D24" i="27" s="1"/>
  <c r="S616" i="26"/>
  <c r="E95" i="27" s="1"/>
  <c r="R616" i="26"/>
  <c r="D23" i="27" s="1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E200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E198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E194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D197" i="19" s="1"/>
  <c r="E142" i="19"/>
  <c r="E197" i="19" s="1"/>
  <c r="F142" i="19"/>
  <c r="F197" i="19" s="1"/>
  <c r="G142" i="19"/>
  <c r="G197" i="19" s="1"/>
  <c r="H142" i="19"/>
  <c r="H197" i="19" s="1"/>
  <c r="C143" i="19"/>
  <c r="D143" i="19"/>
  <c r="D198" i="19" s="1"/>
  <c r="E143" i="19"/>
  <c r="E198" i="19" s="1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F207" i="19" s="1"/>
  <c r="G152" i="19"/>
  <c r="H152" i="19"/>
  <c r="C153" i="19"/>
  <c r="D153" i="19"/>
  <c r="D208" i="19" s="1"/>
  <c r="E153" i="19"/>
  <c r="E208" i="19" s="1"/>
  <c r="F153" i="19"/>
  <c r="F208" i="19" s="1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F210" i="19" s="1"/>
  <c r="G155" i="19"/>
  <c r="G210" i="19" s="1"/>
  <c r="H155" i="19"/>
  <c r="H210" i="19" s="1"/>
  <c r="C156" i="19"/>
  <c r="D156" i="19"/>
  <c r="D211" i="19" s="1"/>
  <c r="E156" i="19"/>
  <c r="E211" i="19" s="1"/>
  <c r="F156" i="19"/>
  <c r="F211" i="19" s="1"/>
  <c r="G156" i="19"/>
  <c r="G211" i="19" s="1"/>
  <c r="H156" i="19"/>
  <c r="H211" i="19" s="1"/>
  <c r="C157" i="19"/>
  <c r="D157" i="19"/>
  <c r="D212" i="19" s="1"/>
  <c r="E157" i="19"/>
  <c r="E212" i="19" s="1"/>
  <c r="F157" i="19"/>
  <c r="F212" i="19" s="1"/>
  <c r="G157" i="19"/>
  <c r="G212" i="19" s="1"/>
  <c r="H157" i="19"/>
  <c r="H212" i="19" s="1"/>
  <c r="C158" i="19"/>
  <c r="D158" i="19"/>
  <c r="D213" i="19" s="1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D215" i="19" s="1"/>
  <c r="E160" i="19"/>
  <c r="E215" i="19" s="1"/>
  <c r="F160" i="19"/>
  <c r="F215" i="19" s="1"/>
  <c r="G160" i="19"/>
  <c r="G215" i="19" s="1"/>
  <c r="H160" i="19"/>
  <c r="H215" i="19" s="1"/>
  <c r="C161" i="19"/>
  <c r="D161" i="19"/>
  <c r="D216" i="19" s="1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F218" i="19" s="1"/>
  <c r="G163" i="19"/>
  <c r="G218" i="19" s="1"/>
  <c r="H163" i="19"/>
  <c r="H218" i="19" s="1"/>
  <c r="C164" i="19"/>
  <c r="D164" i="19"/>
  <c r="D219" i="19" s="1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H250" i="19" s="1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E195" i="6" s="1"/>
  <c r="F140" i="6"/>
  <c r="F195" i="6" s="1"/>
  <c r="G140" i="6"/>
  <c r="G195" i="6" s="1"/>
  <c r="H140" i="6"/>
  <c r="H195" i="6" s="1"/>
  <c r="C141" i="6"/>
  <c r="D141" i="6"/>
  <c r="D196" i="6" s="1"/>
  <c r="E141" i="6"/>
  <c r="E196" i="6" s="1"/>
  <c r="F141" i="6"/>
  <c r="F196" i="6" s="1"/>
  <c r="G141" i="6"/>
  <c r="G196" i="6" s="1"/>
  <c r="H141" i="6"/>
  <c r="H196" i="6" s="1"/>
  <c r="C142" i="6"/>
  <c r="D142" i="6"/>
  <c r="D197" i="6" s="1"/>
  <c r="E142" i="6"/>
  <c r="E197" i="6" s="1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D200" i="6" s="1"/>
  <c r="E145" i="6"/>
  <c r="E200" i="6" s="1"/>
  <c r="F145" i="6"/>
  <c r="F200" i="6" s="1"/>
  <c r="G145" i="6"/>
  <c r="G200" i="6" s="1"/>
  <c r="H145" i="6"/>
  <c r="H200" i="6" s="1"/>
  <c r="C146" i="6"/>
  <c r="D146" i="6"/>
  <c r="D201" i="6" s="1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E203" i="6" s="1"/>
  <c r="F148" i="6"/>
  <c r="G148" i="6"/>
  <c r="G203" i="6" s="1"/>
  <c r="H148" i="6"/>
  <c r="H203" i="6" s="1"/>
  <c r="C149" i="6"/>
  <c r="D149" i="6"/>
  <c r="D204" i="6" s="1"/>
  <c r="E149" i="6"/>
  <c r="E204" i="6" s="1"/>
  <c r="F149" i="6"/>
  <c r="F204" i="6" s="1"/>
  <c r="G149" i="6"/>
  <c r="G204" i="6" s="1"/>
  <c r="H149" i="6"/>
  <c r="H204" i="6" s="1"/>
  <c r="C150" i="6"/>
  <c r="D150" i="6"/>
  <c r="D205" i="6" s="1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D208" i="6" s="1"/>
  <c r="E153" i="6"/>
  <c r="E208" i="6" s="1"/>
  <c r="F153" i="6"/>
  <c r="F208" i="6" s="1"/>
  <c r="G153" i="6"/>
  <c r="G208" i="6" s="1"/>
  <c r="H153" i="6"/>
  <c r="H208" i="6" s="1"/>
  <c r="C154" i="6"/>
  <c r="D154" i="6"/>
  <c r="D209" i="6" s="1"/>
  <c r="E154" i="6"/>
  <c r="E209" i="6" s="1"/>
  <c r="F154" i="6"/>
  <c r="G154" i="6"/>
  <c r="H154" i="6"/>
  <c r="H209" i="6" s="1"/>
  <c r="C155" i="6"/>
  <c r="D155" i="6"/>
  <c r="D210" i="6" s="1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E214" i="6" s="1"/>
  <c r="F159" i="6"/>
  <c r="F214" i="6" s="1"/>
  <c r="G159" i="6"/>
  <c r="G214" i="6" s="1"/>
  <c r="H159" i="6"/>
  <c r="H214" i="6" s="1"/>
  <c r="C160" i="6"/>
  <c r="D160" i="6"/>
  <c r="D215" i="6" s="1"/>
  <c r="E160" i="6"/>
  <c r="E215" i="6" s="1"/>
  <c r="F160" i="6"/>
  <c r="F215" i="6" s="1"/>
  <c r="G160" i="6"/>
  <c r="G215" i="6" s="1"/>
  <c r="H160" i="6"/>
  <c r="H215" i="6" s="1"/>
  <c r="C161" i="6"/>
  <c r="D161" i="6"/>
  <c r="D216" i="6" s="1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H264" i="6" s="1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H268" i="6" s="1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D196" i="13" s="1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E198" i="13" s="1"/>
  <c r="F143" i="13"/>
  <c r="F198" i="13" s="1"/>
  <c r="G143" i="13"/>
  <c r="G198" i="13" s="1"/>
  <c r="H143" i="13"/>
  <c r="H198" i="13" s="1"/>
  <c r="C144" i="13"/>
  <c r="D144" i="13"/>
  <c r="D199" i="13" s="1"/>
  <c r="E144" i="13"/>
  <c r="E199" i="13" s="1"/>
  <c r="F144" i="13"/>
  <c r="F199" i="13" s="1"/>
  <c r="G144" i="13"/>
  <c r="G199" i="13" s="1"/>
  <c r="H144" i="13"/>
  <c r="H199" i="13" s="1"/>
  <c r="C145" i="13"/>
  <c r="D145" i="13"/>
  <c r="D200" i="13" s="1"/>
  <c r="E145" i="13"/>
  <c r="E200" i="13" s="1"/>
  <c r="F145" i="13"/>
  <c r="F200" i="13" s="1"/>
  <c r="G145" i="13"/>
  <c r="G200" i="13" s="1"/>
  <c r="H145" i="13"/>
  <c r="C146" i="13"/>
  <c r="D146" i="13"/>
  <c r="D201" i="13" s="1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D208" i="13" s="1"/>
  <c r="E153" i="13"/>
  <c r="E208" i="13" s="1"/>
  <c r="F153" i="13"/>
  <c r="F208" i="13" s="1"/>
  <c r="G153" i="13"/>
  <c r="G208" i="13" s="1"/>
  <c r="H153" i="13"/>
  <c r="H208" i="13" s="1"/>
  <c r="C154" i="13"/>
  <c r="D154" i="13"/>
  <c r="D209" i="13" s="1"/>
  <c r="E154" i="13"/>
  <c r="E209" i="13" s="1"/>
  <c r="F154" i="13"/>
  <c r="G154" i="13"/>
  <c r="G209" i="13" s="1"/>
  <c r="H154" i="13"/>
  <c r="C155" i="13"/>
  <c r="D155" i="13"/>
  <c r="D210" i="13" s="1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D212" i="13" s="1"/>
  <c r="E157" i="13"/>
  <c r="E212" i="13" s="1"/>
  <c r="F157" i="13"/>
  <c r="F212" i="13" s="1"/>
  <c r="G157" i="13"/>
  <c r="G212" i="13" s="1"/>
  <c r="H157" i="13"/>
  <c r="H212" i="13" s="1"/>
  <c r="C158" i="13"/>
  <c r="D158" i="13"/>
  <c r="D213" i="13" s="1"/>
  <c r="E158" i="13"/>
  <c r="E213" i="13" s="1"/>
  <c r="F158" i="13"/>
  <c r="G158" i="13"/>
  <c r="G213" i="13" s="1"/>
  <c r="H158" i="13"/>
  <c r="H213" i="13" s="1"/>
  <c r="C159" i="13"/>
  <c r="D159" i="13"/>
  <c r="D214" i="13" s="1"/>
  <c r="E159" i="13"/>
  <c r="E214" i="13" s="1"/>
  <c r="F159" i="13"/>
  <c r="F214" i="13" s="1"/>
  <c r="G159" i="13"/>
  <c r="G214" i="13" s="1"/>
  <c r="H159" i="13"/>
  <c r="H214" i="13" s="1"/>
  <c r="C160" i="13"/>
  <c r="D160" i="13"/>
  <c r="D215" i="13" s="1"/>
  <c r="E160" i="13"/>
  <c r="E215" i="13" s="1"/>
  <c r="F160" i="13"/>
  <c r="F215" i="13" s="1"/>
  <c r="G160" i="13"/>
  <c r="G215" i="13" s="1"/>
  <c r="H160" i="13"/>
  <c r="H215" i="13" s="1"/>
  <c r="C161" i="13"/>
  <c r="D161" i="13"/>
  <c r="D216" i="13" s="1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D219" i="13" s="1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D221" i="13" s="1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E220" i="12" s="1"/>
  <c r="F164" i="12"/>
  <c r="F220" i="12" s="1"/>
  <c r="G164" i="12"/>
  <c r="G220" i="12" s="1"/>
  <c r="H164" i="12"/>
  <c r="H220" i="12" s="1"/>
  <c r="C165" i="12"/>
  <c r="D165" i="12"/>
  <c r="E165" i="12"/>
  <c r="E221" i="12" s="1"/>
  <c r="F165" i="12"/>
  <c r="F221" i="12" s="1"/>
  <c r="G165" i="12"/>
  <c r="G221" i="12" s="1"/>
  <c r="H165" i="12"/>
  <c r="H221" i="12" s="1"/>
  <c r="C166" i="12"/>
  <c r="D166" i="12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L65" i="23" l="1"/>
  <c r="I283" i="9" s="1"/>
  <c r="I194" i="9"/>
  <c r="J59" i="23"/>
  <c r="I31" i="9" s="1"/>
  <c r="AA31" i="9" s="1"/>
  <c r="J54" i="23"/>
  <c r="I26" i="9" s="1"/>
  <c r="AA26" i="9" s="1"/>
  <c r="I189" i="9"/>
  <c r="L60" i="23"/>
  <c r="I278" i="9" s="1"/>
  <c r="J57" i="23"/>
  <c r="I29" i="9" s="1"/>
  <c r="AA29" i="9" s="1"/>
  <c r="J55" i="23"/>
  <c r="I27" i="9" s="1"/>
  <c r="AA27" i="9" s="1"/>
  <c r="J58" i="23"/>
  <c r="I30" i="9" s="1"/>
  <c r="AA30" i="9" s="1"/>
  <c r="J162" i="23"/>
  <c r="I78" i="9" s="1"/>
  <c r="J56" i="23"/>
  <c r="I28" i="9" s="1"/>
  <c r="AA28" i="9" s="1"/>
  <c r="L62" i="19"/>
  <c r="H280" i="9" s="1"/>
  <c r="L62" i="6"/>
  <c r="G280" i="9" s="1"/>
  <c r="G192" i="9"/>
  <c r="J165" i="19"/>
  <c r="J220" i="19" s="1"/>
  <c r="H133" i="9" s="1"/>
  <c r="J59" i="19"/>
  <c r="H31" i="9" s="1"/>
  <c r="Z31" i="9" s="1"/>
  <c r="J57" i="19"/>
  <c r="H29" i="9" s="1"/>
  <c r="Z29" i="9" s="1"/>
  <c r="J167" i="19"/>
  <c r="H83" i="9" s="1"/>
  <c r="J56" i="19"/>
  <c r="H28" i="9" s="1"/>
  <c r="Z28" i="9" s="1"/>
  <c r="J58" i="19"/>
  <c r="H30" i="9" s="1"/>
  <c r="Z30" i="9" s="1"/>
  <c r="J54" i="19"/>
  <c r="H26" i="9" s="1"/>
  <c r="Z26" i="9" s="1"/>
  <c r="J162" i="19"/>
  <c r="J217" i="19" s="1"/>
  <c r="H130" i="9" s="1"/>
  <c r="J55" i="19"/>
  <c r="H27" i="9" s="1"/>
  <c r="Z27" i="9" s="1"/>
  <c r="L61" i="13"/>
  <c r="F279" i="9" s="1"/>
  <c r="J167" i="13"/>
  <c r="J222" i="13" s="1"/>
  <c r="F135" i="9" s="1"/>
  <c r="J165" i="13"/>
  <c r="J220" i="13" s="1"/>
  <c r="F133" i="9" s="1"/>
  <c r="J56" i="13"/>
  <c r="F28" i="9" s="1"/>
  <c r="X28" i="9" s="1"/>
  <c r="J59" i="13"/>
  <c r="F31" i="9" s="1"/>
  <c r="X31" i="9" s="1"/>
  <c r="J57" i="13"/>
  <c r="F29" i="9" s="1"/>
  <c r="X29" i="9" s="1"/>
  <c r="J58" i="13"/>
  <c r="F30" i="9" s="1"/>
  <c r="X30" i="9" s="1"/>
  <c r="J54" i="13"/>
  <c r="F26" i="9" s="1"/>
  <c r="X26" i="9" s="1"/>
  <c r="J162" i="13"/>
  <c r="J217" i="13" s="1"/>
  <c r="F130" i="9" s="1"/>
  <c r="J163" i="13"/>
  <c r="J218" i="13" s="1"/>
  <c r="F131" i="9" s="1"/>
  <c r="J55" i="13"/>
  <c r="F27" i="9" s="1"/>
  <c r="X27" i="9" s="1"/>
  <c r="L61" i="6"/>
  <c r="G279" i="9" s="1"/>
  <c r="L78" i="12"/>
  <c r="D296" i="9" s="1"/>
  <c r="J58" i="12"/>
  <c r="D30" i="9" s="1"/>
  <c r="V30" i="9" s="1"/>
  <c r="J59" i="12"/>
  <c r="D31" i="9" s="1"/>
  <c r="V31" i="9" s="1"/>
  <c r="J57" i="12"/>
  <c r="D29" i="9" s="1"/>
  <c r="V29" i="9" s="1"/>
  <c r="J166" i="12"/>
  <c r="J222" i="12" s="1"/>
  <c r="D135" i="9" s="1"/>
  <c r="J164" i="12"/>
  <c r="J220" i="12" s="1"/>
  <c r="D133" i="9" s="1"/>
  <c r="J165" i="12"/>
  <c r="J221" i="12" s="1"/>
  <c r="D134" i="9" s="1"/>
  <c r="G254" i="6"/>
  <c r="G194" i="9"/>
  <c r="L65" i="6"/>
  <c r="G283" i="9" s="1"/>
  <c r="J58" i="6"/>
  <c r="G30" i="9" s="1"/>
  <c r="Y30" i="9" s="1"/>
  <c r="J54" i="6"/>
  <c r="G26" i="9" s="1"/>
  <c r="Y26" i="9" s="1"/>
  <c r="J55" i="6"/>
  <c r="G27" i="9" s="1"/>
  <c r="Y27" i="9" s="1"/>
  <c r="J163" i="6"/>
  <c r="J218" i="6" s="1"/>
  <c r="G131" i="9" s="1"/>
  <c r="G189" i="9"/>
  <c r="L60" i="6"/>
  <c r="G278" i="9" s="1"/>
  <c r="J162" i="6"/>
  <c r="J217" i="6" s="1"/>
  <c r="G130" i="9" s="1"/>
  <c r="J56" i="6"/>
  <c r="G28" i="9" s="1"/>
  <c r="Y28" i="9" s="1"/>
  <c r="J59" i="6"/>
  <c r="G31" i="9" s="1"/>
  <c r="Y31" i="9" s="1"/>
  <c r="J57" i="6"/>
  <c r="G29" i="9" s="1"/>
  <c r="Y29" i="9" s="1"/>
  <c r="J167" i="6"/>
  <c r="J222" i="6" s="1"/>
  <c r="G135" i="9" s="1"/>
  <c r="J165" i="6"/>
  <c r="J220" i="6" s="1"/>
  <c r="G133" i="9" s="1"/>
  <c r="J54" i="12"/>
  <c r="D26" i="9" s="1"/>
  <c r="V26" i="9" s="1"/>
  <c r="J55" i="12"/>
  <c r="D27" i="9" s="1"/>
  <c r="V27" i="9" s="1"/>
  <c r="J162" i="12"/>
  <c r="J218" i="12" s="1"/>
  <c r="D131" i="9" s="1"/>
  <c r="J56" i="12"/>
  <c r="D28" i="9" s="1"/>
  <c r="V28" i="9" s="1"/>
  <c r="J163" i="12"/>
  <c r="J219" i="12" s="1"/>
  <c r="D132" i="9" s="1"/>
  <c r="J161" i="12"/>
  <c r="J217" i="12" s="1"/>
  <c r="D130" i="9" s="1"/>
  <c r="J163" i="16"/>
  <c r="J218" i="16" s="1"/>
  <c r="E132" i="9" s="1"/>
  <c r="G261" i="16"/>
  <c r="J57" i="16"/>
  <c r="E29" i="9" s="1"/>
  <c r="W29" i="9" s="1"/>
  <c r="D260" i="16"/>
  <c r="D44" i="16"/>
  <c r="J44" i="16" s="1"/>
  <c r="E56" i="16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212" i="16" s="1"/>
  <c r="D196" i="16"/>
  <c r="E103" i="16"/>
  <c r="J54" i="16"/>
  <c r="E26" i="9" s="1"/>
  <c r="W26" i="9" s="1"/>
  <c r="J55" i="16"/>
  <c r="E27" i="9" s="1"/>
  <c r="W27" i="9" s="1"/>
  <c r="E196" i="16"/>
  <c r="D47" i="16"/>
  <c r="J47" i="16" s="1"/>
  <c r="D53" i="16"/>
  <c r="D59" i="16"/>
  <c r="J59" i="16" s="1"/>
  <c r="E31" i="9" s="1"/>
  <c r="W31" i="9" s="1"/>
  <c r="D35" i="16"/>
  <c r="E88" i="16"/>
  <c r="E251" i="16" s="1"/>
  <c r="E165" i="16"/>
  <c r="J165" i="16" s="1"/>
  <c r="E155" i="16"/>
  <c r="E210" i="16" s="1"/>
  <c r="E46" i="16"/>
  <c r="E194" i="16"/>
  <c r="D161" i="16"/>
  <c r="D216" i="16" s="1"/>
  <c r="D155" i="16"/>
  <c r="D210" i="16" s="1"/>
  <c r="J58" i="16"/>
  <c r="E30" i="9" s="1"/>
  <c r="W30" i="9" s="1"/>
  <c r="D52" i="16"/>
  <c r="J52" i="16" s="1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D166" i="16"/>
  <c r="D221" i="16" s="1"/>
  <c r="D164" i="16"/>
  <c r="D219" i="16" s="1"/>
  <c r="D160" i="16"/>
  <c r="D215" i="16" s="1"/>
  <c r="D158" i="16"/>
  <c r="D213" i="16" s="1"/>
  <c r="D156" i="16"/>
  <c r="D211" i="16" s="1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D200" i="16"/>
  <c r="E195" i="16"/>
  <c r="E105" i="16"/>
  <c r="E268" i="16" s="1"/>
  <c r="D159" i="16"/>
  <c r="D214" i="16" s="1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D159" i="23"/>
  <c r="D214" i="23" s="1"/>
  <c r="D97" i="23"/>
  <c r="D260" i="23" s="1"/>
  <c r="D31" i="23"/>
  <c r="J31" i="23" s="1"/>
  <c r="I3" i="9" s="1"/>
  <c r="D5" i="23"/>
  <c r="D38" i="23"/>
  <c r="D41" i="23"/>
  <c r="D49" i="23"/>
  <c r="D155" i="23"/>
  <c r="D210" i="23" s="1"/>
  <c r="D95" i="23"/>
  <c r="D28" i="23"/>
  <c r="E28" i="23"/>
  <c r="D147" i="23"/>
  <c r="J147" i="23" s="1"/>
  <c r="I63" i="9" s="1"/>
  <c r="D92" i="23"/>
  <c r="D23" i="23"/>
  <c r="E159" i="23"/>
  <c r="E214" i="23" s="1"/>
  <c r="E27" i="23"/>
  <c r="D145" i="23"/>
  <c r="D200" i="23" s="1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E22" i="23"/>
  <c r="D4" i="23"/>
  <c r="E152" i="23"/>
  <c r="E207" i="23" s="1"/>
  <c r="E92" i="23"/>
  <c r="E255" i="23" s="1"/>
  <c r="E91" i="23"/>
  <c r="E45" i="23"/>
  <c r="E12" i="23"/>
  <c r="D48" i="23"/>
  <c r="J48" i="23" s="1"/>
  <c r="I20" i="9" s="1"/>
  <c r="D51" i="23"/>
  <c r="E148" i="23"/>
  <c r="E203" i="23" s="1"/>
  <c r="E90" i="23"/>
  <c r="E43" i="23"/>
  <c r="E5" i="23"/>
  <c r="E9" i="7"/>
  <c r="E19" i="7" s="1"/>
  <c r="D37" i="27"/>
  <c r="J37" i="27" s="1"/>
  <c r="J9" i="9" s="1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J48" i="27" s="1"/>
  <c r="D36" i="27"/>
  <c r="J36" i="27" s="1"/>
  <c r="J8" i="9" s="1"/>
  <c r="D22" i="27"/>
  <c r="D10" i="27"/>
  <c r="E140" i="27"/>
  <c r="E91" i="27"/>
  <c r="E254" i="27" s="1"/>
  <c r="E42" i="27"/>
  <c r="E28" i="27"/>
  <c r="E16" i="27"/>
  <c r="E4" i="27"/>
  <c r="D157" i="27"/>
  <c r="D145" i="27"/>
  <c r="D200" i="27" s="1"/>
  <c r="D96" i="27"/>
  <c r="D47" i="27"/>
  <c r="D35" i="27"/>
  <c r="J35" i="27" s="1"/>
  <c r="D21" i="27"/>
  <c r="D9" i="27"/>
  <c r="E151" i="27"/>
  <c r="J151" i="27" s="1"/>
  <c r="E102" i="27"/>
  <c r="E265" i="27" s="1"/>
  <c r="E90" i="27"/>
  <c r="E41" i="27"/>
  <c r="E27" i="27"/>
  <c r="E15" i="27"/>
  <c r="E3" i="27"/>
  <c r="D156" i="27"/>
  <c r="D211" i="27" s="1"/>
  <c r="D144" i="27"/>
  <c r="D199" i="27" s="1"/>
  <c r="D107" i="27"/>
  <c r="D95" i="27"/>
  <c r="D46" i="27"/>
  <c r="J46" i="27" s="1"/>
  <c r="D34" i="27"/>
  <c r="J34" i="27" s="1"/>
  <c r="J6" i="9" s="1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J45" i="27" s="1"/>
  <c r="D33" i="27"/>
  <c r="D19" i="27"/>
  <c r="D7" i="27"/>
  <c r="E161" i="27"/>
  <c r="E216" i="27" s="1"/>
  <c r="E100" i="27"/>
  <c r="E263" i="27" s="1"/>
  <c r="E88" i="27"/>
  <c r="E25" i="27"/>
  <c r="E13" i="27"/>
  <c r="D154" i="27"/>
  <c r="J154" i="27" s="1"/>
  <c r="D142" i="27"/>
  <c r="D197" i="27" s="1"/>
  <c r="D105" i="27"/>
  <c r="D93" i="27"/>
  <c r="D256" i="27" s="1"/>
  <c r="D44" i="27"/>
  <c r="J44" i="27" s="1"/>
  <c r="D32" i="27"/>
  <c r="D18" i="27"/>
  <c r="D6" i="27"/>
  <c r="E148" i="27"/>
  <c r="E203" i="27" s="1"/>
  <c r="E99" i="27"/>
  <c r="E87" i="27"/>
  <c r="E250" i="27" s="1"/>
  <c r="E50" i="27"/>
  <c r="J50" i="27" s="1"/>
  <c r="E38" i="27"/>
  <c r="J38" i="27" s="1"/>
  <c r="J10" i="9" s="1"/>
  <c r="E12" i="27"/>
  <c r="D153" i="27"/>
  <c r="D208" i="27" s="1"/>
  <c r="D104" i="27"/>
  <c r="D92" i="27"/>
  <c r="D43" i="27"/>
  <c r="J43" i="27" s="1"/>
  <c r="J15" i="9" s="1"/>
  <c r="D31" i="27"/>
  <c r="J31" i="27" s="1"/>
  <c r="J3" i="9" s="1"/>
  <c r="D17" i="27"/>
  <c r="D5" i="27"/>
  <c r="E159" i="27"/>
  <c r="E214" i="27" s="1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E21" i="27"/>
  <c r="E9" i="27"/>
  <c r="D150" i="27"/>
  <c r="D259" i="27" s="1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33" i="27"/>
  <c r="E19" i="27"/>
  <c r="D160" i="27"/>
  <c r="J160" i="27" s="1"/>
  <c r="D148" i="27"/>
  <c r="D203" i="27" s="1"/>
  <c r="E142" i="27"/>
  <c r="E197" i="27" s="1"/>
  <c r="E32" i="27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E89" i="23"/>
  <c r="E252" i="23" s="1"/>
  <c r="E49" i="23"/>
  <c r="E47" i="23"/>
  <c r="D96" i="23"/>
  <c r="D141" i="23"/>
  <c r="D250" i="23" s="1"/>
  <c r="D47" i="23"/>
  <c r="D18" i="23"/>
  <c r="E103" i="23"/>
  <c r="E42" i="23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J143" i="23" s="1"/>
  <c r="I59" i="9" s="1"/>
  <c r="D11" i="23"/>
  <c r="E40" i="23"/>
  <c r="D52" i="23"/>
  <c r="D86" i="23"/>
  <c r="D37" i="23"/>
  <c r="J37" i="23" s="1"/>
  <c r="I9" i="9" s="1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D102" i="23"/>
  <c r="D90" i="23"/>
  <c r="E145" i="23"/>
  <c r="E200" i="23" s="1"/>
  <c r="E35" i="23"/>
  <c r="E21" i="23"/>
  <c r="E9" i="23"/>
  <c r="D150" i="23"/>
  <c r="D205" i="23" s="1"/>
  <c r="D26" i="23"/>
  <c r="D14" i="23"/>
  <c r="E156" i="23"/>
  <c r="E211" i="23" s="1"/>
  <c r="E144" i="23"/>
  <c r="E199" i="23" s="1"/>
  <c r="E46" i="23"/>
  <c r="E34" i="23"/>
  <c r="E20" i="23"/>
  <c r="E8" i="23"/>
  <c r="E102" i="23"/>
  <c r="E39" i="23"/>
  <c r="D105" i="23"/>
  <c r="D32" i="23"/>
  <c r="J32" i="23" s="1"/>
  <c r="I4" i="9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J52" i="27"/>
  <c r="D273" i="27"/>
  <c r="D274" i="27"/>
  <c r="D250" i="27"/>
  <c r="D202" i="27"/>
  <c r="J162" i="27"/>
  <c r="D271" i="27"/>
  <c r="K54" i="27"/>
  <c r="J183" i="9" s="1"/>
  <c r="J164" i="27"/>
  <c r="K55" i="27"/>
  <c r="J184" i="9" s="1"/>
  <c r="K58" i="27"/>
  <c r="J187" i="9" s="1"/>
  <c r="J39" i="27"/>
  <c r="J11" i="9" s="1"/>
  <c r="J51" i="27"/>
  <c r="K57" i="27"/>
  <c r="J186" i="9" s="1"/>
  <c r="J163" i="27"/>
  <c r="K59" i="27"/>
  <c r="J188" i="9" s="1"/>
  <c r="J139" i="27"/>
  <c r="J167" i="27"/>
  <c r="K56" i="27"/>
  <c r="J185" i="9" s="1"/>
  <c r="J141" i="27"/>
  <c r="J165" i="27"/>
  <c r="J166" i="27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J164" i="23"/>
  <c r="I80" i="9" s="1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J166" i="23"/>
  <c r="I82" i="9" s="1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J44" i="23"/>
  <c r="I16" i="9" s="1"/>
  <c r="J164" i="19"/>
  <c r="E276" i="19"/>
  <c r="J139" i="23"/>
  <c r="I55" i="9" s="1"/>
  <c r="J163" i="23"/>
  <c r="I79" i="9" s="1"/>
  <c r="J50" i="23"/>
  <c r="I22" i="9" s="1"/>
  <c r="F250" i="19"/>
  <c r="J165" i="23"/>
  <c r="I81" i="9" s="1"/>
  <c r="J160" i="23"/>
  <c r="I76" i="9" s="1"/>
  <c r="J151" i="23"/>
  <c r="I67" i="9" s="1"/>
  <c r="J167" i="23"/>
  <c r="I83" i="9" s="1"/>
  <c r="K59" i="23"/>
  <c r="I188" i="9" s="1"/>
  <c r="J53" i="23"/>
  <c r="I2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G271" i="19"/>
  <c r="J140" i="19"/>
  <c r="J195" i="1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J44" i="19"/>
  <c r="H269" i="19"/>
  <c r="G273" i="19"/>
  <c r="G257" i="19"/>
  <c r="J163" i="19"/>
  <c r="D205" i="19"/>
  <c r="D275" i="19"/>
  <c r="D273" i="19"/>
  <c r="D265" i="19"/>
  <c r="D263" i="19"/>
  <c r="D261" i="19"/>
  <c r="D255" i="19"/>
  <c r="D253" i="19"/>
  <c r="D251" i="19"/>
  <c r="D249" i="19"/>
  <c r="J157" i="19"/>
  <c r="J52" i="19"/>
  <c r="J146" i="19"/>
  <c r="J201" i="19" s="1"/>
  <c r="J161" i="19"/>
  <c r="J150" i="19"/>
  <c r="J205" i="19" s="1"/>
  <c r="J148" i="19"/>
  <c r="J203" i="19" s="1"/>
  <c r="D220" i="19"/>
  <c r="E201" i="19"/>
  <c r="J142" i="19"/>
  <c r="J197" i="19" s="1"/>
  <c r="J159" i="19"/>
  <c r="J40" i="19"/>
  <c r="J156" i="19"/>
  <c r="J36" i="19"/>
  <c r="J51" i="19"/>
  <c r="J152" i="19"/>
  <c r="J147" i="19"/>
  <c r="J202" i="19" s="1"/>
  <c r="D214" i="19"/>
  <c r="D202" i="19"/>
  <c r="J42" i="19"/>
  <c r="J39" i="19"/>
  <c r="J158" i="19"/>
  <c r="J155" i="19"/>
  <c r="J153" i="19"/>
  <c r="J149" i="19"/>
  <c r="J204" i="19" s="1"/>
  <c r="J160" i="19"/>
  <c r="J154" i="19"/>
  <c r="J143" i="19"/>
  <c r="J198" i="19" s="1"/>
  <c r="J141" i="19"/>
  <c r="J196" i="19" s="1"/>
  <c r="J47" i="19"/>
  <c r="J48" i="19"/>
  <c r="J35" i="19"/>
  <c r="H266" i="13"/>
  <c r="J53" i="19"/>
  <c r="J45" i="19"/>
  <c r="J49" i="19"/>
  <c r="J46" i="19"/>
  <c r="J34" i="19"/>
  <c r="K34" i="19" s="1"/>
  <c r="J50" i="19"/>
  <c r="J41" i="19"/>
  <c r="J37" i="19"/>
  <c r="J33" i="19"/>
  <c r="J38" i="19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J164" i="6"/>
  <c r="D253" i="6"/>
  <c r="G222" i="6"/>
  <c r="G276" i="6"/>
  <c r="D221" i="6"/>
  <c r="J16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J32" i="6"/>
  <c r="K32" i="6" s="1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J157" i="6"/>
  <c r="J151" i="6"/>
  <c r="J206" i="6" s="1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J142" i="6"/>
  <c r="J197" i="6" s="1"/>
  <c r="J140" i="6"/>
  <c r="J195" i="6" s="1"/>
  <c r="J144" i="6"/>
  <c r="J199" i="6" s="1"/>
  <c r="J51" i="6"/>
  <c r="J159" i="6"/>
  <c r="J149" i="6"/>
  <c r="J204" i="6" s="1"/>
  <c r="J156" i="6"/>
  <c r="D218" i="6"/>
  <c r="D211" i="6"/>
  <c r="D256" i="13"/>
  <c r="J152" i="6"/>
  <c r="D199" i="6"/>
  <c r="J147" i="6"/>
  <c r="J202" i="6" s="1"/>
  <c r="J145" i="6"/>
  <c r="J200" i="6" s="1"/>
  <c r="D202" i="6"/>
  <c r="J161" i="6"/>
  <c r="D207" i="6"/>
  <c r="J154" i="6"/>
  <c r="J36" i="6"/>
  <c r="K36" i="6" s="1"/>
  <c r="J148" i="6"/>
  <c r="J203" i="6" s="1"/>
  <c r="J155" i="6"/>
  <c r="J141" i="6"/>
  <c r="J196" i="6" s="1"/>
  <c r="J160" i="6"/>
  <c r="J143" i="6"/>
  <c r="J198" i="6" s="1"/>
  <c r="J150" i="6"/>
  <c r="J205" i="6" s="1"/>
  <c r="J146" i="6"/>
  <c r="J201" i="6" s="1"/>
  <c r="J153" i="6"/>
  <c r="J158" i="6"/>
  <c r="J52" i="6"/>
  <c r="J43" i="6"/>
  <c r="K43" i="6" s="1"/>
  <c r="J39" i="6"/>
  <c r="K39" i="6" s="1"/>
  <c r="J44" i="6"/>
  <c r="E256" i="13"/>
  <c r="J35" i="6"/>
  <c r="K35" i="6" s="1"/>
  <c r="G276" i="13"/>
  <c r="E259" i="13"/>
  <c r="H254" i="13"/>
  <c r="J42" i="6"/>
  <c r="K42" i="6" s="1"/>
  <c r="J40" i="6"/>
  <c r="K40" i="6" s="1"/>
  <c r="J47" i="6"/>
  <c r="J48" i="6"/>
  <c r="J53" i="6"/>
  <c r="J50" i="6"/>
  <c r="J45" i="6"/>
  <c r="H260" i="13"/>
  <c r="H262" i="13"/>
  <c r="E260" i="13"/>
  <c r="J49" i="6"/>
  <c r="J34" i="6"/>
  <c r="K34" i="6" s="1"/>
  <c r="J166" i="13"/>
  <c r="H200" i="13"/>
  <c r="H268" i="13"/>
  <c r="H250" i="13"/>
  <c r="H272" i="13"/>
  <c r="H263" i="13"/>
  <c r="H257" i="13"/>
  <c r="J37" i="6"/>
  <c r="K37" i="6" s="1"/>
  <c r="J33" i="6"/>
  <c r="K33" i="6" s="1"/>
  <c r="J38" i="6"/>
  <c r="K38" i="6" s="1"/>
  <c r="H264" i="13"/>
  <c r="J41" i="6"/>
  <c r="K41" i="6" s="1"/>
  <c r="H274" i="13"/>
  <c r="H256" i="13"/>
  <c r="J46" i="6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J149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J151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J159" i="13"/>
  <c r="J142" i="13"/>
  <c r="J140" i="13"/>
  <c r="D197" i="13"/>
  <c r="D195" i="13"/>
  <c r="D220" i="13"/>
  <c r="J144" i="13"/>
  <c r="D222" i="13"/>
  <c r="J164" i="13"/>
  <c r="D217" i="13"/>
  <c r="J152" i="13"/>
  <c r="J156" i="13"/>
  <c r="D211" i="13"/>
  <c r="J147" i="13"/>
  <c r="J145" i="13"/>
  <c r="J158" i="13"/>
  <c r="D207" i="13"/>
  <c r="J154" i="13"/>
  <c r="J161" i="13"/>
  <c r="J150" i="13"/>
  <c r="J155" i="13"/>
  <c r="J143" i="13"/>
  <c r="J141" i="13"/>
  <c r="J157" i="13"/>
  <c r="J153" i="13"/>
  <c r="J160" i="13"/>
  <c r="J52" i="13"/>
  <c r="J148" i="13"/>
  <c r="J146" i="13"/>
  <c r="J51" i="13"/>
  <c r="J47" i="13"/>
  <c r="J45" i="13"/>
  <c r="J44" i="13"/>
  <c r="G260" i="16"/>
  <c r="J48" i="13"/>
  <c r="J53" i="13"/>
  <c r="J50" i="13"/>
  <c r="J49" i="13"/>
  <c r="J46" i="13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J48" i="16"/>
  <c r="F252" i="16"/>
  <c r="G248" i="16"/>
  <c r="G249" i="16"/>
  <c r="G196" i="16"/>
  <c r="F249" i="16"/>
  <c r="D199" i="16"/>
  <c r="H250" i="16"/>
  <c r="F248" i="16"/>
  <c r="H252" i="16"/>
  <c r="F250" i="16"/>
  <c r="F263" i="16"/>
  <c r="J51" i="16"/>
  <c r="G274" i="16"/>
  <c r="G272" i="16"/>
  <c r="G270" i="16"/>
  <c r="G268" i="16"/>
  <c r="E272" i="16"/>
  <c r="J45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J49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J50" i="12"/>
  <c r="J53" i="12"/>
  <c r="J51" i="12"/>
  <c r="J52" i="12"/>
  <c r="K57" i="23" l="1"/>
  <c r="I186" i="9" s="1"/>
  <c r="J217" i="23"/>
  <c r="I130" i="9" s="1"/>
  <c r="K54" i="23"/>
  <c r="I183" i="9" s="1"/>
  <c r="K56" i="19"/>
  <c r="H185" i="9" s="1"/>
  <c r="K55" i="23"/>
  <c r="I184" i="9" s="1"/>
  <c r="K58" i="23"/>
  <c r="I187" i="9" s="1"/>
  <c r="K54" i="19"/>
  <c r="H183" i="9" s="1"/>
  <c r="K56" i="23"/>
  <c r="I185" i="9" s="1"/>
  <c r="K58" i="19"/>
  <c r="H187" i="9" s="1"/>
  <c r="H81" i="9"/>
  <c r="K38" i="19"/>
  <c r="H10" i="9"/>
  <c r="K37" i="19"/>
  <c r="H9" i="9"/>
  <c r="K41" i="19"/>
  <c r="H13" i="9"/>
  <c r="K36" i="19"/>
  <c r="H8" i="9"/>
  <c r="K35" i="19"/>
  <c r="H7" i="9"/>
  <c r="K39" i="19"/>
  <c r="H11" i="9"/>
  <c r="K42" i="19"/>
  <c r="H14" i="9"/>
  <c r="K43" i="19"/>
  <c r="H15" i="9"/>
  <c r="K40" i="19"/>
  <c r="H12" i="9"/>
  <c r="K32" i="19"/>
  <c r="H4" i="9"/>
  <c r="K57" i="19"/>
  <c r="L57" i="19" s="1"/>
  <c r="H275" i="9" s="1"/>
  <c r="K33" i="19"/>
  <c r="H5" i="9"/>
  <c r="K59" i="19"/>
  <c r="H188" i="9" s="1"/>
  <c r="K55" i="19"/>
  <c r="H184" i="9" s="1"/>
  <c r="H78" i="9"/>
  <c r="J222" i="19"/>
  <c r="H135" i="9" s="1"/>
  <c r="K56" i="13"/>
  <c r="F185" i="9" s="1"/>
  <c r="F81" i="9"/>
  <c r="F83" i="9"/>
  <c r="K59" i="13"/>
  <c r="L59" i="13" s="1"/>
  <c r="F277" i="9" s="1"/>
  <c r="F79" i="9"/>
  <c r="K55" i="13"/>
  <c r="F184" i="9" s="1"/>
  <c r="K57" i="13"/>
  <c r="L57" i="13" s="1"/>
  <c r="F275" i="9" s="1"/>
  <c r="K54" i="13"/>
  <c r="F183" i="9" s="1"/>
  <c r="F78" i="9"/>
  <c r="K58" i="13"/>
  <c r="F187" i="9" s="1"/>
  <c r="R25" i="9"/>
  <c r="R31" i="9"/>
  <c r="R37" i="9"/>
  <c r="R28" i="9"/>
  <c r="R20" i="9"/>
  <c r="R22" i="9"/>
  <c r="R34" i="9"/>
  <c r="K58" i="12"/>
  <c r="D187" i="9" s="1"/>
  <c r="K57" i="12"/>
  <c r="D186" i="9" s="1"/>
  <c r="G79" i="9"/>
  <c r="L76" i="12"/>
  <c r="D294" i="9" s="1"/>
  <c r="L74" i="12"/>
  <c r="D292" i="9" s="1"/>
  <c r="D81" i="9"/>
  <c r="K59" i="12"/>
  <c r="D188" i="9" s="1"/>
  <c r="L75" i="12"/>
  <c r="D293" i="9" s="1"/>
  <c r="D82" i="9"/>
  <c r="D83" i="9"/>
  <c r="K58" i="6"/>
  <c r="G187" i="9" s="1"/>
  <c r="D79" i="9"/>
  <c r="K54" i="6"/>
  <c r="L54" i="6" s="1"/>
  <c r="G272" i="9" s="1"/>
  <c r="K59" i="6"/>
  <c r="L59" i="6" s="1"/>
  <c r="G277" i="9" s="1"/>
  <c r="K56" i="6"/>
  <c r="G185" i="9" s="1"/>
  <c r="D78" i="9"/>
  <c r="K57" i="6"/>
  <c r="L57" i="6" s="1"/>
  <c r="G275" i="9" s="1"/>
  <c r="G83" i="9"/>
  <c r="K55" i="6"/>
  <c r="L55" i="6" s="1"/>
  <c r="G273" i="9" s="1"/>
  <c r="K55" i="12"/>
  <c r="D184" i="9" s="1"/>
  <c r="G78" i="9"/>
  <c r="L72" i="12"/>
  <c r="D290" i="9" s="1"/>
  <c r="K54" i="12"/>
  <c r="D183" i="9" s="1"/>
  <c r="G81" i="9"/>
  <c r="D80" i="9"/>
  <c r="K56" i="12"/>
  <c r="D185" i="9" s="1"/>
  <c r="L71" i="12"/>
  <c r="D289" i="9" s="1"/>
  <c r="L73" i="12"/>
  <c r="D291" i="9" s="1"/>
  <c r="E80" i="9"/>
  <c r="J56" i="16"/>
  <c r="E28" i="9" s="1"/>
  <c r="W28" i="9" s="1"/>
  <c r="D206" i="16"/>
  <c r="D250" i="16"/>
  <c r="E206" i="27"/>
  <c r="J40" i="23"/>
  <c r="E70" i="9"/>
  <c r="D273" i="16"/>
  <c r="E263" i="16"/>
  <c r="J53" i="16"/>
  <c r="K53" i="16" s="1"/>
  <c r="J158" i="16"/>
  <c r="E75" i="9" s="1"/>
  <c r="K57" i="16"/>
  <c r="E186" i="9" s="1"/>
  <c r="J156" i="16"/>
  <c r="J211" i="16" s="1"/>
  <c r="E125" i="9" s="1"/>
  <c r="J160" i="16"/>
  <c r="J215" i="16" s="1"/>
  <c r="E129" i="9" s="1"/>
  <c r="K55" i="16"/>
  <c r="E184" i="9" s="1"/>
  <c r="K54" i="16"/>
  <c r="E183" i="9" s="1"/>
  <c r="D248" i="16"/>
  <c r="E250" i="16"/>
  <c r="E269" i="16"/>
  <c r="D266" i="16"/>
  <c r="D264" i="16"/>
  <c r="J46" i="16"/>
  <c r="E18" i="9" s="1"/>
  <c r="W18" i="9" s="1"/>
  <c r="K59" i="16"/>
  <c r="E188" i="9" s="1"/>
  <c r="J157" i="16"/>
  <c r="J212" i="16" s="1"/>
  <c r="E126" i="9" s="1"/>
  <c r="D275" i="16"/>
  <c r="D269" i="16"/>
  <c r="K58" i="16"/>
  <c r="E187" i="9" s="1"/>
  <c r="E271" i="16"/>
  <c r="D265" i="16"/>
  <c r="J155" i="16"/>
  <c r="J210" i="16" s="1"/>
  <c r="E124" i="9" s="1"/>
  <c r="E265" i="16"/>
  <c r="E253" i="27"/>
  <c r="D208" i="16"/>
  <c r="E267" i="16"/>
  <c r="J162" i="16"/>
  <c r="E79" i="9" s="1"/>
  <c r="E252" i="16"/>
  <c r="E275" i="16"/>
  <c r="E207" i="16"/>
  <c r="E266" i="16"/>
  <c r="J220" i="16"/>
  <c r="E134" i="9" s="1"/>
  <c r="E82" i="9"/>
  <c r="J159" i="16"/>
  <c r="E76" i="9" s="1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J207" i="16"/>
  <c r="E121" i="9" s="1"/>
  <c r="J166" i="16"/>
  <c r="E83" i="9" s="1"/>
  <c r="J161" i="16"/>
  <c r="J216" i="16" s="1"/>
  <c r="E130" i="9" s="1"/>
  <c r="E220" i="16"/>
  <c r="E264" i="16"/>
  <c r="J164" i="16"/>
  <c r="E81" i="9" s="1"/>
  <c r="D270" i="16"/>
  <c r="E248" i="16"/>
  <c r="J49" i="23"/>
  <c r="I21" i="9" s="1"/>
  <c r="AA21" i="9" s="1"/>
  <c r="J36" i="23"/>
  <c r="J40" i="27"/>
  <c r="J51" i="23"/>
  <c r="I23" i="9" s="1"/>
  <c r="J32" i="27"/>
  <c r="D264" i="23"/>
  <c r="E264" i="23"/>
  <c r="D268" i="23"/>
  <c r="J45" i="23"/>
  <c r="I17" i="9" s="1"/>
  <c r="AA17" i="9" s="1"/>
  <c r="E261" i="23"/>
  <c r="E255" i="27"/>
  <c r="D254" i="27"/>
  <c r="E266" i="23"/>
  <c r="J41" i="23"/>
  <c r="D202" i="23"/>
  <c r="D256" i="23"/>
  <c r="J38" i="23"/>
  <c r="I10" i="9" s="1"/>
  <c r="D263" i="27"/>
  <c r="J43" i="23"/>
  <c r="D253" i="27"/>
  <c r="J33" i="23"/>
  <c r="D258" i="23"/>
  <c r="J157" i="23"/>
  <c r="I73" i="9" s="1"/>
  <c r="J155" i="23"/>
  <c r="I71" i="9" s="1"/>
  <c r="E208" i="23"/>
  <c r="J145" i="27"/>
  <c r="J61" i="9" s="1"/>
  <c r="E267" i="23"/>
  <c r="E268" i="23"/>
  <c r="D254" i="23"/>
  <c r="J159" i="23"/>
  <c r="I75" i="9" s="1"/>
  <c r="E257" i="23"/>
  <c r="D249" i="27"/>
  <c r="D266" i="27"/>
  <c r="D265" i="27"/>
  <c r="J39" i="23"/>
  <c r="I11" i="9" s="1"/>
  <c r="J42" i="27"/>
  <c r="D215" i="27"/>
  <c r="J156" i="27"/>
  <c r="J211" i="27" s="1"/>
  <c r="J124" i="9" s="1"/>
  <c r="D205" i="27"/>
  <c r="J152" i="27"/>
  <c r="J68" i="9" s="1"/>
  <c r="D257" i="27"/>
  <c r="E264" i="27"/>
  <c r="J33" i="27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J34" i="23"/>
  <c r="I6" i="9" s="1"/>
  <c r="J46" i="23"/>
  <c r="I18" i="9" s="1"/>
  <c r="AA18" i="9" s="1"/>
  <c r="D204" i="23"/>
  <c r="J221" i="27"/>
  <c r="J134" i="9" s="1"/>
  <c r="J82" i="9"/>
  <c r="K44" i="27"/>
  <c r="J173" i="9" s="1"/>
  <c r="J16" i="9"/>
  <c r="AB16" i="9" s="1"/>
  <c r="K36" i="27"/>
  <c r="J165" i="9" s="1"/>
  <c r="AB8" i="9"/>
  <c r="K52" i="27"/>
  <c r="J181" i="9" s="1"/>
  <c r="J24" i="9"/>
  <c r="AB24" i="9" s="1"/>
  <c r="J209" i="27"/>
  <c r="J122" i="9" s="1"/>
  <c r="J70" i="9"/>
  <c r="K45" i="27"/>
  <c r="J174" i="9" s="1"/>
  <c r="J17" i="9"/>
  <c r="AB17" i="9" s="1"/>
  <c r="K43" i="27"/>
  <c r="J172" i="9" s="1"/>
  <c r="AB15" i="9"/>
  <c r="J219" i="27"/>
  <c r="J132" i="9" s="1"/>
  <c r="J80" i="9"/>
  <c r="K53" i="27"/>
  <c r="J182" i="9" s="1"/>
  <c r="J25" i="9"/>
  <c r="AB25" i="9" s="1"/>
  <c r="K37" i="27"/>
  <c r="J166" i="9" s="1"/>
  <c r="AB9" i="9"/>
  <c r="J220" i="27"/>
  <c r="J133" i="9" s="1"/>
  <c r="J81" i="9"/>
  <c r="D265" i="23"/>
  <c r="J206" i="27"/>
  <c r="J119" i="9" s="1"/>
  <c r="J67" i="9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AB6" i="9"/>
  <c r="K46" i="27"/>
  <c r="J175" i="9" s="1"/>
  <c r="J18" i="9"/>
  <c r="AB18" i="9" s="1"/>
  <c r="K49" i="27"/>
  <c r="J178" i="9" s="1"/>
  <c r="J21" i="9"/>
  <c r="AB21" i="9" s="1"/>
  <c r="J217" i="27"/>
  <c r="J130" i="9" s="1"/>
  <c r="J78" i="9"/>
  <c r="K51" i="27"/>
  <c r="J180" i="9" s="1"/>
  <c r="J23" i="9"/>
  <c r="J215" i="27"/>
  <c r="J128" i="9" s="1"/>
  <c r="J76" i="9"/>
  <c r="K48" i="27"/>
  <c r="J177" i="9" s="1"/>
  <c r="J20" i="9"/>
  <c r="K39" i="27"/>
  <c r="J168" i="9" s="1"/>
  <c r="AB11" i="9"/>
  <c r="D252" i="23"/>
  <c r="D266" i="23"/>
  <c r="K50" i="27"/>
  <c r="J179" i="9" s="1"/>
  <c r="J22" i="9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AB10" i="9"/>
  <c r="D212" i="23"/>
  <c r="J149" i="23"/>
  <c r="I65" i="9" s="1"/>
  <c r="D211" i="23"/>
  <c r="E253" i="23"/>
  <c r="D257" i="23"/>
  <c r="J42" i="23"/>
  <c r="I14" i="9" s="1"/>
  <c r="R14" i="9" s="1"/>
  <c r="E265" i="23"/>
  <c r="D208" i="23"/>
  <c r="E196" i="23"/>
  <c r="J47" i="23"/>
  <c r="I19" i="9" s="1"/>
  <c r="J153" i="23"/>
  <c r="I69" i="9" s="1"/>
  <c r="J144" i="23"/>
  <c r="I60" i="9" s="1"/>
  <c r="D198" i="23"/>
  <c r="J158" i="23"/>
  <c r="J141" i="23"/>
  <c r="D249" i="23"/>
  <c r="J145" i="23"/>
  <c r="J140" i="23"/>
  <c r="J52" i="23"/>
  <c r="J35" i="23"/>
  <c r="I7" i="9" s="1"/>
  <c r="K53" i="23"/>
  <c r="I182" i="9" s="1"/>
  <c r="AA25" i="9"/>
  <c r="E213" i="23"/>
  <c r="J198" i="23"/>
  <c r="I111" i="9" s="1"/>
  <c r="J146" i="23"/>
  <c r="I62" i="9" s="1"/>
  <c r="J194" i="23"/>
  <c r="I107" i="9" s="1"/>
  <c r="D255" i="23"/>
  <c r="J161" i="23"/>
  <c r="I77" i="9" s="1"/>
  <c r="J215" i="23"/>
  <c r="I128" i="9" s="1"/>
  <c r="K44" i="23"/>
  <c r="I173" i="9" s="1"/>
  <c r="AA16" i="9"/>
  <c r="J218" i="23"/>
  <c r="I131" i="9" s="1"/>
  <c r="K48" i="23"/>
  <c r="I177" i="9" s="1"/>
  <c r="AA20" i="9"/>
  <c r="J220" i="23"/>
  <c r="I133" i="9" s="1"/>
  <c r="K31" i="23"/>
  <c r="K32" i="23"/>
  <c r="J221" i="23"/>
  <c r="I134" i="9" s="1"/>
  <c r="K37" i="23"/>
  <c r="J222" i="23"/>
  <c r="I135" i="9" s="1"/>
  <c r="J156" i="23"/>
  <c r="I72" i="9" s="1"/>
  <c r="E254" i="23"/>
  <c r="J206" i="23"/>
  <c r="I119" i="9" s="1"/>
  <c r="K50" i="23"/>
  <c r="I179" i="9" s="1"/>
  <c r="J219" i="23"/>
  <c r="I132" i="9" s="1"/>
  <c r="J202" i="23"/>
  <c r="I115" i="9" s="1"/>
  <c r="L54" i="23"/>
  <c r="I272" i="9" s="1"/>
  <c r="D196" i="23"/>
  <c r="E259" i="23"/>
  <c r="D263" i="23"/>
  <c r="J154" i="23"/>
  <c r="I70" i="9" s="1"/>
  <c r="D270" i="23"/>
  <c r="J148" i="23"/>
  <c r="I64" i="9" s="1"/>
  <c r="E270" i="23"/>
  <c r="J142" i="23"/>
  <c r="I58" i="9" s="1"/>
  <c r="J150" i="23"/>
  <c r="I66" i="9" s="1"/>
  <c r="D251" i="23"/>
  <c r="J152" i="23"/>
  <c r="I68" i="9" s="1"/>
  <c r="D267" i="23"/>
  <c r="D197" i="23"/>
  <c r="D261" i="23"/>
  <c r="D259" i="23"/>
  <c r="D203" i="23"/>
  <c r="E251" i="23"/>
  <c r="L54" i="27"/>
  <c r="J272" i="9" s="1"/>
  <c r="L56" i="27"/>
  <c r="J274" i="9" s="1"/>
  <c r="L55" i="27"/>
  <c r="J273" i="9" s="1"/>
  <c r="L57" i="27"/>
  <c r="J275" i="9" s="1"/>
  <c r="L59" i="27"/>
  <c r="J277" i="9" s="1"/>
  <c r="L58" i="27"/>
  <c r="J276" i="9" s="1"/>
  <c r="J214" i="6"/>
  <c r="G127" i="9" s="1"/>
  <c r="G75" i="9"/>
  <c r="J216" i="6"/>
  <c r="G129" i="9" s="1"/>
  <c r="G77" i="9"/>
  <c r="J218" i="19"/>
  <c r="H131" i="9" s="1"/>
  <c r="H79" i="9"/>
  <c r="J210" i="19"/>
  <c r="H123" i="9" s="1"/>
  <c r="H71" i="9"/>
  <c r="J209" i="13"/>
  <c r="F122" i="9" s="1"/>
  <c r="F70" i="9"/>
  <c r="J213" i="19"/>
  <c r="H126" i="9" s="1"/>
  <c r="H74" i="9"/>
  <c r="J214" i="13"/>
  <c r="F127" i="9" s="1"/>
  <c r="F75" i="9"/>
  <c r="J211" i="13"/>
  <c r="F124" i="9" s="1"/>
  <c r="F72" i="9"/>
  <c r="J215" i="19"/>
  <c r="H128" i="9" s="1"/>
  <c r="H76" i="9"/>
  <c r="J221" i="13"/>
  <c r="F134" i="9" s="1"/>
  <c r="F82" i="9"/>
  <c r="J208" i="6"/>
  <c r="G121" i="9" s="1"/>
  <c r="G69" i="9"/>
  <c r="J212" i="19"/>
  <c r="H125" i="9" s="1"/>
  <c r="H73" i="9"/>
  <c r="J214" i="19"/>
  <c r="H127" i="9" s="1"/>
  <c r="H75" i="9"/>
  <c r="J208" i="13"/>
  <c r="F121" i="9" s="1"/>
  <c r="F69" i="9"/>
  <c r="J213" i="12"/>
  <c r="D74" i="9"/>
  <c r="J215" i="12"/>
  <c r="D76" i="9"/>
  <c r="J212" i="13"/>
  <c r="F125" i="9" s="1"/>
  <c r="F73" i="9"/>
  <c r="J207" i="19"/>
  <c r="H120" i="9" s="1"/>
  <c r="H68" i="9"/>
  <c r="J219" i="13"/>
  <c r="F132" i="9" s="1"/>
  <c r="F80" i="9"/>
  <c r="J213" i="6"/>
  <c r="G126" i="9" s="1"/>
  <c r="G74" i="9"/>
  <c r="J213" i="13"/>
  <c r="F126" i="9" s="1"/>
  <c r="F74" i="9"/>
  <c r="J215" i="6"/>
  <c r="G128" i="9" s="1"/>
  <c r="G76" i="9"/>
  <c r="J207" i="6"/>
  <c r="G120" i="9" s="1"/>
  <c r="G68" i="9"/>
  <c r="J211" i="6"/>
  <c r="G124" i="9" s="1"/>
  <c r="G72" i="9"/>
  <c r="J207" i="13"/>
  <c r="F120" i="9" s="1"/>
  <c r="F68" i="9"/>
  <c r="J209" i="6"/>
  <c r="G122" i="9" s="1"/>
  <c r="G70" i="9"/>
  <c r="J212" i="6"/>
  <c r="G125" i="9" s="1"/>
  <c r="G73" i="9"/>
  <c r="J209" i="19"/>
  <c r="H122" i="9" s="1"/>
  <c r="H70" i="9"/>
  <c r="J216" i="19"/>
  <c r="H129" i="9" s="1"/>
  <c r="H77" i="9"/>
  <c r="J221" i="6"/>
  <c r="G134" i="9" s="1"/>
  <c r="G82" i="9"/>
  <c r="J221" i="19"/>
  <c r="H134" i="9" s="1"/>
  <c r="H82" i="9"/>
  <c r="J216" i="12"/>
  <c r="D77" i="9"/>
  <c r="J214" i="12"/>
  <c r="D127" i="9" s="1"/>
  <c r="D75" i="9"/>
  <c r="J219" i="6"/>
  <c r="G132" i="9" s="1"/>
  <c r="G80" i="9"/>
  <c r="J210" i="13"/>
  <c r="F123" i="9" s="1"/>
  <c r="F71" i="9"/>
  <c r="J208" i="19"/>
  <c r="H121" i="9" s="1"/>
  <c r="H69" i="9"/>
  <c r="J216" i="13"/>
  <c r="F129" i="9" s="1"/>
  <c r="F77" i="9"/>
  <c r="J211" i="19"/>
  <c r="H124" i="9" s="1"/>
  <c r="H72" i="9"/>
  <c r="J206" i="16"/>
  <c r="E120" i="9" s="1"/>
  <c r="E68" i="9"/>
  <c r="J215" i="13"/>
  <c r="F128" i="9" s="1"/>
  <c r="F76" i="9"/>
  <c r="J210" i="6"/>
  <c r="G123" i="9" s="1"/>
  <c r="G71" i="9"/>
  <c r="J219" i="19"/>
  <c r="H132" i="9" s="1"/>
  <c r="H80" i="9"/>
  <c r="K53" i="19"/>
  <c r="H25" i="9"/>
  <c r="Z25" i="9" s="1"/>
  <c r="K51" i="16"/>
  <c r="E23" i="9"/>
  <c r="K48" i="16"/>
  <c r="E20" i="9"/>
  <c r="K49" i="13"/>
  <c r="F21" i="9"/>
  <c r="X21" i="9" s="1"/>
  <c r="K51" i="13"/>
  <c r="F23" i="9"/>
  <c r="K49" i="6"/>
  <c r="G178" i="9" s="1"/>
  <c r="G21" i="9"/>
  <c r="Y21" i="9" s="1"/>
  <c r="K50" i="13"/>
  <c r="F22" i="9"/>
  <c r="K53" i="13"/>
  <c r="F25" i="9"/>
  <c r="X25" i="9" s="1"/>
  <c r="K45" i="6"/>
  <c r="G17" i="9"/>
  <c r="Y17" i="9" s="1"/>
  <c r="K50" i="6"/>
  <c r="G22" i="9"/>
  <c r="K50" i="19"/>
  <c r="H22" i="9"/>
  <c r="K47" i="19"/>
  <c r="H19" i="9"/>
  <c r="K52" i="12"/>
  <c r="D18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K46" i="19"/>
  <c r="H18" i="9"/>
  <c r="Z18" i="9" s="1"/>
  <c r="K47" i="13"/>
  <c r="F19" i="9"/>
  <c r="K49" i="16"/>
  <c r="E21" i="9"/>
  <c r="W21" i="9" s="1"/>
  <c r="K52" i="13"/>
  <c r="F181" i="9" s="1"/>
  <c r="F24" i="9"/>
  <c r="X24" i="9" s="1"/>
  <c r="K48" i="19"/>
  <c r="H20" i="9"/>
  <c r="K48" i="13"/>
  <c r="F20" i="9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K44" i="19"/>
  <c r="H16" i="9"/>
  <c r="Z16" i="9" s="1"/>
  <c r="K52" i="16"/>
  <c r="E24" i="9"/>
  <c r="W24" i="9" s="1"/>
  <c r="K49" i="19"/>
  <c r="H21" i="9"/>
  <c r="Z21" i="9" s="1"/>
  <c r="K53" i="12"/>
  <c r="D182" i="9" s="1"/>
  <c r="D25" i="9"/>
  <c r="V25" i="9" s="1"/>
  <c r="K45" i="16"/>
  <c r="E174" i="9" s="1"/>
  <c r="E17" i="9"/>
  <c r="W17" i="9" s="1"/>
  <c r="K44" i="13"/>
  <c r="F16" i="9"/>
  <c r="X16" i="9" s="1"/>
  <c r="K47" i="6"/>
  <c r="G19" i="9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L59" i="23"/>
  <c r="I277" i="9" s="1"/>
  <c r="L58" i="23"/>
  <c r="I276" i="9" s="1"/>
  <c r="L55" i="23"/>
  <c r="I273" i="9" s="1"/>
  <c r="L57" i="23"/>
  <c r="I275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L54" i="19" l="1"/>
  <c r="H272" i="9" s="1"/>
  <c r="L56" i="19"/>
  <c r="H274" i="9" s="1"/>
  <c r="L56" i="23"/>
  <c r="I274" i="9" s="1"/>
  <c r="L58" i="19"/>
  <c r="H276" i="9" s="1"/>
  <c r="K41" i="27"/>
  <c r="J170" i="9" s="1"/>
  <c r="J13" i="9"/>
  <c r="AB13" i="9" s="1"/>
  <c r="K42" i="27"/>
  <c r="J171" i="9" s="1"/>
  <c r="J14" i="9"/>
  <c r="AB14" i="9" s="1"/>
  <c r="K40" i="27"/>
  <c r="J169" i="9" s="1"/>
  <c r="J12" i="9"/>
  <c r="AB12" i="9" s="1"/>
  <c r="K33" i="27"/>
  <c r="J162" i="9" s="1"/>
  <c r="J5" i="9"/>
  <c r="AB5" i="9" s="1"/>
  <c r="K32" i="27"/>
  <c r="J161" i="9" s="1"/>
  <c r="J4" i="9"/>
  <c r="AB4" i="9" s="1"/>
  <c r="I12" i="9"/>
  <c r="R12" i="9" s="1"/>
  <c r="K41" i="23"/>
  <c r="I170" i="9" s="1"/>
  <c r="I13" i="9"/>
  <c r="R13" i="9" s="1"/>
  <c r="I8" i="9"/>
  <c r="R8" i="9" s="1"/>
  <c r="L59" i="19"/>
  <c r="H277" i="9" s="1"/>
  <c r="K43" i="23"/>
  <c r="L43" i="23" s="1"/>
  <c r="I261" i="9" s="1"/>
  <c r="I15" i="9"/>
  <c r="R15" i="9" s="1"/>
  <c r="K33" i="23"/>
  <c r="I162" i="9" s="1"/>
  <c r="I5" i="9"/>
  <c r="R5" i="9" s="1"/>
  <c r="H186" i="9"/>
  <c r="L55" i="19"/>
  <c r="H273" i="9" s="1"/>
  <c r="L56" i="13"/>
  <c r="F274" i="9" s="1"/>
  <c r="F188" i="9"/>
  <c r="L55" i="13"/>
  <c r="F273" i="9" s="1"/>
  <c r="F186" i="9"/>
  <c r="L58" i="13"/>
  <c r="F276" i="9" s="1"/>
  <c r="L54" i="13"/>
  <c r="F272" i="9" s="1"/>
  <c r="X19" i="9"/>
  <c r="O17" i="9"/>
  <c r="O69" i="9" s="1"/>
  <c r="O19" i="9"/>
  <c r="O71" i="9" s="1"/>
  <c r="O21" i="9"/>
  <c r="O73" i="9" s="1"/>
  <c r="O23" i="9"/>
  <c r="O75" i="9" s="1"/>
  <c r="O27" i="9"/>
  <c r="O29" i="9"/>
  <c r="O33" i="9"/>
  <c r="O85" i="9" s="1"/>
  <c r="O35" i="9"/>
  <c r="O87" i="9" s="1"/>
  <c r="O39" i="9"/>
  <c r="O91" i="9" s="1"/>
  <c r="O41" i="9"/>
  <c r="O93" i="9" s="1"/>
  <c r="O43" i="9"/>
  <c r="O95" i="9" s="1"/>
  <c r="O45" i="9"/>
  <c r="O97" i="9" s="1"/>
  <c r="O47" i="9"/>
  <c r="O99" i="9" s="1"/>
  <c r="O49" i="9"/>
  <c r="O101" i="9" s="1"/>
  <c r="O51" i="9"/>
  <c r="O103" i="9" s="1"/>
  <c r="O52" i="9"/>
  <c r="O104" i="9" s="1"/>
  <c r="O32" i="9"/>
  <c r="O84" i="9" s="1"/>
  <c r="O36" i="9"/>
  <c r="O88" i="9" s="1"/>
  <c r="O42" i="9"/>
  <c r="O94" i="9" s="1"/>
  <c r="O46" i="9"/>
  <c r="O98" i="9" s="1"/>
  <c r="O50" i="9"/>
  <c r="O102" i="9" s="1"/>
  <c r="O16" i="9"/>
  <c r="O68" i="9" s="1"/>
  <c r="O24" i="9"/>
  <c r="O76" i="9" s="1"/>
  <c r="O26" i="9"/>
  <c r="O30" i="9"/>
  <c r="O38" i="9"/>
  <c r="O90" i="9" s="1"/>
  <c r="O40" i="9"/>
  <c r="O92" i="9" s="1"/>
  <c r="O44" i="9"/>
  <c r="O96" i="9" s="1"/>
  <c r="O48" i="9"/>
  <c r="O100" i="9" s="1"/>
  <c r="Y19" i="9"/>
  <c r="P16" i="9"/>
  <c r="P68" i="9" s="1"/>
  <c r="P24" i="9"/>
  <c r="P76" i="9" s="1"/>
  <c r="P26" i="9"/>
  <c r="P38" i="9"/>
  <c r="P90" i="9" s="1"/>
  <c r="P46" i="9"/>
  <c r="P98" i="9" s="1"/>
  <c r="P52" i="9"/>
  <c r="P104" i="9" s="1"/>
  <c r="P36" i="9"/>
  <c r="P88" i="9" s="1"/>
  <c r="P42" i="9"/>
  <c r="P94" i="9" s="1"/>
  <c r="P48" i="9"/>
  <c r="P100" i="9" s="1"/>
  <c r="P17" i="9"/>
  <c r="P69" i="9" s="1"/>
  <c r="P19" i="9"/>
  <c r="P71" i="9" s="1"/>
  <c r="P21" i="9"/>
  <c r="P73" i="9" s="1"/>
  <c r="P23" i="9"/>
  <c r="P75" i="9" s="1"/>
  <c r="P27" i="9"/>
  <c r="P29" i="9"/>
  <c r="P33" i="9"/>
  <c r="P85" i="9" s="1"/>
  <c r="P35" i="9"/>
  <c r="P87" i="9" s="1"/>
  <c r="P39" i="9"/>
  <c r="P91" i="9" s="1"/>
  <c r="P41" i="9"/>
  <c r="P93" i="9" s="1"/>
  <c r="P43" i="9"/>
  <c r="P95" i="9" s="1"/>
  <c r="P45" i="9"/>
  <c r="P97" i="9" s="1"/>
  <c r="P47" i="9"/>
  <c r="P99" i="9" s="1"/>
  <c r="P49" i="9"/>
  <c r="P101" i="9" s="1"/>
  <c r="P51" i="9"/>
  <c r="P103" i="9" s="1"/>
  <c r="P30" i="9"/>
  <c r="P40" i="9"/>
  <c r="P92" i="9" s="1"/>
  <c r="P50" i="9"/>
  <c r="P102" i="9" s="1"/>
  <c r="P32" i="9"/>
  <c r="P84" i="9" s="1"/>
  <c r="P44" i="9"/>
  <c r="P96" i="9" s="1"/>
  <c r="X20" i="9"/>
  <c r="O25" i="9"/>
  <c r="O77" i="9" s="1"/>
  <c r="O31" i="9"/>
  <c r="O37" i="9"/>
  <c r="O89" i="9" s="1"/>
  <c r="O18" i="9"/>
  <c r="O70" i="9" s="1"/>
  <c r="O22" i="9"/>
  <c r="O74" i="9" s="1"/>
  <c r="O28" i="9"/>
  <c r="O20" i="9"/>
  <c r="O72" i="9" s="1"/>
  <c r="O34" i="9"/>
  <c r="O86" i="9" s="1"/>
  <c r="Z20" i="9"/>
  <c r="Q34" i="9"/>
  <c r="Q86" i="9" s="1"/>
  <c r="Q18" i="9"/>
  <c r="Q70" i="9" s="1"/>
  <c r="Q5" i="9"/>
  <c r="Q25" i="9"/>
  <c r="Q77" i="9" s="1"/>
  <c r="Q31" i="9"/>
  <c r="Q37" i="9"/>
  <c r="Q89" i="9" s="1"/>
  <c r="Q14" i="9"/>
  <c r="Q20" i="9"/>
  <c r="Q72" i="9" s="1"/>
  <c r="Q22" i="9"/>
  <c r="Q74" i="9" s="1"/>
  <c r="Q28" i="9"/>
  <c r="Z19" i="9"/>
  <c r="Q4" i="9"/>
  <c r="Q30" i="9"/>
  <c r="Q42" i="9"/>
  <c r="Q94" i="9" s="1"/>
  <c r="Q50" i="9"/>
  <c r="Q102" i="9" s="1"/>
  <c r="Q26" i="9"/>
  <c r="Q40" i="9"/>
  <c r="Q92" i="9" s="1"/>
  <c r="Q48" i="9"/>
  <c r="Q100" i="9" s="1"/>
  <c r="Q16" i="9"/>
  <c r="Q68" i="9" s="1"/>
  <c r="Q24" i="9"/>
  <c r="Q76" i="9" s="1"/>
  <c r="Q32" i="9"/>
  <c r="Q84" i="9" s="1"/>
  <c r="Q38" i="9"/>
  <c r="Q90" i="9" s="1"/>
  <c r="Q44" i="9"/>
  <c r="Q96" i="9" s="1"/>
  <c r="Q52" i="9"/>
  <c r="Q104" i="9" s="1"/>
  <c r="Q13" i="9"/>
  <c r="Q15" i="9"/>
  <c r="Q17" i="9"/>
  <c r="Q69" i="9" s="1"/>
  <c r="Q19" i="9"/>
  <c r="Q71" i="9" s="1"/>
  <c r="Q21" i="9"/>
  <c r="Q73" i="9" s="1"/>
  <c r="Q23" i="9"/>
  <c r="Q75" i="9" s="1"/>
  <c r="Q27" i="9"/>
  <c r="Q29" i="9"/>
  <c r="Q33" i="9"/>
  <c r="Q85" i="9" s="1"/>
  <c r="Q35" i="9"/>
  <c r="Q87" i="9" s="1"/>
  <c r="Q39" i="9"/>
  <c r="Q91" i="9" s="1"/>
  <c r="Q41" i="9"/>
  <c r="Q93" i="9" s="1"/>
  <c r="Q43" i="9"/>
  <c r="Q95" i="9" s="1"/>
  <c r="Q45" i="9"/>
  <c r="Q97" i="9" s="1"/>
  <c r="Q47" i="9"/>
  <c r="Q99" i="9" s="1"/>
  <c r="Q49" i="9"/>
  <c r="Q101" i="9" s="1"/>
  <c r="Q51" i="9"/>
  <c r="Q103" i="9" s="1"/>
  <c r="Q36" i="9"/>
  <c r="Q88" i="9" s="1"/>
  <c r="Q46" i="9"/>
  <c r="Q98" i="9" s="1"/>
  <c r="AB20" i="9"/>
  <c r="S25" i="9"/>
  <c r="S37" i="9"/>
  <c r="S31" i="9"/>
  <c r="S28" i="9"/>
  <c r="S18" i="9"/>
  <c r="S8" i="9"/>
  <c r="S20" i="9"/>
  <c r="S22" i="9"/>
  <c r="S34" i="9"/>
  <c r="W20" i="9"/>
  <c r="N31" i="9"/>
  <c r="N37" i="9"/>
  <c r="N20" i="9"/>
  <c r="N28" i="9"/>
  <c r="N34" i="9"/>
  <c r="N18" i="9"/>
  <c r="N22" i="9"/>
  <c r="Y20" i="9"/>
  <c r="P20" i="9"/>
  <c r="P72" i="9" s="1"/>
  <c r="P34" i="9"/>
  <c r="P86" i="9" s="1"/>
  <c r="P18" i="9"/>
  <c r="P70" i="9" s="1"/>
  <c r="P22" i="9"/>
  <c r="P74" i="9" s="1"/>
  <c r="P28" i="9"/>
  <c r="P25" i="9"/>
  <c r="P77" i="9" s="1"/>
  <c r="P31" i="9"/>
  <c r="P37" i="9"/>
  <c r="P89" i="9" s="1"/>
  <c r="R18" i="9"/>
  <c r="W19" i="9"/>
  <c r="N17" i="9"/>
  <c r="N19" i="9"/>
  <c r="N21" i="9"/>
  <c r="N23" i="9"/>
  <c r="N27" i="9"/>
  <c r="N29" i="9"/>
  <c r="N33" i="9"/>
  <c r="N35" i="9"/>
  <c r="N39" i="9"/>
  <c r="N41" i="9"/>
  <c r="N43" i="9"/>
  <c r="N45" i="9"/>
  <c r="N47" i="9"/>
  <c r="N49" i="9"/>
  <c r="N51" i="9"/>
  <c r="N52" i="9"/>
  <c r="N16" i="9"/>
  <c r="N24" i="9"/>
  <c r="N30" i="9"/>
  <c r="N38" i="9"/>
  <c r="N42" i="9"/>
  <c r="N46" i="9"/>
  <c r="N50" i="9"/>
  <c r="N26" i="9"/>
  <c r="N32" i="9"/>
  <c r="N36" i="9"/>
  <c r="N40" i="9"/>
  <c r="N44" i="9"/>
  <c r="N48" i="9"/>
  <c r="AA19" i="9"/>
  <c r="R9" i="9"/>
  <c r="R3" i="9"/>
  <c r="R11" i="9"/>
  <c r="R17" i="9"/>
  <c r="R19" i="9"/>
  <c r="R21" i="9"/>
  <c r="R23" i="9"/>
  <c r="R27" i="9"/>
  <c r="R29" i="9"/>
  <c r="R33" i="9"/>
  <c r="R35" i="9"/>
  <c r="R39" i="9"/>
  <c r="R41" i="9"/>
  <c r="R43" i="9"/>
  <c r="R45" i="9"/>
  <c r="R47" i="9"/>
  <c r="R49" i="9"/>
  <c r="R51" i="9"/>
  <c r="R4" i="9"/>
  <c r="R16" i="9"/>
  <c r="R40" i="9"/>
  <c r="R52" i="9"/>
  <c r="R6" i="9"/>
  <c r="R30" i="9"/>
  <c r="R42" i="9"/>
  <c r="R32" i="9"/>
  <c r="R44" i="9"/>
  <c r="R10" i="9"/>
  <c r="R46" i="9"/>
  <c r="R36" i="9"/>
  <c r="R48" i="9"/>
  <c r="R26" i="9"/>
  <c r="R38" i="9"/>
  <c r="R50" i="9"/>
  <c r="G183" i="9"/>
  <c r="G188" i="9"/>
  <c r="L56" i="6"/>
  <c r="G274" i="9" s="1"/>
  <c r="G186" i="9"/>
  <c r="L58" i="6"/>
  <c r="G276" i="9" s="1"/>
  <c r="G184" i="9"/>
  <c r="AB23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J208" i="16"/>
  <c r="E25" i="9"/>
  <c r="W25" i="9" s="1"/>
  <c r="E77" i="9"/>
  <c r="J213" i="16"/>
  <c r="E127" i="9" s="1"/>
  <c r="E73" i="9"/>
  <c r="K51" i="23"/>
  <c r="L51" i="23" s="1"/>
  <c r="I269" i="9" s="1"/>
  <c r="K46" i="16"/>
  <c r="L46" i="16" s="1"/>
  <c r="E264" i="9" s="1"/>
  <c r="E78" i="9"/>
  <c r="E74" i="9"/>
  <c r="J214" i="16"/>
  <c r="E128" i="9" s="1"/>
  <c r="E69" i="9"/>
  <c r="J217" i="16"/>
  <c r="E131" i="9" s="1"/>
  <c r="L58" i="16"/>
  <c r="E276" i="9" s="1"/>
  <c r="L59" i="16"/>
  <c r="E277" i="9" s="1"/>
  <c r="K36" i="23"/>
  <c r="I165" i="9" s="1"/>
  <c r="J221" i="16"/>
  <c r="E135" i="9" s="1"/>
  <c r="E72" i="9"/>
  <c r="L54" i="16"/>
  <c r="E272" i="9" s="1"/>
  <c r="L55" i="16"/>
  <c r="E273" i="9" s="1"/>
  <c r="J209" i="16"/>
  <c r="E123" i="9" s="1"/>
  <c r="J219" i="16"/>
  <c r="E133" i="9" s="1"/>
  <c r="L57" i="16"/>
  <c r="E275" i="9" s="1"/>
  <c r="K49" i="23"/>
  <c r="I178" i="9" s="1"/>
  <c r="K45" i="23"/>
  <c r="I174" i="9" s="1"/>
  <c r="J72" i="9"/>
  <c r="J212" i="23"/>
  <c r="I125" i="9" s="1"/>
  <c r="J204" i="27"/>
  <c r="J117" i="9" s="1"/>
  <c r="J200" i="27"/>
  <c r="J113" i="9" s="1"/>
  <c r="J207" i="27"/>
  <c r="J120" i="9" s="1"/>
  <c r="K38" i="23"/>
  <c r="L38" i="23" s="1"/>
  <c r="I256" i="9" s="1"/>
  <c r="J210" i="23"/>
  <c r="I123" i="9" s="1"/>
  <c r="J214" i="23"/>
  <c r="I127" i="9" s="1"/>
  <c r="K39" i="23"/>
  <c r="I168" i="9" s="1"/>
  <c r="J19" i="9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J204" i="23"/>
  <c r="I117" i="9" s="1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AB22" i="9"/>
  <c r="L45" i="27"/>
  <c r="J263" i="9" s="1"/>
  <c r="L52" i="27"/>
  <c r="J270" i="9" s="1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46" i="27"/>
  <c r="J264" i="9" s="1"/>
  <c r="L48" i="27"/>
  <c r="J266" i="9" s="1"/>
  <c r="L36" i="27"/>
  <c r="J254" i="9" s="1"/>
  <c r="L47" i="27"/>
  <c r="J265" i="9" s="1"/>
  <c r="K35" i="23"/>
  <c r="R7" i="9"/>
  <c r="K47" i="23"/>
  <c r="J195" i="23"/>
  <c r="I108" i="9" s="1"/>
  <c r="I56" i="9"/>
  <c r="L32" i="23"/>
  <c r="I250" i="9" s="1"/>
  <c r="I161" i="9"/>
  <c r="J200" i="23"/>
  <c r="I113" i="9" s="1"/>
  <c r="I61" i="9"/>
  <c r="J199" i="23"/>
  <c r="I112" i="9" s="1"/>
  <c r="I57" i="9"/>
  <c r="K52" i="23"/>
  <c r="I181" i="9" s="1"/>
  <c r="I24" i="9"/>
  <c r="AA24" i="9" s="1"/>
  <c r="L31" i="23"/>
  <c r="I249" i="9" s="1"/>
  <c r="I160" i="9"/>
  <c r="L37" i="23"/>
  <c r="I255" i="9" s="1"/>
  <c r="I166" i="9"/>
  <c r="J213" i="23"/>
  <c r="I126" i="9" s="1"/>
  <c r="I74" i="9"/>
  <c r="J208" i="23"/>
  <c r="I121" i="9" s="1"/>
  <c r="J196" i="23"/>
  <c r="I109" i="9" s="1"/>
  <c r="J205" i="23"/>
  <c r="I118" i="9" s="1"/>
  <c r="J211" i="23"/>
  <c r="I124" i="9" s="1"/>
  <c r="AA22" i="9"/>
  <c r="L48" i="23"/>
  <c r="I266" i="9" s="1"/>
  <c r="J201" i="23"/>
  <c r="I114" i="9" s="1"/>
  <c r="L50" i="23"/>
  <c r="I268" i="9" s="1"/>
  <c r="J207" i="23"/>
  <c r="I120" i="9" s="1"/>
  <c r="J197" i="23"/>
  <c r="I110" i="9" s="1"/>
  <c r="J203" i="23"/>
  <c r="I116" i="9" s="1"/>
  <c r="J216" i="23"/>
  <c r="I129" i="9" s="1"/>
  <c r="J209" i="23"/>
  <c r="I122" i="9" s="1"/>
  <c r="AA23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S14" i="9" l="1"/>
  <c r="S66" i="9" s="1"/>
  <c r="S5" i="9"/>
  <c r="S57" i="9" s="1"/>
  <c r="L41" i="27"/>
  <c r="J259" i="9" s="1"/>
  <c r="L33" i="23"/>
  <c r="I251" i="9" s="1"/>
  <c r="L40" i="27"/>
  <c r="J258" i="9" s="1"/>
  <c r="L33" i="27"/>
  <c r="J251" i="9" s="1"/>
  <c r="L41" i="23"/>
  <c r="I259" i="9" s="1"/>
  <c r="I172" i="9"/>
  <c r="S12" i="9"/>
  <c r="S64" i="9" s="1"/>
  <c r="L40" i="23"/>
  <c r="I258" i="9" s="1"/>
  <c r="R24" i="9"/>
  <c r="R76" i="9" s="1"/>
  <c r="N25" i="9"/>
  <c r="N77" i="9" s="1"/>
  <c r="AB19" i="9"/>
  <c r="S35" i="9"/>
  <c r="S87" i="9" s="1"/>
  <c r="S45" i="9"/>
  <c r="S97" i="9" s="1"/>
  <c r="S3" i="9"/>
  <c r="S55" i="9" s="1"/>
  <c r="S11" i="9"/>
  <c r="S63" i="9" s="1"/>
  <c r="S13" i="9"/>
  <c r="S65" i="9" s="1"/>
  <c r="S15" i="9"/>
  <c r="S67" i="9" s="1"/>
  <c r="S19" i="9"/>
  <c r="S71" i="9" s="1"/>
  <c r="S29" i="9"/>
  <c r="S81" i="9" s="1"/>
  <c r="S43" i="9"/>
  <c r="S95" i="9" s="1"/>
  <c r="S47" i="9"/>
  <c r="S99" i="9" s="1"/>
  <c r="S51" i="9"/>
  <c r="S103" i="9" s="1"/>
  <c r="S9" i="9"/>
  <c r="S61" i="9" s="1"/>
  <c r="S17" i="9"/>
  <c r="S69" i="9" s="1"/>
  <c r="S23" i="9"/>
  <c r="S75" i="9" s="1"/>
  <c r="S39" i="9"/>
  <c r="S91" i="9" s="1"/>
  <c r="S7" i="9"/>
  <c r="S59" i="9" s="1"/>
  <c r="S21" i="9"/>
  <c r="S73" i="9" s="1"/>
  <c r="S27" i="9"/>
  <c r="S79" i="9" s="1"/>
  <c r="S33" i="9"/>
  <c r="S85" i="9" s="1"/>
  <c r="S41" i="9"/>
  <c r="S93" i="9" s="1"/>
  <c r="S49" i="9"/>
  <c r="S101" i="9" s="1"/>
  <c r="S4" i="9"/>
  <c r="S56" i="9" s="1"/>
  <c r="S16" i="9"/>
  <c r="S68" i="9" s="1"/>
  <c r="S40" i="9"/>
  <c r="S92" i="9" s="1"/>
  <c r="S52" i="9"/>
  <c r="S104" i="9" s="1"/>
  <c r="S30" i="9"/>
  <c r="S82" i="9" s="1"/>
  <c r="S6" i="9"/>
  <c r="S58" i="9" s="1"/>
  <c r="S42" i="9"/>
  <c r="S94" i="9" s="1"/>
  <c r="S32" i="9"/>
  <c r="S84" i="9" s="1"/>
  <c r="S44" i="9"/>
  <c r="S96" i="9" s="1"/>
  <c r="S10" i="9"/>
  <c r="S62" i="9" s="1"/>
  <c r="S46" i="9"/>
  <c r="S98" i="9" s="1"/>
  <c r="S24" i="9"/>
  <c r="S76" i="9" s="1"/>
  <c r="S36" i="9"/>
  <c r="S88" i="9" s="1"/>
  <c r="S48" i="9"/>
  <c r="S100" i="9" s="1"/>
  <c r="S26" i="9"/>
  <c r="S78" i="9" s="1"/>
  <c r="S38" i="9"/>
  <c r="S90" i="9" s="1"/>
  <c r="S50" i="9"/>
  <c r="S102" i="9" s="1"/>
  <c r="R103" i="9"/>
  <c r="R85" i="9"/>
  <c r="N86" i="9"/>
  <c r="N96" i="9"/>
  <c r="N98" i="9"/>
  <c r="N104" i="9"/>
  <c r="N90" i="9"/>
  <c r="N97" i="9"/>
  <c r="R98" i="9"/>
  <c r="R86" i="9"/>
  <c r="N95" i="9"/>
  <c r="N101" i="9"/>
  <c r="R102" i="9"/>
  <c r="R87" i="9"/>
  <c r="N99" i="9"/>
  <c r="N84" i="9"/>
  <c r="N94" i="9"/>
  <c r="R99" i="9"/>
  <c r="R84" i="9"/>
  <c r="S89" i="9"/>
  <c r="N93" i="9"/>
  <c r="N102" i="9"/>
  <c r="R95" i="9"/>
  <c r="S86" i="9"/>
  <c r="R104" i="9"/>
  <c r="R93" i="9"/>
  <c r="N89" i="9"/>
  <c r="R101" i="9"/>
  <c r="R92" i="9"/>
  <c r="R91" i="9"/>
  <c r="N91" i="9"/>
  <c r="R100" i="9"/>
  <c r="N100" i="9"/>
  <c r="N88" i="9"/>
  <c r="R97" i="9"/>
  <c r="R89" i="9"/>
  <c r="R94" i="9"/>
  <c r="N85" i="9"/>
  <c r="R90" i="9"/>
  <c r="N92" i="9"/>
  <c r="N103" i="9"/>
  <c r="N87" i="9"/>
  <c r="R96" i="9"/>
  <c r="R88" i="9"/>
  <c r="L56" i="16"/>
  <c r="E274" i="9" s="1"/>
  <c r="E122" i="9"/>
  <c r="L80" i="16"/>
  <c r="E298" i="9" s="1"/>
  <c r="N76" i="9"/>
  <c r="N74" i="9"/>
  <c r="I180" i="9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I167" i="9"/>
  <c r="L39" i="23"/>
  <c r="I257" i="9" s="1"/>
  <c r="S83" i="9"/>
  <c r="S77" i="9"/>
  <c r="S70" i="9"/>
  <c r="S72" i="9"/>
  <c r="S80" i="9"/>
  <c r="S60" i="9"/>
  <c r="S74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E155" i="12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E156" i="12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E47" i="12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4" i="12" l="1"/>
  <c r="J46" i="12"/>
  <c r="J48" i="12"/>
  <c r="J47" i="12"/>
  <c r="J49" i="12"/>
  <c r="J45" i="12"/>
  <c r="E267" i="12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K47" i="12"/>
  <c r="D19" i="9"/>
  <c r="K49" i="12"/>
  <c r="D178" i="9" s="1"/>
  <c r="D21" i="9"/>
  <c r="K48" i="12"/>
  <c r="D177" i="9" s="1"/>
  <c r="D20" i="9"/>
  <c r="M37" i="9" s="1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Q10" i="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31" i="9" l="1"/>
  <c r="M34" i="9"/>
  <c r="M86" i="9" s="1"/>
  <c r="M25" i="9"/>
  <c r="M77" i="9" s="1"/>
  <c r="M28" i="9"/>
  <c r="M20" i="9"/>
  <c r="M72" i="9" s="1"/>
  <c r="M22" i="9"/>
  <c r="M74" i="9" s="1"/>
  <c r="M18" i="9"/>
  <c r="M70" i="9" s="1"/>
  <c r="M16" i="9"/>
  <c r="M68" i="9" s="1"/>
  <c r="M40" i="9"/>
  <c r="M92" i="9" s="1"/>
  <c r="M52" i="9"/>
  <c r="M104" i="9" s="1"/>
  <c r="M45" i="9"/>
  <c r="M97" i="9" s="1"/>
  <c r="M46" i="9"/>
  <c r="M98" i="9" s="1"/>
  <c r="M35" i="9"/>
  <c r="M87" i="9" s="1"/>
  <c r="M48" i="9"/>
  <c r="M100" i="9" s="1"/>
  <c r="M50" i="9"/>
  <c r="M102" i="9" s="1"/>
  <c r="M17" i="9"/>
  <c r="M69" i="9" s="1"/>
  <c r="M29" i="9"/>
  <c r="M41" i="9"/>
  <c r="M93" i="9" s="1"/>
  <c r="M32" i="9"/>
  <c r="M84" i="9" s="1"/>
  <c r="M21" i="9"/>
  <c r="M73" i="9" s="1"/>
  <c r="M24" i="9"/>
  <c r="M76" i="9" s="1"/>
  <c r="M49" i="9"/>
  <c r="M101" i="9" s="1"/>
  <c r="M26" i="9"/>
  <c r="M39" i="9"/>
  <c r="M91" i="9" s="1"/>
  <c r="M30" i="9"/>
  <c r="M42" i="9"/>
  <c r="M94" i="9" s="1"/>
  <c r="M33" i="9"/>
  <c r="M85" i="9" s="1"/>
  <c r="M47" i="9"/>
  <c r="M99" i="9" s="1"/>
  <c r="M36" i="9"/>
  <c r="M88" i="9" s="1"/>
  <c r="M89" i="9"/>
  <c r="M38" i="9"/>
  <c r="M90" i="9" s="1"/>
  <c r="M27" i="9"/>
  <c r="M19" i="9"/>
  <c r="M71" i="9" s="1"/>
  <c r="M43" i="9"/>
  <c r="M95" i="9" s="1"/>
  <c r="M44" i="9"/>
  <c r="M96" i="9" s="1"/>
  <c r="M23" i="9"/>
  <c r="M75" i="9" s="1"/>
  <c r="M51" i="9"/>
  <c r="M103" i="9" s="1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V16" i="9"/>
  <c r="V18" i="9"/>
  <c r="V21" i="9"/>
  <c r="V17" i="9"/>
  <c r="V20" i="9"/>
  <c r="Z10" i="9"/>
  <c r="V19" i="9"/>
  <c r="H6" i="9"/>
  <c r="H161" i="9"/>
  <c r="H168" i="9"/>
  <c r="J139" i="19"/>
  <c r="H55" i="9" s="1"/>
  <c r="J31" i="19"/>
  <c r="H3" i="9" s="1"/>
  <c r="Q3" i="9" s="1"/>
  <c r="H171" i="9"/>
  <c r="H172" i="9"/>
  <c r="H170" i="9"/>
  <c r="Q12" i="9"/>
  <c r="Q9" i="9"/>
  <c r="Q7" i="9"/>
  <c r="Q8" i="9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J304" i="9" l="1"/>
  <c r="Q6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Q11" i="9"/>
  <c r="H66" i="9"/>
  <c r="J194" i="19"/>
  <c r="H107" i="9" s="1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J38" i="13"/>
  <c r="F10" i="9" s="1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L66" i="12" l="1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J35" i="13"/>
  <c r="G8" i="9"/>
  <c r="P8" i="9" s="1"/>
  <c r="J31" i="6"/>
  <c r="G3" i="9" s="1"/>
  <c r="P3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J39" i="13"/>
  <c r="D24" i="13"/>
  <c r="D12" i="13"/>
  <c r="E15" i="13"/>
  <c r="J36" i="13"/>
  <c r="E11" i="13"/>
  <c r="D194" i="13"/>
  <c r="J42" i="13"/>
  <c r="J37" i="13"/>
  <c r="J41" i="13"/>
  <c r="J40" i="13"/>
  <c r="J34" i="13"/>
  <c r="J32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F21" i="7" l="1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J37" i="12" s="1"/>
  <c r="K37" i="12" s="1"/>
  <c r="D42" i="12"/>
  <c r="J42" i="12" s="1"/>
  <c r="K42" i="12" s="1"/>
  <c r="E8" i="12"/>
  <c r="E19" i="12"/>
  <c r="E9" i="12"/>
  <c r="E87" i="12"/>
  <c r="E34" i="12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K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J197" i="13"/>
  <c r="F110" i="9" s="1"/>
  <c r="F58" i="9"/>
  <c r="K37" i="13"/>
  <c r="F166" i="9" s="1"/>
  <c r="F9" i="9"/>
  <c r="O9" i="9" s="1"/>
  <c r="K34" i="13"/>
  <c r="F163" i="9" s="1"/>
  <c r="F6" i="9"/>
  <c r="O6" i="9" s="1"/>
  <c r="J196" i="13"/>
  <c r="F109" i="9" s="1"/>
  <c r="F57" i="9"/>
  <c r="K35" i="13"/>
  <c r="F164" i="9" s="1"/>
  <c r="F7" i="9"/>
  <c r="O7" i="9" s="1"/>
  <c r="J202" i="13"/>
  <c r="F115" i="9" s="1"/>
  <c r="F63" i="9"/>
  <c r="K42" i="13"/>
  <c r="F171" i="9" s="1"/>
  <c r="F14" i="9"/>
  <c r="O14" i="9" s="1"/>
  <c r="J204" i="13"/>
  <c r="F117" i="9" s="1"/>
  <c r="F65" i="9"/>
  <c r="K40" i="13"/>
  <c r="F12" i="9"/>
  <c r="O12" i="9" s="1"/>
  <c r="J203" i="13"/>
  <c r="F116" i="9" s="1"/>
  <c r="F64" i="9"/>
  <c r="K39" i="13"/>
  <c r="F168" i="9" s="1"/>
  <c r="F11" i="9"/>
  <c r="O11" i="9" s="1"/>
  <c r="J205" i="13"/>
  <c r="F118" i="9" s="1"/>
  <c r="F66" i="9"/>
  <c r="K36" i="13"/>
  <c r="F165" i="9" s="1"/>
  <c r="F8" i="9"/>
  <c r="O8" i="9" s="1"/>
  <c r="J195" i="13"/>
  <c r="F108" i="9" s="1"/>
  <c r="F56" i="9"/>
  <c r="K32" i="13"/>
  <c r="F161" i="9" s="1"/>
  <c r="F4" i="9"/>
  <c r="O4" i="9" s="1"/>
  <c r="J198" i="13"/>
  <c r="F111" i="9" s="1"/>
  <c r="F59" i="9"/>
  <c r="J200" i="13"/>
  <c r="F113" i="9" s="1"/>
  <c r="F61" i="9"/>
  <c r="J201" i="13"/>
  <c r="F114" i="9" s="1"/>
  <c r="F62" i="9"/>
  <c r="O62" i="9" s="1"/>
  <c r="K41" i="13"/>
  <c r="F170" i="9" s="1"/>
  <c r="F13" i="9"/>
  <c r="O13" i="9" s="1"/>
  <c r="G13" i="9"/>
  <c r="P13" i="9" s="1"/>
  <c r="J139" i="6"/>
  <c r="G55" i="9" s="1"/>
  <c r="P55" i="9" s="1"/>
  <c r="E248" i="6"/>
  <c r="G7" i="9"/>
  <c r="P7" i="9" s="1"/>
  <c r="G5" i="9"/>
  <c r="P5" i="9" s="1"/>
  <c r="J31" i="13"/>
  <c r="G12" i="9"/>
  <c r="P12" i="9" s="1"/>
  <c r="J43" i="13"/>
  <c r="J33" i="13"/>
  <c r="D206" i="13"/>
  <c r="D248" i="13"/>
  <c r="J139" i="13"/>
  <c r="J150" i="12"/>
  <c r="D67" i="9" s="1"/>
  <c r="J147" i="12"/>
  <c r="D64" i="9" s="1"/>
  <c r="D203" i="12"/>
  <c r="J43" i="12"/>
  <c r="K43" i="12" s="1"/>
  <c r="H251" i="12"/>
  <c r="H194" i="12"/>
  <c r="G251" i="12"/>
  <c r="G194" i="12"/>
  <c r="F251" i="12"/>
  <c r="F194" i="12"/>
  <c r="O59" i="9" l="1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J36" i="12"/>
  <c r="K36" i="12" s="1"/>
  <c r="D165" i="9" s="1"/>
  <c r="J43" i="16"/>
  <c r="K43" i="16" s="1"/>
  <c r="E172" i="9" s="1"/>
  <c r="E223" i="9" s="1"/>
  <c r="D10" i="16"/>
  <c r="D22" i="16"/>
  <c r="E4" i="16"/>
  <c r="E22" i="16"/>
  <c r="D91" i="16"/>
  <c r="D254" i="16" s="1"/>
  <c r="D17" i="16"/>
  <c r="J38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J33" i="12"/>
  <c r="K33" i="12" s="1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J146" i="12"/>
  <c r="D63" i="9" s="1"/>
  <c r="E256" i="12"/>
  <c r="D254" i="12"/>
  <c r="E252" i="12"/>
  <c r="E259" i="12"/>
  <c r="D251" i="12"/>
  <c r="J140" i="12"/>
  <c r="D57" i="9" s="1"/>
  <c r="D167" i="9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J32" i="12"/>
  <c r="K32" i="12" s="1"/>
  <c r="D161" i="9" s="1"/>
  <c r="J41" i="12"/>
  <c r="K41" i="12" s="1"/>
  <c r="D170" i="9" s="1"/>
  <c r="J40" i="12"/>
  <c r="K40" i="12" s="1"/>
  <c r="L40" i="12" s="1"/>
  <c r="D258" i="9" s="1"/>
  <c r="J144" i="12"/>
  <c r="D61" i="9" s="1"/>
  <c r="J34" i="12"/>
  <c r="K34" i="12" s="1"/>
  <c r="D163" i="9" s="1"/>
  <c r="J39" i="12"/>
  <c r="K39" i="12" s="1"/>
  <c r="D168" i="9" s="1"/>
  <c r="E251" i="12"/>
  <c r="J35" i="12"/>
  <c r="K35" i="12" s="1"/>
  <c r="J143" i="12"/>
  <c r="D60" i="9" s="1"/>
  <c r="J142" i="12"/>
  <c r="D59" i="9" s="1"/>
  <c r="J31" i="12"/>
  <c r="K31" i="12" s="1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J194" i="6"/>
  <c r="G107" i="9" s="1"/>
  <c r="G108" i="9"/>
  <c r="G164" i="9"/>
  <c r="G170" i="9"/>
  <c r="G112" i="9"/>
  <c r="G116" i="9"/>
  <c r="L34" i="13"/>
  <c r="F252" i="9" s="1"/>
  <c r="J194" i="13"/>
  <c r="F107" i="9" s="1"/>
  <c r="F55" i="9"/>
  <c r="L40" i="13"/>
  <c r="F258" i="9" s="1"/>
  <c r="F169" i="9"/>
  <c r="F217" i="9" s="1"/>
  <c r="K33" i="13"/>
  <c r="F5" i="9"/>
  <c r="O5" i="9" s="1"/>
  <c r="J199" i="13"/>
  <c r="F112" i="9" s="1"/>
  <c r="F60" i="9"/>
  <c r="K43" i="13"/>
  <c r="F172" i="9" s="1"/>
  <c r="F15" i="9"/>
  <c r="O15" i="9" s="1"/>
  <c r="J206" i="13"/>
  <c r="F119" i="9" s="1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71" i="9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L60" i="12" l="1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J41" i="16"/>
  <c r="E13" i="9" s="1"/>
  <c r="N13" i="9" s="1"/>
  <c r="E15" i="9"/>
  <c r="N15" i="9" s="1"/>
  <c r="J32" i="16"/>
  <c r="K32" i="16" s="1"/>
  <c r="J42" i="16"/>
  <c r="E14" i="9" s="1"/>
  <c r="N14" i="9" s="1"/>
  <c r="J40" i="16"/>
  <c r="K40" i="16" s="1"/>
  <c r="J37" i="16"/>
  <c r="K37" i="16" s="1"/>
  <c r="J34" i="16"/>
  <c r="E6" i="9" s="1"/>
  <c r="N6" i="9" s="1"/>
  <c r="D5" i="9"/>
  <c r="M5" i="9" s="1"/>
  <c r="J36" i="16"/>
  <c r="E8" i="9" s="1"/>
  <c r="N8" i="9" s="1"/>
  <c r="J35" i="16"/>
  <c r="E7" i="9" s="1"/>
  <c r="N7" i="9" s="1"/>
  <c r="J33" i="16"/>
  <c r="E5" i="9" s="1"/>
  <c r="N5" i="9" s="1"/>
  <c r="J39" i="16"/>
  <c r="E11" i="9" s="1"/>
  <c r="N11" i="9" s="1"/>
  <c r="J31" i="16"/>
  <c r="E3" i="9" s="1"/>
  <c r="N3" i="9" s="1"/>
  <c r="E203" i="16"/>
  <c r="E257" i="16"/>
  <c r="E204" i="16"/>
  <c r="E258" i="16"/>
  <c r="E202" i="16"/>
  <c r="E256" i="16"/>
  <c r="D203" i="16"/>
  <c r="D257" i="16"/>
  <c r="J205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M13" i="9" l="1"/>
  <c r="M65" i="9" s="1"/>
  <c r="M7" i="9"/>
  <c r="M59" i="9" s="1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J199" i="16"/>
  <c r="E61" i="9"/>
  <c r="J194" i="16"/>
  <c r="E56" i="9"/>
  <c r="J197" i="16"/>
  <c r="E59" i="9"/>
  <c r="N59" i="9" s="1"/>
  <c r="W14" i="9"/>
  <c r="E313" i="9"/>
  <c r="W3" i="9"/>
  <c r="W5" i="9"/>
  <c r="E304" i="9"/>
  <c r="E62" i="9"/>
  <c r="N62" i="9" s="1"/>
  <c r="J200" i="16"/>
  <c r="J195" i="16"/>
  <c r="E57" i="9"/>
  <c r="N57" i="9" s="1"/>
  <c r="J203" i="16"/>
  <c r="E65" i="9"/>
  <c r="N65" i="9" s="1"/>
  <c r="E309" i="9"/>
  <c r="W11" i="9"/>
  <c r="J198" i="16"/>
  <c r="E60" i="9"/>
  <c r="J193" i="16"/>
  <c r="E55" i="9"/>
  <c r="N55" i="9" s="1"/>
  <c r="E161" i="9"/>
  <c r="E219" i="9" s="1"/>
  <c r="L32" i="16"/>
  <c r="E250" i="9" s="1"/>
  <c r="J204" i="16"/>
  <c r="E66" i="9"/>
  <c r="N66" i="9" s="1"/>
  <c r="J202" i="16"/>
  <c r="E64" i="9"/>
  <c r="E166" i="9"/>
  <c r="E215" i="9" s="1"/>
  <c r="L37" i="16"/>
  <c r="E255" i="9" s="1"/>
  <c r="E169" i="9"/>
  <c r="E217" i="9" s="1"/>
  <c r="L40" i="16"/>
  <c r="E258" i="9" s="1"/>
  <c r="E58" i="9"/>
  <c r="J196" i="16"/>
  <c r="E63" i="9"/>
  <c r="N63" i="9" s="1"/>
  <c r="J201" i="16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<sst xmlns="http://schemas.openxmlformats.org/spreadsheetml/2006/main" count="96958" uniqueCount="208">
  <si>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</si>
  <si>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</si>
  <si>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</si>
  <si>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</si>
  <si>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</si>
  <si>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</si>
  <si>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</si>
  <si>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</si>
  <si>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</si>
  <si>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</si>
  <si>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</si>
  <si>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</si>
  <si>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</si>
  <si>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</si>
  <si>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</si>
  <si>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</si>
  <si>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</si>
  <si>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</si>
  <si>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</si>
  <si>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</si>
  <si>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</si>
  <si>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</si>
  <si>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</si>
  <si>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</si>
  <si>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</si>
  <si>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</si>
  <si>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</si>
  <si>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</si>
  <si>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</si>
  <si>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</si>
  <si>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</si>
  <si>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</si>
  <si>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</si>
  <si>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</si>
  <si>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</si>
  <si>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</si>
  <si>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</si>
  <si>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</si>
  <si>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</si>
  <si>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</si>
  <si>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</si>
  <si>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</si>
  <si>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</si>
  <si>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</si>
  <si>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</si>
  <si>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</si>
  <si>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</si>
  <si>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</si>
  <si>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</si>
  <si>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</si>
  <si>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</si>
  <si>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</si>
  <si>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</si>
  <si>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</si>
  <si>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</si>
  <si>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</si>
  <si>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</si>
  <si>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</si>
  <si>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</si>
  <si>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</si>
  <si>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</si>
  <si>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</si>
  <si>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</si>
  <si>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</si>
  <si>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</si>
  <si>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</si>
  <si>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</si>
  <si>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</si>
  <si>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</si>
  <si>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</si>
  <si>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</si>
  <si>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</si>
  <si>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</si>
  <si>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</si>
  <si>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</si>
  <si>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</si>
  <si>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</si>
  <si>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</si>
  <si>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</si>
  <si>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</si>
  <si>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</si>
  <si>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</si>
  <si>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</si>
  <si>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</si>
  <si>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</si>
  <si>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</si>
  <si>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</si>
  <si>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</si>
  <si>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</si>
  <si>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</si>
  <si>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</si>
  <si>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</si>
  <si>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</si>
  <si>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</si>
  <si>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</si>
  <si>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</si>
  <si>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</si>
  <si>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</si>
  <si>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</si>
  <si>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</si>
  <si>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</si>
  <si>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</si>
  <si>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</si>
  <si>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</si>
  <si>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</si>
  <si>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</si>
  <si>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</si>
  <si>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</si>
  <si>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</si>
  <si>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</si>
  <si>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</si>
  <si>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</si>
  <si>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</si>
  <si>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</si>
  <si>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</si>
  <si>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</si>
  <si>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</si>
  <si>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</si>
  <si>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</si>
  <si>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</si>
  <si>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</si>
  <si>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</si>
  <si>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</si>
  <si>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</si>
  <si>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</si>
  <si>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</si>
  <si>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</si>
  <si>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</si>
  <si>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</si>
  <si>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</si>
  <si>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</si>
  <si>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</si>
  <si>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</si>
  <si>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</si>
  <si>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</si>
  <si>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</si>
  <si>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</si>
  <si>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</si>
  <si>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</si>
  <si>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</si>
  <si>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</si>
  <si>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</si>
  <si>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</si>
  <si>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</si>
  <si>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</si>
  <si>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</si>
  <si>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</si>
  <si>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</si>
  <si>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</si>
  <si>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</si>
  <si>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</si>
  <si>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</si>
  <si>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</si>
  <si>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CUDA ant add CPU_AVX_transp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</si>
  <si>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</si>
  <si>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</si>
  <si>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</si>
  <si>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</si>
  <si>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</si>
  <si>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</si>
  <si>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</si>
  <si>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</si>
  <si>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</si>
  <si>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</si>
  <si>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</si>
  <si>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</si>
  <si>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</si>
  <si>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</si>
  <si>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</si>
  <si>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</si>
  <si>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</si>
  <si>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</si>
  <si>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>Time CUDA ant add CPU_AVX non hash:</t>
  </si>
  <si>
    <t>Time CUDA ant add CPU_AVX_transp non hash:</t>
  </si>
  <si>
    <t>PARAMETR_SIZE: 96</t>
  </si>
  <si>
    <t xml:space="preserve"> MAX_VALUE_SIZE: 100</t>
  </si>
  <si>
    <t>Time non CUDA_AVX_time</t>
  </si>
  <si>
    <t>Time non CUDA_AVX_time:</t>
  </si>
  <si>
    <t>Time non CUDA AVX</t>
  </si>
  <si>
    <t>Time non CUDA AVX:</t>
  </si>
  <si>
    <t>Time non CUDA AVX non hash:</t>
  </si>
  <si>
    <t>Time non CUDA_AVX_OMP_time</t>
  </si>
  <si>
    <t>Time non CUDA_AVX_OMP_time:</t>
  </si>
  <si>
    <t>Time non CUDA AVX OMP</t>
  </si>
  <si>
    <t>Time non CUDA AVX_OMP:</t>
  </si>
  <si>
    <t>Time non CUDA AVX OMP non hash:</t>
  </si>
  <si>
    <t>Time non CUDA AVX_OMP non hash:</t>
  </si>
  <si>
    <t>Time CUDA ant add CPU_AVX Time:</t>
  </si>
  <si>
    <t>Time CUDA ant add CPU_AVX:</t>
  </si>
  <si>
    <t xml:space="preserve"> NAME_FILE_GRAPH: Parametr_Graph/test336_100,txt</t>
  </si>
  <si>
    <t>non CUDA AVX Time</t>
  </si>
  <si>
    <t>non CUDA AVX</t>
  </si>
  <si>
    <t>non CUDA AVX non hash</t>
  </si>
  <si>
    <t>non CUDA AVX_OMP Time</t>
  </si>
  <si>
    <t>non CUDA AVX_OMP</t>
  </si>
  <si>
    <t>non CUDA AVX_OMP non hash</t>
  </si>
  <si>
    <t>CUDA ant add CPU_AVX Time</t>
  </si>
  <si>
    <t>CUDA ant add CPU_AVX</t>
  </si>
  <si>
    <t>PARAMETR_SIZE: 12</t>
  </si>
  <si>
    <t xml:space="preserve"> NAME_FILE_GRAPH: Parametr_Graph/test42_100,txt</t>
  </si>
  <si>
    <t>PARAMETR_SIZE: 24</t>
  </si>
  <si>
    <t xml:space="preserve"> NAME_FILE_GRAPH: Parametr_Graph/test84_100,txt</t>
  </si>
  <si>
    <t>PARAMETR_SIZE: 48</t>
  </si>
  <si>
    <t xml:space="preserve"> NAME_FILE_GRAPH: Parametr_Graph/test168_100,txt</t>
  </si>
  <si>
    <t>PARAMETR_SIZE: 192</t>
  </si>
  <si>
    <t xml:space="preserve"> NAME_FILE_GRAPH: Parametr_Graph/test672_100,txt</t>
  </si>
  <si>
    <t>PARAMETR_SIZE: 384</t>
  </si>
  <si>
    <t xml:space="preserve"> NAME_FILE_GRAPH: Parametr_Graph/test1344_100,txt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</si>
</sst>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0" fontId="1" fillId="0" borderId="0" xfId="0" applyFont="1"/>
    <xf numFmtId="2" fontId="1" fillId="0" borderId="0" xfId="0" applyNumberFormat="1" applyFont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0.10760664203173111</c:v>
                </c:pt>
                <c:pt idx="1">
                  <c:v>0.14061391803254089</c:v>
                </c:pt>
                <c:pt idx="2">
                  <c:v>0.26058163097025766</c:v>
                </c:pt>
                <c:pt idx="3">
                  <c:v>0.42781958678882553</c:v>
                </c:pt>
                <c:pt idx="4">
                  <c:v>0.72756707638417895</c:v>
                </c:pt>
                <c:pt idx="5">
                  <c:v>0.72756707638417895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8.0876764327844228E-2</c:v>
                </c:pt>
                <c:pt idx="1">
                  <c:v>0.13589148322167402</c:v>
                </c:pt>
                <c:pt idx="2">
                  <c:v>0.15801104640651153</c:v>
                </c:pt>
                <c:pt idx="3">
                  <c:v>0.27602374645373406</c:v>
                </c:pt>
                <c:pt idx="4">
                  <c:v>0.58174273061895598</c:v>
                </c:pt>
                <c:pt idx="5">
                  <c:v>0.58174273061895598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3.4575767731946219E-2</c:v>
                </c:pt>
                <c:pt idx="1">
                  <c:v>2.3759900224176081E-2</c:v>
                </c:pt>
                <c:pt idx="2">
                  <c:v>1.6948450279591524E-2</c:v>
                </c:pt>
                <c:pt idx="3">
                  <c:v>0.6690863677282376</c:v>
                </c:pt>
                <c:pt idx="4">
                  <c:v>0.79267945645466653</c:v>
                </c:pt>
                <c:pt idx="5">
                  <c:v>0.79267945645466653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0.26873523030878405</c:v>
                </c:pt>
                <c:pt idx="1">
                  <c:v>0.38009769155921197</c:v>
                </c:pt>
                <c:pt idx="2">
                  <c:v>0.50979387529002373</c:v>
                </c:pt>
                <c:pt idx="3">
                  <c:v>0.59575231702309461</c:v>
                </c:pt>
                <c:pt idx="4">
                  <c:v>0.64342957039715376</c:v>
                </c:pt>
                <c:pt idx="5">
                  <c:v>0.64342957039715376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0.22577316845936413</c:v>
                </c:pt>
                <c:pt idx="1">
                  <c:v>0.36218808195850466</c:v>
                </c:pt>
                <c:pt idx="2">
                  <c:v>0.519382663294089</c:v>
                </c:pt>
                <c:pt idx="3">
                  <c:v>0.67614099675785566</c:v>
                </c:pt>
                <c:pt idx="4">
                  <c:v>0.80651814476870831</c:v>
                </c:pt>
                <c:pt idx="5">
                  <c:v>0.80651814476870831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7.0659773700771353E-2</c:v>
                </c:pt>
                <c:pt idx="1">
                  <c:v>8.5435780501635E-2</c:v>
                </c:pt>
                <c:pt idx="2">
                  <c:v>0.11040125183127952</c:v>
                </c:pt>
                <c:pt idx="3">
                  <c:v>0.19714803294597755</c:v>
                </c:pt>
                <c:pt idx="4">
                  <c:v>0.40735889889174992</c:v>
                </c:pt>
                <c:pt idx="5">
                  <c:v>0.40735889889174992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0.24066505088066462</c:v>
                </c:pt>
                <c:pt idx="1">
                  <c:v>0.37372927437310982</c:v>
                </c:pt>
                <c:pt idx="2">
                  <c:v>0.53787669689301443</c:v>
                </c:pt>
                <c:pt idx="3">
                  <c:v>0.69006356392859591</c:v>
                </c:pt>
                <c:pt idx="4">
                  <c:v>0.81347641751946442</c:v>
                </c:pt>
                <c:pt idx="5">
                  <c:v>0.81347641751946442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3.5754689837113413E-2</c:v>
                </c:pt>
                <c:pt idx="1">
                  <c:v>2.7258550413976731E-2</c:v>
                </c:pt>
                <c:pt idx="2">
                  <c:v>2.5501551958138823E-2</c:v>
                </c:pt>
                <c:pt idx="3">
                  <c:v>0.67670700244599868</c:v>
                </c:pt>
                <c:pt idx="4">
                  <c:v>0.80557888286741086</c:v>
                </c:pt>
                <c:pt idx="5">
                  <c:v>0.80557888286741086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0.10605924785803518</c:v>
                </c:pt>
                <c:pt idx="1">
                  <c:v>0.14025338829781325</c:v>
                </c:pt>
                <c:pt idx="2">
                  <c:v>0.25440112897782813</c:v>
                </c:pt>
                <c:pt idx="3">
                  <c:v>0.42615894351878197</c:v>
                </c:pt>
                <c:pt idx="4">
                  <c:v>0.72652797728707585</c:v>
                </c:pt>
                <c:pt idx="5">
                  <c:v>0.72652797728707585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0.22760465484169118</c:v>
                </c:pt>
                <c:pt idx="1">
                  <c:v>0.36290631324008504</c:v>
                </c:pt>
                <c:pt idx="2">
                  <c:v>0.52515969242617799</c:v>
                </c:pt>
                <c:pt idx="3">
                  <c:v>0.66753796053239589</c:v>
                </c:pt>
                <c:pt idx="4">
                  <c:v>0.79407913386865625</c:v>
                </c:pt>
                <c:pt idx="5">
                  <c:v>0.79407913386865625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0.24224558405834665</c:v>
                </c:pt>
                <c:pt idx="1">
                  <c:v>0.37528503939151509</c:v>
                </c:pt>
                <c:pt idx="2">
                  <c:v>0.53577993091874454</c:v>
                </c:pt>
                <c:pt idx="3">
                  <c:v>0.69117079371794632</c:v>
                </c:pt>
                <c:pt idx="4">
                  <c:v>0.81421984664561387</c:v>
                </c:pt>
                <c:pt idx="5">
                  <c:v>0.81421984664561387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11.667433436667036</c:v>
                </c:pt>
                <c:pt idx="1">
                  <c:v>17.097717383539266</c:v>
                </c:pt>
                <c:pt idx="2">
                  <c:v>23.129803229020265</c:v>
                </c:pt>
                <c:pt idx="3">
                  <c:v>30.386628584562466</c:v>
                </c:pt>
                <c:pt idx="4">
                  <c:v>25.205397234519634</c:v>
                </c:pt>
                <c:pt idx="5">
                  <c:v>16.79592752236584</c:v>
                </c:pt>
                <c:pt idx="6">
                  <c:v>408.16448736997302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11.57560553091743</c:v>
                </c:pt>
                <c:pt idx="1">
                  <c:v>16.384682808768886</c:v>
                </c:pt>
                <c:pt idx="2">
                  <c:v>22.5138478635185</c:v>
                </c:pt>
                <c:pt idx="3">
                  <c:v>29.57065131886969</c:v>
                </c:pt>
                <c:pt idx="4">
                  <c:v>24.954249302893867</c:v>
                </c:pt>
                <c:pt idx="5">
                  <c:v>16.771133178665874</c:v>
                </c:pt>
                <c:pt idx="6">
                  <c:v>403.15341142303902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6.7636676156459705</c:v>
                </c:pt>
                <c:pt idx="1">
                  <c:v>11.714689422476898</c:v>
                </c:pt>
                <c:pt idx="2">
                  <c:v>21.268228338321254</c:v>
                </c:pt>
                <c:pt idx="3">
                  <c:v>33.688287632356428</c:v>
                </c:pt>
                <c:pt idx="4">
                  <c:v>37.425869129536309</c:v>
                </c:pt>
                <c:pt idx="5">
                  <c:v>28.709837059034403</c:v>
                </c:pt>
                <c:pt idx="6">
                  <c:v>1.691633256592199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9.5133540670371683</c:v>
                </c:pt>
                <c:pt idx="1">
                  <c:v>11.629572006119842</c:v>
                </c:pt>
                <c:pt idx="2">
                  <c:v>13.832027625797872</c:v>
                </c:pt>
                <c:pt idx="3">
                  <c:v>15.569015173773455</c:v>
                </c:pt>
                <c:pt idx="4">
                  <c:v>17.01854684122711</c:v>
                </c:pt>
                <c:pt idx="5">
                  <c:v>17.308073563129376</c:v>
                </c:pt>
                <c:pt idx="6">
                  <c:v>1.8930830470820375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8.9990110696078727</c:v>
                </c:pt>
                <c:pt idx="1">
                  <c:v>11.305467617289034</c:v>
                </c:pt>
                <c:pt idx="2">
                  <c:v>13.515527121073854</c:v>
                </c:pt>
                <c:pt idx="3">
                  <c:v>15.210756214074626</c:v>
                </c:pt>
                <c:pt idx="4">
                  <c:v>17.274553511609909</c:v>
                </c:pt>
                <c:pt idx="5">
                  <c:v>17.944387813279281</c:v>
                </c:pt>
                <c:pt idx="6">
                  <c:v>2.2165011306634872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5.1882778551986641</c:v>
                </c:pt>
                <c:pt idx="1">
                  <c:v>8.3101886537945546</c:v>
                </c:pt>
                <c:pt idx="2">
                  <c:v>11.507055295725463</c:v>
                </c:pt>
                <c:pt idx="3">
                  <c:v>14.390856099493572</c:v>
                </c:pt>
                <c:pt idx="4">
                  <c:v>16.702852789348388</c:v>
                </c:pt>
                <c:pt idx="5">
                  <c:v>17.430223308281047</c:v>
                </c:pt>
                <c:pt idx="6">
                  <c:v>2.2838199796746919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8.4841467388994101</c:v>
                </c:pt>
                <c:pt idx="1">
                  <c:v>10.717332767711776</c:v>
                </c:pt>
                <c:pt idx="2">
                  <c:v>13.703611687283699</c:v>
                </c:pt>
                <c:pt idx="3">
                  <c:v>15.165415176941966</c:v>
                </c:pt>
                <c:pt idx="4">
                  <c:v>11.271678332318393</c:v>
                </c:pt>
                <c:pt idx="5">
                  <c:v>13.30464863252627</c:v>
                </c:pt>
                <c:pt idx="6">
                  <c:v>1.7937269939504024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11.449302452781984</c:v>
                </c:pt>
                <c:pt idx="1">
                  <c:v>16.686686568462356</c:v>
                </c:pt>
                <c:pt idx="2">
                  <c:v>22.272419410690016</c:v>
                </c:pt>
                <c:pt idx="3">
                  <c:v>29.479512766019102</c:v>
                </c:pt>
                <c:pt idx="4">
                  <c:v>24.940791891733298</c:v>
                </c:pt>
                <c:pt idx="5">
                  <c:v>16.702113073494004</c:v>
                </c:pt>
                <c:pt idx="6">
                  <c:v>1.7949076272533231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11.494715499943085</c:v>
                </c:pt>
                <c:pt idx="1">
                  <c:v>17.002196991302849</c:v>
                </c:pt>
                <c:pt idx="2">
                  <c:v>22.388687566646212</c:v>
                </c:pt>
                <c:pt idx="3">
                  <c:v>30.053074755187772</c:v>
                </c:pt>
                <c:pt idx="4">
                  <c:v>25.053048550989974</c:v>
                </c:pt>
                <c:pt idx="5">
                  <c:v>16.711365825478389</c:v>
                </c:pt>
                <c:pt idx="6">
                  <c:v>2.1649871457578853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6.5152661861589971</c:v>
                </c:pt>
                <c:pt idx="1">
                  <c:v>12.268669618642381</c:v>
                </c:pt>
                <c:pt idx="2">
                  <c:v>21.832489261304119</c:v>
                </c:pt>
                <c:pt idx="3">
                  <c:v>37.123179493013005</c:v>
                </c:pt>
                <c:pt idx="4">
                  <c:v>52.596534593341588</c:v>
                </c:pt>
                <c:pt idx="5">
                  <c:v>41.2599063048849</c:v>
                </c:pt>
                <c:pt idx="6">
                  <c:v>0.81511972133301658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9.5795029485829826</c:v>
                </c:pt>
                <c:pt idx="1">
                  <c:v>11.599283321427443</c:v>
                </c:pt>
                <c:pt idx="2">
                  <c:v>13.681483743078386</c:v>
                </c:pt>
                <c:pt idx="3">
                  <c:v>15.595206153295768</c:v>
                </c:pt>
                <c:pt idx="4">
                  <c:v>17.056717220323357</c:v>
                </c:pt>
                <c:pt idx="5">
                  <c:v>17.265402313741081</c:v>
                </c:pt>
                <c:pt idx="6">
                  <c:v>280.45411733963169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5.271634887044474</c:v>
                </c:pt>
                <c:pt idx="1">
                  <c:v>8.3013413450124265</c:v>
                </c:pt>
                <c:pt idx="2">
                  <c:v>11.384801633704621</c:v>
                </c:pt>
                <c:pt idx="3">
                  <c:v>14.38042364140143</c:v>
                </c:pt>
                <c:pt idx="4">
                  <c:v>16.720798781554748</c:v>
                </c:pt>
                <c:pt idx="5">
                  <c:v>17.482427321080557</c:v>
                </c:pt>
                <c:pt idx="6">
                  <c:v>260.80044267889775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9.0018958069574371</c:v>
                </c:pt>
                <c:pt idx="1">
                  <c:v>11.218135773655806</c:v>
                </c:pt>
                <c:pt idx="2">
                  <c:v>13.420628592555424</c:v>
                </c:pt>
                <c:pt idx="3">
                  <c:v>15.176400506518751</c:v>
                </c:pt>
                <c:pt idx="4">
                  <c:v>17.309580444962393</c:v>
                </c:pt>
                <c:pt idx="5">
                  <c:v>17.937002618192516</c:v>
                </c:pt>
                <c:pt idx="6">
                  <c:v>306.28800415068366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24.312137654940123</c:v>
                </c:pt>
                <c:pt idx="1">
                  <c:v>23.445814824518095</c:v>
                </c:pt>
                <c:pt idx="2">
                  <c:v>24.382219844736913</c:v>
                </c:pt>
                <c:pt idx="3">
                  <c:v>23.44670497022426</c:v>
                </c:pt>
                <c:pt idx="4">
                  <c:v>21.878332277479007</c:v>
                </c:pt>
                <c:pt idx="5">
                  <c:v>21.374786291828546</c:v>
                </c:pt>
                <c:pt idx="6">
                  <c:v>1.890423166920105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32.084711683261247</c:v>
                </c:pt>
                <c:pt idx="1">
                  <c:v>27.92670604942635</c:v>
                </c:pt>
                <c:pt idx="2">
                  <c:v>26.415038653516316</c:v>
                </c:pt>
                <c:pt idx="3">
                  <c:v>24.701246333150014</c:v>
                </c:pt>
                <c:pt idx="4">
                  <c:v>22.111758725218237</c:v>
                </c:pt>
                <c:pt idx="5">
                  <c:v>21.60438459213055</c:v>
                </c:pt>
                <c:pt idx="6">
                  <c:v>2.3080375742477242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22.141018411548334</c:v>
                </c:pt>
                <c:pt idx="1">
                  <c:v>23.839425933065275</c:v>
                </c:pt>
                <c:pt idx="2">
                  <c:v>23.714263474199388</c:v>
                </c:pt>
                <c:pt idx="3">
                  <c:v>23.882380854915073</c:v>
                </c:pt>
                <c:pt idx="4">
                  <c:v>24.703282598849448</c:v>
                </c:pt>
                <c:pt idx="5">
                  <c:v>24.406645448545952</c:v>
                </c:pt>
                <c:pt idx="6">
                  <c:v>2.1876227698201935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30.370810884594654</c:v>
                </c:pt>
                <c:pt idx="1">
                  <c:v>27.669160287905001</c:v>
                </c:pt>
                <c:pt idx="2">
                  <c:v>26.838030660089046</c:v>
                </c:pt>
                <c:pt idx="3">
                  <c:v>25.145069190580891</c:v>
                </c:pt>
                <c:pt idx="4">
                  <c:v>20.220821325925613</c:v>
                </c:pt>
                <c:pt idx="5">
                  <c:v>21.618214836524643</c:v>
                </c:pt>
                <c:pt idx="6">
                  <c:v>1.0621633204395198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24.906842014592485</c:v>
                </c:pt>
                <c:pt idx="1">
                  <c:v>24.800299148724804</c:v>
                </c:pt>
                <c:pt idx="2">
                  <c:v>25.423757238738315</c:v>
                </c:pt>
                <c:pt idx="3">
                  <c:v>24.871776704076826</c:v>
                </c:pt>
                <c:pt idx="4">
                  <c:v>21.513306795025635</c:v>
                </c:pt>
                <c:pt idx="5">
                  <c:v>23.753766998395871</c:v>
                </c:pt>
                <c:pt idx="6">
                  <c:v>7.9685195040744256E-2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non CUDA transp Time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25.421241643899091</c:v>
                </c:pt>
                <c:pt idx="1">
                  <c:v>24.570323729279295</c:v>
                </c:pt>
                <c:pt idx="2">
                  <c:v>23.775919385798609</c:v>
                </c:pt>
                <c:pt idx="3">
                  <c:v>23.492436285030411</c:v>
                </c:pt>
                <c:pt idx="4">
                  <c:v>19.528811540485467</c:v>
                </c:pt>
                <c:pt idx="5">
                  <c:v>22.040007886018792</c:v>
                </c:pt>
                <c:pt idx="6">
                  <c:v>8.3544204927772203E-2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non CUDA transp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29.719770775440431</c:v>
                </c:pt>
                <c:pt idx="1">
                  <c:v>25.870252198807329</c:v>
                </c:pt>
                <c:pt idx="2">
                  <c:v>24.468966691211847</c:v>
                </c:pt>
                <c:pt idx="3">
                  <c:v>23.191243473501206</c:v>
                </c:pt>
                <c:pt idx="4">
                  <c:v>19.846909325365466</c:v>
                </c:pt>
                <c:pt idx="5">
                  <c:v>20.537582662830406</c:v>
                </c:pt>
                <c:pt idx="6">
                  <c:v>1.0037810547227992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non CUDA transp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21.227813767706298</c:v>
                </c:pt>
                <c:pt idx="1">
                  <c:v>18.395891870867256</c:v>
                </c:pt>
                <c:pt idx="2">
                  <c:v>21.86008055276919</c:v>
                </c:pt>
                <c:pt idx="3">
                  <c:v>22.223591397371205</c:v>
                </c:pt>
                <c:pt idx="4">
                  <c:v>19.444734157387419</c:v>
                </c:pt>
                <c:pt idx="5">
                  <c:v>22.36851719620558</c:v>
                </c:pt>
                <c:pt idx="6">
                  <c:v>1.0413158450771862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204" zoomScale="85" zoomScaleNormal="85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9.2425599999999122</v>
      </c>
      <c r="E3">
        <f ca="1">OFFSET('42p trace'!$S$56,(A3-1)*56,0)-OFFSET('42p stat'!$H$1,A3*20,0)</f>
        <v>40.278192000000104</v>
      </c>
      <c r="F3">
        <f ca="1">OFFSET('42p stat'!$H$1,A3*20,0)-OFFSET('42p stat'!$K$1,A3*20,0)</f>
        <v>417.09475799999996</v>
      </c>
      <c r="G3">
        <f ca="1">OFFSET('42p stat'!$K$1,A3*20,0)-OFFSET('42p stat'!$N$1,A3*20,0)</f>
        <v>99.401103999999975</v>
      </c>
      <c r="H3">
        <f ca="1">OFFSET('42p stat'!$N$1,A3*20,0)</f>
        <v>357.72844600000002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34.858306096400099</v>
      </c>
      <c r="E4" s="5">
        <f ca="1">OFFSET('42p trace'!$V$56,(A4-1)*56,0)</f>
        <v>28.70546065000001</v>
      </c>
      <c r="F4" s="5">
        <f ca="1">OFFSET('42p stat'!$H$1,A4*20,1)</f>
        <v>8.4235509999999998</v>
      </c>
      <c r="G4" s="5">
        <f ca="1">OFFSET('42p stat'!$K$1,A4*20,1)</f>
        <v>2.8360910000000001</v>
      </c>
      <c r="H4" s="5">
        <f ca="1">OFFSET('42p stat'!$N$1,A4*20,1)</f>
        <v>1.6283559999999999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931.07302000000016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28.272978819599906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2.6830199999997149</v>
      </c>
      <c r="E7">
        <f ca="1">OFFSET('42p trace'!$S$56,(A7-1)*56,0)-OFFSET('42p stat'!$H$1,A7*20,0)</f>
        <v>21.645943000000102</v>
      </c>
      <c r="F7">
        <f ca="1">OFFSET('42p stat'!$H$1,A7*20,0)-OFFSET('42p stat'!$K$1,A7*20,0)</f>
        <v>413.320539</v>
      </c>
      <c r="G7">
        <f ca="1">OFFSET('42p stat'!$K$1,A7*20,0)-OFFSET('42p stat'!$N$1,A7*20,0)</f>
        <v>69.946433000000013</v>
      </c>
      <c r="H7">
        <f ca="1">OFFSET('42p stat'!$N$1,A7*20,0)</f>
        <v>357.25608499999998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11.115346899599992</v>
      </c>
      <c r="E8" s="5">
        <f ca="1">OFFSET('42p trace'!$V$56,(A8-1)*56,0)</f>
        <v>10.981413119999965</v>
      </c>
      <c r="F8" s="5">
        <f ca="1">OFFSET('42p stat'!$H$1,A8*20,1)</f>
        <v>1.519226</v>
      </c>
      <c r="G8" s="5">
        <f ca="1">OFFSET('42p stat'!$K$1,A8*20,1)</f>
        <v>0.51346899999999995</v>
      </c>
      <c r="H8" s="5">
        <f ca="1">OFFSET('42p stat'!$N$1,A8*20,1)</f>
        <v>2.712E-3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8.839799999999741</v>
      </c>
      <c r="E9">
        <f ca="1">OFFSET('42p trace'!$S$56,(A9-1)*56,0)-OFFSET('42p stat'!$H$1,A9*20,0)</f>
        <v>27.225541000000248</v>
      </c>
      <c r="F9">
        <f ca="1">OFFSET('42p stat'!$H$1,A9*20,0)-OFFSET('42p stat'!$K$1,A9*20,0)</f>
        <v>370.01756599999999</v>
      </c>
      <c r="G9">
        <f ca="1">OFFSET('42p stat'!$K$1,A9*20,0)-OFFSET('42p stat'!$N$1,A9*20,0)</f>
        <v>272.65083200000004</v>
      </c>
      <c r="H9">
        <f ca="1">OFFSET('42p stat'!$N$1,A9*20,0)</f>
        <v>454.17206099999999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35.879716360000053</v>
      </c>
      <c r="E10" s="5">
        <f ca="1">OFFSET('42p trace'!$V$56,(A10-1)*56,0)</f>
        <v>34.685468000000036</v>
      </c>
      <c r="F10" s="5">
        <f ca="1">OFFSET('42p stat'!$H$1,A10*20,1)</f>
        <v>1.5702560000000001</v>
      </c>
      <c r="G10" s="5">
        <f ca="1">OFFSET('42p stat'!$K$1,A10*20,1)</f>
        <v>5.6979999999999999E-3</v>
      </c>
      <c r="H10" s="5">
        <f ca="1">OFFSET('42p stat'!$N$1,A10*20,1)</f>
        <v>1.438E-3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8.7965999999996711</v>
      </c>
      <c r="E11">
        <f ca="1">OFFSET('42p trace'!$S$56,(A11-1)*56,0)-OFFSET('42p stat'!$H$1,A11*20,0)</f>
        <v>41.409931000000142</v>
      </c>
      <c r="F11">
        <f ca="1">OFFSET('42p stat'!$H$1,A11*20,0)-OFFSET('42p stat'!$K$1,A11*20,0)</f>
        <v>416.27384499999994</v>
      </c>
      <c r="G11">
        <f ca="1">OFFSET('42p stat'!$K$1,A11*20,0)-OFFSET('42p stat'!$N$1,A11*20,0)</f>
        <v>272.60199600000004</v>
      </c>
      <c r="H11">
        <f ca="1">OFFSET('42p stat'!$N$1,A11*20,0)</f>
        <v>458.57522799999998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24.740434240000049</v>
      </c>
      <c r="E12" s="5">
        <f ca="1">OFFSET('42p trace'!$V$56,(A12-1)*56,0)</f>
        <v>25.615053000000117</v>
      </c>
      <c r="F12" s="5">
        <f ca="1">OFFSET('42p stat'!$H$1,A12*20,1)</f>
        <v>1.4406559999999999</v>
      </c>
      <c r="G12" s="5">
        <f ca="1">OFFSET('42p stat'!$K$1,A12*20,1)</f>
        <v>4.0499999999999998E-3</v>
      </c>
      <c r="H12" s="5">
        <f ca="1">OFFSET('42p stat'!$N$1,A12*20,1)</f>
        <v>1.47E-3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8.7399999999997817</v>
      </c>
      <c r="E13">
        <f ca="1">OFFSET('42p trace'!$S$56,(A13-1)*56,0)-OFFSET('42p stat'!$H$1,A13*20,0)</f>
        <v>40.311954000000014</v>
      </c>
      <c r="F13">
        <f ca="1">OFFSET('42p stat'!$H$1,A13*20,0)-OFFSET('42p stat'!$K$1,A13*20,0)</f>
        <v>373.69171900000003</v>
      </c>
      <c r="G13">
        <f ca="1">OFFSET('42p stat'!$K$1,A13*20,0)-OFFSET('42p stat'!$N$1,A13*20,0)</f>
        <v>250.58241999999996</v>
      </c>
      <c r="H13">
        <f ca="1">OFFSET('42p stat'!$N$1,A13*20,0)</f>
        <v>454.133107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170.52890736000001</v>
      </c>
      <c r="E14" s="5">
        <f ca="1">OFFSET('42p trace'!$V$56,(A14-1)*56,0)</f>
        <v>172.09088735999978</v>
      </c>
      <c r="F14" s="5">
        <f ca="1">OFFSET('42p stat'!$H$1,A14*20,1)</f>
        <v>8.6519879999999993</v>
      </c>
      <c r="G14" s="5">
        <f ca="1">OFFSET('42p stat'!$K$1,A14*20,1)</f>
        <v>4.9389999999999998E-3</v>
      </c>
      <c r="H14" s="5">
        <f ca="1">OFFSET('42p stat'!$N$1,A14*20,1)</f>
        <v>2.003E-3</v>
      </c>
    </row>
    <row r="15" spans="1:8" x14ac:dyDescent="0.25">
      <c r="A15">
        <v>7</v>
      </c>
      <c r="C15" t="str">
        <f ca="1">OFFSET('42p stat'!$A$1,A15*20,0)</f>
        <v>CUDA ant add CPU12</v>
      </c>
      <c r="D15">
        <f ca="1">OFFSET('42p trace'!$R$56,(A15-1)*56,0)-OFFSET('42p trace'!$S$56,(A15-1)*56,0)</f>
        <v>51.089799999999741</v>
      </c>
      <c r="E15">
        <f ca="1">OFFSET('42p trace'!$S$56,(A15-1)*56,0)-OFFSET('42p stat'!$H$1,A15*20,0)</f>
        <v>5.4887470000001031</v>
      </c>
      <c r="F15">
        <f ca="1">OFFSET('42p stat'!$H$1,A15*20,0)-OFFSET('42p stat'!$K$1,A15*20,0)</f>
        <v>411.28521599999988</v>
      </c>
      <c r="G15">
        <f ca="1">OFFSET('42p stat'!$K$1,A15*20,0)-OFFSET('42p stat'!$N$1,A15*20,0)</f>
        <v>341.38457500000004</v>
      </c>
      <c r="H15">
        <f ca="1">OFFSET('42p stat'!$N$1,A15*20,0)</f>
        <v>461.08966199999998</v>
      </c>
    </row>
    <row r="16" spans="1:8" x14ac:dyDescent="0.25">
      <c r="A16">
        <v>7</v>
      </c>
      <c r="C16" t="str">
        <f ca="1">OFFSET('42p stat'!$A$1,A16*20,0)</f>
        <v>CUDA ant add CPU12</v>
      </c>
      <c r="D16" s="5">
        <f ca="1">OFFSET('42p trace'!$U$56,(A16-1)*56,0)</f>
        <v>345.33396799999952</v>
      </c>
      <c r="E16" s="5">
        <f ca="1">OFFSET('42p trace'!$V$56,(A16-1)*56,0)</f>
        <v>45.715678759999975</v>
      </c>
      <c r="F16" s="5">
        <f ca="1">OFFSET('42p stat'!$H$1,A16*20,1)</f>
        <v>35.896611</v>
      </c>
      <c r="G16" s="5">
        <f ca="1">OFFSET('42p stat'!$K$1,A16*20,1)</f>
        <v>32.456600999999999</v>
      </c>
      <c r="H16" s="5">
        <f ca="1">OFFSET('42p stat'!$N$1,A16*20,1)</f>
        <v>1.345094</v>
      </c>
    </row>
    <row r="17" spans="1:12" x14ac:dyDescent="0.25">
      <c r="A17">
        <v>8</v>
      </c>
      <c r="C17" t="str">
        <f ca="1">OFFSET('42p stat'!$A$1,A17*20,0)</f>
        <v>CUDA opt</v>
      </c>
      <c r="D17">
        <f ca="1">OFFSET('42p trace'!$R$56,(A17-1)*56,0)-OFFSET('42p trace'!$S$56,(A17-1)*56,0)</f>
        <v>941.34415999999999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2" x14ac:dyDescent="0.25">
      <c r="A18">
        <v>8</v>
      </c>
      <c r="C18" t="str">
        <f ca="1">OFFSET('42p stat'!$A$1,A18*20,0)</f>
        <v>CUDA opt</v>
      </c>
      <c r="D18" s="5">
        <f ca="1">OFFSET('42p trace'!$U$56,(A18-1)*56,0)</f>
        <v>3.8418805343999782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2" x14ac:dyDescent="0.25">
      <c r="A19">
        <v>9</v>
      </c>
      <c r="C19" t="str">
        <f ca="1">OFFSET('42p stat'!$A$1,A19*20,0)</f>
        <v>CUDA opt Time</v>
      </c>
      <c r="D19">
        <f ca="1">OFFSET('42p trace'!$R$56,(A19-1)*56,0)-OFFSET('42p trace'!$S$56,(A19-1)*56,0)</f>
        <v>8.7411600000000362</v>
      </c>
      <c r="E19">
        <f ca="1">OFFSET('42p trace'!$S$56,(A19-1)*56,0)-OFFSET('42p stat'!$H$1,A19*20,0)</f>
        <v>39.502922000000126</v>
      </c>
      <c r="F19">
        <f ca="1">OFFSET('42p stat'!$H$1,A19*20,0)-OFFSET('42p stat'!$K$1,A19*20,0)</f>
        <v>789.93722300000002</v>
      </c>
      <c r="G19">
        <f ca="1">OFFSET('42p stat'!$K$1,A19*20,0)-OFFSET('42p stat'!$N$1,A19*20,0)</f>
        <v>99.443815000000001</v>
      </c>
      <c r="H19">
        <f ca="1">OFFSET('42p stat'!$N$1,A19*20,0)</f>
        <v>0</v>
      </c>
    </row>
    <row r="20" spans="1:12" x14ac:dyDescent="0.25">
      <c r="A20">
        <v>9</v>
      </c>
      <c r="C20" t="str">
        <f ca="1">OFFSET('42p stat'!$A$1,A20*20,0)</f>
        <v>CUDA opt Time</v>
      </c>
      <c r="D20" s="5">
        <f ca="1">OFFSET('42p trace'!$U$56,(A20-1)*56,0)</f>
        <v>41.351723305600053</v>
      </c>
      <c r="E20" s="5">
        <f ca="1">OFFSET('42p trace'!$V$56,(A20-1)*56,0)</f>
        <v>42.547394798400035</v>
      </c>
      <c r="F20" s="5">
        <f ca="1">OFFSET('42p stat'!$H$1,A20*20,1)</f>
        <v>1.6650020000000001</v>
      </c>
      <c r="G20" s="5">
        <f ca="1">OFFSET('42p stat'!$K$1,A20*20,1)</f>
        <v>9.8709999999999996E-3</v>
      </c>
      <c r="H20" s="5">
        <f ca="1">OFFSET('42p stat'!$N$1,A20*20,1)</f>
        <v>0</v>
      </c>
    </row>
    <row r="21" spans="1:12" x14ac:dyDescent="0.25">
      <c r="A21">
        <v>10</v>
      </c>
      <c r="C21" t="str">
        <f ca="1">OFFSET('42p stat'!$A$1,A21*20,0)</f>
        <v>CUDA opt non hash</v>
      </c>
      <c r="D21">
        <f ca="1">OFFSET('42p trace'!$R$56,(A21-1)*56,0)-OFFSET('42p trace'!$S$56,(A21-1)*56,0)</f>
        <v>2.7934000000000196</v>
      </c>
      <c r="E21">
        <f ca="1">OFFSET('42p trace'!$S$56,(A21-1)*56,0)-OFFSET('42p stat'!$H$1,A21*20,0)</f>
        <v>42.567617000000155</v>
      </c>
      <c r="F21">
        <f ca="1">OFFSET('42p stat'!$H$1,A21*20,0)-OFFSET('42p stat'!$K$1,A21*20,0)</f>
        <v>789.02426199999991</v>
      </c>
      <c r="G21">
        <f ca="1">OFFSET('42p stat'!$K$1,A21*20,0)-OFFSET('42p stat'!$N$1,A21*20,0)</f>
        <v>63.440140999999997</v>
      </c>
      <c r="H21">
        <f ca="1">OFFSET('42p stat'!$N$1,A21*20,0)</f>
        <v>0</v>
      </c>
    </row>
    <row r="22" spans="1:12" x14ac:dyDescent="0.25">
      <c r="A22">
        <v>10</v>
      </c>
      <c r="C22" t="str">
        <f ca="1">OFFSET('42p stat'!$A$1,A22*20,0)</f>
        <v>CUDA opt non hash</v>
      </c>
      <c r="D22" s="5">
        <f ca="1">OFFSET('42p trace'!$U$56,(A22-1)*56,0)</f>
        <v>43.81972636360014</v>
      </c>
      <c r="E22" s="5">
        <f ca="1">OFFSET('42p trace'!$V$56,(A22-1)*56,0)</f>
        <v>43.456919779599964</v>
      </c>
      <c r="F22" s="5">
        <f ca="1">OFFSET('42p stat'!$H$1,A22*20,1)</f>
        <v>1.799107</v>
      </c>
      <c r="G22" s="5">
        <f ca="1">OFFSET('42p stat'!$K$1,A22*20,1)</f>
        <v>9.528E-3</v>
      </c>
      <c r="H22" s="5">
        <f ca="1">OFFSET('42p stat'!$N$1,A22*20,1)</f>
        <v>0</v>
      </c>
    </row>
    <row r="23" spans="1:12" x14ac:dyDescent="0.25">
      <c r="A23">
        <v>11</v>
      </c>
      <c r="C23" t="str">
        <f ca="1">OFFSET('42p stat'!$A$1,A23*20,0)</f>
        <v>CUDA opt ant</v>
      </c>
      <c r="D23">
        <f ca="1">OFFSET('42p trace'!$R$56,(A23-1)*56,0)-OFFSET('42p trace'!$S$56,(A23-1)*56,0)</f>
        <v>8.8442000000000007</v>
      </c>
      <c r="E23">
        <f ca="1">OFFSET('42p trace'!$S$56,(A23-1)*56,0)-OFFSET('42p stat'!$H$1,A23*20,0)</f>
        <v>24.757415999999921</v>
      </c>
      <c r="F23">
        <f ca="1">OFFSET('42p stat'!$H$1,A23*20,0)-OFFSET('42p stat'!$K$1,A23*20,0)</f>
        <v>818.934844</v>
      </c>
      <c r="G23">
        <f ca="1">OFFSET('42p stat'!$K$1,A23*20,0)-OFFSET('42p stat'!$N$1,A23*20,0)</f>
        <v>272.54633999999999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 ant</v>
      </c>
      <c r="D24" s="5">
        <f ca="1">OFFSET('42p trace'!$U$56,(A24-1)*56,0)</f>
        <v>30.993396159999914</v>
      </c>
      <c r="E24" s="5">
        <f ca="1">OFFSET('42p trace'!$V$56,(A24-1)*56,0)</f>
        <v>30.725512040000016</v>
      </c>
      <c r="F24" s="5">
        <f ca="1">OFFSET('42p stat'!$H$1,A24*20,1)</f>
        <v>1.538321</v>
      </c>
      <c r="G24" s="5">
        <f ca="1">OFFSET('42p stat'!$K$1,A24*20,1)</f>
        <v>2.7669999999999999E-3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ant non hash</v>
      </c>
      <c r="D25">
        <f ca="1">OFFSET('42p trace'!$R$56,(A25-1)*56,0)-OFFSET('42p trace'!$S$56,(A25-1)*56,0)</f>
        <v>8.9485999999997148</v>
      </c>
      <c r="E25">
        <f ca="1">OFFSET('42p trace'!$S$56,(A25-1)*56,0)-OFFSET('42p stat'!$H$1,A25*20,0)</f>
        <v>29.71616199999994</v>
      </c>
      <c r="F25">
        <f ca="1">OFFSET('42p stat'!$H$1,A25*20,0)-OFFSET('42p stat'!$K$1,A25*20,0)</f>
        <v>820.44164100000012</v>
      </c>
      <c r="G25">
        <f ca="1">OFFSET('42p stat'!$K$1,A25*20,0)-OFFSET('42p stat'!$N$1,A25*20,0)</f>
        <v>250.52499700000001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ant non hash</v>
      </c>
      <c r="D26" s="5">
        <f ca="1">OFFSET('42p trace'!$U$56,(A26-1)*56,0)</f>
        <v>53.274544039999839</v>
      </c>
      <c r="E26" s="5">
        <f ca="1">OFFSET('42p trace'!$V$56,(A26-1)*56,0)</f>
        <v>51.98012016000007</v>
      </c>
      <c r="F26" s="5">
        <f ca="1">OFFSET('42p stat'!$H$1,A26*20,1)</f>
        <v>2.1627740000000002</v>
      </c>
      <c r="G26" s="5">
        <f ca="1">OFFSET('42p stat'!$K$1,A26*20,1)</f>
        <v>8.4099999999999995E-4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ant par</v>
      </c>
      <c r="D27">
        <f ca="1">OFFSET('42p trace'!$R$56,(A27-1)*56,0)-OFFSET('42p trace'!$S$56,(A27-1)*56,0)</f>
        <v>8.7497999999998228</v>
      </c>
      <c r="E27">
        <f ca="1">OFFSET('42p trace'!$S$56,(A27-1)*56,0)-OFFSET('42p stat'!$H$1,A27*20,0)</f>
        <v>43.53408300000001</v>
      </c>
      <c r="F27">
        <f ca="1">OFFSET('42p stat'!$H$1,A27*20,0)-OFFSET('42p stat'!$K$1,A27*20,0)</f>
        <v>872.48482700000011</v>
      </c>
      <c r="G27">
        <f ca="1">OFFSET('42p stat'!$K$1,A27*20,0)-OFFSET('42p stat'!$N$1,A27*20,0)</f>
        <v>272.50509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ant par</v>
      </c>
      <c r="D28" s="5">
        <f ca="1">OFFSET('42p trace'!$U$56,(A28-1)*56,0)</f>
        <v>9.9133195600000263</v>
      </c>
      <c r="E28" s="5">
        <f ca="1">OFFSET('42p trace'!$V$56,(A28-1)*56,0)</f>
        <v>9.945780000000001</v>
      </c>
      <c r="F28" s="5">
        <f ca="1">OFFSET('42p stat'!$H$1,A28*20,1)</f>
        <v>0.53436600000000001</v>
      </c>
      <c r="G28" s="5">
        <f ca="1">OFFSET('42p stat'!$K$1,A28*20,1)</f>
        <v>2.0630000000000002E-3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9.2425599999999122</v>
      </c>
      <c r="E31" s="5">
        <f ca="1">OFFSET('42p trace'!$S$56,(A31-1)*56,0)-OFFSET('42p stat'!$H$1,A31*20,0)</f>
        <v>40.278192000000104</v>
      </c>
      <c r="F31" s="5">
        <f ca="1">OFFSET('42p stat'!$H$1,A31*20,0)-OFFSET('42p stat'!$K$1,A31*20,0)</f>
        <v>417.09475799999996</v>
      </c>
      <c r="G31" s="5">
        <f ca="1">OFFSET('42p stat'!$K$1,A31*20,0)-OFFSET('42p stat'!$N$1,A31*20,0)</f>
        <v>99.401103999999975</v>
      </c>
      <c r="H31" s="5">
        <f ca="1">OFFSET('42p stat'!$N$1,A31*20,0)</f>
        <v>357.72844600000002</v>
      </c>
      <c r="I31" s="5"/>
      <c r="J31" s="5">
        <f ca="1">SUM(D31:H31)</f>
        <v>923.74505999999997</v>
      </c>
      <c r="K31" s="10">
        <f ca="1">G31/J31</f>
        <v>0.10760664203173111</v>
      </c>
      <c r="L31">
        <f ca="1">$K$29*POWER(K31,2)*SQRT(G138/(POWER(G31,2)*$L$29)+J138/(POWER(J31,2)*$L$29))</f>
        <v>6.2288478409561394E-5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931.07302000000016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80" ca="1" si="0">SUM(D32:H32)</f>
        <v>931.07302000000016</v>
      </c>
      <c r="K32" s="10">
        <f t="shared" ref="K32:K80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2.6830199999997149</v>
      </c>
      <c r="E33" s="5">
        <f ca="1">OFFSET('42p trace'!$S$56,(A33-1)*56,0)-OFFSET('42p stat'!$H$1,A33*20,0)</f>
        <v>21.645943000000102</v>
      </c>
      <c r="F33" s="5">
        <f ca="1">OFFSET('42p stat'!$H$1,A33*20,0)-OFFSET('42p stat'!$K$1,A33*20,0)</f>
        <v>413.320539</v>
      </c>
      <c r="G33" s="5">
        <f ca="1">OFFSET('42p stat'!$K$1,A33*20,0)-OFFSET('42p stat'!$N$1,A33*20,0)</f>
        <v>69.946433000000013</v>
      </c>
      <c r="H33" s="5">
        <f ca="1">OFFSET('42p stat'!$N$1,A33*20,0)</f>
        <v>357.25608499999998</v>
      </c>
      <c r="I33" s="5"/>
      <c r="J33" s="5">
        <f t="shared" ca="1" si="0"/>
        <v>864.85201999999981</v>
      </c>
      <c r="K33" s="10">
        <f t="shared" ca="1" si="1"/>
        <v>8.0876764327844228E-2</v>
      </c>
      <c r="L33">
        <f ca="1">$K$29*POWER(K33,2)*SQRT(G140/(POWER(G33,2)*$L$29)+J140/(POWER(J33,2)*$L$29))</f>
        <v>2.1238185850561119E-5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8.839799999999741</v>
      </c>
      <c r="E34" s="5">
        <f ca="1">OFFSET('42p trace'!$S$56,(A34-1)*56,0)-OFFSET('42p stat'!$H$1,A34*20,0)</f>
        <v>27.225541000000248</v>
      </c>
      <c r="F34" s="5">
        <f ca="1">OFFSET('42p stat'!$H$1,A34*20,0)-OFFSET('42p stat'!$K$1,A34*20,0)</f>
        <v>370.01756599999999</v>
      </c>
      <c r="G34" s="5">
        <f ca="1">OFFSET('42p stat'!$K$1,A34*20,0)-OFFSET('42p stat'!$N$1,A34*20,0)</f>
        <v>272.65083200000004</v>
      </c>
      <c r="H34" s="5">
        <f ca="1">OFFSET('42p stat'!$N$1,A34*20,0)</f>
        <v>454.17206099999999</v>
      </c>
      <c r="I34" s="5"/>
      <c r="J34" s="5">
        <f t="shared" ca="1" si="0"/>
        <v>1132.9058</v>
      </c>
      <c r="K34" s="10">
        <f t="shared" ca="1" si="1"/>
        <v>0.24066505088066462</v>
      </c>
      <c r="L34">
        <f ca="1">$K$29*POWER(K34,2)*SQRT(G141/(POWER(G34,2)*$L$29)+J141/(POWER(J34,2)*$L$29))</f>
        <v>1.2044674263071425E-4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8.7965999999996711</v>
      </c>
      <c r="E35" s="5">
        <f ca="1">OFFSET('42p trace'!$S$56,(A35-1)*56,0)-OFFSET('42p stat'!$H$1,A35*20,0)</f>
        <v>41.409931000000142</v>
      </c>
      <c r="F35" s="5">
        <f ca="1">OFFSET('42p stat'!$H$1,A35*20,0)-OFFSET('42p stat'!$K$1,A35*20,0)</f>
        <v>416.27384499999994</v>
      </c>
      <c r="G35" s="5">
        <f ca="1">OFFSET('42p stat'!$K$1,A35*20,0)-OFFSET('42p stat'!$N$1,A35*20,0)</f>
        <v>272.60199600000004</v>
      </c>
      <c r="H35" s="5">
        <f ca="1">OFFSET('42p stat'!$N$1,A35*20,0)</f>
        <v>458.57522799999998</v>
      </c>
      <c r="I35" s="5"/>
      <c r="J35" s="5">
        <f t="shared" ca="1" si="0"/>
        <v>1197.6575999999998</v>
      </c>
      <c r="K35" s="10">
        <f ca="1">E35/J35</f>
        <v>3.4575767731946219E-2</v>
      </c>
      <c r="L35">
        <f ca="1">$K$29*POWER(K35,2)*SQRT(E142/(POWER(E35,2)*$L$29)+J142/(POWER(J35,2)*$L$29))</f>
        <v>4.0549192195896528E-5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8.7399999999997817</v>
      </c>
      <c r="E36" s="5">
        <f ca="1">OFFSET('42p trace'!$S$56,(A36-1)*56,0)-OFFSET('42p stat'!$H$1,A36*20,0)</f>
        <v>40.311954000000014</v>
      </c>
      <c r="F36" s="5">
        <f ca="1">OFFSET('42p stat'!$H$1,A36*20,0)-OFFSET('42p stat'!$K$1,A36*20,0)</f>
        <v>373.69171900000003</v>
      </c>
      <c r="G36" s="5">
        <f ca="1">OFFSET('42p stat'!$K$1,A36*20,0)-OFFSET('42p stat'!$N$1,A36*20,0)</f>
        <v>250.58241999999996</v>
      </c>
      <c r="H36" s="5">
        <f ca="1">OFFSET('42p stat'!$N$1,A36*20,0)</f>
        <v>454.133107</v>
      </c>
      <c r="I36" s="5"/>
      <c r="J36" s="5">
        <f t="shared" ca="1" si="0"/>
        <v>1127.4591999999998</v>
      </c>
      <c r="K36" s="10">
        <f ca="1">E36/J36</f>
        <v>3.5754689837113413E-2</v>
      </c>
      <c r="L36">
        <f ca="1">$K$29*POWER(K36,2)*SQRT(E143/(POWER(E36,2)*$L$29)+J143/(POWER(J36,2)*$L$29))</f>
        <v>1.1546439852642711E-4</v>
      </c>
    </row>
    <row r="37" spans="1:12" x14ac:dyDescent="0.25">
      <c r="A37">
        <v>7</v>
      </c>
      <c r="C37" t="str">
        <f ca="1">OFFSET('42p stat'!$A$1,A37*20,0)</f>
        <v>CUDA ant add CPU12</v>
      </c>
      <c r="D37" s="5">
        <f ca="1">OFFSET('42p trace'!$R$56,(A37-1)*56,0)-OFFSET('42p trace'!$S$56,(A37-1)*56,0)</f>
        <v>51.089799999999741</v>
      </c>
      <c r="E37" s="5">
        <f ca="1">OFFSET('42p trace'!$S$56,(A37-1)*56,0)-OFFSET('42p stat'!$H$1,A37*20,0)</f>
        <v>5.4887470000001031</v>
      </c>
      <c r="F37" s="5">
        <f ca="1">OFFSET('42p stat'!$H$1,A37*20,0)-OFFSET('42p stat'!$K$1,A37*20,0)</f>
        <v>411.28521599999988</v>
      </c>
      <c r="G37" s="5">
        <f ca="1">OFFSET('42p stat'!$K$1,A37*20,0)-OFFSET('42p stat'!$N$1,A37*20,0)</f>
        <v>341.38457500000004</v>
      </c>
      <c r="H37" s="5">
        <f ca="1">OFFSET('42p stat'!$N$1,A37*20,0)</f>
        <v>461.08966199999998</v>
      </c>
      <c r="I37" s="5"/>
      <c r="J37" s="5">
        <f t="shared" ca="1" si="0"/>
        <v>1270.3379999999997</v>
      </c>
      <c r="K37" s="10">
        <f t="shared" ca="1" si="1"/>
        <v>0.26873523030878405</v>
      </c>
      <c r="L37">
        <f t="shared" ref="L37:L43" ca="1" si="2">$K$29*POWER(K37,2)*SQRT(G144/(POWER(G37,2)*$L$29)+J144/(POWER(J37,2)*$L$29))</f>
        <v>4.7540321304505241E-4</v>
      </c>
    </row>
    <row r="38" spans="1:12" x14ac:dyDescent="0.25">
      <c r="A38">
        <v>8</v>
      </c>
      <c r="C38" t="str">
        <f ca="1">OFFSET('42p stat'!$A$1,A38*20,0)</f>
        <v>CUDA opt</v>
      </c>
      <c r="D38" s="5">
        <f ca="1">OFFSET('42p trace'!$R$56,(A38-1)*56,0)-OFFSET('42p trace'!$S$56,(A38-1)*56,0)</f>
        <v>941.34415999999999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941.34415999999999</v>
      </c>
      <c r="K38" s="10">
        <f t="shared" ca="1" si="1"/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OFFSET('42p stat'!$A$1,A39*20,0)</f>
        <v>CUDA opt Time</v>
      </c>
      <c r="D39" s="5">
        <f ca="1">OFFSET('42p trace'!$R$56,(A39-1)*56,0)-OFFSET('42p trace'!$S$56,(A39-1)*56,0)</f>
        <v>8.7411600000000362</v>
      </c>
      <c r="E39" s="5">
        <f ca="1">OFFSET('42p trace'!$S$56,(A39-1)*56,0)-OFFSET('42p stat'!$H$1,A39*20,0)</f>
        <v>39.502922000000126</v>
      </c>
      <c r="F39" s="5">
        <f ca="1">OFFSET('42p stat'!$H$1,A39*20,0)-OFFSET('42p stat'!$K$1,A39*20,0)</f>
        <v>789.93722300000002</v>
      </c>
      <c r="G39" s="5">
        <f ca="1">OFFSET('42p stat'!$K$1,A39*20,0)-OFFSET('42p stat'!$N$1,A39*20,0)</f>
        <v>99.443815000000001</v>
      </c>
      <c r="H39" s="5">
        <f ca="1">OFFSET('42p stat'!$N$1,A39*20,0)</f>
        <v>0</v>
      </c>
      <c r="I39" s="5"/>
      <c r="J39" s="5">
        <f t="shared" ca="1" si="0"/>
        <v>937.62512000000015</v>
      </c>
      <c r="K39" s="10">
        <f t="shared" ca="1" si="1"/>
        <v>0.10605924785803518</v>
      </c>
      <c r="L39">
        <f t="shared" ca="1" si="2"/>
        <v>3.091898660190612E-5</v>
      </c>
    </row>
    <row r="40" spans="1:12" x14ac:dyDescent="0.25">
      <c r="A40">
        <v>10</v>
      </c>
      <c r="C40" t="str">
        <f ca="1">OFFSET('42p stat'!$A$1,A40*20,0)</f>
        <v>CUDA opt non hash</v>
      </c>
      <c r="D40" s="5">
        <f ca="1">OFFSET('42p trace'!$R$56,(A40-1)*56,0)-OFFSET('42p trace'!$S$56,(A40-1)*56,0)</f>
        <v>2.7934000000000196</v>
      </c>
      <c r="E40" s="5">
        <f ca="1">OFFSET('42p trace'!$S$56,(A40-1)*56,0)-OFFSET('42p stat'!$H$1,A40*20,0)</f>
        <v>42.567617000000155</v>
      </c>
      <c r="F40" s="5">
        <f ca="1">OFFSET('42p stat'!$H$1,A40*20,0)-OFFSET('42p stat'!$K$1,A40*20,0)</f>
        <v>789.02426199999991</v>
      </c>
      <c r="G40" s="5">
        <f ca="1">OFFSET('42p stat'!$K$1,A40*20,0)-OFFSET('42p stat'!$N$1,A40*20,0)</f>
        <v>63.440140999999997</v>
      </c>
      <c r="H40" s="5">
        <f ca="1">OFFSET('42p stat'!$N$1,A40*20,0)</f>
        <v>0</v>
      </c>
      <c r="I40" s="5"/>
      <c r="J40" s="5">
        <f t="shared" ca="1" si="0"/>
        <v>897.82542000000012</v>
      </c>
      <c r="K40" s="10">
        <f t="shared" ca="1" si="1"/>
        <v>7.0659773700771353E-2</v>
      </c>
      <c r="L40">
        <f t="shared" ca="1" si="2"/>
        <v>1.4703785083562159E-5</v>
      </c>
    </row>
    <row r="41" spans="1:12" x14ac:dyDescent="0.25">
      <c r="A41">
        <v>11</v>
      </c>
      <c r="C41" t="str">
        <f ca="1">OFFSET('42p stat'!$A$1,A41*20,0)</f>
        <v>CUDA opt ant</v>
      </c>
      <c r="D41" s="5">
        <f ca="1">OFFSET('42p trace'!$R$56,(A41-1)*56,0)-OFFSET('42p trace'!$S$56,(A41-1)*56,0)</f>
        <v>8.8442000000000007</v>
      </c>
      <c r="E41" s="5">
        <f ca="1">OFFSET('42p trace'!$S$56,(A41-1)*56,0)-OFFSET('42p stat'!$H$1,A41*20,0)</f>
        <v>24.757415999999921</v>
      </c>
      <c r="F41" s="5">
        <f ca="1">OFFSET('42p stat'!$H$1,A41*20,0)-OFFSET('42p stat'!$K$1,A41*20,0)</f>
        <v>818.934844</v>
      </c>
      <c r="G41" s="5">
        <f ca="1">OFFSET('42p stat'!$K$1,A41*20,0)-OFFSET('42p stat'!$N$1,A41*20,0)</f>
        <v>272.54633999999999</v>
      </c>
      <c r="H41" s="5">
        <f ca="1">OFFSET('42p stat'!$N$1,A41*20,0)</f>
        <v>0</v>
      </c>
      <c r="I41" s="5"/>
      <c r="J41" s="5">
        <f t="shared" ca="1" si="0"/>
        <v>1125.0827999999999</v>
      </c>
      <c r="K41" s="10">
        <f t="shared" ca="1" si="1"/>
        <v>0.24224558405834665</v>
      </c>
      <c r="L41">
        <f t="shared" ca="1" si="2"/>
        <v>1.1503359590857031E-4</v>
      </c>
    </row>
    <row r="42" spans="1:12" x14ac:dyDescent="0.25">
      <c r="A42">
        <v>12</v>
      </c>
      <c r="C42" t="str">
        <f ca="1">OFFSET('42p stat'!$A$1,A42*20,0)</f>
        <v>CUDA opt ant non hash</v>
      </c>
      <c r="D42" s="5">
        <f ca="1">OFFSET('42p trace'!$R$56,(A42-1)*56,0)-OFFSET('42p trace'!$S$56,(A42-1)*56,0)</f>
        <v>8.9485999999997148</v>
      </c>
      <c r="E42" s="5">
        <f ca="1">OFFSET('42p trace'!$S$56,(A42-1)*56,0)-OFFSET('42p stat'!$H$1,A42*20,0)</f>
        <v>29.71616199999994</v>
      </c>
      <c r="F42" s="5">
        <f ca="1">OFFSET('42p stat'!$H$1,A42*20,0)-OFFSET('42p stat'!$K$1,A42*20,0)</f>
        <v>820.44164100000012</v>
      </c>
      <c r="G42" s="5">
        <f ca="1">OFFSET('42p stat'!$K$1,A42*20,0)-OFFSET('42p stat'!$N$1,A42*20,0)</f>
        <v>250.52499700000001</v>
      </c>
      <c r="H42" s="5">
        <f ca="1">OFFSET('42p stat'!$N$1,A42*20,0)</f>
        <v>0</v>
      </c>
      <c r="I42" s="5"/>
      <c r="J42" s="5">
        <f t="shared" ca="1" si="0"/>
        <v>1109.6313999999998</v>
      </c>
      <c r="K42" s="10">
        <f t="shared" ca="1" si="1"/>
        <v>0.22577316845936413</v>
      </c>
      <c r="L42">
        <f t="shared" ca="1" si="2"/>
        <v>1.3198039760603923E-4</v>
      </c>
    </row>
    <row r="43" spans="1:12" x14ac:dyDescent="0.25">
      <c r="A43">
        <v>13</v>
      </c>
      <c r="C43" t="str">
        <f ca="1">OFFSET('42p stat'!$A$1,A43*20,0)</f>
        <v>CUDA opt ant par</v>
      </c>
      <c r="D43" s="5">
        <f ca="1">OFFSET('42p trace'!$R$56,(A43-1)*56,0)-OFFSET('42p trace'!$S$56,(A43-1)*56,0)</f>
        <v>8.7497999999998228</v>
      </c>
      <c r="E43" s="5">
        <f ca="1">OFFSET('42p trace'!$S$56,(A43-1)*56,0)-OFFSET('42p stat'!$H$1,A43*20,0)</f>
        <v>43.53408300000001</v>
      </c>
      <c r="F43" s="5">
        <f ca="1">OFFSET('42p stat'!$H$1,A43*20,0)-OFFSET('42p stat'!$K$1,A43*20,0)</f>
        <v>872.48482700000011</v>
      </c>
      <c r="G43" s="5">
        <f ca="1">OFFSET('42p stat'!$K$1,A43*20,0)-OFFSET('42p stat'!$N$1,A43*20,0)</f>
        <v>272.50509</v>
      </c>
      <c r="H43" s="5">
        <f ca="1">OFFSET('42p stat'!$N$1,A43*20,0)</f>
        <v>0</v>
      </c>
      <c r="I43" s="5"/>
      <c r="J43" s="5">
        <f t="shared" ca="1" si="0"/>
        <v>1197.2737999999999</v>
      </c>
      <c r="K43" s="10">
        <f t="shared" ca="1" si="1"/>
        <v>0.22760465484169118</v>
      </c>
      <c r="L43">
        <f t="shared" ca="1" si="2"/>
        <v>5.4216431538762499E-5</v>
      </c>
    </row>
    <row r="44" spans="1:12" x14ac:dyDescent="0.25">
      <c r="A44">
        <v>14</v>
      </c>
      <c r="C44" t="str">
        <f ca="1">OFFSET('42p stat'!$A$1,A44*20,0)</f>
        <v>non CUDA Time</v>
      </c>
      <c r="D44" s="5">
        <f ca="1">OFFSET('42p trace'!$R$56,(A44-1)*56,0)-OFFSET('42p trace'!$S$56,(A44-1)*56,0)</f>
        <v>65.431699999999921</v>
      </c>
      <c r="E44" s="5">
        <f ca="1">OFFSET('42p trace'!$S$56,(A44-1)*56,0)-OFFSET('42p stat'!$H$1,A44*20,0)</f>
        <v>5.5295000000000982E-2</v>
      </c>
      <c r="F44" s="5">
        <f ca="1">OFFSET('42p stat'!$H$1,A44*20,0)-OFFSET('42p stat'!$K$1,A44*20,0)</f>
        <v>4.6794330000000173</v>
      </c>
      <c r="G44" s="5">
        <f ca="1">OFFSET('42p stat'!$K$1,A44*20,0)-OFFSET('42p stat'!$N$1,A44*20,0)</f>
        <v>362.75467700000002</v>
      </c>
      <c r="H44" s="5">
        <f ca="1">OFFSET('42p stat'!$N$1,A44*20,0)</f>
        <v>10.385615</v>
      </c>
      <c r="I44" s="5"/>
      <c r="J44" s="5">
        <f t="shared" ca="1" si="0"/>
        <v>443.30671999999993</v>
      </c>
      <c r="K44" s="10">
        <f t="shared" ca="1" si="1"/>
        <v>0.81829275450640604</v>
      </c>
      <c r="L44">
        <f t="shared" ref="L44:L76" ca="1" si="3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non CUDA</v>
      </c>
      <c r="D45" s="5">
        <f ca="1">OFFSET('42p trace'!$R$56,(A45-1)*56,0)-OFFSET('42p trace'!$S$56,(A45-1)*56,0)</f>
        <v>335.91493999999989</v>
      </c>
      <c r="E45" s="5">
        <f ca="1">OFFSET('42p trace'!$S$56,(A45-1)*56,0)-OFFSET('42p stat'!$H$1,A45*20,0)</f>
        <v>0</v>
      </c>
      <c r="F45" s="5">
        <f ca="1">OFFSET('42p stat'!$H$1,A45*20,0)-OFFSET('42p stat'!$K$1,A45*20,0)</f>
        <v>0</v>
      </c>
      <c r="G45" s="5">
        <f ca="1">OFFSET('42p stat'!$K$1,A45*20,0)-OFFSET('42p stat'!$N$1,A45*20,0)</f>
        <v>0</v>
      </c>
      <c r="H45" s="5">
        <f ca="1">OFFSET('42p stat'!$N$1,A45*20,0)</f>
        <v>0</v>
      </c>
      <c r="I45" s="5"/>
      <c r="J45" s="5">
        <f t="shared" ca="1" si="0"/>
        <v>335.91493999999989</v>
      </c>
      <c r="K45" s="10">
        <f t="shared" ca="1" si="1"/>
        <v>0</v>
      </c>
      <c r="L45" t="e">
        <f t="shared" ca="1" si="3"/>
        <v>#DIV/0!</v>
      </c>
    </row>
    <row r="46" spans="1:12" x14ac:dyDescent="0.25">
      <c r="A46">
        <v>16</v>
      </c>
      <c r="C46" t="str">
        <f ca="1">OFFSET('42p stat'!$A$1,A46*20,0)</f>
        <v>non CUDA non hash</v>
      </c>
      <c r="D46" s="5">
        <f ca="1">OFFSET('42p trace'!$R$56,(A46-1)*56,0)-OFFSET('42p trace'!$S$56,(A46-1)*56,0)</f>
        <v>1.9845799999999372</v>
      </c>
      <c r="E46" s="5">
        <f ca="1">OFFSET('42p trace'!$S$56,(A46-1)*56,0)-OFFSET('42p stat'!$H$1,A46*20,0)</f>
        <v>6.148600000000215E-2</v>
      </c>
      <c r="F46" s="5">
        <f ca="1">OFFSET('42p stat'!$H$1,A46*20,0)-OFFSET('42p stat'!$K$1,A46*20,0)</f>
        <v>4.6038800000000037</v>
      </c>
      <c r="G46" s="5">
        <f ca="1">OFFSET('42p stat'!$K$1,A46*20,0)-OFFSET('42p stat'!$N$1,A46*20,0)</f>
        <v>247.21129500000001</v>
      </c>
      <c r="H46" s="5">
        <f ca="1">OFFSET('42p stat'!$N$1,A46*20,0)</f>
        <v>10.334899</v>
      </c>
      <c r="I46" s="5"/>
      <c r="J46" s="5">
        <f t="shared" ca="1" si="0"/>
        <v>264.19613999999996</v>
      </c>
      <c r="K46" s="10">
        <f t="shared" ca="1" si="1"/>
        <v>0.93571122954332353</v>
      </c>
      <c r="L46">
        <f t="shared" ca="1" si="3"/>
        <v>0</v>
      </c>
    </row>
    <row r="47" spans="1:12" x14ac:dyDescent="0.25">
      <c r="A47">
        <v>17</v>
      </c>
      <c r="C47" t="str">
        <f ca="1">OFFSET('42p stat'!$A$1,A47*20,0)</f>
        <v>Classic ACO</v>
      </c>
      <c r="D47" s="5">
        <f ca="1">OFFSET('42p trace'!$R$56,(A47-1)*56,0)-OFFSET('42p trace'!$S$56,(A47-1)*56,0)</f>
        <v>4626.7951999999968</v>
      </c>
      <c r="E47" s="5">
        <f ca="1">OFFSET('42p trace'!$S$56,(A47-1)*56,0)-OFFSET('42p stat'!$H$1,A47*20,0)</f>
        <v>43.453379999999925</v>
      </c>
      <c r="F47" s="5">
        <f ca="1">OFFSET('42p stat'!$H$1,A47*20,0)-OFFSET('42p stat'!$K$1,A47*20,0)</f>
        <v>10.346005999999761</v>
      </c>
      <c r="G47" s="5">
        <f ca="1">OFFSET('42p stat'!$K$1,A47*20,0)-OFFSET('42p stat'!$N$1,A47*20,0)</f>
        <v>6057.6775050000006</v>
      </c>
      <c r="H47" s="5">
        <f ca="1">OFFSET('42p stat'!$N$1,A47*20,0)</f>
        <v>39.461908999999999</v>
      </c>
      <c r="I47" s="5"/>
      <c r="J47" s="5">
        <f t="shared" ca="1" si="0"/>
        <v>10777.733999999997</v>
      </c>
      <c r="K47" s="10">
        <f t="shared" ca="1" si="1"/>
        <v>0.5620548349959279</v>
      </c>
      <c r="L47" t="e">
        <f t="shared" ca="1" si="3"/>
        <v>#VALUE!</v>
      </c>
    </row>
    <row r="48" spans="1:12" x14ac:dyDescent="0.25">
      <c r="A48">
        <v>18</v>
      </c>
      <c r="C48" t="str">
        <f ca="1">OFFSET('42p stat'!$A$1,A48*20,0)</f>
        <v>Classic ACO non hash</v>
      </c>
      <c r="D48" s="5">
        <f ca="1">OFFSET('42p trace'!$R$56,(A48-1)*56,0)-OFFSET('42p trace'!$S$56,(A48-1)*56,0)</f>
        <v>2.5338000000001557</v>
      </c>
      <c r="E48" s="5">
        <f ca="1">OFFSET('42p trace'!$S$56,(A48-1)*56,0)-OFFSET('42p stat'!$H$1,A48*20,0)</f>
        <v>42.10851300000013</v>
      </c>
      <c r="F48" s="5">
        <f ca="1">OFFSET('42p stat'!$H$1,A48*20,0)-OFFSET('42p stat'!$K$1,A48*20,0)</f>
        <v>10.143369000000348</v>
      </c>
      <c r="G48" s="5">
        <f ca="1">OFFSET('42p stat'!$K$1,A48*20,0)-OFFSET('42p stat'!$N$1,A48*20,0)</f>
        <v>5756.9010579999995</v>
      </c>
      <c r="H48" s="5">
        <f ca="1">OFFSET('42p stat'!$N$1,A48*20,0)</f>
        <v>37.884860000000003</v>
      </c>
      <c r="I48" s="5"/>
      <c r="J48" s="5">
        <f t="shared" ca="1" si="0"/>
        <v>5849.5716000000002</v>
      </c>
      <c r="K48" s="10">
        <f t="shared" ca="1" si="1"/>
        <v>0.98415772156716552</v>
      </c>
      <c r="L48">
        <f t="shared" ca="1" si="3"/>
        <v>7.8233397727952401E-5</v>
      </c>
    </row>
    <row r="49" spans="1:12" x14ac:dyDescent="0.25">
      <c r="A49">
        <v>19</v>
      </c>
      <c r="C49" t="str">
        <f ca="1">OFFSET('42p stat'!$A$1,A49*20,0)</f>
        <v>omp</v>
      </c>
      <c r="D49" s="5">
        <f ca="1">OFFSET('42p trace'!$R$56,(A49-1)*56,0)-OFFSET('42p trace'!$S$56,(A49-1)*56,0)</f>
        <v>62.80836000000005</v>
      </c>
      <c r="E49" s="5">
        <f ca="1">OFFSET('42p trace'!$S$56,(A49-1)*56,0)-OFFSET('42p stat'!$H$1,A49*20,0)</f>
        <v>4.8036999999965246E-2</v>
      </c>
      <c r="F49" s="5">
        <f ca="1">OFFSET('42p stat'!$H$1,A49*20,0)-OFFSET('42p stat'!$K$1,A49*20,0)</f>
        <v>4.3931910000000016</v>
      </c>
      <c r="G49" s="5">
        <f ca="1">OFFSET('42p stat'!$K$1,A49*20,0)-OFFSET('42p stat'!$N$1,A49*20,0)</f>
        <v>277.39316300000002</v>
      </c>
      <c r="H49" s="5">
        <f ca="1">OFFSET('42p stat'!$N$1,A49*20,0)</f>
        <v>10.228709</v>
      </c>
      <c r="I49" s="5"/>
      <c r="J49" s="5">
        <f t="shared" ca="1" si="0"/>
        <v>354.87146000000001</v>
      </c>
      <c r="K49" s="10">
        <f t="shared" ca="1" si="1"/>
        <v>0.78167222295081151</v>
      </c>
      <c r="L49">
        <f t="shared" ca="1" si="3"/>
        <v>5.793990532965193E-4</v>
      </c>
    </row>
    <row r="50" spans="1:12" x14ac:dyDescent="0.25">
      <c r="A50">
        <v>20</v>
      </c>
      <c r="C50" t="str">
        <f ca="1">OFFSET('42p stat'!$A$1,A50*20,0)</f>
        <v>omp non hash</v>
      </c>
      <c r="D50" s="5">
        <f ca="1">OFFSET('42p trace'!$R$56,(A50-1)*56,0)-OFFSET('42p trace'!$S$56,(A50-1)*56,0)</f>
        <v>1.9849399999999662</v>
      </c>
      <c r="E50" s="5">
        <f ca="1">OFFSET('42p trace'!$S$56,(A50-1)*56,0)-OFFSET('42p stat'!$H$1,A50*20,0)</f>
        <v>4.3630999999948017E-2</v>
      </c>
      <c r="F50" s="5">
        <f ca="1">OFFSET('42p stat'!$H$1,A50*20,0)-OFFSET('42p stat'!$K$1,A50*20,0)</f>
        <v>4.3897750000000144</v>
      </c>
      <c r="G50" s="5">
        <f ca="1">OFFSET('42p stat'!$K$1,A50*20,0)-OFFSET('42p stat'!$N$1,A50*20,0)</f>
        <v>218.318083</v>
      </c>
      <c r="H50" s="5">
        <f ca="1">OFFSET('42p stat'!$N$1,A50*20,0)</f>
        <v>10.121591</v>
      </c>
      <c r="I50" s="5"/>
      <c r="J50" s="5">
        <f t="shared" ca="1" si="0"/>
        <v>234.85801999999993</v>
      </c>
      <c r="K50" s="10">
        <f t="shared" ca="1" si="1"/>
        <v>0.92957474051769695</v>
      </c>
      <c r="L50">
        <f t="shared" ca="1" si="3"/>
        <v>1.2865904105827416E-3</v>
      </c>
    </row>
    <row r="51" spans="1:12" x14ac:dyDescent="0.25">
      <c r="A51">
        <v>21</v>
      </c>
      <c r="C51" t="str">
        <f ca="1">OFFSET('42p stat'!$A$1,A51*20,0)</f>
        <v>non CUDA transp Time</v>
      </c>
      <c r="D51" s="5">
        <f ca="1">OFFSET('42p trace'!$R$56,(A51-1)*56,0)-OFFSET('42p trace'!$S$56,(A51-1)*56,0)</f>
        <v>62.786740000000179</v>
      </c>
      <c r="E51" s="5">
        <f ca="1">OFFSET('42p trace'!$S$56,(A51-1)*56,0)-OFFSET('42p stat'!$H$1,A51*20,0)</f>
        <v>5.9271999999850777E-2</v>
      </c>
      <c r="F51" s="5">
        <f ca="1">OFFSET('42p stat'!$H$1,A51*20,0)-OFFSET('42p stat'!$K$1,A51*20,0)</f>
        <v>4.9135160000000155</v>
      </c>
      <c r="G51" s="5">
        <f ca="1">OFFSET('42p stat'!$K$1,A51*20,0)-OFFSET('42p stat'!$N$1,A51*20,0)</f>
        <v>345.13353999999998</v>
      </c>
      <c r="H51" s="5">
        <f ca="1">OFFSET('42p stat'!$N$1,A51*20,0)</f>
        <v>11.072611999999999</v>
      </c>
      <c r="I51" s="5"/>
      <c r="J51" s="5">
        <f t="shared" ca="1" si="0"/>
        <v>423.96568000000002</v>
      </c>
      <c r="K51" s="10">
        <f t="shared" ca="1" si="1"/>
        <v>0.8140600909016974</v>
      </c>
      <c r="L51">
        <f t="shared" ca="1" si="3"/>
        <v>6.6923630311595511E-4</v>
      </c>
    </row>
    <row r="52" spans="1:12" x14ac:dyDescent="0.25">
      <c r="A52">
        <v>22</v>
      </c>
      <c r="C52" t="str">
        <f ca="1">OFFSET('42p stat'!$A$1,A52*20,0)</f>
        <v>non CUDA transp</v>
      </c>
      <c r="D52" s="5">
        <f ca="1">OFFSET('42p trace'!$R$56,(A52-1)*56,0)-OFFSET('42p trace'!$S$56,(A52-1)*56,0)</f>
        <v>362.64526000000001</v>
      </c>
      <c r="E52" s="5">
        <f ca="1">OFFSET('42p trace'!$S$56,(A52-1)*56,0)-OFFSET('42p stat'!$H$1,A52*20,0)</f>
        <v>0</v>
      </c>
      <c r="F52" s="5">
        <f ca="1">OFFSET('42p stat'!$H$1,A52*20,0)-OFFSET('42p stat'!$K$1,A52*20,0)</f>
        <v>0</v>
      </c>
      <c r="G52" s="5">
        <f ca="1">OFFSET('42p stat'!$K$1,A52*20,0)-OFFSET('42p stat'!$N$1,A52*20,0)</f>
        <v>0</v>
      </c>
      <c r="H52" s="5">
        <f ca="1">OFFSET('42p stat'!$N$1,A52*20,0)</f>
        <v>0</v>
      </c>
      <c r="I52" s="5"/>
      <c r="J52" s="5">
        <f t="shared" ca="1" si="0"/>
        <v>362.64526000000001</v>
      </c>
      <c r="K52" s="10">
        <f t="shared" ca="1" si="1"/>
        <v>0</v>
      </c>
      <c r="L52" t="e">
        <f t="shared" ca="1" si="3"/>
        <v>#DIV/0!</v>
      </c>
    </row>
    <row r="53" spans="1:12" x14ac:dyDescent="0.25">
      <c r="A53">
        <v>23</v>
      </c>
      <c r="C53" t="str">
        <f ca="1">OFFSET('42p stat'!$A$1,A53*20,0)</f>
        <v>non CUDA transp non hash</v>
      </c>
      <c r="D53" s="5">
        <f ca="1">OFFSET('42p trace'!$R$56,(A53-1)*56,0)-OFFSET('42p trace'!$S$56,(A53-1)*56,0)</f>
        <v>2.0799399999998514</v>
      </c>
      <c r="E53" s="5">
        <f ca="1">OFFSET('42p trace'!$S$56,(A53-1)*56,0)-OFFSET('42p stat'!$H$1,A53*20,0)</f>
        <v>4.5356000000026597E-2</v>
      </c>
      <c r="F53" s="5">
        <f ca="1">OFFSET('42p stat'!$H$1,A53*20,0)-OFFSET('42p stat'!$K$1,A53*20,0)</f>
        <v>4.9581470000000536</v>
      </c>
      <c r="G53" s="5">
        <f ca="1">OFFSET('42p stat'!$K$1,A53*20,0)-OFFSET('42p stat'!$N$1,A53*20,0)</f>
        <v>257.36882599999996</v>
      </c>
      <c r="H53" s="5">
        <f ca="1">OFFSET('42p stat'!$N$1,A53*20,0)</f>
        <v>11.109391</v>
      </c>
      <c r="I53" s="5"/>
      <c r="J53" s="5">
        <f t="shared" ca="1" si="0"/>
        <v>275.5616599999999</v>
      </c>
      <c r="K53" s="10">
        <f t="shared" ca="1" si="1"/>
        <v>0.93397908112471106</v>
      </c>
      <c r="L53">
        <f t="shared" ca="1" si="3"/>
        <v>2.0042711897874676E-3</v>
      </c>
    </row>
    <row r="54" spans="1:12" x14ac:dyDescent="0.25">
      <c r="A54">
        <v>24</v>
      </c>
      <c r="C54" t="str">
        <f ca="1">OFFSET('42p stat'!$A$1,A54*20,0)</f>
        <v>non CUDA AVX Time</v>
      </c>
      <c r="D54" s="5">
        <f ca="1">OFFSET('42p trace'!$R$56,(A54-1)*56,0)-OFFSET('42p trace'!$S$56,(A54-1)*56,0)</f>
        <v>62.243719999999826</v>
      </c>
      <c r="E54" s="5">
        <f ca="1">OFFSET('42p trace'!$S$56,(A54-1)*56,0)-OFFSET('42p stat'!$H$1,A54*20,0)</f>
        <v>4.7489000000041415E-2</v>
      </c>
      <c r="F54" s="5">
        <f ca="1">OFFSET('42p stat'!$H$1,A54*20,0)-OFFSET('42p stat'!$K$1,A54*20,0)</f>
        <v>5.3130510000000299</v>
      </c>
      <c r="G54" s="5">
        <f ca="1">OFFSET('42p stat'!$K$1,A54*20,0)-OFFSET('42p stat'!$N$1,A54*20,0)</f>
        <v>370.91714099999996</v>
      </c>
      <c r="H54" s="5">
        <f ca="1">OFFSET('42p stat'!$N$1,A54*20,0)</f>
        <v>9.9658390000000008</v>
      </c>
      <c r="I54" s="5"/>
      <c r="J54" s="5">
        <f t="shared" ca="1" si="0"/>
        <v>448.48723999999987</v>
      </c>
      <c r="K54" s="10">
        <f t="shared" ca="1" si="1"/>
        <v>0.8270405664161149</v>
      </c>
      <c r="L54">
        <f t="shared" ca="1" si="3"/>
        <v>1.2148580626094127E-3</v>
      </c>
    </row>
    <row r="55" spans="1:12" x14ac:dyDescent="0.25">
      <c r="A55">
        <v>25</v>
      </c>
      <c r="C55" t="str">
        <f ca="1">OFFSET('42p stat'!$A$1,A55*20,0)</f>
        <v>non CUDA AVX</v>
      </c>
      <c r="D55" s="5">
        <f ca="1">OFFSET('42p trace'!$R$56,(A55-1)*56,0)-OFFSET('42p trace'!$S$56,(A55-1)*56,0)</f>
        <v>367.16606000000007</v>
      </c>
      <c r="E55" s="5">
        <f ca="1">OFFSET('42p trace'!$S$56,(A55-1)*56,0)-OFFSET('42p stat'!$H$1,A55*20,0)</f>
        <v>0</v>
      </c>
      <c r="F55" s="5">
        <f ca="1">OFFSET('42p stat'!$H$1,A55*20,0)-OFFSET('42p stat'!$K$1,A55*20,0)</f>
        <v>0</v>
      </c>
      <c r="G55" s="5">
        <f ca="1">OFFSET('42p stat'!$K$1,A55*20,0)-OFFSET('42p stat'!$N$1,A55*20,0)</f>
        <v>0</v>
      </c>
      <c r="H55" s="5">
        <f ca="1">OFFSET('42p stat'!$N$1,A55*20,0)</f>
        <v>0</v>
      </c>
      <c r="I55" s="5"/>
      <c r="J55" s="5">
        <f t="shared" ca="1" si="0"/>
        <v>367.16606000000007</v>
      </c>
      <c r="K55" s="10">
        <f t="shared" ca="1" si="1"/>
        <v>0</v>
      </c>
      <c r="L55" t="e">
        <f t="shared" ca="1" si="3"/>
        <v>#DIV/0!</v>
      </c>
    </row>
    <row r="56" spans="1:12" x14ac:dyDescent="0.25">
      <c r="A56">
        <v>26</v>
      </c>
      <c r="C56" t="str">
        <f ca="1">OFFSET('42p stat'!$A$1,A56*20,0)</f>
        <v>non CUDA AVX non hash</v>
      </c>
      <c r="D56" s="5">
        <f ca="1">OFFSET('42p trace'!$R$56,(A56-1)*56,0)-OFFSET('42p trace'!$S$56,(A56-1)*56,0)</f>
        <v>2.036139999999989</v>
      </c>
      <c r="E56" s="5">
        <f ca="1">OFFSET('42p trace'!$S$56,(A56-1)*56,0)-OFFSET('42p stat'!$H$1,A56*20,0)</f>
        <v>5.2359999999964657E-2</v>
      </c>
      <c r="F56" s="5">
        <f ca="1">OFFSET('42p stat'!$H$1,A56*20,0)-OFFSET('42p stat'!$K$1,A56*20,0)</f>
        <v>5.3988810000000171</v>
      </c>
      <c r="G56" s="5">
        <f ca="1">OFFSET('42p stat'!$K$1,A56*20,0)-OFFSET('42p stat'!$N$1,A56*20,0)</f>
        <v>269.65821899999997</v>
      </c>
      <c r="H56" s="5">
        <f ca="1">OFFSET('42p stat'!$N$1,A56*20,0)</f>
        <v>10.06312</v>
      </c>
      <c r="I56" s="5"/>
      <c r="J56" s="5">
        <f t="shared" ca="1" si="0"/>
        <v>287.20871999999997</v>
      </c>
      <c r="K56" s="10">
        <f t="shared" ca="1" si="1"/>
        <v>0.93889286857307119</v>
      </c>
      <c r="L56">
        <f t="shared" ca="1" si="3"/>
        <v>1.3705856168580374E-3</v>
      </c>
    </row>
    <row r="57" spans="1:12" x14ac:dyDescent="0.25">
      <c r="A57">
        <v>27</v>
      </c>
      <c r="C57" t="str">
        <f ca="1">OFFSET('42p stat'!$A$1,A57*20,0)</f>
        <v>non CUDA AVX_OMP Time</v>
      </c>
      <c r="D57" s="5">
        <f ca="1">OFFSET('42p trace'!$R$56,(A57-1)*56,0)-OFFSET('42p trace'!$S$56,(A57-1)*56,0)</f>
        <v>62.182619999999872</v>
      </c>
      <c r="E57" s="5">
        <f ca="1">OFFSET('42p trace'!$S$56,(A57-1)*56,0)-OFFSET('42p stat'!$H$1,A57*20,0)</f>
        <v>4.3200000000069849E-2</v>
      </c>
      <c r="F57" s="5">
        <f ca="1">OFFSET('42p stat'!$H$1,A57*20,0)-OFFSET('42p stat'!$K$1,A57*20,0)</f>
        <v>5.3046589999999583</v>
      </c>
      <c r="G57" s="5">
        <f ca="1">OFFSET('42p stat'!$K$1,A57*20,0)-OFFSET('42p stat'!$N$1,A57*20,0)</f>
        <v>246.23826500000001</v>
      </c>
      <c r="H57" s="5">
        <f ca="1">OFFSET('42p stat'!$N$1,A57*20,0)</f>
        <v>9.9468160000000001</v>
      </c>
      <c r="I57" s="5"/>
      <c r="J57" s="5">
        <f t="shared" ca="1" si="0"/>
        <v>323.71555999999993</v>
      </c>
      <c r="K57" s="10">
        <f t="shared" ca="1" si="1"/>
        <v>0.76066243154947533</v>
      </c>
      <c r="L57">
        <f t="shared" ca="1" si="3"/>
        <v>8.0849138076416124E-4</v>
      </c>
    </row>
    <row r="58" spans="1:12" x14ac:dyDescent="0.25">
      <c r="A58">
        <v>28</v>
      </c>
      <c r="C58" t="str">
        <f ca="1">OFFSET('42p stat'!$A$1,A58*20,0)</f>
        <v>non CUDA AVX_OMP</v>
      </c>
      <c r="D58" s="5">
        <f ca="1">OFFSET('42p trace'!$R$56,(A58-1)*56,0)-OFFSET('42p trace'!$S$56,(A58-1)*56,0)</f>
        <v>387.62838000000005</v>
      </c>
      <c r="E58" s="5">
        <f ca="1">OFFSET('42p trace'!$S$56,(A58-1)*56,0)-OFFSET('42p stat'!$H$1,A58*20,0)</f>
        <v>0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>
        <f t="shared" ca="1" si="0"/>
        <v>387.62838000000005</v>
      </c>
      <c r="K58" s="10">
        <f t="shared" ca="1" si="1"/>
        <v>0</v>
      </c>
      <c r="L58" t="e">
        <f t="shared" ca="1" si="3"/>
        <v>#DIV/0!</v>
      </c>
    </row>
    <row r="59" spans="1:12" x14ac:dyDescent="0.25">
      <c r="A59">
        <v>29</v>
      </c>
      <c r="C59" t="str">
        <f ca="1">OFFSET('42p stat'!$A$1,A59*20,0)</f>
        <v>non CUDA AVX_OMP non hash</v>
      </c>
      <c r="D59" s="5">
        <f ca="1">OFFSET('42p trace'!$R$56,(A59-1)*56,0)-OFFSET('42p trace'!$S$56,(A59-1)*56,0)</f>
        <v>2.0474200000001019</v>
      </c>
      <c r="E59" s="5">
        <f ca="1">OFFSET('42p trace'!$S$56,(A59-1)*56,0)-OFFSET('42p stat'!$H$1,A59*20,0)</f>
        <v>4.8087999999893327E-2</v>
      </c>
      <c r="F59" s="5">
        <f ca="1">OFFSET('42p stat'!$H$1,A59*20,0)-OFFSET('42p stat'!$K$1,A59*20,0)</f>
        <v>5.4259050000000002</v>
      </c>
      <c r="G59" s="5">
        <f ca="1">OFFSET('42p stat'!$K$1,A59*20,0)-OFFSET('42p stat'!$N$1,A59*20,0)</f>
        <v>251.26099200000002</v>
      </c>
      <c r="H59" s="5">
        <f ca="1">OFFSET('42p stat'!$N$1,A59*20,0)</f>
        <v>10.121494999999999</v>
      </c>
      <c r="I59" s="5"/>
      <c r="J59" s="5">
        <f t="shared" ca="1" si="0"/>
        <v>268.90390000000002</v>
      </c>
      <c r="K59" s="10">
        <f t="shared" ca="1" si="1"/>
        <v>0.93438954213754433</v>
      </c>
      <c r="L59">
        <f t="shared" ca="1" si="3"/>
        <v>1.5278467428242895E-3</v>
      </c>
    </row>
    <row r="60" spans="1:12" x14ac:dyDescent="0.25">
      <c r="A60">
        <v>30</v>
      </c>
      <c r="C60" t="str">
        <f ca="1">OFFSET('42p stat'!$A$1,A60*20,0)</f>
        <v>non CUDA transp_AVX Time</v>
      </c>
      <c r="D60" s="5">
        <f ca="1">OFFSET('42p trace'!$R$56,(A60-1)*56,0)-OFFSET('42p trace'!$S$56,(A60-1)*56,0)</f>
        <v>62.490539999999953</v>
      </c>
      <c r="E60" s="5">
        <f ca="1">OFFSET('42p trace'!$S$56,(A60-1)*56,0)-OFFSET('42p stat'!$H$1,A60*20,0)</f>
        <v>5.3228000000046904E-2</v>
      </c>
      <c r="F60" s="5">
        <f ca="1">OFFSET('42p stat'!$H$1,A60*20,0)-OFFSET('42p stat'!$K$1,A60*20,0)</f>
        <v>4.2787119999999845</v>
      </c>
      <c r="G60" s="5">
        <f ca="1">OFFSET('42p stat'!$K$1,A60*20,0)-OFFSET('42p stat'!$N$1,A60*20,0)</f>
        <v>379.58682700000003</v>
      </c>
      <c r="H60" s="5">
        <f ca="1">OFFSET('42p stat'!$N$1,A60*20,0)</f>
        <v>11.003133</v>
      </c>
      <c r="I60" s="5"/>
      <c r="J60" s="5">
        <f t="shared" ca="1" si="0"/>
        <v>457.41244</v>
      </c>
      <c r="K60" s="10">
        <f t="shared" ca="1" si="1"/>
        <v>0.82985680713012533</v>
      </c>
      <c r="L60">
        <f t="shared" ca="1" si="3"/>
        <v>4.7031302733298677E-4</v>
      </c>
    </row>
    <row r="61" spans="1:12" x14ac:dyDescent="0.25">
      <c r="A61">
        <v>31</v>
      </c>
      <c r="C61" t="str">
        <f ca="1">OFFSET('42p stat'!$A$1,A61*20,0)</f>
        <v>non CUDA transp_AVX</v>
      </c>
      <c r="D61" s="5">
        <f ca="1">OFFSET('42p trace'!$R$56,(A61-1)*56,0)-OFFSET('42p trace'!$S$56,(A61-1)*56,0)</f>
        <v>401.71293999999995</v>
      </c>
      <c r="E61" s="5">
        <f ca="1">OFFSET('42p trace'!$S$56,(A61-1)*56,0)-OFFSET('42p stat'!$H$1,A61*20,0)</f>
        <v>0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>
        <f t="shared" ca="1" si="0"/>
        <v>401.71293999999995</v>
      </c>
      <c r="K61" s="10">
        <f t="shared" ca="1" si="1"/>
        <v>0</v>
      </c>
      <c r="L61" t="e">
        <f t="shared" ca="1" si="3"/>
        <v>#DIV/0!</v>
      </c>
    </row>
    <row r="62" spans="1:12" x14ac:dyDescent="0.25">
      <c r="A62">
        <v>32</v>
      </c>
      <c r="C62" t="str">
        <f ca="1">OFFSET('42p stat'!$A$1,A62*20,0)</f>
        <v>non CUDA transp_AVX non hash</v>
      </c>
      <c r="D62" s="5">
        <f ca="1">OFFSET('42p trace'!$R$56,(A62-1)*56,0)-OFFSET('42p trace'!$S$56,(A62-1)*56,0)</f>
        <v>2.0119400000000951</v>
      </c>
      <c r="E62" s="5">
        <f ca="1">OFFSET('42p trace'!$S$56,(A62-1)*56,0)-OFFSET('42p stat'!$H$1,A62*20,0)</f>
        <v>4.8912999999970452E-2</v>
      </c>
      <c r="F62" s="5">
        <f ca="1">OFFSET('42p stat'!$H$1,A62*20,0)-OFFSET('42p stat'!$K$1,A62*20,0)</f>
        <v>4.1592190000000073</v>
      </c>
      <c r="G62" s="5">
        <f ca="1">OFFSET('42p stat'!$K$1,A62*20,0)-OFFSET('42p stat'!$N$1,A62*20,0)</f>
        <v>284.74056999999999</v>
      </c>
      <c r="H62" s="5">
        <f ca="1">OFFSET('42p stat'!$N$1,A62*20,0)</f>
        <v>10.863758000000001</v>
      </c>
      <c r="I62" s="5"/>
      <c r="J62" s="5">
        <f t="shared" ca="1" si="0"/>
        <v>301.82440000000008</v>
      </c>
      <c r="K62" s="10">
        <f t="shared" ca="1" si="1"/>
        <v>0.94339811493040293</v>
      </c>
      <c r="L62">
        <f t="shared" ca="1" si="3"/>
        <v>1.1692083021964156E-3</v>
      </c>
    </row>
    <row r="63" spans="1:12" x14ac:dyDescent="0.25">
      <c r="A63">
        <v>33</v>
      </c>
      <c r="C63" t="str">
        <f ca="1">OFFSET('42p stat'!$A$1,A63*20,0)</f>
        <v>non CUDA transp_AVX_OMP Time</v>
      </c>
      <c r="D63" s="5">
        <f ca="1">OFFSET('42p trace'!$R$56,(A63-1)*56,0)-OFFSET('42p trace'!$S$56,(A63-1)*56,0)</f>
        <v>62.212819999999965</v>
      </c>
      <c r="E63" s="5">
        <f ca="1">OFFSET('42p trace'!$S$56,(A63-1)*56,0)-OFFSET('42p stat'!$H$1,A63*20,0)</f>
        <v>5.419100000005983E-2</v>
      </c>
      <c r="F63" s="5">
        <f ca="1">OFFSET('42p stat'!$H$1,A63*20,0)-OFFSET('42p stat'!$K$1,A63*20,0)</f>
        <v>4.1735050000000342</v>
      </c>
      <c r="G63" s="5">
        <f ca="1">OFFSET('42p stat'!$K$1,A63*20,0)-OFFSET('42p stat'!$N$1,A63*20,0)</f>
        <v>378.32357399999995</v>
      </c>
      <c r="H63" s="5">
        <f ca="1">OFFSET('42p stat'!$N$1,A63*20,0)</f>
        <v>10.95987</v>
      </c>
      <c r="I63" s="5"/>
      <c r="J63" s="5">
        <f t="shared" ca="1" si="0"/>
        <v>455.72396000000003</v>
      </c>
      <c r="K63" s="10">
        <f t="shared" ca="1" si="1"/>
        <v>0.83015949830682578</v>
      </c>
      <c r="L63">
        <f t="shared" ca="1" si="3"/>
        <v>1.3698779332563915E-3</v>
      </c>
    </row>
    <row r="64" spans="1:12" x14ac:dyDescent="0.25">
      <c r="A64">
        <v>34</v>
      </c>
      <c r="C64" t="str">
        <f ca="1">OFFSET('42p stat'!$A$1,A64*20,0)</f>
        <v>non CUDA transp_AVX_OMP</v>
      </c>
      <c r="D64" s="5">
        <f ca="1">OFFSET('42p trace'!$R$56,(A64-1)*56,0)-OFFSET('42p trace'!$S$56,(A64-1)*56,0)</f>
        <v>398.44284000000005</v>
      </c>
      <c r="E64" s="5">
        <f ca="1">OFFSET('42p trace'!$S$56,(A64-1)*56,0)-OFFSET('42p stat'!$H$1,A64*20,0)</f>
        <v>0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>
        <f t="shared" ca="1" si="0"/>
        <v>398.44284000000005</v>
      </c>
      <c r="K64" s="10">
        <f t="shared" ca="1" si="1"/>
        <v>0</v>
      </c>
      <c r="L64" t="e">
        <f t="shared" ca="1" si="3"/>
        <v>#DIV/0!</v>
      </c>
    </row>
    <row r="65" spans="1:12" x14ac:dyDescent="0.25">
      <c r="A65">
        <v>35</v>
      </c>
      <c r="C65" t="str">
        <f ca="1">OFFSET('42p stat'!$A$1,A65*20,0)</f>
        <v>non CUDA transp_AVX_OMP non hash</v>
      </c>
      <c r="D65" s="5">
        <f ca="1">OFFSET('42p trace'!$R$56,(A65-1)*56,0)-OFFSET('42p trace'!$S$56,(A65-1)*56,0)</f>
        <v>2.0914800000000469</v>
      </c>
      <c r="E65" s="5">
        <f ca="1">OFFSET('42p trace'!$S$56,(A65-1)*56,0)-OFFSET('42p stat'!$H$1,A65*20,0)</f>
        <v>4.7345000000007076E-2</v>
      </c>
      <c r="F65" s="5">
        <f ca="1">OFFSET('42p stat'!$H$1,A65*20,0)-OFFSET('42p stat'!$K$1,A65*20,0)</f>
        <v>4.0869720000000029</v>
      </c>
      <c r="G65" s="5">
        <f ca="1">OFFSET('42p stat'!$K$1,A65*20,0)-OFFSET('42p stat'!$N$1,A65*20,0)</f>
        <v>286.15565400000003</v>
      </c>
      <c r="H65" s="5">
        <f ca="1">OFFSET('42p stat'!$N$1,A65*20,0)</f>
        <v>10.873628999999999</v>
      </c>
      <c r="I65" s="5"/>
      <c r="J65" s="5">
        <f t="shared" ca="1" si="0"/>
        <v>303.25508000000008</v>
      </c>
      <c r="K65" s="10">
        <f t="shared" ca="1" si="1"/>
        <v>0.94361371951295903</v>
      </c>
      <c r="L65">
        <f t="shared" ca="1" si="3"/>
        <v>5.4632885539960376E-3</v>
      </c>
    </row>
    <row r="66" spans="1:12" x14ac:dyDescent="0.25">
      <c r="A66">
        <v>36</v>
      </c>
      <c r="C66">
        <f ca="1">OFFSET('42p stat'!$A$1,A66*20,0)</f>
        <v>0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0"/>
        <v>#DIV/0!</v>
      </c>
      <c r="K66" s="10" t="e">
        <f t="shared" ca="1" si="1"/>
        <v>#DIV/0!</v>
      </c>
      <c r="L66" t="e">
        <f t="shared" ca="1" si="3"/>
        <v>#DIV/0!</v>
      </c>
    </row>
    <row r="67" spans="1:12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0"/>
        <v>#DIV/0!</v>
      </c>
      <c r="K67" s="10" t="e">
        <f t="shared" ca="1" si="1"/>
        <v>#DIV/0!</v>
      </c>
      <c r="L67" t="e">
        <f t="shared" ca="1" si="3"/>
        <v>#DIV/0!</v>
      </c>
    </row>
    <row r="68" spans="1:12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0"/>
        <v>#DIV/0!</v>
      </c>
      <c r="K68" s="10" t="e">
        <f t="shared" ca="1" si="1"/>
        <v>#DIV/0!</v>
      </c>
      <c r="L68" t="e">
        <f t="shared" ca="1" si="3"/>
        <v>#DIV/0!</v>
      </c>
    </row>
    <row r="69" spans="1:12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0"/>
        <v>#DIV/0!</v>
      </c>
      <c r="K69" s="10" t="e">
        <f t="shared" ca="1" si="1"/>
        <v>#DIV/0!</v>
      </c>
      <c r="L69" t="e">
        <f t="shared" ca="1" si="3"/>
        <v>#DIV/0!</v>
      </c>
    </row>
    <row r="70" spans="1:12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0"/>
        <v>#DIV/0!</v>
      </c>
      <c r="K70" s="10" t="e">
        <f t="shared" ca="1" si="1"/>
        <v>#DIV/0!</v>
      </c>
      <c r="L70" t="e">
        <f t="shared" ca="1" si="3"/>
        <v>#DIV/0!</v>
      </c>
    </row>
    <row r="71" spans="1:12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0"/>
        <v>#DIV/0!</v>
      </c>
      <c r="K71" s="10" t="e">
        <f t="shared" ca="1" si="1"/>
        <v>#DIV/0!</v>
      </c>
      <c r="L71" t="e">
        <f t="shared" ca="1" si="3"/>
        <v>#DIV/0!</v>
      </c>
    </row>
    <row r="72" spans="1:12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0"/>
        <v>#DIV/0!</v>
      </c>
      <c r="K72" s="10" t="e">
        <f t="shared" ca="1" si="1"/>
        <v>#DIV/0!</v>
      </c>
      <c r="L72" t="e">
        <f t="shared" ca="1" si="3"/>
        <v>#DIV/0!</v>
      </c>
    </row>
    <row r="73" spans="1:12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0"/>
        <v>#DIV/0!</v>
      </c>
      <c r="K73" s="10" t="e">
        <f t="shared" ca="1" si="1"/>
        <v>#DIV/0!</v>
      </c>
      <c r="L73" t="e">
        <f t="shared" ca="1" si="3"/>
        <v>#DIV/0!</v>
      </c>
    </row>
    <row r="74" spans="1:12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0"/>
        <v>#DIV/0!</v>
      </c>
      <c r="K74" s="10" t="e">
        <f t="shared" ca="1" si="1"/>
        <v>#DIV/0!</v>
      </c>
      <c r="L74" t="e">
        <f t="shared" ca="1" si="3"/>
        <v>#DIV/0!</v>
      </c>
    </row>
    <row r="75" spans="1:12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0"/>
        <v>#DIV/0!</v>
      </c>
      <c r="K75" s="10" t="e">
        <f t="shared" ca="1" si="1"/>
        <v>#DIV/0!</v>
      </c>
      <c r="L75" t="e">
        <f t="shared" ca="1" si="3"/>
        <v>#DIV/0!</v>
      </c>
    </row>
    <row r="76" spans="1:12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0"/>
        <v>#DIV/0!</v>
      </c>
      <c r="K76" s="10" t="e">
        <f t="shared" ca="1" si="1"/>
        <v>#DIV/0!</v>
      </c>
      <c r="L76" t="e">
        <f t="shared" ca="1" si="3"/>
        <v>#DIV/0!</v>
      </c>
    </row>
    <row r="77" spans="1:12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0"/>
        <v>0</v>
      </c>
      <c r="K77" s="10" t="e">
        <f t="shared" ca="1" si="1"/>
        <v>#DIV/0!</v>
      </c>
      <c r="L77" t="e">
        <f ca="1">$K$29*POWER(K77,2)*SQRT(G228/(POWER(G77,2)*$L$29)+J228/(POWER(J77,2)*$L$29))</f>
        <v>#DIV/0!</v>
      </c>
    </row>
    <row r="78" spans="1:12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0"/>
        <v>0</v>
      </c>
      <c r="K78" s="10" t="e">
        <f t="shared" ca="1" si="1"/>
        <v>#DIV/0!</v>
      </c>
      <c r="L78" t="e">
        <f ca="1">$K$29*POWER(K78,2)*SQRT(G229/(POWER(G78,2)*$L$29)+J229/(POWER(J78,2)*$L$29))</f>
        <v>#DIV/0!</v>
      </c>
    </row>
    <row r="79" spans="1:12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0"/>
        <v>0</v>
      </c>
      <c r="K79" s="10" t="e">
        <f t="shared" ca="1" si="1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0"/>
        <v>0</v>
      </c>
      <c r="K80" s="10" t="e">
        <f t="shared" ca="1" si="1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68</v>
      </c>
    </row>
    <row r="83" spans="1:11" x14ac:dyDescent="0.25">
      <c r="D83" t="s">
        <v>57</v>
      </c>
      <c r="E83" t="s">
        <v>53</v>
      </c>
      <c r="F83" t="s">
        <v>54</v>
      </c>
      <c r="G83" t="s">
        <v>55</v>
      </c>
      <c r="H83" t="s">
        <v>56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923.74505999999997</v>
      </c>
      <c r="E84" s="5">
        <f ca="1">OFFSET('42p trace'!$S$56,(A84-1)*56,0)</f>
        <v>914.50250000000005</v>
      </c>
      <c r="F84" s="5">
        <f ca="1">OFFSET('42p stat'!$H$1,A84*20,0)</f>
        <v>874.22430799999995</v>
      </c>
      <c r="G84" s="5">
        <f ca="1">OFFSET('42p stat'!$K$1,A84*20,0)</f>
        <v>457.12954999999999</v>
      </c>
      <c r="H84" s="5">
        <f ca="1">OFFSET('42p stat'!$N$1,A84*20,0)</f>
        <v>357.72844600000002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931.07302000000016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864.85201999999981</v>
      </c>
      <c r="E86" s="5">
        <f ca="1">OFFSET('42p trace'!$S$56,(A86-1)*56,0)</f>
        <v>862.1690000000001</v>
      </c>
      <c r="F86" s="5">
        <f ca="1">OFFSET('42p stat'!$H$1,A86*20,0)</f>
        <v>840.52305699999999</v>
      </c>
      <c r="G86" s="5">
        <f ca="1">OFFSET('42p stat'!$K$1,A86*20,0)</f>
        <v>427.202518</v>
      </c>
      <c r="H86" s="5">
        <f ca="1">OFFSET('42p stat'!$N$1,A86*20,0)</f>
        <v>357.25608499999998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1132.9058</v>
      </c>
      <c r="E87" s="5">
        <f ca="1">OFFSET('42p trace'!$S$56,(A87-1)*56,0)</f>
        <v>1124.0660000000003</v>
      </c>
      <c r="F87" s="5">
        <f ca="1">OFFSET('42p stat'!$H$1,A87*20,0)</f>
        <v>1096.840459</v>
      </c>
      <c r="G87" s="5">
        <f ca="1">OFFSET('42p stat'!$K$1,A87*20,0)</f>
        <v>726.82289300000002</v>
      </c>
      <c r="H87" s="5">
        <f ca="1">OFFSET('42p stat'!$N$1,A87*20,0)</f>
        <v>454.17206099999999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1197.6575999999998</v>
      </c>
      <c r="E88" s="5">
        <f ca="1">OFFSET('42p trace'!$S$56,(A88-1)*56,0)</f>
        <v>1188.8610000000001</v>
      </c>
      <c r="F88" s="5">
        <f ca="1">OFFSET('42p stat'!$H$1,A88*20,0)</f>
        <v>1147.451069</v>
      </c>
      <c r="G88" s="5">
        <f ca="1">OFFSET('42p stat'!$K$1,A88*20,0)</f>
        <v>731.17722400000002</v>
      </c>
      <c r="H88" s="5">
        <f ca="1">OFFSET('42p stat'!$N$1,A88*20,0)</f>
        <v>458.57522799999998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1127.4591999999998</v>
      </c>
      <c r="E89" s="5">
        <f ca="1">OFFSET('42p trace'!$S$56,(A89-1)*56,0)</f>
        <v>1118.7192</v>
      </c>
      <c r="F89" s="5">
        <f ca="1">OFFSET('42p stat'!$H$1,A89*20,0)</f>
        <v>1078.407246</v>
      </c>
      <c r="G89" s="5">
        <f ca="1">OFFSET('42p stat'!$K$1,A89*20,0)</f>
        <v>704.71552699999995</v>
      </c>
      <c r="H89" s="5">
        <f ca="1">OFFSET('42p stat'!$N$1,A89*20,0)</f>
        <v>454.133107</v>
      </c>
    </row>
    <row r="90" spans="1:11" x14ac:dyDescent="0.25">
      <c r="A90">
        <v>7</v>
      </c>
      <c r="C90" t="str">
        <f ca="1">OFFSET('42p stat'!$A$1,A90*20,0)</f>
        <v>CUDA ant add CPU12</v>
      </c>
      <c r="D90" s="5">
        <f ca="1">OFFSET('42p trace'!$R$56,(A90-1)*56,0)</f>
        <v>1270.3379999999997</v>
      </c>
      <c r="E90" s="5">
        <f ca="1">OFFSET('42p trace'!$S$56,(A90-1)*56,0)</f>
        <v>1219.2482</v>
      </c>
      <c r="F90" s="5">
        <f ca="1">OFFSET('42p stat'!$H$1,A90*20,0)</f>
        <v>1213.7594529999999</v>
      </c>
      <c r="G90" s="5">
        <f ca="1">OFFSET('42p stat'!$K$1,A90*20,0)</f>
        <v>802.47423700000002</v>
      </c>
      <c r="H90" s="5">
        <f ca="1">OFFSET('42p stat'!$N$1,A90*20,0)</f>
        <v>461.08966199999998</v>
      </c>
    </row>
    <row r="91" spans="1:11" x14ac:dyDescent="0.25">
      <c r="A91">
        <v>8</v>
      </c>
      <c r="C91" t="str">
        <f ca="1">OFFSET('42p stat'!$A$1,A91*20,0)</f>
        <v>CUDA opt</v>
      </c>
      <c r="D91" s="5">
        <f ca="1">OFFSET('42p trace'!$R$56,(A91-1)*56,0)</f>
        <v>941.34415999999999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opt Time</v>
      </c>
      <c r="D92" s="5">
        <f ca="1">OFFSET('42p trace'!$R$56,(A92-1)*56,0)</f>
        <v>937.62512000000015</v>
      </c>
      <c r="E92" s="5">
        <f ca="1">OFFSET('42p trace'!$S$56,(A92-1)*56,0)</f>
        <v>928.88396000000012</v>
      </c>
      <c r="F92" s="5">
        <f ca="1">OFFSET('42p stat'!$H$1,A92*20,0)</f>
        <v>889.38103799999999</v>
      </c>
      <c r="G92" s="5">
        <f ca="1">OFFSET('42p stat'!$K$1,A92*20,0)</f>
        <v>99.443815000000001</v>
      </c>
      <c r="H92" s="5">
        <f ca="1">OFFSET('42p stat'!$N$1,A92*20,0)</f>
        <v>0</v>
      </c>
    </row>
    <row r="93" spans="1:11" x14ac:dyDescent="0.25">
      <c r="A93">
        <v>10</v>
      </c>
      <c r="C93" t="str">
        <f ca="1">OFFSET('42p stat'!$A$1,A93*20,0)</f>
        <v>CUDA opt non hash</v>
      </c>
      <c r="D93" s="5">
        <f ca="1">OFFSET('42p trace'!$R$56,(A93-1)*56,0)</f>
        <v>897.82542000000012</v>
      </c>
      <c r="E93" s="5">
        <f ca="1">OFFSET('42p trace'!$S$56,(A93-1)*56,0)</f>
        <v>895.0320200000001</v>
      </c>
      <c r="F93" s="5">
        <f ca="1">OFFSET('42p stat'!$H$1,A93*20,0)</f>
        <v>852.46440299999995</v>
      </c>
      <c r="G93" s="5">
        <f ca="1">OFFSET('42p stat'!$K$1,A93*20,0)</f>
        <v>63.440140999999997</v>
      </c>
      <c r="H93" s="5">
        <f ca="1">OFFSET('42p stat'!$N$1,A93*20,0)</f>
        <v>0</v>
      </c>
    </row>
    <row r="94" spans="1:11" x14ac:dyDescent="0.25">
      <c r="A94">
        <v>11</v>
      </c>
      <c r="C94" t="str">
        <f ca="1">OFFSET('42p stat'!$A$1,A94*20,0)</f>
        <v>CUDA opt ant</v>
      </c>
      <c r="D94" s="5">
        <f ca="1">OFFSET('42p trace'!$R$56,(A94-1)*56,0)</f>
        <v>1125.0827999999999</v>
      </c>
      <c r="E94" s="5">
        <f ca="1">OFFSET('42p trace'!$S$56,(A94-1)*56,0)</f>
        <v>1116.2385999999999</v>
      </c>
      <c r="F94" s="5">
        <f ca="1">OFFSET('42p stat'!$H$1,A94*20,0)</f>
        <v>1091.481184</v>
      </c>
      <c r="G94" s="5">
        <f ca="1">OFFSET('42p stat'!$K$1,A94*20,0)</f>
        <v>272.54633999999999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ant non hash</v>
      </c>
      <c r="D95" s="5">
        <f ca="1">OFFSET('42p trace'!$R$56,(A95-1)*56,0)</f>
        <v>1109.6313999999998</v>
      </c>
      <c r="E95" s="5">
        <f ca="1">OFFSET('42p trace'!$S$56,(A95-1)*56,0)</f>
        <v>1100.6828</v>
      </c>
      <c r="F95" s="5">
        <f ca="1">OFFSET('42p stat'!$H$1,A95*20,0)</f>
        <v>1070.9666380000001</v>
      </c>
      <c r="G95" s="5">
        <f ca="1">OFFSET('42p stat'!$K$1,A95*20,0)</f>
        <v>250.52499700000001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ant par</v>
      </c>
      <c r="D96" s="5">
        <f ca="1">OFFSET('42p trace'!$R$56,(A96-1)*56,0)</f>
        <v>1197.2737999999999</v>
      </c>
      <c r="E96" s="5">
        <f ca="1">OFFSET('42p trace'!$S$56,(A96-1)*56,0)</f>
        <v>1188.5240000000001</v>
      </c>
      <c r="F96" s="5">
        <f ca="1">OFFSET('42p stat'!$H$1,A96*20,0)</f>
        <v>1144.9899170000001</v>
      </c>
      <c r="G96" s="5">
        <f ca="1">OFFSET('42p stat'!$K$1,A96*20,0)</f>
        <v>272.50509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non CUDA Time</v>
      </c>
      <c r="D97" s="5">
        <f ca="1">OFFSET('42p trace'!$R$56,(A97-1)*56,0)</f>
        <v>443.30671999999993</v>
      </c>
      <c r="E97" s="5">
        <f ca="1">OFFSET('42p trace'!$S$56,(A97-1)*56,0)</f>
        <v>377.87502000000001</v>
      </c>
      <c r="F97" s="5">
        <f ca="1">OFFSET('42p stat'!$H$1,A97*20,0)</f>
        <v>377.81972500000001</v>
      </c>
      <c r="G97" s="5">
        <f ca="1">OFFSET('42p stat'!$K$1,A97*20,0)</f>
        <v>373.14029199999999</v>
      </c>
      <c r="H97" s="5">
        <f ca="1">OFFSET('42p stat'!$N$1,A97*20,0)</f>
        <v>10.385615</v>
      </c>
    </row>
    <row r="98" spans="1:8" x14ac:dyDescent="0.25">
      <c r="A98">
        <v>15</v>
      </c>
      <c r="C98" t="str">
        <f ca="1">OFFSET('42p stat'!$A$1,A98*20,0)</f>
        <v>non CUDA</v>
      </c>
      <c r="D98" s="5">
        <f ca="1">OFFSET('42p trace'!$R$56,(A98-1)*56,0)</f>
        <v>335.91493999999989</v>
      </c>
      <c r="E98" s="5">
        <f ca="1">OFFSET('42p trace'!$S$56,(A98-1)*56,0)</f>
        <v>0</v>
      </c>
      <c r="F98" s="5">
        <f ca="1">OFFSET('42p stat'!$H$1,A98*20,0)</f>
        <v>0</v>
      </c>
      <c r="G98" s="5">
        <f ca="1">OFFSET('42p stat'!$K$1,A98*20,0)</f>
        <v>0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non CUDA non hash</v>
      </c>
      <c r="D99" s="5">
        <f ca="1">OFFSET('42p trace'!$R$56,(A99-1)*56,0)</f>
        <v>264.19613999999996</v>
      </c>
      <c r="E99" s="5">
        <f ca="1">OFFSET('42p trace'!$S$56,(A99-1)*56,0)</f>
        <v>262.21156000000002</v>
      </c>
      <c r="F99" s="5">
        <f ca="1">OFFSET('42p stat'!$H$1,A99*20,0)</f>
        <v>262.15007400000002</v>
      </c>
      <c r="G99" s="5">
        <f ca="1">OFFSET('42p stat'!$K$1,A99*20,0)</f>
        <v>257.54619400000001</v>
      </c>
      <c r="H99" s="5">
        <f ca="1">OFFSET('42p stat'!$N$1,A99*20,0)</f>
        <v>10.334899</v>
      </c>
    </row>
    <row r="100" spans="1:8" x14ac:dyDescent="0.25">
      <c r="A100">
        <v>17</v>
      </c>
      <c r="C100" t="str">
        <f ca="1">OFFSET('42p stat'!$A$1,A100*20,0)</f>
        <v>Classic ACO</v>
      </c>
      <c r="D100" s="5">
        <f ca="1">OFFSET('42p trace'!$R$56,(A100-1)*56,0)</f>
        <v>10777.733999999997</v>
      </c>
      <c r="E100" s="5">
        <f ca="1">OFFSET('42p trace'!$S$56,(A100-1)*56,0)</f>
        <v>6150.9387999999999</v>
      </c>
      <c r="F100" s="5">
        <f ca="1">OFFSET('42p stat'!$H$1,A100*20,0)</f>
        <v>6107.48542</v>
      </c>
      <c r="G100" s="5">
        <f ca="1">OFFSET('42p stat'!$K$1,A100*20,0)</f>
        <v>6097.1394140000002</v>
      </c>
      <c r="H100" s="5">
        <f ca="1">OFFSET('42p stat'!$N$1,A100*20,0)</f>
        <v>39.461908999999999</v>
      </c>
    </row>
    <row r="101" spans="1:8" x14ac:dyDescent="0.25">
      <c r="A101">
        <v>18</v>
      </c>
      <c r="C101" t="str">
        <f ca="1">OFFSET('42p stat'!$A$1,A101*20,0)</f>
        <v>Classic ACO non hash</v>
      </c>
      <c r="D101" s="5">
        <f ca="1">OFFSET('42p trace'!$R$56,(A101-1)*56,0)</f>
        <v>5849.5716000000002</v>
      </c>
      <c r="E101" s="5">
        <f ca="1">OFFSET('42p trace'!$S$56,(A101-1)*56,0)</f>
        <v>5847.0378000000001</v>
      </c>
      <c r="F101" s="5">
        <f ca="1">OFFSET('42p stat'!$H$1,A101*20,0)</f>
        <v>5804.9292869999999</v>
      </c>
      <c r="G101" s="5">
        <f ca="1">OFFSET('42p stat'!$K$1,A101*20,0)</f>
        <v>5794.7859179999996</v>
      </c>
      <c r="H101" s="5">
        <f ca="1">OFFSET('42p stat'!$N$1,A101*20,0)</f>
        <v>37.884860000000003</v>
      </c>
    </row>
    <row r="102" spans="1:8" x14ac:dyDescent="0.25">
      <c r="A102">
        <v>19</v>
      </c>
      <c r="C102" t="str">
        <f ca="1">OFFSET('42p stat'!$A$1,A102*20,0)</f>
        <v>omp</v>
      </c>
      <c r="D102" s="5">
        <f ca="1">OFFSET('42p trace'!$R$56,(A102-1)*56,0)</f>
        <v>354.87146000000001</v>
      </c>
      <c r="E102" s="5">
        <f ca="1">OFFSET('42p trace'!$S$56,(A102-1)*56,0)</f>
        <v>292.06309999999996</v>
      </c>
      <c r="F102" s="5">
        <f ca="1">OFFSET('42p stat'!$H$1,A102*20,0)</f>
        <v>292.015063</v>
      </c>
      <c r="G102" s="5">
        <f ca="1">OFFSET('42p stat'!$K$1,A102*20,0)</f>
        <v>287.621872</v>
      </c>
      <c r="H102" s="5">
        <f ca="1">OFFSET('42p stat'!$N$1,A102*20,0)</f>
        <v>10.228709</v>
      </c>
    </row>
    <row r="103" spans="1:8" x14ac:dyDescent="0.25">
      <c r="A103">
        <v>20</v>
      </c>
      <c r="C103" t="str">
        <f ca="1">OFFSET('42p stat'!$A$1,A103*20,0)</f>
        <v>omp non hash</v>
      </c>
      <c r="D103" s="5">
        <f ca="1">OFFSET('42p trace'!$R$56,(A103-1)*56,0)</f>
        <v>234.85801999999993</v>
      </c>
      <c r="E103" s="5">
        <f ca="1">OFFSET('42p trace'!$S$56,(A103-1)*56,0)</f>
        <v>232.87307999999996</v>
      </c>
      <c r="F103" s="5">
        <f ca="1">OFFSET('42p stat'!$H$1,A103*20,0)</f>
        <v>232.82944900000001</v>
      </c>
      <c r="G103" s="5">
        <f ca="1">OFFSET('42p stat'!$K$1,A103*20,0)</f>
        <v>228.439674</v>
      </c>
      <c r="H103" s="5">
        <f ca="1">OFFSET('42p stat'!$N$1,A103*20,0)</f>
        <v>10.121591</v>
      </c>
    </row>
    <row r="104" spans="1:8" x14ac:dyDescent="0.25">
      <c r="A104">
        <v>21</v>
      </c>
      <c r="C104" t="str">
        <f ca="1">OFFSET('42p stat'!$A$1,A104*20,0)</f>
        <v>non CUDA transp Time</v>
      </c>
      <c r="D104" s="5">
        <f ca="1">OFFSET('42p trace'!$R$56,(A104-1)*56,0)</f>
        <v>423.96568000000002</v>
      </c>
      <c r="E104" s="5">
        <f ca="1">OFFSET('42p trace'!$S$56,(A104-1)*56,0)</f>
        <v>361.17893999999984</v>
      </c>
      <c r="F104" s="5">
        <f ca="1">OFFSET('42p stat'!$H$1,A104*20,0)</f>
        <v>361.11966799999999</v>
      </c>
      <c r="G104" s="5">
        <f ca="1">OFFSET('42p stat'!$K$1,A104*20,0)</f>
        <v>356.20615199999997</v>
      </c>
      <c r="H104" s="5">
        <f ca="1">OFFSET('42p stat'!$N$1,A104*20,0)</f>
        <v>11.072611999999999</v>
      </c>
    </row>
    <row r="105" spans="1:8" x14ac:dyDescent="0.25">
      <c r="A105">
        <v>22</v>
      </c>
      <c r="C105" t="str">
        <f ca="1">OFFSET('42p stat'!$A$1,A105*20,0)</f>
        <v>non CUDA transp</v>
      </c>
      <c r="D105" s="5">
        <f ca="1">OFFSET('42p trace'!$R$56,(A105-1)*56,0)</f>
        <v>362.64526000000001</v>
      </c>
      <c r="E105" s="5">
        <f ca="1">OFFSET('42p trace'!$S$56,(A105-1)*56,0)</f>
        <v>0</v>
      </c>
      <c r="F105" s="5">
        <f ca="1">OFFSET('42p stat'!$H$1,A105*20,0)</f>
        <v>0</v>
      </c>
      <c r="G105" s="5">
        <f ca="1">OFFSET('42p stat'!$K$1,A105*20,0)</f>
        <v>0</v>
      </c>
      <c r="H105" s="5">
        <f ca="1">OFFSET('42p stat'!$N$1,A105*20,0)</f>
        <v>0</v>
      </c>
    </row>
    <row r="106" spans="1:8" x14ac:dyDescent="0.25">
      <c r="A106">
        <v>23</v>
      </c>
      <c r="C106" t="str">
        <f ca="1">OFFSET('42p stat'!$A$1,A106*20,0)</f>
        <v>non CUDA transp non hash</v>
      </c>
      <c r="D106" s="5">
        <f ca="1">OFFSET('42p trace'!$R$56,(A106-1)*56,0)</f>
        <v>275.5616599999999</v>
      </c>
      <c r="E106" s="5">
        <f ca="1">OFFSET('42p trace'!$S$56,(A106-1)*56,0)</f>
        <v>273.48172000000005</v>
      </c>
      <c r="F106" s="5">
        <f ca="1">OFFSET('42p stat'!$H$1,A106*20,0)</f>
        <v>273.43636400000003</v>
      </c>
      <c r="G106" s="5">
        <f ca="1">OFFSET('42p stat'!$K$1,A106*20,0)</f>
        <v>268.47821699999997</v>
      </c>
      <c r="H106" s="5">
        <f ca="1">OFFSET('42p stat'!$N$1,A106*20,0)</f>
        <v>11.109391</v>
      </c>
    </row>
    <row r="107" spans="1:8" x14ac:dyDescent="0.25">
      <c r="A107">
        <v>24</v>
      </c>
      <c r="C107" t="str">
        <f ca="1">OFFSET('42p stat'!$A$1,A107*20,0)</f>
        <v>non CUDA AVX Time</v>
      </c>
      <c r="D107" s="5">
        <f ca="1">OFFSET('42p trace'!$R$56,(A107-1)*56,0)</f>
        <v>448.48723999999987</v>
      </c>
      <c r="E107" s="5">
        <f ca="1">OFFSET('42p trace'!$S$56,(A107-1)*56,0)</f>
        <v>386.24352000000005</v>
      </c>
      <c r="F107" s="5">
        <f ca="1">OFFSET('42p stat'!$H$1,A107*20,0)</f>
        <v>386.196031</v>
      </c>
      <c r="G107" s="5">
        <f ca="1">OFFSET('42p stat'!$K$1,A107*20,0)</f>
        <v>380.88297999999998</v>
      </c>
      <c r="H107" s="5">
        <f ca="1">OFFSET('42p stat'!$N$1,A107*20,0)</f>
        <v>9.9658390000000008</v>
      </c>
    </row>
    <row r="108" spans="1:8" x14ac:dyDescent="0.25">
      <c r="A108">
        <v>25</v>
      </c>
      <c r="C108" t="str">
        <f ca="1">OFFSET('42p stat'!$A$1,A108*20,0)</f>
        <v>non CUDA AVX</v>
      </c>
      <c r="D108" s="5">
        <f ca="1">OFFSET('42p trace'!$R$56,(A108-1)*56,0)</f>
        <v>367.16606000000007</v>
      </c>
      <c r="E108" s="5">
        <f ca="1">OFFSET('42p trace'!$S$56,(A108-1)*56,0)</f>
        <v>0</v>
      </c>
      <c r="F108" s="5">
        <f ca="1">OFFSET('42p stat'!$H$1,A108*20,0)</f>
        <v>0</v>
      </c>
      <c r="G108" s="5">
        <f ca="1">OFFSET('42p stat'!$K$1,A108*20,0)</f>
        <v>0</v>
      </c>
      <c r="H108" s="5">
        <f ca="1">OFFSET('42p stat'!$N$1,A108*20,0)</f>
        <v>0</v>
      </c>
    </row>
    <row r="109" spans="1:8" x14ac:dyDescent="0.25">
      <c r="A109">
        <v>26</v>
      </c>
      <c r="C109" t="str">
        <f ca="1">OFFSET('42p stat'!$A$1,A109*20,0)</f>
        <v>non CUDA AVX non hash</v>
      </c>
      <c r="D109" s="5">
        <f ca="1">OFFSET('42p trace'!$R$56,(A109-1)*56,0)</f>
        <v>287.20871999999997</v>
      </c>
      <c r="E109" s="5">
        <f ca="1">OFFSET('42p trace'!$S$56,(A109-1)*56,0)</f>
        <v>285.17257999999998</v>
      </c>
      <c r="F109" s="5">
        <f ca="1">OFFSET('42p stat'!$H$1,A109*20,0)</f>
        <v>285.12022000000002</v>
      </c>
      <c r="G109" s="5">
        <f ca="1">OFFSET('42p stat'!$K$1,A109*20,0)</f>
        <v>279.721339</v>
      </c>
      <c r="H109" s="5">
        <f ca="1">OFFSET('42p stat'!$N$1,A109*20,0)</f>
        <v>10.06312</v>
      </c>
    </row>
    <row r="110" spans="1:8" x14ac:dyDescent="0.25">
      <c r="A110">
        <v>27</v>
      </c>
      <c r="C110" t="str">
        <f ca="1">OFFSET('42p stat'!$A$1,A110*20,0)</f>
        <v>non CUDA AVX_OMP Time</v>
      </c>
      <c r="D110" s="5">
        <f ca="1">OFFSET('42p trace'!$R$56,(A110-1)*56,0)</f>
        <v>323.71555999999993</v>
      </c>
      <c r="E110" s="5">
        <f ca="1">OFFSET('42p trace'!$S$56,(A110-1)*56,0)</f>
        <v>261.53294000000005</v>
      </c>
      <c r="F110" s="5">
        <f ca="1">OFFSET('42p stat'!$H$1,A110*20,0)</f>
        <v>261.48973999999998</v>
      </c>
      <c r="G110" s="5">
        <f ca="1">OFFSET('42p stat'!$K$1,A110*20,0)</f>
        <v>256.18508100000003</v>
      </c>
      <c r="H110" s="5">
        <f ca="1">OFFSET('42p stat'!$N$1,A110*20,0)</f>
        <v>9.9468160000000001</v>
      </c>
    </row>
    <row r="111" spans="1:8" x14ac:dyDescent="0.25">
      <c r="A111">
        <v>28</v>
      </c>
      <c r="C111" t="str">
        <f ca="1">OFFSET('42p stat'!$A$1,A111*20,0)</f>
        <v>non CUDA AVX_OMP</v>
      </c>
      <c r="D111" s="5">
        <f ca="1">OFFSET('42p trace'!$R$56,(A111-1)*56,0)</f>
        <v>387.62838000000005</v>
      </c>
      <c r="E111" s="5">
        <f ca="1">OFFSET('42p trace'!$S$56,(A111-1)*56,0)</f>
        <v>0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 t="str">
        <f ca="1">OFFSET('42p stat'!$A$1,A112*20,0)</f>
        <v>non CUDA AVX_OMP non hash</v>
      </c>
      <c r="D112" s="5">
        <f ca="1">OFFSET('42p trace'!$R$56,(A112-1)*56,0)</f>
        <v>268.90390000000002</v>
      </c>
      <c r="E112" s="5">
        <f ca="1">OFFSET('42p trace'!$S$56,(A112-1)*56,0)</f>
        <v>266.85647999999992</v>
      </c>
      <c r="F112" s="5">
        <f ca="1">OFFSET('42p stat'!$H$1,A112*20,0)</f>
        <v>266.80839200000003</v>
      </c>
      <c r="G112" s="5">
        <f ca="1">OFFSET('42p stat'!$K$1,A112*20,0)</f>
        <v>261.38248700000003</v>
      </c>
      <c r="H112" s="5">
        <f ca="1">OFFSET('42p stat'!$N$1,A112*20,0)</f>
        <v>10.121494999999999</v>
      </c>
    </row>
    <row r="113" spans="1:8" x14ac:dyDescent="0.25">
      <c r="A113">
        <v>30</v>
      </c>
      <c r="C113" t="str">
        <f ca="1">OFFSET('42p stat'!$A$1,A113*20,0)</f>
        <v>non CUDA transp_AVX Time</v>
      </c>
      <c r="D113" s="5">
        <f ca="1">OFFSET('42p trace'!$R$56,(A113-1)*56,0)</f>
        <v>457.41244</v>
      </c>
      <c r="E113" s="5">
        <f ca="1">OFFSET('42p trace'!$S$56,(A113-1)*56,0)</f>
        <v>394.92190000000005</v>
      </c>
      <c r="F113" s="5">
        <f ca="1">OFFSET('42p stat'!$H$1,A113*20,0)</f>
        <v>394.868672</v>
      </c>
      <c r="G113" s="5">
        <f ca="1">OFFSET('42p stat'!$K$1,A113*20,0)</f>
        <v>390.58996000000002</v>
      </c>
      <c r="H113" s="5">
        <f ca="1">OFFSET('42p stat'!$N$1,A113*20,0)</f>
        <v>11.003133</v>
      </c>
    </row>
    <row r="114" spans="1:8" x14ac:dyDescent="0.25">
      <c r="A114">
        <v>31</v>
      </c>
      <c r="C114" t="str">
        <f ca="1">OFFSET('42p stat'!$A$1,A114*20,0)</f>
        <v>non CUDA transp_AVX</v>
      </c>
      <c r="D114" s="5">
        <f ca="1">OFFSET('42p trace'!$R$56,(A114-1)*56,0)</f>
        <v>401.71293999999995</v>
      </c>
      <c r="E114" s="5">
        <f ca="1">OFFSET('42p trace'!$S$56,(A114-1)*56,0)</f>
        <v>0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 t="str">
        <f ca="1">OFFSET('42p stat'!$A$1,A115*20,0)</f>
        <v>non CUDA transp_AVX non hash</v>
      </c>
      <c r="D115" s="5">
        <f ca="1">OFFSET('42p trace'!$R$56,(A115-1)*56,0)</f>
        <v>301.82440000000008</v>
      </c>
      <c r="E115" s="5">
        <f ca="1">OFFSET('42p trace'!$S$56,(A115-1)*56,0)</f>
        <v>299.81245999999999</v>
      </c>
      <c r="F115" s="5">
        <f ca="1">OFFSET('42p stat'!$H$1,A115*20,0)</f>
        <v>299.76354700000002</v>
      </c>
      <c r="G115" s="5">
        <f ca="1">OFFSET('42p stat'!$K$1,A115*20,0)</f>
        <v>295.60432800000001</v>
      </c>
      <c r="H115" s="5">
        <f ca="1">OFFSET('42p stat'!$N$1,A115*20,0)</f>
        <v>10.863758000000001</v>
      </c>
    </row>
    <row r="116" spans="1:8" x14ac:dyDescent="0.25">
      <c r="A116">
        <v>33</v>
      </c>
      <c r="C116" t="str">
        <f ca="1">OFFSET('42p stat'!$A$1,A116*20,0)</f>
        <v>non CUDA transp_AVX_OMP Time</v>
      </c>
      <c r="D116" s="5">
        <f ca="1">OFFSET('42p trace'!$R$56,(A116-1)*56,0)</f>
        <v>455.72396000000003</v>
      </c>
      <c r="E116" s="5">
        <f ca="1">OFFSET('42p trace'!$S$56,(A116-1)*56,0)</f>
        <v>393.51114000000007</v>
      </c>
      <c r="F116" s="5">
        <f ca="1">OFFSET('42p stat'!$H$1,A116*20,0)</f>
        <v>393.45694900000001</v>
      </c>
      <c r="G116" s="5">
        <f ca="1">OFFSET('42p stat'!$K$1,A116*20,0)</f>
        <v>389.28344399999997</v>
      </c>
      <c r="H116" s="5">
        <f ca="1">OFFSET('42p stat'!$N$1,A116*20,0)</f>
        <v>10.95987</v>
      </c>
    </row>
    <row r="117" spans="1:8" x14ac:dyDescent="0.25">
      <c r="A117">
        <v>34</v>
      </c>
      <c r="C117" t="str">
        <f ca="1">OFFSET('42p stat'!$A$1,A117*20,0)</f>
        <v>non CUDA transp_AVX_OMP</v>
      </c>
      <c r="D117" s="5">
        <f ca="1">OFFSET('42p trace'!$R$56,(A117-1)*56,0)</f>
        <v>398.44284000000005</v>
      </c>
      <c r="E117" s="5">
        <f ca="1">OFFSET('42p trace'!$S$56,(A117-1)*56,0)</f>
        <v>0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 t="str">
        <f ca="1">OFFSET('42p stat'!$A$1,A118*20,0)</f>
        <v>non CUDA transp_AVX_OMP non hash</v>
      </c>
      <c r="D118" s="5">
        <f ca="1">OFFSET('42p trace'!$R$56,(A118-1)*56,0)</f>
        <v>303.25508000000008</v>
      </c>
      <c r="E118" s="5">
        <f ca="1">OFFSET('42p trace'!$S$56,(A118-1)*56,0)</f>
        <v>301.16360000000003</v>
      </c>
      <c r="F118" s="5">
        <f ca="1">OFFSET('42p stat'!$H$1,A118*20,0)</f>
        <v>301.11625500000002</v>
      </c>
      <c r="G118" s="5">
        <f ca="1">OFFSET('42p stat'!$K$1,A118*20,0)</f>
        <v>297.02928300000002</v>
      </c>
      <c r="H118" s="5">
        <f ca="1">OFFSET('42p stat'!$N$1,A118*20,0)</f>
        <v>10.873628999999999</v>
      </c>
    </row>
    <row r="119" spans="1:8" x14ac:dyDescent="0.25">
      <c r="A119">
        <v>36</v>
      </c>
      <c r="C119">
        <f ca="1">OFFSET('42p stat'!$A$1,A119*20,0)</f>
        <v>0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72</v>
      </c>
    </row>
    <row r="137" spans="1:10" x14ac:dyDescent="0.25">
      <c r="D137" t="s">
        <v>57</v>
      </c>
      <c r="E137" t="s">
        <v>53</v>
      </c>
      <c r="F137" t="s">
        <v>54</v>
      </c>
      <c r="G137" t="s">
        <v>55</v>
      </c>
      <c r="H137" t="s">
        <v>56</v>
      </c>
      <c r="J137" t="s">
        <v>71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34.858306096400099</v>
      </c>
      <c r="E138" s="5">
        <f ca="1">OFFSET('42p trace'!$V$56,(A31-1)*56,0)</f>
        <v>28.70546065000001</v>
      </c>
      <c r="F138" s="5">
        <f ca="1">OFFSET('42p stat'!$H$1,A138*20,1)</f>
        <v>8.4235509999999998</v>
      </c>
      <c r="G138" s="5">
        <f ca="1">OFFSET('42p stat'!$K$1,A138*20,1)</f>
        <v>2.8360910000000001</v>
      </c>
      <c r="H138" s="5">
        <f ca="1">OFFSET('42p stat'!$N$1,A138*20,1)</f>
        <v>1.6283559999999999</v>
      </c>
      <c r="J138" s="5">
        <f ca="1">SUM(D138:H138)</f>
        <v>76.451764746400102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28.272978819599906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87" ca="1" si="4">SUM(D139:H139)</f>
        <v>28.272978819599906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11.115346899599992</v>
      </c>
      <c r="E140" s="5">
        <f ca="1">OFFSET('42p trace'!$V$56,(A33-1)*56,0)</f>
        <v>10.981413119999965</v>
      </c>
      <c r="F140" s="5">
        <f ca="1">OFFSET('42p stat'!$H$1,A140*20,1)</f>
        <v>1.519226</v>
      </c>
      <c r="G140" s="5">
        <f ca="1">OFFSET('42p stat'!$K$1,A140*20,1)</f>
        <v>0.51346899999999995</v>
      </c>
      <c r="H140" s="5">
        <f ca="1">OFFSET('42p stat'!$N$1,A140*20,1)</f>
        <v>2.712E-3</v>
      </c>
      <c r="J140" s="5">
        <f t="shared" ca="1" si="4"/>
        <v>24.132167019599954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35.879716360000053</v>
      </c>
      <c r="E141" s="5">
        <f ca="1">OFFSET('42p trace'!$V$56,(A34-1)*56,0)</f>
        <v>34.685468000000036</v>
      </c>
      <c r="F141" s="5">
        <f ca="1">OFFSET('42p stat'!$H$1,A141*20,1)</f>
        <v>1.5702560000000001</v>
      </c>
      <c r="G141" s="5">
        <f ca="1">OFFSET('42p stat'!$K$1,A141*20,1)</f>
        <v>5.6979999999999999E-3</v>
      </c>
      <c r="H141" s="5">
        <f ca="1">OFFSET('42p stat'!$N$1,A141*20,1)</f>
        <v>1.438E-3</v>
      </c>
      <c r="J141" s="5">
        <f t="shared" ca="1" si="4"/>
        <v>72.142576360000078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24.740434240000049</v>
      </c>
      <c r="E142" s="5">
        <f ca="1">OFFSET('42p trace'!$V$56,(A35-1)*56,0)</f>
        <v>25.615053000000117</v>
      </c>
      <c r="F142" s="5">
        <f ca="1">OFFSET('42p stat'!$H$1,A142*20,1)</f>
        <v>1.4406559999999999</v>
      </c>
      <c r="G142" s="5">
        <f ca="1">OFFSET('42p stat'!$K$1,A142*20,1)</f>
        <v>4.0499999999999998E-3</v>
      </c>
      <c r="H142" s="5">
        <f ca="1">OFFSET('42p stat'!$N$1,A142*20,1)</f>
        <v>1.47E-3</v>
      </c>
      <c r="J142" s="5">
        <f t="shared" ca="1" si="4"/>
        <v>51.80166324000016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170.52890736000001</v>
      </c>
      <c r="E143" s="5">
        <f ca="1">OFFSET('42p trace'!$V$56,(A36-1)*56,0)</f>
        <v>172.09088735999978</v>
      </c>
      <c r="F143" s="5">
        <f ca="1">OFFSET('42p stat'!$H$1,A143*20,1)</f>
        <v>8.6519879999999993</v>
      </c>
      <c r="G143" s="5">
        <f ca="1">OFFSET('42p stat'!$K$1,A143*20,1)</f>
        <v>4.9389999999999998E-3</v>
      </c>
      <c r="H143" s="5">
        <f ca="1">OFFSET('42p stat'!$N$1,A143*20,1)</f>
        <v>2.003E-3</v>
      </c>
      <c r="J143" s="5">
        <f t="shared" ca="1" si="4"/>
        <v>351.27872471999979</v>
      </c>
    </row>
    <row r="144" spans="1:10" x14ac:dyDescent="0.25">
      <c r="A144">
        <v>7</v>
      </c>
      <c r="C144" t="str">
        <f ca="1">OFFSET('42p stat'!$A$1,A144*20,0)</f>
        <v>CUDA ant add CPU12</v>
      </c>
      <c r="D144" s="5">
        <f ca="1">OFFSET('42p trace'!$U$56,(A37-1)*56,0)</f>
        <v>345.33396799999952</v>
      </c>
      <c r="E144" s="5">
        <f ca="1">OFFSET('42p trace'!$V$56,(A37-1)*56,0)</f>
        <v>45.715678759999975</v>
      </c>
      <c r="F144" s="5">
        <f ca="1">OFFSET('42p stat'!$H$1,A144*20,1)</f>
        <v>35.896611</v>
      </c>
      <c r="G144" s="5">
        <f ca="1">OFFSET('42p stat'!$K$1,A144*20,1)</f>
        <v>32.456600999999999</v>
      </c>
      <c r="H144" s="5">
        <f ca="1">OFFSET('42p stat'!$N$1,A144*20,1)</f>
        <v>1.345094</v>
      </c>
      <c r="J144" s="5">
        <f t="shared" ca="1" si="4"/>
        <v>460.74795275999952</v>
      </c>
    </row>
    <row r="145" spans="1:10" x14ac:dyDescent="0.25">
      <c r="A145">
        <v>8</v>
      </c>
      <c r="C145" t="str">
        <f ca="1">OFFSET('42p stat'!$A$1,A145*20,0)</f>
        <v>CUDA opt</v>
      </c>
      <c r="D145" s="5">
        <f ca="1">OFFSET('42p trace'!$U$56,(A38-1)*56,0)</f>
        <v>3.8418805343999782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4"/>
        <v>3.8418805343999782</v>
      </c>
    </row>
    <row r="146" spans="1:10" x14ac:dyDescent="0.25">
      <c r="A146">
        <v>9</v>
      </c>
      <c r="C146" t="str">
        <f ca="1">OFFSET('42p stat'!$A$1,A146*20,0)</f>
        <v>CUDA opt Time</v>
      </c>
      <c r="D146" s="5">
        <f ca="1">OFFSET('42p trace'!$U$56,(A39-1)*56,0)</f>
        <v>41.351723305600053</v>
      </c>
      <c r="E146" s="5">
        <f ca="1">OFFSET('42p trace'!$V$56,(A39-1)*56,0)</f>
        <v>42.547394798400035</v>
      </c>
      <c r="F146" s="5">
        <f ca="1">OFFSET('42p stat'!$H$1,A146*20,1)</f>
        <v>1.6650020000000001</v>
      </c>
      <c r="G146" s="5">
        <f ca="1">OFFSET('42p stat'!$K$1,A146*20,1)</f>
        <v>9.8709999999999996E-3</v>
      </c>
      <c r="H146" s="5">
        <f ca="1">OFFSET('42p stat'!$N$1,A146*20,1)</f>
        <v>0</v>
      </c>
      <c r="J146" s="5">
        <f t="shared" ca="1" si="4"/>
        <v>85.573991104000086</v>
      </c>
    </row>
    <row r="147" spans="1:10" x14ac:dyDescent="0.25">
      <c r="A147">
        <v>10</v>
      </c>
      <c r="C147" t="str">
        <f ca="1">OFFSET('42p stat'!$A$1,A147*20,0)</f>
        <v>CUDA opt non hash</v>
      </c>
      <c r="D147" s="5">
        <f ca="1">OFFSET('42p trace'!$U$56,(A40-1)*56,0)</f>
        <v>43.81972636360014</v>
      </c>
      <c r="E147" s="5">
        <f ca="1">OFFSET('42p trace'!$V$56,(A40-1)*56,0)</f>
        <v>43.456919779599964</v>
      </c>
      <c r="F147" s="5">
        <f ca="1">OFFSET('42p stat'!$H$1,A147*20,1)</f>
        <v>1.799107</v>
      </c>
      <c r="G147" s="5">
        <f ca="1">OFFSET('42p stat'!$K$1,A147*20,1)</f>
        <v>9.528E-3</v>
      </c>
      <c r="H147" s="5">
        <f ca="1">OFFSET('42p stat'!$N$1,A147*20,1)</f>
        <v>0</v>
      </c>
      <c r="J147" s="5">
        <f t="shared" ca="1" si="4"/>
        <v>89.08528114320012</v>
      </c>
    </row>
    <row r="148" spans="1:10" x14ac:dyDescent="0.25">
      <c r="A148">
        <v>11</v>
      </c>
      <c r="C148" t="str">
        <f ca="1">OFFSET('42p stat'!$A$1,A148*20,0)</f>
        <v>CUDA opt ant</v>
      </c>
      <c r="D148" s="5">
        <f ca="1">OFFSET('42p trace'!$U$56,(A41-1)*56,0)</f>
        <v>30.993396159999914</v>
      </c>
      <c r="E148" s="5">
        <f ca="1">OFFSET('42p trace'!$V$56,(A41-1)*56,0)</f>
        <v>30.725512040000016</v>
      </c>
      <c r="F148" s="5">
        <f ca="1">OFFSET('42p stat'!$H$1,A148*20,1)</f>
        <v>1.538321</v>
      </c>
      <c r="G148" s="5">
        <f ca="1">OFFSET('42p stat'!$K$1,A148*20,1)</f>
        <v>2.7669999999999999E-3</v>
      </c>
      <c r="H148" s="5">
        <f ca="1">OFFSET('42p stat'!$N$1,A148*20,1)</f>
        <v>0</v>
      </c>
      <c r="J148" s="5">
        <f t="shared" ca="1" si="4"/>
        <v>63.259996199999932</v>
      </c>
    </row>
    <row r="149" spans="1:10" x14ac:dyDescent="0.25">
      <c r="A149">
        <v>12</v>
      </c>
      <c r="C149" t="str">
        <f ca="1">OFFSET('42p stat'!$A$1,A149*20,0)</f>
        <v>CUDA opt ant non hash</v>
      </c>
      <c r="D149" s="5">
        <f ca="1">OFFSET('42p trace'!$U$56,(A42-1)*56,0)</f>
        <v>53.274544039999839</v>
      </c>
      <c r="E149" s="5">
        <f ca="1">OFFSET('42p trace'!$V$56,(A42-1)*56,0)</f>
        <v>51.98012016000007</v>
      </c>
      <c r="F149" s="5">
        <f ca="1">OFFSET('42p stat'!$H$1,A149*20,1)</f>
        <v>2.1627740000000002</v>
      </c>
      <c r="G149" s="5">
        <f ca="1">OFFSET('42p stat'!$K$1,A149*20,1)</f>
        <v>8.4099999999999995E-4</v>
      </c>
      <c r="H149" s="5">
        <f ca="1">OFFSET('42p stat'!$N$1,A149*20,1)</f>
        <v>0</v>
      </c>
      <c r="J149" s="5">
        <f t="shared" ca="1" si="4"/>
        <v>107.4182791999999</v>
      </c>
    </row>
    <row r="150" spans="1:10" x14ac:dyDescent="0.25">
      <c r="A150">
        <v>13</v>
      </c>
      <c r="C150" t="str">
        <f ca="1">OFFSET('42p stat'!$A$1,A150*20,0)</f>
        <v>CUDA opt ant par</v>
      </c>
      <c r="D150" s="5">
        <f ca="1">OFFSET('42p trace'!$U$56,(A43-1)*56,0)</f>
        <v>9.9133195600000263</v>
      </c>
      <c r="E150" s="5">
        <f ca="1">OFFSET('42p trace'!$V$56,(A43-1)*56,0)</f>
        <v>9.945780000000001</v>
      </c>
      <c r="F150" s="5">
        <f ca="1">OFFSET('42p stat'!$H$1,A150*20,1)</f>
        <v>0.53436600000000001</v>
      </c>
      <c r="G150" s="5">
        <f ca="1">OFFSET('42p stat'!$K$1,A150*20,1)</f>
        <v>2.0630000000000002E-3</v>
      </c>
      <c r="H150" s="5">
        <f ca="1">OFFSET('42p stat'!$N$1,A150*20,1)</f>
        <v>0</v>
      </c>
      <c r="J150" s="5">
        <f t="shared" ca="1" si="4"/>
        <v>20.395528560000024</v>
      </c>
    </row>
    <row r="151" spans="1:10" x14ac:dyDescent="0.25">
      <c r="A151">
        <v>14</v>
      </c>
      <c r="C151" t="str">
        <f ca="1">OFFSET('42p stat'!$A$1,A151*20,0)</f>
        <v>non CUDA Time</v>
      </c>
      <c r="D151" s="5">
        <f ca="1">OFFSET('42p trace'!$U$56,(A44-1)*56,0)</f>
        <v>646.15273212160002</v>
      </c>
      <c r="E151" s="5">
        <f ca="1">OFFSET('42p trace'!$V$56,(A44-1)*56,0)</f>
        <v>558.94322733959996</v>
      </c>
      <c r="F151" s="5">
        <f ca="1">OFFSET('42p stat'!$H$1,A151*20,1)</f>
        <v>558.63196700000003</v>
      </c>
      <c r="G151" s="5">
        <f ca="1">OFFSET('42p stat'!$K$1,A151*20,1)</f>
        <v>547.53691400000002</v>
      </c>
      <c r="H151" s="5">
        <f ca="1">OFFSET('42p stat'!$N$1,A151*20,1)</f>
        <v>0.275397</v>
      </c>
      <c r="J151" s="5">
        <f t="shared" ca="1" si="4"/>
        <v>2311.5402374611999</v>
      </c>
    </row>
    <row r="152" spans="1:10" x14ac:dyDescent="0.25">
      <c r="A152">
        <v>15</v>
      </c>
      <c r="C152" t="str">
        <f ca="1">OFFSET('42p stat'!$A$1,A152*20,0)</f>
        <v>non CUDA</v>
      </c>
      <c r="D152" s="5">
        <f ca="1">OFFSET('42p trace'!$U$56,(A45-1)*56,0)</f>
        <v>54.50025041640005</v>
      </c>
      <c r="E152" s="5">
        <f ca="1">OFFSET('42p trace'!$V$56,(A45-1)*56,0)</f>
        <v>0</v>
      </c>
      <c r="F152" s="5">
        <f ca="1">OFFSET('42p stat'!$H$1,A152*20,1)</f>
        <v>0</v>
      </c>
      <c r="G152" s="5">
        <f ca="1">OFFSET('42p stat'!$K$1,A152*20,1)</f>
        <v>0</v>
      </c>
      <c r="H152" s="5">
        <f ca="1">OFFSET('42p stat'!$N$1,A152*20,1)</f>
        <v>0</v>
      </c>
      <c r="J152" s="5">
        <f t="shared" ca="1" si="4"/>
        <v>54.50025041640005</v>
      </c>
    </row>
    <row r="153" spans="1:10" x14ac:dyDescent="0.25">
      <c r="A153">
        <v>16</v>
      </c>
      <c r="C153" t="str">
        <f ca="1">OFFSET('42p stat'!$A$1,A153*20,0)</f>
        <v>non CUDA non hash</v>
      </c>
      <c r="D153" s="5">
        <f ca="1">OFFSET('42p trace'!$U$56,(A46-1)*56,0)</f>
        <v>126.44051660039999</v>
      </c>
      <c r="E153" s="5">
        <f ca="1">OFFSET('42p trace'!$V$56,(A46-1)*56,0)</f>
        <v>126.16903220639988</v>
      </c>
      <c r="F153" s="5">
        <f ca="1">OFFSET('42p stat'!$H$1,A153*20,1)</f>
        <v>125.871116</v>
      </c>
      <c r="G153" s="5">
        <f ca="1">OFFSET('42p stat'!$K$1,A153*20,1)</f>
        <v>123.46108</v>
      </c>
      <c r="H153" s="5">
        <f ca="1">OFFSET('42p stat'!$N$1,A153*20,1)</f>
        <v>0.174508</v>
      </c>
      <c r="J153" s="5">
        <f t="shared" ca="1" si="4"/>
        <v>502.11625280679982</v>
      </c>
    </row>
    <row r="154" spans="1:10" x14ac:dyDescent="0.25">
      <c r="A154">
        <v>17</v>
      </c>
      <c r="C154" t="str">
        <f ca="1">OFFSET('42p stat'!$A$1,A154*20,0)</f>
        <v>Classic ACO</v>
      </c>
      <c r="D154" s="5">
        <f ca="1">OFFSET('42p trace'!$U$56,(A47-1)*56,0)</f>
        <v>89801.265444000033</v>
      </c>
      <c r="E154" s="5">
        <f ca="1">OFFSET('42p trace'!$V$56,(A47-1)*56,0)</f>
        <v>27829.905538560011</v>
      </c>
      <c r="F154" s="5">
        <f ca="1">OFFSET('42p stat'!$H$1,A154*20,1)</f>
        <v>27394.232713000001</v>
      </c>
      <c r="G154" s="5">
        <f ca="1">OFFSET('42p stat'!$K$1,A154*20,1)</f>
        <v>27297.663550000001</v>
      </c>
      <c r="H154" s="5">
        <f ca="1">OFFSET('42p stat'!$N$1,A154*20,1)</f>
        <v>2.2591939999999999</v>
      </c>
      <c r="J154" s="5">
        <f t="shared" ca="1" si="4"/>
        <v>172325.32643956004</v>
      </c>
    </row>
    <row r="155" spans="1:10" x14ac:dyDescent="0.25">
      <c r="A155">
        <v>18</v>
      </c>
      <c r="C155" t="str">
        <f ca="1">OFFSET('42p stat'!$A$1,A155*20,0)</f>
        <v>Classic ACO non hash</v>
      </c>
      <c r="D155" s="5">
        <f ca="1">OFFSET('42p trace'!$U$56,(A48-1)*56,0)</f>
        <v>2749.5011294399942</v>
      </c>
      <c r="E155" s="5">
        <f ca="1">OFFSET('42p trace'!$V$56,(A48-1)*56,0)</f>
        <v>2748.7296051599992</v>
      </c>
      <c r="F155" s="5">
        <f ca="1">OFFSET('42p stat'!$H$1,A155*20,1)</f>
        <v>2697.6952409999999</v>
      </c>
      <c r="G155" s="5">
        <f ca="1">OFFSET('42p stat'!$K$1,A155*20,1)</f>
        <v>2688.8423290000001</v>
      </c>
      <c r="H155" s="5">
        <f ca="1">OFFSET('42p stat'!$N$1,A155*20,1)</f>
        <v>0.26092900000000002</v>
      </c>
      <c r="J155" s="5">
        <f t="shared" ca="1" si="4"/>
        <v>10885.029233599995</v>
      </c>
    </row>
    <row r="156" spans="1:10" x14ac:dyDescent="0.25">
      <c r="A156">
        <v>19</v>
      </c>
      <c r="C156" t="str">
        <f ca="1">OFFSET('42p stat'!$A$1,A156*20,0)</f>
        <v>omp</v>
      </c>
      <c r="D156" s="5">
        <f ca="1">OFFSET('42p trace'!$U$56,(A49-1)*56,0)</f>
        <v>12.648535008399993</v>
      </c>
      <c r="E156" s="5">
        <f ca="1">OFFSET('42p trace'!$V$56,(A49-1)*56,0)</f>
        <v>10.317565969999968</v>
      </c>
      <c r="F156" s="5">
        <f ca="1">OFFSET('42p stat'!$H$1,A156*20,1)</f>
        <v>10.315338000000001</v>
      </c>
      <c r="G156" s="5">
        <f ca="1">OFFSET('42p stat'!$K$1,A156*20,1)</f>
        <v>10.379714999999999</v>
      </c>
      <c r="H156" s="5">
        <f ca="1">OFFSET('42p stat'!$N$1,A156*20,1)</f>
        <v>0.16201599999999999</v>
      </c>
      <c r="J156" s="5">
        <f t="shared" ca="1" si="4"/>
        <v>43.82316997839996</v>
      </c>
    </row>
    <row r="157" spans="1:10" x14ac:dyDescent="0.25">
      <c r="A157">
        <v>20</v>
      </c>
      <c r="C157" t="str">
        <f ca="1">OFFSET('42p stat'!$A$1,A157*20,0)</f>
        <v>omp non hash</v>
      </c>
      <c r="D157" s="5">
        <f ca="1">OFFSET('42p trace'!$U$56,(A50-1)*56,0)</f>
        <v>11.371559619599999</v>
      </c>
      <c r="E157" s="5">
        <f ca="1">OFFSET('42p trace'!$V$56,(A50-1)*56,0)</f>
        <v>11.352722433599993</v>
      </c>
      <c r="F157" s="5">
        <f ca="1">OFFSET('42p stat'!$H$1,A157*20,1)</f>
        <v>11.347042</v>
      </c>
      <c r="G157" s="5">
        <f ca="1">OFFSET('42p stat'!$K$1,A157*20,1)</f>
        <v>11.064568</v>
      </c>
      <c r="H157" s="5">
        <f ca="1">OFFSET('42p stat'!$N$1,A157*20,1)</f>
        <v>0.103751</v>
      </c>
      <c r="J157" s="5">
        <f t="shared" ca="1" si="4"/>
        <v>45.239643053199998</v>
      </c>
    </row>
    <row r="158" spans="1:10" x14ac:dyDescent="0.25">
      <c r="A158">
        <v>21</v>
      </c>
      <c r="C158" t="str">
        <f ca="1">OFFSET('42p stat'!$A$1,A158*20,0)</f>
        <v>non CUDA transp Time</v>
      </c>
      <c r="D158" s="5">
        <f ca="1">OFFSET('42p trace'!$U$56,(A51-1)*56,0)</f>
        <v>52.299852977600018</v>
      </c>
      <c r="E158" s="5">
        <f ca="1">OFFSET('42p trace'!$V$56,(A51-1)*56,0)</f>
        <v>52.994383776399999</v>
      </c>
      <c r="F158" s="5">
        <f ca="1">OFFSET('42p stat'!$H$1,A158*20,1)</f>
        <v>52.977449</v>
      </c>
      <c r="G158" s="5">
        <f ca="1">OFFSET('42p stat'!$K$1,A158*20,1)</f>
        <v>52.568182999999998</v>
      </c>
      <c r="H158" s="5">
        <f ca="1">OFFSET('42p stat'!$N$1,A158*20,1)</f>
        <v>8.4768999999999997E-2</v>
      </c>
      <c r="J158" s="5">
        <f t="shared" ca="1" si="4"/>
        <v>210.92463775400003</v>
      </c>
    </row>
    <row r="159" spans="1:10" x14ac:dyDescent="0.25">
      <c r="A159">
        <v>22</v>
      </c>
      <c r="C159" t="str">
        <f ca="1">OFFSET('42p stat'!$A$1,A159*20,0)</f>
        <v>non CUDA transp</v>
      </c>
      <c r="D159" s="5">
        <f ca="1">OFFSET('42p trace'!$U$56,(A52-1)*56,0)</f>
        <v>93.796096832399996</v>
      </c>
      <c r="E159" s="5">
        <f ca="1">OFFSET('42p trace'!$V$56,(A52-1)*56,0)</f>
        <v>0</v>
      </c>
      <c r="F159" s="5">
        <f ca="1">OFFSET('42p stat'!$H$1,A159*20,1)</f>
        <v>0</v>
      </c>
      <c r="G159" s="5">
        <f ca="1">OFFSET('42p stat'!$K$1,A159*20,1)</f>
        <v>0</v>
      </c>
      <c r="H159" s="5">
        <f ca="1">OFFSET('42p stat'!$N$1,A159*20,1)</f>
        <v>0</v>
      </c>
      <c r="J159" s="5">
        <f t="shared" ca="1" si="4"/>
        <v>93.796096832399996</v>
      </c>
    </row>
    <row r="160" spans="1:10" x14ac:dyDescent="0.25">
      <c r="A160">
        <v>23</v>
      </c>
      <c r="C160" t="str">
        <f ca="1">OFFSET('42p stat'!$A$1,A160*20,0)</f>
        <v>non CUDA transp non hash</v>
      </c>
      <c r="D160" s="5">
        <f ca="1">OFFSET('42p trace'!$U$56,(A53-1)*56,0)</f>
        <v>58.991400984399974</v>
      </c>
      <c r="E160" s="5">
        <f ca="1">OFFSET('42p trace'!$V$56,(A53-1)*56,0)</f>
        <v>58.702724361600012</v>
      </c>
      <c r="F160" s="5">
        <f ca="1">OFFSET('42p stat'!$H$1,A160*20,1)</f>
        <v>58.674518999999997</v>
      </c>
      <c r="G160" s="5">
        <f ca="1">OFFSET('42p stat'!$K$1,A160*20,1)</f>
        <v>57.601495</v>
      </c>
      <c r="H160" s="5">
        <f ca="1">OFFSET('42p stat'!$N$1,A160*20,1)</f>
        <v>8.3899000000000001E-2</v>
      </c>
      <c r="J160" s="5">
        <f t="shared" ca="1" si="4"/>
        <v>234.054038346</v>
      </c>
    </row>
    <row r="161" spans="1:10" x14ac:dyDescent="0.25">
      <c r="A161">
        <v>24</v>
      </c>
      <c r="C161" t="str">
        <f ca="1">OFFSET('42p stat'!$A$1,A161*20,0)</f>
        <v>non CUDA AVX Time</v>
      </c>
      <c r="D161" s="5">
        <f ca="1">OFFSET('42p trace'!$U$56,(A54-1)*56,0)</f>
        <v>53.784231142400046</v>
      </c>
      <c r="E161" s="5">
        <f ca="1">OFFSET('42p trace'!$V$56,(A54-1)*56,0)</f>
        <v>45.877501969600033</v>
      </c>
      <c r="F161" s="5">
        <f ca="1">OFFSET('42p stat'!$H$1,A161*20,1)</f>
        <v>45.865377000000002</v>
      </c>
      <c r="G161" s="5">
        <f ca="1">OFFSET('42p stat'!$K$1,A161*20,1)</f>
        <v>45.687339000000001</v>
      </c>
      <c r="H161" s="5">
        <f ca="1">OFFSET('42p stat'!$N$1,A161*20,1)</f>
        <v>4.3833999999999998E-2</v>
      </c>
      <c r="J161" s="5">
        <f t="shared" ca="1" si="4"/>
        <v>191.2582831120001</v>
      </c>
    </row>
    <row r="162" spans="1:10" x14ac:dyDescent="0.25">
      <c r="A162">
        <v>25</v>
      </c>
      <c r="C162" t="str">
        <f ca="1">OFFSET('42p stat'!$A$1,A162*20,0)</f>
        <v>non CUDA AVX</v>
      </c>
      <c r="D162" s="5">
        <f ca="1">OFFSET('42p trace'!$U$56,(A55-1)*56,0)</f>
        <v>42.03735749639997</v>
      </c>
      <c r="E162" s="5">
        <f ca="1">OFFSET('42p trace'!$V$56,(A55-1)*56,0)</f>
        <v>0</v>
      </c>
      <c r="F162" s="5">
        <f ca="1">OFFSET('42p stat'!$H$1,A162*20,1)</f>
        <v>0</v>
      </c>
      <c r="G162" s="5">
        <f ca="1">OFFSET('42p stat'!$K$1,A162*20,1)</f>
        <v>0</v>
      </c>
      <c r="H162" s="5">
        <f ca="1">OFFSET('42p stat'!$N$1,A162*20,1)</f>
        <v>0</v>
      </c>
      <c r="J162" s="5">
        <f t="shared" ca="1" si="4"/>
        <v>42.03735749639997</v>
      </c>
    </row>
    <row r="163" spans="1:10" x14ac:dyDescent="0.25">
      <c r="A163">
        <v>26</v>
      </c>
      <c r="C163" t="str">
        <f ca="1">OFFSET('42p stat'!$A$1,A163*20,0)</f>
        <v>non CUDA AVX non hash</v>
      </c>
      <c r="D163" s="5">
        <f ca="1">OFFSET('42p trace'!$U$56,(A56-1)*56,0)</f>
        <v>41.693684601599983</v>
      </c>
      <c r="E163" s="5">
        <f ca="1">OFFSET('42p trace'!$V$56,(A56-1)*56,0)</f>
        <v>41.304041323599975</v>
      </c>
      <c r="F163" s="5">
        <f ca="1">OFFSET('42p stat'!$H$1,A163*20,1)</f>
        <v>41.172308000000001</v>
      </c>
      <c r="G163" s="5">
        <f ca="1">OFFSET('42p stat'!$K$1,A163*20,1)</f>
        <v>40.492500999999997</v>
      </c>
      <c r="H163" s="5">
        <f ca="1">OFFSET('42p stat'!$N$1,A163*20,1)</f>
        <v>0.10449</v>
      </c>
      <c r="J163" s="5">
        <f t="shared" ca="1" si="4"/>
        <v>164.76702492519996</v>
      </c>
    </row>
    <row r="164" spans="1:10" x14ac:dyDescent="0.25">
      <c r="A164">
        <v>27</v>
      </c>
      <c r="C164" t="str">
        <f ca="1">OFFSET('42p stat'!$A$1,A164*20,0)</f>
        <v>non CUDA AVX_OMP Time</v>
      </c>
      <c r="D164" s="5">
        <f ca="1">OFFSET('42p trace'!$U$56,(A57-1)*56,0)</f>
        <v>14.45365752640001</v>
      </c>
      <c r="E164" s="5">
        <f ca="1">OFFSET('42p trace'!$V$56,(A57-1)*56,0)</f>
        <v>8.2673238164000082</v>
      </c>
      <c r="F164" s="5">
        <f ca="1">OFFSET('42p stat'!$H$1,A164*20,1)</f>
        <v>8.2544579999999996</v>
      </c>
      <c r="G164" s="5">
        <f ca="1">OFFSET('42p stat'!$K$1,A164*20,1)</f>
        <v>8.2278369999999992</v>
      </c>
      <c r="H164" s="5">
        <f ca="1">OFFSET('42p stat'!$N$1,A164*20,1)</f>
        <v>4.2143E-2</v>
      </c>
      <c r="J164" s="5">
        <f t="shared" ca="1" si="4"/>
        <v>39.24541934280002</v>
      </c>
    </row>
    <row r="165" spans="1:10" x14ac:dyDescent="0.25">
      <c r="A165">
        <v>28</v>
      </c>
      <c r="C165" t="str">
        <f ca="1">OFFSET('42p stat'!$A$1,A165*20,0)</f>
        <v>non CUDA AVX_OMP</v>
      </c>
      <c r="D165" s="5">
        <f ca="1">OFFSET('42p trace'!$U$56,(A58-1)*56,0)</f>
        <v>25.461032435599961</v>
      </c>
      <c r="E165" s="5">
        <f ca="1">OFFSET('42p trace'!$V$56,(A58-1)*56,0)</f>
        <v>0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>
        <f t="shared" ca="1" si="4"/>
        <v>25.461032435599961</v>
      </c>
    </row>
    <row r="166" spans="1:10" x14ac:dyDescent="0.25">
      <c r="A166">
        <v>29</v>
      </c>
      <c r="C166" t="str">
        <f ca="1">OFFSET('42p stat'!$A$1,A166*20,0)</f>
        <v>non CUDA AVX_OMP non hash</v>
      </c>
      <c r="D166" s="5">
        <f ca="1">OFFSET('42p trace'!$U$56,(A59-1)*56,0)</f>
        <v>20.552987810000001</v>
      </c>
      <c r="E166" s="5">
        <f ca="1">OFFSET('42p trace'!$V$56,(A59-1)*56,0)</f>
        <v>20.375379849600009</v>
      </c>
      <c r="F166" s="5">
        <f ca="1">OFFSET('42p stat'!$H$1,A166*20,1)</f>
        <v>20.353370000000002</v>
      </c>
      <c r="G166" s="5">
        <f ca="1">OFFSET('42p stat'!$K$1,A166*20,1)</f>
        <v>19.861767</v>
      </c>
      <c r="H166" s="5">
        <f ca="1">OFFSET('42p stat'!$N$1,A166*20,1)</f>
        <v>8.5453000000000001E-2</v>
      </c>
      <c r="J166" s="5">
        <f t="shared" ca="1" si="4"/>
        <v>81.228957659600013</v>
      </c>
    </row>
    <row r="167" spans="1:10" x14ac:dyDescent="0.25">
      <c r="A167">
        <v>30</v>
      </c>
      <c r="C167" t="str">
        <f ca="1">OFFSET('42p stat'!$A$1,A167*20,0)</f>
        <v>non CUDA transp_AVX Time</v>
      </c>
      <c r="D167" s="5">
        <f ca="1">OFFSET('42p trace'!$U$56,(A60-1)*56,0)</f>
        <v>69.375427926400008</v>
      </c>
      <c r="E167" s="5">
        <f ca="1">OFFSET('42p trace'!$V$56,(A60-1)*56,0)</f>
        <v>63.601906249999963</v>
      </c>
      <c r="F167" s="5">
        <f ca="1">OFFSET('42p stat'!$H$1,A167*20,1)</f>
        <v>63.596316000000002</v>
      </c>
      <c r="G167" s="5">
        <f ca="1">OFFSET('42p stat'!$K$1,A167*20,1)</f>
        <v>63.513049000000002</v>
      </c>
      <c r="H167" s="5">
        <f ca="1">OFFSET('42p stat'!$N$1,A167*20,1)</f>
        <v>9.1156000000000001E-2</v>
      </c>
      <c r="J167" s="5">
        <f t="shared" ca="1" si="4"/>
        <v>260.17785517639999</v>
      </c>
    </row>
    <row r="168" spans="1:10" x14ac:dyDescent="0.25">
      <c r="A168">
        <v>31</v>
      </c>
      <c r="C168" t="str">
        <f ca="1">OFFSET('42p stat'!$A$1,A168*20,0)</f>
        <v>non CUDA transp_AVX</v>
      </c>
      <c r="D168" s="5">
        <f ca="1">OFFSET('42p trace'!$U$56,(A61-1)*56,0)</f>
        <v>54.41259757640001</v>
      </c>
      <c r="E168" s="5">
        <f ca="1">OFFSET('42p trace'!$V$56,(A61-1)*56,0)</f>
        <v>0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>
        <f t="shared" ca="1" si="4"/>
        <v>54.41259757640001</v>
      </c>
    </row>
    <row r="169" spans="1:10" x14ac:dyDescent="0.25">
      <c r="A169">
        <v>32</v>
      </c>
      <c r="C169" t="str">
        <f ca="1">OFFSET('42p stat'!$A$1,A169*20,0)</f>
        <v>non CUDA transp_AVX non hash</v>
      </c>
      <c r="D169" s="5">
        <f ca="1">OFFSET('42p trace'!$U$56,(A62-1)*56,0)</f>
        <v>39.474344000000066</v>
      </c>
      <c r="E169" s="5">
        <f ca="1">OFFSET('42p trace'!$V$56,(A62-1)*56,0)</f>
        <v>39.311173928400024</v>
      </c>
      <c r="F169" s="5">
        <f ca="1">OFFSET('42p stat'!$H$1,A169*20,1)</f>
        <v>39.295591999999999</v>
      </c>
      <c r="G169" s="5">
        <f ca="1">OFFSET('42p stat'!$K$1,A169*20,1)</f>
        <v>39.265321</v>
      </c>
      <c r="H169" s="5">
        <f ca="1">OFFSET('42p stat'!$N$1,A169*20,1)</f>
        <v>7.8064999999999996E-2</v>
      </c>
      <c r="J169" s="5">
        <f t="shared" ca="1" si="4"/>
        <v>157.42449592840009</v>
      </c>
    </row>
    <row r="170" spans="1:10" x14ac:dyDescent="0.25">
      <c r="A170">
        <v>33</v>
      </c>
      <c r="C170" t="str">
        <f ca="1">OFFSET('42p stat'!$A$1,A170*20,0)</f>
        <v>non CUDA transp_AVX_OMP Time</v>
      </c>
      <c r="D170" s="5">
        <f ca="1">OFFSET('42p trace'!$U$56,(A63-1)*56,0)</f>
        <v>76.793744278400041</v>
      </c>
      <c r="E170" s="5">
        <f ca="1">OFFSET('42p trace'!$V$56,(A63-1)*56,0)</f>
        <v>70.311245960400043</v>
      </c>
      <c r="F170" s="5">
        <f ca="1">OFFSET('42p stat'!$H$1,A170*20,1)</f>
        <v>70.259283999999994</v>
      </c>
      <c r="G170" s="5">
        <f ca="1">OFFSET('42p stat'!$K$1,A170*20,1)</f>
        <v>70.188616999999994</v>
      </c>
      <c r="H170" s="5">
        <f ca="1">OFFSET('42p stat'!$N$1,A170*20,1)</f>
        <v>0.119768</v>
      </c>
      <c r="J170" s="5">
        <f t="shared" ca="1" si="4"/>
        <v>287.67265923880007</v>
      </c>
    </row>
    <row r="171" spans="1:10" x14ac:dyDescent="0.25">
      <c r="A171">
        <v>34</v>
      </c>
      <c r="C171" t="str">
        <f ca="1">OFFSET('42p stat'!$A$1,A171*20,0)</f>
        <v>non CUDA transp_AVX_OMP</v>
      </c>
      <c r="D171" s="5">
        <f ca="1">OFFSET('42p trace'!$U$56,(A64-1)*56,0)</f>
        <v>86.971967654400018</v>
      </c>
      <c r="E171" s="5">
        <f ca="1">OFFSET('42p trace'!$V$56,(A64-1)*56,0)</f>
        <v>0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>
        <f t="shared" ca="1" si="4"/>
        <v>86.971967654400018</v>
      </c>
    </row>
    <row r="172" spans="1:10" x14ac:dyDescent="0.25">
      <c r="A172">
        <v>35</v>
      </c>
      <c r="C172" t="str">
        <f ca="1">OFFSET('42p stat'!$A$1,A172*20,0)</f>
        <v>non CUDA transp_AVX_OMP non hash</v>
      </c>
      <c r="D172" s="5">
        <f ca="1">OFFSET('42p trace'!$U$56,(A65-1)*56,0)</f>
        <v>41.962506353600041</v>
      </c>
      <c r="E172" s="5">
        <f ca="1">OFFSET('42p trace'!$V$56,(A65-1)*56,0)</f>
        <v>41.976237959999992</v>
      </c>
      <c r="F172" s="5">
        <f ca="1">OFFSET('42p stat'!$H$1,A172*20,1)</f>
        <v>41.999972999999997</v>
      </c>
      <c r="G172" s="5">
        <f ca="1">OFFSET('42p stat'!$K$1,A172*20,1)</f>
        <v>42.037326999999998</v>
      </c>
      <c r="H172" s="5">
        <f ca="1">OFFSET('42p stat'!$N$1,A172*20,1)</f>
        <v>0.13944100000000001</v>
      </c>
      <c r="J172" s="5">
        <f t="shared" ca="1" si="4"/>
        <v>168.11548531360003</v>
      </c>
    </row>
    <row r="173" spans="1:10" x14ac:dyDescent="0.25">
      <c r="A173">
        <v>36</v>
      </c>
      <c r="C173">
        <f ca="1">OFFSET('42p stat'!$A$1,A173*20,0)</f>
        <v>0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4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4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4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4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4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4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4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4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4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4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4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4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4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4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4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1.6365308961332239</v>
      </c>
      <c r="E194" s="8">
        <f ca="1">$D$192*SQRT(E138)/$E$192</f>
        <v>1.4850919004091299</v>
      </c>
      <c r="F194" s="8">
        <f ca="1">$D$192*SQRT(F138)/$E$192</f>
        <v>0.80448633949371695</v>
      </c>
      <c r="G194" s="8">
        <f ca="1">$D$192*SQRT(G138)/$E$192</f>
        <v>0.46680032531265442</v>
      </c>
      <c r="H194" s="8">
        <f ca="1">$D$192*SQRT(H138)/$E$192</f>
        <v>0.35370870528162013</v>
      </c>
      <c r="J194" s="8">
        <f ca="1">$D$192*SQRT(J138)/$E$192</f>
        <v>2.423621667875457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210" ca="1" si="5">$D$192*SQRT(D139)/$E$192</f>
        <v>1.4738621063951334</v>
      </c>
      <c r="E195" s="8">
        <f t="shared" ca="1" si="5"/>
        <v>0</v>
      </c>
      <c r="F195" s="8">
        <f t="shared" ca="1" si="5"/>
        <v>0</v>
      </c>
      <c r="G195" s="8">
        <f t="shared" ca="1" si="5"/>
        <v>0</v>
      </c>
      <c r="H195" s="8">
        <f t="shared" ca="1" si="5"/>
        <v>0</v>
      </c>
      <c r="J195" s="8">
        <f t="shared" ref="J195:J243" ca="1" si="6">$D$192*SQRT(J139)/$E$192</f>
        <v>1.4738621063951334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ca="1" si="5"/>
        <v>0.92412895906906123</v>
      </c>
      <c r="E196" s="8">
        <f t="shared" ca="1" si="5"/>
        <v>0.9185444642671563</v>
      </c>
      <c r="F196" s="8">
        <f t="shared" ca="1" si="5"/>
        <v>0.34165065788316579</v>
      </c>
      <c r="G196" s="8">
        <f t="shared" ca="1" si="5"/>
        <v>0.19862238093427434</v>
      </c>
      <c r="H196" s="8">
        <f t="shared" ca="1" si="5"/>
        <v>1.4434970869385224E-2</v>
      </c>
      <c r="J196" s="8">
        <f t="shared" ca="1" si="6"/>
        <v>1.3616617261456325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ca="1" si="5"/>
        <v>1.6603344143188516</v>
      </c>
      <c r="E197" s="8">
        <f t="shared" ca="1" si="5"/>
        <v>1.6324686451433004</v>
      </c>
      <c r="F197" s="8">
        <f t="shared" ca="1" si="5"/>
        <v>0.34734119967547761</v>
      </c>
      <c r="G197" s="8">
        <f t="shared" ca="1" si="5"/>
        <v>2.0923401635489388E-2</v>
      </c>
      <c r="H197" s="8">
        <f t="shared" ca="1" si="5"/>
        <v>1.0511156739388865E-2</v>
      </c>
      <c r="J197" s="8">
        <f t="shared" ca="1" si="6"/>
        <v>2.3543275954912319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ca="1" si="5"/>
        <v>1.3787157225213917</v>
      </c>
      <c r="E198" s="8">
        <f t="shared" ca="1" si="5"/>
        <v>1.4028741041504789</v>
      </c>
      <c r="F198" s="8">
        <f t="shared" ca="1" si="5"/>
        <v>0.33269878537800524</v>
      </c>
      <c r="G198" s="8">
        <f t="shared" ca="1" si="5"/>
        <v>1.7639999999999999E-2</v>
      </c>
      <c r="H198" s="8">
        <f t="shared" ca="1" si="5"/>
        <v>1.0627466301993151E-2</v>
      </c>
      <c r="J198" s="8">
        <f t="shared" ca="1" si="6"/>
        <v>1.9950000977583162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ca="1" si="5"/>
        <v>3.6196791308462024</v>
      </c>
      <c r="E199" s="8">
        <f t="shared" ca="1" si="5"/>
        <v>3.6362187857228152</v>
      </c>
      <c r="F199" s="8">
        <f t="shared" ca="1" si="5"/>
        <v>0.81532174141010127</v>
      </c>
      <c r="G199" s="8">
        <f t="shared" ca="1" si="5"/>
        <v>1.9480073100478858E-2</v>
      </c>
      <c r="H199" s="8">
        <f t="shared" ca="1" si="5"/>
        <v>1.2405422040382181E-2</v>
      </c>
      <c r="J199" s="8">
        <f t="shared" ca="1" si="6"/>
        <v>5.1951368584174009</v>
      </c>
    </row>
    <row r="200" spans="1:10" x14ac:dyDescent="0.25">
      <c r="A200">
        <v>7</v>
      </c>
      <c r="C200" t="str">
        <f ca="1">OFFSET('42p stat'!$A$1,A200*20,0)</f>
        <v>CUDA ant add CPU12</v>
      </c>
      <c r="D200" s="8">
        <f t="shared" ca="1" si="5"/>
        <v>5.1509901406793581</v>
      </c>
      <c r="E200" s="8">
        <f t="shared" ca="1" si="5"/>
        <v>1.8741470141075696</v>
      </c>
      <c r="F200" s="8">
        <f t="shared" ca="1" si="5"/>
        <v>1.6607252681741191</v>
      </c>
      <c r="G200" s="8">
        <f t="shared" ca="1" si="5"/>
        <v>1.5791471014544527</v>
      </c>
      <c r="H200" s="8">
        <f t="shared" ca="1" si="5"/>
        <v>0.32147513466518679</v>
      </c>
      <c r="J200" s="8">
        <f t="shared" ca="1" si="6"/>
        <v>5.9498056024088948</v>
      </c>
    </row>
    <row r="201" spans="1:10" x14ac:dyDescent="0.25">
      <c r="A201">
        <v>8</v>
      </c>
      <c r="C201" t="str">
        <f ca="1">OFFSET('42p stat'!$A$1,A201*20,0)</f>
        <v>CUDA opt</v>
      </c>
      <c r="D201" s="8">
        <f t="shared" ca="1" si="5"/>
        <v>0.5433041185367723</v>
      </c>
      <c r="E201" s="8">
        <f t="shared" ca="1" si="5"/>
        <v>0</v>
      </c>
      <c r="F201" s="8">
        <f t="shared" ca="1" si="5"/>
        <v>0</v>
      </c>
      <c r="G201" s="8">
        <f t="shared" ca="1" si="5"/>
        <v>0</v>
      </c>
      <c r="H201" s="8">
        <f t="shared" ca="1" si="5"/>
        <v>0</v>
      </c>
      <c r="J201" s="8">
        <f t="shared" ca="1" si="6"/>
        <v>0.5433041185367723</v>
      </c>
    </row>
    <row r="202" spans="1:10" x14ac:dyDescent="0.25">
      <c r="A202">
        <v>9</v>
      </c>
      <c r="C202" t="str">
        <f ca="1">OFFSET('42p stat'!$A$1,A202*20,0)</f>
        <v>CUDA opt Time</v>
      </c>
      <c r="D202" s="8">
        <f t="shared" ca="1" si="5"/>
        <v>1.7824521326015639</v>
      </c>
      <c r="E202" s="8">
        <f t="shared" ca="1" si="5"/>
        <v>1.8080380076620821</v>
      </c>
      <c r="F202" s="8">
        <f t="shared" ca="1" si="5"/>
        <v>0.35766665159614752</v>
      </c>
      <c r="G202" s="8">
        <f t="shared" ca="1" si="5"/>
        <v>2.7539220613517733E-2</v>
      </c>
      <c r="H202" s="8">
        <f t="shared" ca="1" si="5"/>
        <v>0</v>
      </c>
      <c r="J202" s="8">
        <f t="shared" ca="1" si="6"/>
        <v>2.5641413542358644</v>
      </c>
    </row>
    <row r="203" spans="1:10" x14ac:dyDescent="0.25">
      <c r="A203">
        <v>10</v>
      </c>
      <c r="C203" t="str">
        <f ca="1">OFFSET('42p stat'!$A$1,A203*20,0)</f>
        <v>CUDA opt non hash</v>
      </c>
      <c r="D203" s="8">
        <f t="shared" ca="1" si="5"/>
        <v>1.8348725339837986</v>
      </c>
      <c r="E203" s="8">
        <f t="shared" ca="1" si="5"/>
        <v>1.8272608080146151</v>
      </c>
      <c r="F203" s="8">
        <f t="shared" ca="1" si="5"/>
        <v>0.37179159353594854</v>
      </c>
      <c r="G203" s="8">
        <f t="shared" ca="1" si="5"/>
        <v>2.705652039712424E-2</v>
      </c>
      <c r="H203" s="8">
        <f t="shared" ca="1" si="5"/>
        <v>0</v>
      </c>
      <c r="J203" s="8">
        <f t="shared" ca="1" si="6"/>
        <v>2.6162187066058435</v>
      </c>
    </row>
    <row r="204" spans="1:10" x14ac:dyDescent="0.25">
      <c r="A204">
        <v>11</v>
      </c>
      <c r="C204" t="str">
        <f ca="1">OFFSET('42p stat'!$A$1,A204*20,0)</f>
        <v>CUDA opt ant</v>
      </c>
      <c r="D204" s="8">
        <f t="shared" ca="1" si="5"/>
        <v>1.5431411516012115</v>
      </c>
      <c r="E204" s="8">
        <f t="shared" ca="1" si="5"/>
        <v>1.5364577901970757</v>
      </c>
      <c r="F204" s="8">
        <f t="shared" ca="1" si="5"/>
        <v>0.34379103983670078</v>
      </c>
      <c r="G204" s="8">
        <f t="shared" ca="1" si="5"/>
        <v>1.4580608492103474E-2</v>
      </c>
      <c r="H204" s="8">
        <f t="shared" ca="1" si="5"/>
        <v>0</v>
      </c>
      <c r="J204" s="8">
        <f t="shared" ca="1" si="6"/>
        <v>2.204629680476609</v>
      </c>
    </row>
    <row r="205" spans="1:10" x14ac:dyDescent="0.25">
      <c r="A205">
        <v>12</v>
      </c>
      <c r="C205" t="str">
        <f ca="1">OFFSET('42p stat'!$A$1,A205*20,0)</f>
        <v>CUDA opt ant non hash</v>
      </c>
      <c r="D205" s="8">
        <f t="shared" ca="1" si="5"/>
        <v>2.0231633072199751</v>
      </c>
      <c r="E205" s="8">
        <f t="shared" ca="1" si="5"/>
        <v>1.998433534579803</v>
      </c>
      <c r="F205" s="8">
        <f t="shared" ca="1" si="5"/>
        <v>0.40763985571580214</v>
      </c>
      <c r="G205" s="8">
        <f t="shared" ca="1" si="5"/>
        <v>8.0383898885286707E-3</v>
      </c>
      <c r="H205" s="8">
        <f t="shared" ca="1" si="5"/>
        <v>0</v>
      </c>
      <c r="J205" s="8">
        <f t="shared" ca="1" si="6"/>
        <v>2.8728315696355033</v>
      </c>
    </row>
    <row r="206" spans="1:10" x14ac:dyDescent="0.25">
      <c r="A206">
        <v>13</v>
      </c>
      <c r="C206" t="str">
        <f ca="1">OFFSET('42p stat'!$A$1,A206*20,0)</f>
        <v>CUDA opt ant par</v>
      </c>
      <c r="D206" s="8">
        <f t="shared" ca="1" si="5"/>
        <v>0.87273144118561574</v>
      </c>
      <c r="E206" s="8">
        <f t="shared" ca="1" si="5"/>
        <v>0.8741591210757913</v>
      </c>
      <c r="F206" s="8">
        <f t="shared" ca="1" si="5"/>
        <v>0.2026238103284014</v>
      </c>
      <c r="G206" s="8">
        <f t="shared" ca="1" si="5"/>
        <v>1.2589853692557352E-2</v>
      </c>
      <c r="H206" s="8">
        <f t="shared" ca="1" si="5"/>
        <v>0</v>
      </c>
      <c r="J206" s="8">
        <f t="shared" ca="1" si="6"/>
        <v>1.2518103891252548</v>
      </c>
    </row>
    <row r="207" spans="1:10" x14ac:dyDescent="0.25">
      <c r="A207">
        <v>14</v>
      </c>
      <c r="C207" t="str">
        <f ca="1">OFFSET('42p stat'!$A$1,A207*20,0)</f>
        <v>non CUDA Time</v>
      </c>
      <c r="D207" s="8">
        <f t="shared" ca="1" si="5"/>
        <v>7.0459354747518637</v>
      </c>
      <c r="E207" s="8">
        <f t="shared" ca="1" si="5"/>
        <v>6.5532225693132187</v>
      </c>
      <c r="F207" s="8">
        <f t="shared" ca="1" si="5"/>
        <v>6.5513976591673933</v>
      </c>
      <c r="G207" s="8">
        <f t="shared" ca="1" si="5"/>
        <v>6.4860123478488685</v>
      </c>
      <c r="H207" s="8">
        <f t="shared" ca="1" si="5"/>
        <v>0.14546237418659164</v>
      </c>
      <c r="J207" s="8">
        <f t="shared" ca="1" si="6"/>
        <v>13.326674736205538</v>
      </c>
    </row>
    <row r="208" spans="1:10" x14ac:dyDescent="0.25">
      <c r="A208">
        <v>15</v>
      </c>
      <c r="C208" t="str">
        <f ca="1">OFFSET('42p stat'!$A$1,A208*20,0)</f>
        <v>non CUDA</v>
      </c>
      <c r="D208" s="8">
        <f t="shared" ca="1" si="5"/>
        <v>2.0463047769071077</v>
      </c>
      <c r="E208" s="8">
        <f t="shared" ca="1" si="5"/>
        <v>0</v>
      </c>
      <c r="F208" s="8">
        <f t="shared" ca="1" si="5"/>
        <v>0</v>
      </c>
      <c r="G208" s="8">
        <f t="shared" ca="1" si="5"/>
        <v>0</v>
      </c>
      <c r="H208" s="8">
        <f t="shared" ca="1" si="5"/>
        <v>0</v>
      </c>
      <c r="J208" s="8">
        <f t="shared" ca="1" si="6"/>
        <v>2.0463047769071077</v>
      </c>
    </row>
    <row r="209" spans="1:10" x14ac:dyDescent="0.25">
      <c r="A209">
        <v>16</v>
      </c>
      <c r="C209" t="str">
        <f ca="1">OFFSET('42p stat'!$A$1,A209*20,0)</f>
        <v>non CUDA non hash</v>
      </c>
      <c r="D209" s="8">
        <f t="shared" ca="1" si="5"/>
        <v>3.1168377839473664</v>
      </c>
      <c r="E209" s="8">
        <f t="shared" ca="1" si="5"/>
        <v>3.1134898558502022</v>
      </c>
      <c r="F209" s="8">
        <f t="shared" ca="1" si="5"/>
        <v>3.1098118246144733</v>
      </c>
      <c r="G209" s="8">
        <f t="shared" ca="1" si="5"/>
        <v>3.0798963778932564</v>
      </c>
      <c r="H209" s="8">
        <f t="shared" ca="1" si="5"/>
        <v>0.11579204919164354</v>
      </c>
      <c r="J209" s="8">
        <f t="shared" ca="1" si="6"/>
        <v>6.2111670349179979</v>
      </c>
    </row>
    <row r="210" spans="1:10" x14ac:dyDescent="0.25">
      <c r="A210">
        <v>17</v>
      </c>
      <c r="C210" t="str">
        <f ca="1">OFFSET('42p stat'!$A$1,A210*20,0)</f>
        <v>Classic ACO</v>
      </c>
      <c r="D210" s="8">
        <f t="shared" ca="1" si="5"/>
        <v>83.063896047521212</v>
      </c>
      <c r="E210" s="8">
        <f t="shared" ca="1" si="5"/>
        <v>46.240969954561322</v>
      </c>
      <c r="F210" s="8">
        <f t="shared" ca="1" si="5"/>
        <v>45.877594616601421</v>
      </c>
      <c r="G210" s="8">
        <f t="shared" ca="1" si="5"/>
        <v>45.796660204359881</v>
      </c>
      <c r="H210" s="8">
        <f t="shared" ca="1" si="5"/>
        <v>0.41662740357302469</v>
      </c>
      <c r="J210" s="8">
        <f t="shared" ca="1" si="6"/>
        <v>115.0656311893533</v>
      </c>
    </row>
    <row r="211" spans="1:10" x14ac:dyDescent="0.25">
      <c r="A211">
        <v>18</v>
      </c>
      <c r="C211" t="str">
        <f ca="1">OFFSET('42p stat'!$A$1,A211*20,0)</f>
        <v>Classic ACO non hash</v>
      </c>
      <c r="D211" s="8">
        <f t="shared" ref="D211:H226" ca="1" si="7">$D$192*SQRT(D155)/$E$192</f>
        <v>14.534430528133313</v>
      </c>
      <c r="E211" s="8">
        <f t="shared" ca="1" si="7"/>
        <v>14.532391166757556</v>
      </c>
      <c r="F211" s="8">
        <f t="shared" ca="1" si="7"/>
        <v>14.396851070859627</v>
      </c>
      <c r="G211" s="8">
        <f t="shared" ca="1" si="7"/>
        <v>14.373208890909781</v>
      </c>
      <c r="H211" s="8">
        <f t="shared" ca="1" si="7"/>
        <v>0.14158988992156185</v>
      </c>
      <c r="J211" s="8">
        <f t="shared" ca="1" si="6"/>
        <v>28.919172983955725</v>
      </c>
    </row>
    <row r="212" spans="1:10" x14ac:dyDescent="0.25">
      <c r="A212">
        <v>19</v>
      </c>
      <c r="C212" t="str">
        <f ca="1">OFFSET('42p stat'!$A$1,A212*20,0)</f>
        <v>omp</v>
      </c>
      <c r="D212" s="8">
        <f t="shared" ca="1" si="7"/>
        <v>0.98580537722482942</v>
      </c>
      <c r="E212" s="8">
        <f t="shared" ca="1" si="7"/>
        <v>0.8903478132769449</v>
      </c>
      <c r="F212" s="8">
        <f t="shared" ca="1" si="7"/>
        <v>0.8902516774575604</v>
      </c>
      <c r="G212" s="8">
        <f t="shared" ca="1" si="7"/>
        <v>0.89302534279828794</v>
      </c>
      <c r="H212" s="8">
        <f t="shared" ca="1" si="7"/>
        <v>0.1115706651051252</v>
      </c>
      <c r="J212" s="8">
        <f t="shared" ca="1" si="6"/>
        <v>1.8349446301674679</v>
      </c>
    </row>
    <row r="213" spans="1:10" x14ac:dyDescent="0.25">
      <c r="A213">
        <v>20</v>
      </c>
      <c r="C213" t="str">
        <f ca="1">OFFSET('42p stat'!$A$1,A213*20,0)</f>
        <v>omp non hash</v>
      </c>
      <c r="D213" s="8">
        <f t="shared" ca="1" si="7"/>
        <v>0.93471903195190531</v>
      </c>
      <c r="E213" s="8">
        <f t="shared" ca="1" si="7"/>
        <v>0.93394452191677568</v>
      </c>
      <c r="F213" s="8">
        <f t="shared" ca="1" si="7"/>
        <v>0.93371083904172381</v>
      </c>
      <c r="G213" s="8">
        <f t="shared" ca="1" si="7"/>
        <v>0.92201566612287011</v>
      </c>
      <c r="H213" s="8">
        <f t="shared" ca="1" si="7"/>
        <v>8.9282679350476485E-2</v>
      </c>
      <c r="J213" s="8">
        <f t="shared" ca="1" si="6"/>
        <v>1.8643637668286364</v>
      </c>
    </row>
    <row r="214" spans="1:10" x14ac:dyDescent="0.25">
      <c r="A214">
        <v>21</v>
      </c>
      <c r="C214" t="str">
        <f ca="1">OFFSET('42p stat'!$A$1,A214*20,0)</f>
        <v>non CUDA transp Time</v>
      </c>
      <c r="D214" s="8">
        <f t="shared" ca="1" si="7"/>
        <v>2.0045703539599113</v>
      </c>
      <c r="E214" s="8">
        <f t="shared" ca="1" si="7"/>
        <v>2.0178365876126749</v>
      </c>
      <c r="F214" s="8">
        <f t="shared" ca="1" si="7"/>
        <v>2.0175141539944641</v>
      </c>
      <c r="G214" s="8">
        <f t="shared" ca="1" si="7"/>
        <v>2.0097061069360365</v>
      </c>
      <c r="H214" s="8">
        <f t="shared" ca="1" si="7"/>
        <v>8.0702985124467358E-2</v>
      </c>
      <c r="J214" s="8">
        <f t="shared" ca="1" si="6"/>
        <v>4.0256380572420225</v>
      </c>
    </row>
    <row r="215" spans="1:10" x14ac:dyDescent="0.25">
      <c r="A215">
        <v>22</v>
      </c>
      <c r="C215" t="str">
        <f ca="1">OFFSET('42p stat'!$A$1,A215*20,0)</f>
        <v>non CUDA transp</v>
      </c>
      <c r="D215" s="8">
        <f t="shared" ca="1" si="7"/>
        <v>2.6845002722717228</v>
      </c>
      <c r="E215" s="8">
        <f t="shared" ca="1" si="7"/>
        <v>0</v>
      </c>
      <c r="F215" s="8">
        <f t="shared" ca="1" si="7"/>
        <v>0</v>
      </c>
      <c r="G215" s="8">
        <f t="shared" ca="1" si="7"/>
        <v>0</v>
      </c>
      <c r="H215" s="8">
        <f t="shared" ca="1" si="7"/>
        <v>0</v>
      </c>
      <c r="J215" s="8">
        <f t="shared" ca="1" si="6"/>
        <v>2.6845002722717228</v>
      </c>
    </row>
    <row r="216" spans="1:10" x14ac:dyDescent="0.25">
      <c r="A216">
        <v>23</v>
      </c>
      <c r="C216" t="str">
        <f ca="1">OFFSET('42p stat'!$A$1,A216*20,0)</f>
        <v>non CUDA transp non hash</v>
      </c>
      <c r="D216" s="8">
        <f t="shared" ca="1" si="7"/>
        <v>2.1289498163257439</v>
      </c>
      <c r="E216" s="8">
        <f t="shared" ca="1" si="7"/>
        <v>2.1237343803193589</v>
      </c>
      <c r="F216" s="8">
        <f t="shared" ca="1" si="7"/>
        <v>2.1232241153038931</v>
      </c>
      <c r="G216" s="8">
        <f t="shared" ca="1" si="7"/>
        <v>2.1037200535812741</v>
      </c>
      <c r="H216" s="8">
        <f t="shared" ca="1" si="7"/>
        <v>8.0287782183841652E-2</v>
      </c>
      <c r="J216" s="8">
        <f t="shared" ca="1" si="6"/>
        <v>4.2406178646748955</v>
      </c>
    </row>
    <row r="217" spans="1:10" x14ac:dyDescent="0.25">
      <c r="A217">
        <v>24</v>
      </c>
      <c r="C217" t="str">
        <f ca="1">OFFSET('42p stat'!$A$1,A217*20,0)</f>
        <v>non CUDA AVX Time</v>
      </c>
      <c r="D217" s="8">
        <f t="shared" ca="1" si="7"/>
        <v>2.0328182523612091</v>
      </c>
      <c r="E217" s="8">
        <f t="shared" ca="1" si="7"/>
        <v>1.8774611131334544</v>
      </c>
      <c r="F217" s="8">
        <f t="shared" ca="1" si="7"/>
        <v>1.8772129995458695</v>
      </c>
      <c r="G217" s="8">
        <f t="shared" ca="1" si="7"/>
        <v>1.8735660196662407</v>
      </c>
      <c r="H217" s="8">
        <f t="shared" ca="1" si="7"/>
        <v>5.8033213662522593E-2</v>
      </c>
      <c r="J217" s="8">
        <f t="shared" ca="1" si="6"/>
        <v>3.8333740240238998</v>
      </c>
    </row>
    <row r="218" spans="1:10" x14ac:dyDescent="0.25">
      <c r="A218">
        <v>25</v>
      </c>
      <c r="C218" t="str">
        <f ca="1">OFFSET('42p stat'!$A$1,A218*20,0)</f>
        <v>non CUDA AVX</v>
      </c>
      <c r="D218" s="8">
        <f t="shared" ca="1" si="7"/>
        <v>1.7971683981094824</v>
      </c>
      <c r="E218" s="8">
        <f t="shared" ca="1" si="7"/>
        <v>0</v>
      </c>
      <c r="F218" s="8">
        <f t="shared" ca="1" si="7"/>
        <v>0</v>
      </c>
      <c r="G218" s="8">
        <f t="shared" ca="1" si="7"/>
        <v>0</v>
      </c>
      <c r="H218" s="8">
        <f t="shared" ca="1" si="7"/>
        <v>0</v>
      </c>
      <c r="J218" s="8">
        <f t="shared" ca="1" si="6"/>
        <v>1.7971683981094824</v>
      </c>
    </row>
    <row r="219" spans="1:10" x14ac:dyDescent="0.25">
      <c r="A219">
        <v>26</v>
      </c>
      <c r="C219" t="str">
        <f ca="1">OFFSET('42p stat'!$A$1,A219*20,0)</f>
        <v>non CUDA AVX non hash</v>
      </c>
      <c r="D219" s="8">
        <f t="shared" ca="1" si="7"/>
        <v>1.789807021807136</v>
      </c>
      <c r="E219" s="8">
        <f t="shared" ca="1" si="7"/>
        <v>1.7814241782840023</v>
      </c>
      <c r="F219" s="8">
        <f t="shared" ca="1" si="7"/>
        <v>1.7785811109578331</v>
      </c>
      <c r="G219" s="8">
        <f t="shared" ca="1" si="7"/>
        <v>1.7638366808840322</v>
      </c>
      <c r="H219" s="8">
        <f t="shared" ca="1" si="7"/>
        <v>8.9600087499957279E-2</v>
      </c>
      <c r="J219" s="8">
        <f t="shared" ca="1" si="6"/>
        <v>3.5580022567520895</v>
      </c>
    </row>
    <row r="220" spans="1:10" x14ac:dyDescent="0.25">
      <c r="A220">
        <v>27</v>
      </c>
      <c r="C220" t="str">
        <f ca="1">OFFSET('42p stat'!$A$1,A220*20,0)</f>
        <v>non CUDA AVX_OMP Time</v>
      </c>
      <c r="D220" s="8">
        <f t="shared" ca="1" si="7"/>
        <v>1.0538042584220115</v>
      </c>
      <c r="E220" s="8">
        <f t="shared" ca="1" si="7"/>
        <v>0.79699123173448105</v>
      </c>
      <c r="F220" s="8">
        <f t="shared" ca="1" si="7"/>
        <v>0.79637084141497794</v>
      </c>
      <c r="G220" s="8">
        <f t="shared" ca="1" si="7"/>
        <v>0.79508563839626734</v>
      </c>
      <c r="H220" s="8">
        <f t="shared" ca="1" si="7"/>
        <v>5.6902820457337619E-2</v>
      </c>
      <c r="J220" s="8">
        <f t="shared" ca="1" si="6"/>
        <v>1.7364630888521677</v>
      </c>
    </row>
    <row r="221" spans="1:10" x14ac:dyDescent="0.25">
      <c r="A221">
        <v>28</v>
      </c>
      <c r="C221" t="str">
        <f ca="1">OFFSET('42p stat'!$A$1,A221*20,0)</f>
        <v>non CUDA AVX_OMP</v>
      </c>
      <c r="D221" s="8">
        <f t="shared" ca="1" si="7"/>
        <v>1.3986500792163907</v>
      </c>
      <c r="E221" s="8">
        <f t="shared" ca="1" si="7"/>
        <v>0</v>
      </c>
      <c r="F221" s="8">
        <f t="shared" ca="1" si="7"/>
        <v>0</v>
      </c>
      <c r="G221" s="8">
        <f t="shared" ca="1" si="7"/>
        <v>0</v>
      </c>
      <c r="H221" s="8">
        <f t="shared" ca="1" si="7"/>
        <v>0</v>
      </c>
      <c r="J221" s="8">
        <f t="shared" ca="1" si="6"/>
        <v>1.3986500792163907</v>
      </c>
    </row>
    <row r="222" spans="1:10" x14ac:dyDescent="0.25">
      <c r="A222">
        <v>29</v>
      </c>
      <c r="C222" t="str">
        <f ca="1">OFFSET('42p stat'!$A$1,A222*20,0)</f>
        <v>non CUDA AVX_OMP non hash</v>
      </c>
      <c r="D222" s="8">
        <f t="shared" ca="1" si="7"/>
        <v>1.2566332636922837</v>
      </c>
      <c r="E222" s="8">
        <f t="shared" ca="1" si="7"/>
        <v>1.2511919055862164</v>
      </c>
      <c r="F222" s="8">
        <f t="shared" ca="1" si="7"/>
        <v>1.2505159430571047</v>
      </c>
      <c r="G222" s="8">
        <f t="shared" ca="1" si="7"/>
        <v>1.2353215298633793</v>
      </c>
      <c r="H222" s="8">
        <f t="shared" ca="1" si="7"/>
        <v>8.1027926642608841E-2</v>
      </c>
      <c r="J222" s="8">
        <f t="shared" ca="1" si="6"/>
        <v>2.4981960041002367</v>
      </c>
    </row>
    <row r="223" spans="1:10" x14ac:dyDescent="0.25">
      <c r="A223">
        <v>30</v>
      </c>
      <c r="C223" t="str">
        <f ca="1">OFFSET('42p stat'!$A$1,A223*20,0)</f>
        <v>non CUDA transp_AVX Time</v>
      </c>
      <c r="D223" s="8">
        <f t="shared" ca="1" si="7"/>
        <v>2.3087340423793221</v>
      </c>
      <c r="E223" s="8">
        <f t="shared" ca="1" si="7"/>
        <v>2.2105794853386289</v>
      </c>
      <c r="F223" s="8">
        <f t="shared" ca="1" si="7"/>
        <v>2.2104823344492033</v>
      </c>
      <c r="G223" s="8">
        <f t="shared" ca="1" si="7"/>
        <v>2.2090347622362128</v>
      </c>
      <c r="H223" s="8">
        <f t="shared" ca="1" si="7"/>
        <v>8.3688098269706204E-2</v>
      </c>
      <c r="J223" s="8">
        <f t="shared" ca="1" si="6"/>
        <v>4.4710161002744284</v>
      </c>
    </row>
    <row r="224" spans="1:10" x14ac:dyDescent="0.25">
      <c r="A224">
        <v>31</v>
      </c>
      <c r="C224" t="str">
        <f ca="1">OFFSET('42p stat'!$A$1,A224*20,0)</f>
        <v>non CUDA transp_AVX</v>
      </c>
      <c r="D224" s="8">
        <f t="shared" ca="1" si="7"/>
        <v>2.0446585771198977</v>
      </c>
      <c r="E224" s="8">
        <f t="shared" ca="1" si="7"/>
        <v>0</v>
      </c>
      <c r="F224" s="8">
        <f t="shared" ca="1" si="7"/>
        <v>0</v>
      </c>
      <c r="G224" s="8">
        <f t="shared" ca="1" si="7"/>
        <v>0</v>
      </c>
      <c r="H224" s="8">
        <f t="shared" ca="1" si="7"/>
        <v>0</v>
      </c>
      <c r="J224" s="8">
        <f t="shared" ca="1" si="6"/>
        <v>2.0446585771198977</v>
      </c>
    </row>
    <row r="225" spans="1:10" x14ac:dyDescent="0.25">
      <c r="A225">
        <v>32</v>
      </c>
      <c r="C225" t="str">
        <f ca="1">OFFSET('42p stat'!$A$1,A225*20,0)</f>
        <v>non CUDA transp_AVX non hash</v>
      </c>
      <c r="D225" s="8">
        <f t="shared" ca="1" si="7"/>
        <v>1.7415202548945574</v>
      </c>
      <c r="E225" s="8">
        <f t="shared" ca="1" si="7"/>
        <v>1.7379171773323463</v>
      </c>
      <c r="F225" s="8">
        <f t="shared" ca="1" si="7"/>
        <v>1.7375727105776033</v>
      </c>
      <c r="G225" s="8">
        <f t="shared" ca="1" si="7"/>
        <v>1.7369033200129478</v>
      </c>
      <c r="H225" s="8">
        <f t="shared" ca="1" si="7"/>
        <v>7.7446046251567924E-2</v>
      </c>
      <c r="J225" s="8">
        <f t="shared" ca="1" si="6"/>
        <v>3.4778209946992429</v>
      </c>
    </row>
    <row r="226" spans="1:10" x14ac:dyDescent="0.25">
      <c r="A226">
        <v>33</v>
      </c>
      <c r="C226" t="str">
        <f ca="1">OFFSET('42p stat'!$A$1,A226*20,0)</f>
        <v>non CUDA transp_AVX_OMP Time</v>
      </c>
      <c r="D226" s="8">
        <f t="shared" ca="1" si="7"/>
        <v>2.4290362204788201</v>
      </c>
      <c r="E226" s="8">
        <f t="shared" ca="1" si="7"/>
        <v>2.3242533531500942</v>
      </c>
      <c r="F226" s="8">
        <f t="shared" ca="1" si="7"/>
        <v>2.323394350575898</v>
      </c>
      <c r="G226" s="8">
        <f t="shared" ca="1" si="7"/>
        <v>2.3222256180965704</v>
      </c>
      <c r="H226" s="8">
        <f t="shared" ca="1" si="7"/>
        <v>9.5927133679684182E-2</v>
      </c>
      <c r="J226" s="8">
        <f t="shared" ca="1" si="6"/>
        <v>4.7013259570716306</v>
      </c>
    </row>
    <row r="227" spans="1:10" x14ac:dyDescent="0.25">
      <c r="A227">
        <v>34</v>
      </c>
      <c r="C227" t="str">
        <f ca="1">OFFSET('42p stat'!$A$1,A227*20,0)</f>
        <v>non CUDA transp_AVX_OMP</v>
      </c>
      <c r="D227" s="8">
        <f t="shared" ref="D227:H242" ca="1" si="8">$D$192*SQRT(D171)/$E$192</f>
        <v>2.5850010094432965</v>
      </c>
      <c r="E227" s="8">
        <f t="shared" ca="1" si="8"/>
        <v>0</v>
      </c>
      <c r="F227" s="8">
        <f t="shared" ca="1" si="8"/>
        <v>0</v>
      </c>
      <c r="G227" s="8">
        <f t="shared" ca="1" si="8"/>
        <v>0</v>
      </c>
      <c r="H227" s="8">
        <f t="shared" ca="1" si="8"/>
        <v>0</v>
      </c>
      <c r="J227" s="8">
        <f t="shared" ca="1" si="6"/>
        <v>2.5850010094432965</v>
      </c>
    </row>
    <row r="228" spans="1:10" x14ac:dyDescent="0.25">
      <c r="A228">
        <v>35</v>
      </c>
      <c r="C228" t="str">
        <f ca="1">OFFSET('42p stat'!$A$1,A228*20,0)</f>
        <v>non CUDA transp_AVX_OMP non hash</v>
      </c>
      <c r="D228" s="8">
        <f t="shared" ca="1" si="8"/>
        <v>1.7955676785239254</v>
      </c>
      <c r="E228" s="8">
        <f t="shared" ca="1" si="8"/>
        <v>1.7958614409087132</v>
      </c>
      <c r="F228" s="8">
        <f t="shared" ca="1" si="8"/>
        <v>1.7963690950180589</v>
      </c>
      <c r="G228" s="8">
        <f t="shared" ca="1" si="8"/>
        <v>1.7971677462229283</v>
      </c>
      <c r="H228" s="8">
        <f t="shared" ca="1" si="8"/>
        <v>0.10350618779570619</v>
      </c>
      <c r="J228" s="8">
        <f t="shared" ca="1" si="6"/>
        <v>3.5939739798187906</v>
      </c>
    </row>
    <row r="229" spans="1:10" x14ac:dyDescent="0.25">
      <c r="A229">
        <v>36</v>
      </c>
      <c r="C229">
        <f ca="1">OFFSET('42p stat'!$A$1,A229*20,0)</f>
        <v>0</v>
      </c>
      <c r="D229" s="8" t="e">
        <f t="shared" ca="1" si="8"/>
        <v>#DIV/0!</v>
      </c>
      <c r="E229" s="8" t="e">
        <f t="shared" ca="1" si="8"/>
        <v>#DIV/0!</v>
      </c>
      <c r="F229" s="8">
        <f t="shared" ca="1" si="8"/>
        <v>0</v>
      </c>
      <c r="G229" s="8">
        <f t="shared" ca="1" si="8"/>
        <v>0</v>
      </c>
      <c r="H229" s="8">
        <f t="shared" ca="1" si="8"/>
        <v>0</v>
      </c>
      <c r="J229" s="8" t="e">
        <f t="shared" ca="1" si="6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ca="1" si="8"/>
        <v>#DIV/0!</v>
      </c>
      <c r="E230" s="8" t="e">
        <f t="shared" ca="1" si="8"/>
        <v>#DIV/0!</v>
      </c>
      <c r="F230" s="8">
        <f t="shared" ca="1" si="8"/>
        <v>0</v>
      </c>
      <c r="G230" s="8">
        <f t="shared" ca="1" si="8"/>
        <v>0</v>
      </c>
      <c r="H230" s="8">
        <f t="shared" ca="1" si="8"/>
        <v>0</v>
      </c>
      <c r="J230" s="8" t="e">
        <f t="shared" ca="1" si="6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ca="1" si="8"/>
        <v>#DIV/0!</v>
      </c>
      <c r="E231" s="8" t="e">
        <f t="shared" ca="1" si="8"/>
        <v>#DIV/0!</v>
      </c>
      <c r="F231" s="8">
        <f t="shared" ca="1" si="8"/>
        <v>0</v>
      </c>
      <c r="G231" s="8">
        <f t="shared" ca="1" si="8"/>
        <v>0</v>
      </c>
      <c r="H231" s="8">
        <f t="shared" ca="1" si="8"/>
        <v>0</v>
      </c>
      <c r="J231" s="8" t="e">
        <f t="shared" ca="1" si="6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ca="1" si="8"/>
        <v>#DIV/0!</v>
      </c>
      <c r="E232" s="8" t="e">
        <f t="shared" ca="1" si="8"/>
        <v>#DIV/0!</v>
      </c>
      <c r="F232" s="8">
        <f t="shared" ca="1" si="8"/>
        <v>0</v>
      </c>
      <c r="G232" s="8">
        <f t="shared" ca="1" si="8"/>
        <v>0</v>
      </c>
      <c r="H232" s="8">
        <f t="shared" ca="1" si="8"/>
        <v>0</v>
      </c>
      <c r="J232" s="8" t="e">
        <f t="shared" ca="1" si="6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ca="1" si="8"/>
        <v>#DIV/0!</v>
      </c>
      <c r="E233" s="8" t="e">
        <f t="shared" ca="1" si="8"/>
        <v>#DIV/0!</v>
      </c>
      <c r="F233" s="8">
        <f t="shared" ca="1" si="8"/>
        <v>0</v>
      </c>
      <c r="G233" s="8">
        <f t="shared" ca="1" si="8"/>
        <v>0</v>
      </c>
      <c r="H233" s="8">
        <f t="shared" ca="1" si="8"/>
        <v>0</v>
      </c>
      <c r="J233" s="8" t="e">
        <f t="shared" ca="1" si="6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ca="1" si="8"/>
        <v>#DIV/0!</v>
      </c>
      <c r="E234" s="8" t="e">
        <f t="shared" ca="1" si="8"/>
        <v>#DIV/0!</v>
      </c>
      <c r="F234" s="8">
        <f t="shared" ca="1" si="8"/>
        <v>0</v>
      </c>
      <c r="G234" s="8">
        <f t="shared" ca="1" si="8"/>
        <v>0</v>
      </c>
      <c r="H234" s="8">
        <f t="shared" ca="1" si="8"/>
        <v>0</v>
      </c>
      <c r="J234" s="8" t="e">
        <f t="shared" ca="1" si="6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ca="1" si="8"/>
        <v>#DIV/0!</v>
      </c>
      <c r="E235" s="8" t="e">
        <f t="shared" ca="1" si="8"/>
        <v>#DIV/0!</v>
      </c>
      <c r="F235" s="8">
        <f t="shared" ca="1" si="8"/>
        <v>0</v>
      </c>
      <c r="G235" s="8">
        <f t="shared" ca="1" si="8"/>
        <v>0</v>
      </c>
      <c r="H235" s="8">
        <f t="shared" ca="1" si="8"/>
        <v>0</v>
      </c>
      <c r="J235" s="8" t="e">
        <f t="shared" ca="1" si="6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ca="1" si="8"/>
        <v>#DIV/0!</v>
      </c>
      <c r="E236" s="8" t="e">
        <f t="shared" ca="1" si="8"/>
        <v>#DIV/0!</v>
      </c>
      <c r="F236" s="8">
        <f t="shared" ca="1" si="8"/>
        <v>0</v>
      </c>
      <c r="G236" s="8">
        <f t="shared" ca="1" si="8"/>
        <v>0</v>
      </c>
      <c r="H236" s="8">
        <f t="shared" ca="1" si="8"/>
        <v>0</v>
      </c>
      <c r="J236" s="8" t="e">
        <f t="shared" ca="1" si="6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ca="1" si="8"/>
        <v>#DIV/0!</v>
      </c>
      <c r="E237" s="8" t="e">
        <f t="shared" ca="1" si="8"/>
        <v>#DIV/0!</v>
      </c>
      <c r="F237" s="8">
        <f t="shared" ca="1" si="8"/>
        <v>0</v>
      </c>
      <c r="G237" s="8">
        <f t="shared" ca="1" si="8"/>
        <v>0</v>
      </c>
      <c r="H237" s="8">
        <f t="shared" ca="1" si="8"/>
        <v>0</v>
      </c>
      <c r="J237" s="8" t="e">
        <f t="shared" ca="1" si="6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ca="1" si="8"/>
        <v>#DIV/0!</v>
      </c>
      <c r="E238" s="8" t="e">
        <f t="shared" ca="1" si="8"/>
        <v>#DIV/0!</v>
      </c>
      <c r="F238" s="8">
        <f t="shared" ca="1" si="8"/>
        <v>0</v>
      </c>
      <c r="G238" s="8">
        <f t="shared" ca="1" si="8"/>
        <v>0</v>
      </c>
      <c r="H238" s="8">
        <f t="shared" ca="1" si="8"/>
        <v>0</v>
      </c>
      <c r="J238" s="8" t="e">
        <f t="shared" ca="1" si="6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ca="1" si="8"/>
        <v>#DIV/0!</v>
      </c>
      <c r="E239" s="8" t="e">
        <f t="shared" ca="1" si="8"/>
        <v>#DIV/0!</v>
      </c>
      <c r="F239" s="8">
        <f t="shared" ca="1" si="8"/>
        <v>0</v>
      </c>
      <c r="G239" s="8">
        <f t="shared" ca="1" si="8"/>
        <v>0</v>
      </c>
      <c r="H239" s="8">
        <f t="shared" ca="1" si="8"/>
        <v>0</v>
      </c>
      <c r="J239" s="8" t="e">
        <f t="shared" ca="1" si="6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ca="1" si="8"/>
        <v>0</v>
      </c>
      <c r="E240" s="8">
        <f t="shared" ca="1" si="8"/>
        <v>0</v>
      </c>
      <c r="F240" s="8">
        <f t="shared" ca="1" si="8"/>
        <v>0</v>
      </c>
      <c r="G240" s="8">
        <f t="shared" ca="1" si="8"/>
        <v>0</v>
      </c>
      <c r="H240" s="8">
        <f t="shared" ca="1" si="8"/>
        <v>0</v>
      </c>
      <c r="J240" s="8">
        <f t="shared" ca="1" si="6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ca="1" si="8"/>
        <v>0</v>
      </c>
      <c r="E241" s="8">
        <f t="shared" ca="1" si="8"/>
        <v>0</v>
      </c>
      <c r="F241" s="8">
        <f t="shared" ca="1" si="8"/>
        <v>0</v>
      </c>
      <c r="G241" s="8">
        <f t="shared" ca="1" si="8"/>
        <v>0</v>
      </c>
      <c r="H241" s="8">
        <f t="shared" ca="1" si="8"/>
        <v>0</v>
      </c>
      <c r="J241" s="8">
        <f t="shared" ca="1" si="6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ca="1" si="8"/>
        <v>0</v>
      </c>
      <c r="E242" s="8">
        <f t="shared" ca="1" si="8"/>
        <v>0</v>
      </c>
      <c r="F242" s="8">
        <f t="shared" ca="1" si="8"/>
        <v>0</v>
      </c>
      <c r="G242" s="8">
        <f t="shared" ca="1" si="8"/>
        <v>0</v>
      </c>
      <c r="H242" s="8">
        <f t="shared" ca="1" si="8"/>
        <v>0</v>
      </c>
      <c r="J242" s="8">
        <f t="shared" ca="1" si="6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9">$D$192*SQRT(D187)/$E$192</f>
        <v>0</v>
      </c>
      <c r="E243" s="8">
        <f t="shared" ca="1" si="9"/>
        <v>0</v>
      </c>
      <c r="F243" s="8">
        <f t="shared" ca="1" si="9"/>
        <v>0</v>
      </c>
      <c r="G243" s="8">
        <f t="shared" ca="1" si="9"/>
        <v>0</v>
      </c>
      <c r="H243" s="8">
        <f t="shared" ca="1" si="9"/>
        <v>0</v>
      </c>
      <c r="J243" s="8">
        <f t="shared" ca="1" si="6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64</v>
      </c>
      <c r="D249">
        <v>1.96</v>
      </c>
      <c r="E249">
        <v>50</v>
      </c>
    </row>
    <row r="250" spans="1:10" x14ac:dyDescent="0.25">
      <c r="D250" t="s">
        <v>57</v>
      </c>
      <c r="E250" t="s">
        <v>53</v>
      </c>
      <c r="F250" t="s">
        <v>54</v>
      </c>
      <c r="G250" t="s">
        <v>55</v>
      </c>
      <c r="H250" t="s">
        <v>56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6" ca="1" si="10">POWER(SQRT(D138)/D84,2)</f>
        <v>4.085093690531615E-5</v>
      </c>
      <c r="E251" s="9">
        <f t="shared" ca="1" si="10"/>
        <v>3.4323749714223777E-5</v>
      </c>
      <c r="F251" s="9">
        <f t="shared" ca="1" si="10"/>
        <v>1.1021722025866431E-5</v>
      </c>
      <c r="G251" s="9">
        <f t="shared" ca="1" si="10"/>
        <v>1.3571928703442705E-5</v>
      </c>
      <c r="H251" s="9">
        <f t="shared" ca="1" si="10"/>
        <v>1.2724549246902193E-5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10"/>
        <v>3.2614001253430712E-5</v>
      </c>
      <c r="E252" s="9" t="e">
        <f t="shared" ca="1" si="10"/>
        <v>#DIV/0!</v>
      </c>
      <c r="F252" s="9" t="e">
        <f t="shared" ca="1" si="10"/>
        <v>#DIV/0!</v>
      </c>
      <c r="G252" s="9" t="e">
        <f t="shared" ca="1" si="10"/>
        <v>#DIV/0!</v>
      </c>
      <c r="H252" s="9" t="e">
        <f t="shared" ca="1" si="10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10"/>
        <v>1.4860704995029059E-5</v>
      </c>
      <c r="E253" s="9">
        <f t="shared" ca="1" si="10"/>
        <v>1.4773160740202594E-5</v>
      </c>
      <c r="F253" s="9">
        <f t="shared" ca="1" si="10"/>
        <v>2.1504191630558546E-6</v>
      </c>
      <c r="G253" s="9">
        <f t="shared" ca="1" si="10"/>
        <v>2.813498067071953E-6</v>
      </c>
      <c r="H253" s="9">
        <f t="shared" ca="1" si="10"/>
        <v>2.1248604634005107E-8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10"/>
        <v>2.7955122567947046E-5</v>
      </c>
      <c r="E254" s="9">
        <f t="shared" ca="1" si="10"/>
        <v>2.7451364420715215E-5</v>
      </c>
      <c r="F254" s="9">
        <f t="shared" ca="1" si="10"/>
        <v>1.3052194529029912E-6</v>
      </c>
      <c r="G254" s="9">
        <f t="shared" ca="1" si="10"/>
        <v>1.0786120031322726E-8</v>
      </c>
      <c r="H254" s="9">
        <f t="shared" ca="1" si="10"/>
        <v>6.9713687777382976E-9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10"/>
        <v>1.7248128082533937E-5</v>
      </c>
      <c r="E255" s="9">
        <f t="shared" ca="1" si="10"/>
        <v>1.8123125499297236E-5</v>
      </c>
      <c r="F255" s="9">
        <f t="shared" ca="1" si="10"/>
        <v>1.0941879873516663E-6</v>
      </c>
      <c r="G255" s="9">
        <f t="shared" ca="1" si="10"/>
        <v>7.5754722854502487E-9</v>
      </c>
      <c r="H255" s="9">
        <f t="shared" ca="1" si="10"/>
        <v>6.9903054537634086E-9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10"/>
        <v>1.3415174921202567E-4</v>
      </c>
      <c r="E256" s="9">
        <f t="shared" ca="1" si="10"/>
        <v>1.3750411351499153E-4</v>
      </c>
      <c r="F256" s="9">
        <f t="shared" ca="1" si="10"/>
        <v>7.439612472012566E-6</v>
      </c>
      <c r="G256" s="9">
        <f t="shared" ca="1" si="10"/>
        <v>9.9451501712054746E-9</v>
      </c>
      <c r="H256" s="9">
        <f t="shared" ca="1" si="10"/>
        <v>9.7121330139448198E-9</v>
      </c>
    </row>
    <row r="257" spans="1:8" x14ac:dyDescent="0.25">
      <c r="A257">
        <v>7</v>
      </c>
      <c r="C257" t="str">
        <f ca="1">OFFSET('42p stat'!$A$1,A257*20,0)</f>
        <v>CUDA ant add CPU12</v>
      </c>
      <c r="D257" s="9">
        <f t="shared" ca="1" si="10"/>
        <v>2.139935679797486E-4</v>
      </c>
      <c r="E257" s="9">
        <f t="shared" ca="1" si="10"/>
        <v>3.0752535328778688E-5</v>
      </c>
      <c r="F257" s="9">
        <f t="shared" ca="1" si="10"/>
        <v>2.4366222079718239E-5</v>
      </c>
      <c r="G257" s="9">
        <f t="shared" ca="1" si="10"/>
        <v>5.0401195697378293E-5</v>
      </c>
      <c r="H257" s="9">
        <f t="shared" ca="1" si="10"/>
        <v>6.3267673577223474E-6</v>
      </c>
    </row>
    <row r="258" spans="1:8" x14ac:dyDescent="0.25">
      <c r="A258">
        <v>8</v>
      </c>
      <c r="C258" t="str">
        <f ca="1">OFFSET('42p stat'!$A$1,A258*20,0)</f>
        <v>CUDA opt</v>
      </c>
      <c r="D258" s="9">
        <f t="shared" ca="1" si="10"/>
        <v>4.3355778695884631E-6</v>
      </c>
      <c r="E258" s="9" t="e">
        <f t="shared" ca="1" si="10"/>
        <v>#DIV/0!</v>
      </c>
      <c r="F258" s="9" t="e">
        <f t="shared" ca="1" si="10"/>
        <v>#DIV/0!</v>
      </c>
      <c r="G258" s="9" t="e">
        <f t="shared" ca="1" si="10"/>
        <v>#DIV/0!</v>
      </c>
      <c r="H258" s="9" t="e">
        <f t="shared" ca="1" si="10"/>
        <v>#DIV/0!</v>
      </c>
    </row>
    <row r="259" spans="1:8" x14ac:dyDescent="0.25">
      <c r="A259">
        <v>9</v>
      </c>
      <c r="C259" t="str">
        <f ca="1">OFFSET('42p stat'!$A$1,A259*20,0)</f>
        <v>CUDA opt Time</v>
      </c>
      <c r="D259" s="9">
        <f t="shared" ca="1" si="10"/>
        <v>4.7036515899861447E-5</v>
      </c>
      <c r="E259" s="9">
        <f t="shared" ca="1" si="10"/>
        <v>4.9311708079997592E-5</v>
      </c>
      <c r="F259" s="9">
        <f t="shared" ca="1" si="10"/>
        <v>2.1049366399192967E-6</v>
      </c>
      <c r="G259" s="9">
        <f t="shared" ca="1" si="10"/>
        <v>9.9817249372543087E-7</v>
      </c>
      <c r="H259" s="9" t="e">
        <f t="shared" ca="1" si="10"/>
        <v>#DIV/0!</v>
      </c>
    </row>
    <row r="260" spans="1:8" x14ac:dyDescent="0.25">
      <c r="A260">
        <v>10</v>
      </c>
      <c r="C260" t="str">
        <f ca="1">OFFSET('42p stat'!$A$1,A260*20,0)</f>
        <v>CUDA opt non hash</v>
      </c>
      <c r="D260" s="9">
        <f t="shared" ca="1" si="10"/>
        <v>5.4360803396124219E-5</v>
      </c>
      <c r="E260" s="9">
        <f t="shared" ca="1" si="10"/>
        <v>5.4247758147778597E-5</v>
      </c>
      <c r="F260" s="9">
        <f t="shared" ca="1" si="10"/>
        <v>2.4757368876801445E-6</v>
      </c>
      <c r="G260" s="9">
        <f t="shared" ca="1" si="10"/>
        <v>2.3674099542376875E-6</v>
      </c>
      <c r="H260" s="9" t="e">
        <f t="shared" ca="1" si="10"/>
        <v>#DIV/0!</v>
      </c>
    </row>
    <row r="261" spans="1:8" x14ac:dyDescent="0.25">
      <c r="A261">
        <v>11</v>
      </c>
      <c r="C261" t="str">
        <f ca="1">OFFSET('42p stat'!$A$1,A261*20,0)</f>
        <v>CUDA opt ant</v>
      </c>
      <c r="D261" s="9">
        <f t="shared" ca="1" si="10"/>
        <v>2.448500498623661E-5</v>
      </c>
      <c r="E261" s="9">
        <f t="shared" ca="1" si="10"/>
        <v>2.465954483121333E-5</v>
      </c>
      <c r="F261" s="9">
        <f t="shared" ca="1" si="10"/>
        <v>1.2912622721942727E-6</v>
      </c>
      <c r="G261" s="9">
        <f t="shared" ca="1" si="10"/>
        <v>3.7250186420348609E-8</v>
      </c>
      <c r="H261" s="9" t="e">
        <f t="shared" ca="1" si="10"/>
        <v>#DIV/0!</v>
      </c>
    </row>
    <row r="262" spans="1:8" x14ac:dyDescent="0.25">
      <c r="A262">
        <v>12</v>
      </c>
      <c r="C262" t="str">
        <f ca="1">OFFSET('42p stat'!$A$1,A262*20,0)</f>
        <v>CUDA opt ant non hash</v>
      </c>
      <c r="D262" s="9">
        <f t="shared" ca="1" si="10"/>
        <v>4.32675461799463E-5</v>
      </c>
      <c r="E262" s="9">
        <f t="shared" ca="1" si="10"/>
        <v>4.2905495238059305E-5</v>
      </c>
      <c r="F262" s="9">
        <f t="shared" ca="1" si="10"/>
        <v>1.8856420551052108E-6</v>
      </c>
      <c r="G262" s="9">
        <f t="shared" ca="1" si="10"/>
        <v>1.3399662646639084E-8</v>
      </c>
      <c r="H262" s="9" t="e">
        <f t="shared" ca="1" si="10"/>
        <v>#DIV/0!</v>
      </c>
    </row>
    <row r="263" spans="1:8" x14ac:dyDescent="0.25">
      <c r="A263">
        <v>13</v>
      </c>
      <c r="C263" t="str">
        <f ca="1">OFFSET('42p stat'!$A$1,A263*20,0)</f>
        <v>CUDA opt ant par</v>
      </c>
      <c r="D263" s="9">
        <f t="shared" ca="1" si="10"/>
        <v>6.9156363476290466E-6</v>
      </c>
      <c r="E263" s="9">
        <f t="shared" ca="1" si="10"/>
        <v>7.0408150550383745E-6</v>
      </c>
      <c r="F263" s="9">
        <f t="shared" ca="1" si="10"/>
        <v>4.0760123681825332E-7</v>
      </c>
      <c r="G263" s="9">
        <f t="shared" ca="1" si="10"/>
        <v>2.778113536600194E-8</v>
      </c>
      <c r="H263" s="9" t="e">
        <f t="shared" ca="1" si="10"/>
        <v>#DIV/0!</v>
      </c>
    </row>
    <row r="264" spans="1:8" x14ac:dyDescent="0.25">
      <c r="A264">
        <v>14</v>
      </c>
      <c r="C264" t="str">
        <f ca="1">OFFSET('42p stat'!$A$1,A264*20,0)</f>
        <v>non CUDA Time</v>
      </c>
      <c r="D264" s="9">
        <f t="shared" ca="1" si="10"/>
        <v>3.2879602276647173E-3</v>
      </c>
      <c r="E264" s="9">
        <f t="shared" ca="1" si="10"/>
        <v>3.9144552436225638E-3</v>
      </c>
      <c r="F264" s="9">
        <f t="shared" ca="1" si="10"/>
        <v>3.9134206187914607E-3</v>
      </c>
      <c r="G264" s="9">
        <f t="shared" ca="1" si="10"/>
        <v>3.932503427165124E-3</v>
      </c>
      <c r="H264" s="9">
        <f t="shared" ca="1" si="10"/>
        <v>2.5532583856678359E-3</v>
      </c>
    </row>
    <row r="265" spans="1:8" x14ac:dyDescent="0.25">
      <c r="A265">
        <v>15</v>
      </c>
      <c r="C265" t="str">
        <f ca="1">OFFSET('42p stat'!$A$1,A265*20,0)</f>
        <v>non CUDA</v>
      </c>
      <c r="D265" s="9">
        <f t="shared" ca="1" si="10"/>
        <v>4.8299191197297554E-4</v>
      </c>
      <c r="E265" s="9" t="e">
        <f t="shared" ca="1" si="10"/>
        <v>#DIV/0!</v>
      </c>
      <c r="F265" s="9" t="e">
        <f t="shared" ca="1" si="10"/>
        <v>#DIV/0!</v>
      </c>
      <c r="G265" s="9" t="e">
        <f t="shared" ca="1" si="10"/>
        <v>#DIV/0!</v>
      </c>
      <c r="H265" s="9" t="e">
        <f t="shared" ca="1" si="10"/>
        <v>#DIV/0!</v>
      </c>
    </row>
    <row r="266" spans="1:8" x14ac:dyDescent="0.25">
      <c r="A266">
        <v>16</v>
      </c>
      <c r="C266" t="str">
        <f ca="1">OFFSET('42p stat'!$A$1,A266*20,0)</f>
        <v>non CUDA non hash</v>
      </c>
      <c r="D266" s="9">
        <f t="shared" ca="1" si="10"/>
        <v>1.8114790900276444E-3</v>
      </c>
      <c r="E266" s="9">
        <f t="shared" ca="1" si="10"/>
        <v>1.8350550749636923E-3</v>
      </c>
      <c r="F266" s="9">
        <f t="shared" ca="1" si="10"/>
        <v>1.8315809315621891E-3</v>
      </c>
      <c r="G266" s="9">
        <f t="shared" ca="1" si="10"/>
        <v>1.8613146652057756E-3</v>
      </c>
      <c r="H266" s="9">
        <f t="shared" ca="1" si="10"/>
        <v>1.6338149575088974E-3</v>
      </c>
    </row>
    <row r="267" spans="1:8" x14ac:dyDescent="0.25">
      <c r="A267">
        <v>17</v>
      </c>
      <c r="C267" t="str">
        <f ca="1">OFFSET('42p stat'!$A$1,A267*20,0)</f>
        <v>Classic ACO</v>
      </c>
      <c r="D267" s="9">
        <f t="shared" ref="D267:H279" ca="1" si="11">POWER(SQRT(D154)/D100,2)</f>
        <v>7.730855130628412E-4</v>
      </c>
      <c r="E267" s="9">
        <f t="shared" ca="1" si="11"/>
        <v>7.3557831954172432E-4</v>
      </c>
      <c r="F267" s="9">
        <f t="shared" ca="1" si="11"/>
        <v>7.3440269683310749E-4</v>
      </c>
      <c r="G267" s="9">
        <f t="shared" ca="1" si="11"/>
        <v>7.3429948854260871E-4</v>
      </c>
      <c r="H267" s="9">
        <f t="shared" ca="1" si="11"/>
        <v>1.450765918212571E-3</v>
      </c>
    </row>
    <row r="268" spans="1:8" x14ac:dyDescent="0.25">
      <c r="A268">
        <v>18</v>
      </c>
      <c r="C268" t="str">
        <f ca="1">OFFSET('42p stat'!$A$1,A268*20,0)</f>
        <v>Classic ACO non hash</v>
      </c>
      <c r="D268" s="9">
        <f t="shared" ca="1" si="11"/>
        <v>8.0353681637646522E-5</v>
      </c>
      <c r="E268" s="9">
        <f t="shared" ca="1" si="11"/>
        <v>8.0400771676927385E-5</v>
      </c>
      <c r="F268" s="9">
        <f t="shared" ca="1" si="11"/>
        <v>8.005694593631068E-5</v>
      </c>
      <c r="G268" s="9">
        <f t="shared" ca="1" si="11"/>
        <v>8.0073819411486327E-5</v>
      </c>
      <c r="H268" s="9">
        <f t="shared" ca="1" si="11"/>
        <v>1.8179878502338017E-4</v>
      </c>
    </row>
    <row r="269" spans="1:8" x14ac:dyDescent="0.25">
      <c r="A269">
        <v>19</v>
      </c>
      <c r="C269" t="str">
        <f ca="1">OFFSET('42p stat'!$A$1,A269*20,0)</f>
        <v>omp</v>
      </c>
      <c r="D269" s="9">
        <f t="shared" ca="1" si="11"/>
        <v>1.0043800565598297E-4</v>
      </c>
      <c r="E269" s="9">
        <f t="shared" ca="1" si="11"/>
        <v>1.2095501322697576E-4</v>
      </c>
      <c r="F269" s="9">
        <f t="shared" ca="1" si="11"/>
        <v>1.2096868357343108E-4</v>
      </c>
      <c r="G269" s="9">
        <f t="shared" ca="1" si="11"/>
        <v>1.2547049516287704E-4</v>
      </c>
      <c r="H269" s="9">
        <f t="shared" ca="1" si="11"/>
        <v>1.54851800338895E-3</v>
      </c>
    </row>
    <row r="270" spans="1:8" x14ac:dyDescent="0.25">
      <c r="A270">
        <v>20</v>
      </c>
      <c r="C270" t="str">
        <f ca="1">OFFSET('42p stat'!$A$1,A270*20,0)</f>
        <v>omp non hash</v>
      </c>
      <c r="D270" s="9">
        <f t="shared" ca="1" si="11"/>
        <v>2.0616229601493603E-4</v>
      </c>
      <c r="E270" s="9">
        <f t="shared" ca="1" si="11"/>
        <v>2.0934444694199362E-4</v>
      </c>
      <c r="F270" s="9">
        <f t="shared" ca="1" si="11"/>
        <v>2.093181277844569E-4</v>
      </c>
      <c r="G270" s="9">
        <f t="shared" ca="1" si="11"/>
        <v>2.1202711241195233E-4</v>
      </c>
      <c r="H270" s="9">
        <f t="shared" ca="1" si="11"/>
        <v>1.0127324437615487E-3</v>
      </c>
    </row>
    <row r="271" spans="1:8" x14ac:dyDescent="0.25">
      <c r="A271">
        <v>21</v>
      </c>
      <c r="C271" t="str">
        <f ca="1">OFFSET('42p stat'!$A$1,A271*20,0)</f>
        <v>non CUDA transp Time</v>
      </c>
      <c r="D271" s="9">
        <f t="shared" ca="1" si="11"/>
        <v>2.9096386982208435E-4</v>
      </c>
      <c r="E271" s="9">
        <f t="shared" ca="1" si="11"/>
        <v>4.0624217463773539E-4</v>
      </c>
      <c r="F271" s="9">
        <f t="shared" ca="1" si="11"/>
        <v>4.0624568131975903E-4</v>
      </c>
      <c r="G271" s="9">
        <f t="shared" ca="1" si="11"/>
        <v>4.1430496163305481E-4</v>
      </c>
      <c r="H271" s="9">
        <f t="shared" ca="1" si="11"/>
        <v>6.9141197348593494E-4</v>
      </c>
    </row>
    <row r="272" spans="1:8" x14ac:dyDescent="0.25">
      <c r="A272">
        <v>22</v>
      </c>
      <c r="C272" t="str">
        <f ca="1">OFFSET('42p stat'!$A$1,A272*20,0)</f>
        <v>non CUDA transp</v>
      </c>
      <c r="D272" s="9">
        <f t="shared" ca="1" si="11"/>
        <v>7.1321547160543061E-4</v>
      </c>
      <c r="E272" s="9" t="e">
        <f t="shared" ca="1" si="11"/>
        <v>#DIV/0!</v>
      </c>
      <c r="F272" s="9" t="e">
        <f t="shared" ca="1" si="11"/>
        <v>#DIV/0!</v>
      </c>
      <c r="G272" s="9" t="e">
        <f t="shared" ca="1" si="11"/>
        <v>#DIV/0!</v>
      </c>
      <c r="H272" s="9" t="e">
        <f t="shared" ca="1" si="11"/>
        <v>#DIV/0!</v>
      </c>
    </row>
    <row r="273" spans="1:8" x14ac:dyDescent="0.25">
      <c r="A273">
        <v>23</v>
      </c>
      <c r="C273" t="str">
        <f ca="1">OFFSET('42p stat'!$A$1,A273*20,0)</f>
        <v>non CUDA transp non hash</v>
      </c>
      <c r="D273" s="9">
        <f t="shared" ca="1" si="11"/>
        <v>7.7687496375834981E-4</v>
      </c>
      <c r="E273" s="9">
        <f t="shared" ca="1" si="11"/>
        <v>7.8487708873619874E-4</v>
      </c>
      <c r="F273" s="9">
        <f t="shared" ca="1" si="11"/>
        <v>7.8476025061934994E-4</v>
      </c>
      <c r="G273" s="9">
        <f t="shared" ca="1" si="11"/>
        <v>7.9912670754903612E-4</v>
      </c>
      <c r="H273" s="9">
        <f t="shared" ca="1" si="11"/>
        <v>6.797923610188225E-4</v>
      </c>
    </row>
    <row r="274" spans="1:8" x14ac:dyDescent="0.25">
      <c r="A274">
        <v>24</v>
      </c>
      <c r="C274" t="str">
        <f ca="1">OFFSET('42p stat'!$A$1,A274*20,0)</f>
        <v>non CUDA AVX Time</v>
      </c>
      <c r="D274" s="9">
        <f t="shared" ca="1" si="11"/>
        <v>2.6739592342482854E-4</v>
      </c>
      <c r="E274" s="9">
        <f t="shared" ca="1" si="11"/>
        <v>3.0752282094690498E-4</v>
      </c>
      <c r="F274" s="9">
        <f t="shared" ca="1" si="11"/>
        <v>3.0751716010264316E-4</v>
      </c>
      <c r="G274" s="9">
        <f t="shared" ca="1" si="11"/>
        <v>3.1492905582094116E-4</v>
      </c>
      <c r="H274" s="9">
        <f t="shared" ca="1" si="11"/>
        <v>4.4135024268584572E-4</v>
      </c>
    </row>
    <row r="275" spans="1:8" x14ac:dyDescent="0.25">
      <c r="A275">
        <v>25</v>
      </c>
      <c r="C275" t="str">
        <f ca="1">OFFSET('42p stat'!$A$1,A275*20,0)</f>
        <v>non CUDA AVX</v>
      </c>
      <c r="D275" s="9">
        <f t="shared" ca="1" si="11"/>
        <v>3.118245826336825E-4</v>
      </c>
      <c r="E275" s="9" t="e">
        <f t="shared" ca="1" si="11"/>
        <v>#DIV/0!</v>
      </c>
      <c r="F275" s="9" t="e">
        <f t="shared" ca="1" si="11"/>
        <v>#DIV/0!</v>
      </c>
      <c r="G275" s="9" t="e">
        <f t="shared" ca="1" si="11"/>
        <v>#DIV/0!</v>
      </c>
      <c r="H275" s="9" t="e">
        <f t="shared" ca="1" si="11"/>
        <v>#DIV/0!</v>
      </c>
    </row>
    <row r="276" spans="1:8" x14ac:dyDescent="0.25">
      <c r="A276">
        <v>26</v>
      </c>
      <c r="C276" t="str">
        <f ca="1">OFFSET('42p stat'!$A$1,A276*20,0)</f>
        <v>non CUDA AVX non hash</v>
      </c>
      <c r="D276" s="9">
        <f t="shared" ca="1" si="11"/>
        <v>5.0544631408822548E-4</v>
      </c>
      <c r="E276" s="9">
        <f t="shared" ca="1" si="11"/>
        <v>5.0789860149280349E-4</v>
      </c>
      <c r="F276" s="9">
        <f t="shared" ca="1" si="11"/>
        <v>5.0646469663551477E-4</v>
      </c>
      <c r="G276" s="9">
        <f t="shared" ca="1" si="11"/>
        <v>5.1751555100054746E-4</v>
      </c>
      <c r="H276" s="9">
        <f t="shared" ca="1" si="11"/>
        <v>1.0318330302118979E-3</v>
      </c>
    </row>
    <row r="277" spans="1:8" x14ac:dyDescent="0.25">
      <c r="A277">
        <v>27</v>
      </c>
      <c r="C277" t="str">
        <f ca="1">OFFSET('42p stat'!$A$1,A277*20,0)</f>
        <v>non CUDA AVX_OMP Time</v>
      </c>
      <c r="D277" s="9">
        <f t="shared" ca="1" si="11"/>
        <v>1.3792741914241293E-4</v>
      </c>
      <c r="E277" s="9">
        <f t="shared" ca="1" si="11"/>
        <v>1.2086822842686946E-4</v>
      </c>
      <c r="F277" s="9">
        <f t="shared" ca="1" si="11"/>
        <v>1.2072000802022066E-4</v>
      </c>
      <c r="G277" s="9">
        <f t="shared" ca="1" si="11"/>
        <v>1.2536549205083107E-4</v>
      </c>
      <c r="H277" s="9">
        <f t="shared" ca="1" si="11"/>
        <v>4.2594868282978295E-4</v>
      </c>
    </row>
    <row r="278" spans="1:8" x14ac:dyDescent="0.25">
      <c r="A278">
        <v>28</v>
      </c>
      <c r="C278" t="str">
        <f ca="1">OFFSET('42p stat'!$A$1,A278*20,0)</f>
        <v>non CUDA AVX_OMP</v>
      </c>
      <c r="D278" s="9">
        <f t="shared" ca="1" si="11"/>
        <v>1.6945128938349071E-4</v>
      </c>
      <c r="E278" s="9" t="e">
        <f t="shared" ca="1" si="11"/>
        <v>#DIV/0!</v>
      </c>
      <c r="F278" s="9" t="e">
        <f t="shared" ca="1" si="11"/>
        <v>#DIV/0!</v>
      </c>
      <c r="G278" s="9" t="e">
        <f t="shared" ca="1" si="11"/>
        <v>#DIV/0!</v>
      </c>
      <c r="H278" s="9" t="e">
        <f t="shared" ca="1" si="11"/>
        <v>#DIV/0!</v>
      </c>
    </row>
    <row r="279" spans="1:8" x14ac:dyDescent="0.25">
      <c r="A279">
        <v>29</v>
      </c>
      <c r="C279" t="str">
        <f ca="1">OFFSET('42p stat'!$A$1,A279*20,0)</f>
        <v>non CUDA AVX_OMP non hash</v>
      </c>
      <c r="D279" s="9">
        <f t="shared" ca="1" si="11"/>
        <v>2.8423709946905144E-4</v>
      </c>
      <c r="E279" s="9">
        <f t="shared" ca="1" si="11"/>
        <v>2.861213118694166E-4</v>
      </c>
      <c r="F279" s="9">
        <f t="shared" ca="1" si="11"/>
        <v>2.8591527408383378E-4</v>
      </c>
      <c r="G279" s="9">
        <f t="shared" ca="1" si="11"/>
        <v>2.9071330676447386E-4</v>
      </c>
      <c r="H279" s="9">
        <f t="shared" ca="1" si="11"/>
        <v>8.3413814967657842E-4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{E3A941CC-C7DB-41E1-AEDA-A16449796D48}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3A941CC-C7DB-41E1-AEDA-A16449796D4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2185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198</v>
      </c>
      <c r="F1" t="s">
        <v>175</v>
      </c>
      <c r="G1" t="s">
        <v>199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1005.64</v>
      </c>
      <c r="C2">
        <v>987.779</v>
      </c>
      <c r="D2">
        <v>932.62699999999995</v>
      </c>
      <c r="E2">
        <v>483.97399999999999</v>
      </c>
      <c r="F2">
        <v>377.77499999999998</v>
      </c>
      <c r="G2">
        <v>0</v>
      </c>
      <c r="H2">
        <v>377.77499999999998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930.80600000000004</v>
      </c>
      <c r="C3">
        <v>921.22400000000005</v>
      </c>
      <c r="D3">
        <v>874.85500000000002</v>
      </c>
      <c r="E3">
        <v>456.86900000000003</v>
      </c>
      <c r="F3">
        <v>357.52499999999998</v>
      </c>
      <c r="G3">
        <v>0</v>
      </c>
      <c r="H3">
        <v>357.52499999999998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922.59199999999998</v>
      </c>
      <c r="C4">
        <v>913.07</v>
      </c>
      <c r="D4">
        <v>872.49099999999999</v>
      </c>
      <c r="E4">
        <v>456.78199999999998</v>
      </c>
      <c r="F4">
        <v>357.49700000000001</v>
      </c>
      <c r="G4">
        <v>0</v>
      </c>
      <c r="H4">
        <v>357.49700000000001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918.55499999999995</v>
      </c>
      <c r="C5">
        <v>909.13300000000004</v>
      </c>
      <c r="D5">
        <v>872.33799999999997</v>
      </c>
      <c r="E5">
        <v>456.66699999999997</v>
      </c>
      <c r="F5">
        <v>357.428</v>
      </c>
      <c r="G5">
        <v>0</v>
      </c>
      <c r="H5">
        <v>357.428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925.79399999999998</v>
      </c>
      <c r="C6">
        <v>915.99</v>
      </c>
      <c r="D6">
        <v>873.31600000000003</v>
      </c>
      <c r="E6">
        <v>456.81599999999997</v>
      </c>
      <c r="F6">
        <v>357.44400000000002</v>
      </c>
      <c r="G6">
        <v>0</v>
      </c>
      <c r="H6">
        <v>357.44400000000002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929.39599999999996</v>
      </c>
      <c r="C7">
        <v>919.41499999999996</v>
      </c>
      <c r="D7">
        <v>873.77099999999996</v>
      </c>
      <c r="E7">
        <v>456.80599999999998</v>
      </c>
      <c r="F7">
        <v>357.483</v>
      </c>
      <c r="G7">
        <v>0</v>
      </c>
      <c r="H7">
        <v>357.483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926.38300000000004</v>
      </c>
      <c r="C8">
        <v>917.60299999999995</v>
      </c>
      <c r="D8">
        <v>873.67600000000004</v>
      </c>
      <c r="E8">
        <v>456.9</v>
      </c>
      <c r="F8">
        <v>357.57400000000001</v>
      </c>
      <c r="G8">
        <v>0</v>
      </c>
      <c r="H8">
        <v>357.57400000000001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927.44500000000005</v>
      </c>
      <c r="C9">
        <v>918.40099999999995</v>
      </c>
      <c r="D9">
        <v>875.69100000000003</v>
      </c>
      <c r="E9">
        <v>458.11099999999999</v>
      </c>
      <c r="F9">
        <v>358.50400000000002</v>
      </c>
      <c r="G9">
        <v>0</v>
      </c>
      <c r="H9">
        <v>358.50400000000002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930.25</v>
      </c>
      <c r="C10">
        <v>921.55600000000004</v>
      </c>
      <c r="D10">
        <v>879.27200000000005</v>
      </c>
      <c r="E10">
        <v>459.65</v>
      </c>
      <c r="F10">
        <v>359.65199999999999</v>
      </c>
      <c r="G10">
        <v>0</v>
      </c>
      <c r="H10">
        <v>359.65199999999999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932.49099999999999</v>
      </c>
      <c r="C11">
        <v>923.84400000000005</v>
      </c>
      <c r="D11">
        <v>880.58299999999997</v>
      </c>
      <c r="E11">
        <v>459.71199999999999</v>
      </c>
      <c r="F11">
        <v>359.709</v>
      </c>
      <c r="G11">
        <v>0</v>
      </c>
      <c r="H11">
        <v>359.709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922.04100000000005</v>
      </c>
      <c r="C12">
        <v>913.28399999999999</v>
      </c>
      <c r="D12">
        <v>878.58900000000006</v>
      </c>
      <c r="E12">
        <v>459.68900000000002</v>
      </c>
      <c r="F12">
        <v>359.65499999999997</v>
      </c>
      <c r="G12">
        <v>0</v>
      </c>
      <c r="H12">
        <v>359.65499999999997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933.02099999999996</v>
      </c>
      <c r="C13">
        <v>923.89300000000003</v>
      </c>
      <c r="D13">
        <v>880.01499999999999</v>
      </c>
      <c r="E13">
        <v>459.57299999999998</v>
      </c>
      <c r="F13">
        <v>359.58199999999999</v>
      </c>
      <c r="G13">
        <v>0</v>
      </c>
      <c r="H13">
        <v>359.58199999999999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930.66800000000001</v>
      </c>
      <c r="C14">
        <v>922.08199999999999</v>
      </c>
      <c r="D14">
        <v>880.40899999999999</v>
      </c>
      <c r="E14">
        <v>459.44799999999998</v>
      </c>
      <c r="F14">
        <v>359.55500000000001</v>
      </c>
      <c r="G14">
        <v>0</v>
      </c>
      <c r="H14">
        <v>359.55500000000001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935.23199999999997</v>
      </c>
      <c r="C15">
        <v>926.18100000000004</v>
      </c>
      <c r="D15">
        <v>881.41899999999998</v>
      </c>
      <c r="E15">
        <v>459.62099999999998</v>
      </c>
      <c r="F15">
        <v>359.63200000000001</v>
      </c>
      <c r="G15">
        <v>0</v>
      </c>
      <c r="H15">
        <v>359.63200000000001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940.06500000000005</v>
      </c>
      <c r="C16">
        <v>931.12800000000004</v>
      </c>
      <c r="D16">
        <v>882.11300000000006</v>
      </c>
      <c r="E16">
        <v>459.69499999999999</v>
      </c>
      <c r="F16">
        <v>359.69</v>
      </c>
      <c r="G16">
        <v>0</v>
      </c>
      <c r="H16">
        <v>359.69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932.10500000000002</v>
      </c>
      <c r="C17">
        <v>923.55600000000004</v>
      </c>
      <c r="D17">
        <v>880.875</v>
      </c>
      <c r="E17">
        <v>459.59399999999999</v>
      </c>
      <c r="F17">
        <v>359.62200000000001</v>
      </c>
      <c r="G17">
        <v>0</v>
      </c>
      <c r="H17">
        <v>359.62200000000001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931.95399999999995</v>
      </c>
      <c r="C18">
        <v>923.46400000000006</v>
      </c>
      <c r="D18">
        <v>880.8</v>
      </c>
      <c r="E18">
        <v>459.62900000000002</v>
      </c>
      <c r="F18">
        <v>359.66300000000001</v>
      </c>
      <c r="G18">
        <v>0</v>
      </c>
      <c r="H18">
        <v>359.66300000000001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935.65499999999997</v>
      </c>
      <c r="C19">
        <v>926.59</v>
      </c>
      <c r="D19">
        <v>881.58500000000004</v>
      </c>
      <c r="E19">
        <v>459.71300000000002</v>
      </c>
      <c r="F19">
        <v>359.78399999999999</v>
      </c>
      <c r="G19">
        <v>0</v>
      </c>
      <c r="H19">
        <v>359.78399999999999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930.779</v>
      </c>
      <c r="C20">
        <v>922.27099999999996</v>
      </c>
      <c r="D20">
        <v>880.351</v>
      </c>
      <c r="E20">
        <v>459.62599999999998</v>
      </c>
      <c r="F20">
        <v>359.66</v>
      </c>
      <c r="G20">
        <v>0</v>
      </c>
      <c r="H20">
        <v>359.66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932.30600000000004</v>
      </c>
      <c r="C21">
        <v>923.43299999999999</v>
      </c>
      <c r="D21">
        <v>880.74199999999996</v>
      </c>
      <c r="E21">
        <v>459.66</v>
      </c>
      <c r="F21">
        <v>359.68099999999998</v>
      </c>
      <c r="G21">
        <v>0</v>
      </c>
      <c r="H21">
        <v>359.68099999999998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926.96900000000005</v>
      </c>
      <c r="C22">
        <v>918.11599999999999</v>
      </c>
      <c r="D22">
        <v>879.58799999999997</v>
      </c>
      <c r="E22">
        <v>459.57799999999997</v>
      </c>
      <c r="F22">
        <v>359.62799999999999</v>
      </c>
      <c r="G22">
        <v>0</v>
      </c>
      <c r="H22">
        <v>359.62799999999999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921.39200000000005</v>
      </c>
      <c r="C23">
        <v>912.34299999999996</v>
      </c>
      <c r="D23">
        <v>878.09900000000005</v>
      </c>
      <c r="E23">
        <v>459.47699999999998</v>
      </c>
      <c r="F23">
        <v>359.58199999999999</v>
      </c>
      <c r="G23">
        <v>0</v>
      </c>
      <c r="H23">
        <v>359.58199999999999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935.45799999999997</v>
      </c>
      <c r="C24">
        <v>927.06100000000004</v>
      </c>
      <c r="D24">
        <v>881.31799999999998</v>
      </c>
      <c r="E24">
        <v>459.64100000000002</v>
      </c>
      <c r="F24">
        <v>359.74900000000002</v>
      </c>
      <c r="G24">
        <v>0</v>
      </c>
      <c r="H24">
        <v>359.74900000000002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930.86300000000006</v>
      </c>
      <c r="C25">
        <v>922.15700000000004</v>
      </c>
      <c r="D25">
        <v>880.43700000000001</v>
      </c>
      <c r="E25">
        <v>459.53399999999999</v>
      </c>
      <c r="F25">
        <v>359.56299999999999</v>
      </c>
      <c r="G25">
        <v>0</v>
      </c>
      <c r="H25">
        <v>359.56299999999999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931.70399999999995</v>
      </c>
      <c r="C26">
        <v>923.423</v>
      </c>
      <c r="D26">
        <v>880.61699999999996</v>
      </c>
      <c r="E26">
        <v>459.64800000000002</v>
      </c>
      <c r="F26">
        <v>359.62900000000002</v>
      </c>
      <c r="G26">
        <v>0</v>
      </c>
      <c r="H26">
        <v>359.62900000000002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934.21799999999996</v>
      </c>
      <c r="C27">
        <v>925.66600000000005</v>
      </c>
      <c r="D27">
        <v>880.89</v>
      </c>
      <c r="E27">
        <v>459.61700000000002</v>
      </c>
      <c r="F27">
        <v>359.58699999999999</v>
      </c>
      <c r="G27">
        <v>0</v>
      </c>
      <c r="H27">
        <v>359.58699999999999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929.16399999999999</v>
      </c>
      <c r="C28">
        <v>920.72500000000002</v>
      </c>
      <c r="D28">
        <v>880.00800000000004</v>
      </c>
      <c r="E28">
        <v>459.589</v>
      </c>
      <c r="F28">
        <v>359.56799999999998</v>
      </c>
      <c r="G28">
        <v>0</v>
      </c>
      <c r="H28">
        <v>359.56799999999998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931.02599999999995</v>
      </c>
      <c r="C29">
        <v>922.43399999999997</v>
      </c>
      <c r="D29">
        <v>880.298</v>
      </c>
      <c r="E29">
        <v>459.57799999999997</v>
      </c>
      <c r="F29">
        <v>359.55399999999997</v>
      </c>
      <c r="G29">
        <v>0</v>
      </c>
      <c r="H29">
        <v>359.55399999999997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911.53499999999997</v>
      </c>
      <c r="C30">
        <v>902.79100000000005</v>
      </c>
      <c r="D30">
        <v>876.06</v>
      </c>
      <c r="E30">
        <v>459.37400000000002</v>
      </c>
      <c r="F30">
        <v>359.48500000000001</v>
      </c>
      <c r="G30">
        <v>0</v>
      </c>
      <c r="H30">
        <v>359.48500000000001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933.51599999999996</v>
      </c>
      <c r="C31">
        <v>924.55200000000002</v>
      </c>
      <c r="D31">
        <v>880.75699999999995</v>
      </c>
      <c r="E31">
        <v>459.54500000000002</v>
      </c>
      <c r="F31">
        <v>359.596</v>
      </c>
      <c r="G31">
        <v>0</v>
      </c>
      <c r="H31">
        <v>359.596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936.65300000000002</v>
      </c>
      <c r="C32">
        <v>928.11400000000003</v>
      </c>
      <c r="D32">
        <v>881.59500000000003</v>
      </c>
      <c r="E32">
        <v>459.52</v>
      </c>
      <c r="F32">
        <v>359.53899999999999</v>
      </c>
      <c r="G32">
        <v>0</v>
      </c>
      <c r="H32">
        <v>359.53899999999999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932.71900000000005</v>
      </c>
      <c r="C33">
        <v>924.14099999999996</v>
      </c>
      <c r="D33">
        <v>880.774</v>
      </c>
      <c r="E33">
        <v>459.59800000000001</v>
      </c>
      <c r="F33">
        <v>359.65699999999998</v>
      </c>
      <c r="G33">
        <v>0</v>
      </c>
      <c r="H33">
        <v>359.65699999999998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930.42499999999995</v>
      </c>
      <c r="C34">
        <v>921.81899999999996</v>
      </c>
      <c r="D34">
        <v>880.27700000000004</v>
      </c>
      <c r="E34">
        <v>459.64600000000002</v>
      </c>
      <c r="F34">
        <v>359.65800000000002</v>
      </c>
      <c r="G34">
        <v>0</v>
      </c>
      <c r="H34">
        <v>359.65800000000002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932.53200000000004</v>
      </c>
      <c r="C35">
        <v>923.79600000000005</v>
      </c>
      <c r="D35">
        <v>880.64400000000001</v>
      </c>
      <c r="E35">
        <v>459.596</v>
      </c>
      <c r="F35">
        <v>359.601</v>
      </c>
      <c r="G35">
        <v>0</v>
      </c>
      <c r="H35">
        <v>359.601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924.47799999999995</v>
      </c>
      <c r="C36">
        <v>916.08299999999997</v>
      </c>
      <c r="D36">
        <v>878.77800000000002</v>
      </c>
      <c r="E36">
        <v>459.40699999999998</v>
      </c>
      <c r="F36">
        <v>359.49200000000002</v>
      </c>
      <c r="G36">
        <v>0</v>
      </c>
      <c r="H36">
        <v>359.49200000000002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921.93899999999996</v>
      </c>
      <c r="C37">
        <v>913.53700000000003</v>
      </c>
      <c r="D37">
        <v>878.096</v>
      </c>
      <c r="E37">
        <v>459.42899999999997</v>
      </c>
      <c r="F37">
        <v>359.553</v>
      </c>
      <c r="G37">
        <v>0</v>
      </c>
      <c r="H37">
        <v>359.553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932.26300000000003</v>
      </c>
      <c r="C38">
        <v>923.54899999999998</v>
      </c>
      <c r="D38">
        <v>880.39200000000005</v>
      </c>
      <c r="E38">
        <v>459.44900000000001</v>
      </c>
      <c r="F38">
        <v>359.47300000000001</v>
      </c>
      <c r="G38">
        <v>0</v>
      </c>
      <c r="H38">
        <v>359.47300000000001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936.20500000000004</v>
      </c>
      <c r="C39">
        <v>927.77</v>
      </c>
      <c r="D39">
        <v>881.35799999999995</v>
      </c>
      <c r="E39">
        <v>459.54199999999997</v>
      </c>
      <c r="F39">
        <v>359.565</v>
      </c>
      <c r="G39">
        <v>0</v>
      </c>
      <c r="H39">
        <v>359.565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933.14300000000003</v>
      </c>
      <c r="C40">
        <v>924.30200000000002</v>
      </c>
      <c r="D40">
        <v>880.74699999999996</v>
      </c>
      <c r="E40">
        <v>459.48599999999999</v>
      </c>
      <c r="F40">
        <v>359.55</v>
      </c>
      <c r="G40">
        <v>0</v>
      </c>
      <c r="H40">
        <v>359.55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931.72699999999998</v>
      </c>
      <c r="C41">
        <v>923.20699999999999</v>
      </c>
      <c r="D41">
        <v>880.40899999999999</v>
      </c>
      <c r="E41">
        <v>459.49900000000002</v>
      </c>
      <c r="F41">
        <v>359.565</v>
      </c>
      <c r="G41">
        <v>0</v>
      </c>
      <c r="H41">
        <v>359.565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933.62099999999998</v>
      </c>
      <c r="C42">
        <v>925.09299999999996</v>
      </c>
      <c r="D42">
        <v>880.88699999999994</v>
      </c>
      <c r="E42">
        <v>459.56299999999999</v>
      </c>
      <c r="F42">
        <v>359.57900000000001</v>
      </c>
      <c r="G42">
        <v>0</v>
      </c>
      <c r="H42">
        <v>359.57900000000001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933.81399999999996</v>
      </c>
      <c r="C43">
        <v>925.21100000000001</v>
      </c>
      <c r="D43">
        <v>880.83299999999997</v>
      </c>
      <c r="E43">
        <v>459.51600000000002</v>
      </c>
      <c r="F43">
        <v>359.62</v>
      </c>
      <c r="G43">
        <v>0</v>
      </c>
      <c r="H43">
        <v>359.62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926.73299999999995</v>
      </c>
      <c r="C44">
        <v>917.64099999999996</v>
      </c>
      <c r="D44">
        <v>878.89</v>
      </c>
      <c r="E44">
        <v>459.49400000000003</v>
      </c>
      <c r="F44">
        <v>359.56299999999999</v>
      </c>
      <c r="G44">
        <v>0</v>
      </c>
      <c r="H44">
        <v>359.56299999999999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934.50099999999998</v>
      </c>
      <c r="C45">
        <v>925.80899999999997</v>
      </c>
      <c r="D45">
        <v>881.44899999999996</v>
      </c>
      <c r="E45">
        <v>459.899</v>
      </c>
      <c r="F45">
        <v>359.82499999999999</v>
      </c>
      <c r="G45">
        <v>0</v>
      </c>
      <c r="H45">
        <v>359.82499999999999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934.2</v>
      </c>
      <c r="C46">
        <v>925.21799999999996</v>
      </c>
      <c r="D46">
        <v>883.23900000000003</v>
      </c>
      <c r="E46">
        <v>461.09199999999998</v>
      </c>
      <c r="F46">
        <v>360.76400000000001</v>
      </c>
      <c r="G46">
        <v>0</v>
      </c>
      <c r="H46">
        <v>360.76400000000001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926.18100000000004</v>
      </c>
      <c r="C47">
        <v>917.06299999999999</v>
      </c>
      <c r="D47">
        <v>881.42600000000004</v>
      </c>
      <c r="E47">
        <v>461.13499999999999</v>
      </c>
      <c r="F47">
        <v>360.78</v>
      </c>
      <c r="G47">
        <v>0</v>
      </c>
      <c r="H47">
        <v>360.78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933.35900000000004</v>
      </c>
      <c r="C48">
        <v>924.49</v>
      </c>
      <c r="D48">
        <v>883.18100000000004</v>
      </c>
      <c r="E48">
        <v>461.21199999999999</v>
      </c>
      <c r="F48">
        <v>360.84199999999998</v>
      </c>
      <c r="G48">
        <v>0</v>
      </c>
      <c r="H48">
        <v>360.84199999999998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936.54300000000001</v>
      </c>
      <c r="C49">
        <v>927.68499999999995</v>
      </c>
      <c r="D49">
        <v>883.66300000000001</v>
      </c>
      <c r="E49">
        <v>461.125</v>
      </c>
      <c r="F49">
        <v>360.76499999999999</v>
      </c>
      <c r="G49">
        <v>0</v>
      </c>
      <c r="H49">
        <v>360.76499999999999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935.93200000000002</v>
      </c>
      <c r="C50">
        <v>927.35500000000002</v>
      </c>
      <c r="D50">
        <v>883.42100000000005</v>
      </c>
      <c r="E50">
        <v>461.161</v>
      </c>
      <c r="F50">
        <v>360.767</v>
      </c>
      <c r="G50">
        <v>0</v>
      </c>
      <c r="H50">
        <v>360.767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930.58900000000006</v>
      </c>
      <c r="C51">
        <v>921.32600000000002</v>
      </c>
      <c r="D51">
        <v>882.70100000000002</v>
      </c>
      <c r="E51">
        <v>461.279</v>
      </c>
      <c r="F51">
        <v>360.90899999999999</v>
      </c>
      <c r="G51">
        <v>0</v>
      </c>
      <c r="H51">
        <v>360.90899999999999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939.55799999999999</v>
      </c>
      <c r="C52">
        <v>930.94399999999996</v>
      </c>
      <c r="D52">
        <v>884.745</v>
      </c>
      <c r="E52">
        <v>461.38499999999999</v>
      </c>
      <c r="F52">
        <v>360.97199999999998</v>
      </c>
      <c r="G52">
        <v>0</v>
      </c>
      <c r="H52">
        <v>360.97199999999998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937.96699999999998</v>
      </c>
      <c r="C53">
        <v>929.476</v>
      </c>
      <c r="D53">
        <v>884.36500000000001</v>
      </c>
      <c r="E53">
        <v>461.24700000000001</v>
      </c>
      <c r="F53">
        <v>360.9</v>
      </c>
      <c r="G53">
        <v>0</v>
      </c>
      <c r="H53">
        <v>360.9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939.37099999999998</v>
      </c>
      <c r="C54">
        <v>930.63900000000001</v>
      </c>
      <c r="D54">
        <v>884.46799999999996</v>
      </c>
      <c r="E54">
        <v>461.17599999999999</v>
      </c>
      <c r="F54">
        <v>360.82600000000002</v>
      </c>
      <c r="G54">
        <v>0</v>
      </c>
      <c r="H54">
        <v>360.82600000000002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936.63199999999995</v>
      </c>
      <c r="C55">
        <v>927.44</v>
      </c>
      <c r="D55">
        <v>883.69799999999998</v>
      </c>
      <c r="E55">
        <v>461.24400000000003</v>
      </c>
      <c r="F55">
        <v>360.89699999999999</v>
      </c>
      <c r="G55">
        <v>0</v>
      </c>
      <c r="H55">
        <v>360.89699999999999</v>
      </c>
      <c r="I55">
        <v>1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s="3" customFormat="1" x14ac:dyDescent="0.25">
      <c r="A56" s="3" t="s">
        <v>34</v>
      </c>
      <c r="B56" s="3">
        <v>936.96199999999999</v>
      </c>
      <c r="C56" s="3">
        <v>927.91800000000001</v>
      </c>
      <c r="D56" s="3">
        <v>883.9</v>
      </c>
      <c r="E56" s="3">
        <v>461.17399999999998</v>
      </c>
      <c r="F56" s="3">
        <v>360.89100000000002</v>
      </c>
      <c r="G56" s="3">
        <v>0</v>
      </c>
      <c r="H56" s="3">
        <v>360.89100000000002</v>
      </c>
      <c r="I56" s="3">
        <v>1</v>
      </c>
      <c r="J56" s="3">
        <v>1</v>
      </c>
      <c r="K56" s="3">
        <v>0</v>
      </c>
      <c r="P56"/>
      <c r="Q56"/>
      <c r="R56">
        <f>AVERAGE(B7:B56)</f>
        <v>931.67365999999947</v>
      </c>
      <c r="S56">
        <f>AVERAGE(C7:C56)</f>
        <v>922.91190000000029</v>
      </c>
      <c r="T56"/>
      <c r="U56">
        <f>_xlfn.VAR.P(B7:B56)</f>
        <v>26.985290624399987</v>
      </c>
      <c r="V56">
        <f>_xlfn.VAR.P(C7:C56)</f>
        <v>27.221413250000037</v>
      </c>
      <c r="W56"/>
      <c r="X56">
        <f>1.96*SQRT(U56)/50</f>
        <v>0.20363368332640353</v>
      </c>
      <c r="Y56">
        <f>1.96*SQRT(V56)/50</f>
        <v>0.20452264533904324</v>
      </c>
    </row>
    <row r="57" spans="1:25" x14ac:dyDescent="0.25">
      <c r="A57" t="s">
        <v>102</v>
      </c>
      <c r="B57">
        <v>46641.373599999999</v>
      </c>
      <c r="C57" t="s">
        <v>36</v>
      </c>
    </row>
    <row r="58" spans="1:25" x14ac:dyDescent="0.25">
      <c r="A58" t="s">
        <v>35</v>
      </c>
      <c r="B58">
        <v>943.73599999999999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941.48400000000004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938.13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947.64200000000005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954.97299999999996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949.52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953.57600000000002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949.60199999999998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955.90200000000004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949.16099999999994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951.97500000000002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942.83100000000002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947.654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947.85599999999999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946.01300000000003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947.13099999999997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958.54899999999998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952.78399999999999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954.32299999999998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957.13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956.35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959.65200000000004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957.34500000000003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951.63400000000001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952.09500000000003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956.08699999999999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958.029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952.29200000000003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953.09400000000005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945.89200000000005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950.53599999999994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945.42399999999998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953.24599999999998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945.17100000000005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948.47199999999998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952.37699999999995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949.27499999999998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954.01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954.15800000000002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954.07299999999998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941.82799999999997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938.745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953.79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959.16099999999994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957.96799999999996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955.02099999999996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949.23199999999997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953.06200000000001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949.21699999999998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939.09400000000005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948.17499999999995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953.779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950.18499999999995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949.16800000000001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946.00599999999997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951.15300000000002</v>
      </c>
      <c r="S112">
        <f>AVERAGE(C63:C112)</f>
        <v>0</v>
      </c>
      <c r="U112">
        <f>_xlfn.VAR.P(B63:B112)</f>
        <v>24.152861839999971</v>
      </c>
      <c r="V112">
        <f>_xlfn.VAR.P(C63:C112)</f>
        <v>0</v>
      </c>
      <c r="X112">
        <f>1.96*SQRT(U112)/50</f>
        <v>0.1926505998376791</v>
      </c>
      <c r="Y112">
        <f>1.96*SQRT(V112)/50</f>
        <v>0</v>
      </c>
    </row>
    <row r="113" spans="1:9" x14ac:dyDescent="0.25">
      <c r="A113" t="s">
        <v>35</v>
      </c>
      <c r="B113">
        <v>47624.307099999998</v>
      </c>
      <c r="C113" t="s">
        <v>36</v>
      </c>
    </row>
    <row r="114" spans="1:9" x14ac:dyDescent="0.25">
      <c r="A114" t="s">
        <v>37</v>
      </c>
      <c r="B114">
        <v>879.96799999999996</v>
      </c>
      <c r="C114">
        <v>877.45799999999997</v>
      </c>
      <c r="D114">
        <v>851.08299999999997</v>
      </c>
      <c r="E114">
        <v>432.654</v>
      </c>
      <c r="F114">
        <v>359.91800000000001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873.85299999999995</v>
      </c>
      <c r="C115">
        <v>871.24300000000005</v>
      </c>
      <c r="D115">
        <v>847.73299999999995</v>
      </c>
      <c r="E115">
        <v>430.70499999999998</v>
      </c>
      <c r="F115">
        <v>359.83100000000002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877.21199999999999</v>
      </c>
      <c r="C116">
        <v>874.38499999999999</v>
      </c>
      <c r="D116">
        <v>849.25800000000004</v>
      </c>
      <c r="E116">
        <v>431.65600000000001</v>
      </c>
      <c r="F116">
        <v>359.92599999999999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870.61900000000003</v>
      </c>
      <c r="C117">
        <v>868.08600000000001</v>
      </c>
      <c r="D117">
        <v>846.822</v>
      </c>
      <c r="E117">
        <v>430.416</v>
      </c>
      <c r="F117">
        <v>359.83100000000002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880.58900000000006</v>
      </c>
      <c r="C118">
        <v>878.09400000000005</v>
      </c>
      <c r="D118">
        <v>850.702</v>
      </c>
      <c r="E118">
        <v>432.524</v>
      </c>
      <c r="F118">
        <v>359.84399999999999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869.61300000000006</v>
      </c>
      <c r="C119">
        <v>867.149</v>
      </c>
      <c r="D119">
        <v>846.86599999999999</v>
      </c>
      <c r="E119">
        <v>430.34699999999998</v>
      </c>
      <c r="F119">
        <v>359.82900000000001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870.21100000000001</v>
      </c>
      <c r="C120">
        <v>867.60500000000002</v>
      </c>
      <c r="D120">
        <v>846.85599999999999</v>
      </c>
      <c r="E120">
        <v>430.33199999999999</v>
      </c>
      <c r="F120">
        <v>359.88799999999998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879.87900000000002</v>
      </c>
      <c r="C121">
        <v>877.31100000000004</v>
      </c>
      <c r="D121">
        <v>850.23900000000003</v>
      </c>
      <c r="E121">
        <v>432.23200000000003</v>
      </c>
      <c r="F121">
        <v>359.93200000000002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871.97</v>
      </c>
      <c r="C122">
        <v>869.32399999999996</v>
      </c>
      <c r="D122">
        <v>847.75699999999995</v>
      </c>
      <c r="E122">
        <v>430.75599999999997</v>
      </c>
      <c r="F122">
        <v>359.988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875.38800000000003</v>
      </c>
      <c r="C123">
        <v>872.66800000000001</v>
      </c>
      <c r="D123">
        <v>848.95299999999997</v>
      </c>
      <c r="E123">
        <v>431.46600000000001</v>
      </c>
      <c r="F123">
        <v>359.83300000000003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873.90200000000004</v>
      </c>
      <c r="C124">
        <v>871.37400000000002</v>
      </c>
      <c r="D124">
        <v>848.22199999999998</v>
      </c>
      <c r="E124">
        <v>431.09399999999999</v>
      </c>
      <c r="F124">
        <v>359.90600000000001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877.63300000000004</v>
      </c>
      <c r="C125">
        <v>875.05600000000004</v>
      </c>
      <c r="D125">
        <v>849.23500000000001</v>
      </c>
      <c r="E125">
        <v>431.596</v>
      </c>
      <c r="F125">
        <v>359.85399999999998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874.24400000000003</v>
      </c>
      <c r="C126">
        <v>871.71400000000006</v>
      </c>
      <c r="D126">
        <v>847.57799999999997</v>
      </c>
      <c r="E126">
        <v>430.57400000000001</v>
      </c>
      <c r="F126">
        <v>359.76600000000002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876.28499999999997</v>
      </c>
      <c r="C127">
        <v>873.61900000000003</v>
      </c>
      <c r="D127">
        <v>848.79399999999998</v>
      </c>
      <c r="E127">
        <v>431.303</v>
      </c>
      <c r="F127">
        <v>359.91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872.57100000000003</v>
      </c>
      <c r="C128">
        <v>869.89200000000005</v>
      </c>
      <c r="D128">
        <v>847.55499999999995</v>
      </c>
      <c r="E128">
        <v>430.642</v>
      </c>
      <c r="F128">
        <v>359.88299999999998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870.46600000000001</v>
      </c>
      <c r="C129">
        <v>867.59500000000003</v>
      </c>
      <c r="D129">
        <v>846.51499999999999</v>
      </c>
      <c r="E129">
        <v>430.09399999999999</v>
      </c>
      <c r="F129">
        <v>359.89800000000002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877.87300000000005</v>
      </c>
      <c r="C130">
        <v>875.00699999999995</v>
      </c>
      <c r="D130">
        <v>849.154</v>
      </c>
      <c r="E130">
        <v>431.50599999999997</v>
      </c>
      <c r="F130">
        <v>359.96199999999999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876.18200000000002</v>
      </c>
      <c r="C131">
        <v>873.39700000000005</v>
      </c>
      <c r="D131">
        <v>848.91399999999999</v>
      </c>
      <c r="E131">
        <v>431.71300000000002</v>
      </c>
      <c r="F131">
        <v>359.96300000000002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872.51</v>
      </c>
      <c r="C132">
        <v>869.99099999999999</v>
      </c>
      <c r="D132">
        <v>847.55600000000004</v>
      </c>
      <c r="E132">
        <v>430.74599999999998</v>
      </c>
      <c r="F132">
        <v>359.79899999999998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871.49199999999996</v>
      </c>
      <c r="C133">
        <v>868.93600000000004</v>
      </c>
      <c r="D133">
        <v>847.18100000000004</v>
      </c>
      <c r="E133">
        <v>430.51799999999997</v>
      </c>
      <c r="F133">
        <v>359.83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883.59</v>
      </c>
      <c r="C134">
        <v>880.93499999999995</v>
      </c>
      <c r="D134">
        <v>851.04700000000003</v>
      </c>
      <c r="E134">
        <v>432.44</v>
      </c>
      <c r="F134">
        <v>359.86399999999998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874.93600000000004</v>
      </c>
      <c r="C135">
        <v>872.27599999999995</v>
      </c>
      <c r="D135">
        <v>847.83299999999997</v>
      </c>
      <c r="E135">
        <v>430.78500000000003</v>
      </c>
      <c r="F135">
        <v>359.92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871.73</v>
      </c>
      <c r="C136">
        <v>869.029</v>
      </c>
      <c r="D136">
        <v>847.08699999999999</v>
      </c>
      <c r="E136">
        <v>430.44299999999998</v>
      </c>
      <c r="F136">
        <v>359.86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880.71500000000003</v>
      </c>
      <c r="C137">
        <v>878.15300000000002</v>
      </c>
      <c r="D137">
        <v>851.04700000000003</v>
      </c>
      <c r="E137">
        <v>432.94900000000001</v>
      </c>
      <c r="F137">
        <v>359.78800000000001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877.90200000000004</v>
      </c>
      <c r="C138">
        <v>875.20100000000002</v>
      </c>
      <c r="D138">
        <v>849.47400000000005</v>
      </c>
      <c r="E138">
        <v>432.02800000000002</v>
      </c>
      <c r="F138">
        <v>359.81599999999997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874.149</v>
      </c>
      <c r="C139">
        <v>871.56299999999999</v>
      </c>
      <c r="D139">
        <v>848.07600000000002</v>
      </c>
      <c r="E139">
        <v>431.072</v>
      </c>
      <c r="F139">
        <v>359.87799999999999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878.84400000000005</v>
      </c>
      <c r="C140">
        <v>876.221</v>
      </c>
      <c r="D140">
        <v>849.59299999999996</v>
      </c>
      <c r="E140">
        <v>432.01900000000001</v>
      </c>
      <c r="F140">
        <v>359.78500000000003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870.69100000000003</v>
      </c>
      <c r="C141">
        <v>868.28</v>
      </c>
      <c r="D141">
        <v>846.50800000000004</v>
      </c>
      <c r="E141">
        <v>430.19499999999999</v>
      </c>
      <c r="F141">
        <v>359.99799999999999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875.09400000000005</v>
      </c>
      <c r="C142">
        <v>872.48299999999995</v>
      </c>
      <c r="D142">
        <v>848.20399999999995</v>
      </c>
      <c r="E142">
        <v>431.05900000000003</v>
      </c>
      <c r="F142">
        <v>359.887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874.12800000000004</v>
      </c>
      <c r="C143">
        <v>871.53</v>
      </c>
      <c r="D143">
        <v>847.95399999999995</v>
      </c>
      <c r="E143">
        <v>430.84100000000001</v>
      </c>
      <c r="F143">
        <v>359.84500000000003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877.71699999999998</v>
      </c>
      <c r="C144">
        <v>874.86</v>
      </c>
      <c r="D144">
        <v>849.02499999999998</v>
      </c>
      <c r="E144">
        <v>431.51900000000001</v>
      </c>
      <c r="F144">
        <v>359.93400000000003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869.66800000000001</v>
      </c>
      <c r="C145">
        <v>866.84100000000001</v>
      </c>
      <c r="D145">
        <v>846.26499999999999</v>
      </c>
      <c r="E145">
        <v>429.88799999999998</v>
      </c>
      <c r="F145">
        <v>359.91300000000001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886.65499999999997</v>
      </c>
      <c r="C146">
        <v>884.01800000000003</v>
      </c>
      <c r="D146">
        <v>852.57399999999996</v>
      </c>
      <c r="E146">
        <v>433.48599999999999</v>
      </c>
      <c r="F146">
        <v>359.803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874.36199999999997</v>
      </c>
      <c r="C147">
        <v>871.71400000000006</v>
      </c>
      <c r="D147">
        <v>847.702</v>
      </c>
      <c r="E147">
        <v>430.65699999999998</v>
      </c>
      <c r="F147">
        <v>359.88299999999998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868.85699999999997</v>
      </c>
      <c r="C148">
        <v>866.46799999999996</v>
      </c>
      <c r="D148">
        <v>846.149</v>
      </c>
      <c r="E148">
        <v>429.971</v>
      </c>
      <c r="F148">
        <v>359.89699999999999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872.00400000000002</v>
      </c>
      <c r="C149">
        <v>869.33900000000006</v>
      </c>
      <c r="D149">
        <v>846.83100000000002</v>
      </c>
      <c r="E149">
        <v>430.28300000000002</v>
      </c>
      <c r="F149">
        <v>359.834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870.98699999999997</v>
      </c>
      <c r="C150">
        <v>868.46199999999999</v>
      </c>
      <c r="D150">
        <v>846.43299999999999</v>
      </c>
      <c r="E150">
        <v>430.03</v>
      </c>
      <c r="F150">
        <v>359.86500000000001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878.46100000000001</v>
      </c>
      <c r="C151">
        <v>875.84799999999996</v>
      </c>
      <c r="D151">
        <v>849.32299999999998</v>
      </c>
      <c r="E151">
        <v>431.589</v>
      </c>
      <c r="F151">
        <v>359.80700000000002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870.85</v>
      </c>
      <c r="C152">
        <v>868.12199999999996</v>
      </c>
      <c r="D152">
        <v>846.31299999999999</v>
      </c>
      <c r="E152">
        <v>429.94099999999997</v>
      </c>
      <c r="F152">
        <v>359.834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874.82100000000003</v>
      </c>
      <c r="C153">
        <v>872.37900000000002</v>
      </c>
      <c r="D153">
        <v>848.16300000000001</v>
      </c>
      <c r="E153">
        <v>431.07400000000001</v>
      </c>
      <c r="F153">
        <v>359.702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875.49</v>
      </c>
      <c r="C154">
        <v>872.63599999999997</v>
      </c>
      <c r="D154">
        <v>848.62699999999995</v>
      </c>
      <c r="E154">
        <v>431.30700000000002</v>
      </c>
      <c r="F154">
        <v>359.87599999999998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878.38</v>
      </c>
      <c r="C155">
        <v>875.68299999999999</v>
      </c>
      <c r="D155">
        <v>849.35599999999999</v>
      </c>
      <c r="E155">
        <v>431.57600000000002</v>
      </c>
      <c r="F155">
        <v>359.71499999999997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871.57899999999995</v>
      </c>
      <c r="C156">
        <v>868.98</v>
      </c>
      <c r="D156">
        <v>846.86900000000003</v>
      </c>
      <c r="E156">
        <v>430.4</v>
      </c>
      <c r="F156">
        <v>359.78100000000001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870.67200000000003</v>
      </c>
      <c r="C157">
        <v>868.005</v>
      </c>
      <c r="D157">
        <v>846.60799999999995</v>
      </c>
      <c r="E157">
        <v>430.19099999999997</v>
      </c>
      <c r="F157">
        <v>359.79300000000001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875.88</v>
      </c>
      <c r="C158">
        <v>873.31399999999996</v>
      </c>
      <c r="D158">
        <v>849.03099999999995</v>
      </c>
      <c r="E158">
        <v>431.613</v>
      </c>
      <c r="F158">
        <v>359.87400000000002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873.66099999999994</v>
      </c>
      <c r="C159">
        <v>870.78499999999997</v>
      </c>
      <c r="D159">
        <v>847.54499999999996</v>
      </c>
      <c r="E159">
        <v>430.64499999999998</v>
      </c>
      <c r="F159">
        <v>359.82100000000003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877.20899999999995</v>
      </c>
      <c r="C160">
        <v>874.55799999999999</v>
      </c>
      <c r="D160">
        <v>848.83699999999999</v>
      </c>
      <c r="E160">
        <v>431.202</v>
      </c>
      <c r="F160">
        <v>359.82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891.13499999999999</v>
      </c>
      <c r="C161">
        <v>888.64499999999998</v>
      </c>
      <c r="D161">
        <v>854.09799999999996</v>
      </c>
      <c r="E161">
        <v>434.31</v>
      </c>
      <c r="F161">
        <v>359.964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869.42600000000004</v>
      </c>
      <c r="C162">
        <v>866.62599999999998</v>
      </c>
      <c r="D162">
        <v>846.21199999999999</v>
      </c>
      <c r="E162">
        <v>429.983</v>
      </c>
      <c r="F162">
        <v>359.96499999999997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870.70600000000002</v>
      </c>
      <c r="C163">
        <v>868.04399999999998</v>
      </c>
      <c r="D163">
        <v>847.04300000000001</v>
      </c>
      <c r="E163">
        <v>430.39499999999998</v>
      </c>
      <c r="F163">
        <v>359.86700000000002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872.096</v>
      </c>
      <c r="C164">
        <v>869.6</v>
      </c>
      <c r="D164">
        <v>847.43600000000004</v>
      </c>
      <c r="E164">
        <v>430.77699999999999</v>
      </c>
      <c r="F164">
        <v>359.89100000000002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871.23400000000004</v>
      </c>
      <c r="C165">
        <v>868.54399999999998</v>
      </c>
      <c r="D165">
        <v>847.37300000000005</v>
      </c>
      <c r="E165">
        <v>430.95800000000003</v>
      </c>
      <c r="F165">
        <v>359.971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871.18200000000002</v>
      </c>
      <c r="C166">
        <v>868.55799999999999</v>
      </c>
      <c r="D166">
        <v>846.83500000000004</v>
      </c>
      <c r="E166">
        <v>430.38799999999998</v>
      </c>
      <c r="F166">
        <v>359.94600000000003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876.38400000000001</v>
      </c>
      <c r="C167">
        <v>873.84699999999998</v>
      </c>
      <c r="D167">
        <v>848.86199999999997</v>
      </c>
      <c r="E167">
        <v>431.35</v>
      </c>
      <c r="F167">
        <v>359.92399999999998</v>
      </c>
      <c r="G167">
        <v>1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868.29200000000003</v>
      </c>
      <c r="C168">
        <v>865.56600000000003</v>
      </c>
      <c r="D168">
        <v>845.91899999999998</v>
      </c>
      <c r="E168">
        <v>429.73700000000002</v>
      </c>
      <c r="F168">
        <v>359.72800000000001</v>
      </c>
      <c r="G168">
        <v>1</v>
      </c>
      <c r="H168">
        <v>1</v>
      </c>
      <c r="I168">
        <v>0</v>
      </c>
      <c r="R168">
        <f>AVERAGE(B119:B168)</f>
        <v>874.59411999999998</v>
      </c>
      <c r="S168">
        <f>AVERAGE(C119:C168)</f>
        <v>871.95501999999976</v>
      </c>
      <c r="U168">
        <f>_xlfn.VAR.P(B119:B168)</f>
        <v>20.196812705599982</v>
      </c>
      <c r="V168">
        <f>_xlfn.VAR.P(C119:C168)</f>
        <v>20.252888939599988</v>
      </c>
      <c r="X168">
        <f>1.96*SQRT(U168)/50</f>
        <v>0.17616818746849031</v>
      </c>
      <c r="Y168">
        <f>1.96*SQRT(V168)/50</f>
        <v>0.17641258248817437</v>
      </c>
    </row>
    <row r="169" spans="1:25" x14ac:dyDescent="0.25">
      <c r="A169" t="s">
        <v>37</v>
      </c>
      <c r="B169">
        <v>43813.472199999997</v>
      </c>
      <c r="C169" t="s">
        <v>36</v>
      </c>
    </row>
    <row r="170" spans="1:25" x14ac:dyDescent="0.25">
      <c r="A170" t="s">
        <v>87</v>
      </c>
      <c r="B170">
        <v>1136.3599999999999</v>
      </c>
      <c r="C170">
        <v>1127.6500000000001</v>
      </c>
      <c r="D170">
        <v>1104.79</v>
      </c>
      <c r="E170">
        <v>732.88499999999999</v>
      </c>
      <c r="F170">
        <v>457.90499999999997</v>
      </c>
      <c r="G170">
        <v>1.23007E-3</v>
      </c>
      <c r="H170">
        <v>0.99959600000000004</v>
      </c>
      <c r="I170">
        <v>0</v>
      </c>
    </row>
    <row r="171" spans="1:25" x14ac:dyDescent="0.25">
      <c r="A171" t="s">
        <v>87</v>
      </c>
      <c r="B171">
        <v>1135.32</v>
      </c>
      <c r="C171">
        <v>1125.8900000000001</v>
      </c>
      <c r="D171">
        <v>1104.33</v>
      </c>
      <c r="E171">
        <v>732.52200000000005</v>
      </c>
      <c r="F171">
        <v>457.79300000000001</v>
      </c>
      <c r="G171">
        <v>1.2300499999999999E-3</v>
      </c>
      <c r="H171">
        <v>0.99901399999999996</v>
      </c>
      <c r="I171">
        <v>0</v>
      </c>
    </row>
    <row r="172" spans="1:25" x14ac:dyDescent="0.25">
      <c r="A172" t="s">
        <v>87</v>
      </c>
      <c r="B172">
        <v>1138.48</v>
      </c>
      <c r="C172">
        <v>1129.57</v>
      </c>
      <c r="D172">
        <v>1104.8499999999999</v>
      </c>
      <c r="E172">
        <v>732.65599999999995</v>
      </c>
      <c r="F172">
        <v>457.815</v>
      </c>
      <c r="G172">
        <v>1.2300499999999999E-3</v>
      </c>
      <c r="H172">
        <v>0.99955000000000005</v>
      </c>
      <c r="I172">
        <v>0</v>
      </c>
    </row>
    <row r="173" spans="1:25" x14ac:dyDescent="0.25">
      <c r="A173" t="s">
        <v>87</v>
      </c>
      <c r="B173">
        <v>1143.5999999999999</v>
      </c>
      <c r="C173">
        <v>1134.7</v>
      </c>
      <c r="D173">
        <v>1106.01</v>
      </c>
      <c r="E173">
        <v>732.65499999999997</v>
      </c>
      <c r="F173">
        <v>457.79700000000003</v>
      </c>
      <c r="G173">
        <v>1.2300499999999999E-3</v>
      </c>
      <c r="H173">
        <v>0.99995199999999995</v>
      </c>
      <c r="I173">
        <v>0</v>
      </c>
    </row>
    <row r="174" spans="1:25" x14ac:dyDescent="0.25">
      <c r="A174" t="s">
        <v>87</v>
      </c>
      <c r="B174">
        <v>1140.54</v>
      </c>
      <c r="C174">
        <v>1131.55</v>
      </c>
      <c r="D174">
        <v>1105.49</v>
      </c>
      <c r="E174">
        <v>732.64800000000002</v>
      </c>
      <c r="F174">
        <v>457.78199999999998</v>
      </c>
      <c r="G174">
        <v>1.2300499999999999E-3</v>
      </c>
      <c r="H174">
        <v>0.99855099999999997</v>
      </c>
      <c r="I174">
        <v>0</v>
      </c>
    </row>
    <row r="175" spans="1:25" x14ac:dyDescent="0.25">
      <c r="A175" t="s">
        <v>87</v>
      </c>
      <c r="B175">
        <v>1135.07</v>
      </c>
      <c r="C175">
        <v>1126.29</v>
      </c>
      <c r="D175">
        <v>1104.22</v>
      </c>
      <c r="E175">
        <v>732.56799999999998</v>
      </c>
      <c r="F175">
        <v>457.822</v>
      </c>
      <c r="G175">
        <v>1.2300499999999999E-3</v>
      </c>
      <c r="H175">
        <v>0.99916400000000005</v>
      </c>
      <c r="I175">
        <v>0</v>
      </c>
    </row>
    <row r="176" spans="1:25" x14ac:dyDescent="0.25">
      <c r="A176" t="s">
        <v>87</v>
      </c>
      <c r="B176">
        <v>1141.48</v>
      </c>
      <c r="C176">
        <v>1132.3699999999999</v>
      </c>
      <c r="D176">
        <v>1105.56</v>
      </c>
      <c r="E176">
        <v>732.72900000000004</v>
      </c>
      <c r="F176">
        <v>457.84100000000001</v>
      </c>
      <c r="G176">
        <v>1.2300499999999999E-3</v>
      </c>
      <c r="H176">
        <v>0.99892099999999995</v>
      </c>
      <c r="I176">
        <v>0</v>
      </c>
    </row>
    <row r="177" spans="1:9" x14ac:dyDescent="0.25">
      <c r="A177" t="s">
        <v>87</v>
      </c>
      <c r="B177">
        <v>1145.1300000000001</v>
      </c>
      <c r="C177">
        <v>1136.24</v>
      </c>
      <c r="D177">
        <v>1106.26</v>
      </c>
      <c r="E177">
        <v>732.71900000000005</v>
      </c>
      <c r="F177">
        <v>457.81200000000001</v>
      </c>
      <c r="G177">
        <v>1.2301E-3</v>
      </c>
      <c r="H177">
        <v>0.99968999999999997</v>
      </c>
      <c r="I177">
        <v>0</v>
      </c>
    </row>
    <row r="178" spans="1:9" x14ac:dyDescent="0.25">
      <c r="A178" t="s">
        <v>87</v>
      </c>
      <c r="B178">
        <v>1138.02</v>
      </c>
      <c r="C178">
        <v>1129.07</v>
      </c>
      <c r="D178">
        <v>1104.7</v>
      </c>
      <c r="E178">
        <v>732.61</v>
      </c>
      <c r="F178">
        <v>457.80500000000001</v>
      </c>
      <c r="G178">
        <v>1.2300499999999999E-3</v>
      </c>
      <c r="H178">
        <v>0.99950399999999995</v>
      </c>
      <c r="I178">
        <v>0</v>
      </c>
    </row>
    <row r="179" spans="1:9" x14ac:dyDescent="0.25">
      <c r="A179" t="s">
        <v>87</v>
      </c>
      <c r="B179">
        <v>1141.49</v>
      </c>
      <c r="C179">
        <v>1132.3399999999999</v>
      </c>
      <c r="D179">
        <v>1105.49</v>
      </c>
      <c r="E179">
        <v>732.61</v>
      </c>
      <c r="F179">
        <v>457.77199999999999</v>
      </c>
      <c r="G179">
        <v>1.23007E-3</v>
      </c>
      <c r="H179">
        <v>0.99978199999999995</v>
      </c>
      <c r="I179">
        <v>0</v>
      </c>
    </row>
    <row r="180" spans="1:9" x14ac:dyDescent="0.25">
      <c r="A180" t="s">
        <v>87</v>
      </c>
      <c r="B180">
        <v>1136.3900000000001</v>
      </c>
      <c r="C180">
        <v>1127.67</v>
      </c>
      <c r="D180">
        <v>1104.3599999999999</v>
      </c>
      <c r="E180">
        <v>732.50599999999997</v>
      </c>
      <c r="F180">
        <v>457.76100000000002</v>
      </c>
      <c r="G180">
        <v>1.23007E-3</v>
      </c>
      <c r="H180">
        <v>0.99944999999999995</v>
      </c>
      <c r="I180">
        <v>0</v>
      </c>
    </row>
    <row r="181" spans="1:9" x14ac:dyDescent="0.25">
      <c r="A181" t="s">
        <v>87</v>
      </c>
      <c r="B181">
        <v>1134.1400000000001</v>
      </c>
      <c r="C181">
        <v>1125.2</v>
      </c>
      <c r="D181">
        <v>1104</v>
      </c>
      <c r="E181">
        <v>732.524</v>
      </c>
      <c r="F181">
        <v>457.74700000000001</v>
      </c>
      <c r="G181">
        <v>1.23007E-3</v>
      </c>
      <c r="H181">
        <v>0.99938899999999997</v>
      </c>
      <c r="I181">
        <v>0</v>
      </c>
    </row>
    <row r="182" spans="1:9" x14ac:dyDescent="0.25">
      <c r="A182" t="s">
        <v>87</v>
      </c>
      <c r="B182">
        <v>1136.6500000000001</v>
      </c>
      <c r="C182">
        <v>1127.52</v>
      </c>
      <c r="D182">
        <v>1104.58</v>
      </c>
      <c r="E182">
        <v>732.57299999999998</v>
      </c>
      <c r="F182">
        <v>457.73200000000003</v>
      </c>
      <c r="G182">
        <v>1.2300799999999999E-3</v>
      </c>
      <c r="H182">
        <v>0.99975899999999995</v>
      </c>
      <c r="I182">
        <v>0</v>
      </c>
    </row>
    <row r="183" spans="1:9" x14ac:dyDescent="0.25">
      <c r="A183" t="s">
        <v>87</v>
      </c>
      <c r="B183">
        <v>1138.1199999999999</v>
      </c>
      <c r="C183">
        <v>1129.3599999999999</v>
      </c>
      <c r="D183">
        <v>1104.78</v>
      </c>
      <c r="E183">
        <v>732.46</v>
      </c>
      <c r="F183">
        <v>457.72199999999998</v>
      </c>
      <c r="G183">
        <v>1.2300600000000001E-3</v>
      </c>
      <c r="H183">
        <v>0.99904300000000001</v>
      </c>
      <c r="I183">
        <v>0</v>
      </c>
    </row>
    <row r="184" spans="1:9" x14ac:dyDescent="0.25">
      <c r="A184" t="s">
        <v>87</v>
      </c>
      <c r="B184">
        <v>1138.95</v>
      </c>
      <c r="C184">
        <v>1130.27</v>
      </c>
      <c r="D184">
        <v>1104.8399999999999</v>
      </c>
      <c r="E184">
        <v>732.53099999999995</v>
      </c>
      <c r="F184">
        <v>457.721</v>
      </c>
      <c r="G184">
        <v>1.2300499999999999E-3</v>
      </c>
      <c r="H184">
        <v>0.99957799999999997</v>
      </c>
      <c r="I184">
        <v>0</v>
      </c>
    </row>
    <row r="185" spans="1:9" x14ac:dyDescent="0.25">
      <c r="A185" t="s">
        <v>87</v>
      </c>
      <c r="B185">
        <v>1136.58</v>
      </c>
      <c r="C185">
        <v>1128.3</v>
      </c>
      <c r="D185">
        <v>1104.68</v>
      </c>
      <c r="E185">
        <v>732.55600000000004</v>
      </c>
      <c r="F185">
        <v>457.72800000000001</v>
      </c>
      <c r="G185">
        <v>1.2300499999999999E-3</v>
      </c>
      <c r="H185">
        <v>0.99999800000000005</v>
      </c>
      <c r="I185">
        <v>0</v>
      </c>
    </row>
    <row r="186" spans="1:9" x14ac:dyDescent="0.25">
      <c r="A186" t="s">
        <v>87</v>
      </c>
      <c r="B186">
        <v>1142.17</v>
      </c>
      <c r="C186">
        <v>1133.05</v>
      </c>
      <c r="D186">
        <v>1105.49</v>
      </c>
      <c r="E186">
        <v>732.53200000000004</v>
      </c>
      <c r="F186">
        <v>457.77699999999999</v>
      </c>
      <c r="G186">
        <v>1.2300499999999999E-3</v>
      </c>
      <c r="H186">
        <v>0.99877099999999996</v>
      </c>
      <c r="I186">
        <v>0</v>
      </c>
    </row>
    <row r="187" spans="1:9" x14ac:dyDescent="0.25">
      <c r="A187" t="s">
        <v>87</v>
      </c>
      <c r="B187">
        <v>1137.76</v>
      </c>
      <c r="C187">
        <v>1128.7</v>
      </c>
      <c r="D187">
        <v>1104.83</v>
      </c>
      <c r="E187">
        <v>732.56500000000005</v>
      </c>
      <c r="F187">
        <v>457.76900000000001</v>
      </c>
      <c r="G187">
        <v>1.2300600000000001E-3</v>
      </c>
      <c r="H187">
        <v>0.99959399999999998</v>
      </c>
      <c r="I187">
        <v>0</v>
      </c>
    </row>
    <row r="188" spans="1:9" x14ac:dyDescent="0.25">
      <c r="A188" t="s">
        <v>87</v>
      </c>
      <c r="B188">
        <v>1139.3599999999999</v>
      </c>
      <c r="C188">
        <v>1130.95</v>
      </c>
      <c r="D188">
        <v>1105.31</v>
      </c>
      <c r="E188">
        <v>732.64300000000003</v>
      </c>
      <c r="F188">
        <v>457.81</v>
      </c>
      <c r="G188">
        <v>1.2300499999999999E-3</v>
      </c>
      <c r="H188">
        <v>0.99963599999999997</v>
      </c>
      <c r="I188">
        <v>0</v>
      </c>
    </row>
    <row r="189" spans="1:9" x14ac:dyDescent="0.25">
      <c r="A189" t="s">
        <v>87</v>
      </c>
      <c r="B189">
        <v>1159.4000000000001</v>
      </c>
      <c r="C189">
        <v>1151.06</v>
      </c>
      <c r="D189">
        <v>1109.43</v>
      </c>
      <c r="E189">
        <v>732.54600000000005</v>
      </c>
      <c r="F189">
        <v>457.74799999999999</v>
      </c>
      <c r="G189">
        <v>1.2300499999999999E-3</v>
      </c>
      <c r="H189">
        <v>0.99920299999999995</v>
      </c>
      <c r="I189">
        <v>0</v>
      </c>
    </row>
    <row r="190" spans="1:9" x14ac:dyDescent="0.25">
      <c r="A190" t="s">
        <v>87</v>
      </c>
      <c r="B190">
        <v>1166.17</v>
      </c>
      <c r="C190">
        <v>1157.6099999999999</v>
      </c>
      <c r="D190">
        <v>1111.28</v>
      </c>
      <c r="E190">
        <v>732.67600000000004</v>
      </c>
      <c r="F190">
        <v>457.80500000000001</v>
      </c>
      <c r="G190">
        <v>1.2300600000000001E-3</v>
      </c>
      <c r="H190">
        <v>0.99983599999999995</v>
      </c>
      <c r="I190">
        <v>0</v>
      </c>
    </row>
    <row r="191" spans="1:9" x14ac:dyDescent="0.25">
      <c r="A191" t="s">
        <v>87</v>
      </c>
      <c r="B191">
        <v>1172.08</v>
      </c>
      <c r="C191">
        <v>1163.6500000000001</v>
      </c>
      <c r="D191">
        <v>1112.45</v>
      </c>
      <c r="E191">
        <v>732.55200000000002</v>
      </c>
      <c r="F191">
        <v>457.77699999999999</v>
      </c>
      <c r="G191">
        <v>1.2300499999999999E-3</v>
      </c>
      <c r="H191">
        <v>0.999525</v>
      </c>
      <c r="I191">
        <v>0</v>
      </c>
    </row>
    <row r="192" spans="1:9" x14ac:dyDescent="0.25">
      <c r="A192" t="s">
        <v>87</v>
      </c>
      <c r="B192">
        <v>1170.1400000000001</v>
      </c>
      <c r="C192">
        <v>1160.95</v>
      </c>
      <c r="D192">
        <v>1111.8</v>
      </c>
      <c r="E192">
        <v>732.58900000000006</v>
      </c>
      <c r="F192">
        <v>457.74599999999998</v>
      </c>
      <c r="G192">
        <v>1.2301300000000001E-3</v>
      </c>
      <c r="H192">
        <v>0.999691</v>
      </c>
      <c r="I192">
        <v>0</v>
      </c>
    </row>
    <row r="193" spans="1:9" x14ac:dyDescent="0.25">
      <c r="A193" t="s">
        <v>87</v>
      </c>
      <c r="B193">
        <v>1154.82</v>
      </c>
      <c r="C193">
        <v>1145.71</v>
      </c>
      <c r="D193">
        <v>1108.3800000000001</v>
      </c>
      <c r="E193">
        <v>732.44200000000001</v>
      </c>
      <c r="F193">
        <v>457.71100000000001</v>
      </c>
      <c r="G193">
        <v>1.23007E-3</v>
      </c>
      <c r="H193">
        <v>0.99983599999999995</v>
      </c>
      <c r="I193">
        <v>0</v>
      </c>
    </row>
    <row r="194" spans="1:9" x14ac:dyDescent="0.25">
      <c r="A194" t="s">
        <v>87</v>
      </c>
      <c r="B194">
        <v>1173.79</v>
      </c>
      <c r="C194">
        <v>1164.72</v>
      </c>
      <c r="D194">
        <v>1112.53</v>
      </c>
      <c r="E194">
        <v>732.55399999999997</v>
      </c>
      <c r="F194">
        <v>457.75900000000001</v>
      </c>
      <c r="G194">
        <v>1.2300499999999999E-3</v>
      </c>
      <c r="H194">
        <v>0.99963800000000003</v>
      </c>
      <c r="I194">
        <v>0</v>
      </c>
    </row>
    <row r="195" spans="1:9" x14ac:dyDescent="0.25">
      <c r="A195" t="s">
        <v>87</v>
      </c>
      <c r="B195">
        <v>1159.49</v>
      </c>
      <c r="C195">
        <v>1150.93</v>
      </c>
      <c r="D195">
        <v>1109.17</v>
      </c>
      <c r="E195">
        <v>732.55799999999999</v>
      </c>
      <c r="F195">
        <v>457.77499999999998</v>
      </c>
      <c r="G195">
        <v>1.2300499999999999E-3</v>
      </c>
      <c r="H195">
        <v>0.99985900000000005</v>
      </c>
      <c r="I195">
        <v>0</v>
      </c>
    </row>
    <row r="196" spans="1:9" x14ac:dyDescent="0.25">
      <c r="A196" t="s">
        <v>87</v>
      </c>
      <c r="B196">
        <v>1149.4000000000001</v>
      </c>
      <c r="C196">
        <v>1140.45</v>
      </c>
      <c r="D196">
        <v>1107.1099999999999</v>
      </c>
      <c r="E196">
        <v>732.58399999999995</v>
      </c>
      <c r="F196">
        <v>457.79199999999997</v>
      </c>
      <c r="G196">
        <v>1.2300499999999999E-3</v>
      </c>
      <c r="H196">
        <v>0.99986699999999995</v>
      </c>
      <c r="I196">
        <v>0</v>
      </c>
    </row>
    <row r="197" spans="1:9" x14ac:dyDescent="0.25">
      <c r="A197" t="s">
        <v>87</v>
      </c>
      <c r="B197">
        <v>1152.3499999999999</v>
      </c>
      <c r="C197">
        <v>1142.3399999999999</v>
      </c>
      <c r="D197">
        <v>1107.69</v>
      </c>
      <c r="E197">
        <v>732.73099999999999</v>
      </c>
      <c r="F197">
        <v>457.86200000000002</v>
      </c>
      <c r="G197">
        <v>1.2301199999999999E-3</v>
      </c>
      <c r="H197">
        <v>0.99923099999999998</v>
      </c>
      <c r="I197">
        <v>0</v>
      </c>
    </row>
    <row r="198" spans="1:9" x14ac:dyDescent="0.25">
      <c r="A198" t="s">
        <v>87</v>
      </c>
      <c r="B198">
        <v>1163.8599999999999</v>
      </c>
      <c r="C198">
        <v>1154.23</v>
      </c>
      <c r="D198">
        <v>1109.78</v>
      </c>
      <c r="E198">
        <v>732.59199999999998</v>
      </c>
      <c r="F198">
        <v>457.77699999999999</v>
      </c>
      <c r="G198">
        <v>1.2300499999999999E-3</v>
      </c>
      <c r="H198">
        <v>0.99998799999999999</v>
      </c>
      <c r="I198">
        <v>0</v>
      </c>
    </row>
    <row r="199" spans="1:9" x14ac:dyDescent="0.25">
      <c r="A199" t="s">
        <v>87</v>
      </c>
      <c r="B199">
        <v>1166.99</v>
      </c>
      <c r="C199">
        <v>1158.54</v>
      </c>
      <c r="D199">
        <v>1110.3</v>
      </c>
      <c r="E199">
        <v>732.649</v>
      </c>
      <c r="F199">
        <v>457.80799999999999</v>
      </c>
      <c r="G199">
        <v>1.2300499999999999E-3</v>
      </c>
      <c r="H199">
        <v>0.99941100000000005</v>
      </c>
      <c r="I199">
        <v>0</v>
      </c>
    </row>
    <row r="200" spans="1:9" x14ac:dyDescent="0.25">
      <c r="A200" t="s">
        <v>87</v>
      </c>
      <c r="B200">
        <v>1166.27</v>
      </c>
      <c r="C200">
        <v>1157.54</v>
      </c>
      <c r="D200">
        <v>1111.01</v>
      </c>
      <c r="E200">
        <v>732.59500000000003</v>
      </c>
      <c r="F200">
        <v>457.79199999999997</v>
      </c>
      <c r="G200">
        <v>1.2300600000000001E-3</v>
      </c>
      <c r="H200">
        <v>0.99904000000000004</v>
      </c>
      <c r="I200">
        <v>0</v>
      </c>
    </row>
    <row r="201" spans="1:9" x14ac:dyDescent="0.25">
      <c r="A201" t="s">
        <v>87</v>
      </c>
      <c r="B201">
        <v>1153.28</v>
      </c>
      <c r="C201">
        <v>1144.9100000000001</v>
      </c>
      <c r="D201">
        <v>1108.32</v>
      </c>
      <c r="E201">
        <v>732.51599999999996</v>
      </c>
      <c r="F201">
        <v>457.75200000000001</v>
      </c>
      <c r="G201">
        <v>1.2300499999999999E-3</v>
      </c>
      <c r="H201">
        <v>0.99938000000000005</v>
      </c>
      <c r="I201">
        <v>0</v>
      </c>
    </row>
    <row r="202" spans="1:9" x14ac:dyDescent="0.25">
      <c r="A202" t="s">
        <v>87</v>
      </c>
      <c r="B202">
        <v>1167.0999999999999</v>
      </c>
      <c r="C202">
        <v>1158.04</v>
      </c>
      <c r="D202">
        <v>1111.3800000000001</v>
      </c>
      <c r="E202">
        <v>732.50099999999998</v>
      </c>
      <c r="F202">
        <v>457.75700000000001</v>
      </c>
      <c r="G202">
        <v>1.2300600000000001E-3</v>
      </c>
      <c r="H202">
        <v>0.99720900000000001</v>
      </c>
      <c r="I202">
        <v>0</v>
      </c>
    </row>
    <row r="203" spans="1:9" x14ac:dyDescent="0.25">
      <c r="A203" t="s">
        <v>87</v>
      </c>
      <c r="B203">
        <v>1155.1500000000001</v>
      </c>
      <c r="C203">
        <v>1146.26</v>
      </c>
      <c r="D203">
        <v>1108.21</v>
      </c>
      <c r="E203">
        <v>732.47699999999998</v>
      </c>
      <c r="F203">
        <v>457.726</v>
      </c>
      <c r="G203">
        <v>1.2300600000000001E-3</v>
      </c>
      <c r="H203">
        <v>0.99970800000000004</v>
      </c>
      <c r="I203">
        <v>0</v>
      </c>
    </row>
    <row r="204" spans="1:9" x14ac:dyDescent="0.25">
      <c r="A204" t="s">
        <v>87</v>
      </c>
      <c r="B204">
        <v>1163.96</v>
      </c>
      <c r="C204">
        <v>1155.17</v>
      </c>
      <c r="D204">
        <v>1110.3499999999999</v>
      </c>
      <c r="E204">
        <v>732.5</v>
      </c>
      <c r="F204">
        <v>457.75200000000001</v>
      </c>
      <c r="G204">
        <v>1.23007E-3</v>
      </c>
      <c r="H204">
        <v>0.99965199999999999</v>
      </c>
      <c r="I204">
        <v>0</v>
      </c>
    </row>
    <row r="205" spans="1:9" x14ac:dyDescent="0.25">
      <c r="A205" t="s">
        <v>87</v>
      </c>
      <c r="B205">
        <v>1169.08</v>
      </c>
      <c r="C205">
        <v>1159.6600000000001</v>
      </c>
      <c r="D205">
        <v>1111.58</v>
      </c>
      <c r="E205">
        <v>732.58100000000002</v>
      </c>
      <c r="F205">
        <v>457.76600000000002</v>
      </c>
      <c r="G205">
        <v>1.2300499999999999E-3</v>
      </c>
      <c r="H205">
        <v>0.99985400000000002</v>
      </c>
      <c r="I205">
        <v>0</v>
      </c>
    </row>
    <row r="206" spans="1:9" x14ac:dyDescent="0.25">
      <c r="A206" t="s">
        <v>87</v>
      </c>
      <c r="B206">
        <v>1171.3399999999999</v>
      </c>
      <c r="C206">
        <v>1162.55</v>
      </c>
      <c r="D206">
        <v>1112.08</v>
      </c>
      <c r="E206">
        <v>732.55499999999995</v>
      </c>
      <c r="F206">
        <v>457.76600000000002</v>
      </c>
      <c r="G206">
        <v>1.2300499999999999E-3</v>
      </c>
      <c r="H206">
        <v>0.99792099999999995</v>
      </c>
      <c r="I206">
        <v>0</v>
      </c>
    </row>
    <row r="207" spans="1:9" x14ac:dyDescent="0.25">
      <c r="A207" t="s">
        <v>87</v>
      </c>
      <c r="B207">
        <v>1165.49</v>
      </c>
      <c r="C207">
        <v>1156.77</v>
      </c>
      <c r="D207">
        <v>1110.81</v>
      </c>
      <c r="E207">
        <v>732.53499999999997</v>
      </c>
      <c r="F207">
        <v>457.76299999999998</v>
      </c>
      <c r="G207">
        <v>1.2300499999999999E-3</v>
      </c>
      <c r="H207">
        <v>0.99936199999999997</v>
      </c>
      <c r="I207">
        <v>0</v>
      </c>
    </row>
    <row r="208" spans="1:9" x14ac:dyDescent="0.25">
      <c r="A208" t="s">
        <v>87</v>
      </c>
      <c r="B208">
        <v>1167.53</v>
      </c>
      <c r="C208">
        <v>1158.23</v>
      </c>
      <c r="D208">
        <v>1111.1199999999999</v>
      </c>
      <c r="E208">
        <v>732.51800000000003</v>
      </c>
      <c r="F208">
        <v>457.75099999999998</v>
      </c>
      <c r="G208">
        <v>1.2300600000000001E-3</v>
      </c>
      <c r="H208">
        <v>0.99973699999999999</v>
      </c>
      <c r="I208">
        <v>0</v>
      </c>
    </row>
    <row r="209" spans="1:25" x14ac:dyDescent="0.25">
      <c r="A209" t="s">
        <v>87</v>
      </c>
      <c r="B209">
        <v>1169.44</v>
      </c>
      <c r="C209">
        <v>1160.6300000000001</v>
      </c>
      <c r="D209">
        <v>1111.78</v>
      </c>
      <c r="E209">
        <v>732.58799999999997</v>
      </c>
      <c r="F209">
        <v>457.75200000000001</v>
      </c>
      <c r="G209">
        <v>1.2300499999999999E-3</v>
      </c>
      <c r="H209">
        <v>0.99914899999999995</v>
      </c>
      <c r="I209">
        <v>0</v>
      </c>
    </row>
    <row r="210" spans="1:25" x14ac:dyDescent="0.25">
      <c r="A210" t="s">
        <v>87</v>
      </c>
      <c r="B210">
        <v>1164.0899999999999</v>
      </c>
      <c r="C210">
        <v>1155.31</v>
      </c>
      <c r="D210">
        <v>1110.44</v>
      </c>
      <c r="E210">
        <v>732.596</v>
      </c>
      <c r="F210">
        <v>457.755</v>
      </c>
      <c r="G210">
        <v>1.2300499999999999E-3</v>
      </c>
      <c r="H210">
        <v>0.99887899999999996</v>
      </c>
      <c r="I210">
        <v>0</v>
      </c>
    </row>
    <row r="211" spans="1:25" x14ac:dyDescent="0.25">
      <c r="A211" t="s">
        <v>87</v>
      </c>
      <c r="B211">
        <v>1166.78</v>
      </c>
      <c r="C211">
        <v>1158.1500000000001</v>
      </c>
      <c r="D211">
        <v>1111.02</v>
      </c>
      <c r="E211">
        <v>732.65</v>
      </c>
      <c r="F211">
        <v>457.762</v>
      </c>
      <c r="G211">
        <v>1.2300499999999999E-3</v>
      </c>
      <c r="H211">
        <v>0.99845099999999998</v>
      </c>
      <c r="I211">
        <v>0</v>
      </c>
    </row>
    <row r="212" spans="1:25" x14ac:dyDescent="0.25">
      <c r="A212" t="s">
        <v>87</v>
      </c>
      <c r="B212">
        <v>1172.3699999999999</v>
      </c>
      <c r="C212">
        <v>1163.69</v>
      </c>
      <c r="D212">
        <v>1112.3699999999999</v>
      </c>
      <c r="E212">
        <v>732.62900000000002</v>
      </c>
      <c r="F212">
        <v>457.74799999999999</v>
      </c>
      <c r="G212">
        <v>1.2300499999999999E-3</v>
      </c>
      <c r="H212">
        <v>0.99872899999999998</v>
      </c>
      <c r="I212">
        <v>0</v>
      </c>
    </row>
    <row r="213" spans="1:25" x14ac:dyDescent="0.25">
      <c r="A213" t="s">
        <v>87</v>
      </c>
      <c r="B213">
        <v>1170.03</v>
      </c>
      <c r="C213">
        <v>1161.04</v>
      </c>
      <c r="D213">
        <v>1111.6099999999999</v>
      </c>
      <c r="E213">
        <v>732.44100000000003</v>
      </c>
      <c r="F213">
        <v>457.67399999999998</v>
      </c>
      <c r="G213">
        <v>1.2300499999999999E-3</v>
      </c>
      <c r="H213">
        <v>0.999722</v>
      </c>
      <c r="I213">
        <v>0</v>
      </c>
    </row>
    <row r="214" spans="1:25" x14ac:dyDescent="0.25">
      <c r="A214" t="s">
        <v>87</v>
      </c>
      <c r="B214">
        <v>1166.22</v>
      </c>
      <c r="C214">
        <v>1157.3399999999999</v>
      </c>
      <c r="D214">
        <v>1110.83</v>
      </c>
      <c r="E214">
        <v>732.45799999999997</v>
      </c>
      <c r="F214">
        <v>457.69900000000001</v>
      </c>
      <c r="G214">
        <v>1.2300900000000001E-3</v>
      </c>
      <c r="H214">
        <v>0.99897899999999995</v>
      </c>
      <c r="I214">
        <v>0</v>
      </c>
    </row>
    <row r="215" spans="1:25" x14ac:dyDescent="0.25">
      <c r="A215" t="s">
        <v>87</v>
      </c>
      <c r="B215">
        <v>1149.53</v>
      </c>
      <c r="C215">
        <v>1140.4000000000001</v>
      </c>
      <c r="D215">
        <v>1106.94</v>
      </c>
      <c r="E215">
        <v>732.41899999999998</v>
      </c>
      <c r="F215">
        <v>457.72399999999999</v>
      </c>
      <c r="G215">
        <v>1.2300499999999999E-3</v>
      </c>
      <c r="H215">
        <v>0.99997400000000003</v>
      </c>
      <c r="I215">
        <v>0</v>
      </c>
    </row>
    <row r="216" spans="1:25" x14ac:dyDescent="0.25">
      <c r="A216" t="s">
        <v>87</v>
      </c>
      <c r="B216">
        <v>1166.81</v>
      </c>
      <c r="C216">
        <v>1157.54</v>
      </c>
      <c r="D216">
        <v>1110.43</v>
      </c>
      <c r="E216">
        <v>732.38699999999994</v>
      </c>
      <c r="F216">
        <v>457.70499999999998</v>
      </c>
      <c r="G216">
        <v>1.2300600000000001E-3</v>
      </c>
      <c r="H216">
        <v>0.99935200000000002</v>
      </c>
      <c r="I216">
        <v>0</v>
      </c>
    </row>
    <row r="217" spans="1:25" x14ac:dyDescent="0.25">
      <c r="A217" t="s">
        <v>87</v>
      </c>
      <c r="B217">
        <v>1165.73</v>
      </c>
      <c r="C217">
        <v>1156.96</v>
      </c>
      <c r="D217">
        <v>1111.05</v>
      </c>
      <c r="E217">
        <v>732.67200000000003</v>
      </c>
      <c r="F217">
        <v>457.74900000000002</v>
      </c>
      <c r="G217">
        <v>1.2300499999999999E-3</v>
      </c>
      <c r="H217">
        <v>0.99988699999999997</v>
      </c>
      <c r="I217">
        <v>0</v>
      </c>
    </row>
    <row r="218" spans="1:25" x14ac:dyDescent="0.25">
      <c r="A218" t="s">
        <v>87</v>
      </c>
      <c r="B218">
        <v>1171.95</v>
      </c>
      <c r="C218">
        <v>1163.3</v>
      </c>
      <c r="D218">
        <v>1111.99</v>
      </c>
      <c r="E218">
        <v>732.50099999999998</v>
      </c>
      <c r="F218">
        <v>457.70499999999998</v>
      </c>
      <c r="G218">
        <v>1.2300600000000001E-3</v>
      </c>
      <c r="H218">
        <v>0.99982700000000002</v>
      </c>
      <c r="I218">
        <v>0</v>
      </c>
    </row>
    <row r="219" spans="1:25" x14ac:dyDescent="0.25">
      <c r="A219" t="s">
        <v>87</v>
      </c>
      <c r="B219">
        <v>1171.17</v>
      </c>
      <c r="C219">
        <v>1162.58</v>
      </c>
      <c r="D219">
        <v>1111.81</v>
      </c>
      <c r="E219">
        <v>732.54100000000005</v>
      </c>
      <c r="F219">
        <v>457.73399999999998</v>
      </c>
      <c r="G219">
        <v>1.2300499999999999E-3</v>
      </c>
      <c r="H219">
        <v>0.99959500000000001</v>
      </c>
      <c r="I219">
        <v>0</v>
      </c>
    </row>
    <row r="220" spans="1:25" x14ac:dyDescent="0.25">
      <c r="A220" t="s">
        <v>87</v>
      </c>
      <c r="B220">
        <v>1168.32</v>
      </c>
      <c r="C220">
        <v>1159.57</v>
      </c>
      <c r="D220">
        <v>1111.51</v>
      </c>
      <c r="E220">
        <v>732.64499999999998</v>
      </c>
      <c r="F220">
        <v>457.76100000000002</v>
      </c>
      <c r="G220">
        <v>1.2300600000000001E-3</v>
      </c>
      <c r="H220">
        <v>0.99937500000000001</v>
      </c>
      <c r="I220">
        <v>0</v>
      </c>
    </row>
    <row r="221" spans="1:25" x14ac:dyDescent="0.25">
      <c r="A221" t="s">
        <v>87</v>
      </c>
      <c r="B221">
        <v>1167.28</v>
      </c>
      <c r="C221">
        <v>1158.43</v>
      </c>
      <c r="D221">
        <v>1111.2</v>
      </c>
      <c r="E221">
        <v>732.52499999999998</v>
      </c>
      <c r="F221">
        <v>457.76499999999999</v>
      </c>
      <c r="G221">
        <v>1.2300600000000001E-3</v>
      </c>
      <c r="H221">
        <v>0.99921599999999999</v>
      </c>
      <c r="I221">
        <v>0</v>
      </c>
    </row>
    <row r="222" spans="1:25" x14ac:dyDescent="0.25">
      <c r="A222" t="s">
        <v>87</v>
      </c>
      <c r="B222">
        <v>1157.9000000000001</v>
      </c>
      <c r="C222">
        <v>1149.3900000000001</v>
      </c>
      <c r="D222">
        <v>1109.18</v>
      </c>
      <c r="E222">
        <v>732.48500000000001</v>
      </c>
      <c r="F222">
        <v>457.70299999999997</v>
      </c>
      <c r="G222">
        <v>1.2300600000000001E-3</v>
      </c>
      <c r="H222">
        <v>0.99993900000000002</v>
      </c>
      <c r="I222">
        <v>0</v>
      </c>
    </row>
    <row r="223" spans="1:25" x14ac:dyDescent="0.25">
      <c r="A223" t="s">
        <v>87</v>
      </c>
      <c r="B223">
        <v>1167.0999999999999</v>
      </c>
      <c r="C223">
        <v>1157.8900000000001</v>
      </c>
      <c r="D223">
        <v>1110.8800000000001</v>
      </c>
      <c r="E223">
        <v>732.54899999999998</v>
      </c>
      <c r="F223">
        <v>457.73899999999998</v>
      </c>
      <c r="G223">
        <v>1.2300499999999999E-3</v>
      </c>
      <c r="H223">
        <v>0.99909400000000004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1169.5899999999999</v>
      </c>
      <c r="C224">
        <v>1160.8900000000001</v>
      </c>
      <c r="D224">
        <v>1111.2</v>
      </c>
      <c r="E224">
        <v>732.40499999999997</v>
      </c>
      <c r="F224">
        <v>457.71699999999998</v>
      </c>
      <c r="G224">
        <v>1.2300499999999999E-3</v>
      </c>
      <c r="H224">
        <v>0.99819899999999995</v>
      </c>
      <c r="I224">
        <v>0</v>
      </c>
      <c r="R224">
        <f>AVERAGE(B175:B224)</f>
        <v>1157.4661999999998</v>
      </c>
      <c r="S224">
        <f>AVERAGE(C175:C224)</f>
        <v>1148.5952000000002</v>
      </c>
      <c r="U224">
        <f>_xlfn.VAR.P(B175:B224)</f>
        <v>171.02355555999966</v>
      </c>
      <c r="V224">
        <f>_xlfn.VAR.P(C175:C224)</f>
        <v>171.28679296000027</v>
      </c>
      <c r="X224">
        <f>1.96*SQRT(U224)/50</f>
        <v>0.51264182078300824</v>
      </c>
      <c r="Y224">
        <f>1.96*SQRT(V224)/50</f>
        <v>0.51303619515006427</v>
      </c>
    </row>
    <row r="225" spans="1:9" x14ac:dyDescent="0.25">
      <c r="A225" t="s">
        <v>87</v>
      </c>
      <c r="B225">
        <v>57967.388500000001</v>
      </c>
      <c r="C225" t="s">
        <v>36</v>
      </c>
    </row>
    <row r="226" spans="1:9" x14ac:dyDescent="0.25">
      <c r="A226" t="s">
        <v>103</v>
      </c>
      <c r="B226">
        <v>1195.81</v>
      </c>
      <c r="C226">
        <v>1187.4100000000001</v>
      </c>
      <c r="D226">
        <v>1153.83</v>
      </c>
      <c r="E226">
        <v>737.00699999999995</v>
      </c>
      <c r="F226">
        <v>462.25799999999998</v>
      </c>
      <c r="G226">
        <v>1.2300499999999999E-3</v>
      </c>
      <c r="H226">
        <v>0.99982899999999997</v>
      </c>
      <c r="I226">
        <v>0</v>
      </c>
    </row>
    <row r="227" spans="1:9" x14ac:dyDescent="0.25">
      <c r="A227" t="s">
        <v>103</v>
      </c>
      <c r="B227">
        <v>1214.82</v>
      </c>
      <c r="C227">
        <v>1205.69</v>
      </c>
      <c r="D227">
        <v>1157.8800000000001</v>
      </c>
      <c r="E227">
        <v>736.99</v>
      </c>
      <c r="F227">
        <v>462.22</v>
      </c>
      <c r="G227">
        <v>1.2300499999999999E-3</v>
      </c>
      <c r="H227">
        <v>0.99960400000000005</v>
      </c>
      <c r="I227">
        <v>0</v>
      </c>
    </row>
    <row r="228" spans="1:9" x14ac:dyDescent="0.25">
      <c r="A228" t="s">
        <v>103</v>
      </c>
      <c r="B228">
        <v>1216.08</v>
      </c>
      <c r="C228">
        <v>1207.24</v>
      </c>
      <c r="D228">
        <v>1158.49</v>
      </c>
      <c r="E228">
        <v>736.85400000000004</v>
      </c>
      <c r="F228">
        <v>462.14</v>
      </c>
      <c r="G228">
        <v>1.2300499999999999E-3</v>
      </c>
      <c r="H228">
        <v>0.99996499999999999</v>
      </c>
      <c r="I228">
        <v>0</v>
      </c>
    </row>
    <row r="229" spans="1:9" x14ac:dyDescent="0.25">
      <c r="A229" t="s">
        <v>103</v>
      </c>
      <c r="B229">
        <v>1210.57</v>
      </c>
      <c r="C229">
        <v>1201.5899999999999</v>
      </c>
      <c r="D229">
        <v>1157.51</v>
      </c>
      <c r="E229">
        <v>736.93299999999999</v>
      </c>
      <c r="F229">
        <v>462.18299999999999</v>
      </c>
      <c r="G229">
        <v>1.2300499999999999E-3</v>
      </c>
      <c r="H229">
        <v>0.99959399999999998</v>
      </c>
      <c r="I229">
        <v>0</v>
      </c>
    </row>
    <row r="230" spans="1:9" x14ac:dyDescent="0.25">
      <c r="A230" t="s">
        <v>103</v>
      </c>
      <c r="B230">
        <v>1209.3900000000001</v>
      </c>
      <c r="C230">
        <v>1200.79</v>
      </c>
      <c r="D230">
        <v>1157.01</v>
      </c>
      <c r="E230">
        <v>736.87599999999998</v>
      </c>
      <c r="F230">
        <v>462.137</v>
      </c>
      <c r="G230">
        <v>1.2300499999999999E-3</v>
      </c>
      <c r="H230">
        <v>0.999525</v>
      </c>
      <c r="I230">
        <v>0</v>
      </c>
    </row>
    <row r="231" spans="1:9" x14ac:dyDescent="0.25">
      <c r="A231" t="s">
        <v>103</v>
      </c>
      <c r="B231">
        <v>1215.58</v>
      </c>
      <c r="C231">
        <v>1207.07</v>
      </c>
      <c r="D231">
        <v>1158</v>
      </c>
      <c r="E231">
        <v>736.81799999999998</v>
      </c>
      <c r="F231">
        <v>462.12200000000001</v>
      </c>
      <c r="G231">
        <v>1.2300600000000001E-3</v>
      </c>
      <c r="H231">
        <v>0.99985000000000002</v>
      </c>
      <c r="I231">
        <v>0</v>
      </c>
    </row>
    <row r="232" spans="1:9" x14ac:dyDescent="0.25">
      <c r="A232" t="s">
        <v>103</v>
      </c>
      <c r="B232">
        <v>1214.49</v>
      </c>
      <c r="C232">
        <v>1205.2</v>
      </c>
      <c r="D232">
        <v>1158.0899999999999</v>
      </c>
      <c r="E232">
        <v>736.85400000000004</v>
      </c>
      <c r="F232">
        <v>462.17</v>
      </c>
      <c r="G232">
        <v>1.2300600000000001E-3</v>
      </c>
      <c r="H232">
        <v>0.99915100000000001</v>
      </c>
      <c r="I232">
        <v>0</v>
      </c>
    </row>
    <row r="233" spans="1:9" x14ac:dyDescent="0.25">
      <c r="A233" t="s">
        <v>103</v>
      </c>
      <c r="B233">
        <v>1216.51</v>
      </c>
      <c r="C233">
        <v>1208.06</v>
      </c>
      <c r="D233">
        <v>1159</v>
      </c>
      <c r="E233">
        <v>736.98500000000001</v>
      </c>
      <c r="F233">
        <v>462.14600000000002</v>
      </c>
      <c r="G233">
        <v>1.2300499999999999E-3</v>
      </c>
      <c r="H233">
        <v>0.99926599999999999</v>
      </c>
      <c r="I233">
        <v>0</v>
      </c>
    </row>
    <row r="234" spans="1:9" x14ac:dyDescent="0.25">
      <c r="A234" t="s">
        <v>103</v>
      </c>
      <c r="B234">
        <v>1214.67</v>
      </c>
      <c r="C234">
        <v>1205.94</v>
      </c>
      <c r="D234">
        <v>1158.46</v>
      </c>
      <c r="E234">
        <v>737</v>
      </c>
      <c r="F234">
        <v>462.15699999999998</v>
      </c>
      <c r="G234">
        <v>1.2300600000000001E-3</v>
      </c>
      <c r="H234">
        <v>0.99934000000000001</v>
      </c>
      <c r="I234">
        <v>0</v>
      </c>
    </row>
    <row r="235" spans="1:9" x14ac:dyDescent="0.25">
      <c r="A235" t="s">
        <v>103</v>
      </c>
      <c r="B235">
        <v>1213.45</v>
      </c>
      <c r="C235">
        <v>1204.8499999999999</v>
      </c>
      <c r="D235">
        <v>1158.3</v>
      </c>
      <c r="E235">
        <v>736.971</v>
      </c>
      <c r="F235">
        <v>462.178</v>
      </c>
      <c r="G235">
        <v>1.2300600000000001E-3</v>
      </c>
      <c r="H235">
        <v>0.99869699999999995</v>
      </c>
      <c r="I235">
        <v>0</v>
      </c>
    </row>
    <row r="236" spans="1:9" x14ac:dyDescent="0.25">
      <c r="A236" t="s">
        <v>103</v>
      </c>
      <c r="B236">
        <v>1214.06</v>
      </c>
      <c r="C236">
        <v>1204.96</v>
      </c>
      <c r="D236">
        <v>1157.74</v>
      </c>
      <c r="E236">
        <v>736.928</v>
      </c>
      <c r="F236">
        <v>462.16699999999997</v>
      </c>
      <c r="G236">
        <v>1.2300499999999999E-3</v>
      </c>
      <c r="H236">
        <v>0.99991099999999999</v>
      </c>
      <c r="I236">
        <v>0</v>
      </c>
    </row>
    <row r="237" spans="1:9" x14ac:dyDescent="0.25">
      <c r="A237" t="s">
        <v>103</v>
      </c>
      <c r="B237">
        <v>1214.1199999999999</v>
      </c>
      <c r="C237">
        <v>1204.94</v>
      </c>
      <c r="D237">
        <v>1158.08</v>
      </c>
      <c r="E237">
        <v>736.971</v>
      </c>
      <c r="F237">
        <v>462.21300000000002</v>
      </c>
      <c r="G237">
        <v>1.2300499999999999E-3</v>
      </c>
      <c r="H237">
        <v>0.99994400000000006</v>
      </c>
      <c r="I237">
        <v>0</v>
      </c>
    </row>
    <row r="238" spans="1:9" x14ac:dyDescent="0.25">
      <c r="A238" t="s">
        <v>103</v>
      </c>
      <c r="B238">
        <v>1210.7</v>
      </c>
      <c r="C238">
        <v>1202.05</v>
      </c>
      <c r="D238">
        <v>1157.5999999999999</v>
      </c>
      <c r="E238">
        <v>737.02499999999998</v>
      </c>
      <c r="F238">
        <v>462.19299999999998</v>
      </c>
      <c r="G238">
        <v>1.2300499999999999E-3</v>
      </c>
      <c r="H238">
        <v>0.99882199999999999</v>
      </c>
      <c r="I238">
        <v>0</v>
      </c>
    </row>
    <row r="239" spans="1:9" x14ac:dyDescent="0.25">
      <c r="A239" t="s">
        <v>103</v>
      </c>
      <c r="B239">
        <v>1205.68</v>
      </c>
      <c r="C239">
        <v>1196.48</v>
      </c>
      <c r="D239">
        <v>1155.82</v>
      </c>
      <c r="E239">
        <v>737.11300000000006</v>
      </c>
      <c r="F239">
        <v>462.26100000000002</v>
      </c>
      <c r="G239">
        <v>1.2300499999999999E-3</v>
      </c>
      <c r="H239">
        <v>0.99985100000000005</v>
      </c>
      <c r="I239">
        <v>0</v>
      </c>
    </row>
    <row r="240" spans="1:9" x14ac:dyDescent="0.25">
      <c r="A240" t="s">
        <v>103</v>
      </c>
      <c r="B240">
        <v>1215.1500000000001</v>
      </c>
      <c r="C240">
        <v>1206.1600000000001</v>
      </c>
      <c r="D240">
        <v>1158.4100000000001</v>
      </c>
      <c r="E240">
        <v>736.88900000000001</v>
      </c>
      <c r="F240">
        <v>462.19799999999998</v>
      </c>
      <c r="G240">
        <v>1.2300600000000001E-3</v>
      </c>
      <c r="H240">
        <v>0.99994099999999997</v>
      </c>
      <c r="I240">
        <v>0</v>
      </c>
    </row>
    <row r="241" spans="1:9" x14ac:dyDescent="0.25">
      <c r="A241" t="s">
        <v>103</v>
      </c>
      <c r="B241">
        <v>1211.8800000000001</v>
      </c>
      <c r="C241">
        <v>1203.26</v>
      </c>
      <c r="D241">
        <v>1157.67</v>
      </c>
      <c r="E241">
        <v>737.029</v>
      </c>
      <c r="F241">
        <v>462.21499999999997</v>
      </c>
      <c r="G241">
        <v>1.2300799999999999E-3</v>
      </c>
      <c r="H241">
        <v>0.99902999999999997</v>
      </c>
      <c r="I241">
        <v>0</v>
      </c>
    </row>
    <row r="242" spans="1:9" x14ac:dyDescent="0.25">
      <c r="A242" t="s">
        <v>103</v>
      </c>
      <c r="B242">
        <v>1217.07</v>
      </c>
      <c r="C242">
        <v>1208.29</v>
      </c>
      <c r="D242">
        <v>1158.79</v>
      </c>
      <c r="E242">
        <v>737.05700000000002</v>
      </c>
      <c r="F242">
        <v>462.25799999999998</v>
      </c>
      <c r="G242">
        <v>1.2300499999999999E-3</v>
      </c>
      <c r="H242">
        <v>0.99873599999999996</v>
      </c>
      <c r="I242">
        <v>0</v>
      </c>
    </row>
    <row r="243" spans="1:9" x14ac:dyDescent="0.25">
      <c r="A243" t="s">
        <v>103</v>
      </c>
      <c r="B243">
        <v>1213.8800000000001</v>
      </c>
      <c r="C243">
        <v>1204.9100000000001</v>
      </c>
      <c r="D243">
        <v>1158.23</v>
      </c>
      <c r="E243">
        <v>737.08900000000006</v>
      </c>
      <c r="F243">
        <v>462.24400000000003</v>
      </c>
      <c r="G243">
        <v>1.2300600000000001E-3</v>
      </c>
      <c r="H243">
        <v>0.99994400000000006</v>
      </c>
      <c r="I243">
        <v>0</v>
      </c>
    </row>
    <row r="244" spans="1:9" x14ac:dyDescent="0.25">
      <c r="A244" t="s">
        <v>103</v>
      </c>
      <c r="B244">
        <v>1216.79</v>
      </c>
      <c r="C244">
        <v>1207.58</v>
      </c>
      <c r="D244">
        <v>1157.8800000000001</v>
      </c>
      <c r="E244">
        <v>736.94600000000003</v>
      </c>
      <c r="F244">
        <v>462.18099999999998</v>
      </c>
      <c r="G244">
        <v>1.23007E-3</v>
      </c>
      <c r="H244">
        <v>0.99995900000000004</v>
      </c>
      <c r="I244">
        <v>0</v>
      </c>
    </row>
    <row r="245" spans="1:9" x14ac:dyDescent="0.25">
      <c r="A245" t="s">
        <v>103</v>
      </c>
      <c r="B245">
        <v>1218.21</v>
      </c>
      <c r="C245">
        <v>1209.73</v>
      </c>
      <c r="D245">
        <v>1158.94</v>
      </c>
      <c r="E245">
        <v>736.99699999999996</v>
      </c>
      <c r="F245">
        <v>462.19600000000003</v>
      </c>
      <c r="G245">
        <v>1.2300600000000001E-3</v>
      </c>
      <c r="H245">
        <v>0.99991200000000002</v>
      </c>
      <c r="I245">
        <v>0</v>
      </c>
    </row>
    <row r="246" spans="1:9" x14ac:dyDescent="0.25">
      <c r="A246" t="s">
        <v>103</v>
      </c>
      <c r="B246">
        <v>1217.6300000000001</v>
      </c>
      <c r="C246">
        <v>1208.73</v>
      </c>
      <c r="D246">
        <v>1158.54</v>
      </c>
      <c r="E246">
        <v>736.94500000000005</v>
      </c>
      <c r="F246">
        <v>462.17099999999999</v>
      </c>
      <c r="G246">
        <v>1.2300600000000001E-3</v>
      </c>
      <c r="H246">
        <v>0.99976200000000004</v>
      </c>
      <c r="I246">
        <v>0</v>
      </c>
    </row>
    <row r="247" spans="1:9" x14ac:dyDescent="0.25">
      <c r="A247" t="s">
        <v>103</v>
      </c>
      <c r="B247">
        <v>1212.3699999999999</v>
      </c>
      <c r="C247">
        <v>1203.3699999999999</v>
      </c>
      <c r="D247">
        <v>1157.51</v>
      </c>
      <c r="E247">
        <v>736.86599999999999</v>
      </c>
      <c r="F247">
        <v>462.15600000000001</v>
      </c>
      <c r="G247">
        <v>1.2300600000000001E-3</v>
      </c>
      <c r="H247">
        <v>0.99967600000000001</v>
      </c>
      <c r="I247">
        <v>0</v>
      </c>
    </row>
    <row r="248" spans="1:9" x14ac:dyDescent="0.25">
      <c r="A248" t="s">
        <v>103</v>
      </c>
      <c r="B248">
        <v>1206.28</v>
      </c>
      <c r="C248">
        <v>1197.3900000000001</v>
      </c>
      <c r="D248">
        <v>1156.3699999999999</v>
      </c>
      <c r="E248">
        <v>736.80499999999995</v>
      </c>
      <c r="F248">
        <v>462.149</v>
      </c>
      <c r="G248">
        <v>1.2300600000000001E-3</v>
      </c>
      <c r="H248">
        <v>0.99953800000000004</v>
      </c>
      <c r="I248">
        <v>0</v>
      </c>
    </row>
    <row r="249" spans="1:9" x14ac:dyDescent="0.25">
      <c r="A249" t="s">
        <v>103</v>
      </c>
      <c r="B249">
        <v>1201.21</v>
      </c>
      <c r="C249">
        <v>1191.43</v>
      </c>
      <c r="D249">
        <v>1154.98</v>
      </c>
      <c r="E249">
        <v>736.97400000000005</v>
      </c>
      <c r="F249">
        <v>462.15199999999999</v>
      </c>
      <c r="G249">
        <v>1.2300799999999999E-3</v>
      </c>
      <c r="H249">
        <v>0.99989600000000001</v>
      </c>
      <c r="I249">
        <v>0</v>
      </c>
    </row>
    <row r="250" spans="1:9" x14ac:dyDescent="0.25">
      <c r="A250" t="s">
        <v>103</v>
      </c>
      <c r="B250">
        <v>1213.53</v>
      </c>
      <c r="C250">
        <v>1203.5999999999999</v>
      </c>
      <c r="D250">
        <v>1157.58</v>
      </c>
      <c r="E250">
        <v>737.06299999999999</v>
      </c>
      <c r="F250">
        <v>462.20499999999998</v>
      </c>
      <c r="G250">
        <v>1.23007E-3</v>
      </c>
      <c r="H250">
        <v>0.99964200000000003</v>
      </c>
      <c r="I250">
        <v>0</v>
      </c>
    </row>
    <row r="251" spans="1:9" x14ac:dyDescent="0.25">
      <c r="A251" t="s">
        <v>103</v>
      </c>
      <c r="B251">
        <v>1221.58</v>
      </c>
      <c r="C251">
        <v>1212.8499999999999</v>
      </c>
      <c r="D251">
        <v>1159.27</v>
      </c>
      <c r="E251">
        <v>736.98599999999999</v>
      </c>
      <c r="F251">
        <v>462.19</v>
      </c>
      <c r="G251">
        <v>1.2300499999999999E-3</v>
      </c>
      <c r="H251">
        <v>0.99951500000000004</v>
      </c>
      <c r="I251">
        <v>0</v>
      </c>
    </row>
    <row r="252" spans="1:9" x14ac:dyDescent="0.25">
      <c r="A252" t="s">
        <v>103</v>
      </c>
      <c r="B252">
        <v>1213.25</v>
      </c>
      <c r="C252">
        <v>1204.6099999999999</v>
      </c>
      <c r="D252">
        <v>1158.0999999999999</v>
      </c>
      <c r="E252">
        <v>737.02499999999998</v>
      </c>
      <c r="F252">
        <v>462.17899999999997</v>
      </c>
      <c r="G252">
        <v>1.23007E-3</v>
      </c>
      <c r="H252">
        <v>0.99943000000000004</v>
      </c>
      <c r="I252">
        <v>0</v>
      </c>
    </row>
    <row r="253" spans="1:9" x14ac:dyDescent="0.25">
      <c r="A253" t="s">
        <v>103</v>
      </c>
      <c r="B253">
        <v>1214.71</v>
      </c>
      <c r="C253">
        <v>1206.19</v>
      </c>
      <c r="D253">
        <v>1158.33</v>
      </c>
      <c r="E253">
        <v>737.01300000000003</v>
      </c>
      <c r="F253">
        <v>462.21</v>
      </c>
      <c r="G253">
        <v>1.2300499999999999E-3</v>
      </c>
      <c r="H253">
        <v>0.99875000000000003</v>
      </c>
      <c r="I253">
        <v>0</v>
      </c>
    </row>
    <row r="254" spans="1:9" x14ac:dyDescent="0.25">
      <c r="A254" t="s">
        <v>103</v>
      </c>
      <c r="B254">
        <v>1215.6400000000001</v>
      </c>
      <c r="C254">
        <v>1202.58</v>
      </c>
      <c r="D254">
        <v>1157.48</v>
      </c>
      <c r="E254">
        <v>737.02800000000002</v>
      </c>
      <c r="F254">
        <v>462.23700000000002</v>
      </c>
      <c r="G254">
        <v>1.2300499999999999E-3</v>
      </c>
      <c r="H254">
        <v>0.99989099999999997</v>
      </c>
      <c r="I254">
        <v>0</v>
      </c>
    </row>
    <row r="255" spans="1:9" x14ac:dyDescent="0.25">
      <c r="A255" t="s">
        <v>103</v>
      </c>
      <c r="B255">
        <v>1214.97</v>
      </c>
      <c r="C255">
        <v>1206.23</v>
      </c>
      <c r="D255">
        <v>1158.21</v>
      </c>
      <c r="E255">
        <v>736.851</v>
      </c>
      <c r="F255">
        <v>462.13099999999997</v>
      </c>
      <c r="G255">
        <v>1.2300600000000001E-3</v>
      </c>
      <c r="H255">
        <v>0.99943400000000004</v>
      </c>
      <c r="I255">
        <v>0</v>
      </c>
    </row>
    <row r="256" spans="1:9" x14ac:dyDescent="0.25">
      <c r="A256" t="s">
        <v>103</v>
      </c>
      <c r="B256">
        <v>1209.46</v>
      </c>
      <c r="C256">
        <v>1200.98</v>
      </c>
      <c r="D256">
        <v>1156.72</v>
      </c>
      <c r="E256">
        <v>736.81799999999998</v>
      </c>
      <c r="F256">
        <v>462.14600000000002</v>
      </c>
      <c r="G256">
        <v>1.2300799999999999E-3</v>
      </c>
      <c r="H256">
        <v>0.99919400000000003</v>
      </c>
      <c r="I256">
        <v>0</v>
      </c>
    </row>
    <row r="257" spans="1:9" x14ac:dyDescent="0.25">
      <c r="A257" t="s">
        <v>103</v>
      </c>
      <c r="B257">
        <v>1215.32</v>
      </c>
      <c r="C257">
        <v>1206.8399999999999</v>
      </c>
      <c r="D257">
        <v>1158.24</v>
      </c>
      <c r="E257">
        <v>736.84799999999996</v>
      </c>
      <c r="F257">
        <v>462.13600000000002</v>
      </c>
      <c r="G257">
        <v>1.2300499999999999E-3</v>
      </c>
      <c r="H257">
        <v>0.99882599999999999</v>
      </c>
      <c r="I257">
        <v>0</v>
      </c>
    </row>
    <row r="258" spans="1:9" x14ac:dyDescent="0.25">
      <c r="A258" t="s">
        <v>103</v>
      </c>
      <c r="B258">
        <v>1213.3399999999999</v>
      </c>
      <c r="C258">
        <v>1204.08</v>
      </c>
      <c r="D258">
        <v>1157.24</v>
      </c>
      <c r="E258">
        <v>736.77099999999996</v>
      </c>
      <c r="F258">
        <v>462.15600000000001</v>
      </c>
      <c r="G258">
        <v>1.2300600000000001E-3</v>
      </c>
      <c r="H258">
        <v>0.99997100000000005</v>
      </c>
      <c r="I258">
        <v>0</v>
      </c>
    </row>
    <row r="259" spans="1:9" x14ac:dyDescent="0.25">
      <c r="A259" t="s">
        <v>103</v>
      </c>
      <c r="B259">
        <v>1216.32</v>
      </c>
      <c r="C259">
        <v>1207.8</v>
      </c>
      <c r="D259">
        <v>1158.3900000000001</v>
      </c>
      <c r="E259">
        <v>736.84500000000003</v>
      </c>
      <c r="F259">
        <v>462.14499999999998</v>
      </c>
      <c r="G259">
        <v>1.2300499999999999E-3</v>
      </c>
      <c r="H259">
        <v>0.99998399999999998</v>
      </c>
      <c r="I259">
        <v>0</v>
      </c>
    </row>
    <row r="260" spans="1:9" x14ac:dyDescent="0.25">
      <c r="A260" t="s">
        <v>103</v>
      </c>
      <c r="B260">
        <v>1222.2</v>
      </c>
      <c r="C260">
        <v>1213.3800000000001</v>
      </c>
      <c r="D260">
        <v>1159.6099999999999</v>
      </c>
      <c r="E260">
        <v>736.952</v>
      </c>
      <c r="F260">
        <v>462.16300000000001</v>
      </c>
      <c r="G260">
        <v>1.2300600000000001E-3</v>
      </c>
      <c r="H260">
        <v>0.99949500000000002</v>
      </c>
      <c r="I260">
        <v>0</v>
      </c>
    </row>
    <row r="261" spans="1:9" x14ac:dyDescent="0.25">
      <c r="A261" t="s">
        <v>103</v>
      </c>
      <c r="B261">
        <v>1216.3499999999999</v>
      </c>
      <c r="C261">
        <v>1207.77</v>
      </c>
      <c r="D261">
        <v>1158.55</v>
      </c>
      <c r="E261">
        <v>736.99199999999996</v>
      </c>
      <c r="F261">
        <v>462.18799999999999</v>
      </c>
      <c r="G261">
        <v>1.2300600000000001E-3</v>
      </c>
      <c r="H261">
        <v>0.99891200000000002</v>
      </c>
      <c r="I261">
        <v>0</v>
      </c>
    </row>
    <row r="262" spans="1:9" x14ac:dyDescent="0.25">
      <c r="A262" t="s">
        <v>103</v>
      </c>
      <c r="B262">
        <v>1214.04</v>
      </c>
      <c r="C262">
        <v>1205.47</v>
      </c>
      <c r="D262">
        <v>1158</v>
      </c>
      <c r="E262">
        <v>736.83399999999995</v>
      </c>
      <c r="F262">
        <v>462.15800000000002</v>
      </c>
      <c r="G262">
        <v>1.2300499999999999E-3</v>
      </c>
      <c r="H262">
        <v>0.99968400000000002</v>
      </c>
      <c r="I262">
        <v>0</v>
      </c>
    </row>
    <row r="263" spans="1:9" x14ac:dyDescent="0.25">
      <c r="A263" t="s">
        <v>103</v>
      </c>
      <c r="B263">
        <v>1218.8599999999999</v>
      </c>
      <c r="C263">
        <v>1210.25</v>
      </c>
      <c r="D263">
        <v>1159.0899999999999</v>
      </c>
      <c r="E263">
        <v>736.96100000000001</v>
      </c>
      <c r="F263">
        <v>462.17500000000001</v>
      </c>
      <c r="G263">
        <v>1.2300499999999999E-3</v>
      </c>
      <c r="H263">
        <v>0.99955400000000005</v>
      </c>
      <c r="I263">
        <v>0</v>
      </c>
    </row>
    <row r="264" spans="1:9" x14ac:dyDescent="0.25">
      <c r="A264" t="s">
        <v>103</v>
      </c>
      <c r="B264">
        <v>1214.1400000000001</v>
      </c>
      <c r="C264">
        <v>1205.33</v>
      </c>
      <c r="D264">
        <v>1158.02</v>
      </c>
      <c r="E264">
        <v>736.90800000000002</v>
      </c>
      <c r="F264">
        <v>462.16399999999999</v>
      </c>
      <c r="G264">
        <v>1.2300499999999999E-3</v>
      </c>
      <c r="H264">
        <v>0.99803399999999998</v>
      </c>
      <c r="I264">
        <v>0</v>
      </c>
    </row>
    <row r="265" spans="1:9" x14ac:dyDescent="0.25">
      <c r="A265" t="s">
        <v>103</v>
      </c>
      <c r="B265">
        <v>1216.48</v>
      </c>
      <c r="C265">
        <v>1207.6400000000001</v>
      </c>
      <c r="D265">
        <v>1158.3</v>
      </c>
      <c r="E265">
        <v>736.83500000000004</v>
      </c>
      <c r="F265">
        <v>462.10500000000002</v>
      </c>
      <c r="G265">
        <v>1.2300600000000001E-3</v>
      </c>
      <c r="H265">
        <v>0.99979700000000005</v>
      </c>
      <c r="I265">
        <v>0</v>
      </c>
    </row>
    <row r="266" spans="1:9" x14ac:dyDescent="0.25">
      <c r="A266" t="s">
        <v>103</v>
      </c>
      <c r="B266">
        <v>1213.8</v>
      </c>
      <c r="C266">
        <v>1205.04</v>
      </c>
      <c r="D266">
        <v>1158.0899999999999</v>
      </c>
      <c r="E266">
        <v>736.91300000000001</v>
      </c>
      <c r="F266">
        <v>462.14400000000001</v>
      </c>
      <c r="G266">
        <v>1.2300600000000001E-3</v>
      </c>
      <c r="H266">
        <v>0.99945899999999999</v>
      </c>
      <c r="I266">
        <v>0</v>
      </c>
    </row>
    <row r="267" spans="1:9" x14ac:dyDescent="0.25">
      <c r="A267" t="s">
        <v>103</v>
      </c>
      <c r="B267">
        <v>1212.03</v>
      </c>
      <c r="C267">
        <v>1203.6500000000001</v>
      </c>
      <c r="D267">
        <v>1157.54</v>
      </c>
      <c r="E267">
        <v>736.75699999999995</v>
      </c>
      <c r="F267">
        <v>462.07900000000001</v>
      </c>
      <c r="G267">
        <v>1.2300499999999999E-3</v>
      </c>
      <c r="H267">
        <v>0.99897000000000002</v>
      </c>
      <c r="I267">
        <v>0</v>
      </c>
    </row>
    <row r="268" spans="1:9" x14ac:dyDescent="0.25">
      <c r="A268" t="s">
        <v>103</v>
      </c>
      <c r="B268">
        <v>1210.1400000000001</v>
      </c>
      <c r="C268">
        <v>1201.19</v>
      </c>
      <c r="D268">
        <v>1156.8800000000001</v>
      </c>
      <c r="E268">
        <v>736.81500000000005</v>
      </c>
      <c r="F268">
        <v>462.10399999999998</v>
      </c>
      <c r="G268">
        <v>1.2300499999999999E-3</v>
      </c>
      <c r="H268">
        <v>0.99987300000000001</v>
      </c>
      <c r="I268">
        <v>0</v>
      </c>
    </row>
    <row r="269" spans="1:9" x14ac:dyDescent="0.25">
      <c r="A269" t="s">
        <v>103</v>
      </c>
      <c r="B269">
        <v>1220.24</v>
      </c>
      <c r="C269">
        <v>1211.79</v>
      </c>
      <c r="D269">
        <v>1159.1600000000001</v>
      </c>
      <c r="E269">
        <v>736.78</v>
      </c>
      <c r="F269">
        <v>462.06299999999999</v>
      </c>
      <c r="G269">
        <v>1.2300499999999999E-3</v>
      </c>
      <c r="H269">
        <v>0.99962899999999999</v>
      </c>
      <c r="I269">
        <v>0</v>
      </c>
    </row>
    <row r="270" spans="1:9" x14ac:dyDescent="0.25">
      <c r="A270" t="s">
        <v>103</v>
      </c>
      <c r="B270">
        <v>1215.49</v>
      </c>
      <c r="C270">
        <v>1206.55</v>
      </c>
      <c r="D270">
        <v>1157.93</v>
      </c>
      <c r="E270">
        <v>736.85</v>
      </c>
      <c r="F270">
        <v>462.07400000000001</v>
      </c>
      <c r="G270">
        <v>1.2300499999999999E-3</v>
      </c>
      <c r="H270">
        <v>0.99959500000000001</v>
      </c>
      <c r="I270">
        <v>0</v>
      </c>
    </row>
    <row r="271" spans="1:9" x14ac:dyDescent="0.25">
      <c r="A271" t="s">
        <v>103</v>
      </c>
      <c r="B271">
        <v>1212.96</v>
      </c>
      <c r="C271">
        <v>1204.46</v>
      </c>
      <c r="D271">
        <v>1157.58</v>
      </c>
      <c r="E271">
        <v>736.88300000000004</v>
      </c>
      <c r="F271">
        <v>462.14100000000002</v>
      </c>
      <c r="G271">
        <v>1.2301E-3</v>
      </c>
      <c r="H271">
        <v>0.99987199999999998</v>
      </c>
      <c r="I271">
        <v>0</v>
      </c>
    </row>
    <row r="272" spans="1:9" x14ac:dyDescent="0.25">
      <c r="A272" t="s">
        <v>103</v>
      </c>
      <c r="B272">
        <v>1212.72</v>
      </c>
      <c r="C272">
        <v>1203.76</v>
      </c>
      <c r="D272">
        <v>1157.6300000000001</v>
      </c>
      <c r="E272">
        <v>736.84500000000003</v>
      </c>
      <c r="F272">
        <v>462.09399999999999</v>
      </c>
      <c r="G272">
        <v>1.2300499999999999E-3</v>
      </c>
      <c r="H272">
        <v>0.99994000000000005</v>
      </c>
      <c r="I272">
        <v>0</v>
      </c>
    </row>
    <row r="273" spans="1:25" x14ac:dyDescent="0.25">
      <c r="A273" t="s">
        <v>103</v>
      </c>
      <c r="B273">
        <v>1218.45</v>
      </c>
      <c r="C273">
        <v>1209.21</v>
      </c>
      <c r="D273">
        <v>1158.72</v>
      </c>
      <c r="E273">
        <v>736.81899999999996</v>
      </c>
      <c r="F273">
        <v>462.08600000000001</v>
      </c>
      <c r="G273">
        <v>1.2300600000000001E-3</v>
      </c>
      <c r="H273">
        <v>0.99939</v>
      </c>
      <c r="I273">
        <v>0</v>
      </c>
    </row>
    <row r="274" spans="1:25" x14ac:dyDescent="0.25">
      <c r="A274" t="s">
        <v>103</v>
      </c>
      <c r="B274">
        <v>1216.21</v>
      </c>
      <c r="C274">
        <v>1207.8699999999999</v>
      </c>
      <c r="D274">
        <v>1158.56</v>
      </c>
      <c r="E274">
        <v>736.86</v>
      </c>
      <c r="F274">
        <v>462.11</v>
      </c>
      <c r="G274">
        <v>1.2300499999999999E-3</v>
      </c>
      <c r="H274">
        <v>0.99903799999999998</v>
      </c>
      <c r="I274">
        <v>0</v>
      </c>
    </row>
    <row r="275" spans="1:25" x14ac:dyDescent="0.25">
      <c r="A275" t="s">
        <v>103</v>
      </c>
      <c r="B275">
        <v>1218.19</v>
      </c>
      <c r="C275">
        <v>1209.48</v>
      </c>
      <c r="D275">
        <v>1158.6400000000001</v>
      </c>
      <c r="E275">
        <v>736.86199999999997</v>
      </c>
      <c r="F275">
        <v>462.13099999999997</v>
      </c>
      <c r="G275">
        <v>1.2300600000000001E-3</v>
      </c>
      <c r="H275">
        <v>0.99994899999999998</v>
      </c>
      <c r="I275">
        <v>0</v>
      </c>
    </row>
    <row r="276" spans="1:25" x14ac:dyDescent="0.25">
      <c r="A276" t="s">
        <v>103</v>
      </c>
      <c r="B276">
        <v>1218.03</v>
      </c>
      <c r="C276">
        <v>1209.49</v>
      </c>
      <c r="D276">
        <v>1158.96</v>
      </c>
      <c r="E276">
        <v>736.87699999999995</v>
      </c>
      <c r="F276">
        <v>462.14800000000002</v>
      </c>
      <c r="G276">
        <v>1.2300499999999999E-3</v>
      </c>
      <c r="H276">
        <v>0.99976100000000001</v>
      </c>
      <c r="I276">
        <v>0</v>
      </c>
    </row>
    <row r="277" spans="1:25" x14ac:dyDescent="0.25">
      <c r="A277" t="s">
        <v>103</v>
      </c>
      <c r="B277">
        <v>1215.5999999999999</v>
      </c>
      <c r="C277">
        <v>1206.95</v>
      </c>
      <c r="D277">
        <v>1158.3699999999999</v>
      </c>
      <c r="E277">
        <v>736.86599999999999</v>
      </c>
      <c r="F277">
        <v>462.15</v>
      </c>
      <c r="G277">
        <v>1.2300499999999999E-3</v>
      </c>
      <c r="H277">
        <v>0.999888</v>
      </c>
      <c r="I277">
        <v>0</v>
      </c>
    </row>
    <row r="278" spans="1:25" x14ac:dyDescent="0.25">
      <c r="A278" t="s">
        <v>103</v>
      </c>
      <c r="B278">
        <v>1216.23</v>
      </c>
      <c r="C278">
        <v>1207.42</v>
      </c>
      <c r="D278">
        <v>1158.53</v>
      </c>
      <c r="E278">
        <v>736.90099999999995</v>
      </c>
      <c r="F278">
        <v>462.11099999999999</v>
      </c>
      <c r="G278">
        <v>1.2300600000000001E-3</v>
      </c>
      <c r="H278">
        <v>0.99954100000000001</v>
      </c>
      <c r="I278">
        <v>0</v>
      </c>
    </row>
    <row r="279" spans="1:25" x14ac:dyDescent="0.25">
      <c r="A279" t="s">
        <v>103</v>
      </c>
      <c r="B279">
        <v>1215.3800000000001</v>
      </c>
      <c r="C279">
        <v>1206.9000000000001</v>
      </c>
      <c r="D279">
        <v>1158.31</v>
      </c>
      <c r="E279">
        <v>736.92100000000005</v>
      </c>
      <c r="F279">
        <v>462.142</v>
      </c>
      <c r="G279">
        <v>1.2300499999999999E-3</v>
      </c>
      <c r="H279">
        <v>0.99809599999999998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1213.31</v>
      </c>
      <c r="C280">
        <v>1204.46</v>
      </c>
      <c r="D280">
        <v>1157.51</v>
      </c>
      <c r="E280">
        <v>736.82</v>
      </c>
      <c r="F280">
        <v>462.12599999999998</v>
      </c>
      <c r="G280">
        <v>1.2300600000000001E-3</v>
      </c>
      <c r="H280">
        <v>0.99996200000000002</v>
      </c>
      <c r="I280">
        <v>0</v>
      </c>
      <c r="R280">
        <f>AVERAGE(B231:B280)</f>
        <v>1214.5739999999996</v>
      </c>
      <c r="S280">
        <f>AVERAGE(C231:C280)</f>
        <v>1205.6844000000001</v>
      </c>
      <c r="U280">
        <f>_xlfn.VAR.P(B231:B280)</f>
        <v>13.548411999999937</v>
      </c>
      <c r="V280">
        <f>_xlfn.VAR.P(C231:C280)</f>
        <v>14.705472639999943</v>
      </c>
      <c r="X280">
        <f>1.96*SQRT(U280)/50</f>
        <v>0.14428801688179063</v>
      </c>
      <c r="Y280">
        <f>1.96*SQRT(V280)/50</f>
        <v>0.15032304373425093</v>
      </c>
    </row>
    <row r="281" spans="1:25" x14ac:dyDescent="0.25">
      <c r="A281" t="s">
        <v>103</v>
      </c>
      <c r="B281">
        <v>60816.1731</v>
      </c>
      <c r="C281" t="s">
        <v>36</v>
      </c>
    </row>
    <row r="282" spans="1:25" x14ac:dyDescent="0.25">
      <c r="A282" t="s">
        <v>88</v>
      </c>
      <c r="B282">
        <v>1145.6300000000001</v>
      </c>
      <c r="C282">
        <v>1136.96</v>
      </c>
      <c r="D282">
        <v>1087.57</v>
      </c>
      <c r="E282">
        <v>709.21199999999999</v>
      </c>
      <c r="F282">
        <v>456.976</v>
      </c>
      <c r="G282">
        <v>1.2300499999999999E-3</v>
      </c>
      <c r="H282">
        <v>0.99989700000000004</v>
      </c>
      <c r="I282">
        <v>0</v>
      </c>
    </row>
    <row r="283" spans="1:25" x14ac:dyDescent="0.25">
      <c r="A283" t="s">
        <v>88</v>
      </c>
      <c r="B283">
        <v>1138.55</v>
      </c>
      <c r="C283">
        <v>1129.53</v>
      </c>
      <c r="D283">
        <v>1080.6400000000001</v>
      </c>
      <c r="E283">
        <v>704.77499999999998</v>
      </c>
      <c r="F283">
        <v>454.16699999999997</v>
      </c>
      <c r="G283">
        <v>1.2300499999999999E-3</v>
      </c>
      <c r="H283">
        <v>0.99982199999999999</v>
      </c>
      <c r="I283">
        <v>0</v>
      </c>
    </row>
    <row r="284" spans="1:25" x14ac:dyDescent="0.25">
      <c r="A284" t="s">
        <v>88</v>
      </c>
      <c r="B284">
        <v>1135.02</v>
      </c>
      <c r="C284">
        <v>1125.92</v>
      </c>
      <c r="D284">
        <v>1079.6199999999999</v>
      </c>
      <c r="E284">
        <v>704.77099999999996</v>
      </c>
      <c r="F284">
        <v>454.15600000000001</v>
      </c>
      <c r="G284">
        <v>1.23007E-3</v>
      </c>
      <c r="H284">
        <v>0.99944100000000002</v>
      </c>
      <c r="I284">
        <v>0</v>
      </c>
    </row>
    <row r="285" spans="1:25" x14ac:dyDescent="0.25">
      <c r="A285" t="s">
        <v>88</v>
      </c>
      <c r="B285">
        <v>1133.3699999999999</v>
      </c>
      <c r="C285">
        <v>1124.4100000000001</v>
      </c>
      <c r="D285">
        <v>1079.55</v>
      </c>
      <c r="E285">
        <v>704.79600000000005</v>
      </c>
      <c r="F285">
        <v>454.173</v>
      </c>
      <c r="G285">
        <v>1.2300600000000001E-3</v>
      </c>
      <c r="H285">
        <v>0.99938099999999996</v>
      </c>
      <c r="I285">
        <v>0</v>
      </c>
    </row>
    <row r="286" spans="1:25" x14ac:dyDescent="0.25">
      <c r="A286" t="s">
        <v>88</v>
      </c>
      <c r="B286">
        <v>1141.58</v>
      </c>
      <c r="C286">
        <v>1132.9100000000001</v>
      </c>
      <c r="D286">
        <v>1081.3599999999999</v>
      </c>
      <c r="E286">
        <v>704.73800000000006</v>
      </c>
      <c r="F286">
        <v>454.12400000000002</v>
      </c>
      <c r="G286">
        <v>1.2300499999999999E-3</v>
      </c>
      <c r="H286">
        <v>0.99982899999999997</v>
      </c>
      <c r="I286">
        <v>0</v>
      </c>
    </row>
    <row r="287" spans="1:25" x14ac:dyDescent="0.25">
      <c r="A287" t="s">
        <v>88</v>
      </c>
      <c r="B287">
        <v>1132.47</v>
      </c>
      <c r="C287">
        <v>1123.95</v>
      </c>
      <c r="D287">
        <v>1079.5</v>
      </c>
      <c r="E287">
        <v>704.81899999999996</v>
      </c>
      <c r="F287">
        <v>454.19400000000002</v>
      </c>
      <c r="G287">
        <v>1.2300499999999999E-3</v>
      </c>
      <c r="H287">
        <v>0.99983999999999995</v>
      </c>
      <c r="I287">
        <v>0</v>
      </c>
    </row>
    <row r="288" spans="1:25" x14ac:dyDescent="0.25">
      <c r="A288" t="s">
        <v>88</v>
      </c>
      <c r="B288">
        <v>1140.0899999999999</v>
      </c>
      <c r="C288">
        <v>1130.93</v>
      </c>
      <c r="D288">
        <v>1080.81</v>
      </c>
      <c r="E288">
        <v>704.80499999999995</v>
      </c>
      <c r="F288">
        <v>454.18700000000001</v>
      </c>
      <c r="G288">
        <v>1.2300600000000001E-3</v>
      </c>
      <c r="H288">
        <v>0.99947200000000003</v>
      </c>
      <c r="I288">
        <v>0</v>
      </c>
    </row>
    <row r="289" spans="1:9" x14ac:dyDescent="0.25">
      <c r="A289" t="s">
        <v>88</v>
      </c>
      <c r="B289">
        <v>1135.82</v>
      </c>
      <c r="C289">
        <v>1127.3800000000001</v>
      </c>
      <c r="D289">
        <v>1080.1500000000001</v>
      </c>
      <c r="E289">
        <v>704.726</v>
      </c>
      <c r="F289">
        <v>454.13299999999998</v>
      </c>
      <c r="G289">
        <v>1.2300600000000001E-3</v>
      </c>
      <c r="H289">
        <v>0.99997599999999998</v>
      </c>
      <c r="I289">
        <v>0</v>
      </c>
    </row>
    <row r="290" spans="1:9" x14ac:dyDescent="0.25">
      <c r="A290" t="s">
        <v>88</v>
      </c>
      <c r="B290">
        <v>1136.6600000000001</v>
      </c>
      <c r="C290">
        <v>1128.19</v>
      </c>
      <c r="D290">
        <v>1080.1400000000001</v>
      </c>
      <c r="E290">
        <v>704.71600000000001</v>
      </c>
      <c r="F290">
        <v>454.15199999999999</v>
      </c>
      <c r="G290">
        <v>1.2300600000000001E-3</v>
      </c>
      <c r="H290">
        <v>0.99982899999999997</v>
      </c>
      <c r="I290">
        <v>0</v>
      </c>
    </row>
    <row r="291" spans="1:9" x14ac:dyDescent="0.25">
      <c r="A291" t="s">
        <v>88</v>
      </c>
      <c r="B291">
        <v>1124.9000000000001</v>
      </c>
      <c r="C291">
        <v>1115.93</v>
      </c>
      <c r="D291">
        <v>1077.54</v>
      </c>
      <c r="E291">
        <v>704.87099999999998</v>
      </c>
      <c r="F291">
        <v>454.22699999999998</v>
      </c>
      <c r="G291">
        <v>1.2300499999999999E-3</v>
      </c>
      <c r="H291">
        <v>0.99973599999999996</v>
      </c>
      <c r="I291">
        <v>0</v>
      </c>
    </row>
    <row r="292" spans="1:9" x14ac:dyDescent="0.25">
      <c r="A292" t="s">
        <v>88</v>
      </c>
      <c r="B292">
        <v>1111.4100000000001</v>
      </c>
      <c r="C292">
        <v>1102.79</v>
      </c>
      <c r="D292">
        <v>1074.8699999999999</v>
      </c>
      <c r="E292">
        <v>704.74900000000002</v>
      </c>
      <c r="F292">
        <v>454.16199999999998</v>
      </c>
      <c r="G292">
        <v>1.2300499999999999E-3</v>
      </c>
      <c r="H292">
        <v>0.99953700000000001</v>
      </c>
      <c r="I292">
        <v>0</v>
      </c>
    </row>
    <row r="293" spans="1:9" x14ac:dyDescent="0.25">
      <c r="A293" t="s">
        <v>88</v>
      </c>
      <c r="B293">
        <v>1105.6199999999999</v>
      </c>
      <c r="C293">
        <v>1097.04</v>
      </c>
      <c r="D293">
        <v>1073.56</v>
      </c>
      <c r="E293">
        <v>704.69600000000003</v>
      </c>
      <c r="F293">
        <v>454.11799999999999</v>
      </c>
      <c r="G293">
        <v>1.2300600000000001E-3</v>
      </c>
      <c r="H293">
        <v>0.99934999999999996</v>
      </c>
      <c r="I293">
        <v>0</v>
      </c>
    </row>
    <row r="294" spans="1:9" x14ac:dyDescent="0.25">
      <c r="A294" t="s">
        <v>88</v>
      </c>
      <c r="B294">
        <v>1104</v>
      </c>
      <c r="C294">
        <v>1095.56</v>
      </c>
      <c r="D294">
        <v>1073.2</v>
      </c>
      <c r="E294">
        <v>704.697</v>
      </c>
      <c r="F294">
        <v>454.10599999999999</v>
      </c>
      <c r="G294">
        <v>1.2300499999999999E-3</v>
      </c>
      <c r="H294">
        <v>0.99956500000000004</v>
      </c>
      <c r="I294">
        <v>0</v>
      </c>
    </row>
    <row r="295" spans="1:9" x14ac:dyDescent="0.25">
      <c r="A295" t="s">
        <v>88</v>
      </c>
      <c r="B295">
        <v>1105.6300000000001</v>
      </c>
      <c r="C295">
        <v>1097.3399999999999</v>
      </c>
      <c r="D295">
        <v>1073.8</v>
      </c>
      <c r="E295">
        <v>704.73099999999999</v>
      </c>
      <c r="F295">
        <v>454.14400000000001</v>
      </c>
      <c r="G295">
        <v>1.2300499999999999E-3</v>
      </c>
      <c r="H295">
        <v>0.99991200000000002</v>
      </c>
      <c r="I295">
        <v>0</v>
      </c>
    </row>
    <row r="296" spans="1:9" x14ac:dyDescent="0.25">
      <c r="A296" t="s">
        <v>88</v>
      </c>
      <c r="B296">
        <v>1104.3399999999999</v>
      </c>
      <c r="C296">
        <v>1095.73</v>
      </c>
      <c r="D296">
        <v>1073.43</v>
      </c>
      <c r="E296">
        <v>704.755</v>
      </c>
      <c r="F296">
        <v>454.154</v>
      </c>
      <c r="G296">
        <v>1.2301E-3</v>
      </c>
      <c r="H296">
        <v>0.99988699999999997</v>
      </c>
      <c r="I296">
        <v>0</v>
      </c>
    </row>
    <row r="297" spans="1:9" x14ac:dyDescent="0.25">
      <c r="A297" t="s">
        <v>88</v>
      </c>
      <c r="B297">
        <v>1107.5</v>
      </c>
      <c r="C297">
        <v>1098.9000000000001</v>
      </c>
      <c r="D297">
        <v>1073.97</v>
      </c>
      <c r="E297">
        <v>704.75400000000002</v>
      </c>
      <c r="F297">
        <v>454.15</v>
      </c>
      <c r="G297">
        <v>1.2300499999999999E-3</v>
      </c>
      <c r="H297">
        <v>0.99964299999999995</v>
      </c>
      <c r="I297">
        <v>0</v>
      </c>
    </row>
    <row r="298" spans="1:9" x14ac:dyDescent="0.25">
      <c r="A298" t="s">
        <v>88</v>
      </c>
      <c r="B298">
        <v>1104.0899999999999</v>
      </c>
      <c r="C298">
        <v>1095.44</v>
      </c>
      <c r="D298">
        <v>1073.26</v>
      </c>
      <c r="E298">
        <v>704.72400000000005</v>
      </c>
      <c r="F298">
        <v>454.12099999999998</v>
      </c>
      <c r="G298">
        <v>1.2300499999999999E-3</v>
      </c>
      <c r="H298">
        <v>0.99997499999999995</v>
      </c>
      <c r="I298">
        <v>0</v>
      </c>
    </row>
    <row r="299" spans="1:9" x14ac:dyDescent="0.25">
      <c r="A299" t="s">
        <v>88</v>
      </c>
      <c r="B299">
        <v>1103.57</v>
      </c>
      <c r="C299">
        <v>1094.99</v>
      </c>
      <c r="D299">
        <v>1073.23</v>
      </c>
      <c r="E299">
        <v>704.71699999999998</v>
      </c>
      <c r="F299">
        <v>454.13400000000001</v>
      </c>
      <c r="G299">
        <v>1.2300600000000001E-3</v>
      </c>
      <c r="H299">
        <v>0.99701600000000001</v>
      </c>
      <c r="I299">
        <v>0</v>
      </c>
    </row>
    <row r="300" spans="1:9" x14ac:dyDescent="0.25">
      <c r="A300" t="s">
        <v>88</v>
      </c>
      <c r="B300">
        <v>1104.81</v>
      </c>
      <c r="C300">
        <v>1096.1500000000001</v>
      </c>
      <c r="D300">
        <v>1073.49</v>
      </c>
      <c r="E300">
        <v>704.69600000000003</v>
      </c>
      <c r="F300">
        <v>454.11900000000003</v>
      </c>
      <c r="G300">
        <v>1.23007E-3</v>
      </c>
      <c r="H300">
        <v>0.99984499999999998</v>
      </c>
      <c r="I300">
        <v>0</v>
      </c>
    </row>
    <row r="301" spans="1:9" x14ac:dyDescent="0.25">
      <c r="A301" t="s">
        <v>88</v>
      </c>
      <c r="B301">
        <v>1109.68</v>
      </c>
      <c r="C301">
        <v>1100.32</v>
      </c>
      <c r="D301">
        <v>1074.44</v>
      </c>
      <c r="E301">
        <v>704.67700000000002</v>
      </c>
      <c r="F301">
        <v>454.11</v>
      </c>
      <c r="G301">
        <v>1.2300499999999999E-3</v>
      </c>
      <c r="H301">
        <v>0.99906700000000004</v>
      </c>
      <c r="I301">
        <v>0</v>
      </c>
    </row>
    <row r="302" spans="1:9" x14ac:dyDescent="0.25">
      <c r="A302" t="s">
        <v>88</v>
      </c>
      <c r="B302">
        <v>1109.94</v>
      </c>
      <c r="C302">
        <v>1100.3</v>
      </c>
      <c r="D302">
        <v>1074.3499999999999</v>
      </c>
      <c r="E302">
        <v>704.81100000000004</v>
      </c>
      <c r="F302">
        <v>454.16899999999998</v>
      </c>
      <c r="G302">
        <v>1.2300499999999999E-3</v>
      </c>
      <c r="H302">
        <v>0.99948199999999998</v>
      </c>
      <c r="I302">
        <v>0</v>
      </c>
    </row>
    <row r="303" spans="1:9" x14ac:dyDescent="0.25">
      <c r="A303" t="s">
        <v>88</v>
      </c>
      <c r="B303">
        <v>1105.58</v>
      </c>
      <c r="C303">
        <v>1096.79</v>
      </c>
      <c r="D303">
        <v>1073.68</v>
      </c>
      <c r="E303">
        <v>704.81</v>
      </c>
      <c r="F303">
        <v>454.16300000000001</v>
      </c>
      <c r="G303">
        <v>1.2300499999999999E-3</v>
      </c>
      <c r="H303">
        <v>0.99965999999999999</v>
      </c>
      <c r="I303">
        <v>0</v>
      </c>
    </row>
    <row r="304" spans="1:9" x14ac:dyDescent="0.25">
      <c r="A304" t="s">
        <v>88</v>
      </c>
      <c r="B304">
        <v>1106.26</v>
      </c>
      <c r="C304">
        <v>1098.01</v>
      </c>
      <c r="D304">
        <v>1073.95</v>
      </c>
      <c r="E304">
        <v>704.78</v>
      </c>
      <c r="F304">
        <v>454.15100000000001</v>
      </c>
      <c r="G304">
        <v>1.2300499999999999E-3</v>
      </c>
      <c r="H304">
        <v>0.999857</v>
      </c>
      <c r="I304">
        <v>0</v>
      </c>
    </row>
    <row r="305" spans="1:9" x14ac:dyDescent="0.25">
      <c r="A305" t="s">
        <v>88</v>
      </c>
      <c r="B305">
        <v>1104.31</v>
      </c>
      <c r="C305">
        <v>1095.46</v>
      </c>
      <c r="D305">
        <v>1073.3900000000001</v>
      </c>
      <c r="E305">
        <v>704.77300000000002</v>
      </c>
      <c r="F305">
        <v>454.16300000000001</v>
      </c>
      <c r="G305">
        <v>1.2300499999999999E-3</v>
      </c>
      <c r="H305">
        <v>0.99945899999999999</v>
      </c>
      <c r="I305">
        <v>0</v>
      </c>
    </row>
    <row r="306" spans="1:9" x14ac:dyDescent="0.25">
      <c r="A306" t="s">
        <v>88</v>
      </c>
      <c r="B306">
        <v>1109.1400000000001</v>
      </c>
      <c r="C306">
        <v>1100</v>
      </c>
      <c r="D306">
        <v>1074.32</v>
      </c>
      <c r="E306">
        <v>704.82500000000005</v>
      </c>
      <c r="F306">
        <v>454.197</v>
      </c>
      <c r="G306">
        <v>1.2300499999999999E-3</v>
      </c>
      <c r="H306">
        <v>0.99819999999999998</v>
      </c>
      <c r="I306">
        <v>0</v>
      </c>
    </row>
    <row r="307" spans="1:9" x14ac:dyDescent="0.25">
      <c r="A307" t="s">
        <v>88</v>
      </c>
      <c r="B307">
        <v>1108.3800000000001</v>
      </c>
      <c r="C307">
        <v>1099.47</v>
      </c>
      <c r="D307">
        <v>1074.4000000000001</v>
      </c>
      <c r="E307">
        <v>704.80600000000004</v>
      </c>
      <c r="F307">
        <v>454.16500000000002</v>
      </c>
      <c r="G307">
        <v>1.2300900000000001E-3</v>
      </c>
      <c r="H307">
        <v>0.99882599999999999</v>
      </c>
      <c r="I307">
        <v>0</v>
      </c>
    </row>
    <row r="308" spans="1:9" x14ac:dyDescent="0.25">
      <c r="A308" t="s">
        <v>88</v>
      </c>
      <c r="B308">
        <v>1108.47</v>
      </c>
      <c r="C308">
        <v>1099.98</v>
      </c>
      <c r="D308">
        <v>1074.3399999999999</v>
      </c>
      <c r="E308">
        <v>704.74900000000002</v>
      </c>
      <c r="F308">
        <v>454.13299999999998</v>
      </c>
      <c r="G308">
        <v>1.2300499999999999E-3</v>
      </c>
      <c r="H308">
        <v>0.999691</v>
      </c>
      <c r="I308">
        <v>0</v>
      </c>
    </row>
    <row r="309" spans="1:9" x14ac:dyDescent="0.25">
      <c r="A309" t="s">
        <v>88</v>
      </c>
      <c r="B309">
        <v>1104.9100000000001</v>
      </c>
      <c r="C309">
        <v>1095.98</v>
      </c>
      <c r="D309">
        <v>1073.49</v>
      </c>
      <c r="E309">
        <v>704.77800000000002</v>
      </c>
      <c r="F309">
        <v>454.18799999999999</v>
      </c>
      <c r="G309">
        <v>1.2300499999999999E-3</v>
      </c>
      <c r="H309">
        <v>0.99939599999999995</v>
      </c>
      <c r="I309">
        <v>0</v>
      </c>
    </row>
    <row r="310" spans="1:9" x14ac:dyDescent="0.25">
      <c r="A310" t="s">
        <v>88</v>
      </c>
      <c r="B310">
        <v>1114.81</v>
      </c>
      <c r="C310">
        <v>1106.51</v>
      </c>
      <c r="D310">
        <v>1075.68</v>
      </c>
      <c r="E310">
        <v>704.76900000000001</v>
      </c>
      <c r="F310">
        <v>454.15199999999999</v>
      </c>
      <c r="G310">
        <v>1.23007E-3</v>
      </c>
      <c r="H310">
        <v>0.999834</v>
      </c>
      <c r="I310">
        <v>0</v>
      </c>
    </row>
    <row r="311" spans="1:9" x14ac:dyDescent="0.25">
      <c r="A311" t="s">
        <v>88</v>
      </c>
      <c r="B311">
        <v>1110.1400000000001</v>
      </c>
      <c r="C311">
        <v>1101.3800000000001</v>
      </c>
      <c r="D311">
        <v>1074.4000000000001</v>
      </c>
      <c r="E311">
        <v>704.74199999999996</v>
      </c>
      <c r="F311">
        <v>454.13799999999998</v>
      </c>
      <c r="G311">
        <v>1.2300499999999999E-3</v>
      </c>
      <c r="H311">
        <v>0.99995999999999996</v>
      </c>
      <c r="I311">
        <v>0</v>
      </c>
    </row>
    <row r="312" spans="1:9" x14ac:dyDescent="0.25">
      <c r="A312" t="s">
        <v>88</v>
      </c>
      <c r="B312">
        <v>1106.3699999999999</v>
      </c>
      <c r="C312">
        <v>1097.5999999999999</v>
      </c>
      <c r="D312">
        <v>1073.75</v>
      </c>
      <c r="E312">
        <v>704.803</v>
      </c>
      <c r="F312">
        <v>454.16300000000001</v>
      </c>
      <c r="G312">
        <v>1.2300499999999999E-3</v>
      </c>
      <c r="H312">
        <v>0.999969</v>
      </c>
      <c r="I312">
        <v>0</v>
      </c>
    </row>
    <row r="313" spans="1:9" x14ac:dyDescent="0.25">
      <c r="A313" t="s">
        <v>88</v>
      </c>
      <c r="B313">
        <v>1107.78</v>
      </c>
      <c r="C313">
        <v>1099.49</v>
      </c>
      <c r="D313">
        <v>1074.24</v>
      </c>
      <c r="E313">
        <v>704.71</v>
      </c>
      <c r="F313">
        <v>454.11200000000002</v>
      </c>
      <c r="G313">
        <v>1.2300499999999999E-3</v>
      </c>
      <c r="H313">
        <v>0.99982400000000005</v>
      </c>
      <c r="I313">
        <v>0</v>
      </c>
    </row>
    <row r="314" spans="1:9" x14ac:dyDescent="0.25">
      <c r="A314" t="s">
        <v>88</v>
      </c>
      <c r="B314">
        <v>1103.95</v>
      </c>
      <c r="C314">
        <v>1095.53</v>
      </c>
      <c r="D314">
        <v>1073.3699999999999</v>
      </c>
      <c r="E314">
        <v>704.70699999999999</v>
      </c>
      <c r="F314">
        <v>454.11200000000002</v>
      </c>
      <c r="G314">
        <v>1.2300499999999999E-3</v>
      </c>
      <c r="H314">
        <v>0.99990699999999999</v>
      </c>
      <c r="I314">
        <v>0</v>
      </c>
    </row>
    <row r="315" spans="1:9" x14ac:dyDescent="0.25">
      <c r="A315" t="s">
        <v>88</v>
      </c>
      <c r="B315">
        <v>1111.67</v>
      </c>
      <c r="C315">
        <v>1103.19</v>
      </c>
      <c r="D315">
        <v>1074.8800000000001</v>
      </c>
      <c r="E315">
        <v>704.73599999999999</v>
      </c>
      <c r="F315">
        <v>454.14400000000001</v>
      </c>
      <c r="G315">
        <v>1.2300499999999999E-3</v>
      </c>
      <c r="H315">
        <v>0.999807</v>
      </c>
      <c r="I315">
        <v>0</v>
      </c>
    </row>
    <row r="316" spans="1:9" x14ac:dyDescent="0.25">
      <c r="A316" t="s">
        <v>88</v>
      </c>
      <c r="B316">
        <v>1104.68</v>
      </c>
      <c r="C316">
        <v>1096.23</v>
      </c>
      <c r="D316">
        <v>1073.43</v>
      </c>
      <c r="E316">
        <v>704.71699999999998</v>
      </c>
      <c r="F316">
        <v>454.125</v>
      </c>
      <c r="G316">
        <v>1.2300499999999999E-3</v>
      </c>
      <c r="H316">
        <v>0.99978400000000001</v>
      </c>
      <c r="I316">
        <v>0</v>
      </c>
    </row>
    <row r="317" spans="1:9" x14ac:dyDescent="0.25">
      <c r="A317" t="s">
        <v>88</v>
      </c>
      <c r="B317">
        <v>1108.8900000000001</v>
      </c>
      <c r="C317">
        <v>1099.8800000000001</v>
      </c>
      <c r="D317">
        <v>1074.22</v>
      </c>
      <c r="E317">
        <v>704.77700000000004</v>
      </c>
      <c r="F317">
        <v>454.16</v>
      </c>
      <c r="G317">
        <v>1.23007E-3</v>
      </c>
      <c r="H317">
        <v>0.99917299999999998</v>
      </c>
      <c r="I317">
        <v>0</v>
      </c>
    </row>
    <row r="318" spans="1:9" x14ac:dyDescent="0.25">
      <c r="A318" t="s">
        <v>88</v>
      </c>
      <c r="B318">
        <v>1109.24</v>
      </c>
      <c r="C318">
        <v>1100.54</v>
      </c>
      <c r="D318">
        <v>1074.46</v>
      </c>
      <c r="E318">
        <v>704.84699999999998</v>
      </c>
      <c r="F318">
        <v>454.21</v>
      </c>
      <c r="G318">
        <v>1.2300499999999999E-3</v>
      </c>
      <c r="H318">
        <v>0.998668</v>
      </c>
      <c r="I318">
        <v>0</v>
      </c>
    </row>
    <row r="319" spans="1:9" x14ac:dyDescent="0.25">
      <c r="A319" t="s">
        <v>88</v>
      </c>
      <c r="B319">
        <v>1108.79</v>
      </c>
      <c r="C319">
        <v>1100.28</v>
      </c>
      <c r="D319">
        <v>1074.47</v>
      </c>
      <c r="E319">
        <v>704.827</v>
      </c>
      <c r="F319">
        <v>454.18900000000002</v>
      </c>
      <c r="G319">
        <v>1.2300600000000001E-3</v>
      </c>
      <c r="H319">
        <v>0.999919</v>
      </c>
      <c r="I319">
        <v>0</v>
      </c>
    </row>
    <row r="320" spans="1:9" x14ac:dyDescent="0.25">
      <c r="A320" t="s">
        <v>88</v>
      </c>
      <c r="B320">
        <v>1111.22</v>
      </c>
      <c r="C320">
        <v>1102.99</v>
      </c>
      <c r="D320">
        <v>1074.67</v>
      </c>
      <c r="E320">
        <v>704.72799999999995</v>
      </c>
      <c r="F320">
        <v>454.12599999999998</v>
      </c>
      <c r="G320">
        <v>1.2300499999999999E-3</v>
      </c>
      <c r="H320">
        <v>0.99980400000000003</v>
      </c>
      <c r="I320">
        <v>0</v>
      </c>
    </row>
    <row r="321" spans="1:25" x14ac:dyDescent="0.25">
      <c r="A321" t="s">
        <v>88</v>
      </c>
      <c r="B321">
        <v>1104.76</v>
      </c>
      <c r="C321">
        <v>1096.51</v>
      </c>
      <c r="D321">
        <v>1073.52</v>
      </c>
      <c r="E321">
        <v>704.721</v>
      </c>
      <c r="F321">
        <v>454.12200000000001</v>
      </c>
      <c r="G321">
        <v>1.2300600000000001E-3</v>
      </c>
      <c r="H321">
        <v>0.99995500000000004</v>
      </c>
      <c r="I321">
        <v>0</v>
      </c>
    </row>
    <row r="322" spans="1:25" x14ac:dyDescent="0.25">
      <c r="A322" t="s">
        <v>88</v>
      </c>
      <c r="B322">
        <v>1107</v>
      </c>
      <c r="C322">
        <v>1098.28</v>
      </c>
      <c r="D322">
        <v>1073.8499999999999</v>
      </c>
      <c r="E322">
        <v>704.75</v>
      </c>
      <c r="F322">
        <v>454.13</v>
      </c>
      <c r="G322">
        <v>1.2301199999999999E-3</v>
      </c>
      <c r="H322">
        <v>0.99923499999999998</v>
      </c>
      <c r="I322">
        <v>0</v>
      </c>
    </row>
    <row r="323" spans="1:25" x14ac:dyDescent="0.25">
      <c r="A323" t="s">
        <v>88</v>
      </c>
      <c r="B323">
        <v>1103.5899999999999</v>
      </c>
      <c r="C323">
        <v>1095.31</v>
      </c>
      <c r="D323">
        <v>1073.57</v>
      </c>
      <c r="E323">
        <v>704.78300000000002</v>
      </c>
      <c r="F323">
        <v>454.19799999999998</v>
      </c>
      <c r="G323">
        <v>1.2300499999999999E-3</v>
      </c>
      <c r="H323">
        <v>0.99909300000000001</v>
      </c>
      <c r="I323">
        <v>0</v>
      </c>
    </row>
    <row r="324" spans="1:25" x14ac:dyDescent="0.25">
      <c r="A324" t="s">
        <v>88</v>
      </c>
      <c r="B324">
        <v>1104.8399999999999</v>
      </c>
      <c r="C324">
        <v>1095.57</v>
      </c>
      <c r="D324">
        <v>1073.5</v>
      </c>
      <c r="E324">
        <v>704.80799999999999</v>
      </c>
      <c r="F324">
        <v>454.19900000000001</v>
      </c>
      <c r="G324">
        <v>1.2300499999999999E-3</v>
      </c>
      <c r="H324">
        <v>0.99957799999999997</v>
      </c>
      <c r="I324">
        <v>0</v>
      </c>
    </row>
    <row r="325" spans="1:25" x14ac:dyDescent="0.25">
      <c r="A325" t="s">
        <v>88</v>
      </c>
      <c r="B325">
        <v>1108.74</v>
      </c>
      <c r="C325">
        <v>1100.24</v>
      </c>
      <c r="D325">
        <v>1074.52</v>
      </c>
      <c r="E325">
        <v>704.85299999999995</v>
      </c>
      <c r="F325">
        <v>454.21100000000001</v>
      </c>
      <c r="G325">
        <v>1.2300499999999999E-3</v>
      </c>
      <c r="H325">
        <v>0.99917599999999995</v>
      </c>
      <c r="I325">
        <v>0</v>
      </c>
    </row>
    <row r="326" spans="1:25" x14ac:dyDescent="0.25">
      <c r="A326" t="s">
        <v>88</v>
      </c>
      <c r="B326">
        <v>1107.94</v>
      </c>
      <c r="C326">
        <v>1099.48</v>
      </c>
      <c r="D326">
        <v>1074.26</v>
      </c>
      <c r="E326">
        <v>704.81100000000004</v>
      </c>
      <c r="F326">
        <v>454.19900000000001</v>
      </c>
      <c r="G326">
        <v>1.2300499999999999E-3</v>
      </c>
      <c r="H326">
        <v>0.99905699999999997</v>
      </c>
      <c r="I326">
        <v>0</v>
      </c>
    </row>
    <row r="327" spans="1:25" x14ac:dyDescent="0.25">
      <c r="A327" t="s">
        <v>88</v>
      </c>
      <c r="B327">
        <v>1106</v>
      </c>
      <c r="C327">
        <v>1097.48</v>
      </c>
      <c r="D327">
        <v>1073.97</v>
      </c>
      <c r="E327">
        <v>704.81600000000003</v>
      </c>
      <c r="F327">
        <v>454.17500000000001</v>
      </c>
      <c r="G327">
        <v>1.2300600000000001E-3</v>
      </c>
      <c r="H327">
        <v>0.99976500000000001</v>
      </c>
      <c r="I327">
        <v>0</v>
      </c>
    </row>
    <row r="328" spans="1:25" x14ac:dyDescent="0.25">
      <c r="A328" t="s">
        <v>88</v>
      </c>
      <c r="B328">
        <v>1106.1099999999999</v>
      </c>
      <c r="C328">
        <v>1097.7</v>
      </c>
      <c r="D328">
        <v>1073.77</v>
      </c>
      <c r="E328">
        <v>704.827</v>
      </c>
      <c r="F328">
        <v>454.19</v>
      </c>
      <c r="G328">
        <v>1.2300499999999999E-3</v>
      </c>
      <c r="H328">
        <v>0.99971200000000005</v>
      </c>
      <c r="I328">
        <v>0</v>
      </c>
    </row>
    <row r="329" spans="1:25" x14ac:dyDescent="0.25">
      <c r="A329" t="s">
        <v>88</v>
      </c>
      <c r="B329">
        <v>1108.04</v>
      </c>
      <c r="C329">
        <v>1098.94</v>
      </c>
      <c r="D329">
        <v>1074.1199999999999</v>
      </c>
      <c r="E329">
        <v>704.86099999999999</v>
      </c>
      <c r="F329">
        <v>454.21499999999997</v>
      </c>
      <c r="G329">
        <v>1.2300600000000001E-3</v>
      </c>
      <c r="H329">
        <v>0.99988500000000002</v>
      </c>
      <c r="I329">
        <v>0</v>
      </c>
    </row>
    <row r="330" spans="1:25" x14ac:dyDescent="0.25">
      <c r="A330" t="s">
        <v>88</v>
      </c>
      <c r="B330">
        <v>1105.23</v>
      </c>
      <c r="C330">
        <v>1096.76</v>
      </c>
      <c r="D330">
        <v>1073.67</v>
      </c>
      <c r="E330">
        <v>704.84799999999996</v>
      </c>
      <c r="F330">
        <v>454.20600000000002</v>
      </c>
      <c r="G330">
        <v>1.2300499999999999E-3</v>
      </c>
      <c r="H330">
        <v>0.99974200000000002</v>
      </c>
      <c r="I330">
        <v>0</v>
      </c>
    </row>
    <row r="331" spans="1:25" x14ac:dyDescent="0.25">
      <c r="A331" t="s">
        <v>88</v>
      </c>
      <c r="B331">
        <v>1112.8900000000001</v>
      </c>
      <c r="C331">
        <v>1103.83</v>
      </c>
      <c r="D331">
        <v>1075.29</v>
      </c>
      <c r="E331">
        <v>704.92399999999998</v>
      </c>
      <c r="F331">
        <v>454.262</v>
      </c>
      <c r="G331">
        <v>1.2300499999999999E-3</v>
      </c>
      <c r="H331">
        <v>0.99993100000000001</v>
      </c>
      <c r="I331">
        <v>0</v>
      </c>
    </row>
    <row r="332" spans="1:25" x14ac:dyDescent="0.25">
      <c r="A332" t="s">
        <v>88</v>
      </c>
      <c r="B332">
        <v>1103.8800000000001</v>
      </c>
      <c r="C332">
        <v>1095.6099999999999</v>
      </c>
      <c r="D332">
        <v>1073.57</v>
      </c>
      <c r="E332">
        <v>704.81500000000005</v>
      </c>
      <c r="F332">
        <v>454.17700000000002</v>
      </c>
      <c r="G332">
        <v>1.2300499999999999E-3</v>
      </c>
      <c r="H332">
        <v>0.99938899999999997</v>
      </c>
      <c r="I332">
        <v>0</v>
      </c>
    </row>
    <row r="333" spans="1:25" x14ac:dyDescent="0.25">
      <c r="A333" t="s">
        <v>88</v>
      </c>
      <c r="B333">
        <v>1105.4100000000001</v>
      </c>
      <c r="C333">
        <v>1096.73</v>
      </c>
      <c r="D333">
        <v>1073.77</v>
      </c>
      <c r="E333">
        <v>704.83100000000002</v>
      </c>
      <c r="F333">
        <v>454.19200000000001</v>
      </c>
      <c r="G333">
        <v>1.2300600000000001E-3</v>
      </c>
      <c r="H333">
        <v>0.99941999999999998</v>
      </c>
      <c r="I333">
        <v>0</v>
      </c>
    </row>
    <row r="334" spans="1:25" x14ac:dyDescent="0.25">
      <c r="A334" t="s">
        <v>88</v>
      </c>
      <c r="B334">
        <v>1109.1099999999999</v>
      </c>
      <c r="C334">
        <v>1100.45</v>
      </c>
      <c r="D334">
        <v>1074.49</v>
      </c>
      <c r="E334">
        <v>704.85900000000004</v>
      </c>
      <c r="F334">
        <v>454.21300000000002</v>
      </c>
      <c r="G334">
        <v>1.23007E-3</v>
      </c>
      <c r="H334">
        <v>0.99987800000000004</v>
      </c>
      <c r="I334">
        <v>0</v>
      </c>
    </row>
    <row r="335" spans="1:25" x14ac:dyDescent="0.25">
      <c r="A335" t="s">
        <v>88</v>
      </c>
      <c r="B335">
        <v>1108.58</v>
      </c>
      <c r="C335">
        <v>1100.0999999999999</v>
      </c>
      <c r="D335">
        <v>1074.52</v>
      </c>
      <c r="E335">
        <v>704.92399999999998</v>
      </c>
      <c r="F335">
        <v>454.24099999999999</v>
      </c>
      <c r="G335">
        <v>1.2300499999999999E-3</v>
      </c>
      <c r="H335">
        <v>0.99968500000000005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1105.68</v>
      </c>
      <c r="C336">
        <v>1097.07</v>
      </c>
      <c r="D336">
        <v>1073.8599999999999</v>
      </c>
      <c r="E336">
        <v>704.76300000000003</v>
      </c>
      <c r="F336">
        <v>454.178</v>
      </c>
      <c r="G336">
        <v>1.2300499999999999E-3</v>
      </c>
      <c r="H336">
        <v>0.99974200000000002</v>
      </c>
      <c r="I336">
        <v>0</v>
      </c>
      <c r="R336">
        <f>AVERAGE(B287:B336)</f>
        <v>1109.8584000000001</v>
      </c>
      <c r="S336">
        <f>AVERAGE(C287:C336)</f>
        <v>1101.2061999999999</v>
      </c>
      <c r="U336">
        <f>_xlfn.VAR.P(B287:B336)</f>
        <v>73.878385440000073</v>
      </c>
      <c r="V336">
        <f>_xlfn.VAR.P(C287:C336)</f>
        <v>73.368203560000367</v>
      </c>
      <c r="X336">
        <f>1.96*SQRT(U336)/50</f>
        <v>0.33693394338137217</v>
      </c>
      <c r="Y336">
        <f>1.96*SQRT(V336)/50</f>
        <v>0.33576854575501697</v>
      </c>
    </row>
    <row r="337" spans="1:9" x14ac:dyDescent="0.25">
      <c r="A337" t="s">
        <v>88</v>
      </c>
      <c r="B337">
        <v>55577.103000000003</v>
      </c>
      <c r="C337" t="s">
        <v>36</v>
      </c>
    </row>
    <row r="338" spans="1:9" x14ac:dyDescent="0.25">
      <c r="A338" t="s">
        <v>104</v>
      </c>
      <c r="B338">
        <v>332.03399999999999</v>
      </c>
      <c r="C338">
        <v>323.57</v>
      </c>
      <c r="D338">
        <v>310.827</v>
      </c>
      <c r="E338">
        <v>306.39999999999998</v>
      </c>
      <c r="F338">
        <v>10.5322</v>
      </c>
      <c r="G338">
        <v>1.2300600000000001E-3</v>
      </c>
      <c r="H338">
        <v>0.99975700000000001</v>
      </c>
      <c r="I338">
        <v>0</v>
      </c>
    </row>
    <row r="339" spans="1:9" x14ac:dyDescent="0.25">
      <c r="A339" t="s">
        <v>104</v>
      </c>
      <c r="B339">
        <v>334.18099999999998</v>
      </c>
      <c r="C339">
        <v>325.89800000000002</v>
      </c>
      <c r="D339">
        <v>312.29500000000002</v>
      </c>
      <c r="E339">
        <v>307.96600000000001</v>
      </c>
      <c r="F339">
        <v>10.8299</v>
      </c>
      <c r="G339">
        <v>1.2300600000000001E-3</v>
      </c>
      <c r="H339">
        <v>0.99989700000000004</v>
      </c>
      <c r="I339">
        <v>0</v>
      </c>
    </row>
    <row r="340" spans="1:9" x14ac:dyDescent="0.25">
      <c r="A340" t="s">
        <v>104</v>
      </c>
      <c r="B340">
        <v>334.69299999999998</v>
      </c>
      <c r="C340">
        <v>326.29899999999998</v>
      </c>
      <c r="D340">
        <v>312.798</v>
      </c>
      <c r="E340">
        <v>308.23500000000001</v>
      </c>
      <c r="F340">
        <v>10.5387</v>
      </c>
      <c r="G340">
        <v>1.2300799999999999E-3</v>
      </c>
      <c r="H340">
        <v>0.99996099999999999</v>
      </c>
      <c r="I340">
        <v>0</v>
      </c>
    </row>
    <row r="341" spans="1:9" x14ac:dyDescent="0.25">
      <c r="A341" t="s">
        <v>104</v>
      </c>
      <c r="B341">
        <v>342.96</v>
      </c>
      <c r="C341">
        <v>334.88600000000002</v>
      </c>
      <c r="D341">
        <v>318.27699999999999</v>
      </c>
      <c r="E341">
        <v>313.07600000000002</v>
      </c>
      <c r="F341">
        <v>10.6877</v>
      </c>
      <c r="G341">
        <v>1.2300499999999999E-3</v>
      </c>
      <c r="H341">
        <v>0.99870400000000004</v>
      </c>
      <c r="I341">
        <v>0</v>
      </c>
    </row>
    <row r="342" spans="1:9" x14ac:dyDescent="0.25">
      <c r="A342" t="s">
        <v>104</v>
      </c>
      <c r="B342">
        <v>345.779</v>
      </c>
      <c r="C342">
        <v>337.71899999999999</v>
      </c>
      <c r="D342">
        <v>319.52100000000002</v>
      </c>
      <c r="E342">
        <v>314.55700000000002</v>
      </c>
      <c r="F342">
        <v>10.957700000000001</v>
      </c>
      <c r="G342">
        <v>1.2300499999999999E-3</v>
      </c>
      <c r="H342">
        <v>0.99984799999999996</v>
      </c>
      <c r="I342">
        <v>0</v>
      </c>
    </row>
    <row r="343" spans="1:9" x14ac:dyDescent="0.25">
      <c r="A343" t="s">
        <v>104</v>
      </c>
      <c r="B343">
        <v>349.74099999999999</v>
      </c>
      <c r="C343">
        <v>341.45499999999998</v>
      </c>
      <c r="D343">
        <v>323.21800000000002</v>
      </c>
      <c r="E343">
        <v>317.79899999999998</v>
      </c>
      <c r="F343">
        <v>11.524100000000001</v>
      </c>
      <c r="G343">
        <v>1.2300499999999999E-3</v>
      </c>
      <c r="H343">
        <v>0.99987000000000004</v>
      </c>
      <c r="I343">
        <v>0</v>
      </c>
    </row>
    <row r="344" spans="1:9" x14ac:dyDescent="0.25">
      <c r="A344" t="s">
        <v>104</v>
      </c>
      <c r="B344">
        <v>333.327</v>
      </c>
      <c r="C344">
        <v>324.56400000000002</v>
      </c>
      <c r="D344">
        <v>311.11900000000003</v>
      </c>
      <c r="E344">
        <v>306.755</v>
      </c>
      <c r="F344">
        <v>10.569900000000001</v>
      </c>
      <c r="G344">
        <v>1.2300600000000001E-3</v>
      </c>
      <c r="H344">
        <v>0.998614</v>
      </c>
      <c r="I344">
        <v>0</v>
      </c>
    </row>
    <row r="345" spans="1:9" x14ac:dyDescent="0.25">
      <c r="A345" t="s">
        <v>104</v>
      </c>
      <c r="B345">
        <v>335.97699999999998</v>
      </c>
      <c r="C345">
        <v>327.60199999999998</v>
      </c>
      <c r="D345">
        <v>312.66199999999998</v>
      </c>
      <c r="E345">
        <v>308.49700000000001</v>
      </c>
      <c r="F345">
        <v>10.9145</v>
      </c>
      <c r="G345">
        <v>1.2300499999999999E-3</v>
      </c>
      <c r="H345">
        <v>0.99890100000000004</v>
      </c>
      <c r="I345">
        <v>0</v>
      </c>
    </row>
    <row r="346" spans="1:9" x14ac:dyDescent="0.25">
      <c r="A346" t="s">
        <v>104</v>
      </c>
      <c r="B346">
        <v>338.68799999999999</v>
      </c>
      <c r="C346">
        <v>330.45499999999998</v>
      </c>
      <c r="D346">
        <v>315.84300000000002</v>
      </c>
      <c r="E346">
        <v>310.98899999999998</v>
      </c>
      <c r="F346">
        <v>11.2592</v>
      </c>
      <c r="G346">
        <v>1.2300499999999999E-3</v>
      </c>
      <c r="H346">
        <v>0.99929299999999999</v>
      </c>
      <c r="I346">
        <v>0</v>
      </c>
    </row>
    <row r="347" spans="1:9" x14ac:dyDescent="0.25">
      <c r="A347" t="s">
        <v>104</v>
      </c>
      <c r="B347">
        <v>334.30700000000002</v>
      </c>
      <c r="C347">
        <v>326.03399999999999</v>
      </c>
      <c r="D347">
        <v>312.70600000000002</v>
      </c>
      <c r="E347">
        <v>308.27800000000002</v>
      </c>
      <c r="F347">
        <v>11.0876</v>
      </c>
      <c r="G347">
        <v>1.2300499999999999E-3</v>
      </c>
      <c r="H347">
        <v>0.99758999999999998</v>
      </c>
      <c r="I347">
        <v>0</v>
      </c>
    </row>
    <row r="348" spans="1:9" x14ac:dyDescent="0.25">
      <c r="A348" t="s">
        <v>104</v>
      </c>
      <c r="B348">
        <v>334.47800000000001</v>
      </c>
      <c r="C348">
        <v>326.553</v>
      </c>
      <c r="D348">
        <v>312.17599999999999</v>
      </c>
      <c r="E348">
        <v>307.86500000000001</v>
      </c>
      <c r="F348">
        <v>10.7845</v>
      </c>
      <c r="G348">
        <v>1.2300499999999999E-3</v>
      </c>
      <c r="H348">
        <v>0.99948000000000004</v>
      </c>
      <c r="I348">
        <v>0</v>
      </c>
    </row>
    <row r="349" spans="1:9" x14ac:dyDescent="0.25">
      <c r="A349" t="s">
        <v>104</v>
      </c>
      <c r="B349">
        <v>332.34899999999999</v>
      </c>
      <c r="C349">
        <v>323.97000000000003</v>
      </c>
      <c r="D349">
        <v>311.09500000000003</v>
      </c>
      <c r="E349">
        <v>306.81200000000001</v>
      </c>
      <c r="F349">
        <v>10.551600000000001</v>
      </c>
      <c r="G349">
        <v>1.2300600000000001E-3</v>
      </c>
      <c r="H349">
        <v>0.99853400000000003</v>
      </c>
      <c r="I349">
        <v>0</v>
      </c>
    </row>
    <row r="350" spans="1:9" x14ac:dyDescent="0.25">
      <c r="A350" t="s">
        <v>104</v>
      </c>
      <c r="B350">
        <v>345.024</v>
      </c>
      <c r="C350">
        <v>336.48899999999998</v>
      </c>
      <c r="D350">
        <v>320.04199999999997</v>
      </c>
      <c r="E350">
        <v>314.69600000000003</v>
      </c>
      <c r="F350">
        <v>11.4488</v>
      </c>
      <c r="G350">
        <v>1.2300499999999999E-3</v>
      </c>
      <c r="H350">
        <v>0.99990000000000001</v>
      </c>
      <c r="I350">
        <v>0</v>
      </c>
    </row>
    <row r="351" spans="1:9" x14ac:dyDescent="0.25">
      <c r="A351" t="s">
        <v>104</v>
      </c>
      <c r="B351">
        <v>335.65199999999999</v>
      </c>
      <c r="C351">
        <v>327.12599999999998</v>
      </c>
      <c r="D351">
        <v>312.68799999999999</v>
      </c>
      <c r="E351">
        <v>308.31599999999997</v>
      </c>
      <c r="F351">
        <v>10.859</v>
      </c>
      <c r="G351">
        <v>1.2300499999999999E-3</v>
      </c>
      <c r="H351">
        <v>0.99996099999999999</v>
      </c>
      <c r="I351">
        <v>0</v>
      </c>
    </row>
    <row r="352" spans="1:9" x14ac:dyDescent="0.25">
      <c r="A352" t="s">
        <v>104</v>
      </c>
      <c r="B352">
        <v>336.22800000000001</v>
      </c>
      <c r="C352">
        <v>327.83199999999999</v>
      </c>
      <c r="D352">
        <v>312.25099999999998</v>
      </c>
      <c r="E352">
        <v>307.94200000000001</v>
      </c>
      <c r="F352">
        <v>10.626799999999999</v>
      </c>
      <c r="G352">
        <v>1.2300499999999999E-3</v>
      </c>
      <c r="H352">
        <v>0.99996399999999996</v>
      </c>
      <c r="I352">
        <v>0</v>
      </c>
    </row>
    <row r="353" spans="1:9" x14ac:dyDescent="0.25">
      <c r="A353" t="s">
        <v>104</v>
      </c>
      <c r="B353">
        <v>354.90300000000002</v>
      </c>
      <c r="C353">
        <v>345.93900000000002</v>
      </c>
      <c r="D353">
        <v>325.72399999999999</v>
      </c>
      <c r="E353">
        <v>319.947</v>
      </c>
      <c r="F353">
        <v>11.1332</v>
      </c>
      <c r="G353">
        <v>1.2300499999999999E-3</v>
      </c>
      <c r="H353">
        <v>0.99902599999999997</v>
      </c>
      <c r="I353">
        <v>0</v>
      </c>
    </row>
    <row r="354" spans="1:9" x14ac:dyDescent="0.25">
      <c r="A354" t="s">
        <v>104</v>
      </c>
      <c r="B354">
        <v>336.45299999999997</v>
      </c>
      <c r="C354">
        <v>327.65699999999998</v>
      </c>
      <c r="D354">
        <v>312.89999999999998</v>
      </c>
      <c r="E354">
        <v>308.68400000000003</v>
      </c>
      <c r="F354">
        <v>10.869</v>
      </c>
      <c r="G354">
        <v>1.2300499999999999E-3</v>
      </c>
      <c r="H354">
        <v>0.99976699999999996</v>
      </c>
      <c r="I354">
        <v>0</v>
      </c>
    </row>
    <row r="355" spans="1:9" x14ac:dyDescent="0.25">
      <c r="A355" t="s">
        <v>104</v>
      </c>
      <c r="B355">
        <v>337.52</v>
      </c>
      <c r="C355">
        <v>329.37400000000002</v>
      </c>
      <c r="D355">
        <v>314.32900000000001</v>
      </c>
      <c r="E355">
        <v>309.73500000000001</v>
      </c>
      <c r="F355">
        <v>10.734</v>
      </c>
      <c r="G355">
        <v>1.2300600000000001E-3</v>
      </c>
      <c r="H355">
        <v>0.99950399999999995</v>
      </c>
      <c r="I355">
        <v>0</v>
      </c>
    </row>
    <row r="356" spans="1:9" x14ac:dyDescent="0.25">
      <c r="A356" t="s">
        <v>104</v>
      </c>
      <c r="B356">
        <v>334.19499999999999</v>
      </c>
      <c r="C356">
        <v>325.55799999999999</v>
      </c>
      <c r="D356">
        <v>311.17099999999999</v>
      </c>
      <c r="E356">
        <v>306.90100000000001</v>
      </c>
      <c r="F356">
        <v>10.5589</v>
      </c>
      <c r="G356">
        <v>1.2300600000000001E-3</v>
      </c>
      <c r="H356">
        <v>0.99954799999999999</v>
      </c>
      <c r="I356">
        <v>0</v>
      </c>
    </row>
    <row r="357" spans="1:9" x14ac:dyDescent="0.25">
      <c r="A357" t="s">
        <v>104</v>
      </c>
      <c r="B357">
        <v>337.07799999999997</v>
      </c>
      <c r="C357">
        <v>328.64600000000002</v>
      </c>
      <c r="D357">
        <v>314.32299999999998</v>
      </c>
      <c r="E357">
        <v>309.76400000000001</v>
      </c>
      <c r="F357">
        <v>11.1135</v>
      </c>
      <c r="G357">
        <v>1.2300499999999999E-3</v>
      </c>
      <c r="H357">
        <v>0.99960199999999999</v>
      </c>
      <c r="I357">
        <v>0</v>
      </c>
    </row>
    <row r="358" spans="1:9" x14ac:dyDescent="0.25">
      <c r="A358" t="s">
        <v>104</v>
      </c>
      <c r="B358">
        <v>344.98500000000001</v>
      </c>
      <c r="C358">
        <v>336.61</v>
      </c>
      <c r="D358">
        <v>320.08699999999999</v>
      </c>
      <c r="E358">
        <v>314.76499999999999</v>
      </c>
      <c r="F358">
        <v>11.0678</v>
      </c>
      <c r="G358">
        <v>1.2300499999999999E-3</v>
      </c>
      <c r="H358">
        <v>0.99997100000000005</v>
      </c>
      <c r="I358">
        <v>0</v>
      </c>
    </row>
    <row r="359" spans="1:9" x14ac:dyDescent="0.25">
      <c r="A359" t="s">
        <v>104</v>
      </c>
      <c r="B359">
        <v>335.24599999999998</v>
      </c>
      <c r="C359">
        <v>326.74900000000002</v>
      </c>
      <c r="D359">
        <v>311.58800000000002</v>
      </c>
      <c r="E359">
        <v>307.32900000000001</v>
      </c>
      <c r="F359">
        <v>10.5457</v>
      </c>
      <c r="G359">
        <v>1.2300600000000001E-3</v>
      </c>
      <c r="H359">
        <v>0.99921300000000002</v>
      </c>
      <c r="I359">
        <v>0</v>
      </c>
    </row>
    <row r="360" spans="1:9" x14ac:dyDescent="0.25">
      <c r="A360" t="s">
        <v>104</v>
      </c>
      <c r="B360">
        <v>336.68900000000002</v>
      </c>
      <c r="C360">
        <v>328.29399999999998</v>
      </c>
      <c r="D360">
        <v>312.90199999999999</v>
      </c>
      <c r="E360">
        <v>308.58199999999999</v>
      </c>
      <c r="F360">
        <v>10.8325</v>
      </c>
      <c r="G360">
        <v>1.2300499999999999E-3</v>
      </c>
      <c r="H360">
        <v>0.99909199999999998</v>
      </c>
      <c r="I360">
        <v>0</v>
      </c>
    </row>
    <row r="361" spans="1:9" x14ac:dyDescent="0.25">
      <c r="A361" t="s">
        <v>104</v>
      </c>
      <c r="B361">
        <v>345.86200000000002</v>
      </c>
      <c r="C361">
        <v>337.02800000000002</v>
      </c>
      <c r="D361">
        <v>320.00900000000001</v>
      </c>
      <c r="E361">
        <v>314.61799999999999</v>
      </c>
      <c r="F361">
        <v>10.807700000000001</v>
      </c>
      <c r="G361">
        <v>1.2300799999999999E-3</v>
      </c>
      <c r="H361">
        <v>0.99974799999999997</v>
      </c>
      <c r="I361">
        <v>0</v>
      </c>
    </row>
    <row r="362" spans="1:9" x14ac:dyDescent="0.25">
      <c r="A362" t="s">
        <v>104</v>
      </c>
      <c r="B362">
        <v>334.964</v>
      </c>
      <c r="C362">
        <v>326.42399999999998</v>
      </c>
      <c r="D362">
        <v>311.935</v>
      </c>
      <c r="E362">
        <v>307.81599999999997</v>
      </c>
      <c r="F362">
        <v>10.9339</v>
      </c>
      <c r="G362">
        <v>1.2300499999999999E-3</v>
      </c>
      <c r="H362">
        <v>0.99842699999999995</v>
      </c>
      <c r="I362">
        <v>0</v>
      </c>
    </row>
    <row r="363" spans="1:9" x14ac:dyDescent="0.25">
      <c r="A363" t="s">
        <v>104</v>
      </c>
      <c r="B363">
        <v>350.76299999999998</v>
      </c>
      <c r="C363">
        <v>342.065</v>
      </c>
      <c r="D363">
        <v>323.08199999999999</v>
      </c>
      <c r="E363">
        <v>317.43900000000002</v>
      </c>
      <c r="F363">
        <v>10.9444</v>
      </c>
      <c r="G363">
        <v>1.2300499999999999E-3</v>
      </c>
      <c r="H363">
        <v>0.99898299999999995</v>
      </c>
      <c r="I363">
        <v>0</v>
      </c>
    </row>
    <row r="364" spans="1:9" x14ac:dyDescent="0.25">
      <c r="A364" t="s">
        <v>104</v>
      </c>
      <c r="B364">
        <v>332.62900000000002</v>
      </c>
      <c r="C364">
        <v>324.18599999999998</v>
      </c>
      <c r="D364">
        <v>311.197</v>
      </c>
      <c r="E364">
        <v>306.89699999999999</v>
      </c>
      <c r="F364">
        <v>10.5327</v>
      </c>
      <c r="G364">
        <v>1.2301199999999999E-3</v>
      </c>
      <c r="H364">
        <v>0.99956999999999996</v>
      </c>
      <c r="I364">
        <v>0</v>
      </c>
    </row>
    <row r="365" spans="1:9" x14ac:dyDescent="0.25">
      <c r="A365" t="s">
        <v>104</v>
      </c>
      <c r="B365">
        <v>338.73</v>
      </c>
      <c r="C365">
        <v>330.64699999999999</v>
      </c>
      <c r="D365">
        <v>314.55200000000002</v>
      </c>
      <c r="E365">
        <v>310.005</v>
      </c>
      <c r="F365">
        <v>10.703799999999999</v>
      </c>
      <c r="G365">
        <v>1.2300499999999999E-3</v>
      </c>
      <c r="H365">
        <v>0.99913600000000002</v>
      </c>
      <c r="I365">
        <v>0</v>
      </c>
    </row>
    <row r="366" spans="1:9" x14ac:dyDescent="0.25">
      <c r="A366" t="s">
        <v>104</v>
      </c>
      <c r="B366">
        <v>335.09699999999998</v>
      </c>
      <c r="C366">
        <v>326.76600000000002</v>
      </c>
      <c r="D366">
        <v>311.57</v>
      </c>
      <c r="E366">
        <v>307.25799999999998</v>
      </c>
      <c r="F366">
        <v>10.6289</v>
      </c>
      <c r="G366">
        <v>1.2300499999999999E-3</v>
      </c>
      <c r="H366">
        <v>0.998641</v>
      </c>
      <c r="I366">
        <v>0</v>
      </c>
    </row>
    <row r="367" spans="1:9" x14ac:dyDescent="0.25">
      <c r="A367" t="s">
        <v>104</v>
      </c>
      <c r="B367">
        <v>346.58300000000003</v>
      </c>
      <c r="C367">
        <v>338.02499999999998</v>
      </c>
      <c r="D367">
        <v>320.12099999999998</v>
      </c>
      <c r="E367">
        <v>314.81900000000002</v>
      </c>
      <c r="F367">
        <v>10.941800000000001</v>
      </c>
      <c r="G367">
        <v>1.2300600000000001E-3</v>
      </c>
      <c r="H367">
        <v>0.99804000000000004</v>
      </c>
      <c r="I367">
        <v>0</v>
      </c>
    </row>
    <row r="368" spans="1:9" x14ac:dyDescent="0.25">
      <c r="A368" t="s">
        <v>104</v>
      </c>
      <c r="B368">
        <v>351.75099999999998</v>
      </c>
      <c r="C368">
        <v>343.54700000000003</v>
      </c>
      <c r="D368">
        <v>323.96100000000001</v>
      </c>
      <c r="E368">
        <v>318.29000000000002</v>
      </c>
      <c r="F368">
        <v>11.2974</v>
      </c>
      <c r="G368">
        <v>1.2300600000000001E-3</v>
      </c>
      <c r="H368">
        <v>0.99923700000000004</v>
      </c>
      <c r="I368">
        <v>0</v>
      </c>
    </row>
    <row r="369" spans="1:9" x14ac:dyDescent="0.25">
      <c r="A369" t="s">
        <v>104</v>
      </c>
      <c r="B369">
        <v>339.84500000000003</v>
      </c>
      <c r="C369">
        <v>330.87299999999999</v>
      </c>
      <c r="D369">
        <v>315.65699999999998</v>
      </c>
      <c r="E369">
        <v>310.79899999999998</v>
      </c>
      <c r="F369">
        <v>10.714700000000001</v>
      </c>
      <c r="G369">
        <v>1.2300499999999999E-3</v>
      </c>
      <c r="H369">
        <v>0.999498</v>
      </c>
      <c r="I369">
        <v>0</v>
      </c>
    </row>
    <row r="370" spans="1:9" x14ac:dyDescent="0.25">
      <c r="A370" t="s">
        <v>104</v>
      </c>
      <c r="B370">
        <v>343.41199999999998</v>
      </c>
      <c r="C370">
        <v>334.84100000000001</v>
      </c>
      <c r="D370">
        <v>318</v>
      </c>
      <c r="E370">
        <v>312.803</v>
      </c>
      <c r="F370">
        <v>10.930999999999999</v>
      </c>
      <c r="G370">
        <v>1.2300600000000001E-3</v>
      </c>
      <c r="H370">
        <v>0.99905100000000002</v>
      </c>
      <c r="I370">
        <v>0</v>
      </c>
    </row>
    <row r="371" spans="1:9" x14ac:dyDescent="0.25">
      <c r="A371" t="s">
        <v>104</v>
      </c>
      <c r="B371">
        <v>342.48200000000003</v>
      </c>
      <c r="C371">
        <v>334.05099999999999</v>
      </c>
      <c r="D371">
        <v>318.21600000000001</v>
      </c>
      <c r="E371">
        <v>313.25200000000001</v>
      </c>
      <c r="F371">
        <v>10.9339</v>
      </c>
      <c r="G371">
        <v>1.2300499999999999E-3</v>
      </c>
      <c r="H371">
        <v>0.998861</v>
      </c>
      <c r="I371">
        <v>0</v>
      </c>
    </row>
    <row r="372" spans="1:9" x14ac:dyDescent="0.25">
      <c r="A372" t="s">
        <v>104</v>
      </c>
      <c r="B372">
        <v>334.74400000000003</v>
      </c>
      <c r="C372">
        <v>326.25</v>
      </c>
      <c r="D372">
        <v>312.08300000000003</v>
      </c>
      <c r="E372">
        <v>307.65699999999998</v>
      </c>
      <c r="F372">
        <v>10.7166</v>
      </c>
      <c r="G372">
        <v>1.2300600000000001E-3</v>
      </c>
      <c r="H372">
        <v>0.99912699999999999</v>
      </c>
      <c r="I372">
        <v>0</v>
      </c>
    </row>
    <row r="373" spans="1:9" x14ac:dyDescent="0.25">
      <c r="A373" t="s">
        <v>104</v>
      </c>
      <c r="B373">
        <v>354.54899999999998</v>
      </c>
      <c r="C373">
        <v>345.61099999999999</v>
      </c>
      <c r="D373">
        <v>325.77800000000002</v>
      </c>
      <c r="E373">
        <v>319.81</v>
      </c>
      <c r="F373">
        <v>11.108499999999999</v>
      </c>
      <c r="G373">
        <v>1.2300600000000001E-3</v>
      </c>
      <c r="H373">
        <v>0.99998200000000004</v>
      </c>
      <c r="I373">
        <v>0</v>
      </c>
    </row>
    <row r="374" spans="1:9" x14ac:dyDescent="0.25">
      <c r="A374" t="s">
        <v>104</v>
      </c>
      <c r="B374">
        <v>336.65100000000001</v>
      </c>
      <c r="C374">
        <v>327.35700000000003</v>
      </c>
      <c r="D374">
        <v>313.49799999999999</v>
      </c>
      <c r="E374">
        <v>309.10300000000001</v>
      </c>
      <c r="F374">
        <v>10.726900000000001</v>
      </c>
      <c r="G374">
        <v>1.2300499999999999E-3</v>
      </c>
      <c r="H374">
        <v>0.99986699999999995</v>
      </c>
      <c r="I374">
        <v>0</v>
      </c>
    </row>
    <row r="375" spans="1:9" x14ac:dyDescent="0.25">
      <c r="A375" t="s">
        <v>104</v>
      </c>
      <c r="B375">
        <v>334.70600000000002</v>
      </c>
      <c r="C375">
        <v>326.02800000000002</v>
      </c>
      <c r="D375">
        <v>311.529</v>
      </c>
      <c r="E375">
        <v>307.10399999999998</v>
      </c>
      <c r="F375">
        <v>10.6778</v>
      </c>
      <c r="G375">
        <v>1.2300499999999999E-3</v>
      </c>
      <c r="H375">
        <v>0.99924500000000005</v>
      </c>
      <c r="I375">
        <v>0</v>
      </c>
    </row>
    <row r="376" spans="1:9" x14ac:dyDescent="0.25">
      <c r="A376" t="s">
        <v>104</v>
      </c>
      <c r="B376">
        <v>349.911</v>
      </c>
      <c r="C376">
        <v>341.358</v>
      </c>
      <c r="D376">
        <v>323.34100000000001</v>
      </c>
      <c r="E376">
        <v>317.596</v>
      </c>
      <c r="F376">
        <v>11.1957</v>
      </c>
      <c r="G376">
        <v>1.2300499999999999E-3</v>
      </c>
      <c r="H376">
        <v>0.99971399999999999</v>
      </c>
      <c r="I376">
        <v>0</v>
      </c>
    </row>
    <row r="377" spans="1:9" x14ac:dyDescent="0.25">
      <c r="A377" t="s">
        <v>104</v>
      </c>
      <c r="B377">
        <v>366.85</v>
      </c>
      <c r="C377">
        <v>358.26600000000002</v>
      </c>
      <c r="D377">
        <v>335.03300000000002</v>
      </c>
      <c r="E377">
        <v>327.97199999999998</v>
      </c>
      <c r="F377">
        <v>11.235799999999999</v>
      </c>
      <c r="G377">
        <v>1.2300499999999999E-3</v>
      </c>
      <c r="H377">
        <v>0.99751599999999996</v>
      </c>
      <c r="I377">
        <v>0</v>
      </c>
    </row>
    <row r="378" spans="1:9" x14ac:dyDescent="0.25">
      <c r="A378" t="s">
        <v>104</v>
      </c>
      <c r="B378">
        <v>336.19499999999999</v>
      </c>
      <c r="C378">
        <v>327.65300000000002</v>
      </c>
      <c r="D378">
        <v>313.74799999999999</v>
      </c>
      <c r="E378">
        <v>309.11700000000002</v>
      </c>
      <c r="F378">
        <v>10.7293</v>
      </c>
      <c r="G378">
        <v>1.2300499999999999E-3</v>
      </c>
      <c r="H378">
        <v>0.99908399999999997</v>
      </c>
      <c r="I378">
        <v>0</v>
      </c>
    </row>
    <row r="379" spans="1:9" x14ac:dyDescent="0.25">
      <c r="A379" t="s">
        <v>104</v>
      </c>
      <c r="B379">
        <v>334.48399999999998</v>
      </c>
      <c r="C379">
        <v>324.98200000000003</v>
      </c>
      <c r="D379">
        <v>311.84899999999999</v>
      </c>
      <c r="E379">
        <v>307.47699999999998</v>
      </c>
      <c r="F379">
        <v>10.630699999999999</v>
      </c>
      <c r="G379">
        <v>1.2300799999999999E-3</v>
      </c>
      <c r="H379">
        <v>0.99999499999999997</v>
      </c>
      <c r="I379">
        <v>0</v>
      </c>
    </row>
    <row r="380" spans="1:9" x14ac:dyDescent="0.25">
      <c r="A380" t="s">
        <v>104</v>
      </c>
      <c r="B380">
        <v>340.52800000000002</v>
      </c>
      <c r="C380">
        <v>332.04399999999998</v>
      </c>
      <c r="D380">
        <v>316.62599999999998</v>
      </c>
      <c r="E380">
        <v>311.86599999999999</v>
      </c>
      <c r="F380">
        <v>10.891299999999999</v>
      </c>
      <c r="G380">
        <v>1.2300499999999999E-3</v>
      </c>
      <c r="H380">
        <v>0.99980899999999995</v>
      </c>
      <c r="I380">
        <v>0</v>
      </c>
    </row>
    <row r="381" spans="1:9" x14ac:dyDescent="0.25">
      <c r="A381" t="s">
        <v>104</v>
      </c>
      <c r="B381">
        <v>333.67099999999999</v>
      </c>
      <c r="C381">
        <v>325.42599999999999</v>
      </c>
      <c r="D381">
        <v>312.238</v>
      </c>
      <c r="E381">
        <v>307.77999999999997</v>
      </c>
      <c r="F381">
        <v>10.661</v>
      </c>
      <c r="G381">
        <v>1.2300499999999999E-3</v>
      </c>
      <c r="H381">
        <v>0.99969300000000005</v>
      </c>
      <c r="I381">
        <v>0</v>
      </c>
    </row>
    <row r="382" spans="1:9" x14ac:dyDescent="0.25">
      <c r="A382" t="s">
        <v>104</v>
      </c>
      <c r="B382">
        <v>333.63499999999999</v>
      </c>
      <c r="C382">
        <v>325.16500000000002</v>
      </c>
      <c r="D382">
        <v>312.01499999999999</v>
      </c>
      <c r="E382">
        <v>307.52300000000002</v>
      </c>
      <c r="F382">
        <v>10.652100000000001</v>
      </c>
      <c r="G382">
        <v>1.2300499999999999E-3</v>
      </c>
      <c r="H382">
        <v>0.99964299999999995</v>
      </c>
      <c r="I382">
        <v>0</v>
      </c>
    </row>
    <row r="383" spans="1:9" x14ac:dyDescent="0.25">
      <c r="A383" t="s">
        <v>104</v>
      </c>
      <c r="B383">
        <v>340.33499999999998</v>
      </c>
      <c r="C383">
        <v>331.35500000000002</v>
      </c>
      <c r="D383">
        <v>316.07</v>
      </c>
      <c r="E383">
        <v>311.27</v>
      </c>
      <c r="F383">
        <v>10.910500000000001</v>
      </c>
      <c r="G383">
        <v>1.2300600000000001E-3</v>
      </c>
      <c r="H383">
        <v>0.99986200000000003</v>
      </c>
      <c r="I383">
        <v>0</v>
      </c>
    </row>
    <row r="384" spans="1:9" x14ac:dyDescent="0.25">
      <c r="A384" t="s">
        <v>104</v>
      </c>
      <c r="B384">
        <v>332.14800000000002</v>
      </c>
      <c r="C384">
        <v>323.55399999999997</v>
      </c>
      <c r="D384">
        <v>310.75700000000001</v>
      </c>
      <c r="E384">
        <v>306.42899999999997</v>
      </c>
      <c r="F384">
        <v>10.5816</v>
      </c>
      <c r="G384">
        <v>1.2300600000000001E-3</v>
      </c>
      <c r="H384">
        <v>0.99991099999999999</v>
      </c>
      <c r="I384">
        <v>0</v>
      </c>
    </row>
    <row r="385" spans="1:25" x14ac:dyDescent="0.25">
      <c r="A385" t="s">
        <v>104</v>
      </c>
      <c r="B385">
        <v>344.82</v>
      </c>
      <c r="C385">
        <v>336.76900000000001</v>
      </c>
      <c r="D385">
        <v>319.44299999999998</v>
      </c>
      <c r="E385">
        <v>314.07100000000003</v>
      </c>
      <c r="F385">
        <v>10.855700000000001</v>
      </c>
      <c r="G385">
        <v>1.2300499999999999E-3</v>
      </c>
      <c r="H385">
        <v>0.999668</v>
      </c>
      <c r="I385">
        <v>0</v>
      </c>
    </row>
    <row r="386" spans="1:25" x14ac:dyDescent="0.25">
      <c r="A386" t="s">
        <v>104</v>
      </c>
      <c r="B386">
        <v>354.05700000000002</v>
      </c>
      <c r="C386">
        <v>345.04199999999997</v>
      </c>
      <c r="D386">
        <v>325.66899999999998</v>
      </c>
      <c r="E386">
        <v>319.71800000000002</v>
      </c>
      <c r="F386">
        <v>10.790800000000001</v>
      </c>
      <c r="G386">
        <v>1.2300499999999999E-3</v>
      </c>
      <c r="H386">
        <v>0.99996200000000002</v>
      </c>
      <c r="I386">
        <v>0</v>
      </c>
    </row>
    <row r="387" spans="1:25" x14ac:dyDescent="0.25">
      <c r="A387" t="s">
        <v>104</v>
      </c>
      <c r="B387">
        <v>335.99700000000001</v>
      </c>
      <c r="C387">
        <v>327.46100000000001</v>
      </c>
      <c r="D387">
        <v>313.67899999999997</v>
      </c>
      <c r="E387">
        <v>309.05700000000002</v>
      </c>
      <c r="F387">
        <v>10.634</v>
      </c>
      <c r="G387">
        <v>1.23007E-3</v>
      </c>
      <c r="H387">
        <v>0.99988100000000002</v>
      </c>
      <c r="I387">
        <v>0</v>
      </c>
    </row>
    <row r="388" spans="1:25" x14ac:dyDescent="0.25">
      <c r="A388" t="s">
        <v>104</v>
      </c>
      <c r="B388">
        <v>332.64400000000001</v>
      </c>
      <c r="C388">
        <v>324.49900000000002</v>
      </c>
      <c r="D388">
        <v>311.02600000000001</v>
      </c>
      <c r="E388">
        <v>306.66000000000003</v>
      </c>
      <c r="F388">
        <v>10.5631</v>
      </c>
      <c r="G388">
        <v>1.2300499999999999E-3</v>
      </c>
      <c r="H388">
        <v>0.999718</v>
      </c>
      <c r="I388">
        <v>0</v>
      </c>
    </row>
    <row r="389" spans="1:25" x14ac:dyDescent="0.25">
      <c r="A389" t="s">
        <v>104</v>
      </c>
      <c r="B389">
        <v>336.34100000000001</v>
      </c>
      <c r="C389">
        <v>328.262</v>
      </c>
      <c r="D389">
        <v>312.93700000000001</v>
      </c>
      <c r="E389">
        <v>308.63099999999997</v>
      </c>
      <c r="F389">
        <v>10.8683</v>
      </c>
      <c r="G389">
        <v>1.2300499999999999E-3</v>
      </c>
      <c r="H389">
        <v>0.99928899999999998</v>
      </c>
      <c r="I389">
        <v>0</v>
      </c>
    </row>
    <row r="390" spans="1:25" x14ac:dyDescent="0.25">
      <c r="A390" t="s">
        <v>104</v>
      </c>
      <c r="B390">
        <v>348.96699999999998</v>
      </c>
      <c r="C390">
        <v>339.53899999999999</v>
      </c>
      <c r="D390">
        <v>321.68</v>
      </c>
      <c r="E390">
        <v>316.125</v>
      </c>
      <c r="F390">
        <v>11.209199999999999</v>
      </c>
      <c r="G390">
        <v>1.2300499999999999E-3</v>
      </c>
      <c r="H390">
        <v>0.99953700000000001</v>
      </c>
      <c r="I390">
        <v>0</v>
      </c>
    </row>
    <row r="391" spans="1:25" x14ac:dyDescent="0.25">
      <c r="A391" t="s">
        <v>104</v>
      </c>
      <c r="B391">
        <v>337.75700000000001</v>
      </c>
      <c r="C391">
        <v>328.50700000000001</v>
      </c>
      <c r="D391">
        <v>314.178</v>
      </c>
      <c r="E391">
        <v>309.40899999999999</v>
      </c>
      <c r="F391">
        <v>10.7301</v>
      </c>
      <c r="G391">
        <v>1.2300600000000001E-3</v>
      </c>
      <c r="H391">
        <v>0.99943199999999999</v>
      </c>
      <c r="I391">
        <v>0</v>
      </c>
      <c r="R391" t="s">
        <v>67</v>
      </c>
      <c r="U391" t="s">
        <v>66</v>
      </c>
      <c r="X391" t="s">
        <v>64</v>
      </c>
    </row>
    <row r="392" spans="1:25" s="3" customFormat="1" x14ac:dyDescent="0.25">
      <c r="A392" s="3" t="s">
        <v>104</v>
      </c>
      <c r="B392" s="3">
        <v>344.95499999999998</v>
      </c>
      <c r="C392" s="3">
        <v>335.99099999999999</v>
      </c>
      <c r="D392" s="3">
        <v>318.35000000000002</v>
      </c>
      <c r="E392" s="3">
        <v>313.298</v>
      </c>
      <c r="F392" s="3">
        <v>10.884600000000001</v>
      </c>
      <c r="G392" s="3">
        <v>1.2300499999999999E-3</v>
      </c>
      <c r="H392" s="3">
        <v>0.999278</v>
      </c>
      <c r="I392" s="3">
        <v>0</v>
      </c>
      <c r="P392"/>
      <c r="Q392"/>
      <c r="R392">
        <f>AVERAGE(B343:B392)</f>
        <v>340.37806000000006</v>
      </c>
      <c r="S392">
        <f>AVERAGE(C343:C392)</f>
        <v>331.80957999999998</v>
      </c>
      <c r="T392"/>
      <c r="U392">
        <f>_xlfn.VAR.P(B343:B392)</f>
        <v>56.516474736400021</v>
      </c>
      <c r="V392">
        <f>_xlfn.VAR.P(C343:C392)</f>
        <v>55.472658563600014</v>
      </c>
      <c r="W392"/>
      <c r="X392">
        <f>1.96*SQRT(U392)/50</f>
        <v>0.29469556450503581</v>
      </c>
      <c r="Y392">
        <f>1.96*SQRT(V392)/50</f>
        <v>0.29196148043050185</v>
      </c>
    </row>
    <row r="393" spans="1:25" x14ac:dyDescent="0.25">
      <c r="A393" t="s">
        <v>104</v>
      </c>
      <c r="B393">
        <v>17101.079399999999</v>
      </c>
      <c r="C393" t="s">
        <v>36</v>
      </c>
    </row>
    <row r="394" spans="1:25" x14ac:dyDescent="0.25">
      <c r="A394" t="s">
        <v>107</v>
      </c>
      <c r="B394">
        <v>1263.1099999999999</v>
      </c>
      <c r="C394">
        <v>1216.21</v>
      </c>
      <c r="D394">
        <v>1212.08</v>
      </c>
      <c r="E394">
        <v>801.351</v>
      </c>
      <c r="F394">
        <v>459.96499999999997</v>
      </c>
      <c r="G394">
        <v>1.2300600000000001E-3</v>
      </c>
      <c r="H394">
        <v>0.99936599999999998</v>
      </c>
      <c r="I394">
        <v>0</v>
      </c>
    </row>
    <row r="395" spans="1:25" x14ac:dyDescent="0.25">
      <c r="A395" t="s">
        <v>107</v>
      </c>
      <c r="B395">
        <v>1272.69</v>
      </c>
      <c r="C395">
        <v>1223.94</v>
      </c>
      <c r="D395">
        <v>1215.77</v>
      </c>
      <c r="E395">
        <v>803.346</v>
      </c>
      <c r="F395">
        <v>463.66</v>
      </c>
      <c r="G395">
        <v>1.2300799999999999E-3</v>
      </c>
      <c r="H395">
        <v>0.99994899999999998</v>
      </c>
      <c r="I395">
        <v>0</v>
      </c>
    </row>
    <row r="396" spans="1:25" x14ac:dyDescent="0.25">
      <c r="A396" t="s">
        <v>107</v>
      </c>
      <c r="B396">
        <v>1275.69</v>
      </c>
      <c r="C396">
        <v>1225.26</v>
      </c>
      <c r="D396">
        <v>1220.33</v>
      </c>
      <c r="E396">
        <v>809.21600000000001</v>
      </c>
      <c r="F396">
        <v>460.70100000000002</v>
      </c>
      <c r="G396">
        <v>1.2300499999999999E-3</v>
      </c>
      <c r="H396">
        <v>0.999969</v>
      </c>
      <c r="I396">
        <v>0</v>
      </c>
    </row>
    <row r="397" spans="1:25" x14ac:dyDescent="0.25">
      <c r="A397" t="s">
        <v>107</v>
      </c>
      <c r="B397">
        <v>1279.42</v>
      </c>
      <c r="C397">
        <v>1231.77</v>
      </c>
      <c r="D397">
        <v>1224.44</v>
      </c>
      <c r="E397">
        <v>812.83500000000004</v>
      </c>
      <c r="F397">
        <v>462.03800000000001</v>
      </c>
      <c r="G397">
        <v>1.2300499999999999E-3</v>
      </c>
      <c r="H397">
        <v>0.99968900000000005</v>
      </c>
      <c r="I397">
        <v>0</v>
      </c>
    </row>
    <row r="398" spans="1:25" x14ac:dyDescent="0.25">
      <c r="A398" t="s">
        <v>107</v>
      </c>
      <c r="B398">
        <v>1264.47</v>
      </c>
      <c r="C398">
        <v>1217.82</v>
      </c>
      <c r="D398">
        <v>1212.8699999999999</v>
      </c>
      <c r="E398">
        <v>801.77200000000005</v>
      </c>
      <c r="F398">
        <v>460.67099999999999</v>
      </c>
      <c r="G398">
        <v>1.2300499999999999E-3</v>
      </c>
      <c r="H398">
        <v>0.99967499999999998</v>
      </c>
      <c r="I398">
        <v>0</v>
      </c>
    </row>
    <row r="399" spans="1:25" x14ac:dyDescent="0.25">
      <c r="A399" t="s">
        <v>107</v>
      </c>
      <c r="B399">
        <v>1256.33</v>
      </c>
      <c r="C399">
        <v>1210.29</v>
      </c>
      <c r="D399">
        <v>1205.17</v>
      </c>
      <c r="E399">
        <v>794.01800000000003</v>
      </c>
      <c r="F399">
        <v>461.07400000000001</v>
      </c>
      <c r="G399">
        <v>1.23007E-3</v>
      </c>
      <c r="H399">
        <v>0.99962399999999996</v>
      </c>
      <c r="I399">
        <v>0</v>
      </c>
    </row>
    <row r="400" spans="1:25" x14ac:dyDescent="0.25">
      <c r="A400" t="s">
        <v>107</v>
      </c>
      <c r="B400">
        <v>1273.6199999999999</v>
      </c>
      <c r="C400">
        <v>1226.55</v>
      </c>
      <c r="D400">
        <v>1221.79</v>
      </c>
      <c r="E400">
        <v>810.62699999999995</v>
      </c>
      <c r="F400">
        <v>460.80200000000002</v>
      </c>
      <c r="G400">
        <v>1.2300499999999999E-3</v>
      </c>
      <c r="H400">
        <v>0.99984700000000004</v>
      </c>
      <c r="I400">
        <v>0</v>
      </c>
    </row>
    <row r="401" spans="1:9" x14ac:dyDescent="0.25">
      <c r="A401" t="s">
        <v>107</v>
      </c>
      <c r="B401">
        <v>1266.5999999999999</v>
      </c>
      <c r="C401">
        <v>1219.8399999999999</v>
      </c>
      <c r="D401">
        <v>1214.3699999999999</v>
      </c>
      <c r="E401">
        <v>802.74699999999996</v>
      </c>
      <c r="F401">
        <v>461.529</v>
      </c>
      <c r="G401">
        <v>1.2300499999999999E-3</v>
      </c>
      <c r="H401">
        <v>0.99980899999999995</v>
      </c>
      <c r="I401">
        <v>0</v>
      </c>
    </row>
    <row r="402" spans="1:9" x14ac:dyDescent="0.25">
      <c r="A402" t="s">
        <v>107</v>
      </c>
      <c r="B402">
        <v>1276.1500000000001</v>
      </c>
      <c r="C402">
        <v>1228.1500000000001</v>
      </c>
      <c r="D402">
        <v>1222.96</v>
      </c>
      <c r="E402">
        <v>811.596</v>
      </c>
      <c r="F402">
        <v>461.31299999999999</v>
      </c>
      <c r="G402">
        <v>1.2300499999999999E-3</v>
      </c>
      <c r="H402">
        <v>0.99926599999999999</v>
      </c>
      <c r="I402">
        <v>0</v>
      </c>
    </row>
    <row r="403" spans="1:9" x14ac:dyDescent="0.25">
      <c r="A403" t="s">
        <v>107</v>
      </c>
      <c r="B403">
        <v>1271.4000000000001</v>
      </c>
      <c r="C403">
        <v>1224.8399999999999</v>
      </c>
      <c r="D403">
        <v>1219.04</v>
      </c>
      <c r="E403">
        <v>807.40200000000004</v>
      </c>
      <c r="F403">
        <v>461.64800000000002</v>
      </c>
      <c r="G403">
        <v>1.2300499999999999E-3</v>
      </c>
      <c r="H403">
        <v>0.99963900000000006</v>
      </c>
      <c r="I403">
        <v>0</v>
      </c>
    </row>
    <row r="404" spans="1:9" x14ac:dyDescent="0.25">
      <c r="A404" t="s">
        <v>107</v>
      </c>
      <c r="B404">
        <v>1268.67</v>
      </c>
      <c r="C404">
        <v>1220.1199999999999</v>
      </c>
      <c r="D404">
        <v>1214.3499999999999</v>
      </c>
      <c r="E404">
        <v>802.84799999999996</v>
      </c>
      <c r="F404">
        <v>461.66800000000001</v>
      </c>
      <c r="G404">
        <v>1.2300600000000001E-3</v>
      </c>
      <c r="H404">
        <v>0.99993900000000002</v>
      </c>
      <c r="I404">
        <v>0</v>
      </c>
    </row>
    <row r="405" spans="1:9" x14ac:dyDescent="0.25">
      <c r="A405" t="s">
        <v>107</v>
      </c>
      <c r="B405">
        <v>1273.5999999999999</v>
      </c>
      <c r="C405">
        <v>1226.47</v>
      </c>
      <c r="D405">
        <v>1221.0899999999999</v>
      </c>
      <c r="E405">
        <v>809.68899999999996</v>
      </c>
      <c r="F405">
        <v>461.28399999999999</v>
      </c>
      <c r="G405">
        <v>1.2300499999999999E-3</v>
      </c>
      <c r="H405">
        <v>0.99917299999999998</v>
      </c>
      <c r="I405">
        <v>0</v>
      </c>
    </row>
    <row r="406" spans="1:9" x14ac:dyDescent="0.25">
      <c r="A406" t="s">
        <v>107</v>
      </c>
      <c r="B406">
        <v>1261.31</v>
      </c>
      <c r="C406">
        <v>1214.28</v>
      </c>
      <c r="D406">
        <v>1209.29</v>
      </c>
      <c r="E406">
        <v>798.08600000000001</v>
      </c>
      <c r="F406">
        <v>460.935</v>
      </c>
      <c r="G406">
        <v>1.2300600000000001E-3</v>
      </c>
      <c r="H406">
        <v>0.99800100000000003</v>
      </c>
      <c r="I406">
        <v>0</v>
      </c>
    </row>
    <row r="407" spans="1:9" x14ac:dyDescent="0.25">
      <c r="A407" t="s">
        <v>107</v>
      </c>
      <c r="B407">
        <v>1266.4000000000001</v>
      </c>
      <c r="C407">
        <v>1216.56</v>
      </c>
      <c r="D407">
        <v>1211.9100000000001</v>
      </c>
      <c r="E407">
        <v>800.96400000000006</v>
      </c>
      <c r="F407">
        <v>460.47699999999998</v>
      </c>
      <c r="G407">
        <v>1.2300499999999999E-3</v>
      </c>
      <c r="H407">
        <v>0.99973599999999996</v>
      </c>
      <c r="I407">
        <v>0</v>
      </c>
    </row>
    <row r="408" spans="1:9" x14ac:dyDescent="0.25">
      <c r="A408" t="s">
        <v>107</v>
      </c>
      <c r="B408">
        <v>1265.02</v>
      </c>
      <c r="C408">
        <v>1218.17</v>
      </c>
      <c r="D408">
        <v>1212.5</v>
      </c>
      <c r="E408">
        <v>800.89400000000001</v>
      </c>
      <c r="F408">
        <v>461.45800000000003</v>
      </c>
      <c r="G408">
        <v>1.2300799999999999E-3</v>
      </c>
      <c r="H408">
        <v>0.99982199999999999</v>
      </c>
      <c r="I408">
        <v>0</v>
      </c>
    </row>
    <row r="409" spans="1:9" x14ac:dyDescent="0.25">
      <c r="A409" t="s">
        <v>107</v>
      </c>
      <c r="B409">
        <v>1273.98</v>
      </c>
      <c r="C409">
        <v>1227.0999999999999</v>
      </c>
      <c r="D409">
        <v>1221.19</v>
      </c>
      <c r="E409">
        <v>809.37800000000004</v>
      </c>
      <c r="F409">
        <v>461.791</v>
      </c>
      <c r="G409">
        <v>1.2300600000000001E-3</v>
      </c>
      <c r="H409">
        <v>0.99946599999999997</v>
      </c>
      <c r="I409">
        <v>0</v>
      </c>
    </row>
    <row r="410" spans="1:9" x14ac:dyDescent="0.25">
      <c r="A410" t="s">
        <v>107</v>
      </c>
      <c r="B410">
        <v>1271.5999999999999</v>
      </c>
      <c r="C410">
        <v>1224.94</v>
      </c>
      <c r="D410">
        <v>1219.24</v>
      </c>
      <c r="E410">
        <v>808.32500000000005</v>
      </c>
      <c r="F410">
        <v>461.43799999999999</v>
      </c>
      <c r="G410">
        <v>1.2300600000000001E-3</v>
      </c>
      <c r="H410">
        <v>0.99917800000000001</v>
      </c>
      <c r="I410">
        <v>0</v>
      </c>
    </row>
    <row r="411" spans="1:9" x14ac:dyDescent="0.25">
      <c r="A411" t="s">
        <v>107</v>
      </c>
      <c r="B411">
        <v>1266.6099999999999</v>
      </c>
      <c r="C411">
        <v>1219.8399999999999</v>
      </c>
      <c r="D411">
        <v>1214.71</v>
      </c>
      <c r="E411">
        <v>803.45</v>
      </c>
      <c r="F411">
        <v>461.06099999999998</v>
      </c>
      <c r="G411">
        <v>1.2300600000000001E-3</v>
      </c>
      <c r="H411">
        <v>0.99872700000000003</v>
      </c>
      <c r="I411">
        <v>0</v>
      </c>
    </row>
    <row r="412" spans="1:9" x14ac:dyDescent="0.25">
      <c r="A412" t="s">
        <v>107</v>
      </c>
      <c r="B412">
        <v>1286.08</v>
      </c>
      <c r="C412">
        <v>1239.23</v>
      </c>
      <c r="D412">
        <v>1233.58</v>
      </c>
      <c r="E412">
        <v>822.44799999999998</v>
      </c>
      <c r="F412">
        <v>461.60500000000002</v>
      </c>
      <c r="G412">
        <v>1.2300499999999999E-3</v>
      </c>
      <c r="H412">
        <v>0.99995800000000001</v>
      </c>
      <c r="I412">
        <v>0</v>
      </c>
    </row>
    <row r="413" spans="1:9" x14ac:dyDescent="0.25">
      <c r="A413" t="s">
        <v>107</v>
      </c>
      <c r="B413">
        <v>1275.81</v>
      </c>
      <c r="C413">
        <v>1226.4000000000001</v>
      </c>
      <c r="D413">
        <v>1222.07</v>
      </c>
      <c r="E413">
        <v>811.26300000000003</v>
      </c>
      <c r="F413">
        <v>460.40300000000002</v>
      </c>
      <c r="G413">
        <v>1.2300499999999999E-3</v>
      </c>
      <c r="H413">
        <v>0.99945499999999998</v>
      </c>
      <c r="I413">
        <v>0</v>
      </c>
    </row>
    <row r="414" spans="1:9" x14ac:dyDescent="0.25">
      <c r="A414" t="s">
        <v>107</v>
      </c>
      <c r="B414">
        <v>1269.51</v>
      </c>
      <c r="C414">
        <v>1222.6099999999999</v>
      </c>
      <c r="D414">
        <v>1218.1300000000001</v>
      </c>
      <c r="E414">
        <v>807.41700000000003</v>
      </c>
      <c r="F414">
        <v>460.339</v>
      </c>
      <c r="G414">
        <v>1.2300499999999999E-3</v>
      </c>
      <c r="H414">
        <v>0.99968400000000002</v>
      </c>
      <c r="I414">
        <v>0</v>
      </c>
    </row>
    <row r="415" spans="1:9" x14ac:dyDescent="0.25">
      <c r="A415" t="s">
        <v>107</v>
      </c>
      <c r="B415">
        <v>1265.6199999999999</v>
      </c>
      <c r="C415">
        <v>1216.92</v>
      </c>
      <c r="D415">
        <v>1212.73</v>
      </c>
      <c r="E415">
        <v>802.00199999999995</v>
      </c>
      <c r="F415">
        <v>460.14699999999999</v>
      </c>
      <c r="G415">
        <v>1.2300600000000001E-3</v>
      </c>
      <c r="H415">
        <v>0.99940700000000005</v>
      </c>
      <c r="I415">
        <v>0</v>
      </c>
    </row>
    <row r="416" spans="1:9" x14ac:dyDescent="0.25">
      <c r="A416" t="s">
        <v>107</v>
      </c>
      <c r="B416">
        <v>1267.29</v>
      </c>
      <c r="C416">
        <v>1219.8699999999999</v>
      </c>
      <c r="D416">
        <v>1213.92</v>
      </c>
      <c r="E416">
        <v>802.43899999999996</v>
      </c>
      <c r="F416">
        <v>461.58499999999998</v>
      </c>
      <c r="G416">
        <v>1.2300499999999999E-3</v>
      </c>
      <c r="H416">
        <v>0.99993299999999996</v>
      </c>
      <c r="I416">
        <v>0</v>
      </c>
    </row>
    <row r="417" spans="1:9" x14ac:dyDescent="0.25">
      <c r="A417" t="s">
        <v>107</v>
      </c>
      <c r="B417">
        <v>1277.8900000000001</v>
      </c>
      <c r="C417">
        <v>1227.7</v>
      </c>
      <c r="D417">
        <v>1222.1400000000001</v>
      </c>
      <c r="E417">
        <v>810.59100000000001</v>
      </c>
      <c r="F417">
        <v>461.14600000000002</v>
      </c>
      <c r="G417">
        <v>1.2300499999999999E-3</v>
      </c>
      <c r="H417">
        <v>0.99920299999999995</v>
      </c>
      <c r="I417">
        <v>0</v>
      </c>
    </row>
    <row r="418" spans="1:9" x14ac:dyDescent="0.25">
      <c r="A418" t="s">
        <v>107</v>
      </c>
      <c r="B418">
        <v>1280.33</v>
      </c>
      <c r="C418">
        <v>1230.58</v>
      </c>
      <c r="D418">
        <v>1221.75</v>
      </c>
      <c r="E418">
        <v>807.67</v>
      </c>
      <c r="F418">
        <v>462.87099999999998</v>
      </c>
      <c r="G418">
        <v>1.23007E-3</v>
      </c>
      <c r="H418">
        <v>0.999363</v>
      </c>
      <c r="I418">
        <v>0</v>
      </c>
    </row>
    <row r="419" spans="1:9" x14ac:dyDescent="0.25">
      <c r="A419" t="s">
        <v>107</v>
      </c>
      <c r="B419">
        <v>1274.95</v>
      </c>
      <c r="C419">
        <v>1223.77</v>
      </c>
      <c r="D419">
        <v>1217.08</v>
      </c>
      <c r="E419">
        <v>804.86599999999999</v>
      </c>
      <c r="F419">
        <v>460.858</v>
      </c>
      <c r="G419">
        <v>1.2300499999999999E-3</v>
      </c>
      <c r="H419">
        <v>0.99938000000000005</v>
      </c>
      <c r="I419">
        <v>0</v>
      </c>
    </row>
    <row r="420" spans="1:9" x14ac:dyDescent="0.25">
      <c r="A420" t="s">
        <v>107</v>
      </c>
      <c r="B420">
        <v>1283.32</v>
      </c>
      <c r="C420">
        <v>1233.6500000000001</v>
      </c>
      <c r="D420">
        <v>1228.06</v>
      </c>
      <c r="E420">
        <v>816.58</v>
      </c>
      <c r="F420">
        <v>461.48</v>
      </c>
      <c r="G420">
        <v>1.2300499999999999E-3</v>
      </c>
      <c r="H420">
        <v>0.99987599999999999</v>
      </c>
      <c r="I420">
        <v>0</v>
      </c>
    </row>
    <row r="421" spans="1:9" x14ac:dyDescent="0.25">
      <c r="A421" t="s">
        <v>107</v>
      </c>
      <c r="B421">
        <v>1267.03</v>
      </c>
      <c r="C421">
        <v>1219.8399999999999</v>
      </c>
      <c r="D421">
        <v>1213.83</v>
      </c>
      <c r="E421">
        <v>802.22199999999998</v>
      </c>
      <c r="F421">
        <v>461.678</v>
      </c>
      <c r="G421">
        <v>1.2300499999999999E-3</v>
      </c>
      <c r="H421">
        <v>0.99957200000000002</v>
      </c>
      <c r="I421">
        <v>0</v>
      </c>
    </row>
    <row r="422" spans="1:9" x14ac:dyDescent="0.25">
      <c r="A422" t="s">
        <v>107</v>
      </c>
      <c r="B422">
        <v>1275.0999999999999</v>
      </c>
      <c r="C422">
        <v>1227.31</v>
      </c>
      <c r="D422">
        <v>1222.3</v>
      </c>
      <c r="E422">
        <v>810.95600000000002</v>
      </c>
      <c r="F422">
        <v>461.08600000000001</v>
      </c>
      <c r="G422">
        <v>1.2300499999999999E-3</v>
      </c>
      <c r="H422">
        <v>0.99918099999999999</v>
      </c>
      <c r="I422">
        <v>0</v>
      </c>
    </row>
    <row r="423" spans="1:9" x14ac:dyDescent="0.25">
      <c r="A423" t="s">
        <v>107</v>
      </c>
      <c r="B423">
        <v>1265.93</v>
      </c>
      <c r="C423">
        <v>1218.7</v>
      </c>
      <c r="D423">
        <v>1214.02</v>
      </c>
      <c r="E423">
        <v>803.03099999999995</v>
      </c>
      <c r="F423">
        <v>460.51299999999998</v>
      </c>
      <c r="G423">
        <v>1.2300900000000001E-3</v>
      </c>
      <c r="H423">
        <v>0.99974200000000002</v>
      </c>
      <c r="I423">
        <v>0</v>
      </c>
    </row>
    <row r="424" spans="1:9" x14ac:dyDescent="0.25">
      <c r="A424" t="s">
        <v>107</v>
      </c>
      <c r="B424">
        <v>1276.6400000000001</v>
      </c>
      <c r="C424">
        <v>1230.0999999999999</v>
      </c>
      <c r="D424">
        <v>1225.54</v>
      </c>
      <c r="E424">
        <v>814.55600000000004</v>
      </c>
      <c r="F424">
        <v>460.52600000000001</v>
      </c>
      <c r="G424">
        <v>1.2300600000000001E-3</v>
      </c>
      <c r="H424">
        <v>0.99989499999999998</v>
      </c>
      <c r="I424">
        <v>0</v>
      </c>
    </row>
    <row r="425" spans="1:9" x14ac:dyDescent="0.25">
      <c r="A425" t="s">
        <v>107</v>
      </c>
      <c r="B425">
        <v>1270.29</v>
      </c>
      <c r="C425">
        <v>1220.6600000000001</v>
      </c>
      <c r="D425">
        <v>1215.02</v>
      </c>
      <c r="E425">
        <v>803.64700000000005</v>
      </c>
      <c r="F425">
        <v>461.51799999999997</v>
      </c>
      <c r="G425">
        <v>1.2300499999999999E-3</v>
      </c>
      <c r="H425">
        <v>0.999946</v>
      </c>
      <c r="I425">
        <v>0</v>
      </c>
    </row>
    <row r="426" spans="1:9" x14ac:dyDescent="0.25">
      <c r="A426" t="s">
        <v>107</v>
      </c>
      <c r="B426">
        <v>1272.6400000000001</v>
      </c>
      <c r="C426">
        <v>1225.92</v>
      </c>
      <c r="D426">
        <v>1217.75</v>
      </c>
      <c r="E426">
        <v>805.19399999999996</v>
      </c>
      <c r="F426">
        <v>463.411</v>
      </c>
      <c r="G426">
        <v>1.2300499999999999E-3</v>
      </c>
      <c r="H426">
        <v>0.99918200000000001</v>
      </c>
      <c r="I426">
        <v>0</v>
      </c>
    </row>
    <row r="427" spans="1:9" x14ac:dyDescent="0.25">
      <c r="A427" t="s">
        <v>107</v>
      </c>
      <c r="B427">
        <v>1277.8900000000001</v>
      </c>
      <c r="C427">
        <v>1227.52</v>
      </c>
      <c r="D427">
        <v>1221.18</v>
      </c>
      <c r="E427">
        <v>809.24</v>
      </c>
      <c r="F427">
        <v>462.00700000000001</v>
      </c>
      <c r="G427">
        <v>1.2300499999999999E-3</v>
      </c>
      <c r="H427">
        <v>0.99978999999999996</v>
      </c>
      <c r="I427">
        <v>0</v>
      </c>
    </row>
    <row r="428" spans="1:9" x14ac:dyDescent="0.25">
      <c r="A428" t="s">
        <v>107</v>
      </c>
      <c r="B428">
        <v>1278.6199999999999</v>
      </c>
      <c r="C428">
        <v>1228.78</v>
      </c>
      <c r="D428">
        <v>1222.6600000000001</v>
      </c>
      <c r="E428">
        <v>811.10199999999998</v>
      </c>
      <c r="F428">
        <v>461.64</v>
      </c>
      <c r="G428">
        <v>1.2300499999999999E-3</v>
      </c>
      <c r="H428">
        <v>0.99951199999999996</v>
      </c>
      <c r="I428">
        <v>0</v>
      </c>
    </row>
    <row r="429" spans="1:9" x14ac:dyDescent="0.25">
      <c r="A429" t="s">
        <v>107</v>
      </c>
      <c r="B429">
        <v>1269.0999999999999</v>
      </c>
      <c r="C429">
        <v>1219.25</v>
      </c>
      <c r="D429">
        <v>1212.77</v>
      </c>
      <c r="E429">
        <v>801.05899999999997</v>
      </c>
      <c r="F429">
        <v>462.12200000000001</v>
      </c>
      <c r="G429">
        <v>1.2300600000000001E-3</v>
      </c>
      <c r="H429">
        <v>0.99947399999999997</v>
      </c>
      <c r="I429">
        <v>0</v>
      </c>
    </row>
    <row r="430" spans="1:9" x14ac:dyDescent="0.25">
      <c r="A430" t="s">
        <v>107</v>
      </c>
      <c r="B430">
        <v>1275.7</v>
      </c>
      <c r="C430">
        <v>1228.3800000000001</v>
      </c>
      <c r="D430">
        <v>1220.78</v>
      </c>
      <c r="E430">
        <v>808.89499999999998</v>
      </c>
      <c r="F430">
        <v>462.87599999999998</v>
      </c>
      <c r="G430">
        <v>1.2300499999999999E-3</v>
      </c>
      <c r="H430">
        <v>0.99903200000000003</v>
      </c>
      <c r="I430">
        <v>0</v>
      </c>
    </row>
    <row r="431" spans="1:9" x14ac:dyDescent="0.25">
      <c r="A431" t="s">
        <v>107</v>
      </c>
      <c r="B431">
        <v>1270.8599999999999</v>
      </c>
      <c r="C431">
        <v>1221.01</v>
      </c>
      <c r="D431">
        <v>1215.54</v>
      </c>
      <c r="E431">
        <v>804.28599999999994</v>
      </c>
      <c r="F431">
        <v>461.26600000000002</v>
      </c>
      <c r="G431">
        <v>1.2300499999999999E-3</v>
      </c>
      <c r="H431">
        <v>0.99980800000000003</v>
      </c>
      <c r="I431">
        <v>0</v>
      </c>
    </row>
    <row r="432" spans="1:9" x14ac:dyDescent="0.25">
      <c r="A432" t="s">
        <v>107</v>
      </c>
      <c r="B432">
        <v>1274.72</v>
      </c>
      <c r="C432">
        <v>1227.3499999999999</v>
      </c>
      <c r="D432">
        <v>1220.67</v>
      </c>
      <c r="E432">
        <v>809.08799999999997</v>
      </c>
      <c r="F432">
        <v>462.23099999999999</v>
      </c>
      <c r="G432">
        <v>1.2300600000000001E-3</v>
      </c>
      <c r="H432">
        <v>0.99996300000000005</v>
      </c>
      <c r="I432">
        <v>0</v>
      </c>
    </row>
    <row r="433" spans="1:25" x14ac:dyDescent="0.25">
      <c r="A433" t="s">
        <v>107</v>
      </c>
      <c r="B433">
        <v>1270.53</v>
      </c>
      <c r="C433">
        <v>1219.68</v>
      </c>
      <c r="D433">
        <v>1213.8499999999999</v>
      </c>
      <c r="E433">
        <v>802.39800000000002</v>
      </c>
      <c r="F433">
        <v>461.548</v>
      </c>
      <c r="G433">
        <v>1.2300499999999999E-3</v>
      </c>
      <c r="H433">
        <v>0.99972700000000003</v>
      </c>
      <c r="I433">
        <v>0</v>
      </c>
    </row>
    <row r="434" spans="1:25" x14ac:dyDescent="0.25">
      <c r="A434" t="s">
        <v>107</v>
      </c>
      <c r="B434">
        <v>1265.6500000000001</v>
      </c>
      <c r="C434">
        <v>1218.76</v>
      </c>
      <c r="D434">
        <v>1209.67</v>
      </c>
      <c r="E434">
        <v>797.45899999999995</v>
      </c>
      <c r="F434">
        <v>464.45</v>
      </c>
      <c r="G434">
        <v>1.2300499999999999E-3</v>
      </c>
      <c r="H434">
        <v>0.99885500000000005</v>
      </c>
      <c r="I434">
        <v>0</v>
      </c>
    </row>
    <row r="435" spans="1:25" x14ac:dyDescent="0.25">
      <c r="A435" t="s">
        <v>107</v>
      </c>
      <c r="B435">
        <v>1289.6300000000001</v>
      </c>
      <c r="C435">
        <v>1239.3399999999999</v>
      </c>
      <c r="D435">
        <v>1228.8599999999999</v>
      </c>
      <c r="E435">
        <v>816.62800000000004</v>
      </c>
      <c r="F435">
        <v>466.06599999999997</v>
      </c>
      <c r="G435">
        <v>1.2300499999999999E-3</v>
      </c>
      <c r="H435">
        <v>0.999969</v>
      </c>
      <c r="I435">
        <v>0</v>
      </c>
    </row>
    <row r="436" spans="1:25" x14ac:dyDescent="0.25">
      <c r="A436" t="s">
        <v>107</v>
      </c>
      <c r="B436">
        <v>1269.1500000000001</v>
      </c>
      <c r="C436">
        <v>1219.08</v>
      </c>
      <c r="D436">
        <v>1206.74</v>
      </c>
      <c r="E436">
        <v>794.46299999999997</v>
      </c>
      <c r="F436">
        <v>467.18400000000003</v>
      </c>
      <c r="G436">
        <v>1.2300499999999999E-3</v>
      </c>
      <c r="H436">
        <v>0.99962399999999996</v>
      </c>
      <c r="I436">
        <v>0</v>
      </c>
    </row>
    <row r="437" spans="1:25" x14ac:dyDescent="0.25">
      <c r="A437" t="s">
        <v>107</v>
      </c>
      <c r="B437">
        <v>1267.32</v>
      </c>
      <c r="C437">
        <v>1217.81</v>
      </c>
      <c r="D437">
        <v>1205.21</v>
      </c>
      <c r="E437">
        <v>792.86</v>
      </c>
      <c r="F437">
        <v>467.72199999999998</v>
      </c>
      <c r="G437">
        <v>1.2300499999999999E-3</v>
      </c>
      <c r="H437">
        <v>0.99745200000000001</v>
      </c>
      <c r="I437">
        <v>0</v>
      </c>
    </row>
    <row r="438" spans="1:25" x14ac:dyDescent="0.25">
      <c r="A438" t="s">
        <v>107</v>
      </c>
      <c r="B438">
        <v>1288.55</v>
      </c>
      <c r="C438">
        <v>1238.95</v>
      </c>
      <c r="D438">
        <v>1230.25</v>
      </c>
      <c r="E438">
        <v>817.37099999999998</v>
      </c>
      <c r="F438">
        <v>463.94400000000002</v>
      </c>
      <c r="G438">
        <v>1.2300499999999999E-3</v>
      </c>
      <c r="H438">
        <v>0.99967300000000003</v>
      </c>
      <c r="I438">
        <v>0</v>
      </c>
    </row>
    <row r="439" spans="1:25" x14ac:dyDescent="0.25">
      <c r="A439" t="s">
        <v>107</v>
      </c>
      <c r="B439">
        <v>1270.75</v>
      </c>
      <c r="C439">
        <v>1223.44</v>
      </c>
      <c r="D439">
        <v>1212.98</v>
      </c>
      <c r="E439">
        <v>800.60699999999997</v>
      </c>
      <c r="F439">
        <v>465.50299999999999</v>
      </c>
      <c r="G439">
        <v>1.23007E-3</v>
      </c>
      <c r="H439">
        <v>0.99973999999999996</v>
      </c>
      <c r="I439">
        <v>0</v>
      </c>
    </row>
    <row r="440" spans="1:25" x14ac:dyDescent="0.25">
      <c r="A440" t="s">
        <v>107</v>
      </c>
      <c r="B440">
        <v>1270.5899999999999</v>
      </c>
      <c r="C440">
        <v>1224.3599999999999</v>
      </c>
      <c r="D440">
        <v>1213.78</v>
      </c>
      <c r="E440">
        <v>801.28700000000003</v>
      </c>
      <c r="F440">
        <v>465.012</v>
      </c>
      <c r="G440">
        <v>1.2300499999999999E-3</v>
      </c>
      <c r="H440">
        <v>0.99885299999999999</v>
      </c>
      <c r="I440">
        <v>0</v>
      </c>
    </row>
    <row r="441" spans="1:25" x14ac:dyDescent="0.25">
      <c r="A441" t="s">
        <v>107</v>
      </c>
      <c r="B441">
        <v>1260.26</v>
      </c>
      <c r="C441">
        <v>1215.82</v>
      </c>
      <c r="D441">
        <v>1206.9100000000001</v>
      </c>
      <c r="E441">
        <v>795.18100000000004</v>
      </c>
      <c r="F441">
        <v>464.63799999999998</v>
      </c>
      <c r="G441">
        <v>1.2300499999999999E-3</v>
      </c>
      <c r="H441">
        <v>0.99856199999999995</v>
      </c>
      <c r="I441">
        <v>0</v>
      </c>
    </row>
    <row r="442" spans="1:25" x14ac:dyDescent="0.25">
      <c r="A442" t="s">
        <v>107</v>
      </c>
      <c r="B442">
        <v>1297.53</v>
      </c>
      <c r="C442">
        <v>1252.49</v>
      </c>
      <c r="D442">
        <v>1241.32</v>
      </c>
      <c r="E442">
        <v>827.50300000000004</v>
      </c>
      <c r="F442">
        <v>466.08600000000001</v>
      </c>
      <c r="G442">
        <v>1.2300499999999999E-3</v>
      </c>
      <c r="H442">
        <v>0.99888100000000002</v>
      </c>
      <c r="I442">
        <v>0</v>
      </c>
    </row>
    <row r="443" spans="1:25" x14ac:dyDescent="0.25">
      <c r="A443" t="s">
        <v>107</v>
      </c>
      <c r="B443">
        <v>1276.51</v>
      </c>
      <c r="C443">
        <v>1226.95</v>
      </c>
      <c r="D443">
        <v>1216.8</v>
      </c>
      <c r="E443">
        <v>804.67200000000003</v>
      </c>
      <c r="F443">
        <v>465.00900000000001</v>
      </c>
      <c r="G443">
        <v>1.2300499999999999E-3</v>
      </c>
      <c r="H443">
        <v>0.99990299999999999</v>
      </c>
      <c r="I443">
        <v>0</v>
      </c>
    </row>
    <row r="444" spans="1:25" x14ac:dyDescent="0.25">
      <c r="A444" t="s">
        <v>107</v>
      </c>
      <c r="B444">
        <v>1271.01</v>
      </c>
      <c r="C444">
        <v>1225.48</v>
      </c>
      <c r="D444">
        <v>1213.49</v>
      </c>
      <c r="E444">
        <v>801.26599999999996</v>
      </c>
      <c r="F444">
        <v>467.24700000000001</v>
      </c>
      <c r="G444">
        <v>1.2300499999999999E-3</v>
      </c>
      <c r="H444">
        <v>0.99976100000000001</v>
      </c>
      <c r="I444">
        <v>0</v>
      </c>
    </row>
    <row r="445" spans="1:25" x14ac:dyDescent="0.25">
      <c r="A445" t="s">
        <v>107</v>
      </c>
      <c r="B445">
        <v>1268.56</v>
      </c>
      <c r="C445">
        <v>1223.82</v>
      </c>
      <c r="D445">
        <v>1215</v>
      </c>
      <c r="E445">
        <v>803.32399999999996</v>
      </c>
      <c r="F445">
        <v>464.25700000000001</v>
      </c>
      <c r="G445">
        <v>1.2300499999999999E-3</v>
      </c>
      <c r="H445">
        <v>0.99998699999999996</v>
      </c>
      <c r="I445">
        <v>0</v>
      </c>
    </row>
    <row r="446" spans="1:25" x14ac:dyDescent="0.25">
      <c r="A446" t="s">
        <v>107</v>
      </c>
      <c r="B446">
        <v>1265.4100000000001</v>
      </c>
      <c r="C446">
        <v>1216.94</v>
      </c>
      <c r="D446">
        <v>1207.0999999999999</v>
      </c>
      <c r="E446">
        <v>795.28899999999999</v>
      </c>
      <c r="F446">
        <v>465.45800000000003</v>
      </c>
      <c r="G446">
        <v>1.2300499999999999E-3</v>
      </c>
      <c r="H446">
        <v>0.99991799999999997</v>
      </c>
      <c r="I446">
        <v>0</v>
      </c>
    </row>
    <row r="447" spans="1:25" x14ac:dyDescent="0.25">
      <c r="A447" t="s">
        <v>107</v>
      </c>
      <c r="B447">
        <v>1319.81</v>
      </c>
      <c r="C447">
        <v>1241.79</v>
      </c>
      <c r="D447">
        <v>1232.24</v>
      </c>
      <c r="E447">
        <v>819.55600000000004</v>
      </c>
      <c r="F447">
        <v>464.60700000000003</v>
      </c>
      <c r="G447">
        <v>1.2300600000000001E-3</v>
      </c>
      <c r="H447">
        <v>0.99948999999999999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1282.46</v>
      </c>
      <c r="C448">
        <v>1227.33</v>
      </c>
      <c r="D448">
        <v>1218.98</v>
      </c>
      <c r="E448">
        <v>807.07600000000002</v>
      </c>
      <c r="F448">
        <v>463.45100000000002</v>
      </c>
      <c r="G448">
        <v>1.2300499999999999E-3</v>
      </c>
      <c r="H448">
        <v>0.99849299999999996</v>
      </c>
      <c r="I448">
        <v>0</v>
      </c>
      <c r="R448">
        <f>AVERAGE(B399:B448)</f>
        <v>1273.6066000000001</v>
      </c>
      <c r="S448">
        <f>AVERAGE(C399:C448)</f>
        <v>1224.8948</v>
      </c>
      <c r="U448">
        <f>_xlfn.VAR.P(B399:B448)</f>
        <v>101.14565044000001</v>
      </c>
      <c r="V448">
        <f>_xlfn.VAR.P(C399:C448)</f>
        <v>58.396452960000104</v>
      </c>
      <c r="X448">
        <f>1.96*SQRT(U448)/50</f>
        <v>0.39423908011779046</v>
      </c>
      <c r="Y448">
        <f>1.96*SQRT(V448)/50</f>
        <v>0.29955688187129764</v>
      </c>
    </row>
    <row r="449" spans="1:9" x14ac:dyDescent="0.25">
      <c r="A449" t="s">
        <v>108</v>
      </c>
      <c r="B449">
        <v>63787.808299999997</v>
      </c>
      <c r="C449" t="s">
        <v>36</v>
      </c>
    </row>
    <row r="450" spans="1:9" x14ac:dyDescent="0.25">
      <c r="A450" t="s">
        <v>38</v>
      </c>
      <c r="B450">
        <v>949.00800000000004</v>
      </c>
      <c r="C450">
        <v>0</v>
      </c>
      <c r="D450">
        <v>0</v>
      </c>
      <c r="E450">
        <v>0</v>
      </c>
      <c r="F450">
        <v>0</v>
      </c>
      <c r="G450">
        <v>2.90668E-2</v>
      </c>
      <c r="H450">
        <v>1</v>
      </c>
      <c r="I450">
        <v>0</v>
      </c>
    </row>
    <row r="451" spans="1:9" x14ac:dyDescent="0.25">
      <c r="A451" t="s">
        <v>38</v>
      </c>
      <c r="B451">
        <v>939.48400000000004</v>
      </c>
      <c r="C451">
        <v>0</v>
      </c>
      <c r="D451">
        <v>0</v>
      </c>
      <c r="E451">
        <v>0</v>
      </c>
      <c r="F451">
        <v>0</v>
      </c>
      <c r="G451">
        <v>2.90668E-2</v>
      </c>
      <c r="H451">
        <v>1</v>
      </c>
      <c r="I451">
        <v>0</v>
      </c>
    </row>
    <row r="452" spans="1:9" x14ac:dyDescent="0.25">
      <c r="A452" t="s">
        <v>38</v>
      </c>
      <c r="B452">
        <v>942.68200000000002</v>
      </c>
      <c r="C452">
        <v>0</v>
      </c>
      <c r="D452">
        <v>0</v>
      </c>
      <c r="E452">
        <v>0</v>
      </c>
      <c r="F452">
        <v>0</v>
      </c>
      <c r="G452">
        <v>2.90668E-2</v>
      </c>
      <c r="H452">
        <v>1</v>
      </c>
      <c r="I452">
        <v>0</v>
      </c>
    </row>
    <row r="453" spans="1:9" x14ac:dyDescent="0.25">
      <c r="A453" t="s">
        <v>38</v>
      </c>
      <c r="B453">
        <v>948.88800000000003</v>
      </c>
      <c r="C453">
        <v>0</v>
      </c>
      <c r="D453">
        <v>0</v>
      </c>
      <c r="E453">
        <v>0</v>
      </c>
      <c r="F453">
        <v>0</v>
      </c>
      <c r="G453">
        <v>2.90668E-2</v>
      </c>
      <c r="H453">
        <v>1</v>
      </c>
      <c r="I453">
        <v>0</v>
      </c>
    </row>
    <row r="454" spans="1:9" x14ac:dyDescent="0.25">
      <c r="A454" t="s">
        <v>38</v>
      </c>
      <c r="B454">
        <v>943.00199999999995</v>
      </c>
      <c r="C454">
        <v>0</v>
      </c>
      <c r="D454">
        <v>0</v>
      </c>
      <c r="E454">
        <v>0</v>
      </c>
      <c r="F454">
        <v>0</v>
      </c>
      <c r="G454">
        <v>2.90668E-2</v>
      </c>
      <c r="H454">
        <v>1</v>
      </c>
      <c r="I454">
        <v>0</v>
      </c>
    </row>
    <row r="455" spans="1:9" x14ac:dyDescent="0.25">
      <c r="A455" t="s">
        <v>38</v>
      </c>
      <c r="B455">
        <v>940.98099999999999</v>
      </c>
      <c r="C455">
        <v>0</v>
      </c>
      <c r="D455">
        <v>0</v>
      </c>
      <c r="E455">
        <v>0</v>
      </c>
      <c r="F455">
        <v>0</v>
      </c>
      <c r="G455">
        <v>2.90668E-2</v>
      </c>
      <c r="H455">
        <v>1</v>
      </c>
      <c r="I455">
        <v>0</v>
      </c>
    </row>
    <row r="456" spans="1:9" x14ac:dyDescent="0.25">
      <c r="A456" t="s">
        <v>38</v>
      </c>
      <c r="B456">
        <v>944.27800000000002</v>
      </c>
      <c r="C456">
        <v>0</v>
      </c>
      <c r="D456">
        <v>0</v>
      </c>
      <c r="E456">
        <v>0</v>
      </c>
      <c r="F456">
        <v>0</v>
      </c>
      <c r="G456">
        <v>2.90668E-2</v>
      </c>
      <c r="H456">
        <v>1</v>
      </c>
      <c r="I456">
        <v>0</v>
      </c>
    </row>
    <row r="457" spans="1:9" x14ac:dyDescent="0.25">
      <c r="A457" t="s">
        <v>38</v>
      </c>
      <c r="B457">
        <v>943.91800000000001</v>
      </c>
      <c r="C457">
        <v>0</v>
      </c>
      <c r="D457">
        <v>0</v>
      </c>
      <c r="E457">
        <v>0</v>
      </c>
      <c r="F457">
        <v>0</v>
      </c>
      <c r="G457">
        <v>2.90668E-2</v>
      </c>
      <c r="H457">
        <v>1</v>
      </c>
      <c r="I457">
        <v>0</v>
      </c>
    </row>
    <row r="458" spans="1:9" x14ac:dyDescent="0.25">
      <c r="A458" t="s">
        <v>38</v>
      </c>
      <c r="B458">
        <v>944.41399999999999</v>
      </c>
      <c r="C458">
        <v>0</v>
      </c>
      <c r="D458">
        <v>0</v>
      </c>
      <c r="E458">
        <v>0</v>
      </c>
      <c r="F458">
        <v>0</v>
      </c>
      <c r="G458">
        <v>2.90668E-2</v>
      </c>
      <c r="H458">
        <v>1</v>
      </c>
      <c r="I458">
        <v>0</v>
      </c>
    </row>
    <row r="459" spans="1:9" x14ac:dyDescent="0.25">
      <c r="A459" t="s">
        <v>38</v>
      </c>
      <c r="B459">
        <v>946.60400000000004</v>
      </c>
      <c r="C459">
        <v>0</v>
      </c>
      <c r="D459">
        <v>0</v>
      </c>
      <c r="E459">
        <v>0</v>
      </c>
      <c r="F459">
        <v>0</v>
      </c>
      <c r="G459">
        <v>2.90668E-2</v>
      </c>
      <c r="H459">
        <v>1</v>
      </c>
      <c r="I459">
        <v>0</v>
      </c>
    </row>
    <row r="460" spans="1:9" x14ac:dyDescent="0.25">
      <c r="A460" t="s">
        <v>38</v>
      </c>
      <c r="B460">
        <v>945.25</v>
      </c>
      <c r="C460">
        <v>0</v>
      </c>
      <c r="D460">
        <v>0</v>
      </c>
      <c r="E460">
        <v>0</v>
      </c>
      <c r="F460">
        <v>0</v>
      </c>
      <c r="G460">
        <v>2.90668E-2</v>
      </c>
      <c r="H460">
        <v>1</v>
      </c>
      <c r="I460">
        <v>0</v>
      </c>
    </row>
    <row r="461" spans="1:9" x14ac:dyDescent="0.25">
      <c r="A461" t="s">
        <v>38</v>
      </c>
      <c r="B461">
        <v>944.77300000000002</v>
      </c>
      <c r="C461">
        <v>0</v>
      </c>
      <c r="D461">
        <v>0</v>
      </c>
      <c r="E461">
        <v>0</v>
      </c>
      <c r="F461">
        <v>0</v>
      </c>
      <c r="G461">
        <v>2.90668E-2</v>
      </c>
      <c r="H461">
        <v>1</v>
      </c>
      <c r="I461">
        <v>0</v>
      </c>
    </row>
    <row r="462" spans="1:9" x14ac:dyDescent="0.25">
      <c r="A462" t="s">
        <v>38</v>
      </c>
      <c r="B462">
        <v>946.57</v>
      </c>
      <c r="C462">
        <v>0</v>
      </c>
      <c r="D462">
        <v>0</v>
      </c>
      <c r="E462">
        <v>0</v>
      </c>
      <c r="F462">
        <v>0</v>
      </c>
      <c r="G462">
        <v>2.90668E-2</v>
      </c>
      <c r="H462">
        <v>1</v>
      </c>
      <c r="I462">
        <v>0</v>
      </c>
    </row>
    <row r="463" spans="1:9" x14ac:dyDescent="0.25">
      <c r="A463" t="s">
        <v>38</v>
      </c>
      <c r="B463">
        <v>942.40300000000002</v>
      </c>
      <c r="C463">
        <v>0</v>
      </c>
      <c r="D463">
        <v>0</v>
      </c>
      <c r="E463">
        <v>0</v>
      </c>
      <c r="F463">
        <v>0</v>
      </c>
      <c r="G463">
        <v>2.90668E-2</v>
      </c>
      <c r="H463">
        <v>1</v>
      </c>
      <c r="I463">
        <v>0</v>
      </c>
    </row>
    <row r="464" spans="1:9" x14ac:dyDescent="0.25">
      <c r="A464" t="s">
        <v>38</v>
      </c>
      <c r="B464">
        <v>947.07399999999996</v>
      </c>
      <c r="C464">
        <v>0</v>
      </c>
      <c r="D464">
        <v>0</v>
      </c>
      <c r="E464">
        <v>0</v>
      </c>
      <c r="F464">
        <v>0</v>
      </c>
      <c r="G464">
        <v>2.90668E-2</v>
      </c>
      <c r="H464">
        <v>1</v>
      </c>
      <c r="I464">
        <v>0</v>
      </c>
    </row>
    <row r="465" spans="1:9" x14ac:dyDescent="0.25">
      <c r="A465" t="s">
        <v>38</v>
      </c>
      <c r="B465">
        <v>943.63699999999994</v>
      </c>
      <c r="C465">
        <v>0</v>
      </c>
      <c r="D465">
        <v>0</v>
      </c>
      <c r="E465">
        <v>0</v>
      </c>
      <c r="F465">
        <v>0</v>
      </c>
      <c r="G465">
        <v>2.90668E-2</v>
      </c>
      <c r="H465">
        <v>1</v>
      </c>
      <c r="I465">
        <v>0</v>
      </c>
    </row>
    <row r="466" spans="1:9" x14ac:dyDescent="0.25">
      <c r="A466" t="s">
        <v>38</v>
      </c>
      <c r="B466">
        <v>945.697</v>
      </c>
      <c r="C466">
        <v>0</v>
      </c>
      <c r="D466">
        <v>0</v>
      </c>
      <c r="E466">
        <v>0</v>
      </c>
      <c r="F466">
        <v>0</v>
      </c>
      <c r="G466">
        <v>2.90668E-2</v>
      </c>
      <c r="H466">
        <v>1</v>
      </c>
      <c r="I466">
        <v>0</v>
      </c>
    </row>
    <row r="467" spans="1:9" x14ac:dyDescent="0.25">
      <c r="A467" t="s">
        <v>38</v>
      </c>
      <c r="B467">
        <v>941.73299999999995</v>
      </c>
      <c r="C467">
        <v>0</v>
      </c>
      <c r="D467">
        <v>0</v>
      </c>
      <c r="E467">
        <v>0</v>
      </c>
      <c r="F467">
        <v>0</v>
      </c>
      <c r="G467">
        <v>2.90668E-2</v>
      </c>
      <c r="H467">
        <v>1</v>
      </c>
      <c r="I467">
        <v>0</v>
      </c>
    </row>
    <row r="468" spans="1:9" x14ac:dyDescent="0.25">
      <c r="A468" t="s">
        <v>38</v>
      </c>
      <c r="B468">
        <v>948.08900000000006</v>
      </c>
      <c r="C468">
        <v>0</v>
      </c>
      <c r="D468">
        <v>0</v>
      </c>
      <c r="E468">
        <v>0</v>
      </c>
      <c r="F468">
        <v>0</v>
      </c>
      <c r="G468">
        <v>2.90668E-2</v>
      </c>
      <c r="H468">
        <v>1</v>
      </c>
      <c r="I468">
        <v>0</v>
      </c>
    </row>
    <row r="469" spans="1:9" x14ac:dyDescent="0.25">
      <c r="A469" t="s">
        <v>38</v>
      </c>
      <c r="B469">
        <v>942.8</v>
      </c>
      <c r="C469">
        <v>0</v>
      </c>
      <c r="D469">
        <v>0</v>
      </c>
      <c r="E469">
        <v>0</v>
      </c>
      <c r="F469">
        <v>0</v>
      </c>
      <c r="G469">
        <v>2.90668E-2</v>
      </c>
      <c r="H469">
        <v>1</v>
      </c>
      <c r="I469">
        <v>0</v>
      </c>
    </row>
    <row r="470" spans="1:9" x14ac:dyDescent="0.25">
      <c r="A470" t="s">
        <v>38</v>
      </c>
      <c r="B470">
        <v>946.31399999999996</v>
      </c>
      <c r="C470">
        <v>0</v>
      </c>
      <c r="D470">
        <v>0</v>
      </c>
      <c r="E470">
        <v>0</v>
      </c>
      <c r="F470">
        <v>0</v>
      </c>
      <c r="G470">
        <v>2.90668E-2</v>
      </c>
      <c r="H470">
        <v>1</v>
      </c>
      <c r="I470">
        <v>0</v>
      </c>
    </row>
    <row r="471" spans="1:9" x14ac:dyDescent="0.25">
      <c r="A471" t="s">
        <v>38</v>
      </c>
      <c r="B471">
        <v>945.94200000000001</v>
      </c>
      <c r="C471">
        <v>0</v>
      </c>
      <c r="D471">
        <v>0</v>
      </c>
      <c r="E471">
        <v>0</v>
      </c>
      <c r="F471">
        <v>0</v>
      </c>
      <c r="G471">
        <v>2.90668E-2</v>
      </c>
      <c r="H471">
        <v>1</v>
      </c>
      <c r="I471">
        <v>0</v>
      </c>
    </row>
    <row r="472" spans="1:9" x14ac:dyDescent="0.25">
      <c r="A472" t="s">
        <v>38</v>
      </c>
      <c r="B472">
        <v>949.22199999999998</v>
      </c>
      <c r="C472">
        <v>0</v>
      </c>
      <c r="D472">
        <v>0</v>
      </c>
      <c r="E472">
        <v>0</v>
      </c>
      <c r="F472">
        <v>0</v>
      </c>
      <c r="G472">
        <v>2.90668E-2</v>
      </c>
      <c r="H472">
        <v>1</v>
      </c>
      <c r="I472">
        <v>0</v>
      </c>
    </row>
    <row r="473" spans="1:9" x14ac:dyDescent="0.25">
      <c r="A473" t="s">
        <v>38</v>
      </c>
      <c r="B473">
        <v>944.88099999999997</v>
      </c>
      <c r="C473">
        <v>0</v>
      </c>
      <c r="D473">
        <v>0</v>
      </c>
      <c r="E473">
        <v>0</v>
      </c>
      <c r="F473">
        <v>0</v>
      </c>
      <c r="G473">
        <v>2.90668E-2</v>
      </c>
      <c r="H473">
        <v>1</v>
      </c>
      <c r="I473">
        <v>0</v>
      </c>
    </row>
    <row r="474" spans="1:9" x14ac:dyDescent="0.25">
      <c r="A474" t="s">
        <v>38</v>
      </c>
      <c r="B474">
        <v>940.48599999999999</v>
      </c>
      <c r="C474">
        <v>0</v>
      </c>
      <c r="D474">
        <v>0</v>
      </c>
      <c r="E474">
        <v>0</v>
      </c>
      <c r="F474">
        <v>0</v>
      </c>
      <c r="G474">
        <v>2.90668E-2</v>
      </c>
      <c r="H474">
        <v>1</v>
      </c>
      <c r="I474">
        <v>0</v>
      </c>
    </row>
    <row r="475" spans="1:9" x14ac:dyDescent="0.25">
      <c r="A475" t="s">
        <v>38</v>
      </c>
      <c r="B475">
        <v>941.24599999999998</v>
      </c>
      <c r="C475">
        <v>0</v>
      </c>
      <c r="D475">
        <v>0</v>
      </c>
      <c r="E475">
        <v>0</v>
      </c>
      <c r="F475">
        <v>0</v>
      </c>
      <c r="G475">
        <v>2.90668E-2</v>
      </c>
      <c r="H475">
        <v>1</v>
      </c>
      <c r="I475">
        <v>0</v>
      </c>
    </row>
    <row r="476" spans="1:9" x14ac:dyDescent="0.25">
      <c r="A476" t="s">
        <v>38</v>
      </c>
      <c r="B476">
        <v>943.096</v>
      </c>
      <c r="C476">
        <v>0</v>
      </c>
      <c r="D476">
        <v>0</v>
      </c>
      <c r="E476">
        <v>0</v>
      </c>
      <c r="F476">
        <v>0</v>
      </c>
      <c r="G476">
        <v>2.90668E-2</v>
      </c>
      <c r="H476">
        <v>1</v>
      </c>
      <c r="I476">
        <v>0</v>
      </c>
    </row>
    <row r="477" spans="1:9" x14ac:dyDescent="0.25">
      <c r="A477" t="s">
        <v>38</v>
      </c>
      <c r="B477">
        <v>947.38800000000003</v>
      </c>
      <c r="C477">
        <v>0</v>
      </c>
      <c r="D477">
        <v>0</v>
      </c>
      <c r="E477">
        <v>0</v>
      </c>
      <c r="F477">
        <v>0</v>
      </c>
      <c r="G477">
        <v>2.90668E-2</v>
      </c>
      <c r="H477">
        <v>1</v>
      </c>
      <c r="I477">
        <v>0</v>
      </c>
    </row>
    <row r="478" spans="1:9" x14ac:dyDescent="0.25">
      <c r="A478" t="s">
        <v>38</v>
      </c>
      <c r="B478">
        <v>941.61800000000005</v>
      </c>
      <c r="C478">
        <v>0</v>
      </c>
      <c r="D478">
        <v>0</v>
      </c>
      <c r="E478">
        <v>0</v>
      </c>
      <c r="F478">
        <v>0</v>
      </c>
      <c r="G478">
        <v>2.90668E-2</v>
      </c>
      <c r="H478">
        <v>1</v>
      </c>
      <c r="I478">
        <v>0</v>
      </c>
    </row>
    <row r="479" spans="1:9" x14ac:dyDescent="0.25">
      <c r="A479" t="s">
        <v>38</v>
      </c>
      <c r="B479">
        <v>944.06200000000001</v>
      </c>
      <c r="C479">
        <v>0</v>
      </c>
      <c r="D479">
        <v>0</v>
      </c>
      <c r="E479">
        <v>0</v>
      </c>
      <c r="F479">
        <v>0</v>
      </c>
      <c r="G479">
        <v>2.90668E-2</v>
      </c>
      <c r="H479">
        <v>1</v>
      </c>
      <c r="I479">
        <v>0</v>
      </c>
    </row>
    <row r="480" spans="1:9" x14ac:dyDescent="0.25">
      <c r="A480" t="s">
        <v>38</v>
      </c>
      <c r="B480">
        <v>947.45799999999997</v>
      </c>
      <c r="C480">
        <v>0</v>
      </c>
      <c r="D480">
        <v>0</v>
      </c>
      <c r="E480">
        <v>0</v>
      </c>
      <c r="F480">
        <v>0</v>
      </c>
      <c r="G480">
        <v>2.90668E-2</v>
      </c>
      <c r="H480">
        <v>1</v>
      </c>
      <c r="I480">
        <v>0</v>
      </c>
    </row>
    <row r="481" spans="1:9" x14ac:dyDescent="0.25">
      <c r="A481" t="s">
        <v>38</v>
      </c>
      <c r="B481">
        <v>945.06</v>
      </c>
      <c r="C481">
        <v>0</v>
      </c>
      <c r="D481">
        <v>0</v>
      </c>
      <c r="E481">
        <v>0</v>
      </c>
      <c r="F481">
        <v>0</v>
      </c>
      <c r="G481">
        <v>2.90668E-2</v>
      </c>
      <c r="H481">
        <v>1</v>
      </c>
      <c r="I481">
        <v>0</v>
      </c>
    </row>
    <row r="482" spans="1:9" x14ac:dyDescent="0.25">
      <c r="A482" t="s">
        <v>38</v>
      </c>
      <c r="B482">
        <v>946.75699999999995</v>
      </c>
      <c r="C482">
        <v>0</v>
      </c>
      <c r="D482">
        <v>0</v>
      </c>
      <c r="E482">
        <v>0</v>
      </c>
      <c r="F482">
        <v>0</v>
      </c>
      <c r="G482">
        <v>2.90668E-2</v>
      </c>
      <c r="H482">
        <v>1</v>
      </c>
      <c r="I482">
        <v>0</v>
      </c>
    </row>
    <row r="483" spans="1:9" x14ac:dyDescent="0.25">
      <c r="A483" t="s">
        <v>38</v>
      </c>
      <c r="B483">
        <v>944.63</v>
      </c>
      <c r="C483">
        <v>0</v>
      </c>
      <c r="D483">
        <v>0</v>
      </c>
      <c r="E483">
        <v>0</v>
      </c>
      <c r="F483">
        <v>0</v>
      </c>
      <c r="G483">
        <v>2.90668E-2</v>
      </c>
      <c r="H483">
        <v>1</v>
      </c>
      <c r="I483">
        <v>0</v>
      </c>
    </row>
    <row r="484" spans="1:9" x14ac:dyDescent="0.25">
      <c r="A484" t="s">
        <v>38</v>
      </c>
      <c r="B484">
        <v>944.45299999999997</v>
      </c>
      <c r="C484">
        <v>0</v>
      </c>
      <c r="D484">
        <v>0</v>
      </c>
      <c r="E484">
        <v>0</v>
      </c>
      <c r="F484">
        <v>0</v>
      </c>
      <c r="G484">
        <v>2.90668E-2</v>
      </c>
      <c r="H484">
        <v>1</v>
      </c>
      <c r="I484">
        <v>0</v>
      </c>
    </row>
    <row r="485" spans="1:9" x14ac:dyDescent="0.25">
      <c r="A485" t="s">
        <v>38</v>
      </c>
      <c r="B485">
        <v>937.84299999999996</v>
      </c>
      <c r="C485">
        <v>0</v>
      </c>
      <c r="D485">
        <v>0</v>
      </c>
      <c r="E485">
        <v>0</v>
      </c>
      <c r="F485">
        <v>0</v>
      </c>
      <c r="G485">
        <v>2.90668E-2</v>
      </c>
      <c r="H485">
        <v>1</v>
      </c>
      <c r="I485">
        <v>0</v>
      </c>
    </row>
    <row r="486" spans="1:9" x14ac:dyDescent="0.25">
      <c r="A486" t="s">
        <v>38</v>
      </c>
      <c r="B486">
        <v>948.05100000000004</v>
      </c>
      <c r="C486">
        <v>0</v>
      </c>
      <c r="D486">
        <v>0</v>
      </c>
      <c r="E486">
        <v>0</v>
      </c>
      <c r="F486">
        <v>0</v>
      </c>
      <c r="G486">
        <v>2.90668E-2</v>
      </c>
      <c r="H486">
        <v>1</v>
      </c>
      <c r="I486">
        <v>0</v>
      </c>
    </row>
    <row r="487" spans="1:9" x14ac:dyDescent="0.25">
      <c r="A487" t="s">
        <v>38</v>
      </c>
      <c r="B487">
        <v>946.57399999999996</v>
      </c>
      <c r="C487">
        <v>0</v>
      </c>
      <c r="D487">
        <v>0</v>
      </c>
      <c r="E487">
        <v>0</v>
      </c>
      <c r="F487">
        <v>0</v>
      </c>
      <c r="G487">
        <v>2.90668E-2</v>
      </c>
      <c r="H487">
        <v>1</v>
      </c>
      <c r="I487">
        <v>0</v>
      </c>
    </row>
    <row r="488" spans="1:9" x14ac:dyDescent="0.25">
      <c r="A488" t="s">
        <v>38</v>
      </c>
      <c r="B488">
        <v>945.39499999999998</v>
      </c>
      <c r="C488">
        <v>0</v>
      </c>
      <c r="D488">
        <v>0</v>
      </c>
      <c r="E488">
        <v>0</v>
      </c>
      <c r="F488">
        <v>0</v>
      </c>
      <c r="G488">
        <v>2.90668E-2</v>
      </c>
      <c r="H488">
        <v>1</v>
      </c>
      <c r="I488">
        <v>0</v>
      </c>
    </row>
    <row r="489" spans="1:9" x14ac:dyDescent="0.25">
      <c r="A489" t="s">
        <v>38</v>
      </c>
      <c r="B489">
        <v>944.21500000000003</v>
      </c>
      <c r="C489">
        <v>0</v>
      </c>
      <c r="D489">
        <v>0</v>
      </c>
      <c r="E489">
        <v>0</v>
      </c>
      <c r="F489">
        <v>0</v>
      </c>
      <c r="G489">
        <v>2.90668E-2</v>
      </c>
      <c r="H489">
        <v>1</v>
      </c>
      <c r="I489">
        <v>0</v>
      </c>
    </row>
    <row r="490" spans="1:9" x14ac:dyDescent="0.25">
      <c r="A490" t="s">
        <v>38</v>
      </c>
      <c r="B490">
        <v>942.31399999999996</v>
      </c>
      <c r="C490">
        <v>0</v>
      </c>
      <c r="D490">
        <v>0</v>
      </c>
      <c r="E490">
        <v>0</v>
      </c>
      <c r="F490">
        <v>0</v>
      </c>
      <c r="G490">
        <v>2.90668E-2</v>
      </c>
      <c r="H490">
        <v>1</v>
      </c>
      <c r="I490">
        <v>0</v>
      </c>
    </row>
    <row r="491" spans="1:9" x14ac:dyDescent="0.25">
      <c r="A491" t="s">
        <v>38</v>
      </c>
      <c r="B491">
        <v>945.35299999999995</v>
      </c>
      <c r="C491">
        <v>0</v>
      </c>
      <c r="D491">
        <v>0</v>
      </c>
      <c r="E491">
        <v>0</v>
      </c>
      <c r="F491">
        <v>0</v>
      </c>
      <c r="G491">
        <v>2.90668E-2</v>
      </c>
      <c r="H491">
        <v>1</v>
      </c>
      <c r="I491">
        <v>0</v>
      </c>
    </row>
    <row r="492" spans="1:9" x14ac:dyDescent="0.25">
      <c r="A492" t="s">
        <v>38</v>
      </c>
      <c r="B492">
        <v>942.41200000000003</v>
      </c>
      <c r="C492">
        <v>0</v>
      </c>
      <c r="D492">
        <v>0</v>
      </c>
      <c r="E492">
        <v>0</v>
      </c>
      <c r="F492">
        <v>0</v>
      </c>
      <c r="G492">
        <v>2.90668E-2</v>
      </c>
      <c r="H492">
        <v>1</v>
      </c>
      <c r="I492">
        <v>0</v>
      </c>
    </row>
    <row r="493" spans="1:9" x14ac:dyDescent="0.25">
      <c r="A493" t="s">
        <v>38</v>
      </c>
      <c r="B493">
        <v>944.82799999999997</v>
      </c>
      <c r="C493">
        <v>0</v>
      </c>
      <c r="D493">
        <v>0</v>
      </c>
      <c r="E493">
        <v>0</v>
      </c>
      <c r="F493">
        <v>0</v>
      </c>
      <c r="G493">
        <v>2.90668E-2</v>
      </c>
      <c r="H493">
        <v>1</v>
      </c>
      <c r="I493">
        <v>0</v>
      </c>
    </row>
    <row r="494" spans="1:9" x14ac:dyDescent="0.25">
      <c r="A494" t="s">
        <v>38</v>
      </c>
      <c r="B494">
        <v>947.673</v>
      </c>
      <c r="C494">
        <v>0</v>
      </c>
      <c r="D494">
        <v>0</v>
      </c>
      <c r="E494">
        <v>0</v>
      </c>
      <c r="F494">
        <v>0</v>
      </c>
      <c r="G494">
        <v>2.90668E-2</v>
      </c>
      <c r="H494">
        <v>1</v>
      </c>
      <c r="I494">
        <v>0</v>
      </c>
    </row>
    <row r="495" spans="1:9" x14ac:dyDescent="0.25">
      <c r="A495" t="s">
        <v>38</v>
      </c>
      <c r="B495">
        <v>945.33299999999997</v>
      </c>
      <c r="C495">
        <v>0</v>
      </c>
      <c r="D495">
        <v>0</v>
      </c>
      <c r="E495">
        <v>0</v>
      </c>
      <c r="F495">
        <v>0</v>
      </c>
      <c r="G495">
        <v>2.90668E-2</v>
      </c>
      <c r="H495">
        <v>1</v>
      </c>
      <c r="I495">
        <v>0</v>
      </c>
    </row>
    <row r="496" spans="1:9" x14ac:dyDescent="0.25">
      <c r="A496" t="s">
        <v>38</v>
      </c>
      <c r="B496">
        <v>942.66</v>
      </c>
      <c r="C496">
        <v>0</v>
      </c>
      <c r="D496">
        <v>0</v>
      </c>
      <c r="E496">
        <v>0</v>
      </c>
      <c r="F496">
        <v>0</v>
      </c>
      <c r="G496">
        <v>2.90668E-2</v>
      </c>
      <c r="H496">
        <v>1</v>
      </c>
      <c r="I496">
        <v>0</v>
      </c>
    </row>
    <row r="497" spans="1:25" x14ac:dyDescent="0.25">
      <c r="A497" t="s">
        <v>38</v>
      </c>
      <c r="B497">
        <v>944.42200000000003</v>
      </c>
      <c r="C497">
        <v>0</v>
      </c>
      <c r="D497">
        <v>0</v>
      </c>
      <c r="E497">
        <v>0</v>
      </c>
      <c r="F497">
        <v>0</v>
      </c>
      <c r="G497">
        <v>2.90668E-2</v>
      </c>
      <c r="H497">
        <v>1</v>
      </c>
      <c r="I497">
        <v>0</v>
      </c>
    </row>
    <row r="498" spans="1:25" x14ac:dyDescent="0.25">
      <c r="A498" t="s">
        <v>38</v>
      </c>
      <c r="B498">
        <v>941.26</v>
      </c>
      <c r="C498">
        <v>0</v>
      </c>
      <c r="D498">
        <v>0</v>
      </c>
      <c r="E498">
        <v>0</v>
      </c>
      <c r="F498">
        <v>0</v>
      </c>
      <c r="G498">
        <v>2.90668E-2</v>
      </c>
      <c r="H498">
        <v>1</v>
      </c>
      <c r="I498">
        <v>0</v>
      </c>
    </row>
    <row r="499" spans="1:25" x14ac:dyDescent="0.25">
      <c r="A499" t="s">
        <v>38</v>
      </c>
      <c r="B499">
        <v>944.41200000000003</v>
      </c>
      <c r="C499">
        <v>0</v>
      </c>
      <c r="D499">
        <v>0</v>
      </c>
      <c r="E499">
        <v>0</v>
      </c>
      <c r="F499">
        <v>0</v>
      </c>
      <c r="G499">
        <v>2.90668E-2</v>
      </c>
      <c r="H499">
        <v>1</v>
      </c>
      <c r="I499">
        <v>0</v>
      </c>
    </row>
    <row r="500" spans="1:25" x14ac:dyDescent="0.25">
      <c r="A500" t="s">
        <v>38</v>
      </c>
      <c r="B500">
        <v>943.92499999999995</v>
      </c>
      <c r="C500">
        <v>0</v>
      </c>
      <c r="D500">
        <v>0</v>
      </c>
      <c r="E500">
        <v>0</v>
      </c>
      <c r="F500">
        <v>0</v>
      </c>
      <c r="G500">
        <v>2.90668E-2</v>
      </c>
      <c r="H500">
        <v>1</v>
      </c>
      <c r="I500">
        <v>0</v>
      </c>
    </row>
    <row r="501" spans="1:25" x14ac:dyDescent="0.25">
      <c r="A501" t="s">
        <v>38</v>
      </c>
      <c r="B501">
        <v>946.08</v>
      </c>
      <c r="C501">
        <v>0</v>
      </c>
      <c r="D501">
        <v>0</v>
      </c>
      <c r="E501">
        <v>0</v>
      </c>
      <c r="F501">
        <v>0</v>
      </c>
      <c r="G501">
        <v>2.90668E-2</v>
      </c>
      <c r="H501">
        <v>1</v>
      </c>
      <c r="I501">
        <v>0</v>
      </c>
    </row>
    <row r="502" spans="1:25" x14ac:dyDescent="0.25">
      <c r="A502" t="s">
        <v>38</v>
      </c>
      <c r="B502">
        <v>945.68700000000001</v>
      </c>
      <c r="C502">
        <v>0</v>
      </c>
      <c r="D502">
        <v>0</v>
      </c>
      <c r="E502">
        <v>0</v>
      </c>
      <c r="F502">
        <v>0</v>
      </c>
      <c r="G502">
        <v>2.90668E-2</v>
      </c>
      <c r="H502">
        <v>1</v>
      </c>
      <c r="I502">
        <v>0</v>
      </c>
    </row>
    <row r="503" spans="1:25" x14ac:dyDescent="0.25">
      <c r="A503" t="s">
        <v>38</v>
      </c>
      <c r="B503">
        <v>936.90599999999995</v>
      </c>
      <c r="C503">
        <v>0</v>
      </c>
      <c r="D503">
        <v>0</v>
      </c>
      <c r="E503">
        <v>0</v>
      </c>
      <c r="F503">
        <v>0</v>
      </c>
      <c r="G503">
        <v>2.90668E-2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940.13900000000001</v>
      </c>
      <c r="C504">
        <v>0</v>
      </c>
      <c r="D504">
        <v>0</v>
      </c>
      <c r="E504">
        <v>0</v>
      </c>
      <c r="F504">
        <v>0</v>
      </c>
      <c r="G504">
        <v>2.90668E-2</v>
      </c>
      <c r="H504">
        <v>1</v>
      </c>
      <c r="I504">
        <v>0</v>
      </c>
      <c r="R504">
        <f>AVERAGE(B455:B504)</f>
        <v>944.32632000000046</v>
      </c>
      <c r="S504">
        <f>AVERAGE(C455:C504)</f>
        <v>0</v>
      </c>
      <c r="U504">
        <f>_xlfn.VAR.P(B455:B504)</f>
        <v>6.4482123776000346</v>
      </c>
      <c r="V504">
        <f>_xlfn.VAR.P(C455:C504)</f>
        <v>0</v>
      </c>
      <c r="X504">
        <f>1.96*SQRT(U504)/50</f>
        <v>9.9541855859308317E-2</v>
      </c>
      <c r="Y504">
        <f>1.96*SQRT(V504)/50</f>
        <v>0</v>
      </c>
    </row>
    <row r="505" spans="1:25" x14ac:dyDescent="0.25">
      <c r="A505" t="s">
        <v>38</v>
      </c>
      <c r="B505">
        <v>47281.047200000001</v>
      </c>
      <c r="C505" t="s">
        <v>36</v>
      </c>
    </row>
    <row r="506" spans="1:25" x14ac:dyDescent="0.25">
      <c r="A506" t="s">
        <v>39</v>
      </c>
      <c r="B506">
        <v>936.90800000000002</v>
      </c>
      <c r="C506">
        <v>927.26</v>
      </c>
      <c r="D506">
        <v>888.803</v>
      </c>
      <c r="E506">
        <v>99.335599999999999</v>
      </c>
      <c r="F506">
        <v>0</v>
      </c>
      <c r="G506">
        <v>2.90668E-2</v>
      </c>
      <c r="H506">
        <v>1</v>
      </c>
      <c r="I506">
        <v>0</v>
      </c>
    </row>
    <row r="507" spans="1:25" x14ac:dyDescent="0.25">
      <c r="A507" t="s">
        <v>39</v>
      </c>
      <c r="B507">
        <v>949.51599999999996</v>
      </c>
      <c r="C507">
        <v>940.779</v>
      </c>
      <c r="D507">
        <v>891.88900000000001</v>
      </c>
      <c r="E507">
        <v>99.578999999999994</v>
      </c>
      <c r="F507">
        <v>0</v>
      </c>
      <c r="G507">
        <v>2.90668E-2</v>
      </c>
      <c r="H507">
        <v>1</v>
      </c>
      <c r="I507">
        <v>0</v>
      </c>
    </row>
    <row r="508" spans="1:25" x14ac:dyDescent="0.25">
      <c r="A508" t="s">
        <v>39</v>
      </c>
      <c r="B508">
        <v>950.71900000000005</v>
      </c>
      <c r="C508">
        <v>942.40499999999997</v>
      </c>
      <c r="D508">
        <v>892.18499999999995</v>
      </c>
      <c r="E508">
        <v>99.547600000000003</v>
      </c>
      <c r="F508">
        <v>0</v>
      </c>
      <c r="G508">
        <v>2.90668E-2</v>
      </c>
      <c r="H508">
        <v>1</v>
      </c>
      <c r="I508">
        <v>0</v>
      </c>
    </row>
    <row r="509" spans="1:25" x14ac:dyDescent="0.25">
      <c r="A509" t="s">
        <v>39</v>
      </c>
      <c r="B509">
        <v>947.30600000000004</v>
      </c>
      <c r="C509">
        <v>938.69100000000003</v>
      </c>
      <c r="D509">
        <v>891.36800000000005</v>
      </c>
      <c r="E509">
        <v>99.685900000000004</v>
      </c>
      <c r="F509">
        <v>0</v>
      </c>
      <c r="G509">
        <v>2.90668E-2</v>
      </c>
      <c r="H509">
        <v>1</v>
      </c>
      <c r="I509">
        <v>0</v>
      </c>
    </row>
    <row r="510" spans="1:25" x14ac:dyDescent="0.25">
      <c r="A510" t="s">
        <v>39</v>
      </c>
      <c r="B510">
        <v>947.41099999999994</v>
      </c>
      <c r="C510">
        <v>939.01900000000001</v>
      </c>
      <c r="D510">
        <v>891.51099999999997</v>
      </c>
      <c r="E510">
        <v>99.3001</v>
      </c>
      <c r="F510">
        <v>0</v>
      </c>
      <c r="G510">
        <v>2.90668E-2</v>
      </c>
      <c r="H510">
        <v>1</v>
      </c>
      <c r="I510">
        <v>0</v>
      </c>
    </row>
    <row r="511" spans="1:25" x14ac:dyDescent="0.25">
      <c r="A511" t="s">
        <v>39</v>
      </c>
      <c r="B511">
        <v>943.17499999999995</v>
      </c>
      <c r="C511">
        <v>934.18899999999996</v>
      </c>
      <c r="D511">
        <v>890.47900000000004</v>
      </c>
      <c r="E511">
        <v>99.526300000000006</v>
      </c>
      <c r="F511">
        <v>0</v>
      </c>
      <c r="G511">
        <v>2.90668E-2</v>
      </c>
      <c r="H511">
        <v>1</v>
      </c>
      <c r="I511">
        <v>0</v>
      </c>
    </row>
    <row r="512" spans="1:25" x14ac:dyDescent="0.25">
      <c r="A512" t="s">
        <v>39</v>
      </c>
      <c r="B512">
        <v>946.97</v>
      </c>
      <c r="C512">
        <v>938.23500000000001</v>
      </c>
      <c r="D512">
        <v>891.36</v>
      </c>
      <c r="E512">
        <v>99.394800000000004</v>
      </c>
      <c r="F512">
        <v>0</v>
      </c>
      <c r="G512">
        <v>2.90668E-2</v>
      </c>
      <c r="H512">
        <v>1</v>
      </c>
      <c r="I512">
        <v>0</v>
      </c>
    </row>
    <row r="513" spans="1:9" x14ac:dyDescent="0.25">
      <c r="A513" t="s">
        <v>39</v>
      </c>
      <c r="B513">
        <v>953.78899999999999</v>
      </c>
      <c r="C513">
        <v>945.45100000000002</v>
      </c>
      <c r="D513">
        <v>892.67200000000003</v>
      </c>
      <c r="E513">
        <v>99.601299999999995</v>
      </c>
      <c r="F513">
        <v>0</v>
      </c>
      <c r="G513">
        <v>2.90668E-2</v>
      </c>
      <c r="H513">
        <v>1</v>
      </c>
      <c r="I513">
        <v>0</v>
      </c>
    </row>
    <row r="514" spans="1:9" x14ac:dyDescent="0.25">
      <c r="A514" t="s">
        <v>39</v>
      </c>
      <c r="B514">
        <v>948.303</v>
      </c>
      <c r="C514">
        <v>939.88099999999997</v>
      </c>
      <c r="D514">
        <v>891.36</v>
      </c>
      <c r="E514">
        <v>99.514499999999998</v>
      </c>
      <c r="F514">
        <v>0</v>
      </c>
      <c r="G514">
        <v>2.90668E-2</v>
      </c>
      <c r="H514">
        <v>1</v>
      </c>
      <c r="I514">
        <v>0</v>
      </c>
    </row>
    <row r="515" spans="1:9" x14ac:dyDescent="0.25">
      <c r="A515" t="s">
        <v>39</v>
      </c>
      <c r="B515">
        <v>952.02</v>
      </c>
      <c r="C515">
        <v>943.34900000000005</v>
      </c>
      <c r="D515">
        <v>892.39499999999998</v>
      </c>
      <c r="E515">
        <v>99.555000000000007</v>
      </c>
      <c r="F515">
        <v>0</v>
      </c>
      <c r="G515">
        <v>2.90668E-2</v>
      </c>
      <c r="H515">
        <v>1</v>
      </c>
      <c r="I515">
        <v>0</v>
      </c>
    </row>
    <row r="516" spans="1:9" x14ac:dyDescent="0.25">
      <c r="A516" t="s">
        <v>39</v>
      </c>
      <c r="B516">
        <v>948.351</v>
      </c>
      <c r="C516">
        <v>939.774</v>
      </c>
      <c r="D516">
        <v>891.30499999999995</v>
      </c>
      <c r="E516">
        <v>99.573599999999999</v>
      </c>
      <c r="F516">
        <v>0</v>
      </c>
      <c r="G516">
        <v>2.90668E-2</v>
      </c>
      <c r="H516">
        <v>1</v>
      </c>
      <c r="I516">
        <v>0</v>
      </c>
    </row>
    <row r="517" spans="1:9" x14ac:dyDescent="0.25">
      <c r="A517" t="s">
        <v>39</v>
      </c>
      <c r="B517">
        <v>942.94200000000001</v>
      </c>
      <c r="C517">
        <v>934.45100000000002</v>
      </c>
      <c r="D517">
        <v>890.40599999999995</v>
      </c>
      <c r="E517">
        <v>99.562299999999993</v>
      </c>
      <c r="F517">
        <v>0</v>
      </c>
      <c r="G517">
        <v>2.90668E-2</v>
      </c>
      <c r="H517">
        <v>1</v>
      </c>
      <c r="I517">
        <v>0</v>
      </c>
    </row>
    <row r="518" spans="1:9" x14ac:dyDescent="0.25">
      <c r="A518" t="s">
        <v>39</v>
      </c>
      <c r="B518">
        <v>950.90599999999995</v>
      </c>
      <c r="C518">
        <v>941.89599999999996</v>
      </c>
      <c r="D518">
        <v>891.86300000000006</v>
      </c>
      <c r="E518">
        <v>99.436700000000002</v>
      </c>
      <c r="F518">
        <v>0</v>
      </c>
      <c r="G518">
        <v>2.90668E-2</v>
      </c>
      <c r="H518">
        <v>1</v>
      </c>
      <c r="I518">
        <v>0</v>
      </c>
    </row>
    <row r="519" spans="1:9" x14ac:dyDescent="0.25">
      <c r="A519" t="s">
        <v>39</v>
      </c>
      <c r="B519">
        <v>949.71100000000001</v>
      </c>
      <c r="C519">
        <v>941.15499999999997</v>
      </c>
      <c r="D519">
        <v>891.72299999999996</v>
      </c>
      <c r="E519">
        <v>99.439499999999995</v>
      </c>
      <c r="F519">
        <v>0</v>
      </c>
      <c r="G519">
        <v>2.90668E-2</v>
      </c>
      <c r="H519">
        <v>1</v>
      </c>
      <c r="I519">
        <v>0</v>
      </c>
    </row>
    <row r="520" spans="1:9" x14ac:dyDescent="0.25">
      <c r="A520" t="s">
        <v>39</v>
      </c>
      <c r="B520">
        <v>944.54499999999996</v>
      </c>
      <c r="C520">
        <v>935.99800000000005</v>
      </c>
      <c r="D520">
        <v>890.75400000000002</v>
      </c>
      <c r="E520">
        <v>99.524000000000001</v>
      </c>
      <c r="F520">
        <v>0</v>
      </c>
      <c r="G520">
        <v>2.90668E-2</v>
      </c>
      <c r="H520">
        <v>1</v>
      </c>
      <c r="I520">
        <v>0</v>
      </c>
    </row>
    <row r="521" spans="1:9" x14ac:dyDescent="0.25">
      <c r="A521" t="s">
        <v>39</v>
      </c>
      <c r="B521">
        <v>951.88599999999997</v>
      </c>
      <c r="C521">
        <v>942.86500000000001</v>
      </c>
      <c r="D521">
        <v>892.05100000000004</v>
      </c>
      <c r="E521">
        <v>99.634200000000007</v>
      </c>
      <c r="F521">
        <v>0</v>
      </c>
      <c r="G521">
        <v>2.90668E-2</v>
      </c>
      <c r="H521">
        <v>1</v>
      </c>
      <c r="I521">
        <v>0</v>
      </c>
    </row>
    <row r="522" spans="1:9" x14ac:dyDescent="0.25">
      <c r="A522" t="s">
        <v>39</v>
      </c>
      <c r="B522">
        <v>941.14200000000005</v>
      </c>
      <c r="C522">
        <v>932.40899999999999</v>
      </c>
      <c r="D522">
        <v>890.005</v>
      </c>
      <c r="E522">
        <v>99.498099999999994</v>
      </c>
      <c r="F522">
        <v>0</v>
      </c>
      <c r="G522">
        <v>2.90668E-2</v>
      </c>
      <c r="H522">
        <v>1</v>
      </c>
      <c r="I522">
        <v>0</v>
      </c>
    </row>
    <row r="523" spans="1:9" x14ac:dyDescent="0.25">
      <c r="A523" t="s">
        <v>39</v>
      </c>
      <c r="B523">
        <v>947.35699999999997</v>
      </c>
      <c r="C523">
        <v>938.55799999999999</v>
      </c>
      <c r="D523">
        <v>891.35500000000002</v>
      </c>
      <c r="E523">
        <v>99.537300000000002</v>
      </c>
      <c r="F523">
        <v>0</v>
      </c>
      <c r="G523">
        <v>2.90668E-2</v>
      </c>
      <c r="H523">
        <v>1</v>
      </c>
      <c r="I523">
        <v>0</v>
      </c>
    </row>
    <row r="524" spans="1:9" x14ac:dyDescent="0.25">
      <c r="A524" t="s">
        <v>39</v>
      </c>
      <c r="B524">
        <v>948.649</v>
      </c>
      <c r="C524">
        <v>940.15</v>
      </c>
      <c r="D524">
        <v>891.73099999999999</v>
      </c>
      <c r="E524">
        <v>99.468699999999998</v>
      </c>
      <c r="F524">
        <v>0</v>
      </c>
      <c r="G524">
        <v>2.90668E-2</v>
      </c>
      <c r="H524">
        <v>1</v>
      </c>
      <c r="I524">
        <v>0</v>
      </c>
    </row>
    <row r="525" spans="1:9" x14ac:dyDescent="0.25">
      <c r="A525" t="s">
        <v>39</v>
      </c>
      <c r="B525">
        <v>951.97400000000005</v>
      </c>
      <c r="C525">
        <v>943.59100000000001</v>
      </c>
      <c r="D525">
        <v>892.01099999999997</v>
      </c>
      <c r="E525">
        <v>99.616600000000005</v>
      </c>
      <c r="F525">
        <v>0</v>
      </c>
      <c r="G525">
        <v>2.90668E-2</v>
      </c>
      <c r="H525">
        <v>1</v>
      </c>
      <c r="I525">
        <v>0</v>
      </c>
    </row>
    <row r="526" spans="1:9" x14ac:dyDescent="0.25">
      <c r="A526" t="s">
        <v>39</v>
      </c>
      <c r="B526">
        <v>945.47299999999996</v>
      </c>
      <c r="C526">
        <v>937.178</v>
      </c>
      <c r="D526">
        <v>890.88699999999994</v>
      </c>
      <c r="E526">
        <v>99.408600000000007</v>
      </c>
      <c r="F526">
        <v>0</v>
      </c>
      <c r="G526">
        <v>2.90668E-2</v>
      </c>
      <c r="H526">
        <v>1</v>
      </c>
      <c r="I526">
        <v>0</v>
      </c>
    </row>
    <row r="527" spans="1:9" x14ac:dyDescent="0.25">
      <c r="A527" t="s">
        <v>39</v>
      </c>
      <c r="B527">
        <v>933.49699999999996</v>
      </c>
      <c r="C527">
        <v>925.15899999999999</v>
      </c>
      <c r="D527">
        <v>889.42</v>
      </c>
      <c r="E527">
        <v>99.797300000000007</v>
      </c>
      <c r="F527">
        <v>0</v>
      </c>
      <c r="G527">
        <v>2.90668E-2</v>
      </c>
      <c r="H527">
        <v>1</v>
      </c>
      <c r="I527">
        <v>0</v>
      </c>
    </row>
    <row r="528" spans="1:9" x14ac:dyDescent="0.25">
      <c r="A528" t="s">
        <v>39</v>
      </c>
      <c r="B528">
        <v>942.78800000000001</v>
      </c>
      <c r="C528">
        <v>933.91200000000003</v>
      </c>
      <c r="D528">
        <v>889.47799999999995</v>
      </c>
      <c r="E528">
        <v>99.423500000000004</v>
      </c>
      <c r="F528">
        <v>0</v>
      </c>
      <c r="G528">
        <v>2.90668E-2</v>
      </c>
      <c r="H528">
        <v>1</v>
      </c>
      <c r="I528">
        <v>0</v>
      </c>
    </row>
    <row r="529" spans="1:9" x14ac:dyDescent="0.25">
      <c r="A529" t="s">
        <v>39</v>
      </c>
      <c r="B529">
        <v>950.07500000000005</v>
      </c>
      <c r="C529">
        <v>941.79399999999998</v>
      </c>
      <c r="D529">
        <v>892.077</v>
      </c>
      <c r="E529">
        <v>99.312700000000007</v>
      </c>
      <c r="F529">
        <v>0</v>
      </c>
      <c r="G529">
        <v>2.90668E-2</v>
      </c>
      <c r="H529">
        <v>1</v>
      </c>
      <c r="I529">
        <v>0</v>
      </c>
    </row>
    <row r="530" spans="1:9" x14ac:dyDescent="0.25">
      <c r="A530" t="s">
        <v>39</v>
      </c>
      <c r="B530">
        <v>948.51199999999994</v>
      </c>
      <c r="C530">
        <v>939.78700000000003</v>
      </c>
      <c r="D530">
        <v>891.58600000000001</v>
      </c>
      <c r="E530">
        <v>99.558400000000006</v>
      </c>
      <c r="F530">
        <v>0</v>
      </c>
      <c r="G530">
        <v>2.90668E-2</v>
      </c>
      <c r="H530">
        <v>1</v>
      </c>
      <c r="I530">
        <v>0</v>
      </c>
    </row>
    <row r="531" spans="1:9" x14ac:dyDescent="0.25">
      <c r="A531" t="s">
        <v>39</v>
      </c>
      <c r="B531">
        <v>955.58399999999995</v>
      </c>
      <c r="C531">
        <v>946.93200000000002</v>
      </c>
      <c r="D531">
        <v>891.29499999999996</v>
      </c>
      <c r="E531">
        <v>99.488900000000001</v>
      </c>
      <c r="F531">
        <v>0</v>
      </c>
      <c r="G531">
        <v>2.90668E-2</v>
      </c>
      <c r="H531">
        <v>1</v>
      </c>
      <c r="I531">
        <v>0</v>
      </c>
    </row>
    <row r="532" spans="1:9" x14ac:dyDescent="0.25">
      <c r="A532" t="s">
        <v>39</v>
      </c>
      <c r="B532">
        <v>941.69600000000003</v>
      </c>
      <c r="C532">
        <v>932.75699999999995</v>
      </c>
      <c r="D532">
        <v>890.14300000000003</v>
      </c>
      <c r="E532">
        <v>99.339299999999994</v>
      </c>
      <c r="F532">
        <v>0</v>
      </c>
      <c r="G532">
        <v>2.90668E-2</v>
      </c>
      <c r="H532">
        <v>1</v>
      </c>
      <c r="I532">
        <v>0</v>
      </c>
    </row>
    <row r="533" spans="1:9" x14ac:dyDescent="0.25">
      <c r="A533" t="s">
        <v>39</v>
      </c>
      <c r="B533">
        <v>942.33100000000002</v>
      </c>
      <c r="C533">
        <v>934.024</v>
      </c>
      <c r="D533">
        <v>890.38199999999995</v>
      </c>
      <c r="E533">
        <v>99.432400000000001</v>
      </c>
      <c r="F533">
        <v>0</v>
      </c>
      <c r="G533">
        <v>2.90668E-2</v>
      </c>
      <c r="H533">
        <v>1</v>
      </c>
      <c r="I533">
        <v>0</v>
      </c>
    </row>
    <row r="534" spans="1:9" x14ac:dyDescent="0.25">
      <c r="A534" t="s">
        <v>39</v>
      </c>
      <c r="B534">
        <v>953.10799999999995</v>
      </c>
      <c r="C534">
        <v>944.47699999999998</v>
      </c>
      <c r="D534">
        <v>892.43600000000004</v>
      </c>
      <c r="E534">
        <v>99.499499999999998</v>
      </c>
      <c r="F534">
        <v>0</v>
      </c>
      <c r="G534">
        <v>2.90668E-2</v>
      </c>
      <c r="H534">
        <v>1</v>
      </c>
      <c r="I534">
        <v>0</v>
      </c>
    </row>
    <row r="535" spans="1:9" x14ac:dyDescent="0.25">
      <c r="A535" t="s">
        <v>39</v>
      </c>
      <c r="B535">
        <v>951.48699999999997</v>
      </c>
      <c r="C535">
        <v>941.75800000000004</v>
      </c>
      <c r="D535">
        <v>892.05399999999997</v>
      </c>
      <c r="E535">
        <v>99.503900000000002</v>
      </c>
      <c r="F535">
        <v>0</v>
      </c>
      <c r="G535">
        <v>2.90668E-2</v>
      </c>
      <c r="H535">
        <v>1</v>
      </c>
      <c r="I535">
        <v>0</v>
      </c>
    </row>
    <row r="536" spans="1:9" x14ac:dyDescent="0.25">
      <c r="A536" t="s">
        <v>39</v>
      </c>
      <c r="B536">
        <v>951.75300000000004</v>
      </c>
      <c r="C536">
        <v>943.00800000000004</v>
      </c>
      <c r="D536">
        <v>892.09100000000001</v>
      </c>
      <c r="E536">
        <v>99.581299999999999</v>
      </c>
      <c r="F536">
        <v>0</v>
      </c>
      <c r="G536">
        <v>2.90668E-2</v>
      </c>
      <c r="H536">
        <v>1</v>
      </c>
      <c r="I536">
        <v>0</v>
      </c>
    </row>
    <row r="537" spans="1:9" x14ac:dyDescent="0.25">
      <c r="A537" t="s">
        <v>39</v>
      </c>
      <c r="B537">
        <v>956.77200000000005</v>
      </c>
      <c r="C537">
        <v>948.32399999999996</v>
      </c>
      <c r="D537">
        <v>893.51099999999997</v>
      </c>
      <c r="E537">
        <v>99.422499999999999</v>
      </c>
      <c r="F537">
        <v>0</v>
      </c>
      <c r="G537">
        <v>2.90668E-2</v>
      </c>
      <c r="H537">
        <v>1</v>
      </c>
      <c r="I537">
        <v>0</v>
      </c>
    </row>
    <row r="538" spans="1:9" x14ac:dyDescent="0.25">
      <c r="A538" t="s">
        <v>39</v>
      </c>
      <c r="B538">
        <v>951.096</v>
      </c>
      <c r="C538">
        <v>942.71799999999996</v>
      </c>
      <c r="D538">
        <v>892.19</v>
      </c>
      <c r="E538">
        <v>99.492599999999996</v>
      </c>
      <c r="F538">
        <v>0</v>
      </c>
      <c r="G538">
        <v>2.90668E-2</v>
      </c>
      <c r="H538">
        <v>1</v>
      </c>
      <c r="I538">
        <v>0</v>
      </c>
    </row>
    <row r="539" spans="1:9" x14ac:dyDescent="0.25">
      <c r="A539" t="s">
        <v>39</v>
      </c>
      <c r="B539">
        <v>953.21199999999999</v>
      </c>
      <c r="C539">
        <v>944.84900000000005</v>
      </c>
      <c r="D539">
        <v>892.61900000000003</v>
      </c>
      <c r="E539">
        <v>99.282600000000002</v>
      </c>
      <c r="F539">
        <v>0</v>
      </c>
      <c r="G539">
        <v>2.90668E-2</v>
      </c>
      <c r="H539">
        <v>1</v>
      </c>
      <c r="I539">
        <v>0</v>
      </c>
    </row>
    <row r="540" spans="1:9" x14ac:dyDescent="0.25">
      <c r="A540" t="s">
        <v>39</v>
      </c>
      <c r="B540">
        <v>948.37199999999996</v>
      </c>
      <c r="C540">
        <v>940.06100000000004</v>
      </c>
      <c r="D540">
        <v>891.59</v>
      </c>
      <c r="E540">
        <v>99.402600000000007</v>
      </c>
      <c r="F540">
        <v>0</v>
      </c>
      <c r="G540">
        <v>2.90668E-2</v>
      </c>
      <c r="H540">
        <v>1</v>
      </c>
      <c r="I540">
        <v>0</v>
      </c>
    </row>
    <row r="541" spans="1:9" x14ac:dyDescent="0.25">
      <c r="A541" t="s">
        <v>39</v>
      </c>
      <c r="B541">
        <v>944.48400000000004</v>
      </c>
      <c r="C541">
        <v>935.95299999999997</v>
      </c>
      <c r="D541">
        <v>890.62699999999995</v>
      </c>
      <c r="E541">
        <v>99.510099999999994</v>
      </c>
      <c r="F541">
        <v>0</v>
      </c>
      <c r="G541">
        <v>2.90668E-2</v>
      </c>
      <c r="H541">
        <v>1</v>
      </c>
      <c r="I541">
        <v>0</v>
      </c>
    </row>
    <row r="542" spans="1:9" x14ac:dyDescent="0.25">
      <c r="A542" t="s">
        <v>39</v>
      </c>
      <c r="B542">
        <v>952.48800000000006</v>
      </c>
      <c r="C542">
        <v>943.81200000000001</v>
      </c>
      <c r="D542">
        <v>892.34400000000005</v>
      </c>
      <c r="E542">
        <v>99.388999999999996</v>
      </c>
      <c r="F542">
        <v>0</v>
      </c>
      <c r="G542">
        <v>2.90668E-2</v>
      </c>
      <c r="H542">
        <v>1</v>
      </c>
      <c r="I542">
        <v>0</v>
      </c>
    </row>
    <row r="543" spans="1:9" x14ac:dyDescent="0.25">
      <c r="A543" t="s">
        <v>39</v>
      </c>
      <c r="B543">
        <v>945.52800000000002</v>
      </c>
      <c r="C543">
        <v>936.82100000000003</v>
      </c>
      <c r="D543">
        <v>891.14800000000002</v>
      </c>
      <c r="E543">
        <v>99.613399999999999</v>
      </c>
      <c r="F543">
        <v>0</v>
      </c>
      <c r="G543">
        <v>2.90668E-2</v>
      </c>
      <c r="H543">
        <v>1</v>
      </c>
      <c r="I543">
        <v>0</v>
      </c>
    </row>
    <row r="544" spans="1:9" x14ac:dyDescent="0.25">
      <c r="A544" t="s">
        <v>39</v>
      </c>
      <c r="B544">
        <v>947.15800000000002</v>
      </c>
      <c r="C544">
        <v>938.71500000000003</v>
      </c>
      <c r="D544">
        <v>891.20399999999995</v>
      </c>
      <c r="E544">
        <v>99.603399999999993</v>
      </c>
      <c r="F544">
        <v>0</v>
      </c>
      <c r="G544">
        <v>2.90668E-2</v>
      </c>
      <c r="H544">
        <v>1</v>
      </c>
      <c r="I544">
        <v>0</v>
      </c>
    </row>
    <row r="545" spans="1:25" x14ac:dyDescent="0.25">
      <c r="A545" t="s">
        <v>39</v>
      </c>
      <c r="B545">
        <v>948.33299999999997</v>
      </c>
      <c r="C545">
        <v>939.20799999999997</v>
      </c>
      <c r="D545">
        <v>891.08900000000006</v>
      </c>
      <c r="E545">
        <v>99.355699999999999</v>
      </c>
      <c r="F545">
        <v>0</v>
      </c>
      <c r="G545">
        <v>2.90668E-2</v>
      </c>
      <c r="H545">
        <v>1</v>
      </c>
      <c r="I545">
        <v>0</v>
      </c>
    </row>
    <row r="546" spans="1:25" x14ac:dyDescent="0.25">
      <c r="A546" t="s">
        <v>39</v>
      </c>
      <c r="B546">
        <v>947.45299999999997</v>
      </c>
      <c r="C546">
        <v>938.97400000000005</v>
      </c>
      <c r="D546">
        <v>891.31200000000001</v>
      </c>
      <c r="E546">
        <v>99.498000000000005</v>
      </c>
      <c r="F546">
        <v>0</v>
      </c>
      <c r="G546">
        <v>2.90668E-2</v>
      </c>
      <c r="H546">
        <v>1</v>
      </c>
      <c r="I546">
        <v>0</v>
      </c>
    </row>
    <row r="547" spans="1:25" x14ac:dyDescent="0.25">
      <c r="A547" t="s">
        <v>39</v>
      </c>
      <c r="B547">
        <v>951.11500000000001</v>
      </c>
      <c r="C547">
        <v>942.75800000000004</v>
      </c>
      <c r="D547">
        <v>892.21699999999998</v>
      </c>
      <c r="E547">
        <v>99.565200000000004</v>
      </c>
      <c r="F547">
        <v>0</v>
      </c>
      <c r="G547">
        <v>2.90668E-2</v>
      </c>
      <c r="H547">
        <v>1</v>
      </c>
      <c r="I547">
        <v>0</v>
      </c>
    </row>
    <row r="548" spans="1:25" x14ac:dyDescent="0.25">
      <c r="A548" t="s">
        <v>39</v>
      </c>
      <c r="B548">
        <v>947.96199999999999</v>
      </c>
      <c r="C548">
        <v>938.84100000000001</v>
      </c>
      <c r="D548">
        <v>892.16200000000003</v>
      </c>
      <c r="E548">
        <v>99.391999999999996</v>
      </c>
      <c r="F548">
        <v>0</v>
      </c>
      <c r="G548">
        <v>2.90668E-2</v>
      </c>
      <c r="H548">
        <v>1</v>
      </c>
      <c r="I548">
        <v>0</v>
      </c>
    </row>
    <row r="549" spans="1:25" x14ac:dyDescent="0.25">
      <c r="A549" t="s">
        <v>39</v>
      </c>
      <c r="B549">
        <v>943.55100000000004</v>
      </c>
      <c r="C549">
        <v>934.27</v>
      </c>
      <c r="D549">
        <v>890.39599999999996</v>
      </c>
      <c r="E549">
        <v>99.3626</v>
      </c>
      <c r="F549">
        <v>0</v>
      </c>
      <c r="G549">
        <v>2.90668E-2</v>
      </c>
      <c r="H549">
        <v>1</v>
      </c>
      <c r="I549">
        <v>0</v>
      </c>
    </row>
    <row r="550" spans="1:25" x14ac:dyDescent="0.25">
      <c r="A550" t="s">
        <v>39</v>
      </c>
      <c r="B550">
        <v>949.39599999999996</v>
      </c>
      <c r="C550">
        <v>940.80100000000004</v>
      </c>
      <c r="D550">
        <v>891.721</v>
      </c>
      <c r="E550">
        <v>99.437100000000001</v>
      </c>
      <c r="F550">
        <v>0</v>
      </c>
      <c r="G550">
        <v>2.90668E-2</v>
      </c>
      <c r="H550">
        <v>1</v>
      </c>
      <c r="I550">
        <v>0</v>
      </c>
    </row>
    <row r="551" spans="1:25" x14ac:dyDescent="0.25">
      <c r="A551" t="s">
        <v>39</v>
      </c>
      <c r="B551">
        <v>940.66200000000003</v>
      </c>
      <c r="C551">
        <v>931.81799999999998</v>
      </c>
      <c r="D551">
        <v>889.92200000000003</v>
      </c>
      <c r="E551">
        <v>99.501900000000006</v>
      </c>
      <c r="F551">
        <v>0</v>
      </c>
      <c r="G551">
        <v>2.90668E-2</v>
      </c>
      <c r="H551">
        <v>1</v>
      </c>
      <c r="I551">
        <v>0</v>
      </c>
    </row>
    <row r="552" spans="1:25" x14ac:dyDescent="0.25">
      <c r="A552" t="s">
        <v>39</v>
      </c>
      <c r="B552">
        <v>950.14499999999998</v>
      </c>
      <c r="C552">
        <v>941.678</v>
      </c>
      <c r="D552">
        <v>891.68</v>
      </c>
      <c r="E552">
        <v>99.469700000000003</v>
      </c>
      <c r="F552">
        <v>0</v>
      </c>
      <c r="G552">
        <v>2.90668E-2</v>
      </c>
      <c r="H552">
        <v>1</v>
      </c>
      <c r="I552">
        <v>0</v>
      </c>
    </row>
    <row r="553" spans="1:25" x14ac:dyDescent="0.25">
      <c r="A553" t="s">
        <v>39</v>
      </c>
      <c r="B553">
        <v>955.46100000000001</v>
      </c>
      <c r="C553">
        <v>946.95799999999997</v>
      </c>
      <c r="D553">
        <v>892.94399999999996</v>
      </c>
      <c r="E553">
        <v>99.391300000000001</v>
      </c>
      <c r="F553">
        <v>0</v>
      </c>
      <c r="G553">
        <v>2.90668E-2</v>
      </c>
      <c r="H553">
        <v>1</v>
      </c>
      <c r="I553">
        <v>0</v>
      </c>
    </row>
    <row r="554" spans="1:25" x14ac:dyDescent="0.25">
      <c r="A554" t="s">
        <v>39</v>
      </c>
      <c r="B554">
        <v>941.47799999999995</v>
      </c>
      <c r="C554">
        <v>933.11500000000001</v>
      </c>
      <c r="D554">
        <v>890.15300000000002</v>
      </c>
      <c r="E554">
        <v>99.491399999999999</v>
      </c>
      <c r="F554">
        <v>0</v>
      </c>
      <c r="G554">
        <v>2.90668E-2</v>
      </c>
      <c r="H554">
        <v>1</v>
      </c>
      <c r="I554">
        <v>0</v>
      </c>
    </row>
    <row r="555" spans="1:25" x14ac:dyDescent="0.25">
      <c r="A555" t="s">
        <v>39</v>
      </c>
      <c r="B555">
        <v>948.68899999999996</v>
      </c>
      <c r="C555">
        <v>940.18</v>
      </c>
      <c r="D555">
        <v>891.78300000000002</v>
      </c>
      <c r="E555">
        <v>99.362700000000004</v>
      </c>
      <c r="F555">
        <v>0</v>
      </c>
      <c r="G555">
        <v>2.90668E-2</v>
      </c>
      <c r="H555">
        <v>1</v>
      </c>
      <c r="I555">
        <v>0</v>
      </c>
    </row>
    <row r="556" spans="1:25" x14ac:dyDescent="0.25">
      <c r="A556" t="s">
        <v>39</v>
      </c>
      <c r="B556">
        <v>946.64800000000002</v>
      </c>
      <c r="C556">
        <v>938.14400000000001</v>
      </c>
      <c r="D556">
        <v>891.29200000000003</v>
      </c>
      <c r="E556">
        <v>99.593500000000006</v>
      </c>
      <c r="F556">
        <v>0</v>
      </c>
      <c r="G556">
        <v>2.90668E-2</v>
      </c>
      <c r="H556">
        <v>1</v>
      </c>
      <c r="I556">
        <v>0</v>
      </c>
    </row>
    <row r="557" spans="1:25" x14ac:dyDescent="0.25">
      <c r="A557" t="s">
        <v>39</v>
      </c>
      <c r="B557">
        <v>949.78899999999999</v>
      </c>
      <c r="C557">
        <v>940.82</v>
      </c>
      <c r="D557">
        <v>891.69200000000001</v>
      </c>
      <c r="E557">
        <v>99.549899999999994</v>
      </c>
      <c r="F557">
        <v>0</v>
      </c>
      <c r="G557">
        <v>2.90668E-2</v>
      </c>
      <c r="H557">
        <v>1</v>
      </c>
      <c r="I557">
        <v>0</v>
      </c>
    </row>
    <row r="558" spans="1:25" x14ac:dyDescent="0.25">
      <c r="A558" t="s">
        <v>39</v>
      </c>
      <c r="B558">
        <v>912.12199999999996</v>
      </c>
      <c r="C558">
        <v>903.18799999999999</v>
      </c>
      <c r="D558">
        <v>884.03200000000004</v>
      </c>
      <c r="E558">
        <v>99.791300000000007</v>
      </c>
      <c r="F558">
        <v>0</v>
      </c>
      <c r="G558">
        <v>2.90668E-2</v>
      </c>
      <c r="H558">
        <v>1</v>
      </c>
      <c r="I558">
        <v>0</v>
      </c>
    </row>
    <row r="559" spans="1:25" x14ac:dyDescent="0.25">
      <c r="A559" t="s">
        <v>39</v>
      </c>
      <c r="B559">
        <v>914.37300000000005</v>
      </c>
      <c r="C559">
        <v>905.25599999999997</v>
      </c>
      <c r="D559">
        <v>884.53700000000003</v>
      </c>
      <c r="E559">
        <v>99.5197</v>
      </c>
      <c r="F559">
        <v>0</v>
      </c>
      <c r="G559">
        <v>2.90668E-2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912.89</v>
      </c>
      <c r="C560">
        <v>904.31100000000004</v>
      </c>
      <c r="D560">
        <v>884.30799999999999</v>
      </c>
      <c r="E560">
        <v>99.497100000000003</v>
      </c>
      <c r="F560">
        <v>0</v>
      </c>
      <c r="G560">
        <v>2.90668E-2</v>
      </c>
      <c r="H560">
        <v>1</v>
      </c>
      <c r="I560">
        <v>0</v>
      </c>
      <c r="R560">
        <f>AVERAGE(B511:B560)</f>
        <v>945.94401999999991</v>
      </c>
      <c r="S560">
        <f>AVERAGE(C511:C560)</f>
        <v>937.28622000000018</v>
      </c>
      <c r="U560">
        <f>_xlfn.VAR.P(B511:B560)</f>
        <v>88.372114379599992</v>
      </c>
      <c r="V560">
        <f>_xlfn.VAR.P(C511:C560)</f>
        <v>89.436643371600042</v>
      </c>
      <c r="X560">
        <f>1.96*SQRT(U560)/50</f>
        <v>0.36850525890449448</v>
      </c>
      <c r="Y560">
        <f>1.96*SQRT(V560)/50</f>
        <v>0.37071811888621725</v>
      </c>
    </row>
    <row r="561" spans="1:9" x14ac:dyDescent="0.25">
      <c r="A561" t="s">
        <v>38</v>
      </c>
      <c r="B561">
        <v>47372.245699999999</v>
      </c>
      <c r="C561" t="s">
        <v>36</v>
      </c>
    </row>
    <row r="562" spans="1:9" x14ac:dyDescent="0.25">
      <c r="A562" t="s">
        <v>40</v>
      </c>
      <c r="B562">
        <v>872.36599999999999</v>
      </c>
      <c r="C562">
        <v>869.69399999999996</v>
      </c>
      <c r="D562">
        <v>848.64200000000005</v>
      </c>
      <c r="E562">
        <v>63.6907</v>
      </c>
      <c r="F562">
        <v>0</v>
      </c>
      <c r="G562">
        <v>2.90668E-2</v>
      </c>
      <c r="H562">
        <v>1</v>
      </c>
      <c r="I562">
        <v>0</v>
      </c>
    </row>
    <row r="563" spans="1:9" x14ac:dyDescent="0.25">
      <c r="A563" t="s">
        <v>40</v>
      </c>
      <c r="B563">
        <v>872.95</v>
      </c>
      <c r="C563">
        <v>870.19500000000005</v>
      </c>
      <c r="D563">
        <v>848.08699999999999</v>
      </c>
      <c r="E563">
        <v>63.353900000000003</v>
      </c>
      <c r="F563">
        <v>0</v>
      </c>
      <c r="G563">
        <v>2.90668E-2</v>
      </c>
      <c r="H563">
        <v>1</v>
      </c>
      <c r="I563">
        <v>0</v>
      </c>
    </row>
    <row r="564" spans="1:9" x14ac:dyDescent="0.25">
      <c r="A564" t="s">
        <v>40</v>
      </c>
      <c r="B564">
        <v>871.13099999999997</v>
      </c>
      <c r="C564">
        <v>868.60599999999999</v>
      </c>
      <c r="D564">
        <v>847.79200000000003</v>
      </c>
      <c r="E564">
        <v>63.322600000000001</v>
      </c>
      <c r="F564">
        <v>0</v>
      </c>
      <c r="G564">
        <v>2.90668E-2</v>
      </c>
      <c r="H564">
        <v>1</v>
      </c>
      <c r="I564">
        <v>0</v>
      </c>
    </row>
    <row r="565" spans="1:9" x14ac:dyDescent="0.25">
      <c r="A565" t="s">
        <v>40</v>
      </c>
      <c r="B565">
        <v>873.90899999999999</v>
      </c>
      <c r="C565">
        <v>871.32399999999996</v>
      </c>
      <c r="D565">
        <v>848.73800000000006</v>
      </c>
      <c r="E565">
        <v>63.565800000000003</v>
      </c>
      <c r="F565">
        <v>0</v>
      </c>
      <c r="G565">
        <v>2.90668E-2</v>
      </c>
      <c r="H565">
        <v>1</v>
      </c>
      <c r="I565">
        <v>0</v>
      </c>
    </row>
    <row r="566" spans="1:9" x14ac:dyDescent="0.25">
      <c r="A566" t="s">
        <v>40</v>
      </c>
      <c r="B566">
        <v>874.99599999999998</v>
      </c>
      <c r="C566">
        <v>872.05899999999997</v>
      </c>
      <c r="D566">
        <v>848.78899999999999</v>
      </c>
      <c r="E566">
        <v>63.485500000000002</v>
      </c>
      <c r="F566">
        <v>0</v>
      </c>
      <c r="G566">
        <v>2.90668E-2</v>
      </c>
      <c r="H566">
        <v>1</v>
      </c>
      <c r="I566">
        <v>0</v>
      </c>
    </row>
    <row r="567" spans="1:9" x14ac:dyDescent="0.25">
      <c r="A567" t="s">
        <v>40</v>
      </c>
      <c r="B567">
        <v>883.86599999999999</v>
      </c>
      <c r="C567">
        <v>881.25099999999998</v>
      </c>
      <c r="D567">
        <v>850.37300000000005</v>
      </c>
      <c r="E567">
        <v>63.444099999999999</v>
      </c>
      <c r="F567">
        <v>0</v>
      </c>
      <c r="G567">
        <v>2.90668E-2</v>
      </c>
      <c r="H567">
        <v>1</v>
      </c>
      <c r="I567">
        <v>0</v>
      </c>
    </row>
    <row r="568" spans="1:9" x14ac:dyDescent="0.25">
      <c r="A568" t="s">
        <v>40</v>
      </c>
      <c r="B568">
        <v>871.178</v>
      </c>
      <c r="C568">
        <v>868.74699999999996</v>
      </c>
      <c r="D568">
        <v>848.15200000000004</v>
      </c>
      <c r="E568">
        <v>63.639200000000002</v>
      </c>
      <c r="F568">
        <v>0</v>
      </c>
      <c r="G568">
        <v>2.90668E-2</v>
      </c>
      <c r="H568">
        <v>1</v>
      </c>
      <c r="I568">
        <v>0</v>
      </c>
    </row>
    <row r="569" spans="1:9" x14ac:dyDescent="0.25">
      <c r="A569" t="s">
        <v>40</v>
      </c>
      <c r="B569">
        <v>871.52200000000005</v>
      </c>
      <c r="C569">
        <v>869.09799999999996</v>
      </c>
      <c r="D569">
        <v>848.07600000000002</v>
      </c>
      <c r="E569">
        <v>63.381700000000002</v>
      </c>
      <c r="F569">
        <v>0</v>
      </c>
      <c r="G569">
        <v>2.90668E-2</v>
      </c>
      <c r="H569">
        <v>1</v>
      </c>
      <c r="I569">
        <v>0</v>
      </c>
    </row>
    <row r="570" spans="1:9" x14ac:dyDescent="0.25">
      <c r="A570" t="s">
        <v>40</v>
      </c>
      <c r="B570">
        <v>873.23099999999999</v>
      </c>
      <c r="C570">
        <v>870.553</v>
      </c>
      <c r="D570">
        <v>848.50199999999995</v>
      </c>
      <c r="E570">
        <v>63.5486</v>
      </c>
      <c r="F570">
        <v>0</v>
      </c>
      <c r="G570">
        <v>2.90668E-2</v>
      </c>
      <c r="H570">
        <v>1</v>
      </c>
      <c r="I570">
        <v>0</v>
      </c>
    </row>
    <row r="571" spans="1:9" x14ac:dyDescent="0.25">
      <c r="A571" t="s">
        <v>40</v>
      </c>
      <c r="B571">
        <v>872.95</v>
      </c>
      <c r="C571">
        <v>870.101</v>
      </c>
      <c r="D571">
        <v>848.49699999999996</v>
      </c>
      <c r="E571">
        <v>63.589500000000001</v>
      </c>
      <c r="F571">
        <v>0</v>
      </c>
      <c r="G571">
        <v>2.90668E-2</v>
      </c>
      <c r="H571">
        <v>1</v>
      </c>
      <c r="I571">
        <v>0</v>
      </c>
    </row>
    <row r="572" spans="1:9" x14ac:dyDescent="0.25">
      <c r="A572" t="s">
        <v>40</v>
      </c>
      <c r="B572">
        <v>871.65899999999999</v>
      </c>
      <c r="C572">
        <v>868.98500000000001</v>
      </c>
      <c r="D572">
        <v>848.16499999999996</v>
      </c>
      <c r="E572">
        <v>63.462000000000003</v>
      </c>
      <c r="F572">
        <v>0</v>
      </c>
      <c r="G572">
        <v>2.90668E-2</v>
      </c>
      <c r="H572">
        <v>1</v>
      </c>
      <c r="I572">
        <v>0</v>
      </c>
    </row>
    <row r="573" spans="1:9" x14ac:dyDescent="0.25">
      <c r="A573" t="s">
        <v>40</v>
      </c>
      <c r="B573">
        <v>875.428</v>
      </c>
      <c r="C573">
        <v>872.72500000000002</v>
      </c>
      <c r="D573">
        <v>849.27599999999995</v>
      </c>
      <c r="E573">
        <v>63.557200000000002</v>
      </c>
      <c r="F573">
        <v>0</v>
      </c>
      <c r="G573">
        <v>2.90668E-2</v>
      </c>
      <c r="H573">
        <v>1</v>
      </c>
      <c r="I573">
        <v>0</v>
      </c>
    </row>
    <row r="574" spans="1:9" x14ac:dyDescent="0.25">
      <c r="A574" t="s">
        <v>40</v>
      </c>
      <c r="B574">
        <v>873.65800000000002</v>
      </c>
      <c r="C574">
        <v>870.28300000000002</v>
      </c>
      <c r="D574">
        <v>848.08900000000006</v>
      </c>
      <c r="E574">
        <v>63.338200000000001</v>
      </c>
      <c r="F574">
        <v>0</v>
      </c>
      <c r="G574">
        <v>2.90668E-2</v>
      </c>
      <c r="H574">
        <v>1</v>
      </c>
      <c r="I574">
        <v>0</v>
      </c>
    </row>
    <row r="575" spans="1:9" x14ac:dyDescent="0.25">
      <c r="A575" t="s">
        <v>40</v>
      </c>
      <c r="B575">
        <v>875.98299999999995</v>
      </c>
      <c r="C575">
        <v>873.39</v>
      </c>
      <c r="D575">
        <v>848.88099999999997</v>
      </c>
      <c r="E575">
        <v>63.472099999999998</v>
      </c>
      <c r="F575">
        <v>0</v>
      </c>
      <c r="G575">
        <v>2.90668E-2</v>
      </c>
      <c r="H575">
        <v>1</v>
      </c>
      <c r="I575">
        <v>0</v>
      </c>
    </row>
    <row r="576" spans="1:9" x14ac:dyDescent="0.25">
      <c r="A576" t="s">
        <v>40</v>
      </c>
      <c r="B576">
        <v>874.20799999999997</v>
      </c>
      <c r="C576">
        <v>871.548</v>
      </c>
      <c r="D576">
        <v>849.14099999999996</v>
      </c>
      <c r="E576">
        <v>63.700600000000001</v>
      </c>
      <c r="F576">
        <v>0</v>
      </c>
      <c r="G576">
        <v>2.90668E-2</v>
      </c>
      <c r="H576">
        <v>1</v>
      </c>
      <c r="I576">
        <v>0</v>
      </c>
    </row>
    <row r="577" spans="1:9" x14ac:dyDescent="0.25">
      <c r="A577" t="s">
        <v>40</v>
      </c>
      <c r="B577">
        <v>878.08</v>
      </c>
      <c r="C577">
        <v>874.91099999999994</v>
      </c>
      <c r="D577">
        <v>849.50199999999995</v>
      </c>
      <c r="E577">
        <v>63.5657</v>
      </c>
      <c r="F577">
        <v>0</v>
      </c>
      <c r="G577">
        <v>2.90668E-2</v>
      </c>
      <c r="H577">
        <v>1</v>
      </c>
      <c r="I577">
        <v>0</v>
      </c>
    </row>
    <row r="578" spans="1:9" x14ac:dyDescent="0.25">
      <c r="A578" t="s">
        <v>40</v>
      </c>
      <c r="B578">
        <v>871.11099999999999</v>
      </c>
      <c r="C578">
        <v>868.51700000000005</v>
      </c>
      <c r="D578">
        <v>847.83500000000004</v>
      </c>
      <c r="E578">
        <v>63.424500000000002</v>
      </c>
      <c r="F578">
        <v>0</v>
      </c>
      <c r="G578">
        <v>2.90668E-2</v>
      </c>
      <c r="H578">
        <v>1</v>
      </c>
      <c r="I578">
        <v>0</v>
      </c>
    </row>
    <row r="579" spans="1:9" x14ac:dyDescent="0.25">
      <c r="A579" t="s">
        <v>40</v>
      </c>
      <c r="B579">
        <v>875.471</v>
      </c>
      <c r="C579">
        <v>872.83199999999999</v>
      </c>
      <c r="D579">
        <v>848.99099999999999</v>
      </c>
      <c r="E579">
        <v>63.5899</v>
      </c>
      <c r="F579">
        <v>0</v>
      </c>
      <c r="G579">
        <v>2.90668E-2</v>
      </c>
      <c r="H579">
        <v>1</v>
      </c>
      <c r="I579">
        <v>0</v>
      </c>
    </row>
    <row r="580" spans="1:9" x14ac:dyDescent="0.25">
      <c r="A580" t="s">
        <v>40</v>
      </c>
      <c r="B580">
        <v>873.73099999999999</v>
      </c>
      <c r="C580">
        <v>871.19100000000003</v>
      </c>
      <c r="D580">
        <v>848.61800000000005</v>
      </c>
      <c r="E580">
        <v>63.489600000000003</v>
      </c>
      <c r="F580">
        <v>0</v>
      </c>
      <c r="G580">
        <v>2.90668E-2</v>
      </c>
      <c r="H580">
        <v>1</v>
      </c>
      <c r="I580">
        <v>0</v>
      </c>
    </row>
    <row r="581" spans="1:9" x14ac:dyDescent="0.25">
      <c r="A581" t="s">
        <v>40</v>
      </c>
      <c r="B581">
        <v>870.26199999999994</v>
      </c>
      <c r="C581">
        <v>867.53</v>
      </c>
      <c r="D581">
        <v>847.75800000000004</v>
      </c>
      <c r="E581">
        <v>63.482900000000001</v>
      </c>
      <c r="F581">
        <v>0</v>
      </c>
      <c r="G581">
        <v>2.90668E-2</v>
      </c>
      <c r="H581">
        <v>1</v>
      </c>
      <c r="I581">
        <v>0</v>
      </c>
    </row>
    <row r="582" spans="1:9" x14ac:dyDescent="0.25">
      <c r="A582" t="s">
        <v>40</v>
      </c>
      <c r="B582">
        <v>873.93</v>
      </c>
      <c r="C582">
        <v>871.40700000000004</v>
      </c>
      <c r="D582">
        <v>849.16300000000001</v>
      </c>
      <c r="E582">
        <v>63.698900000000002</v>
      </c>
      <c r="F582">
        <v>0</v>
      </c>
      <c r="G582">
        <v>2.90668E-2</v>
      </c>
      <c r="H582">
        <v>1</v>
      </c>
      <c r="I582">
        <v>0</v>
      </c>
    </row>
    <row r="583" spans="1:9" x14ac:dyDescent="0.25">
      <c r="A583" t="s">
        <v>40</v>
      </c>
      <c r="B583">
        <v>872.19</v>
      </c>
      <c r="C583">
        <v>869.45399999999995</v>
      </c>
      <c r="D583">
        <v>848.37699999999995</v>
      </c>
      <c r="E583">
        <v>63.3962</v>
      </c>
      <c r="F583">
        <v>0</v>
      </c>
      <c r="G583">
        <v>2.90668E-2</v>
      </c>
      <c r="H583">
        <v>1</v>
      </c>
      <c r="I583">
        <v>0</v>
      </c>
    </row>
    <row r="584" spans="1:9" x14ac:dyDescent="0.25">
      <c r="A584" t="s">
        <v>40</v>
      </c>
      <c r="B584">
        <v>871.47900000000004</v>
      </c>
      <c r="C584">
        <v>868.84</v>
      </c>
      <c r="D584">
        <v>848.77499999999998</v>
      </c>
      <c r="E584">
        <v>63.737200000000001</v>
      </c>
      <c r="F584">
        <v>0</v>
      </c>
      <c r="G584">
        <v>2.90668E-2</v>
      </c>
      <c r="H584">
        <v>1</v>
      </c>
      <c r="I584">
        <v>0</v>
      </c>
    </row>
    <row r="585" spans="1:9" x14ac:dyDescent="0.25">
      <c r="A585" t="s">
        <v>40</v>
      </c>
      <c r="B585">
        <v>871.70100000000002</v>
      </c>
      <c r="C585">
        <v>869.17200000000003</v>
      </c>
      <c r="D585">
        <v>848.21900000000005</v>
      </c>
      <c r="E585">
        <v>63.4848</v>
      </c>
      <c r="F585">
        <v>0</v>
      </c>
      <c r="G585">
        <v>2.90668E-2</v>
      </c>
      <c r="H585">
        <v>1</v>
      </c>
      <c r="I585">
        <v>0</v>
      </c>
    </row>
    <row r="586" spans="1:9" x14ac:dyDescent="0.25">
      <c r="A586" t="s">
        <v>40</v>
      </c>
      <c r="B586">
        <v>870.81100000000004</v>
      </c>
      <c r="C586">
        <v>868.36</v>
      </c>
      <c r="D586">
        <v>848.27300000000002</v>
      </c>
      <c r="E586">
        <v>63.578800000000001</v>
      </c>
      <c r="F586">
        <v>0</v>
      </c>
      <c r="G586">
        <v>2.90668E-2</v>
      </c>
      <c r="H586">
        <v>1</v>
      </c>
      <c r="I586">
        <v>0</v>
      </c>
    </row>
    <row r="587" spans="1:9" x14ac:dyDescent="0.25">
      <c r="A587" t="s">
        <v>40</v>
      </c>
      <c r="B587">
        <v>875.04399999999998</v>
      </c>
      <c r="C587">
        <v>872.48900000000003</v>
      </c>
      <c r="D587">
        <v>848.69600000000003</v>
      </c>
      <c r="E587">
        <v>63.511200000000002</v>
      </c>
      <c r="F587">
        <v>0</v>
      </c>
      <c r="G587">
        <v>2.90668E-2</v>
      </c>
      <c r="H587">
        <v>1</v>
      </c>
      <c r="I587">
        <v>0</v>
      </c>
    </row>
    <row r="588" spans="1:9" x14ac:dyDescent="0.25">
      <c r="A588" t="s">
        <v>40</v>
      </c>
      <c r="B588">
        <v>876.75</v>
      </c>
      <c r="C588">
        <v>873.87599999999998</v>
      </c>
      <c r="D588">
        <v>849.33900000000006</v>
      </c>
      <c r="E588">
        <v>63.610199999999999</v>
      </c>
      <c r="F588">
        <v>0</v>
      </c>
      <c r="G588">
        <v>2.90668E-2</v>
      </c>
      <c r="H588">
        <v>1</v>
      </c>
      <c r="I588">
        <v>0</v>
      </c>
    </row>
    <row r="589" spans="1:9" x14ac:dyDescent="0.25">
      <c r="A589" t="s">
        <v>40</v>
      </c>
      <c r="B589">
        <v>871.50800000000004</v>
      </c>
      <c r="C589">
        <v>868.971</v>
      </c>
      <c r="D589">
        <v>848.36500000000001</v>
      </c>
      <c r="E589">
        <v>63.530999999999999</v>
      </c>
      <c r="F589">
        <v>0</v>
      </c>
      <c r="G589">
        <v>2.90668E-2</v>
      </c>
      <c r="H589">
        <v>1</v>
      </c>
      <c r="I589">
        <v>0</v>
      </c>
    </row>
    <row r="590" spans="1:9" x14ac:dyDescent="0.25">
      <c r="A590" t="s">
        <v>40</v>
      </c>
      <c r="B590">
        <v>870.27800000000002</v>
      </c>
      <c r="C590">
        <v>867.452</v>
      </c>
      <c r="D590">
        <v>847.78200000000004</v>
      </c>
      <c r="E590">
        <v>63.372300000000003</v>
      </c>
      <c r="F590">
        <v>0</v>
      </c>
      <c r="G590">
        <v>2.90668E-2</v>
      </c>
      <c r="H590">
        <v>1</v>
      </c>
      <c r="I590">
        <v>0</v>
      </c>
    </row>
    <row r="591" spans="1:9" x14ac:dyDescent="0.25">
      <c r="A591" t="s">
        <v>40</v>
      </c>
      <c r="B591">
        <v>874.46900000000005</v>
      </c>
      <c r="C591">
        <v>871.86400000000003</v>
      </c>
      <c r="D591">
        <v>849.04600000000005</v>
      </c>
      <c r="E591">
        <v>63.716500000000003</v>
      </c>
      <c r="F591">
        <v>0</v>
      </c>
      <c r="G591">
        <v>2.90668E-2</v>
      </c>
      <c r="H591">
        <v>1</v>
      </c>
      <c r="I591">
        <v>0</v>
      </c>
    </row>
    <row r="592" spans="1:9" x14ac:dyDescent="0.25">
      <c r="A592" t="s">
        <v>40</v>
      </c>
      <c r="B592">
        <v>872.25800000000004</v>
      </c>
      <c r="C592">
        <v>869.38300000000004</v>
      </c>
      <c r="D592">
        <v>848.66499999999996</v>
      </c>
      <c r="E592">
        <v>63.694600000000001</v>
      </c>
      <c r="F592">
        <v>0</v>
      </c>
      <c r="G592">
        <v>2.90668E-2</v>
      </c>
      <c r="H592">
        <v>1</v>
      </c>
      <c r="I592">
        <v>0</v>
      </c>
    </row>
    <row r="593" spans="1:9" x14ac:dyDescent="0.25">
      <c r="A593" t="s">
        <v>40</v>
      </c>
      <c r="B593">
        <v>879.69200000000001</v>
      </c>
      <c r="C593">
        <v>876.89099999999996</v>
      </c>
      <c r="D593">
        <v>849.46299999999997</v>
      </c>
      <c r="E593">
        <v>63.351799999999997</v>
      </c>
      <c r="F593">
        <v>0</v>
      </c>
      <c r="G593">
        <v>2.90668E-2</v>
      </c>
      <c r="H593">
        <v>1</v>
      </c>
      <c r="I593">
        <v>0</v>
      </c>
    </row>
    <row r="594" spans="1:9" x14ac:dyDescent="0.25">
      <c r="A594" t="s">
        <v>40</v>
      </c>
      <c r="B594">
        <v>871.80200000000002</v>
      </c>
      <c r="C594">
        <v>869.23900000000003</v>
      </c>
      <c r="D594">
        <v>848.83199999999999</v>
      </c>
      <c r="E594">
        <v>63.716099999999997</v>
      </c>
      <c r="F594">
        <v>0</v>
      </c>
      <c r="G594">
        <v>2.90668E-2</v>
      </c>
      <c r="H594">
        <v>1</v>
      </c>
      <c r="I594">
        <v>0</v>
      </c>
    </row>
    <row r="595" spans="1:9" x14ac:dyDescent="0.25">
      <c r="A595" t="s">
        <v>40</v>
      </c>
      <c r="B595">
        <v>871.45899999999995</v>
      </c>
      <c r="C595">
        <v>868.57600000000002</v>
      </c>
      <c r="D595">
        <v>847.98099999999999</v>
      </c>
      <c r="E595">
        <v>63.551200000000001</v>
      </c>
      <c r="F595">
        <v>0</v>
      </c>
      <c r="G595">
        <v>2.90668E-2</v>
      </c>
      <c r="H595">
        <v>1</v>
      </c>
      <c r="I595">
        <v>0</v>
      </c>
    </row>
    <row r="596" spans="1:9" x14ac:dyDescent="0.25">
      <c r="A596" t="s">
        <v>40</v>
      </c>
      <c r="B596">
        <v>872.95100000000002</v>
      </c>
      <c r="C596">
        <v>870.48900000000003</v>
      </c>
      <c r="D596">
        <v>848.36300000000006</v>
      </c>
      <c r="E596">
        <v>63.4559</v>
      </c>
      <c r="F596">
        <v>0</v>
      </c>
      <c r="G596">
        <v>2.90668E-2</v>
      </c>
      <c r="H596">
        <v>1</v>
      </c>
      <c r="I596">
        <v>0</v>
      </c>
    </row>
    <row r="597" spans="1:9" x14ac:dyDescent="0.25">
      <c r="A597" t="s">
        <v>40</v>
      </c>
      <c r="B597">
        <v>873.00699999999995</v>
      </c>
      <c r="C597">
        <v>870.36199999999997</v>
      </c>
      <c r="D597">
        <v>848.20899999999995</v>
      </c>
      <c r="E597">
        <v>63.459099999999999</v>
      </c>
      <c r="F597">
        <v>0</v>
      </c>
      <c r="G597">
        <v>2.90668E-2</v>
      </c>
      <c r="H597">
        <v>1</v>
      </c>
      <c r="I597">
        <v>0</v>
      </c>
    </row>
    <row r="598" spans="1:9" x14ac:dyDescent="0.25">
      <c r="A598" t="s">
        <v>40</v>
      </c>
      <c r="B598">
        <v>871.322</v>
      </c>
      <c r="C598">
        <v>868.64400000000001</v>
      </c>
      <c r="D598">
        <v>848.11300000000006</v>
      </c>
      <c r="E598">
        <v>63.513300000000001</v>
      </c>
      <c r="F598">
        <v>0</v>
      </c>
      <c r="G598">
        <v>2.90668E-2</v>
      </c>
      <c r="H598">
        <v>1</v>
      </c>
      <c r="I598">
        <v>0</v>
      </c>
    </row>
    <row r="599" spans="1:9" x14ac:dyDescent="0.25">
      <c r="A599" t="s">
        <v>40</v>
      </c>
      <c r="B599">
        <v>876.97199999999998</v>
      </c>
      <c r="C599">
        <v>874.15200000000004</v>
      </c>
      <c r="D599">
        <v>849.17700000000002</v>
      </c>
      <c r="E599">
        <v>63.504199999999997</v>
      </c>
      <c r="F599">
        <v>0</v>
      </c>
      <c r="G599">
        <v>2.90668E-2</v>
      </c>
      <c r="H599">
        <v>1</v>
      </c>
      <c r="I599">
        <v>0</v>
      </c>
    </row>
    <row r="600" spans="1:9" x14ac:dyDescent="0.25">
      <c r="A600" t="s">
        <v>40</v>
      </c>
      <c r="B600">
        <v>871.06500000000005</v>
      </c>
      <c r="C600">
        <v>868.47900000000004</v>
      </c>
      <c r="D600">
        <v>848.38</v>
      </c>
      <c r="E600">
        <v>63.6023</v>
      </c>
      <c r="F600">
        <v>0</v>
      </c>
      <c r="G600">
        <v>2.90668E-2</v>
      </c>
      <c r="H600">
        <v>1</v>
      </c>
      <c r="I600">
        <v>0</v>
      </c>
    </row>
    <row r="601" spans="1:9" x14ac:dyDescent="0.25">
      <c r="A601" t="s">
        <v>40</v>
      </c>
      <c r="B601">
        <v>871.14300000000003</v>
      </c>
      <c r="C601">
        <v>868.57299999999998</v>
      </c>
      <c r="D601">
        <v>848.24699999999996</v>
      </c>
      <c r="E601">
        <v>63.494399999999999</v>
      </c>
      <c r="F601">
        <v>0</v>
      </c>
      <c r="G601">
        <v>2.90668E-2</v>
      </c>
      <c r="H601">
        <v>1</v>
      </c>
      <c r="I601">
        <v>0</v>
      </c>
    </row>
    <row r="602" spans="1:9" x14ac:dyDescent="0.25">
      <c r="A602" t="s">
        <v>40</v>
      </c>
      <c r="B602">
        <v>873.86599999999999</v>
      </c>
      <c r="C602">
        <v>871.12099999999998</v>
      </c>
      <c r="D602">
        <v>848.75199999999995</v>
      </c>
      <c r="E602">
        <v>63.4495</v>
      </c>
      <c r="F602">
        <v>0</v>
      </c>
      <c r="G602">
        <v>2.90668E-2</v>
      </c>
      <c r="H602">
        <v>1</v>
      </c>
      <c r="I602">
        <v>0</v>
      </c>
    </row>
    <row r="603" spans="1:9" x14ac:dyDescent="0.25">
      <c r="A603" t="s">
        <v>40</v>
      </c>
      <c r="B603">
        <v>871.35599999999999</v>
      </c>
      <c r="C603">
        <v>868.82299999999998</v>
      </c>
      <c r="D603">
        <v>847.995</v>
      </c>
      <c r="E603">
        <v>63.406999999999996</v>
      </c>
      <c r="F603">
        <v>0</v>
      </c>
      <c r="G603">
        <v>2.90668E-2</v>
      </c>
      <c r="H603">
        <v>1</v>
      </c>
      <c r="I603">
        <v>0</v>
      </c>
    </row>
    <row r="604" spans="1:9" x14ac:dyDescent="0.25">
      <c r="A604" t="s">
        <v>40</v>
      </c>
      <c r="B604">
        <v>872.721</v>
      </c>
      <c r="C604">
        <v>870.07100000000003</v>
      </c>
      <c r="D604">
        <v>848.21400000000006</v>
      </c>
      <c r="E604">
        <v>63.5443</v>
      </c>
      <c r="F604">
        <v>0</v>
      </c>
      <c r="G604">
        <v>2.90668E-2</v>
      </c>
      <c r="H604">
        <v>1</v>
      </c>
      <c r="I604">
        <v>0</v>
      </c>
    </row>
    <row r="605" spans="1:9" x14ac:dyDescent="0.25">
      <c r="A605" t="s">
        <v>40</v>
      </c>
      <c r="B605">
        <v>872.11400000000003</v>
      </c>
      <c r="C605">
        <v>869.55100000000004</v>
      </c>
      <c r="D605">
        <v>848.40099999999995</v>
      </c>
      <c r="E605">
        <v>63.558599999999998</v>
      </c>
      <c r="F605">
        <v>0</v>
      </c>
      <c r="G605">
        <v>2.90668E-2</v>
      </c>
      <c r="H605">
        <v>1</v>
      </c>
      <c r="I605">
        <v>0</v>
      </c>
    </row>
    <row r="606" spans="1:9" x14ac:dyDescent="0.25">
      <c r="A606" t="s">
        <v>40</v>
      </c>
      <c r="B606">
        <v>872.375</v>
      </c>
      <c r="C606">
        <v>869.7</v>
      </c>
      <c r="D606">
        <v>847.93499999999995</v>
      </c>
      <c r="E606">
        <v>63.427300000000002</v>
      </c>
      <c r="F606">
        <v>0</v>
      </c>
      <c r="G606">
        <v>2.90668E-2</v>
      </c>
      <c r="H606">
        <v>1</v>
      </c>
      <c r="I606">
        <v>0</v>
      </c>
    </row>
    <row r="607" spans="1:9" x14ac:dyDescent="0.25">
      <c r="A607" t="s">
        <v>40</v>
      </c>
      <c r="B607">
        <v>871.178</v>
      </c>
      <c r="C607">
        <v>868.75900000000001</v>
      </c>
      <c r="D607">
        <v>848.45399999999995</v>
      </c>
      <c r="E607">
        <v>63.695500000000003</v>
      </c>
      <c r="F607">
        <v>0</v>
      </c>
      <c r="G607">
        <v>2.90668E-2</v>
      </c>
      <c r="H607">
        <v>1</v>
      </c>
      <c r="I607">
        <v>0</v>
      </c>
    </row>
    <row r="608" spans="1:9" x14ac:dyDescent="0.25">
      <c r="A608" t="s">
        <v>40</v>
      </c>
      <c r="B608">
        <v>875.68100000000004</v>
      </c>
      <c r="C608">
        <v>873.00699999999995</v>
      </c>
      <c r="D608">
        <v>848.61800000000005</v>
      </c>
      <c r="E608">
        <v>63.3354</v>
      </c>
      <c r="F608">
        <v>0</v>
      </c>
      <c r="G608">
        <v>2.90668E-2</v>
      </c>
      <c r="H608">
        <v>1</v>
      </c>
      <c r="I608">
        <v>0</v>
      </c>
    </row>
    <row r="609" spans="1:25" x14ac:dyDescent="0.25">
      <c r="A609" t="s">
        <v>40</v>
      </c>
      <c r="B609">
        <v>871.76</v>
      </c>
      <c r="C609">
        <v>869.07299999999998</v>
      </c>
      <c r="D609">
        <v>848.77</v>
      </c>
      <c r="E609">
        <v>63.835900000000002</v>
      </c>
      <c r="F609">
        <v>0</v>
      </c>
      <c r="G609">
        <v>2.90668E-2</v>
      </c>
      <c r="H609">
        <v>1</v>
      </c>
      <c r="I609">
        <v>0</v>
      </c>
    </row>
    <row r="610" spans="1:25" x14ac:dyDescent="0.25">
      <c r="A610" t="s">
        <v>40</v>
      </c>
      <c r="B610">
        <v>872.53300000000002</v>
      </c>
      <c r="C610">
        <v>869.78</v>
      </c>
      <c r="D610">
        <v>848.45299999999997</v>
      </c>
      <c r="E610">
        <v>63.510199999999998</v>
      </c>
      <c r="F610">
        <v>0</v>
      </c>
      <c r="G610">
        <v>2.90668E-2</v>
      </c>
      <c r="H610">
        <v>1</v>
      </c>
      <c r="I610">
        <v>0</v>
      </c>
    </row>
    <row r="611" spans="1:25" x14ac:dyDescent="0.25">
      <c r="A611" t="s">
        <v>40</v>
      </c>
      <c r="B611">
        <v>872.05200000000002</v>
      </c>
      <c r="C611">
        <v>869.53800000000001</v>
      </c>
      <c r="D611">
        <v>848.654</v>
      </c>
      <c r="E611">
        <v>63.597700000000003</v>
      </c>
      <c r="F611">
        <v>0</v>
      </c>
      <c r="G611">
        <v>2.90668E-2</v>
      </c>
      <c r="H611">
        <v>1</v>
      </c>
      <c r="I611">
        <v>0</v>
      </c>
    </row>
    <row r="612" spans="1:25" x14ac:dyDescent="0.25">
      <c r="A612" t="s">
        <v>40</v>
      </c>
      <c r="B612">
        <v>872.29600000000005</v>
      </c>
      <c r="C612">
        <v>869.40800000000002</v>
      </c>
      <c r="D612">
        <v>848.32100000000003</v>
      </c>
      <c r="E612">
        <v>63.628399999999999</v>
      </c>
      <c r="F612">
        <v>0</v>
      </c>
      <c r="G612">
        <v>2.90668E-2</v>
      </c>
      <c r="H612">
        <v>1</v>
      </c>
      <c r="I612">
        <v>0</v>
      </c>
    </row>
    <row r="613" spans="1:25" x14ac:dyDescent="0.25">
      <c r="A613" t="s">
        <v>40</v>
      </c>
      <c r="B613">
        <v>872.36300000000006</v>
      </c>
      <c r="C613">
        <v>869.59900000000005</v>
      </c>
      <c r="D613">
        <v>847.649</v>
      </c>
      <c r="E613">
        <v>63.398699999999998</v>
      </c>
      <c r="F613">
        <v>0</v>
      </c>
      <c r="G613">
        <v>2.90668E-2</v>
      </c>
      <c r="H613">
        <v>1</v>
      </c>
      <c r="I613">
        <v>0</v>
      </c>
    </row>
    <row r="614" spans="1:25" x14ac:dyDescent="0.25">
      <c r="A614" t="s">
        <v>40</v>
      </c>
      <c r="B614">
        <v>874.77800000000002</v>
      </c>
      <c r="C614">
        <v>871.79600000000005</v>
      </c>
      <c r="D614">
        <v>848.95</v>
      </c>
      <c r="E614">
        <v>63.667299999999997</v>
      </c>
      <c r="F614">
        <v>0</v>
      </c>
      <c r="G614">
        <v>2.90668E-2</v>
      </c>
      <c r="H614">
        <v>1</v>
      </c>
      <c r="I614">
        <v>0</v>
      </c>
    </row>
    <row r="615" spans="1:25" x14ac:dyDescent="0.25">
      <c r="A615" t="s">
        <v>40</v>
      </c>
      <c r="B615">
        <v>872.80899999999997</v>
      </c>
      <c r="C615">
        <v>870.13800000000003</v>
      </c>
      <c r="D615">
        <v>848.68799999999999</v>
      </c>
      <c r="E615">
        <v>63.620699999999999</v>
      </c>
      <c r="F615">
        <v>0</v>
      </c>
      <c r="G615">
        <v>2.90668E-2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873.46799999999996</v>
      </c>
      <c r="C616">
        <v>870.70100000000002</v>
      </c>
      <c r="D616">
        <v>848.28399999999999</v>
      </c>
      <c r="E616">
        <v>63.296100000000003</v>
      </c>
      <c r="F616">
        <v>0</v>
      </c>
      <c r="G616">
        <v>2.90668E-2</v>
      </c>
      <c r="H616">
        <v>1</v>
      </c>
      <c r="I616">
        <v>0</v>
      </c>
      <c r="R616">
        <f>AVERAGE(B567:B616)</f>
        <v>873.27038000000016</v>
      </c>
      <c r="S616">
        <f>AVERAGE(C567:C616)</f>
        <v>870.58800000000019</v>
      </c>
      <c r="U616">
        <f>_xlfn.VAR.P(B567:B616)</f>
        <v>6.3886929155999743</v>
      </c>
      <c r="V616">
        <f>_xlfn.VAR.P(C567:C616)</f>
        <v>6.1736350399999642</v>
      </c>
      <c r="X616">
        <f>1.96*SQRT(U616)/50</f>
        <v>9.9081386152130232E-2</v>
      </c>
      <c r="Y616">
        <f>1.96*SQRT(V616)/50</f>
        <v>9.7399458663103164E-2</v>
      </c>
    </row>
    <row r="617" spans="1:25" x14ac:dyDescent="0.25">
      <c r="A617" t="s">
        <v>40</v>
      </c>
      <c r="B617">
        <v>43750.520400000001</v>
      </c>
      <c r="C617" t="s">
        <v>36</v>
      </c>
    </row>
    <row r="618" spans="1:25" x14ac:dyDescent="0.25">
      <c r="A618" t="s">
        <v>89</v>
      </c>
      <c r="B618">
        <v>1124.28</v>
      </c>
      <c r="C618">
        <v>1115.8599999999999</v>
      </c>
      <c r="D618">
        <v>1091.6199999999999</v>
      </c>
      <c r="E618">
        <v>272.69</v>
      </c>
      <c r="F618">
        <v>0</v>
      </c>
      <c r="G618">
        <v>1.2300600000000001E-3</v>
      </c>
      <c r="H618">
        <v>0.995116</v>
      </c>
      <c r="I618">
        <v>0</v>
      </c>
    </row>
    <row r="619" spans="1:25" x14ac:dyDescent="0.25">
      <c r="A619" t="s">
        <v>89</v>
      </c>
      <c r="B619">
        <v>1123.6500000000001</v>
      </c>
      <c r="C619">
        <v>1114.6300000000001</v>
      </c>
      <c r="D619">
        <v>1091.4000000000001</v>
      </c>
      <c r="E619">
        <v>272.60700000000003</v>
      </c>
      <c r="F619">
        <v>0</v>
      </c>
      <c r="G619">
        <v>1.2300600000000001E-3</v>
      </c>
      <c r="H619">
        <v>0.99991600000000003</v>
      </c>
      <c r="I619">
        <v>0</v>
      </c>
    </row>
    <row r="620" spans="1:25" x14ac:dyDescent="0.25">
      <c r="A620" t="s">
        <v>89</v>
      </c>
      <c r="B620">
        <v>1124.18</v>
      </c>
      <c r="C620">
        <v>1115.46</v>
      </c>
      <c r="D620">
        <v>1091.73</v>
      </c>
      <c r="E620">
        <v>272.68200000000002</v>
      </c>
      <c r="F620">
        <v>0</v>
      </c>
      <c r="G620">
        <v>1.2300499999999999E-3</v>
      </c>
      <c r="H620">
        <v>0.99846900000000005</v>
      </c>
      <c r="I620">
        <v>0</v>
      </c>
    </row>
    <row r="621" spans="1:25" x14ac:dyDescent="0.25">
      <c r="A621" t="s">
        <v>89</v>
      </c>
      <c r="B621">
        <v>1123.76</v>
      </c>
      <c r="C621">
        <v>1115.03</v>
      </c>
      <c r="D621">
        <v>1091.52</v>
      </c>
      <c r="E621">
        <v>272.65800000000002</v>
      </c>
      <c r="F621">
        <v>0</v>
      </c>
      <c r="G621">
        <v>1.2300499999999999E-3</v>
      </c>
      <c r="H621">
        <v>0.995116</v>
      </c>
      <c r="I621">
        <v>0</v>
      </c>
    </row>
    <row r="622" spans="1:25" x14ac:dyDescent="0.25">
      <c r="A622" t="s">
        <v>89</v>
      </c>
      <c r="B622">
        <v>1126.19</v>
      </c>
      <c r="C622">
        <v>1117.23</v>
      </c>
      <c r="D622">
        <v>1091.98</v>
      </c>
      <c r="E622">
        <v>272.74099999999999</v>
      </c>
      <c r="F622">
        <v>0</v>
      </c>
      <c r="G622">
        <v>1.2300799999999999E-3</v>
      </c>
      <c r="H622">
        <v>0.995116</v>
      </c>
      <c r="I622">
        <v>0</v>
      </c>
    </row>
    <row r="623" spans="1:25" x14ac:dyDescent="0.25">
      <c r="A623" t="s">
        <v>89</v>
      </c>
      <c r="B623">
        <v>1127.3599999999999</v>
      </c>
      <c r="C623">
        <v>1118.8599999999999</v>
      </c>
      <c r="D623">
        <v>1092.3399999999999</v>
      </c>
      <c r="E623">
        <v>272.64100000000002</v>
      </c>
      <c r="F623">
        <v>0</v>
      </c>
      <c r="G623">
        <v>1.2300499999999999E-3</v>
      </c>
      <c r="H623">
        <v>0.99896399999999996</v>
      </c>
      <c r="I623">
        <v>0</v>
      </c>
    </row>
    <row r="624" spans="1:25" x14ac:dyDescent="0.25">
      <c r="A624" t="s">
        <v>89</v>
      </c>
      <c r="B624">
        <v>1123.8800000000001</v>
      </c>
      <c r="C624">
        <v>1115.06</v>
      </c>
      <c r="D624">
        <v>1091.47</v>
      </c>
      <c r="E624">
        <v>272.63099999999997</v>
      </c>
      <c r="F624">
        <v>0</v>
      </c>
      <c r="G624">
        <v>1.2300499999999999E-3</v>
      </c>
      <c r="H624">
        <v>0.99955400000000005</v>
      </c>
      <c r="I624">
        <v>0</v>
      </c>
    </row>
    <row r="625" spans="1:9" x14ac:dyDescent="0.25">
      <c r="A625" t="s">
        <v>89</v>
      </c>
      <c r="B625">
        <v>1123.9100000000001</v>
      </c>
      <c r="C625">
        <v>1114.8599999999999</v>
      </c>
      <c r="D625">
        <v>1091.28</v>
      </c>
      <c r="E625">
        <v>272.61700000000002</v>
      </c>
      <c r="F625">
        <v>0</v>
      </c>
      <c r="G625">
        <v>1.2300499999999999E-3</v>
      </c>
      <c r="H625">
        <v>0.99987000000000004</v>
      </c>
      <c r="I625">
        <v>0</v>
      </c>
    </row>
    <row r="626" spans="1:9" x14ac:dyDescent="0.25">
      <c r="A626" t="s">
        <v>89</v>
      </c>
      <c r="B626">
        <v>1130</v>
      </c>
      <c r="C626">
        <v>1121.1500000000001</v>
      </c>
      <c r="D626">
        <v>1092.92</v>
      </c>
      <c r="E626">
        <v>272.66000000000003</v>
      </c>
      <c r="F626">
        <v>0</v>
      </c>
      <c r="G626">
        <v>1.2300499999999999E-3</v>
      </c>
      <c r="H626">
        <v>0.99656199999999995</v>
      </c>
      <c r="I626">
        <v>0</v>
      </c>
    </row>
    <row r="627" spans="1:9" x14ac:dyDescent="0.25">
      <c r="A627" t="s">
        <v>89</v>
      </c>
      <c r="B627">
        <v>1125.3800000000001</v>
      </c>
      <c r="C627">
        <v>1116.6600000000001</v>
      </c>
      <c r="D627">
        <v>1091.9000000000001</v>
      </c>
      <c r="E627">
        <v>272.61099999999999</v>
      </c>
      <c r="F627">
        <v>0</v>
      </c>
      <c r="G627">
        <v>1.2300499999999999E-3</v>
      </c>
      <c r="H627">
        <v>0.995116</v>
      </c>
      <c r="I627">
        <v>0</v>
      </c>
    </row>
    <row r="628" spans="1:9" x14ac:dyDescent="0.25">
      <c r="A628" t="s">
        <v>89</v>
      </c>
      <c r="B628">
        <v>1122.74</v>
      </c>
      <c r="C628">
        <v>1114.24</v>
      </c>
      <c r="D628">
        <v>1091.3699999999999</v>
      </c>
      <c r="E628">
        <v>272.649</v>
      </c>
      <c r="F628">
        <v>0</v>
      </c>
      <c r="G628">
        <v>1.2300499999999999E-3</v>
      </c>
      <c r="H628">
        <v>0.99652700000000005</v>
      </c>
      <c r="I628">
        <v>0</v>
      </c>
    </row>
    <row r="629" spans="1:9" x14ac:dyDescent="0.25">
      <c r="A629" t="s">
        <v>89</v>
      </c>
      <c r="B629">
        <v>1123.1300000000001</v>
      </c>
      <c r="C629">
        <v>1114.6500000000001</v>
      </c>
      <c r="D629">
        <v>1091.2</v>
      </c>
      <c r="E629">
        <v>272.63099999999997</v>
      </c>
      <c r="F629">
        <v>0</v>
      </c>
      <c r="G629">
        <v>1.23007E-3</v>
      </c>
      <c r="H629">
        <v>0.99846500000000005</v>
      </c>
      <c r="I629">
        <v>0</v>
      </c>
    </row>
    <row r="630" spans="1:9" x14ac:dyDescent="0.25">
      <c r="A630" t="s">
        <v>89</v>
      </c>
      <c r="B630">
        <v>1125.75</v>
      </c>
      <c r="C630">
        <v>1117.26</v>
      </c>
      <c r="D630">
        <v>1091.8800000000001</v>
      </c>
      <c r="E630">
        <v>272.56099999999998</v>
      </c>
      <c r="F630">
        <v>0</v>
      </c>
      <c r="G630">
        <v>1.2300499999999999E-3</v>
      </c>
      <c r="H630">
        <v>0.99966100000000002</v>
      </c>
      <c r="I630">
        <v>0</v>
      </c>
    </row>
    <row r="631" spans="1:9" x14ac:dyDescent="0.25">
      <c r="A631" t="s">
        <v>89</v>
      </c>
      <c r="B631">
        <v>1122.05</v>
      </c>
      <c r="C631">
        <v>1113.1199999999999</v>
      </c>
      <c r="D631">
        <v>1091.0899999999999</v>
      </c>
      <c r="E631">
        <v>272.63600000000002</v>
      </c>
      <c r="F631">
        <v>0</v>
      </c>
      <c r="G631">
        <v>1.2300600000000001E-3</v>
      </c>
      <c r="H631">
        <v>0.999502</v>
      </c>
      <c r="I631">
        <v>0</v>
      </c>
    </row>
    <row r="632" spans="1:9" x14ac:dyDescent="0.25">
      <c r="A632" t="s">
        <v>89</v>
      </c>
      <c r="B632">
        <v>1134.92</v>
      </c>
      <c r="C632">
        <v>1125.53</v>
      </c>
      <c r="D632">
        <v>1093.5999999999999</v>
      </c>
      <c r="E632">
        <v>272.64800000000002</v>
      </c>
      <c r="F632">
        <v>0</v>
      </c>
      <c r="G632">
        <v>1.2300799999999999E-3</v>
      </c>
      <c r="H632">
        <v>0.99794499999999997</v>
      </c>
      <c r="I632">
        <v>0</v>
      </c>
    </row>
    <row r="633" spans="1:9" x14ac:dyDescent="0.25">
      <c r="A633" t="s">
        <v>89</v>
      </c>
      <c r="B633">
        <v>1125.3499999999999</v>
      </c>
      <c r="C633">
        <v>1116.4100000000001</v>
      </c>
      <c r="D633">
        <v>1091.75</v>
      </c>
      <c r="E633">
        <v>272.63299999999998</v>
      </c>
      <c r="F633">
        <v>0</v>
      </c>
      <c r="G633">
        <v>1.2300499999999999E-3</v>
      </c>
      <c r="H633">
        <v>0.998977</v>
      </c>
      <c r="I633">
        <v>0</v>
      </c>
    </row>
    <row r="634" spans="1:9" x14ac:dyDescent="0.25">
      <c r="A634" t="s">
        <v>89</v>
      </c>
      <c r="B634">
        <v>1134.9100000000001</v>
      </c>
      <c r="C634">
        <v>1124.99</v>
      </c>
      <c r="D634">
        <v>1093.67</v>
      </c>
      <c r="E634">
        <v>272.72399999999999</v>
      </c>
      <c r="F634">
        <v>0</v>
      </c>
      <c r="G634">
        <v>1.23007E-3</v>
      </c>
      <c r="H634">
        <v>0.99805299999999997</v>
      </c>
      <c r="I634">
        <v>0</v>
      </c>
    </row>
    <row r="635" spans="1:9" x14ac:dyDescent="0.25">
      <c r="A635" t="s">
        <v>89</v>
      </c>
      <c r="B635">
        <v>1125.5</v>
      </c>
      <c r="C635">
        <v>1115.26</v>
      </c>
      <c r="D635">
        <v>1091.45</v>
      </c>
      <c r="E635">
        <v>272.51600000000002</v>
      </c>
      <c r="F635">
        <v>0</v>
      </c>
      <c r="G635">
        <v>1.2300600000000001E-3</v>
      </c>
      <c r="H635">
        <v>0.995116</v>
      </c>
      <c r="I635">
        <v>0</v>
      </c>
    </row>
    <row r="636" spans="1:9" x14ac:dyDescent="0.25">
      <c r="A636" t="s">
        <v>89</v>
      </c>
      <c r="B636">
        <v>1127.54</v>
      </c>
      <c r="C636">
        <v>1118.24</v>
      </c>
      <c r="D636">
        <v>1092.0899999999999</v>
      </c>
      <c r="E636">
        <v>272.52499999999998</v>
      </c>
      <c r="F636">
        <v>0</v>
      </c>
      <c r="G636">
        <v>1.2300499999999999E-3</v>
      </c>
      <c r="H636">
        <v>0.99728399999999995</v>
      </c>
      <c r="I636">
        <v>0</v>
      </c>
    </row>
    <row r="637" spans="1:9" x14ac:dyDescent="0.25">
      <c r="A637" t="s">
        <v>89</v>
      </c>
      <c r="B637">
        <v>1123.81</v>
      </c>
      <c r="C637">
        <v>1114.8900000000001</v>
      </c>
      <c r="D637">
        <v>1091.3699999999999</v>
      </c>
      <c r="E637">
        <v>272.60599999999999</v>
      </c>
      <c r="F637">
        <v>0</v>
      </c>
      <c r="G637">
        <v>1.2300600000000001E-3</v>
      </c>
      <c r="H637">
        <v>0.99987000000000004</v>
      </c>
      <c r="I637">
        <v>0</v>
      </c>
    </row>
    <row r="638" spans="1:9" x14ac:dyDescent="0.25">
      <c r="A638" t="s">
        <v>89</v>
      </c>
      <c r="B638">
        <v>1126.19</v>
      </c>
      <c r="C638">
        <v>1117.1400000000001</v>
      </c>
      <c r="D638">
        <v>1092.17</v>
      </c>
      <c r="E638">
        <v>272.702</v>
      </c>
      <c r="F638">
        <v>0</v>
      </c>
      <c r="G638">
        <v>1.2300499999999999E-3</v>
      </c>
      <c r="H638">
        <v>0.99938499999999997</v>
      </c>
      <c r="I638">
        <v>0</v>
      </c>
    </row>
    <row r="639" spans="1:9" x14ac:dyDescent="0.25">
      <c r="A639" t="s">
        <v>89</v>
      </c>
      <c r="B639">
        <v>1132.45</v>
      </c>
      <c r="C639">
        <v>1123.33</v>
      </c>
      <c r="D639">
        <v>1093.18</v>
      </c>
      <c r="E639">
        <v>272.67099999999999</v>
      </c>
      <c r="F639">
        <v>0</v>
      </c>
      <c r="G639">
        <v>1.2300499999999999E-3</v>
      </c>
      <c r="H639">
        <v>0.995116</v>
      </c>
      <c r="I639">
        <v>0</v>
      </c>
    </row>
    <row r="640" spans="1:9" x14ac:dyDescent="0.25">
      <c r="A640" t="s">
        <v>89</v>
      </c>
      <c r="B640">
        <v>1124.22</v>
      </c>
      <c r="C640">
        <v>1115.47</v>
      </c>
      <c r="D640">
        <v>1091.57</v>
      </c>
      <c r="E640">
        <v>272.61700000000002</v>
      </c>
      <c r="F640">
        <v>0</v>
      </c>
      <c r="G640">
        <v>1.2300499999999999E-3</v>
      </c>
      <c r="H640">
        <v>0.995116</v>
      </c>
      <c r="I640">
        <v>0</v>
      </c>
    </row>
    <row r="641" spans="1:9" x14ac:dyDescent="0.25">
      <c r="A641" t="s">
        <v>89</v>
      </c>
      <c r="B641">
        <v>1126.42</v>
      </c>
      <c r="C641">
        <v>1117.56</v>
      </c>
      <c r="D641">
        <v>1092.24</v>
      </c>
      <c r="E641">
        <v>272.69799999999998</v>
      </c>
      <c r="F641">
        <v>0</v>
      </c>
      <c r="G641">
        <v>1.2300499999999999E-3</v>
      </c>
      <c r="H641">
        <v>0.99967099999999998</v>
      </c>
      <c r="I641">
        <v>0</v>
      </c>
    </row>
    <row r="642" spans="1:9" x14ac:dyDescent="0.25">
      <c r="A642" t="s">
        <v>89</v>
      </c>
      <c r="B642">
        <v>1128.0999999999999</v>
      </c>
      <c r="C642">
        <v>1119.44</v>
      </c>
      <c r="D642">
        <v>1092.54</v>
      </c>
      <c r="E642">
        <v>272.66199999999998</v>
      </c>
      <c r="F642">
        <v>0</v>
      </c>
      <c r="G642">
        <v>1.2300799999999999E-3</v>
      </c>
      <c r="H642">
        <v>0.995116</v>
      </c>
      <c r="I642">
        <v>0</v>
      </c>
    </row>
    <row r="643" spans="1:9" x14ac:dyDescent="0.25">
      <c r="A643" t="s">
        <v>89</v>
      </c>
      <c r="B643">
        <v>1127.1199999999999</v>
      </c>
      <c r="C643">
        <v>1118.6300000000001</v>
      </c>
      <c r="D643">
        <v>1092.43</v>
      </c>
      <c r="E643">
        <v>272.71699999999998</v>
      </c>
      <c r="F643">
        <v>0</v>
      </c>
      <c r="G643">
        <v>1.2300600000000001E-3</v>
      </c>
      <c r="H643">
        <v>0.995116</v>
      </c>
      <c r="I643">
        <v>0</v>
      </c>
    </row>
    <row r="644" spans="1:9" x14ac:dyDescent="0.25">
      <c r="A644" t="s">
        <v>89</v>
      </c>
      <c r="B644">
        <v>1122.28</v>
      </c>
      <c r="C644">
        <v>1113.6600000000001</v>
      </c>
      <c r="D644">
        <v>1091.18</v>
      </c>
      <c r="E644">
        <v>272.58800000000002</v>
      </c>
      <c r="F644">
        <v>0</v>
      </c>
      <c r="G644">
        <v>1.2300499999999999E-3</v>
      </c>
      <c r="H644">
        <v>0.99820799999999998</v>
      </c>
      <c r="I644">
        <v>0</v>
      </c>
    </row>
    <row r="645" spans="1:9" x14ac:dyDescent="0.25">
      <c r="A645" t="s">
        <v>89</v>
      </c>
      <c r="B645">
        <v>1122.53</v>
      </c>
      <c r="C645">
        <v>1113.6600000000001</v>
      </c>
      <c r="D645">
        <v>1091.1199999999999</v>
      </c>
      <c r="E645">
        <v>272.649</v>
      </c>
      <c r="F645">
        <v>0</v>
      </c>
      <c r="G645">
        <v>1.2300600000000001E-3</v>
      </c>
      <c r="H645">
        <v>0.99889600000000001</v>
      </c>
      <c r="I645">
        <v>0</v>
      </c>
    </row>
    <row r="646" spans="1:9" x14ac:dyDescent="0.25">
      <c r="A646" t="s">
        <v>89</v>
      </c>
      <c r="B646">
        <v>1127.55</v>
      </c>
      <c r="C646">
        <v>1118.49</v>
      </c>
      <c r="D646">
        <v>1092.18</v>
      </c>
      <c r="E646">
        <v>272.59800000000001</v>
      </c>
      <c r="F646">
        <v>0</v>
      </c>
      <c r="G646">
        <v>1.2300600000000001E-3</v>
      </c>
      <c r="H646">
        <v>0.99935399999999996</v>
      </c>
      <c r="I646">
        <v>0</v>
      </c>
    </row>
    <row r="647" spans="1:9" x14ac:dyDescent="0.25">
      <c r="A647" t="s">
        <v>89</v>
      </c>
      <c r="B647">
        <v>1126.9100000000001</v>
      </c>
      <c r="C647">
        <v>1118.07</v>
      </c>
      <c r="D647">
        <v>1091.99</v>
      </c>
      <c r="E647">
        <v>272.65600000000001</v>
      </c>
      <c r="F647">
        <v>0</v>
      </c>
      <c r="G647">
        <v>1.2300499999999999E-3</v>
      </c>
      <c r="H647">
        <v>0.99811300000000003</v>
      </c>
      <c r="I647">
        <v>0</v>
      </c>
    </row>
    <row r="648" spans="1:9" x14ac:dyDescent="0.25">
      <c r="A648" t="s">
        <v>89</v>
      </c>
      <c r="B648">
        <v>1124.77</v>
      </c>
      <c r="C648">
        <v>1116.18</v>
      </c>
      <c r="D648">
        <v>1091.6300000000001</v>
      </c>
      <c r="E648">
        <v>272.59500000000003</v>
      </c>
      <c r="F648">
        <v>0</v>
      </c>
      <c r="G648">
        <v>1.2300600000000001E-3</v>
      </c>
      <c r="H648">
        <v>0.995116</v>
      </c>
      <c r="I648">
        <v>0</v>
      </c>
    </row>
    <row r="649" spans="1:9" x14ac:dyDescent="0.25">
      <c r="A649" t="s">
        <v>89</v>
      </c>
      <c r="B649">
        <v>1124.73</v>
      </c>
      <c r="C649">
        <v>1116.56</v>
      </c>
      <c r="D649">
        <v>1091.83</v>
      </c>
      <c r="E649">
        <v>272.64600000000002</v>
      </c>
      <c r="F649">
        <v>0</v>
      </c>
      <c r="G649">
        <v>1.2300600000000001E-3</v>
      </c>
      <c r="H649">
        <v>0.995564</v>
      </c>
      <c r="I649">
        <v>0</v>
      </c>
    </row>
    <row r="650" spans="1:9" x14ac:dyDescent="0.25">
      <c r="A650" t="s">
        <v>89</v>
      </c>
      <c r="B650">
        <v>1121.4100000000001</v>
      </c>
      <c r="C650">
        <v>1113.3399999999999</v>
      </c>
      <c r="D650">
        <v>1091.1400000000001</v>
      </c>
      <c r="E650">
        <v>272.65699999999998</v>
      </c>
      <c r="F650">
        <v>0</v>
      </c>
      <c r="G650">
        <v>1.2300499999999999E-3</v>
      </c>
      <c r="H650">
        <v>0.995116</v>
      </c>
      <c r="I650">
        <v>0</v>
      </c>
    </row>
    <row r="651" spans="1:9" x14ac:dyDescent="0.25">
      <c r="A651" t="s">
        <v>89</v>
      </c>
      <c r="B651">
        <v>1128.8499999999999</v>
      </c>
      <c r="C651">
        <v>1120.5899999999999</v>
      </c>
      <c r="D651">
        <v>1092.6600000000001</v>
      </c>
      <c r="E651">
        <v>272.63499999999999</v>
      </c>
      <c r="F651">
        <v>0</v>
      </c>
      <c r="G651">
        <v>1.2300499999999999E-3</v>
      </c>
      <c r="H651">
        <v>0.99899700000000002</v>
      </c>
      <c r="I651">
        <v>0</v>
      </c>
    </row>
    <row r="652" spans="1:9" x14ac:dyDescent="0.25">
      <c r="A652" t="s">
        <v>89</v>
      </c>
      <c r="B652">
        <v>1132.9100000000001</v>
      </c>
      <c r="C652">
        <v>1124.24</v>
      </c>
      <c r="D652">
        <v>1093.32</v>
      </c>
      <c r="E652">
        <v>272.678</v>
      </c>
      <c r="F652">
        <v>0</v>
      </c>
      <c r="G652">
        <v>1.2300600000000001E-3</v>
      </c>
      <c r="H652">
        <v>0.995116</v>
      </c>
      <c r="I652">
        <v>0</v>
      </c>
    </row>
    <row r="653" spans="1:9" x14ac:dyDescent="0.25">
      <c r="A653" t="s">
        <v>89</v>
      </c>
      <c r="B653">
        <v>1130.3</v>
      </c>
      <c r="C653">
        <v>1120.99</v>
      </c>
      <c r="D653">
        <v>1092.43</v>
      </c>
      <c r="E653">
        <v>272.67</v>
      </c>
      <c r="F653">
        <v>0</v>
      </c>
      <c r="G653">
        <v>1.2301E-3</v>
      </c>
      <c r="H653">
        <v>0.99887199999999998</v>
      </c>
      <c r="I653">
        <v>0</v>
      </c>
    </row>
    <row r="654" spans="1:9" x14ac:dyDescent="0.25">
      <c r="A654" t="s">
        <v>89</v>
      </c>
      <c r="B654">
        <v>1127.1600000000001</v>
      </c>
      <c r="C654">
        <v>1118.18</v>
      </c>
      <c r="D654">
        <v>1092.1199999999999</v>
      </c>
      <c r="E654">
        <v>272.66699999999997</v>
      </c>
      <c r="F654">
        <v>0</v>
      </c>
      <c r="G654">
        <v>1.2300799999999999E-3</v>
      </c>
      <c r="H654">
        <v>0.99900800000000001</v>
      </c>
      <c r="I654">
        <v>0</v>
      </c>
    </row>
    <row r="655" spans="1:9" x14ac:dyDescent="0.25">
      <c r="A655" t="s">
        <v>89</v>
      </c>
      <c r="B655">
        <v>1129.01</v>
      </c>
      <c r="C655">
        <v>1120.54</v>
      </c>
      <c r="D655">
        <v>1092.44</v>
      </c>
      <c r="E655">
        <v>272.62700000000001</v>
      </c>
      <c r="F655">
        <v>0</v>
      </c>
      <c r="G655">
        <v>1.2300499999999999E-3</v>
      </c>
      <c r="H655">
        <v>0.995116</v>
      </c>
      <c r="I655">
        <v>0</v>
      </c>
    </row>
    <row r="656" spans="1:9" x14ac:dyDescent="0.25">
      <c r="A656" t="s">
        <v>89</v>
      </c>
      <c r="B656">
        <v>1122.72</v>
      </c>
      <c r="C656">
        <v>1113.68</v>
      </c>
      <c r="D656">
        <v>1091.3599999999999</v>
      </c>
      <c r="E656">
        <v>272.67599999999999</v>
      </c>
      <c r="F656">
        <v>0</v>
      </c>
      <c r="G656">
        <v>1.2300499999999999E-3</v>
      </c>
      <c r="H656">
        <v>0.99945300000000004</v>
      </c>
      <c r="I656">
        <v>0</v>
      </c>
    </row>
    <row r="657" spans="1:25" x14ac:dyDescent="0.25">
      <c r="A657" t="s">
        <v>89</v>
      </c>
      <c r="B657">
        <v>1132.83</v>
      </c>
      <c r="C657">
        <v>1123.8</v>
      </c>
      <c r="D657">
        <v>1093.5999999999999</v>
      </c>
      <c r="E657">
        <v>272.642</v>
      </c>
      <c r="F657">
        <v>0</v>
      </c>
      <c r="G657">
        <v>1.2300499999999999E-3</v>
      </c>
      <c r="H657">
        <v>0.995116</v>
      </c>
      <c r="I657">
        <v>0</v>
      </c>
    </row>
    <row r="658" spans="1:25" x14ac:dyDescent="0.25">
      <c r="A658" t="s">
        <v>89</v>
      </c>
      <c r="B658">
        <v>1124.8800000000001</v>
      </c>
      <c r="C658">
        <v>1116.45</v>
      </c>
      <c r="D658">
        <v>1092.03</v>
      </c>
      <c r="E658">
        <v>272.62799999999999</v>
      </c>
      <c r="F658">
        <v>0</v>
      </c>
      <c r="G658">
        <v>1.23007E-3</v>
      </c>
      <c r="H658">
        <v>0.995116</v>
      </c>
      <c r="I658">
        <v>0</v>
      </c>
    </row>
    <row r="659" spans="1:25" x14ac:dyDescent="0.25">
      <c r="A659" t="s">
        <v>89</v>
      </c>
      <c r="B659">
        <v>1126.76</v>
      </c>
      <c r="C659">
        <v>1117.77</v>
      </c>
      <c r="D659">
        <v>1092.06</v>
      </c>
      <c r="E659">
        <v>272.69799999999998</v>
      </c>
      <c r="F659">
        <v>0</v>
      </c>
      <c r="G659">
        <v>1.23007E-3</v>
      </c>
      <c r="H659">
        <v>0.99962899999999999</v>
      </c>
      <c r="I659">
        <v>0</v>
      </c>
    </row>
    <row r="660" spans="1:25" x14ac:dyDescent="0.25">
      <c r="A660" t="s">
        <v>89</v>
      </c>
      <c r="B660">
        <v>1122.24</v>
      </c>
      <c r="C660">
        <v>1113.81</v>
      </c>
      <c r="D660">
        <v>1091.45</v>
      </c>
      <c r="E660">
        <v>272.68700000000001</v>
      </c>
      <c r="F660">
        <v>0</v>
      </c>
      <c r="G660">
        <v>1.2300499999999999E-3</v>
      </c>
      <c r="H660">
        <v>0.99694799999999995</v>
      </c>
      <c r="I660">
        <v>0</v>
      </c>
    </row>
    <row r="661" spans="1:25" x14ac:dyDescent="0.25">
      <c r="A661" t="s">
        <v>89</v>
      </c>
      <c r="B661">
        <v>1126.72</v>
      </c>
      <c r="C661">
        <v>1118.24</v>
      </c>
      <c r="D661">
        <v>1092.04</v>
      </c>
      <c r="E661">
        <v>272.60899999999998</v>
      </c>
      <c r="F661">
        <v>0</v>
      </c>
      <c r="G661">
        <v>1.2300499999999999E-3</v>
      </c>
      <c r="H661">
        <v>0.995116</v>
      </c>
      <c r="I661">
        <v>0</v>
      </c>
    </row>
    <row r="662" spans="1:25" x14ac:dyDescent="0.25">
      <c r="A662" t="s">
        <v>89</v>
      </c>
      <c r="B662">
        <v>1123.99</v>
      </c>
      <c r="C662">
        <v>1115.07</v>
      </c>
      <c r="D662">
        <v>1091.49</v>
      </c>
      <c r="E662">
        <v>272.673</v>
      </c>
      <c r="F662">
        <v>0</v>
      </c>
      <c r="G662">
        <v>1.2300499999999999E-3</v>
      </c>
      <c r="H662">
        <v>0.995116</v>
      </c>
      <c r="I662">
        <v>0</v>
      </c>
    </row>
    <row r="663" spans="1:25" x14ac:dyDescent="0.25">
      <c r="A663" t="s">
        <v>89</v>
      </c>
      <c r="B663">
        <v>1128.49</v>
      </c>
      <c r="C663">
        <v>1119.68</v>
      </c>
      <c r="D663">
        <v>1092.1500000000001</v>
      </c>
      <c r="E663">
        <v>272.58600000000001</v>
      </c>
      <c r="F663">
        <v>0</v>
      </c>
      <c r="G663">
        <v>1.2300499999999999E-3</v>
      </c>
      <c r="H663">
        <v>0.995116</v>
      </c>
      <c r="I663">
        <v>0</v>
      </c>
    </row>
    <row r="664" spans="1:25" x14ac:dyDescent="0.25">
      <c r="A664" t="s">
        <v>89</v>
      </c>
      <c r="B664">
        <v>1127.75</v>
      </c>
      <c r="C664">
        <v>1118.78</v>
      </c>
      <c r="D664">
        <v>1092.3900000000001</v>
      </c>
      <c r="E664">
        <v>272.72300000000001</v>
      </c>
      <c r="F664">
        <v>0</v>
      </c>
      <c r="G664">
        <v>1.2300499999999999E-3</v>
      </c>
      <c r="H664">
        <v>0.99856599999999995</v>
      </c>
      <c r="I664">
        <v>0</v>
      </c>
    </row>
    <row r="665" spans="1:25" x14ac:dyDescent="0.25">
      <c r="A665" t="s">
        <v>89</v>
      </c>
      <c r="B665">
        <v>1127.19</v>
      </c>
      <c r="C665">
        <v>1118.3599999999999</v>
      </c>
      <c r="D665">
        <v>1092.0999999999999</v>
      </c>
      <c r="E665">
        <v>272.59399999999999</v>
      </c>
      <c r="F665">
        <v>0</v>
      </c>
      <c r="G665">
        <v>1.2300499999999999E-3</v>
      </c>
      <c r="H665">
        <v>0.99872399999999995</v>
      </c>
      <c r="I665">
        <v>0</v>
      </c>
    </row>
    <row r="666" spans="1:25" x14ac:dyDescent="0.25">
      <c r="A666" t="s">
        <v>89</v>
      </c>
      <c r="B666">
        <v>1130.6199999999999</v>
      </c>
      <c r="C666">
        <v>1121.53</v>
      </c>
      <c r="D666">
        <v>1092.77</v>
      </c>
      <c r="E666">
        <v>272.64100000000002</v>
      </c>
      <c r="F666">
        <v>0</v>
      </c>
      <c r="G666">
        <v>1.2300499999999999E-3</v>
      </c>
      <c r="H666">
        <v>0.99932299999999996</v>
      </c>
      <c r="I666">
        <v>0</v>
      </c>
    </row>
    <row r="667" spans="1:25" x14ac:dyDescent="0.25">
      <c r="A667" t="s">
        <v>89</v>
      </c>
      <c r="B667">
        <v>1130.17</v>
      </c>
      <c r="C667">
        <v>1121.32</v>
      </c>
      <c r="D667">
        <v>1092.81</v>
      </c>
      <c r="E667">
        <v>272.68</v>
      </c>
      <c r="F667">
        <v>0</v>
      </c>
      <c r="G667">
        <v>1.2300499999999999E-3</v>
      </c>
      <c r="H667">
        <v>0.995116</v>
      </c>
      <c r="I667">
        <v>0</v>
      </c>
    </row>
    <row r="668" spans="1:25" x14ac:dyDescent="0.25">
      <c r="A668" t="s">
        <v>89</v>
      </c>
      <c r="B668">
        <v>1136.4100000000001</v>
      </c>
      <c r="C668">
        <v>1127.69</v>
      </c>
      <c r="D668">
        <v>1094.28</v>
      </c>
      <c r="E668">
        <v>272.66199999999998</v>
      </c>
      <c r="F668">
        <v>0</v>
      </c>
      <c r="G668">
        <v>1.2300600000000001E-3</v>
      </c>
      <c r="H668">
        <v>0.99878</v>
      </c>
      <c r="I668">
        <v>0</v>
      </c>
    </row>
    <row r="669" spans="1:25" x14ac:dyDescent="0.25">
      <c r="A669" t="s">
        <v>89</v>
      </c>
      <c r="B669">
        <v>1126.18</v>
      </c>
      <c r="C669">
        <v>1117.49</v>
      </c>
      <c r="D669">
        <v>1091.7</v>
      </c>
      <c r="E669">
        <v>272.60300000000001</v>
      </c>
      <c r="F669">
        <v>0</v>
      </c>
      <c r="G669">
        <v>1.2300499999999999E-3</v>
      </c>
      <c r="H669">
        <v>0.99538000000000004</v>
      </c>
      <c r="I669">
        <v>0</v>
      </c>
    </row>
    <row r="670" spans="1:25" x14ac:dyDescent="0.25">
      <c r="A670" t="s">
        <v>89</v>
      </c>
      <c r="B670">
        <v>1122.73</v>
      </c>
      <c r="C670">
        <v>1114.03</v>
      </c>
      <c r="D670">
        <v>1091.1199999999999</v>
      </c>
      <c r="E670">
        <v>272.62299999999999</v>
      </c>
      <c r="F670">
        <v>0</v>
      </c>
      <c r="G670">
        <v>1.2300499999999999E-3</v>
      </c>
      <c r="H670">
        <v>0.99644200000000005</v>
      </c>
      <c r="I670">
        <v>0</v>
      </c>
    </row>
    <row r="671" spans="1:25" x14ac:dyDescent="0.25">
      <c r="A671" t="s">
        <v>89</v>
      </c>
      <c r="B671">
        <v>1132.5</v>
      </c>
      <c r="C671">
        <v>1124.1600000000001</v>
      </c>
      <c r="D671">
        <v>1093.3800000000001</v>
      </c>
      <c r="E671">
        <v>272.68099999999998</v>
      </c>
      <c r="F671">
        <v>0</v>
      </c>
      <c r="G671">
        <v>1.23007E-3</v>
      </c>
      <c r="H671">
        <v>0.99783299999999997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1127.92</v>
      </c>
      <c r="C672">
        <v>1119.6400000000001</v>
      </c>
      <c r="D672">
        <v>1092.83</v>
      </c>
      <c r="E672">
        <v>272.71899999999999</v>
      </c>
      <c r="F672">
        <v>0</v>
      </c>
      <c r="G672">
        <v>1.2300499999999999E-3</v>
      </c>
      <c r="H672">
        <v>0.99973500000000004</v>
      </c>
      <c r="I672">
        <v>0</v>
      </c>
      <c r="R672">
        <f>AVERAGE(B623:B672)</f>
        <v>1126.9848000000002</v>
      </c>
      <c r="S672">
        <f>AVERAGE(C623:C672)</f>
        <v>1118.175</v>
      </c>
      <c r="U672">
        <f>_xlfn.VAR.P(B623:B672)</f>
        <v>13.220484960000004</v>
      </c>
      <c r="V672">
        <f>_xlfn.VAR.P(C623:C672)</f>
        <v>12.546633000000003</v>
      </c>
      <c r="X672">
        <f>1.96*SQRT(U672)/50</f>
        <v>0.14253114048843643</v>
      </c>
      <c r="Y672">
        <f>1.96*SQRT(V672)/50</f>
        <v>0.13885120861238481</v>
      </c>
    </row>
    <row r="673" spans="1:9" x14ac:dyDescent="0.25">
      <c r="A673" t="s">
        <v>89</v>
      </c>
      <c r="B673">
        <v>56437.309000000001</v>
      </c>
      <c r="C673" t="s">
        <v>36</v>
      </c>
    </row>
    <row r="674" spans="1:9" x14ac:dyDescent="0.25">
      <c r="A674" t="s">
        <v>90</v>
      </c>
      <c r="B674">
        <v>1103.8900000000001</v>
      </c>
      <c r="C674">
        <v>1094.75</v>
      </c>
      <c r="D674">
        <v>1069.82</v>
      </c>
      <c r="E674">
        <v>250.577</v>
      </c>
      <c r="F674">
        <v>0</v>
      </c>
      <c r="G674">
        <v>1.2300499999999999E-3</v>
      </c>
      <c r="H674">
        <v>0.99696799999999997</v>
      </c>
      <c r="I674">
        <v>0</v>
      </c>
    </row>
    <row r="675" spans="1:9" x14ac:dyDescent="0.25">
      <c r="A675" t="s">
        <v>90</v>
      </c>
      <c r="B675">
        <v>1103.19</v>
      </c>
      <c r="C675">
        <v>1094.29</v>
      </c>
      <c r="D675">
        <v>1069.8399999999999</v>
      </c>
      <c r="E675">
        <v>250.57499999999999</v>
      </c>
      <c r="F675">
        <v>0</v>
      </c>
      <c r="G675">
        <v>1.23007E-3</v>
      </c>
      <c r="H675">
        <v>0.99818499999999999</v>
      </c>
      <c r="I675">
        <v>0</v>
      </c>
    </row>
    <row r="676" spans="1:9" x14ac:dyDescent="0.25">
      <c r="A676" t="s">
        <v>90</v>
      </c>
      <c r="B676">
        <v>1107.03</v>
      </c>
      <c r="C676">
        <v>1097.99</v>
      </c>
      <c r="D676">
        <v>1070.58</v>
      </c>
      <c r="E676">
        <v>250.58799999999999</v>
      </c>
      <c r="F676">
        <v>0</v>
      </c>
      <c r="G676">
        <v>1.2300600000000001E-3</v>
      </c>
      <c r="H676">
        <v>0.995116</v>
      </c>
      <c r="I676">
        <v>0</v>
      </c>
    </row>
    <row r="677" spans="1:9" x14ac:dyDescent="0.25">
      <c r="A677" t="s">
        <v>90</v>
      </c>
      <c r="B677">
        <v>1104.82</v>
      </c>
      <c r="C677">
        <v>1096.4100000000001</v>
      </c>
      <c r="D677">
        <v>1070.05</v>
      </c>
      <c r="E677">
        <v>250.56700000000001</v>
      </c>
      <c r="F677">
        <v>0</v>
      </c>
      <c r="G677">
        <v>1.2300499999999999E-3</v>
      </c>
      <c r="H677">
        <v>0.99820500000000001</v>
      </c>
      <c r="I677">
        <v>0</v>
      </c>
    </row>
    <row r="678" spans="1:9" x14ac:dyDescent="0.25">
      <c r="A678" t="s">
        <v>90</v>
      </c>
      <c r="B678">
        <v>1102.22</v>
      </c>
      <c r="C678">
        <v>1093.8</v>
      </c>
      <c r="D678">
        <v>1069.55</v>
      </c>
      <c r="E678">
        <v>250.54300000000001</v>
      </c>
      <c r="F678">
        <v>0</v>
      </c>
      <c r="G678">
        <v>1.2300600000000001E-3</v>
      </c>
      <c r="H678">
        <v>0.99984600000000001</v>
      </c>
      <c r="I678">
        <v>0</v>
      </c>
    </row>
    <row r="679" spans="1:9" x14ac:dyDescent="0.25">
      <c r="A679" t="s">
        <v>90</v>
      </c>
      <c r="B679">
        <v>1098.94</v>
      </c>
      <c r="C679">
        <v>1090.4100000000001</v>
      </c>
      <c r="D679">
        <v>1068.97</v>
      </c>
      <c r="E679">
        <v>250.536</v>
      </c>
      <c r="F679">
        <v>0</v>
      </c>
      <c r="G679">
        <v>1.2300499999999999E-3</v>
      </c>
      <c r="H679">
        <v>0.99738599999999999</v>
      </c>
      <c r="I679">
        <v>0</v>
      </c>
    </row>
    <row r="680" spans="1:9" x14ac:dyDescent="0.25">
      <c r="A680" t="s">
        <v>90</v>
      </c>
      <c r="B680">
        <v>1115.79</v>
      </c>
      <c r="C680">
        <v>1107.46</v>
      </c>
      <c r="D680">
        <v>1072.5999999999999</v>
      </c>
      <c r="E680">
        <v>250.59</v>
      </c>
      <c r="F680">
        <v>0</v>
      </c>
      <c r="G680">
        <v>1.23007E-3</v>
      </c>
      <c r="H680">
        <v>0.999718</v>
      </c>
      <c r="I680">
        <v>0</v>
      </c>
    </row>
    <row r="681" spans="1:9" x14ac:dyDescent="0.25">
      <c r="A681" t="s">
        <v>90</v>
      </c>
      <c r="B681">
        <v>1126.96</v>
      </c>
      <c r="C681">
        <v>1117.83</v>
      </c>
      <c r="D681">
        <v>1074.81</v>
      </c>
      <c r="E681">
        <v>250.536</v>
      </c>
      <c r="F681">
        <v>0</v>
      </c>
      <c r="G681">
        <v>1.23007E-3</v>
      </c>
      <c r="H681">
        <v>0.995587</v>
      </c>
      <c r="I681">
        <v>0</v>
      </c>
    </row>
    <row r="682" spans="1:9" x14ac:dyDescent="0.25">
      <c r="A682" t="s">
        <v>90</v>
      </c>
      <c r="B682">
        <v>1139.97</v>
      </c>
      <c r="C682">
        <v>1131.28</v>
      </c>
      <c r="D682">
        <v>1077.8699999999999</v>
      </c>
      <c r="E682">
        <v>250.541</v>
      </c>
      <c r="F682">
        <v>0</v>
      </c>
      <c r="G682">
        <v>1.2300600000000001E-3</v>
      </c>
      <c r="H682">
        <v>0.99916199999999999</v>
      </c>
      <c r="I682">
        <v>0</v>
      </c>
    </row>
    <row r="683" spans="1:9" x14ac:dyDescent="0.25">
      <c r="A683" t="s">
        <v>90</v>
      </c>
      <c r="B683">
        <v>1136.0899999999999</v>
      </c>
      <c r="C683">
        <v>1127.17</v>
      </c>
      <c r="D683">
        <v>1077.1099999999999</v>
      </c>
      <c r="E683">
        <v>250.53800000000001</v>
      </c>
      <c r="F683">
        <v>0</v>
      </c>
      <c r="G683">
        <v>1.2300499999999999E-3</v>
      </c>
      <c r="H683">
        <v>0.998247</v>
      </c>
      <c r="I683">
        <v>0</v>
      </c>
    </row>
    <row r="684" spans="1:9" x14ac:dyDescent="0.25">
      <c r="A684" t="s">
        <v>90</v>
      </c>
      <c r="B684">
        <v>1126.75</v>
      </c>
      <c r="C684">
        <v>1118.52</v>
      </c>
      <c r="D684">
        <v>1075.25</v>
      </c>
      <c r="E684">
        <v>250.58799999999999</v>
      </c>
      <c r="F684">
        <v>0</v>
      </c>
      <c r="G684">
        <v>1.2300600000000001E-3</v>
      </c>
      <c r="H684">
        <v>0.995116</v>
      </c>
      <c r="I684">
        <v>0</v>
      </c>
    </row>
    <row r="685" spans="1:9" x14ac:dyDescent="0.25">
      <c r="A685" t="s">
        <v>90</v>
      </c>
      <c r="B685">
        <v>1136.47</v>
      </c>
      <c r="C685">
        <v>1127.72</v>
      </c>
      <c r="D685">
        <v>1077.4100000000001</v>
      </c>
      <c r="E685">
        <v>250.566</v>
      </c>
      <c r="F685">
        <v>0</v>
      </c>
      <c r="G685">
        <v>1.2300499999999999E-3</v>
      </c>
      <c r="H685">
        <v>0.995116</v>
      </c>
      <c r="I685">
        <v>0</v>
      </c>
    </row>
    <row r="686" spans="1:9" x14ac:dyDescent="0.25">
      <c r="A686" t="s">
        <v>90</v>
      </c>
      <c r="B686">
        <v>1133.1500000000001</v>
      </c>
      <c r="C686">
        <v>1124.3599999999999</v>
      </c>
      <c r="D686">
        <v>1076.46</v>
      </c>
      <c r="E686">
        <v>250.52600000000001</v>
      </c>
      <c r="F686">
        <v>0</v>
      </c>
      <c r="G686">
        <v>1.2300499999999999E-3</v>
      </c>
      <c r="H686">
        <v>0.99840600000000002</v>
      </c>
      <c r="I686">
        <v>0</v>
      </c>
    </row>
    <row r="687" spans="1:9" x14ac:dyDescent="0.25">
      <c r="A687" t="s">
        <v>90</v>
      </c>
      <c r="B687">
        <v>1122.71</v>
      </c>
      <c r="C687">
        <v>1114.18</v>
      </c>
      <c r="D687">
        <v>1074.23</v>
      </c>
      <c r="E687">
        <v>250.58099999999999</v>
      </c>
      <c r="F687">
        <v>0</v>
      </c>
      <c r="G687">
        <v>1.23007E-3</v>
      </c>
      <c r="H687">
        <v>0.99858899999999995</v>
      </c>
      <c r="I687">
        <v>0</v>
      </c>
    </row>
    <row r="688" spans="1:9" x14ac:dyDescent="0.25">
      <c r="A688" t="s">
        <v>90</v>
      </c>
      <c r="B688">
        <v>1119.96</v>
      </c>
      <c r="C688">
        <v>1110.7</v>
      </c>
      <c r="D688">
        <v>1073.28</v>
      </c>
      <c r="E688">
        <v>250.52199999999999</v>
      </c>
      <c r="F688">
        <v>0</v>
      </c>
      <c r="G688">
        <v>1.2300499999999999E-3</v>
      </c>
      <c r="H688">
        <v>0.995116</v>
      </c>
      <c r="I688">
        <v>0</v>
      </c>
    </row>
    <row r="689" spans="1:9" x14ac:dyDescent="0.25">
      <c r="A689" t="s">
        <v>90</v>
      </c>
      <c r="B689">
        <v>1134.8800000000001</v>
      </c>
      <c r="C689">
        <v>1125.6099999999999</v>
      </c>
      <c r="D689">
        <v>1075.76</v>
      </c>
      <c r="E689">
        <v>250.53399999999999</v>
      </c>
      <c r="F689">
        <v>0</v>
      </c>
      <c r="G689">
        <v>1.2300499999999999E-3</v>
      </c>
      <c r="H689">
        <v>0.999641</v>
      </c>
      <c r="I689">
        <v>0</v>
      </c>
    </row>
    <row r="690" spans="1:9" x14ac:dyDescent="0.25">
      <c r="A690" t="s">
        <v>90</v>
      </c>
      <c r="B690">
        <v>1131.92</v>
      </c>
      <c r="C690">
        <v>1121.56</v>
      </c>
      <c r="D690">
        <v>1075.81</v>
      </c>
      <c r="E690">
        <v>250.55199999999999</v>
      </c>
      <c r="F690">
        <v>0</v>
      </c>
      <c r="G690">
        <v>1.2300499999999999E-3</v>
      </c>
      <c r="H690">
        <v>0.995116</v>
      </c>
      <c r="I690">
        <v>0</v>
      </c>
    </row>
    <row r="691" spans="1:9" x14ac:dyDescent="0.25">
      <c r="A691" t="s">
        <v>90</v>
      </c>
      <c r="B691">
        <v>1125.96</v>
      </c>
      <c r="C691">
        <v>1116.26</v>
      </c>
      <c r="D691">
        <v>1074.5899999999999</v>
      </c>
      <c r="E691">
        <v>250.53800000000001</v>
      </c>
      <c r="F691">
        <v>0</v>
      </c>
      <c r="G691">
        <v>1.2300499999999999E-3</v>
      </c>
      <c r="H691">
        <v>0.99984200000000001</v>
      </c>
      <c r="I691">
        <v>0</v>
      </c>
    </row>
    <row r="692" spans="1:9" x14ac:dyDescent="0.25">
      <c r="A692" t="s">
        <v>90</v>
      </c>
      <c r="B692">
        <v>1123.29</v>
      </c>
      <c r="C692">
        <v>1114.6199999999999</v>
      </c>
      <c r="D692">
        <v>1074.1600000000001</v>
      </c>
      <c r="E692">
        <v>250.53299999999999</v>
      </c>
      <c r="F692">
        <v>0</v>
      </c>
      <c r="G692">
        <v>1.2300600000000001E-3</v>
      </c>
      <c r="H692">
        <v>0.99836100000000005</v>
      </c>
      <c r="I692">
        <v>0</v>
      </c>
    </row>
    <row r="693" spans="1:9" x14ac:dyDescent="0.25">
      <c r="A693" t="s">
        <v>90</v>
      </c>
      <c r="B693">
        <v>1126.55</v>
      </c>
      <c r="C693">
        <v>1117.67</v>
      </c>
      <c r="D693">
        <v>1074.95</v>
      </c>
      <c r="E693">
        <v>250.60599999999999</v>
      </c>
      <c r="F693">
        <v>0</v>
      </c>
      <c r="G693">
        <v>1.2300499999999999E-3</v>
      </c>
      <c r="H693">
        <v>0.995116</v>
      </c>
      <c r="I693">
        <v>0</v>
      </c>
    </row>
    <row r="694" spans="1:9" x14ac:dyDescent="0.25">
      <c r="A694" t="s">
        <v>90</v>
      </c>
      <c r="B694">
        <v>1120.08</v>
      </c>
      <c r="C694">
        <v>1111</v>
      </c>
      <c r="D694">
        <v>1073.3699999999999</v>
      </c>
      <c r="E694">
        <v>250.565</v>
      </c>
      <c r="F694">
        <v>0</v>
      </c>
      <c r="G694">
        <v>1.2300600000000001E-3</v>
      </c>
      <c r="H694">
        <v>0.997506</v>
      </c>
      <c r="I694">
        <v>0</v>
      </c>
    </row>
    <row r="695" spans="1:9" x14ac:dyDescent="0.25">
      <c r="A695" t="s">
        <v>90</v>
      </c>
      <c r="B695">
        <v>1139.4000000000001</v>
      </c>
      <c r="C695">
        <v>1130.4000000000001</v>
      </c>
      <c r="D695">
        <v>1077.73</v>
      </c>
      <c r="E695">
        <v>250.554</v>
      </c>
      <c r="F695">
        <v>0</v>
      </c>
      <c r="G695">
        <v>1.2300499999999999E-3</v>
      </c>
      <c r="H695">
        <v>0.99997999999999998</v>
      </c>
      <c r="I695">
        <v>0</v>
      </c>
    </row>
    <row r="696" spans="1:9" x14ac:dyDescent="0.25">
      <c r="A696" t="s">
        <v>90</v>
      </c>
      <c r="B696">
        <v>1128.03</v>
      </c>
      <c r="C696">
        <v>1119.19</v>
      </c>
      <c r="D696">
        <v>1075.3399999999999</v>
      </c>
      <c r="E696">
        <v>250.55699999999999</v>
      </c>
      <c r="F696">
        <v>0</v>
      </c>
      <c r="G696">
        <v>1.2300499999999999E-3</v>
      </c>
      <c r="H696">
        <v>0.99761</v>
      </c>
      <c r="I696">
        <v>0</v>
      </c>
    </row>
    <row r="697" spans="1:9" x14ac:dyDescent="0.25">
      <c r="A697" t="s">
        <v>90</v>
      </c>
      <c r="B697">
        <v>1123.93</v>
      </c>
      <c r="C697">
        <v>1114.19</v>
      </c>
      <c r="D697">
        <v>1073.9000000000001</v>
      </c>
      <c r="E697">
        <v>250.56299999999999</v>
      </c>
      <c r="F697">
        <v>0</v>
      </c>
      <c r="G697">
        <v>1.2300499999999999E-3</v>
      </c>
      <c r="H697">
        <v>0.99633799999999995</v>
      </c>
      <c r="I697">
        <v>0</v>
      </c>
    </row>
    <row r="698" spans="1:9" x14ac:dyDescent="0.25">
      <c r="A698" t="s">
        <v>90</v>
      </c>
      <c r="B698">
        <v>1118.53</v>
      </c>
      <c r="C698">
        <v>1110.23</v>
      </c>
      <c r="D698">
        <v>1073.04</v>
      </c>
      <c r="E698">
        <v>250.608</v>
      </c>
      <c r="F698">
        <v>0</v>
      </c>
      <c r="G698">
        <v>1.2300499999999999E-3</v>
      </c>
      <c r="H698">
        <v>0.99997599999999998</v>
      </c>
      <c r="I698">
        <v>0</v>
      </c>
    </row>
    <row r="699" spans="1:9" x14ac:dyDescent="0.25">
      <c r="A699" t="s">
        <v>90</v>
      </c>
      <c r="B699">
        <v>1125.76</v>
      </c>
      <c r="C699">
        <v>1117.1199999999999</v>
      </c>
      <c r="D699">
        <v>1074.81</v>
      </c>
      <c r="E699">
        <v>250.589</v>
      </c>
      <c r="F699">
        <v>0</v>
      </c>
      <c r="G699">
        <v>1.2300600000000001E-3</v>
      </c>
      <c r="H699">
        <v>0.999718</v>
      </c>
      <c r="I699">
        <v>0</v>
      </c>
    </row>
    <row r="700" spans="1:9" x14ac:dyDescent="0.25">
      <c r="A700" t="s">
        <v>90</v>
      </c>
      <c r="B700">
        <v>1126.55</v>
      </c>
      <c r="C700">
        <v>1117.9100000000001</v>
      </c>
      <c r="D700">
        <v>1075.05</v>
      </c>
      <c r="E700">
        <v>250.57300000000001</v>
      </c>
      <c r="F700">
        <v>0</v>
      </c>
      <c r="G700">
        <v>1.2300600000000001E-3</v>
      </c>
      <c r="H700">
        <v>0.99817999999999996</v>
      </c>
      <c r="I700">
        <v>0</v>
      </c>
    </row>
    <row r="701" spans="1:9" x14ac:dyDescent="0.25">
      <c r="A701" t="s">
        <v>90</v>
      </c>
      <c r="B701">
        <v>1128.1300000000001</v>
      </c>
      <c r="C701">
        <v>1119.3800000000001</v>
      </c>
      <c r="D701">
        <v>1075.23</v>
      </c>
      <c r="E701">
        <v>250.52199999999999</v>
      </c>
      <c r="F701">
        <v>0</v>
      </c>
      <c r="G701">
        <v>1.2300499999999999E-3</v>
      </c>
      <c r="H701">
        <v>0.99863400000000002</v>
      </c>
      <c r="I701">
        <v>0</v>
      </c>
    </row>
    <row r="702" spans="1:9" x14ac:dyDescent="0.25">
      <c r="A702" t="s">
        <v>90</v>
      </c>
      <c r="B702">
        <v>1129.1099999999999</v>
      </c>
      <c r="C702">
        <v>1120.21</v>
      </c>
      <c r="D702">
        <v>1075.58</v>
      </c>
      <c r="E702">
        <v>250.56299999999999</v>
      </c>
      <c r="F702">
        <v>0</v>
      </c>
      <c r="G702">
        <v>1.2300799999999999E-3</v>
      </c>
      <c r="H702">
        <v>0.99789600000000001</v>
      </c>
      <c r="I702">
        <v>0</v>
      </c>
    </row>
    <row r="703" spans="1:9" x14ac:dyDescent="0.25">
      <c r="A703" t="s">
        <v>90</v>
      </c>
      <c r="B703">
        <v>1123.26</v>
      </c>
      <c r="C703">
        <v>1114.25</v>
      </c>
      <c r="D703">
        <v>1073.8499999999999</v>
      </c>
      <c r="E703">
        <v>250.54</v>
      </c>
      <c r="F703">
        <v>0</v>
      </c>
      <c r="G703">
        <v>1.2300499999999999E-3</v>
      </c>
      <c r="H703">
        <v>0.995116</v>
      </c>
      <c r="I703">
        <v>0</v>
      </c>
    </row>
    <row r="704" spans="1:9" x14ac:dyDescent="0.25">
      <c r="A704" t="s">
        <v>90</v>
      </c>
      <c r="B704">
        <v>1134.8499999999999</v>
      </c>
      <c r="C704">
        <v>1126.1600000000001</v>
      </c>
      <c r="D704">
        <v>1076.92</v>
      </c>
      <c r="E704">
        <v>250.542</v>
      </c>
      <c r="F704">
        <v>0</v>
      </c>
      <c r="G704">
        <v>1.2300600000000001E-3</v>
      </c>
      <c r="H704">
        <v>0.995116</v>
      </c>
      <c r="I704">
        <v>0</v>
      </c>
    </row>
    <row r="705" spans="1:9" x14ac:dyDescent="0.25">
      <c r="A705" t="s">
        <v>90</v>
      </c>
      <c r="B705">
        <v>1122.0999999999999</v>
      </c>
      <c r="C705">
        <v>1113.6199999999999</v>
      </c>
      <c r="D705">
        <v>1074</v>
      </c>
      <c r="E705">
        <v>250.542</v>
      </c>
      <c r="F705">
        <v>0</v>
      </c>
      <c r="G705">
        <v>1.2300499999999999E-3</v>
      </c>
      <c r="H705">
        <v>0.995116</v>
      </c>
      <c r="I705">
        <v>0</v>
      </c>
    </row>
    <row r="706" spans="1:9" x14ac:dyDescent="0.25">
      <c r="A706" t="s">
        <v>90</v>
      </c>
      <c r="B706">
        <v>1131.07</v>
      </c>
      <c r="C706">
        <v>1122.47</v>
      </c>
      <c r="D706">
        <v>1075.8800000000001</v>
      </c>
      <c r="E706">
        <v>250.512</v>
      </c>
      <c r="F706">
        <v>0</v>
      </c>
      <c r="G706">
        <v>1.2300499999999999E-3</v>
      </c>
      <c r="H706">
        <v>0.999336</v>
      </c>
      <c r="I706">
        <v>0</v>
      </c>
    </row>
    <row r="707" spans="1:9" x14ac:dyDescent="0.25">
      <c r="A707" t="s">
        <v>90</v>
      </c>
      <c r="B707">
        <v>1119.71</v>
      </c>
      <c r="C707">
        <v>1111.31</v>
      </c>
      <c r="D707">
        <v>1073.32</v>
      </c>
      <c r="E707">
        <v>250.505</v>
      </c>
      <c r="F707">
        <v>0</v>
      </c>
      <c r="G707">
        <v>1.2300499999999999E-3</v>
      </c>
      <c r="H707">
        <v>0.99705100000000002</v>
      </c>
      <c r="I707">
        <v>0</v>
      </c>
    </row>
    <row r="708" spans="1:9" x14ac:dyDescent="0.25">
      <c r="A708" t="s">
        <v>90</v>
      </c>
      <c r="B708">
        <v>1127.82</v>
      </c>
      <c r="C708">
        <v>1118.71</v>
      </c>
      <c r="D708">
        <v>1075.19</v>
      </c>
      <c r="E708">
        <v>250.535</v>
      </c>
      <c r="F708">
        <v>0</v>
      </c>
      <c r="G708">
        <v>1.2300499999999999E-3</v>
      </c>
      <c r="H708">
        <v>0.999247</v>
      </c>
      <c r="I708">
        <v>0</v>
      </c>
    </row>
    <row r="709" spans="1:9" x14ac:dyDescent="0.25">
      <c r="A709" t="s">
        <v>90</v>
      </c>
      <c r="B709">
        <v>1125.0899999999999</v>
      </c>
      <c r="C709">
        <v>1115.79</v>
      </c>
      <c r="D709">
        <v>1074.4100000000001</v>
      </c>
      <c r="E709">
        <v>250.53700000000001</v>
      </c>
      <c r="F709">
        <v>0</v>
      </c>
      <c r="G709">
        <v>1.2300600000000001E-3</v>
      </c>
      <c r="H709">
        <v>0.99688900000000003</v>
      </c>
      <c r="I709">
        <v>0</v>
      </c>
    </row>
    <row r="710" spans="1:9" x14ac:dyDescent="0.25">
      <c r="A710" t="s">
        <v>90</v>
      </c>
      <c r="B710">
        <v>1134.6400000000001</v>
      </c>
      <c r="C710">
        <v>1126.2</v>
      </c>
      <c r="D710">
        <v>1076.97</v>
      </c>
      <c r="E710">
        <v>250.53399999999999</v>
      </c>
      <c r="F710">
        <v>0</v>
      </c>
      <c r="G710">
        <v>1.2300499999999999E-3</v>
      </c>
      <c r="H710">
        <v>0.99804300000000001</v>
      </c>
      <c r="I710">
        <v>0</v>
      </c>
    </row>
    <row r="711" spans="1:9" x14ac:dyDescent="0.25">
      <c r="A711" t="s">
        <v>90</v>
      </c>
      <c r="B711">
        <v>1136.05</v>
      </c>
      <c r="C711">
        <v>1127.4000000000001</v>
      </c>
      <c r="D711">
        <v>1077.3</v>
      </c>
      <c r="E711">
        <v>250.58699999999999</v>
      </c>
      <c r="F711">
        <v>0</v>
      </c>
      <c r="G711">
        <v>1.2300499999999999E-3</v>
      </c>
      <c r="H711">
        <v>0.99885199999999996</v>
      </c>
      <c r="I711">
        <v>0</v>
      </c>
    </row>
    <row r="712" spans="1:9" x14ac:dyDescent="0.25">
      <c r="A712" t="s">
        <v>90</v>
      </c>
      <c r="B712">
        <v>1127.78</v>
      </c>
      <c r="C712">
        <v>1119.23</v>
      </c>
      <c r="D712">
        <v>1075.3800000000001</v>
      </c>
      <c r="E712">
        <v>250.53399999999999</v>
      </c>
      <c r="F712">
        <v>0</v>
      </c>
      <c r="G712">
        <v>1.2300499999999999E-3</v>
      </c>
      <c r="H712">
        <v>0.995116</v>
      </c>
      <c r="I712">
        <v>0</v>
      </c>
    </row>
    <row r="713" spans="1:9" x14ac:dyDescent="0.25">
      <c r="A713" t="s">
        <v>90</v>
      </c>
      <c r="B713">
        <v>1137.8800000000001</v>
      </c>
      <c r="C713">
        <v>1128.83</v>
      </c>
      <c r="D713">
        <v>1077.56</v>
      </c>
      <c r="E713">
        <v>250.57300000000001</v>
      </c>
      <c r="F713">
        <v>0</v>
      </c>
      <c r="G713">
        <v>1.2300499999999999E-3</v>
      </c>
      <c r="H713">
        <v>0.995116</v>
      </c>
      <c r="I713">
        <v>0</v>
      </c>
    </row>
    <row r="714" spans="1:9" x14ac:dyDescent="0.25">
      <c r="A714" t="s">
        <v>90</v>
      </c>
      <c r="B714">
        <v>1128.3</v>
      </c>
      <c r="C714">
        <v>1119.5899999999999</v>
      </c>
      <c r="D714">
        <v>1075.3399999999999</v>
      </c>
      <c r="E714">
        <v>250.60499999999999</v>
      </c>
      <c r="F714">
        <v>0</v>
      </c>
      <c r="G714">
        <v>1.2300799999999999E-3</v>
      </c>
      <c r="H714">
        <v>0.995116</v>
      </c>
      <c r="I714">
        <v>0</v>
      </c>
    </row>
    <row r="715" spans="1:9" x14ac:dyDescent="0.25">
      <c r="A715" t="s">
        <v>90</v>
      </c>
      <c r="B715">
        <v>1134.54</v>
      </c>
      <c r="C715">
        <v>1125.8900000000001</v>
      </c>
      <c r="D715">
        <v>1076.67</v>
      </c>
      <c r="E715">
        <v>250.56100000000001</v>
      </c>
      <c r="F715">
        <v>0</v>
      </c>
      <c r="G715">
        <v>1.2300600000000001E-3</v>
      </c>
      <c r="H715">
        <v>0.99993500000000002</v>
      </c>
      <c r="I715">
        <v>0</v>
      </c>
    </row>
    <row r="716" spans="1:9" x14ac:dyDescent="0.25">
      <c r="A716" t="s">
        <v>90</v>
      </c>
      <c r="B716">
        <v>1127.51</v>
      </c>
      <c r="C716">
        <v>1118.78</v>
      </c>
      <c r="D716">
        <v>1075.3499999999999</v>
      </c>
      <c r="E716">
        <v>250.536</v>
      </c>
      <c r="F716">
        <v>0</v>
      </c>
      <c r="G716">
        <v>1.2300600000000001E-3</v>
      </c>
      <c r="H716">
        <v>0.995116</v>
      </c>
      <c r="I716">
        <v>0</v>
      </c>
    </row>
    <row r="717" spans="1:9" x14ac:dyDescent="0.25">
      <c r="A717" t="s">
        <v>90</v>
      </c>
      <c r="B717">
        <v>1135.0899999999999</v>
      </c>
      <c r="C717">
        <v>1126.3499999999999</v>
      </c>
      <c r="D717">
        <v>1077.1300000000001</v>
      </c>
      <c r="E717">
        <v>250.583</v>
      </c>
      <c r="F717">
        <v>0</v>
      </c>
      <c r="G717">
        <v>1.2300499999999999E-3</v>
      </c>
      <c r="H717">
        <v>0.99765199999999998</v>
      </c>
      <c r="I717">
        <v>0</v>
      </c>
    </row>
    <row r="718" spans="1:9" x14ac:dyDescent="0.25">
      <c r="A718" t="s">
        <v>90</v>
      </c>
      <c r="B718">
        <v>1129.3</v>
      </c>
      <c r="C718">
        <v>1120.49</v>
      </c>
      <c r="D718">
        <v>1075.6199999999999</v>
      </c>
      <c r="E718">
        <v>250.55500000000001</v>
      </c>
      <c r="F718">
        <v>0</v>
      </c>
      <c r="G718">
        <v>1.2300499999999999E-3</v>
      </c>
      <c r="H718">
        <v>0.99699099999999996</v>
      </c>
      <c r="I718">
        <v>0</v>
      </c>
    </row>
    <row r="719" spans="1:9" x14ac:dyDescent="0.25">
      <c r="A719" t="s">
        <v>90</v>
      </c>
      <c r="B719">
        <v>1134.28</v>
      </c>
      <c r="C719">
        <v>1125.32</v>
      </c>
      <c r="D719">
        <v>1076.79</v>
      </c>
      <c r="E719">
        <v>250.54400000000001</v>
      </c>
      <c r="F719">
        <v>0</v>
      </c>
      <c r="G719">
        <v>1.2300600000000001E-3</v>
      </c>
      <c r="H719">
        <v>0.99818499999999999</v>
      </c>
      <c r="I719">
        <v>0</v>
      </c>
    </row>
    <row r="720" spans="1:9" x14ac:dyDescent="0.25">
      <c r="A720" t="s">
        <v>90</v>
      </c>
      <c r="B720">
        <v>1133.5999999999999</v>
      </c>
      <c r="C720">
        <v>1124.3599999999999</v>
      </c>
      <c r="D720">
        <v>1076.48</v>
      </c>
      <c r="E720">
        <v>250.56200000000001</v>
      </c>
      <c r="F720">
        <v>0</v>
      </c>
      <c r="G720">
        <v>1.2300499999999999E-3</v>
      </c>
      <c r="H720">
        <v>0.99857200000000002</v>
      </c>
      <c r="I720">
        <v>0</v>
      </c>
    </row>
    <row r="721" spans="1:25" x14ac:dyDescent="0.25">
      <c r="A721" t="s">
        <v>90</v>
      </c>
      <c r="B721">
        <v>1126.5</v>
      </c>
      <c r="C721">
        <v>1117.24</v>
      </c>
      <c r="D721">
        <v>1074.75</v>
      </c>
      <c r="E721">
        <v>250.541</v>
      </c>
      <c r="F721">
        <v>0</v>
      </c>
      <c r="G721">
        <v>1.2300499999999999E-3</v>
      </c>
      <c r="H721">
        <v>0.99771399999999999</v>
      </c>
      <c r="I721">
        <v>0</v>
      </c>
    </row>
    <row r="722" spans="1:25" x14ac:dyDescent="0.25">
      <c r="A722" t="s">
        <v>90</v>
      </c>
      <c r="B722">
        <v>1130.92</v>
      </c>
      <c r="C722">
        <v>1122.4100000000001</v>
      </c>
      <c r="D722">
        <v>1076.1600000000001</v>
      </c>
      <c r="E722">
        <v>250.53800000000001</v>
      </c>
      <c r="F722">
        <v>0</v>
      </c>
      <c r="G722">
        <v>1.2300499999999999E-3</v>
      </c>
      <c r="H722">
        <v>0.99893600000000005</v>
      </c>
      <c r="I722">
        <v>0</v>
      </c>
    </row>
    <row r="723" spans="1:25" x14ac:dyDescent="0.25">
      <c r="A723" t="s">
        <v>90</v>
      </c>
      <c r="B723">
        <v>1128.03</v>
      </c>
      <c r="C723">
        <v>1118.9000000000001</v>
      </c>
      <c r="D723">
        <v>1075.2</v>
      </c>
      <c r="E723">
        <v>250.54</v>
      </c>
      <c r="F723">
        <v>0</v>
      </c>
      <c r="G723">
        <v>1.23014E-3</v>
      </c>
      <c r="H723">
        <v>0.99993100000000001</v>
      </c>
      <c r="I723">
        <v>0</v>
      </c>
    </row>
    <row r="724" spans="1:25" x14ac:dyDescent="0.25">
      <c r="A724" t="s">
        <v>90</v>
      </c>
      <c r="B724">
        <v>1126.53</v>
      </c>
      <c r="C724">
        <v>1117.58</v>
      </c>
      <c r="D724">
        <v>1075.0899999999999</v>
      </c>
      <c r="E724">
        <v>250.54</v>
      </c>
      <c r="F724">
        <v>0</v>
      </c>
      <c r="G724">
        <v>1.2300499999999999E-3</v>
      </c>
      <c r="H724">
        <v>0.995116</v>
      </c>
      <c r="I724">
        <v>0</v>
      </c>
    </row>
    <row r="725" spans="1:25" x14ac:dyDescent="0.25">
      <c r="A725" t="s">
        <v>90</v>
      </c>
      <c r="B725">
        <v>1138.8399999999999</v>
      </c>
      <c r="C725">
        <v>1130.1199999999999</v>
      </c>
      <c r="D725">
        <v>1077.76</v>
      </c>
      <c r="E725">
        <v>250.55199999999999</v>
      </c>
      <c r="F725">
        <v>0</v>
      </c>
      <c r="G725">
        <v>1.2300499999999999E-3</v>
      </c>
      <c r="H725">
        <v>0.995116</v>
      </c>
      <c r="I725">
        <v>0</v>
      </c>
    </row>
    <row r="726" spans="1:25" x14ac:dyDescent="0.25">
      <c r="A726" t="s">
        <v>90</v>
      </c>
      <c r="B726">
        <v>1129.47</v>
      </c>
      <c r="C726">
        <v>1120.25</v>
      </c>
      <c r="D726">
        <v>1075.46</v>
      </c>
      <c r="E726">
        <v>250.541</v>
      </c>
      <c r="F726">
        <v>0</v>
      </c>
      <c r="G726">
        <v>1.2300499999999999E-3</v>
      </c>
      <c r="H726">
        <v>0.99930300000000005</v>
      </c>
      <c r="I726">
        <v>0</v>
      </c>
    </row>
    <row r="727" spans="1:25" x14ac:dyDescent="0.25">
      <c r="A727" t="s">
        <v>90</v>
      </c>
      <c r="B727">
        <v>1128.22</v>
      </c>
      <c r="C727">
        <v>1119.6300000000001</v>
      </c>
      <c r="D727">
        <v>1075.19</v>
      </c>
      <c r="E727">
        <v>250.56100000000001</v>
      </c>
      <c r="F727">
        <v>0</v>
      </c>
      <c r="G727">
        <v>1.2300499999999999E-3</v>
      </c>
      <c r="H727">
        <v>0.99710799999999999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1130.6199999999999</v>
      </c>
      <c r="C728">
        <v>1122.02</v>
      </c>
      <c r="D728">
        <v>1076.05</v>
      </c>
      <c r="E728">
        <v>250.56</v>
      </c>
      <c r="F728">
        <v>0</v>
      </c>
      <c r="G728">
        <v>1.2300499999999999E-3</v>
      </c>
      <c r="H728">
        <v>0.99984300000000004</v>
      </c>
      <c r="I728">
        <v>0</v>
      </c>
      <c r="R728">
        <f>AVERAGE(B679:B728)</f>
        <v>1128.4181999999998</v>
      </c>
      <c r="S728">
        <f>AVERAGE(C679:C728)</f>
        <v>1119.5575999999999</v>
      </c>
      <c r="U728">
        <f>_xlfn.VAR.P(B679:B728)</f>
        <v>49.766334760000021</v>
      </c>
      <c r="V728">
        <f>_xlfn.VAR.P(C679:C728)</f>
        <v>49.156450239999891</v>
      </c>
      <c r="X728">
        <f>1.96*SQRT(U728)/50</f>
        <v>0.2765374127412174</v>
      </c>
      <c r="Y728">
        <f>1.96*SQRT(V728)/50</f>
        <v>0.27483771156228437</v>
      </c>
    </row>
    <row r="729" spans="1:25" x14ac:dyDescent="0.25">
      <c r="A729" t="s">
        <v>90</v>
      </c>
      <c r="B729">
        <v>56506.274799999999</v>
      </c>
      <c r="C729" t="s">
        <v>36</v>
      </c>
      <c r="U729" t="s">
        <v>75</v>
      </c>
    </row>
    <row r="730" spans="1:25" x14ac:dyDescent="0.25">
      <c r="A730" t="s">
        <v>109</v>
      </c>
      <c r="B730">
        <v>1196.3399999999999</v>
      </c>
      <c r="C730">
        <v>1187.92</v>
      </c>
      <c r="D730">
        <v>1145.3900000000001</v>
      </c>
      <c r="E730">
        <v>272.529</v>
      </c>
      <c r="F730">
        <v>0</v>
      </c>
      <c r="G730">
        <v>1.23007E-3</v>
      </c>
      <c r="H730">
        <v>0.99779899999999999</v>
      </c>
      <c r="I730">
        <v>0</v>
      </c>
      <c r="U730">
        <f>_xlfn.STDEV.P(B679:B728)</f>
        <v>7.0545258352351379</v>
      </c>
      <c r="V730">
        <f>_xlfn.STDEV.P(C679:C728)</f>
        <v>7.0111661112827655</v>
      </c>
    </row>
    <row r="731" spans="1:25" x14ac:dyDescent="0.25">
      <c r="A731" t="s">
        <v>109</v>
      </c>
      <c r="B731">
        <v>1200.73</v>
      </c>
      <c r="C731">
        <v>1191.83</v>
      </c>
      <c r="D731">
        <v>1146.17</v>
      </c>
      <c r="E731">
        <v>272.54500000000002</v>
      </c>
      <c r="F731">
        <v>0</v>
      </c>
      <c r="G731">
        <v>1.2300499999999999E-3</v>
      </c>
      <c r="H731">
        <v>0.99837100000000001</v>
      </c>
      <c r="I731">
        <v>0</v>
      </c>
    </row>
    <row r="732" spans="1:25" x14ac:dyDescent="0.25">
      <c r="A732" t="s">
        <v>109</v>
      </c>
      <c r="B732">
        <v>1208.55</v>
      </c>
      <c r="C732">
        <v>1199.3399999999999</v>
      </c>
      <c r="D732">
        <v>1148.24</v>
      </c>
      <c r="E732">
        <v>272.55</v>
      </c>
      <c r="F732">
        <v>0</v>
      </c>
      <c r="G732">
        <v>1.2300499999999999E-3</v>
      </c>
      <c r="H732">
        <v>0.995116</v>
      </c>
      <c r="I732">
        <v>0</v>
      </c>
    </row>
    <row r="733" spans="1:25" x14ac:dyDescent="0.25">
      <c r="A733" t="s">
        <v>109</v>
      </c>
      <c r="B733">
        <v>1205.58</v>
      </c>
      <c r="C733">
        <v>1197.18</v>
      </c>
      <c r="D733">
        <v>1147.6300000000001</v>
      </c>
      <c r="E733">
        <v>272.56599999999997</v>
      </c>
      <c r="F733">
        <v>0</v>
      </c>
      <c r="G733">
        <v>1.2300499999999999E-3</v>
      </c>
      <c r="H733">
        <v>0.99991799999999997</v>
      </c>
      <c r="I733">
        <v>0</v>
      </c>
    </row>
    <row r="734" spans="1:25" x14ac:dyDescent="0.25">
      <c r="A734" t="s">
        <v>109</v>
      </c>
      <c r="B734">
        <v>1207.3900000000001</v>
      </c>
      <c r="C734">
        <v>1199.01</v>
      </c>
      <c r="D734">
        <v>1147.69</v>
      </c>
      <c r="E734">
        <v>272.572</v>
      </c>
      <c r="F734">
        <v>0</v>
      </c>
      <c r="G734">
        <v>1.2300499999999999E-3</v>
      </c>
      <c r="H734">
        <v>0.995116</v>
      </c>
      <c r="I734">
        <v>0</v>
      </c>
    </row>
    <row r="735" spans="1:25" x14ac:dyDescent="0.25">
      <c r="A735" t="s">
        <v>109</v>
      </c>
      <c r="B735">
        <v>1206.54</v>
      </c>
      <c r="C735">
        <v>1197.57</v>
      </c>
      <c r="D735">
        <v>1147.04</v>
      </c>
      <c r="E735">
        <v>272.56599999999997</v>
      </c>
      <c r="F735">
        <v>0</v>
      </c>
      <c r="G735">
        <v>1.2300499999999999E-3</v>
      </c>
      <c r="H735">
        <v>0.995116</v>
      </c>
      <c r="I735">
        <v>0</v>
      </c>
    </row>
    <row r="736" spans="1:25" x14ac:dyDescent="0.25">
      <c r="A736" t="s">
        <v>109</v>
      </c>
      <c r="B736">
        <v>1203.3</v>
      </c>
      <c r="C736">
        <v>1194.9000000000001</v>
      </c>
      <c r="D736">
        <v>1146.9000000000001</v>
      </c>
      <c r="E736">
        <v>272.55900000000003</v>
      </c>
      <c r="F736">
        <v>0</v>
      </c>
      <c r="G736">
        <v>1.2300499999999999E-3</v>
      </c>
      <c r="H736">
        <v>0.99623300000000004</v>
      </c>
      <c r="I736">
        <v>0</v>
      </c>
    </row>
    <row r="737" spans="1:9" x14ac:dyDescent="0.25">
      <c r="A737" t="s">
        <v>109</v>
      </c>
      <c r="B737">
        <v>1201.78</v>
      </c>
      <c r="C737">
        <v>1192.6600000000001</v>
      </c>
      <c r="D737">
        <v>1145.79</v>
      </c>
      <c r="E737">
        <v>272.505</v>
      </c>
      <c r="F737">
        <v>0</v>
      </c>
      <c r="G737">
        <v>1.2300499999999999E-3</v>
      </c>
      <c r="H737">
        <v>0.995116</v>
      </c>
      <c r="I737">
        <v>0</v>
      </c>
    </row>
    <row r="738" spans="1:9" x14ac:dyDescent="0.25">
      <c r="A738" t="s">
        <v>109</v>
      </c>
      <c r="B738">
        <v>1200.1600000000001</v>
      </c>
      <c r="C738">
        <v>1191.21</v>
      </c>
      <c r="D738">
        <v>1145.6400000000001</v>
      </c>
      <c r="E738">
        <v>272.61099999999999</v>
      </c>
      <c r="F738">
        <v>0</v>
      </c>
      <c r="G738">
        <v>1.2300600000000001E-3</v>
      </c>
      <c r="H738">
        <v>0.99822100000000002</v>
      </c>
      <c r="I738">
        <v>0</v>
      </c>
    </row>
    <row r="739" spans="1:9" x14ac:dyDescent="0.25">
      <c r="A739" t="s">
        <v>109</v>
      </c>
      <c r="B739">
        <v>1204.46</v>
      </c>
      <c r="C739">
        <v>1195.8900000000001</v>
      </c>
      <c r="D739">
        <v>1146.67</v>
      </c>
      <c r="E739">
        <v>272.68200000000002</v>
      </c>
      <c r="F739">
        <v>0</v>
      </c>
      <c r="G739">
        <v>1.2300499999999999E-3</v>
      </c>
      <c r="H739">
        <v>0.99967099999999998</v>
      </c>
      <c r="I739">
        <v>0</v>
      </c>
    </row>
    <row r="740" spans="1:9" x14ac:dyDescent="0.25">
      <c r="A740" t="s">
        <v>109</v>
      </c>
      <c r="B740">
        <v>1202.21</v>
      </c>
      <c r="C740">
        <v>1193.52</v>
      </c>
      <c r="D740">
        <v>1145.9000000000001</v>
      </c>
      <c r="E740">
        <v>272.59199999999998</v>
      </c>
      <c r="F740">
        <v>0</v>
      </c>
      <c r="G740">
        <v>1.2300799999999999E-3</v>
      </c>
      <c r="H740">
        <v>0.999197</v>
      </c>
      <c r="I740">
        <v>0</v>
      </c>
    </row>
    <row r="741" spans="1:9" x14ac:dyDescent="0.25">
      <c r="A741" t="s">
        <v>109</v>
      </c>
      <c r="B741">
        <v>1192.9100000000001</v>
      </c>
      <c r="C741">
        <v>1184.46</v>
      </c>
      <c r="D741">
        <v>1144.3</v>
      </c>
      <c r="E741">
        <v>272.678</v>
      </c>
      <c r="F741">
        <v>0</v>
      </c>
      <c r="G741">
        <v>1.2300499999999999E-3</v>
      </c>
      <c r="H741">
        <v>0.99926999999999999</v>
      </c>
      <c r="I741">
        <v>0</v>
      </c>
    </row>
    <row r="742" spans="1:9" x14ac:dyDescent="0.25">
      <c r="A742" t="s">
        <v>109</v>
      </c>
      <c r="B742">
        <v>1186.17</v>
      </c>
      <c r="C742">
        <v>1177.4000000000001</v>
      </c>
      <c r="D742">
        <v>1142.1600000000001</v>
      </c>
      <c r="E742">
        <v>272.649</v>
      </c>
      <c r="F742">
        <v>0</v>
      </c>
      <c r="G742">
        <v>1.2300600000000001E-3</v>
      </c>
      <c r="H742">
        <v>0.99726199999999998</v>
      </c>
      <c r="I742">
        <v>0</v>
      </c>
    </row>
    <row r="743" spans="1:9" x14ac:dyDescent="0.25">
      <c r="A743" t="s">
        <v>109</v>
      </c>
      <c r="B743">
        <v>1199.1099999999999</v>
      </c>
      <c r="C743">
        <v>1190.06</v>
      </c>
      <c r="D743">
        <v>1145.72</v>
      </c>
      <c r="E743">
        <v>272.64600000000002</v>
      </c>
      <c r="F743">
        <v>0</v>
      </c>
      <c r="G743">
        <v>1.2300600000000001E-3</v>
      </c>
      <c r="H743">
        <v>0.99902599999999997</v>
      </c>
      <c r="I743">
        <v>0</v>
      </c>
    </row>
    <row r="744" spans="1:9" x14ac:dyDescent="0.25">
      <c r="A744" t="s">
        <v>109</v>
      </c>
      <c r="B744">
        <v>1200.49</v>
      </c>
      <c r="C744">
        <v>1191.8399999999999</v>
      </c>
      <c r="D744">
        <v>1145.0999999999999</v>
      </c>
      <c r="E744">
        <v>272.68799999999999</v>
      </c>
      <c r="F744">
        <v>0</v>
      </c>
      <c r="G744">
        <v>1.2300499999999999E-3</v>
      </c>
      <c r="H744">
        <v>0.99870700000000001</v>
      </c>
      <c r="I744">
        <v>0</v>
      </c>
    </row>
    <row r="745" spans="1:9" x14ac:dyDescent="0.25">
      <c r="A745" t="s">
        <v>109</v>
      </c>
      <c r="B745">
        <v>1205.4100000000001</v>
      </c>
      <c r="C745">
        <v>1196.8</v>
      </c>
      <c r="D745">
        <v>1146.67</v>
      </c>
      <c r="E745">
        <v>272.69099999999997</v>
      </c>
      <c r="F745">
        <v>0</v>
      </c>
      <c r="G745">
        <v>1.2300600000000001E-3</v>
      </c>
      <c r="H745">
        <v>0.99616400000000005</v>
      </c>
      <c r="I745">
        <v>0</v>
      </c>
    </row>
    <row r="746" spans="1:9" x14ac:dyDescent="0.25">
      <c r="A746" t="s">
        <v>109</v>
      </c>
      <c r="B746">
        <v>1201.6300000000001</v>
      </c>
      <c r="C746">
        <v>1192.94</v>
      </c>
      <c r="D746">
        <v>1145.98</v>
      </c>
      <c r="E746">
        <v>272.685</v>
      </c>
      <c r="F746">
        <v>0</v>
      </c>
      <c r="G746">
        <v>1.2300499999999999E-3</v>
      </c>
      <c r="H746">
        <v>0.99758199999999997</v>
      </c>
      <c r="I746">
        <v>0</v>
      </c>
    </row>
    <row r="747" spans="1:9" x14ac:dyDescent="0.25">
      <c r="A747" t="s">
        <v>109</v>
      </c>
      <c r="B747">
        <v>1204.1099999999999</v>
      </c>
      <c r="C747">
        <v>1195.5999999999999</v>
      </c>
      <c r="D747">
        <v>1146.6400000000001</v>
      </c>
      <c r="E747">
        <v>272.63299999999998</v>
      </c>
      <c r="F747">
        <v>0</v>
      </c>
      <c r="G747">
        <v>1.2300900000000001E-3</v>
      </c>
      <c r="H747">
        <v>0.99929699999999999</v>
      </c>
      <c r="I747">
        <v>0</v>
      </c>
    </row>
    <row r="748" spans="1:9" x14ac:dyDescent="0.25">
      <c r="A748" t="s">
        <v>109</v>
      </c>
      <c r="B748">
        <v>1204.3599999999999</v>
      </c>
      <c r="C748">
        <v>1195.53</v>
      </c>
      <c r="D748">
        <v>1146.46</v>
      </c>
      <c r="E748">
        <v>272.70499999999998</v>
      </c>
      <c r="F748">
        <v>0</v>
      </c>
      <c r="G748">
        <v>1.2300499999999999E-3</v>
      </c>
      <c r="H748">
        <v>0.995116</v>
      </c>
      <c r="I748">
        <v>0</v>
      </c>
    </row>
    <row r="749" spans="1:9" x14ac:dyDescent="0.25">
      <c r="A749" t="s">
        <v>109</v>
      </c>
      <c r="B749">
        <v>1205.58</v>
      </c>
      <c r="C749">
        <v>1197.2</v>
      </c>
      <c r="D749">
        <v>1147.3900000000001</v>
      </c>
      <c r="E749">
        <v>272.57400000000001</v>
      </c>
      <c r="F749">
        <v>0</v>
      </c>
      <c r="G749">
        <v>1.2300600000000001E-3</v>
      </c>
      <c r="H749">
        <v>0.995116</v>
      </c>
      <c r="I749">
        <v>0</v>
      </c>
    </row>
    <row r="750" spans="1:9" x14ac:dyDescent="0.25">
      <c r="A750" t="s">
        <v>109</v>
      </c>
      <c r="B750">
        <v>1200.04</v>
      </c>
      <c r="C750">
        <v>1191.08</v>
      </c>
      <c r="D750">
        <v>1145.98</v>
      </c>
      <c r="E750">
        <v>272.51900000000001</v>
      </c>
      <c r="F750">
        <v>0</v>
      </c>
      <c r="G750">
        <v>1.2300600000000001E-3</v>
      </c>
      <c r="H750">
        <v>0.99695199999999995</v>
      </c>
      <c r="I750">
        <v>0</v>
      </c>
    </row>
    <row r="751" spans="1:9" x14ac:dyDescent="0.25">
      <c r="A751" t="s">
        <v>109</v>
      </c>
      <c r="B751">
        <v>1201.6400000000001</v>
      </c>
      <c r="C751">
        <v>1193.0999999999999</v>
      </c>
      <c r="D751">
        <v>1146.6099999999999</v>
      </c>
      <c r="E751">
        <v>272.654</v>
      </c>
      <c r="F751">
        <v>0</v>
      </c>
      <c r="G751">
        <v>1.2300600000000001E-3</v>
      </c>
      <c r="H751">
        <v>0.99658599999999997</v>
      </c>
      <c r="I751">
        <v>0</v>
      </c>
    </row>
    <row r="752" spans="1:9" x14ac:dyDescent="0.25">
      <c r="A752" t="s">
        <v>109</v>
      </c>
      <c r="B752">
        <v>1195.32</v>
      </c>
      <c r="C752">
        <v>1186.53</v>
      </c>
      <c r="D752">
        <v>1145.02</v>
      </c>
      <c r="E752">
        <v>272.49599999999998</v>
      </c>
      <c r="F752">
        <v>0</v>
      </c>
      <c r="G752">
        <v>1.2300600000000001E-3</v>
      </c>
      <c r="H752">
        <v>0.99958999999999998</v>
      </c>
      <c r="I752">
        <v>0</v>
      </c>
    </row>
    <row r="753" spans="1:9" x14ac:dyDescent="0.25">
      <c r="A753" t="s">
        <v>109</v>
      </c>
      <c r="B753">
        <v>1200.3499999999999</v>
      </c>
      <c r="C753">
        <v>1191.29</v>
      </c>
      <c r="D753">
        <v>1146.3399999999999</v>
      </c>
      <c r="E753">
        <v>272.65100000000001</v>
      </c>
      <c r="F753">
        <v>0</v>
      </c>
      <c r="G753">
        <v>1.2300600000000001E-3</v>
      </c>
      <c r="H753">
        <v>0.99693500000000002</v>
      </c>
      <c r="I753">
        <v>0</v>
      </c>
    </row>
    <row r="754" spans="1:9" x14ac:dyDescent="0.25">
      <c r="A754" t="s">
        <v>109</v>
      </c>
      <c r="B754">
        <v>1200.4100000000001</v>
      </c>
      <c r="C754">
        <v>1191.73</v>
      </c>
      <c r="D754">
        <v>1146.1099999999999</v>
      </c>
      <c r="E754">
        <v>272.61200000000002</v>
      </c>
      <c r="F754">
        <v>0</v>
      </c>
      <c r="G754">
        <v>1.2300499999999999E-3</v>
      </c>
      <c r="H754">
        <v>0.99724999999999997</v>
      </c>
      <c r="I754">
        <v>0</v>
      </c>
    </row>
    <row r="755" spans="1:9" x14ac:dyDescent="0.25">
      <c r="A755" t="s">
        <v>109</v>
      </c>
      <c r="B755">
        <v>1202.1300000000001</v>
      </c>
      <c r="C755">
        <v>1193.27</v>
      </c>
      <c r="D755">
        <v>1146.8499999999999</v>
      </c>
      <c r="E755">
        <v>272.65800000000002</v>
      </c>
      <c r="F755">
        <v>0</v>
      </c>
      <c r="G755">
        <v>1.2300499999999999E-3</v>
      </c>
      <c r="H755">
        <v>0.99987000000000004</v>
      </c>
      <c r="I755">
        <v>0</v>
      </c>
    </row>
    <row r="756" spans="1:9" x14ac:dyDescent="0.25">
      <c r="A756" t="s">
        <v>109</v>
      </c>
      <c r="B756">
        <v>1207.78</v>
      </c>
      <c r="C756">
        <v>1199.2</v>
      </c>
      <c r="D756">
        <v>1147.71</v>
      </c>
      <c r="E756">
        <v>272.57900000000001</v>
      </c>
      <c r="F756">
        <v>0</v>
      </c>
      <c r="G756">
        <v>1.2300799999999999E-3</v>
      </c>
      <c r="H756">
        <v>0.99821099999999996</v>
      </c>
      <c r="I756">
        <v>0</v>
      </c>
    </row>
    <row r="757" spans="1:9" x14ac:dyDescent="0.25">
      <c r="A757" t="s">
        <v>109</v>
      </c>
      <c r="B757">
        <v>1204.74</v>
      </c>
      <c r="C757">
        <v>1195.8</v>
      </c>
      <c r="D757">
        <v>1147.1500000000001</v>
      </c>
      <c r="E757">
        <v>272.62200000000001</v>
      </c>
      <c r="F757">
        <v>0</v>
      </c>
      <c r="G757">
        <v>1.2300499999999999E-3</v>
      </c>
      <c r="H757">
        <v>0.995116</v>
      </c>
      <c r="I757">
        <v>0</v>
      </c>
    </row>
    <row r="758" spans="1:9" x14ac:dyDescent="0.25">
      <c r="A758" t="s">
        <v>109</v>
      </c>
      <c r="B758">
        <v>1203.1600000000001</v>
      </c>
      <c r="C758">
        <v>1194.71</v>
      </c>
      <c r="D758">
        <v>1146.67</v>
      </c>
      <c r="E758">
        <v>272.62900000000002</v>
      </c>
      <c r="F758">
        <v>0</v>
      </c>
      <c r="G758">
        <v>1.2300499999999999E-3</v>
      </c>
      <c r="H758">
        <v>0.99818399999999996</v>
      </c>
      <c r="I758">
        <v>0</v>
      </c>
    </row>
    <row r="759" spans="1:9" x14ac:dyDescent="0.25">
      <c r="A759" t="s">
        <v>109</v>
      </c>
      <c r="B759">
        <v>1206.71</v>
      </c>
      <c r="C759">
        <v>1198.0899999999999</v>
      </c>
      <c r="D759">
        <v>1147.5899999999999</v>
      </c>
      <c r="E759">
        <v>272.58</v>
      </c>
      <c r="F759">
        <v>0</v>
      </c>
      <c r="G759">
        <v>1.2300499999999999E-3</v>
      </c>
      <c r="H759">
        <v>0.99745399999999995</v>
      </c>
      <c r="I759">
        <v>0</v>
      </c>
    </row>
    <row r="760" spans="1:9" x14ac:dyDescent="0.25">
      <c r="A760" t="s">
        <v>109</v>
      </c>
      <c r="B760">
        <v>1204.81</v>
      </c>
      <c r="C760">
        <v>1195.68</v>
      </c>
      <c r="D760">
        <v>1147.06</v>
      </c>
      <c r="E760">
        <v>272.60000000000002</v>
      </c>
      <c r="F760">
        <v>0</v>
      </c>
      <c r="G760">
        <v>1.23007E-3</v>
      </c>
      <c r="H760">
        <v>0.995116</v>
      </c>
      <c r="I760">
        <v>0</v>
      </c>
    </row>
    <row r="761" spans="1:9" x14ac:dyDescent="0.25">
      <c r="A761" t="s">
        <v>109</v>
      </c>
      <c r="B761">
        <v>1205.44</v>
      </c>
      <c r="C761">
        <v>1196.47</v>
      </c>
      <c r="D761">
        <v>1147.19</v>
      </c>
      <c r="E761">
        <v>272.67399999999998</v>
      </c>
      <c r="F761">
        <v>0</v>
      </c>
      <c r="G761">
        <v>1.2301E-3</v>
      </c>
      <c r="H761">
        <v>0.99656</v>
      </c>
      <c r="I761">
        <v>0</v>
      </c>
    </row>
    <row r="762" spans="1:9" x14ac:dyDescent="0.25">
      <c r="A762" t="s">
        <v>109</v>
      </c>
      <c r="B762">
        <v>1204.24</v>
      </c>
      <c r="C762">
        <v>1195.1400000000001</v>
      </c>
      <c r="D762">
        <v>1147.03</v>
      </c>
      <c r="E762">
        <v>272.68599999999998</v>
      </c>
      <c r="F762">
        <v>0</v>
      </c>
      <c r="G762">
        <v>1.2300600000000001E-3</v>
      </c>
      <c r="H762">
        <v>0.99817400000000001</v>
      </c>
      <c r="I762">
        <v>0</v>
      </c>
    </row>
    <row r="763" spans="1:9" x14ac:dyDescent="0.25">
      <c r="A763" t="s">
        <v>109</v>
      </c>
      <c r="B763">
        <v>1207.56</v>
      </c>
      <c r="C763">
        <v>1198.75</v>
      </c>
      <c r="D763">
        <v>1147.83</v>
      </c>
      <c r="E763">
        <v>272.65100000000001</v>
      </c>
      <c r="F763">
        <v>0</v>
      </c>
      <c r="G763">
        <v>1.2301199999999999E-3</v>
      </c>
      <c r="H763">
        <v>0.99518200000000001</v>
      </c>
      <c r="I763">
        <v>0</v>
      </c>
    </row>
    <row r="764" spans="1:9" x14ac:dyDescent="0.25">
      <c r="A764" t="s">
        <v>109</v>
      </c>
      <c r="B764">
        <v>1199.68</v>
      </c>
      <c r="C764">
        <v>1191.1199999999999</v>
      </c>
      <c r="D764">
        <v>1146.0999999999999</v>
      </c>
      <c r="E764">
        <v>272.63400000000001</v>
      </c>
      <c r="F764">
        <v>0</v>
      </c>
      <c r="G764">
        <v>1.23007E-3</v>
      </c>
      <c r="H764">
        <v>0.99762300000000004</v>
      </c>
      <c r="I764">
        <v>0</v>
      </c>
    </row>
    <row r="765" spans="1:9" x14ac:dyDescent="0.25">
      <c r="A765" t="s">
        <v>109</v>
      </c>
      <c r="B765">
        <v>1206.71</v>
      </c>
      <c r="C765">
        <v>1197.72</v>
      </c>
      <c r="D765">
        <v>1147.5999999999999</v>
      </c>
      <c r="E765">
        <v>272.64400000000001</v>
      </c>
      <c r="F765">
        <v>0</v>
      </c>
      <c r="G765">
        <v>1.2300499999999999E-3</v>
      </c>
      <c r="H765">
        <v>0.99993799999999999</v>
      </c>
      <c r="I765">
        <v>0</v>
      </c>
    </row>
    <row r="766" spans="1:9" x14ac:dyDescent="0.25">
      <c r="A766" t="s">
        <v>109</v>
      </c>
      <c r="B766">
        <v>1202.4100000000001</v>
      </c>
      <c r="C766">
        <v>1193.76</v>
      </c>
      <c r="D766">
        <v>1146.08</v>
      </c>
      <c r="E766">
        <v>272.59300000000002</v>
      </c>
      <c r="F766">
        <v>0</v>
      </c>
      <c r="G766">
        <v>1.2300600000000001E-3</v>
      </c>
      <c r="H766">
        <v>0.995116</v>
      </c>
      <c r="I766">
        <v>0</v>
      </c>
    </row>
    <row r="767" spans="1:9" x14ac:dyDescent="0.25">
      <c r="A767" t="s">
        <v>109</v>
      </c>
      <c r="B767">
        <v>1206.0999999999999</v>
      </c>
      <c r="C767">
        <v>1197.18</v>
      </c>
      <c r="D767">
        <v>1146.9000000000001</v>
      </c>
      <c r="E767">
        <v>272.58699999999999</v>
      </c>
      <c r="F767">
        <v>0</v>
      </c>
      <c r="G767">
        <v>1.2300499999999999E-3</v>
      </c>
      <c r="H767">
        <v>0.995116</v>
      </c>
      <c r="I767">
        <v>0</v>
      </c>
    </row>
    <row r="768" spans="1:9" x14ac:dyDescent="0.25">
      <c r="A768" t="s">
        <v>109</v>
      </c>
      <c r="B768">
        <v>1208.32</v>
      </c>
      <c r="C768">
        <v>1199.8499999999999</v>
      </c>
      <c r="D768">
        <v>1147.48</v>
      </c>
      <c r="E768">
        <v>272.64</v>
      </c>
      <c r="F768">
        <v>0</v>
      </c>
      <c r="G768">
        <v>1.2300499999999999E-3</v>
      </c>
      <c r="H768">
        <v>0.99941800000000003</v>
      </c>
      <c r="I768">
        <v>0</v>
      </c>
    </row>
    <row r="769" spans="1:25" x14ac:dyDescent="0.25">
      <c r="A769" t="s">
        <v>109</v>
      </c>
      <c r="B769">
        <v>1205.18</v>
      </c>
      <c r="C769">
        <v>1196.28</v>
      </c>
      <c r="D769">
        <v>1147.1300000000001</v>
      </c>
      <c r="E769">
        <v>272.57</v>
      </c>
      <c r="F769">
        <v>0</v>
      </c>
      <c r="G769">
        <v>1.23007E-3</v>
      </c>
      <c r="H769">
        <v>0.99986699999999995</v>
      </c>
      <c r="I769">
        <v>0</v>
      </c>
    </row>
    <row r="770" spans="1:25" x14ac:dyDescent="0.25">
      <c r="A770" t="s">
        <v>109</v>
      </c>
      <c r="B770">
        <v>1199.4100000000001</v>
      </c>
      <c r="C770">
        <v>1190.1300000000001</v>
      </c>
      <c r="D770">
        <v>1146</v>
      </c>
      <c r="E770">
        <v>272.62700000000001</v>
      </c>
      <c r="F770">
        <v>0</v>
      </c>
      <c r="G770">
        <v>1.2300499999999999E-3</v>
      </c>
      <c r="H770">
        <v>0.995116</v>
      </c>
      <c r="I770">
        <v>0</v>
      </c>
    </row>
    <row r="771" spans="1:25" x14ac:dyDescent="0.25">
      <c r="A771" t="s">
        <v>109</v>
      </c>
      <c r="B771">
        <v>1202.0899999999999</v>
      </c>
      <c r="C771">
        <v>1193.48</v>
      </c>
      <c r="D771">
        <v>1146.78</v>
      </c>
      <c r="E771">
        <v>272.61799999999999</v>
      </c>
      <c r="F771">
        <v>0</v>
      </c>
      <c r="G771">
        <v>1.2300600000000001E-3</v>
      </c>
      <c r="H771">
        <v>0.995116</v>
      </c>
      <c r="I771">
        <v>0</v>
      </c>
    </row>
    <row r="772" spans="1:25" x14ac:dyDescent="0.25">
      <c r="A772" t="s">
        <v>109</v>
      </c>
      <c r="B772">
        <v>1205.23</v>
      </c>
      <c r="C772">
        <v>1196.1600000000001</v>
      </c>
      <c r="D772">
        <v>1146.7</v>
      </c>
      <c r="E772">
        <v>272.52499999999998</v>
      </c>
      <c r="F772">
        <v>0</v>
      </c>
      <c r="G772">
        <v>1.2300499999999999E-3</v>
      </c>
      <c r="H772">
        <v>0.99528399999999995</v>
      </c>
      <c r="I772">
        <v>0</v>
      </c>
    </row>
    <row r="773" spans="1:25" x14ac:dyDescent="0.25">
      <c r="A773" t="s">
        <v>109</v>
      </c>
      <c r="B773">
        <v>1201.07</v>
      </c>
      <c r="C773">
        <v>1192.17</v>
      </c>
      <c r="D773">
        <v>1145.8699999999999</v>
      </c>
      <c r="E773">
        <v>272.60399999999998</v>
      </c>
      <c r="F773">
        <v>0</v>
      </c>
      <c r="G773">
        <v>1.2300499999999999E-3</v>
      </c>
      <c r="H773">
        <v>0.995116</v>
      </c>
      <c r="I773">
        <v>0</v>
      </c>
    </row>
    <row r="774" spans="1:25" x14ac:dyDescent="0.25">
      <c r="A774" t="s">
        <v>109</v>
      </c>
      <c r="B774">
        <v>1208.19</v>
      </c>
      <c r="C774">
        <v>1199.95</v>
      </c>
      <c r="D774">
        <v>1147.25</v>
      </c>
      <c r="E774">
        <v>272.61700000000002</v>
      </c>
      <c r="F774">
        <v>0</v>
      </c>
      <c r="G774">
        <v>1.2300499999999999E-3</v>
      </c>
      <c r="H774">
        <v>0.995116</v>
      </c>
      <c r="I774">
        <v>0</v>
      </c>
    </row>
    <row r="775" spans="1:25" x14ac:dyDescent="0.25">
      <c r="A775" t="s">
        <v>109</v>
      </c>
      <c r="B775">
        <v>1201.08</v>
      </c>
      <c r="C775">
        <v>1191.9100000000001</v>
      </c>
      <c r="D775">
        <v>1145.78</v>
      </c>
      <c r="E775">
        <v>272.55900000000003</v>
      </c>
      <c r="F775">
        <v>0</v>
      </c>
      <c r="G775">
        <v>1.2300499999999999E-3</v>
      </c>
      <c r="H775">
        <v>0.995116</v>
      </c>
      <c r="I775">
        <v>0</v>
      </c>
    </row>
    <row r="776" spans="1:25" x14ac:dyDescent="0.25">
      <c r="A776" t="s">
        <v>109</v>
      </c>
      <c r="B776">
        <v>1204.1099999999999</v>
      </c>
      <c r="C776">
        <v>1194.96</v>
      </c>
      <c r="D776">
        <v>1146.29</v>
      </c>
      <c r="E776">
        <v>272.61399999999998</v>
      </c>
      <c r="F776">
        <v>0</v>
      </c>
      <c r="G776">
        <v>1.2300499999999999E-3</v>
      </c>
      <c r="H776">
        <v>0.99908799999999998</v>
      </c>
      <c r="I776">
        <v>0</v>
      </c>
    </row>
    <row r="777" spans="1:25" x14ac:dyDescent="0.25">
      <c r="A777" t="s">
        <v>109</v>
      </c>
      <c r="B777">
        <v>1199.2</v>
      </c>
      <c r="C777">
        <v>1190.42</v>
      </c>
      <c r="D777">
        <v>1145.23</v>
      </c>
      <c r="E777">
        <v>272.62</v>
      </c>
      <c r="F777">
        <v>0</v>
      </c>
      <c r="G777">
        <v>1.2300499999999999E-3</v>
      </c>
      <c r="H777">
        <v>0.997668</v>
      </c>
      <c r="I777">
        <v>0</v>
      </c>
    </row>
    <row r="778" spans="1:25" x14ac:dyDescent="0.25">
      <c r="A778" t="s">
        <v>109</v>
      </c>
      <c r="B778">
        <v>1205.99</v>
      </c>
      <c r="C778">
        <v>1197.26</v>
      </c>
      <c r="D778">
        <v>1146.75</v>
      </c>
      <c r="E778">
        <v>272.58699999999999</v>
      </c>
      <c r="F778">
        <v>0</v>
      </c>
      <c r="G778">
        <v>1.2300600000000001E-3</v>
      </c>
      <c r="H778">
        <v>0.99663599999999997</v>
      </c>
      <c r="I778">
        <v>0</v>
      </c>
    </row>
    <row r="779" spans="1:25" x14ac:dyDescent="0.25">
      <c r="A779" t="s">
        <v>109</v>
      </c>
      <c r="B779">
        <v>1198.18</v>
      </c>
      <c r="C779">
        <v>1189.6400000000001</v>
      </c>
      <c r="D779">
        <v>1145.3699999999999</v>
      </c>
      <c r="E779">
        <v>272.64999999999998</v>
      </c>
      <c r="F779">
        <v>0</v>
      </c>
      <c r="G779">
        <v>1.2300799999999999E-3</v>
      </c>
      <c r="H779">
        <v>0.99741800000000003</v>
      </c>
      <c r="I779">
        <v>0</v>
      </c>
    </row>
    <row r="780" spans="1:25" x14ac:dyDescent="0.25">
      <c r="A780" t="s">
        <v>109</v>
      </c>
      <c r="B780">
        <v>1199.3699999999999</v>
      </c>
      <c r="C780">
        <v>1190.76</v>
      </c>
      <c r="D780">
        <v>1145.5</v>
      </c>
      <c r="E780">
        <v>272.52</v>
      </c>
      <c r="F780">
        <v>0</v>
      </c>
      <c r="G780">
        <v>1.2300799999999999E-3</v>
      </c>
      <c r="H780">
        <v>0.995116</v>
      </c>
      <c r="I780">
        <v>0</v>
      </c>
    </row>
    <row r="781" spans="1:25" x14ac:dyDescent="0.25">
      <c r="A781" t="s">
        <v>109</v>
      </c>
      <c r="B781">
        <v>1203.74</v>
      </c>
      <c r="C781">
        <v>1195.07</v>
      </c>
      <c r="D781">
        <v>1146.28</v>
      </c>
      <c r="E781">
        <v>272.65100000000001</v>
      </c>
      <c r="F781">
        <v>0</v>
      </c>
      <c r="G781">
        <v>1.23011E-3</v>
      </c>
      <c r="H781">
        <v>0.99975400000000003</v>
      </c>
      <c r="I781">
        <v>0</v>
      </c>
    </row>
    <row r="782" spans="1:25" x14ac:dyDescent="0.25">
      <c r="A782" t="s">
        <v>109</v>
      </c>
      <c r="B782">
        <v>1200.6500000000001</v>
      </c>
      <c r="C782">
        <v>1192.19</v>
      </c>
      <c r="D782">
        <v>1145.71</v>
      </c>
      <c r="E782">
        <v>272.58100000000002</v>
      </c>
      <c r="F782">
        <v>0</v>
      </c>
      <c r="G782">
        <v>1.2300600000000001E-3</v>
      </c>
      <c r="H782">
        <v>0.99583600000000005</v>
      </c>
      <c r="I782">
        <v>0</v>
      </c>
    </row>
    <row r="783" spans="1:25" x14ac:dyDescent="0.25">
      <c r="A783" t="s">
        <v>109</v>
      </c>
      <c r="B783">
        <v>1191.57</v>
      </c>
      <c r="C783">
        <v>1182.3399999999999</v>
      </c>
      <c r="D783">
        <v>1143.58</v>
      </c>
      <c r="E783">
        <v>272.73</v>
      </c>
      <c r="F783">
        <v>0</v>
      </c>
      <c r="G783">
        <v>1.2300499999999999E-3</v>
      </c>
      <c r="H783">
        <v>0.99973199999999995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1172.1099999999999</v>
      </c>
      <c r="C784">
        <v>1163.57</v>
      </c>
      <c r="D784">
        <v>1139.47</v>
      </c>
      <c r="E784">
        <v>272.56</v>
      </c>
      <c r="F784">
        <v>0</v>
      </c>
      <c r="G784">
        <v>1.2300499999999999E-3</v>
      </c>
      <c r="H784">
        <v>0.995116</v>
      </c>
      <c r="I784">
        <v>0</v>
      </c>
      <c r="R784">
        <f>AVERAGE(B735:B784)</f>
        <v>1201.6588000000002</v>
      </c>
      <c r="S784">
        <f>AVERAGE(C735:C784)</f>
        <v>1192.8868</v>
      </c>
      <c r="U784">
        <f>_xlfn.VAR.P(B735:B784)</f>
        <v>35.739498560000044</v>
      </c>
      <c r="V784">
        <f>_xlfn.VAR.P(C735:C784)</f>
        <v>35.785937760000039</v>
      </c>
      <c r="X784">
        <f>1.96*SQRT(U784)/50</f>
        <v>0.23434748359484994</v>
      </c>
      <c r="Y784">
        <f>1.96*SQRT(V784)/50</f>
        <v>0.23449968741882463</v>
      </c>
    </row>
    <row r="785" spans="1:15" x14ac:dyDescent="0.25">
      <c r="A785" t="s">
        <v>109</v>
      </c>
      <c r="B785">
        <v>60170.554799999998</v>
      </c>
      <c r="C785" t="s">
        <v>36</v>
      </c>
    </row>
    <row r="786" spans="1:15" x14ac:dyDescent="0.25">
      <c r="A786" t="s">
        <v>41</v>
      </c>
      <c r="B786">
        <v>429.53399999999999</v>
      </c>
      <c r="C786">
        <v>360.69</v>
      </c>
      <c r="D786">
        <v>360.64800000000002</v>
      </c>
      <c r="E786">
        <v>356.24900000000002</v>
      </c>
      <c r="F786">
        <v>9.8217999999999996</v>
      </c>
      <c r="G786">
        <v>104.67100000000001</v>
      </c>
      <c r="H786">
        <v>19.276499999999999</v>
      </c>
      <c r="I786">
        <v>13.438499999999999</v>
      </c>
      <c r="J786">
        <v>45.879300000000001</v>
      </c>
      <c r="K786">
        <v>223.24</v>
      </c>
      <c r="L786">
        <v>1.2300499999999999E-3</v>
      </c>
      <c r="M786">
        <v>0.99969600000000003</v>
      </c>
      <c r="N786">
        <v>0</v>
      </c>
      <c r="O786" t="s">
        <v>42</v>
      </c>
    </row>
    <row r="787" spans="1:15" x14ac:dyDescent="0.25">
      <c r="A787" t="s">
        <v>41</v>
      </c>
      <c r="B787">
        <v>443.255</v>
      </c>
      <c r="C787">
        <v>376.07900000000001</v>
      </c>
      <c r="D787">
        <v>376.02600000000001</v>
      </c>
      <c r="E787">
        <v>371.36099999999999</v>
      </c>
      <c r="F787">
        <v>10.1958</v>
      </c>
      <c r="G787">
        <v>110.30200000000001</v>
      </c>
      <c r="H787">
        <v>20.377500000000001</v>
      </c>
      <c r="I787">
        <v>14.769600000000001</v>
      </c>
      <c r="J787">
        <v>47.219700000000003</v>
      </c>
      <c r="K787">
        <v>230.92</v>
      </c>
      <c r="L787">
        <v>1.2300499999999999E-3</v>
      </c>
      <c r="M787">
        <v>0.99965499999999996</v>
      </c>
      <c r="N787">
        <v>0</v>
      </c>
      <c r="O787" t="s">
        <v>42</v>
      </c>
    </row>
    <row r="788" spans="1:15" x14ac:dyDescent="0.25">
      <c r="A788" t="s">
        <v>41</v>
      </c>
      <c r="B788">
        <v>462.39800000000002</v>
      </c>
      <c r="C788">
        <v>391.53399999999999</v>
      </c>
      <c r="D788">
        <v>391.47800000000001</v>
      </c>
      <c r="E788">
        <v>386.678</v>
      </c>
      <c r="F788">
        <v>10.5204</v>
      </c>
      <c r="G788">
        <v>114.619</v>
      </c>
      <c r="H788">
        <v>20.947800000000001</v>
      </c>
      <c r="I788">
        <v>15.1981</v>
      </c>
      <c r="J788">
        <v>49.49</v>
      </c>
      <c r="K788">
        <v>241.273</v>
      </c>
      <c r="L788">
        <v>1.2300499999999999E-3</v>
      </c>
      <c r="M788">
        <v>0.99890900000000005</v>
      </c>
      <c r="N788">
        <v>0</v>
      </c>
      <c r="O788" t="s">
        <v>42</v>
      </c>
    </row>
    <row r="789" spans="1:15" x14ac:dyDescent="0.25">
      <c r="A789" t="s">
        <v>41</v>
      </c>
      <c r="B789">
        <v>452.14400000000001</v>
      </c>
      <c r="C789">
        <v>380.22399999999999</v>
      </c>
      <c r="D789">
        <v>380.173</v>
      </c>
      <c r="E789">
        <v>375.536</v>
      </c>
      <c r="F789">
        <v>10.578900000000001</v>
      </c>
      <c r="G789">
        <v>112.042</v>
      </c>
      <c r="H789">
        <v>20.398</v>
      </c>
      <c r="I789">
        <v>14.6442</v>
      </c>
      <c r="J789">
        <v>48.936900000000001</v>
      </c>
      <c r="K789">
        <v>233.27099999999999</v>
      </c>
      <c r="L789">
        <v>1.2300499999999999E-3</v>
      </c>
      <c r="M789">
        <v>0.99960599999999999</v>
      </c>
      <c r="N789">
        <v>0</v>
      </c>
      <c r="O789" t="s">
        <v>42</v>
      </c>
    </row>
    <row r="790" spans="1:15" x14ac:dyDescent="0.25">
      <c r="A790" t="s">
        <v>41</v>
      </c>
      <c r="B790">
        <v>462.524</v>
      </c>
      <c r="C790">
        <v>390.43099999999998</v>
      </c>
      <c r="D790">
        <v>390.37599999999998</v>
      </c>
      <c r="E790">
        <v>385.65699999999998</v>
      </c>
      <c r="F790">
        <v>10.2691</v>
      </c>
      <c r="G790">
        <v>116.569</v>
      </c>
      <c r="H790">
        <v>20.521699999999999</v>
      </c>
      <c r="I790">
        <v>14.7295</v>
      </c>
      <c r="J790">
        <v>53.126300000000001</v>
      </c>
      <c r="K790">
        <v>238.892</v>
      </c>
      <c r="L790">
        <v>1.23007E-3</v>
      </c>
      <c r="M790">
        <v>0.99970800000000004</v>
      </c>
      <c r="N790">
        <v>0</v>
      </c>
      <c r="O790" t="s">
        <v>42</v>
      </c>
    </row>
    <row r="791" spans="1:15" x14ac:dyDescent="0.25">
      <c r="A791" t="s">
        <v>41</v>
      </c>
      <c r="B791">
        <v>444.452</v>
      </c>
      <c r="C791">
        <v>378.08199999999999</v>
      </c>
      <c r="D791">
        <v>378.02199999999999</v>
      </c>
      <c r="E791">
        <v>373.30700000000002</v>
      </c>
      <c r="F791">
        <v>10.2538</v>
      </c>
      <c r="G791">
        <v>112.83499999999999</v>
      </c>
      <c r="H791">
        <v>20.3536</v>
      </c>
      <c r="I791">
        <v>14.7879</v>
      </c>
      <c r="J791">
        <v>49.935899999999997</v>
      </c>
      <c r="K791">
        <v>230.44200000000001</v>
      </c>
      <c r="L791">
        <v>1.2300499999999999E-3</v>
      </c>
      <c r="M791">
        <v>0.99971200000000005</v>
      </c>
      <c r="N791">
        <v>0</v>
      </c>
      <c r="O791" t="s">
        <v>42</v>
      </c>
    </row>
    <row r="792" spans="1:15" x14ac:dyDescent="0.25">
      <c r="A792" t="s">
        <v>41</v>
      </c>
      <c r="B792">
        <v>463.572</v>
      </c>
      <c r="C792">
        <v>399.226</v>
      </c>
      <c r="D792">
        <v>399.17</v>
      </c>
      <c r="E792">
        <v>394.43099999999998</v>
      </c>
      <c r="F792">
        <v>10.347899999999999</v>
      </c>
      <c r="G792">
        <v>115.761</v>
      </c>
      <c r="H792">
        <v>20.628299999999999</v>
      </c>
      <c r="I792">
        <v>14.857200000000001</v>
      </c>
      <c r="J792">
        <v>52.119900000000001</v>
      </c>
      <c r="K792">
        <v>248.46600000000001</v>
      </c>
      <c r="L792">
        <v>1.2300600000000001E-3</v>
      </c>
      <c r="M792">
        <v>0.99993500000000002</v>
      </c>
      <c r="N792">
        <v>0</v>
      </c>
      <c r="O792" t="s">
        <v>42</v>
      </c>
    </row>
    <row r="793" spans="1:15" x14ac:dyDescent="0.25">
      <c r="A793" t="s">
        <v>41</v>
      </c>
      <c r="B793">
        <v>442.92700000000002</v>
      </c>
      <c r="C793">
        <v>375.423</v>
      </c>
      <c r="D793">
        <v>375.37200000000001</v>
      </c>
      <c r="E793">
        <v>370.52100000000002</v>
      </c>
      <c r="F793">
        <v>10.568099999999999</v>
      </c>
      <c r="G793">
        <v>114.05800000000001</v>
      </c>
      <c r="H793">
        <v>20.426100000000002</v>
      </c>
      <c r="I793">
        <v>15.1286</v>
      </c>
      <c r="J793">
        <v>50.814500000000002</v>
      </c>
      <c r="K793">
        <v>226.37700000000001</v>
      </c>
      <c r="L793">
        <v>1.2300499999999999E-3</v>
      </c>
      <c r="M793">
        <v>0.99971600000000005</v>
      </c>
      <c r="N793">
        <v>0</v>
      </c>
      <c r="O793" t="s">
        <v>42</v>
      </c>
    </row>
    <row r="794" spans="1:15" x14ac:dyDescent="0.25">
      <c r="A794" t="s">
        <v>41</v>
      </c>
      <c r="B794">
        <v>454.113</v>
      </c>
      <c r="C794">
        <v>384.35700000000003</v>
      </c>
      <c r="D794">
        <v>384.29700000000003</v>
      </c>
      <c r="E794">
        <v>379.63099999999997</v>
      </c>
      <c r="F794">
        <v>10.568899999999999</v>
      </c>
      <c r="G794">
        <v>116.639</v>
      </c>
      <c r="H794">
        <v>20.305399999999999</v>
      </c>
      <c r="I794">
        <v>14.799200000000001</v>
      </c>
      <c r="J794">
        <v>53.557000000000002</v>
      </c>
      <c r="K794">
        <v>232.749</v>
      </c>
      <c r="L794">
        <v>1.2300900000000001E-3</v>
      </c>
      <c r="M794">
        <v>0.99790299999999998</v>
      </c>
      <c r="N794">
        <v>0</v>
      </c>
      <c r="O794" t="s">
        <v>42</v>
      </c>
    </row>
    <row r="795" spans="1:15" x14ac:dyDescent="0.25">
      <c r="A795" t="s">
        <v>41</v>
      </c>
      <c r="B795">
        <v>441.327</v>
      </c>
      <c r="C795">
        <v>374.26299999999998</v>
      </c>
      <c r="D795">
        <v>374.21300000000002</v>
      </c>
      <c r="E795">
        <v>369.53699999999998</v>
      </c>
      <c r="F795">
        <v>10.5479</v>
      </c>
      <c r="G795">
        <v>112.70099999999999</v>
      </c>
      <c r="H795">
        <v>20.3322</v>
      </c>
      <c r="I795">
        <v>14.9011</v>
      </c>
      <c r="J795">
        <v>49.604500000000002</v>
      </c>
      <c r="K795">
        <v>226.46600000000001</v>
      </c>
      <c r="L795">
        <v>1.2300499999999999E-3</v>
      </c>
      <c r="M795">
        <v>0.99984700000000004</v>
      </c>
      <c r="N795">
        <v>0</v>
      </c>
      <c r="O795" t="s">
        <v>42</v>
      </c>
    </row>
    <row r="796" spans="1:15" x14ac:dyDescent="0.25">
      <c r="A796" t="s">
        <v>41</v>
      </c>
      <c r="B796">
        <v>436.84899999999999</v>
      </c>
      <c r="C796">
        <v>372.04199999999997</v>
      </c>
      <c r="D796">
        <v>371.98500000000001</v>
      </c>
      <c r="E796">
        <v>367.29599999999999</v>
      </c>
      <c r="F796">
        <v>10.1914</v>
      </c>
      <c r="G796">
        <v>112.899</v>
      </c>
      <c r="H796">
        <v>20.415900000000001</v>
      </c>
      <c r="I796">
        <v>15.1204</v>
      </c>
      <c r="J796">
        <v>49.727600000000002</v>
      </c>
      <c r="K796">
        <v>224.53899999999999</v>
      </c>
      <c r="L796">
        <v>1.2300499999999999E-3</v>
      </c>
      <c r="M796">
        <v>0.99946999999999997</v>
      </c>
      <c r="N796">
        <v>0</v>
      </c>
      <c r="O796" t="s">
        <v>42</v>
      </c>
    </row>
    <row r="797" spans="1:15" x14ac:dyDescent="0.25">
      <c r="A797" t="s">
        <v>41</v>
      </c>
      <c r="B797">
        <v>449.66899999999998</v>
      </c>
      <c r="C797">
        <v>383.98200000000003</v>
      </c>
      <c r="D797">
        <v>383.90800000000002</v>
      </c>
      <c r="E797">
        <v>379.20800000000003</v>
      </c>
      <c r="F797">
        <v>10.194800000000001</v>
      </c>
      <c r="G797">
        <v>114.622</v>
      </c>
      <c r="H797">
        <v>20.536200000000001</v>
      </c>
      <c r="I797">
        <v>14.9763</v>
      </c>
      <c r="J797">
        <v>50.972499999999997</v>
      </c>
      <c r="K797">
        <v>234.44200000000001</v>
      </c>
      <c r="L797">
        <v>1.2300600000000001E-3</v>
      </c>
      <c r="M797">
        <v>0.999942</v>
      </c>
      <c r="N797">
        <v>0</v>
      </c>
      <c r="O797" t="s">
        <v>42</v>
      </c>
    </row>
    <row r="798" spans="1:15" x14ac:dyDescent="0.25">
      <c r="A798" t="s">
        <v>41</v>
      </c>
      <c r="B798">
        <v>446.26900000000001</v>
      </c>
      <c r="C798">
        <v>379.05099999999999</v>
      </c>
      <c r="D798">
        <v>379.00099999999998</v>
      </c>
      <c r="E798">
        <v>374.33100000000002</v>
      </c>
      <c r="F798">
        <v>10.1929</v>
      </c>
      <c r="G798">
        <v>111.453</v>
      </c>
      <c r="H798">
        <v>20.228200000000001</v>
      </c>
      <c r="I798">
        <v>14.6683</v>
      </c>
      <c r="J798">
        <v>48.719799999999999</v>
      </c>
      <c r="K798">
        <v>232.893</v>
      </c>
      <c r="L798">
        <v>1.2300499999999999E-3</v>
      </c>
      <c r="M798">
        <v>0.99986900000000001</v>
      </c>
      <c r="N798">
        <v>0</v>
      </c>
      <c r="O798" t="s">
        <v>42</v>
      </c>
    </row>
    <row r="799" spans="1:15" x14ac:dyDescent="0.25">
      <c r="A799" t="s">
        <v>41</v>
      </c>
      <c r="B799">
        <v>460.65699999999998</v>
      </c>
      <c r="C799">
        <v>388.59699999999998</v>
      </c>
      <c r="D799">
        <v>388.53899999999999</v>
      </c>
      <c r="E799">
        <v>383.75900000000001</v>
      </c>
      <c r="F799">
        <v>10.2934</v>
      </c>
      <c r="G799">
        <v>114.706</v>
      </c>
      <c r="H799">
        <v>20.6294</v>
      </c>
      <c r="I799">
        <v>15.140499999999999</v>
      </c>
      <c r="J799">
        <v>50.645400000000002</v>
      </c>
      <c r="K799">
        <v>238.76900000000001</v>
      </c>
      <c r="L799">
        <v>1.2300499999999999E-3</v>
      </c>
      <c r="M799">
        <v>0.99964799999999998</v>
      </c>
      <c r="N799">
        <v>0</v>
      </c>
      <c r="O799" t="s">
        <v>42</v>
      </c>
    </row>
    <row r="800" spans="1:15" x14ac:dyDescent="0.25">
      <c r="A800" t="s">
        <v>41</v>
      </c>
      <c r="B800">
        <v>439.584</v>
      </c>
      <c r="C800">
        <v>377.01</v>
      </c>
      <c r="D800">
        <v>376.959</v>
      </c>
      <c r="E800">
        <v>372.27499999999998</v>
      </c>
      <c r="F800">
        <v>10.217499999999999</v>
      </c>
      <c r="G800">
        <v>112.782</v>
      </c>
      <c r="H800">
        <v>20.285399999999999</v>
      </c>
      <c r="I800">
        <v>14.794700000000001</v>
      </c>
      <c r="J800">
        <v>49.541699999999999</v>
      </c>
      <c r="K800">
        <v>229.50700000000001</v>
      </c>
      <c r="L800">
        <v>1.2300499999999999E-3</v>
      </c>
      <c r="M800">
        <v>0.99979799999999996</v>
      </c>
      <c r="N800">
        <v>0</v>
      </c>
      <c r="O800" t="s">
        <v>42</v>
      </c>
    </row>
    <row r="801" spans="1:15" x14ac:dyDescent="0.25">
      <c r="A801" t="s">
        <v>41</v>
      </c>
      <c r="B801">
        <v>450.89699999999999</v>
      </c>
      <c r="C801">
        <v>387.53100000000001</v>
      </c>
      <c r="D801">
        <v>387.47300000000001</v>
      </c>
      <c r="E801">
        <v>382.59500000000003</v>
      </c>
      <c r="F801">
        <v>10.7262</v>
      </c>
      <c r="G801">
        <v>116.908</v>
      </c>
      <c r="H801">
        <v>20.581099999999999</v>
      </c>
      <c r="I801">
        <v>15.2371</v>
      </c>
      <c r="J801">
        <v>52.789499999999997</v>
      </c>
      <c r="K801">
        <v>235.11500000000001</v>
      </c>
      <c r="L801">
        <v>1.2300600000000001E-3</v>
      </c>
      <c r="M801">
        <v>0.99927100000000002</v>
      </c>
      <c r="N801">
        <v>0</v>
      </c>
      <c r="O801" t="s">
        <v>42</v>
      </c>
    </row>
    <row r="802" spans="1:15" x14ac:dyDescent="0.25">
      <c r="A802" t="s">
        <v>41</v>
      </c>
      <c r="B802">
        <v>448.45299999999997</v>
      </c>
      <c r="C802">
        <v>380.75</v>
      </c>
      <c r="D802">
        <v>380.69400000000002</v>
      </c>
      <c r="E802">
        <v>376.04500000000002</v>
      </c>
      <c r="F802">
        <v>10.5723</v>
      </c>
      <c r="G802">
        <v>111.429</v>
      </c>
      <c r="H802">
        <v>20.4695</v>
      </c>
      <c r="I802">
        <v>14.4824</v>
      </c>
      <c r="J802">
        <v>48.802900000000001</v>
      </c>
      <c r="K802">
        <v>234.321</v>
      </c>
      <c r="L802">
        <v>1.2300499999999999E-3</v>
      </c>
      <c r="M802">
        <v>0.99860199999999999</v>
      </c>
      <c r="N802">
        <v>0</v>
      </c>
      <c r="O802" t="s">
        <v>42</v>
      </c>
    </row>
    <row r="803" spans="1:15" x14ac:dyDescent="0.25">
      <c r="A803" t="s">
        <v>41</v>
      </c>
      <c r="B803">
        <v>458.94299999999998</v>
      </c>
      <c r="C803">
        <v>390.73099999999999</v>
      </c>
      <c r="D803">
        <v>390.673</v>
      </c>
      <c r="E803">
        <v>385.87200000000001</v>
      </c>
      <c r="F803">
        <v>10.4983</v>
      </c>
      <c r="G803">
        <v>117.575</v>
      </c>
      <c r="H803">
        <v>21.1416</v>
      </c>
      <c r="I803">
        <v>15.283200000000001</v>
      </c>
      <c r="J803">
        <v>52.102699999999999</v>
      </c>
      <c r="K803">
        <v>237.578</v>
      </c>
      <c r="L803">
        <v>1.2300499999999999E-3</v>
      </c>
      <c r="M803">
        <v>0.99909099999999995</v>
      </c>
      <c r="N803">
        <v>0</v>
      </c>
      <c r="O803" t="s">
        <v>42</v>
      </c>
    </row>
    <row r="804" spans="1:15" x14ac:dyDescent="0.25">
      <c r="A804" t="s">
        <v>41</v>
      </c>
      <c r="B804">
        <v>457.86</v>
      </c>
      <c r="C804">
        <v>392.68299999999999</v>
      </c>
      <c r="D804">
        <v>392.62700000000001</v>
      </c>
      <c r="E804">
        <v>387.86200000000002</v>
      </c>
      <c r="F804">
        <v>10.4236</v>
      </c>
      <c r="G804">
        <v>116.33</v>
      </c>
      <c r="H804">
        <v>20.795500000000001</v>
      </c>
      <c r="I804">
        <v>15.1225</v>
      </c>
      <c r="J804">
        <v>51.870699999999999</v>
      </c>
      <c r="K804">
        <v>240.95400000000001</v>
      </c>
      <c r="L804">
        <v>1.23007E-3</v>
      </c>
      <c r="M804">
        <v>0.99849100000000002</v>
      </c>
      <c r="N804">
        <v>0</v>
      </c>
      <c r="O804" t="s">
        <v>42</v>
      </c>
    </row>
    <row r="805" spans="1:15" x14ac:dyDescent="0.25">
      <c r="A805" t="s">
        <v>41</v>
      </c>
      <c r="B805">
        <v>466.57600000000002</v>
      </c>
      <c r="C805">
        <v>398.58800000000002</v>
      </c>
      <c r="D805">
        <v>398.52100000000002</v>
      </c>
      <c r="E805">
        <v>393.66399999999999</v>
      </c>
      <c r="F805">
        <v>11.001799999999999</v>
      </c>
      <c r="G805">
        <v>122.078</v>
      </c>
      <c r="H805">
        <v>20.877500000000001</v>
      </c>
      <c r="I805">
        <v>15.0512</v>
      </c>
      <c r="J805">
        <v>57.351999999999997</v>
      </c>
      <c r="K805">
        <v>240.571</v>
      </c>
      <c r="L805">
        <v>1.2300600000000001E-3</v>
      </c>
      <c r="M805">
        <v>0.999475</v>
      </c>
      <c r="N805">
        <v>0</v>
      </c>
      <c r="O805" t="s">
        <v>42</v>
      </c>
    </row>
    <row r="806" spans="1:15" x14ac:dyDescent="0.25">
      <c r="A806" t="s">
        <v>41</v>
      </c>
      <c r="B806">
        <v>445.995</v>
      </c>
      <c r="C806">
        <v>381.46199999999999</v>
      </c>
      <c r="D806">
        <v>381.39600000000002</v>
      </c>
      <c r="E806">
        <v>376.76799999999997</v>
      </c>
      <c r="F806">
        <v>10.1835</v>
      </c>
      <c r="G806">
        <v>112.57599999999999</v>
      </c>
      <c r="H806">
        <v>20.090199999999999</v>
      </c>
      <c r="I806">
        <v>14.1259</v>
      </c>
      <c r="J806">
        <v>50.825899999999997</v>
      </c>
      <c r="K806">
        <v>234.65299999999999</v>
      </c>
      <c r="L806">
        <v>1.2300499999999999E-3</v>
      </c>
      <c r="M806">
        <v>0.99998900000000002</v>
      </c>
      <c r="N806">
        <v>0</v>
      </c>
      <c r="O806" t="s">
        <v>42</v>
      </c>
    </row>
    <row r="807" spans="1:15" x14ac:dyDescent="0.25">
      <c r="A807" t="s">
        <v>41</v>
      </c>
      <c r="B807">
        <v>450.92399999999998</v>
      </c>
      <c r="C807">
        <v>385.19</v>
      </c>
      <c r="D807">
        <v>385.12</v>
      </c>
      <c r="E807">
        <v>380.47399999999999</v>
      </c>
      <c r="F807">
        <v>10.430099999999999</v>
      </c>
      <c r="G807">
        <v>117.40600000000001</v>
      </c>
      <c r="H807">
        <v>19.908899999999999</v>
      </c>
      <c r="I807">
        <v>14.274900000000001</v>
      </c>
      <c r="J807">
        <v>55.501399999999997</v>
      </c>
      <c r="K807">
        <v>233.26599999999999</v>
      </c>
      <c r="L807">
        <v>1.2300499999999999E-3</v>
      </c>
      <c r="M807">
        <v>0.99967399999999995</v>
      </c>
      <c r="N807">
        <v>0</v>
      </c>
      <c r="O807" t="s">
        <v>42</v>
      </c>
    </row>
    <row r="808" spans="1:15" x14ac:dyDescent="0.25">
      <c r="A808" t="s">
        <v>41</v>
      </c>
      <c r="B808">
        <v>449.04399999999998</v>
      </c>
      <c r="C808">
        <v>381.47199999999998</v>
      </c>
      <c r="D808">
        <v>381.42099999999999</v>
      </c>
      <c r="E808">
        <v>376.81400000000002</v>
      </c>
      <c r="F808">
        <v>9.9769900000000007</v>
      </c>
      <c r="G808">
        <v>110.73099999999999</v>
      </c>
      <c r="H808">
        <v>19.8231</v>
      </c>
      <c r="I808">
        <v>14.1793</v>
      </c>
      <c r="J808">
        <v>49.5032</v>
      </c>
      <c r="K808">
        <v>236.94499999999999</v>
      </c>
      <c r="L808">
        <v>1.2300499999999999E-3</v>
      </c>
      <c r="M808">
        <v>0.99999899999999997</v>
      </c>
      <c r="N808">
        <v>0</v>
      </c>
      <c r="O808" t="s">
        <v>42</v>
      </c>
    </row>
    <row r="809" spans="1:15" x14ac:dyDescent="0.25">
      <c r="A809" t="s">
        <v>41</v>
      </c>
      <c r="B809">
        <v>437.76100000000002</v>
      </c>
      <c r="C809">
        <v>374.65899999999999</v>
      </c>
      <c r="D809">
        <v>374.60700000000003</v>
      </c>
      <c r="E809">
        <v>370.04599999999999</v>
      </c>
      <c r="F809">
        <v>10.060499999999999</v>
      </c>
      <c r="G809">
        <v>107.51900000000001</v>
      </c>
      <c r="H809">
        <v>19.766400000000001</v>
      </c>
      <c r="I809">
        <v>13.9368</v>
      </c>
      <c r="J809">
        <v>46.785200000000003</v>
      </c>
      <c r="K809">
        <v>233.31899999999999</v>
      </c>
      <c r="L809">
        <v>1.23007E-3</v>
      </c>
      <c r="M809">
        <v>0.99980899999999995</v>
      </c>
      <c r="N809">
        <v>0</v>
      </c>
      <c r="O809" t="s">
        <v>42</v>
      </c>
    </row>
    <row r="810" spans="1:15" x14ac:dyDescent="0.25">
      <c r="A810" t="s">
        <v>41</v>
      </c>
      <c r="B810">
        <v>418.43599999999998</v>
      </c>
      <c r="C810">
        <v>356.065</v>
      </c>
      <c r="D810">
        <v>356.01600000000002</v>
      </c>
      <c r="E810">
        <v>351.55500000000001</v>
      </c>
      <c r="F810">
        <v>10.095000000000001</v>
      </c>
      <c r="G810">
        <v>104.369</v>
      </c>
      <c r="H810">
        <v>19.6646</v>
      </c>
      <c r="I810">
        <v>13.161</v>
      </c>
      <c r="J810">
        <v>45.292099999999998</v>
      </c>
      <c r="K810">
        <v>218.52500000000001</v>
      </c>
      <c r="L810">
        <v>1.2300499999999999E-3</v>
      </c>
      <c r="M810">
        <v>0.99927999999999995</v>
      </c>
      <c r="N810">
        <v>0</v>
      </c>
      <c r="O810" t="s">
        <v>42</v>
      </c>
    </row>
    <row r="811" spans="1:15" x14ac:dyDescent="0.25">
      <c r="A811" t="s">
        <v>41</v>
      </c>
      <c r="B811">
        <v>412.71100000000001</v>
      </c>
      <c r="C811">
        <v>346.29300000000001</v>
      </c>
      <c r="D811">
        <v>346.24299999999999</v>
      </c>
      <c r="E811">
        <v>341.80099999999999</v>
      </c>
      <c r="F811">
        <v>10.294</v>
      </c>
      <c r="G811">
        <v>104.465</v>
      </c>
      <c r="H811">
        <v>19.373000000000001</v>
      </c>
      <c r="I811">
        <v>13.277100000000001</v>
      </c>
      <c r="J811">
        <v>45.647100000000002</v>
      </c>
      <c r="K811">
        <v>208.47200000000001</v>
      </c>
      <c r="L811">
        <v>1.2300900000000001E-3</v>
      </c>
      <c r="M811">
        <v>0.99973299999999998</v>
      </c>
      <c r="N811">
        <v>0</v>
      </c>
      <c r="O811" t="s">
        <v>42</v>
      </c>
    </row>
    <row r="812" spans="1:15" x14ac:dyDescent="0.25">
      <c r="A812" t="s">
        <v>41</v>
      </c>
      <c r="B812">
        <v>421.72500000000002</v>
      </c>
      <c r="C812">
        <v>356.44799999999998</v>
      </c>
      <c r="D812">
        <v>356.39699999999999</v>
      </c>
      <c r="E812">
        <v>351.90499999999997</v>
      </c>
      <c r="F812">
        <v>10.008800000000001</v>
      </c>
      <c r="G812">
        <v>104.384</v>
      </c>
      <c r="H812">
        <v>19.527699999999999</v>
      </c>
      <c r="I812">
        <v>13.270099999999999</v>
      </c>
      <c r="J812">
        <v>45.064100000000003</v>
      </c>
      <c r="K812">
        <v>218.90199999999999</v>
      </c>
      <c r="L812">
        <v>1.2300499999999999E-3</v>
      </c>
      <c r="M812">
        <v>0.99969799999999998</v>
      </c>
      <c r="N812">
        <v>0</v>
      </c>
      <c r="O812" t="s">
        <v>42</v>
      </c>
    </row>
    <row r="813" spans="1:15" x14ac:dyDescent="0.25">
      <c r="A813" t="s">
        <v>41</v>
      </c>
      <c r="B813">
        <v>420.82100000000003</v>
      </c>
      <c r="C813">
        <v>355.04399999999998</v>
      </c>
      <c r="D813">
        <v>355</v>
      </c>
      <c r="E813">
        <v>350.54599999999999</v>
      </c>
      <c r="F813">
        <v>9.7768999999999995</v>
      </c>
      <c r="G813">
        <v>104.643</v>
      </c>
      <c r="H813">
        <v>19.2514</v>
      </c>
      <c r="I813">
        <v>13.2555</v>
      </c>
      <c r="J813">
        <v>45.873399999999997</v>
      </c>
      <c r="K813">
        <v>217.74</v>
      </c>
      <c r="L813">
        <v>1.2300600000000001E-3</v>
      </c>
      <c r="M813">
        <v>0.99976299999999996</v>
      </c>
      <c r="N813">
        <v>0</v>
      </c>
      <c r="O813" t="s">
        <v>42</v>
      </c>
    </row>
    <row r="814" spans="1:15" x14ac:dyDescent="0.25">
      <c r="A814" t="s">
        <v>41</v>
      </c>
      <c r="B814">
        <v>427.00900000000001</v>
      </c>
      <c r="C814">
        <v>359.45499999999998</v>
      </c>
      <c r="D814">
        <v>359.404</v>
      </c>
      <c r="E814">
        <v>354.98899999999998</v>
      </c>
      <c r="F814">
        <v>9.8535000000000004</v>
      </c>
      <c r="G814">
        <v>105.00700000000001</v>
      </c>
      <c r="H814">
        <v>19.4057</v>
      </c>
      <c r="I814">
        <v>13.296799999999999</v>
      </c>
      <c r="J814">
        <v>46.207700000000003</v>
      </c>
      <c r="K814">
        <v>221.73</v>
      </c>
      <c r="L814">
        <v>1.2300499999999999E-3</v>
      </c>
      <c r="M814">
        <v>0.99979600000000002</v>
      </c>
      <c r="N814">
        <v>0</v>
      </c>
      <c r="O814" t="s">
        <v>42</v>
      </c>
    </row>
    <row r="815" spans="1:15" x14ac:dyDescent="0.25">
      <c r="A815" t="s">
        <v>41</v>
      </c>
      <c r="B815">
        <v>428.22899999999998</v>
      </c>
      <c r="C815">
        <v>363.512</v>
      </c>
      <c r="D815">
        <v>363.46499999999997</v>
      </c>
      <c r="E815">
        <v>359.01400000000001</v>
      </c>
      <c r="F815">
        <v>9.8391000000000002</v>
      </c>
      <c r="G815">
        <v>106.164</v>
      </c>
      <c r="H815">
        <v>19.3247</v>
      </c>
      <c r="I815">
        <v>13.6234</v>
      </c>
      <c r="J815">
        <v>46.938299999999998</v>
      </c>
      <c r="K815">
        <v>224.60499999999999</v>
      </c>
      <c r="L815">
        <v>1.2300600000000001E-3</v>
      </c>
      <c r="M815">
        <v>0.99942600000000004</v>
      </c>
      <c r="N815">
        <v>0</v>
      </c>
      <c r="O815" t="s">
        <v>42</v>
      </c>
    </row>
    <row r="816" spans="1:15" x14ac:dyDescent="0.25">
      <c r="A816" t="s">
        <v>41</v>
      </c>
      <c r="B816">
        <v>425.45299999999997</v>
      </c>
      <c r="C816">
        <v>360.34899999999999</v>
      </c>
      <c r="D816">
        <v>360.3</v>
      </c>
      <c r="E816">
        <v>355.90100000000001</v>
      </c>
      <c r="F816">
        <v>9.7568000000000001</v>
      </c>
      <c r="G816">
        <v>105.515</v>
      </c>
      <c r="H816">
        <v>19.229700000000001</v>
      </c>
      <c r="I816">
        <v>13.411899999999999</v>
      </c>
      <c r="J816">
        <v>46.769500000000001</v>
      </c>
      <c r="K816">
        <v>222.392</v>
      </c>
      <c r="L816">
        <v>1.2300600000000001E-3</v>
      </c>
      <c r="M816">
        <v>0.99993399999999999</v>
      </c>
      <c r="N816">
        <v>0</v>
      </c>
      <c r="O816" t="s">
        <v>42</v>
      </c>
    </row>
    <row r="817" spans="1:15" x14ac:dyDescent="0.25">
      <c r="A817" t="s">
        <v>41</v>
      </c>
      <c r="B817">
        <v>430.79500000000002</v>
      </c>
      <c r="C817">
        <v>365.10500000000002</v>
      </c>
      <c r="D817">
        <v>365.05700000000002</v>
      </c>
      <c r="E817">
        <v>360.59399999999999</v>
      </c>
      <c r="F817">
        <v>10.372199999999999</v>
      </c>
      <c r="G817">
        <v>105.872</v>
      </c>
      <c r="H817">
        <v>19.432400000000001</v>
      </c>
      <c r="I817">
        <v>13.3781</v>
      </c>
      <c r="J817">
        <v>46.438299999999998</v>
      </c>
      <c r="K817">
        <v>225.60900000000001</v>
      </c>
      <c r="L817">
        <v>1.2300499999999999E-3</v>
      </c>
      <c r="M817">
        <v>0.99926400000000004</v>
      </c>
      <c r="N817">
        <v>0</v>
      </c>
      <c r="O817" t="s">
        <v>42</v>
      </c>
    </row>
    <row r="818" spans="1:15" x14ac:dyDescent="0.25">
      <c r="A818" t="s">
        <v>41</v>
      </c>
      <c r="B818">
        <v>412.31200000000001</v>
      </c>
      <c r="C818">
        <v>348.11</v>
      </c>
      <c r="D818">
        <v>348.06900000000002</v>
      </c>
      <c r="E818">
        <v>343.51799999999997</v>
      </c>
      <c r="F818">
        <v>9.8330000000000002</v>
      </c>
      <c r="G818">
        <v>102.352</v>
      </c>
      <c r="H818">
        <v>19.232500000000002</v>
      </c>
      <c r="I818">
        <v>13.0619</v>
      </c>
      <c r="J818">
        <v>44.026800000000001</v>
      </c>
      <c r="K818">
        <v>213.00299999999999</v>
      </c>
      <c r="L818">
        <v>1.2300499999999999E-3</v>
      </c>
      <c r="M818">
        <v>0.99810200000000004</v>
      </c>
      <c r="N818">
        <v>0</v>
      </c>
      <c r="O818" t="s">
        <v>42</v>
      </c>
    </row>
    <row r="819" spans="1:15" x14ac:dyDescent="0.25">
      <c r="A819" t="s">
        <v>41</v>
      </c>
      <c r="B819">
        <v>417.57100000000003</v>
      </c>
      <c r="C819">
        <v>354.33800000000002</v>
      </c>
      <c r="D819">
        <v>354.29399999999998</v>
      </c>
      <c r="E819">
        <v>349.79899999999998</v>
      </c>
      <c r="F819">
        <v>10.2948</v>
      </c>
      <c r="G819">
        <v>107.06699999999999</v>
      </c>
      <c r="H819">
        <v>19.551500000000001</v>
      </c>
      <c r="I819">
        <v>13.2073</v>
      </c>
      <c r="J819">
        <v>47.831499999999998</v>
      </c>
      <c r="K819">
        <v>214.15799999999999</v>
      </c>
      <c r="L819">
        <v>1.2300499999999999E-3</v>
      </c>
      <c r="M819">
        <v>0.99982000000000004</v>
      </c>
      <c r="N819">
        <v>0</v>
      </c>
      <c r="O819" t="s">
        <v>42</v>
      </c>
    </row>
    <row r="820" spans="1:15" x14ac:dyDescent="0.25">
      <c r="A820" t="s">
        <v>41</v>
      </c>
      <c r="B820">
        <v>423.61</v>
      </c>
      <c r="C820">
        <v>359.60899999999998</v>
      </c>
      <c r="D820">
        <v>359.56400000000002</v>
      </c>
      <c r="E820">
        <v>355.11799999999999</v>
      </c>
      <c r="F820">
        <v>9.9047999999999998</v>
      </c>
      <c r="G820">
        <v>104.57599999999999</v>
      </c>
      <c r="H820">
        <v>19.292100000000001</v>
      </c>
      <c r="I820">
        <v>13.1083</v>
      </c>
      <c r="J820">
        <v>46.032899999999998</v>
      </c>
      <c r="K820">
        <v>222.19300000000001</v>
      </c>
      <c r="L820">
        <v>1.2300600000000001E-3</v>
      </c>
      <c r="M820">
        <v>0.99959600000000004</v>
      </c>
      <c r="N820">
        <v>0</v>
      </c>
      <c r="O820" t="s">
        <v>42</v>
      </c>
    </row>
    <row r="821" spans="1:15" x14ac:dyDescent="0.25">
      <c r="A821" t="s">
        <v>41</v>
      </c>
      <c r="B821">
        <v>421.81799999999998</v>
      </c>
      <c r="C821">
        <v>358.60300000000001</v>
      </c>
      <c r="D821">
        <v>358.55599999999998</v>
      </c>
      <c r="E821">
        <v>354.15800000000002</v>
      </c>
      <c r="F821">
        <v>10.2095</v>
      </c>
      <c r="G821">
        <v>104.044</v>
      </c>
      <c r="H821">
        <v>19.203199999999999</v>
      </c>
      <c r="I821">
        <v>13.125999999999999</v>
      </c>
      <c r="J821">
        <v>45.763599999999997</v>
      </c>
      <c r="K821">
        <v>221.55500000000001</v>
      </c>
      <c r="L821">
        <v>1.2300499999999999E-3</v>
      </c>
      <c r="M821">
        <v>0.99925399999999998</v>
      </c>
      <c r="N821">
        <v>0</v>
      </c>
      <c r="O821" t="s">
        <v>42</v>
      </c>
    </row>
    <row r="822" spans="1:15" x14ac:dyDescent="0.25">
      <c r="A822" t="s">
        <v>41</v>
      </c>
      <c r="B822">
        <v>418.48700000000002</v>
      </c>
      <c r="C822">
        <v>352.18799999999999</v>
      </c>
      <c r="D822">
        <v>352.142</v>
      </c>
      <c r="E822">
        <v>347.68599999999998</v>
      </c>
      <c r="F822">
        <v>10.315</v>
      </c>
      <c r="G822">
        <v>104.63</v>
      </c>
      <c r="H822">
        <v>19.5411</v>
      </c>
      <c r="I822">
        <v>13.298999999999999</v>
      </c>
      <c r="J822">
        <v>45.6541</v>
      </c>
      <c r="K822">
        <v>214.29599999999999</v>
      </c>
      <c r="L822">
        <v>1.2300499999999999E-3</v>
      </c>
      <c r="M822">
        <v>0.998556</v>
      </c>
      <c r="N822">
        <v>0</v>
      </c>
      <c r="O822" t="s">
        <v>42</v>
      </c>
    </row>
    <row r="823" spans="1:15" x14ac:dyDescent="0.25">
      <c r="A823" t="s">
        <v>41</v>
      </c>
      <c r="B823">
        <v>414.15499999999997</v>
      </c>
      <c r="C823">
        <v>350.75099999999998</v>
      </c>
      <c r="D823">
        <v>350.70800000000003</v>
      </c>
      <c r="E823">
        <v>346.28100000000001</v>
      </c>
      <c r="F823">
        <v>9.8620999999999999</v>
      </c>
      <c r="G823">
        <v>102.986</v>
      </c>
      <c r="H823">
        <v>19.389099999999999</v>
      </c>
      <c r="I823">
        <v>13.0573</v>
      </c>
      <c r="J823">
        <v>44.436199999999999</v>
      </c>
      <c r="K823">
        <v>214.89400000000001</v>
      </c>
      <c r="L823">
        <v>1.2300499999999999E-3</v>
      </c>
      <c r="M823">
        <v>0.99988299999999997</v>
      </c>
      <c r="N823">
        <v>0</v>
      </c>
      <c r="O823" t="s">
        <v>42</v>
      </c>
    </row>
    <row r="824" spans="1:15" x14ac:dyDescent="0.25">
      <c r="A824" t="s">
        <v>41</v>
      </c>
      <c r="B824">
        <v>432.8</v>
      </c>
      <c r="C824">
        <v>367.63499999999999</v>
      </c>
      <c r="D824">
        <v>367.58199999999999</v>
      </c>
      <c r="E824">
        <v>363.108</v>
      </c>
      <c r="F824">
        <v>9.9850899999999996</v>
      </c>
      <c r="G824">
        <v>105.501</v>
      </c>
      <c r="H824">
        <v>19.457899999999999</v>
      </c>
      <c r="I824">
        <v>13.5961</v>
      </c>
      <c r="J824">
        <v>45.838099999999997</v>
      </c>
      <c r="K824">
        <v>228.96899999999999</v>
      </c>
      <c r="L824">
        <v>1.2300499999999999E-3</v>
      </c>
      <c r="M824">
        <v>0.99776100000000001</v>
      </c>
      <c r="N824">
        <v>0</v>
      </c>
      <c r="O824" t="s">
        <v>42</v>
      </c>
    </row>
    <row r="825" spans="1:15" x14ac:dyDescent="0.25">
      <c r="A825" t="s">
        <v>41</v>
      </c>
      <c r="B825">
        <v>420.82400000000001</v>
      </c>
      <c r="C825">
        <v>358.02300000000002</v>
      </c>
      <c r="D825">
        <v>357.97800000000001</v>
      </c>
      <c r="E825">
        <v>353.57299999999998</v>
      </c>
      <c r="F825">
        <v>10.1403</v>
      </c>
      <c r="G825">
        <v>103.857</v>
      </c>
      <c r="H825">
        <v>19.298999999999999</v>
      </c>
      <c r="I825">
        <v>13.210599999999999</v>
      </c>
      <c r="J825">
        <v>45.285600000000002</v>
      </c>
      <c r="K825">
        <v>221.04400000000001</v>
      </c>
      <c r="L825">
        <v>1.2300499999999999E-3</v>
      </c>
      <c r="M825">
        <v>0.99986600000000003</v>
      </c>
      <c r="N825">
        <v>0</v>
      </c>
      <c r="O825" t="s">
        <v>42</v>
      </c>
    </row>
    <row r="826" spans="1:15" x14ac:dyDescent="0.25">
      <c r="A826" t="s">
        <v>41</v>
      </c>
      <c r="B826">
        <v>438.673</v>
      </c>
      <c r="C826">
        <v>371.35399999999998</v>
      </c>
      <c r="D826">
        <v>371.30099999999999</v>
      </c>
      <c r="E826">
        <v>366.81900000000002</v>
      </c>
      <c r="F826">
        <v>10.475199999999999</v>
      </c>
      <c r="G826">
        <v>105.155</v>
      </c>
      <c r="H826">
        <v>19.8401</v>
      </c>
      <c r="I826">
        <v>13.4282</v>
      </c>
      <c r="J826">
        <v>45.164000000000001</v>
      </c>
      <c r="K826">
        <v>232.624</v>
      </c>
      <c r="L826">
        <v>1.2300600000000001E-3</v>
      </c>
      <c r="M826">
        <v>0.99994499999999997</v>
      </c>
      <c r="N826">
        <v>0</v>
      </c>
      <c r="O826" t="s">
        <v>42</v>
      </c>
    </row>
    <row r="827" spans="1:15" x14ac:dyDescent="0.25">
      <c r="A827" t="s">
        <v>41</v>
      </c>
      <c r="B827">
        <v>431.37900000000002</v>
      </c>
      <c r="C827">
        <v>368.08699999999999</v>
      </c>
      <c r="D827">
        <v>368.04500000000002</v>
      </c>
      <c r="E827">
        <v>363.61200000000002</v>
      </c>
      <c r="F827">
        <v>10.1707</v>
      </c>
      <c r="G827">
        <v>103.917</v>
      </c>
      <c r="H827">
        <v>19.2072</v>
      </c>
      <c r="I827">
        <v>13.215299999999999</v>
      </c>
      <c r="J827">
        <v>45.157800000000002</v>
      </c>
      <c r="K827">
        <v>231.00899999999999</v>
      </c>
      <c r="L827">
        <v>1.2300499999999999E-3</v>
      </c>
      <c r="M827">
        <v>0.99975599999999998</v>
      </c>
      <c r="N827">
        <v>0</v>
      </c>
      <c r="O827" t="s">
        <v>42</v>
      </c>
    </row>
    <row r="828" spans="1:15" x14ac:dyDescent="0.25">
      <c r="A828" t="s">
        <v>41</v>
      </c>
      <c r="B828">
        <v>438.33300000000003</v>
      </c>
      <c r="C828">
        <v>374.47</v>
      </c>
      <c r="D828">
        <v>374.42200000000003</v>
      </c>
      <c r="E828">
        <v>370.01600000000002</v>
      </c>
      <c r="F828">
        <v>10.2364</v>
      </c>
      <c r="G828">
        <v>105.836</v>
      </c>
      <c r="H828">
        <v>19.255500000000001</v>
      </c>
      <c r="I828">
        <v>13.412699999999999</v>
      </c>
      <c r="J828">
        <v>46.847799999999999</v>
      </c>
      <c r="K828">
        <v>235.56299999999999</v>
      </c>
      <c r="L828">
        <v>1.2300600000000001E-3</v>
      </c>
      <c r="M828">
        <v>0.99944999999999995</v>
      </c>
      <c r="N828">
        <v>0</v>
      </c>
      <c r="O828" t="s">
        <v>42</v>
      </c>
    </row>
    <row r="829" spans="1:15" x14ac:dyDescent="0.25">
      <c r="A829" t="s">
        <v>41</v>
      </c>
      <c r="B829">
        <v>423.94600000000003</v>
      </c>
      <c r="C829">
        <v>358.86900000000003</v>
      </c>
      <c r="D829">
        <v>358.81799999999998</v>
      </c>
      <c r="E829">
        <v>354.32799999999997</v>
      </c>
      <c r="F829">
        <v>10.254899999999999</v>
      </c>
      <c r="G829">
        <v>104.67700000000001</v>
      </c>
      <c r="H829">
        <v>19.514299999999999</v>
      </c>
      <c r="I829">
        <v>13.4747</v>
      </c>
      <c r="J829">
        <v>45.181699999999999</v>
      </c>
      <c r="K829">
        <v>220.495</v>
      </c>
      <c r="L829">
        <v>1.2300600000000001E-3</v>
      </c>
      <c r="M829">
        <v>0.99915699999999996</v>
      </c>
      <c r="N829">
        <v>0</v>
      </c>
      <c r="O829" t="s">
        <v>42</v>
      </c>
    </row>
    <row r="830" spans="1:15" x14ac:dyDescent="0.25">
      <c r="A830" t="s">
        <v>41</v>
      </c>
      <c r="B830">
        <v>432.81400000000002</v>
      </c>
      <c r="C830">
        <v>367.81200000000001</v>
      </c>
      <c r="D830">
        <v>367.74099999999999</v>
      </c>
      <c r="E830">
        <v>363.31799999999998</v>
      </c>
      <c r="F830">
        <v>9.9013000000000009</v>
      </c>
      <c r="G830">
        <v>104.009</v>
      </c>
      <c r="H830">
        <v>19.193000000000001</v>
      </c>
      <c r="I830">
        <v>13.2532</v>
      </c>
      <c r="J830">
        <v>45.471699999999998</v>
      </c>
      <c r="K830">
        <v>231.137</v>
      </c>
      <c r="L830">
        <v>1.23011E-3</v>
      </c>
      <c r="M830">
        <v>0.99962099999999998</v>
      </c>
      <c r="N830">
        <v>0</v>
      </c>
      <c r="O830" t="s">
        <v>42</v>
      </c>
    </row>
    <row r="831" spans="1:15" x14ac:dyDescent="0.25">
      <c r="A831" t="s">
        <v>41</v>
      </c>
      <c r="B831">
        <v>427.226</v>
      </c>
      <c r="C831">
        <v>360.327</v>
      </c>
      <c r="D831">
        <v>360.28199999999998</v>
      </c>
      <c r="E831">
        <v>355.79899999999998</v>
      </c>
      <c r="F831">
        <v>9.9349000000000007</v>
      </c>
      <c r="G831">
        <v>104.785</v>
      </c>
      <c r="H831">
        <v>19.595300000000002</v>
      </c>
      <c r="I831">
        <v>13.2325</v>
      </c>
      <c r="J831">
        <v>45.370899999999999</v>
      </c>
      <c r="K831">
        <v>222.38399999999999</v>
      </c>
      <c r="L831">
        <v>1.2300499999999999E-3</v>
      </c>
      <c r="M831">
        <v>0.99984099999999998</v>
      </c>
      <c r="N831">
        <v>0</v>
      </c>
      <c r="O831" t="s">
        <v>42</v>
      </c>
    </row>
    <row r="832" spans="1:15" x14ac:dyDescent="0.25">
      <c r="A832" t="s">
        <v>41</v>
      </c>
      <c r="B832">
        <v>418.16699999999997</v>
      </c>
      <c r="C832">
        <v>354.78399999999999</v>
      </c>
      <c r="D832">
        <v>354.74299999999999</v>
      </c>
      <c r="E832">
        <v>350.33800000000002</v>
      </c>
      <c r="F832">
        <v>9.8280999999999992</v>
      </c>
      <c r="G832">
        <v>102.41</v>
      </c>
      <c r="H832">
        <v>19.286100000000001</v>
      </c>
      <c r="I832">
        <v>13.0852</v>
      </c>
      <c r="J832">
        <v>43.9557</v>
      </c>
      <c r="K832">
        <v>219.768</v>
      </c>
      <c r="L832">
        <v>1.2300600000000001E-3</v>
      </c>
      <c r="M832">
        <v>0.99936599999999998</v>
      </c>
      <c r="N832">
        <v>0</v>
      </c>
      <c r="O832" t="s">
        <v>42</v>
      </c>
    </row>
    <row r="833" spans="1:25" x14ac:dyDescent="0.25">
      <c r="A833" t="s">
        <v>41</v>
      </c>
      <c r="B833">
        <v>419.113</v>
      </c>
      <c r="C833">
        <v>353.15499999999997</v>
      </c>
      <c r="D833">
        <v>353.10599999999999</v>
      </c>
      <c r="E833">
        <v>348.60700000000003</v>
      </c>
      <c r="F833">
        <v>10.323499999999999</v>
      </c>
      <c r="G833">
        <v>105.625</v>
      </c>
      <c r="H833">
        <v>19.4495</v>
      </c>
      <c r="I833">
        <v>13.151999999999999</v>
      </c>
      <c r="J833">
        <v>46.548499999999997</v>
      </c>
      <c r="K833">
        <v>214.24</v>
      </c>
      <c r="L833">
        <v>1.2300600000000001E-3</v>
      </c>
      <c r="M833">
        <v>0.99978</v>
      </c>
      <c r="N833">
        <v>0</v>
      </c>
      <c r="O833" t="s">
        <v>42</v>
      </c>
    </row>
    <row r="834" spans="1:25" x14ac:dyDescent="0.25">
      <c r="A834" t="s">
        <v>41</v>
      </c>
      <c r="B834">
        <v>415.19799999999998</v>
      </c>
      <c r="C834">
        <v>350.77800000000002</v>
      </c>
      <c r="D834">
        <v>350.73599999999999</v>
      </c>
      <c r="E834">
        <v>346.29700000000003</v>
      </c>
      <c r="F834">
        <v>9.8092000000000006</v>
      </c>
      <c r="G834">
        <v>105.01900000000001</v>
      </c>
      <c r="H834">
        <v>19.201000000000001</v>
      </c>
      <c r="I834">
        <v>12.988799999999999</v>
      </c>
      <c r="J834">
        <v>46.706699999999998</v>
      </c>
      <c r="K834">
        <v>213.15299999999999</v>
      </c>
      <c r="L834">
        <v>1.2300499999999999E-3</v>
      </c>
      <c r="M834">
        <v>0.99998900000000002</v>
      </c>
      <c r="N834">
        <v>0</v>
      </c>
      <c r="O834" t="s">
        <v>42</v>
      </c>
    </row>
    <row r="835" spans="1:25" x14ac:dyDescent="0.25">
      <c r="A835" t="s">
        <v>41</v>
      </c>
      <c r="B835">
        <v>410.96899999999999</v>
      </c>
      <c r="C835">
        <v>347.863</v>
      </c>
      <c r="D835">
        <v>347.82100000000003</v>
      </c>
      <c r="E835">
        <v>343.40800000000002</v>
      </c>
      <c r="F835">
        <v>9.7883899999999997</v>
      </c>
      <c r="G835">
        <v>104.39400000000001</v>
      </c>
      <c r="H835">
        <v>19.293500000000002</v>
      </c>
      <c r="I835">
        <v>13.1099</v>
      </c>
      <c r="J835">
        <v>45.836599999999997</v>
      </c>
      <c r="K835">
        <v>211.148</v>
      </c>
      <c r="L835">
        <v>1.23007E-3</v>
      </c>
      <c r="M835">
        <v>0.99997499999999995</v>
      </c>
      <c r="N835">
        <v>0</v>
      </c>
      <c r="O835" t="s">
        <v>42</v>
      </c>
    </row>
    <row r="836" spans="1:25" x14ac:dyDescent="0.25">
      <c r="A836" t="s">
        <v>41</v>
      </c>
      <c r="B836">
        <v>436.13900000000001</v>
      </c>
      <c r="C836">
        <v>370.108</v>
      </c>
      <c r="D836">
        <v>370.06099999999998</v>
      </c>
      <c r="E836">
        <v>365.59</v>
      </c>
      <c r="F836">
        <v>9.8895999999999997</v>
      </c>
      <c r="G836">
        <v>105.042</v>
      </c>
      <c r="H836">
        <v>19.6235</v>
      </c>
      <c r="I836">
        <v>13.3604</v>
      </c>
      <c r="J836">
        <v>45.551400000000001</v>
      </c>
      <c r="K836">
        <v>231.97399999999999</v>
      </c>
      <c r="L836">
        <v>1.2300499999999999E-3</v>
      </c>
      <c r="M836">
        <v>1</v>
      </c>
      <c r="N836">
        <v>0</v>
      </c>
      <c r="O836" t="s">
        <v>42</v>
      </c>
    </row>
    <row r="837" spans="1:25" x14ac:dyDescent="0.25">
      <c r="A837" t="s">
        <v>41</v>
      </c>
      <c r="B837">
        <v>420.54500000000002</v>
      </c>
      <c r="C837">
        <v>357.27600000000001</v>
      </c>
      <c r="D837">
        <v>357.22800000000001</v>
      </c>
      <c r="E837">
        <v>352.76100000000002</v>
      </c>
      <c r="F837">
        <v>9.7957999999999998</v>
      </c>
      <c r="G837">
        <v>104.259</v>
      </c>
      <c r="H837">
        <v>19.3323</v>
      </c>
      <c r="I837">
        <v>13.2578</v>
      </c>
      <c r="J837">
        <v>45.417000000000002</v>
      </c>
      <c r="K837">
        <v>220.14599999999999</v>
      </c>
      <c r="L837">
        <v>1.2300499999999999E-3</v>
      </c>
      <c r="M837">
        <v>0.99936000000000003</v>
      </c>
      <c r="N837">
        <v>0</v>
      </c>
      <c r="O837" t="s">
        <v>42</v>
      </c>
    </row>
    <row r="838" spans="1:25" x14ac:dyDescent="0.25">
      <c r="A838" t="s">
        <v>41</v>
      </c>
      <c r="B838">
        <v>434.40800000000002</v>
      </c>
      <c r="C838">
        <v>367.649</v>
      </c>
      <c r="D838">
        <v>367.59899999999999</v>
      </c>
      <c r="E838">
        <v>363.13200000000001</v>
      </c>
      <c r="F838">
        <v>9.9707000000000008</v>
      </c>
      <c r="G838">
        <v>104.60599999999999</v>
      </c>
      <c r="H838">
        <v>19.482099999999999</v>
      </c>
      <c r="I838">
        <v>13.7005</v>
      </c>
      <c r="J838">
        <v>45.160800000000002</v>
      </c>
      <c r="K838">
        <v>229.90100000000001</v>
      </c>
      <c r="L838">
        <v>1.2300900000000001E-3</v>
      </c>
      <c r="M838">
        <v>0.999977</v>
      </c>
      <c r="N838">
        <v>0</v>
      </c>
      <c r="O838" t="s">
        <v>42</v>
      </c>
    </row>
    <row r="839" spans="1:25" x14ac:dyDescent="0.25">
      <c r="A839" t="s">
        <v>41</v>
      </c>
      <c r="B839">
        <v>412.32799999999997</v>
      </c>
      <c r="C839">
        <v>346.42</v>
      </c>
      <c r="D839">
        <v>346.37799999999999</v>
      </c>
      <c r="E839">
        <v>341.947</v>
      </c>
      <c r="F839">
        <v>10.2363</v>
      </c>
      <c r="G839">
        <v>102.617</v>
      </c>
      <c r="H839">
        <v>19.332599999999999</v>
      </c>
      <c r="I839">
        <v>13.055199999999999</v>
      </c>
      <c r="J839">
        <v>44.097499999999997</v>
      </c>
      <c r="K839">
        <v>210.679</v>
      </c>
      <c r="L839">
        <v>1.2300600000000001E-3</v>
      </c>
      <c r="M839">
        <v>0.99984700000000004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434.71600000000001</v>
      </c>
      <c r="C840">
        <v>367.26900000000001</v>
      </c>
      <c r="D840">
        <v>367.21699999999998</v>
      </c>
      <c r="E840">
        <v>362.69</v>
      </c>
      <c r="F840">
        <v>10.445</v>
      </c>
      <c r="G840">
        <v>104.56399999999999</v>
      </c>
      <c r="H840">
        <v>19.470700000000001</v>
      </c>
      <c r="I840">
        <v>13.2675</v>
      </c>
      <c r="J840">
        <v>45.231999999999999</v>
      </c>
      <c r="K840">
        <v>229.08699999999999</v>
      </c>
      <c r="L840">
        <v>1.2300499999999999E-3</v>
      </c>
      <c r="M840">
        <v>0.99997199999999997</v>
      </c>
      <c r="N840">
        <v>0</v>
      </c>
      <c r="O840" t="s">
        <v>42</v>
      </c>
      <c r="R840">
        <f>AVERAGE(B791:B840)</f>
        <v>433.73163999999997</v>
      </c>
      <c r="S840">
        <f>AVERAGE(C791:C840)</f>
        <v>368.25695999999994</v>
      </c>
      <c r="U840">
        <f>_xlfn.VAR.P(B791:B840)</f>
        <v>225.62732255039998</v>
      </c>
      <c r="V840">
        <f>_xlfn.VAR.P(C791:C840)</f>
        <v>199.68602367840001</v>
      </c>
      <c r="X840">
        <f>1.96*SQRT(U840)/50</f>
        <v>0.58881913090850457</v>
      </c>
      <c r="Y840">
        <f>1.96*SQRT(V840)/50</f>
        <v>0.55393639655214622</v>
      </c>
    </row>
    <row r="841" spans="1:25" x14ac:dyDescent="0.25">
      <c r="A841" t="s">
        <v>43</v>
      </c>
      <c r="B841">
        <v>21832.046699999999</v>
      </c>
      <c r="C841" t="s">
        <v>36</v>
      </c>
    </row>
    <row r="842" spans="1:25" x14ac:dyDescent="0.25">
      <c r="A842" t="s">
        <v>44</v>
      </c>
      <c r="B842">
        <v>343.40100000000001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1.2300900000000001E-3</v>
      </c>
      <c r="L842">
        <v>0.999089</v>
      </c>
      <c r="M842">
        <v>0</v>
      </c>
      <c r="N842" t="s">
        <v>42</v>
      </c>
    </row>
    <row r="843" spans="1:25" x14ac:dyDescent="0.25">
      <c r="A843" t="s">
        <v>44</v>
      </c>
      <c r="B843">
        <v>332.01600000000002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1.2300600000000001E-3</v>
      </c>
      <c r="L843">
        <v>0.99924500000000005</v>
      </c>
      <c r="M843">
        <v>0</v>
      </c>
      <c r="N843" t="s">
        <v>42</v>
      </c>
    </row>
    <row r="844" spans="1:25" x14ac:dyDescent="0.25">
      <c r="A844" t="s">
        <v>44</v>
      </c>
      <c r="B844">
        <v>336.25400000000002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1.2300600000000001E-3</v>
      </c>
      <c r="L844">
        <v>0.99908399999999997</v>
      </c>
      <c r="M844">
        <v>0</v>
      </c>
      <c r="N844" t="s">
        <v>42</v>
      </c>
    </row>
    <row r="845" spans="1:25" x14ac:dyDescent="0.25">
      <c r="A845" t="s">
        <v>44</v>
      </c>
      <c r="B845">
        <v>325.851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1.2300499999999999E-3</v>
      </c>
      <c r="L845">
        <v>0.99992000000000003</v>
      </c>
      <c r="M845">
        <v>0</v>
      </c>
      <c r="N845" t="s">
        <v>42</v>
      </c>
    </row>
    <row r="846" spans="1:25" x14ac:dyDescent="0.25">
      <c r="A846" t="s">
        <v>44</v>
      </c>
      <c r="B846">
        <v>339.37099999999998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1.2300499999999999E-3</v>
      </c>
      <c r="L846">
        <v>0.99943499999999996</v>
      </c>
      <c r="M846">
        <v>0</v>
      </c>
      <c r="N846" t="s">
        <v>42</v>
      </c>
    </row>
    <row r="847" spans="1:25" x14ac:dyDescent="0.25">
      <c r="A847" t="s">
        <v>44</v>
      </c>
      <c r="B847">
        <v>352.52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1.2300499999999999E-3</v>
      </c>
      <c r="L847">
        <v>0.99912299999999998</v>
      </c>
      <c r="M847">
        <v>0</v>
      </c>
      <c r="N847" t="s">
        <v>42</v>
      </c>
    </row>
    <row r="848" spans="1:25" x14ac:dyDescent="0.25">
      <c r="A848" t="s">
        <v>44</v>
      </c>
      <c r="B848">
        <v>356.71199999999999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1.2300600000000001E-3</v>
      </c>
      <c r="L848">
        <v>0.99780100000000005</v>
      </c>
      <c r="M848">
        <v>0</v>
      </c>
      <c r="N848" t="s">
        <v>42</v>
      </c>
    </row>
    <row r="849" spans="1:14" x14ac:dyDescent="0.25">
      <c r="A849" t="s">
        <v>44</v>
      </c>
      <c r="B849">
        <v>333.20699999999999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1.23007E-3</v>
      </c>
      <c r="L849">
        <v>0.99961999999999995</v>
      </c>
      <c r="M849">
        <v>0</v>
      </c>
      <c r="N849" t="s">
        <v>42</v>
      </c>
    </row>
    <row r="850" spans="1:14" x14ac:dyDescent="0.25">
      <c r="A850" t="s">
        <v>44</v>
      </c>
      <c r="B850">
        <v>341.173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1.2301199999999999E-3</v>
      </c>
      <c r="L850">
        <v>0.99976600000000004</v>
      </c>
      <c r="M850">
        <v>0</v>
      </c>
      <c r="N850" t="s">
        <v>42</v>
      </c>
    </row>
    <row r="851" spans="1:14" x14ac:dyDescent="0.25">
      <c r="A851" t="s">
        <v>44</v>
      </c>
      <c r="B851">
        <v>321.04399999999998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1.2300499999999999E-3</v>
      </c>
      <c r="L851">
        <v>0.99946800000000002</v>
      </c>
      <c r="M851">
        <v>0</v>
      </c>
      <c r="N851" t="s">
        <v>42</v>
      </c>
    </row>
    <row r="852" spans="1:14" x14ac:dyDescent="0.25">
      <c r="A852" t="s">
        <v>44</v>
      </c>
      <c r="B852">
        <v>329.58100000000002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1.2300499999999999E-3</v>
      </c>
      <c r="L852">
        <v>0.998664</v>
      </c>
      <c r="M852">
        <v>0</v>
      </c>
      <c r="N852" t="s">
        <v>42</v>
      </c>
    </row>
    <row r="853" spans="1:14" x14ac:dyDescent="0.25">
      <c r="A853" t="s">
        <v>44</v>
      </c>
      <c r="B853">
        <v>354.32100000000003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1.2300499999999999E-3</v>
      </c>
      <c r="L853">
        <v>0.99963000000000002</v>
      </c>
      <c r="M853">
        <v>0</v>
      </c>
      <c r="N853" t="s">
        <v>42</v>
      </c>
    </row>
    <row r="854" spans="1:14" x14ac:dyDescent="0.25">
      <c r="A854" t="s">
        <v>44</v>
      </c>
      <c r="B854">
        <v>341.08300000000003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1.2300499999999999E-3</v>
      </c>
      <c r="L854">
        <v>0.99992999999999999</v>
      </c>
      <c r="M854">
        <v>0</v>
      </c>
      <c r="N854" t="s">
        <v>42</v>
      </c>
    </row>
    <row r="855" spans="1:14" x14ac:dyDescent="0.25">
      <c r="A855" t="s">
        <v>44</v>
      </c>
      <c r="B855">
        <v>342.69600000000003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1.2300499999999999E-3</v>
      </c>
      <c r="L855">
        <v>0.99826999999999999</v>
      </c>
      <c r="M855">
        <v>0</v>
      </c>
      <c r="N855" t="s">
        <v>42</v>
      </c>
    </row>
    <row r="856" spans="1:14" x14ac:dyDescent="0.25">
      <c r="A856" t="s">
        <v>44</v>
      </c>
      <c r="B856">
        <v>345.49599999999998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1.2300499999999999E-3</v>
      </c>
      <c r="L856">
        <v>0.99999899999999997</v>
      </c>
      <c r="M856">
        <v>0</v>
      </c>
      <c r="N856" t="s">
        <v>42</v>
      </c>
    </row>
    <row r="857" spans="1:14" x14ac:dyDescent="0.25">
      <c r="A857" t="s">
        <v>44</v>
      </c>
      <c r="B857">
        <v>326.09500000000003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1.2300499999999999E-3</v>
      </c>
      <c r="L857">
        <v>0.99970999999999999</v>
      </c>
      <c r="M857">
        <v>0</v>
      </c>
      <c r="N857" t="s">
        <v>42</v>
      </c>
    </row>
    <row r="858" spans="1:14" x14ac:dyDescent="0.25">
      <c r="A858" t="s">
        <v>44</v>
      </c>
      <c r="B858">
        <v>325.62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1.2300499999999999E-3</v>
      </c>
      <c r="L858">
        <v>0.99999099999999996</v>
      </c>
      <c r="M858">
        <v>0</v>
      </c>
      <c r="N858" t="s">
        <v>42</v>
      </c>
    </row>
    <row r="859" spans="1:14" x14ac:dyDescent="0.25">
      <c r="A859" t="s">
        <v>44</v>
      </c>
      <c r="B859">
        <v>339.93099999999998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1.2300499999999999E-3</v>
      </c>
      <c r="L859">
        <v>0.99974700000000005</v>
      </c>
      <c r="M859">
        <v>0</v>
      </c>
      <c r="N859" t="s">
        <v>42</v>
      </c>
    </row>
    <row r="860" spans="1:14" x14ac:dyDescent="0.25">
      <c r="A860" t="s">
        <v>44</v>
      </c>
      <c r="B860">
        <v>338.51299999999998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1.2300499999999999E-3</v>
      </c>
      <c r="L860">
        <v>0.99992700000000001</v>
      </c>
      <c r="M860">
        <v>0</v>
      </c>
      <c r="N860" t="s">
        <v>42</v>
      </c>
    </row>
    <row r="861" spans="1:14" x14ac:dyDescent="0.25">
      <c r="A861" t="s">
        <v>44</v>
      </c>
      <c r="B861">
        <v>325.392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1.2300499999999999E-3</v>
      </c>
      <c r="L861">
        <v>0.99927500000000002</v>
      </c>
      <c r="M861">
        <v>0</v>
      </c>
      <c r="N861" t="s">
        <v>42</v>
      </c>
    </row>
    <row r="862" spans="1:14" x14ac:dyDescent="0.25">
      <c r="A862" t="s">
        <v>44</v>
      </c>
      <c r="B862">
        <v>331.42399999999998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1.2300600000000001E-3</v>
      </c>
      <c r="L862">
        <v>0.99995100000000003</v>
      </c>
      <c r="M862">
        <v>0</v>
      </c>
      <c r="N862" t="s">
        <v>42</v>
      </c>
    </row>
    <row r="863" spans="1:14" x14ac:dyDescent="0.25">
      <c r="A863" t="s">
        <v>44</v>
      </c>
      <c r="B863">
        <v>340.154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1.2300600000000001E-3</v>
      </c>
      <c r="L863">
        <v>0.99826999999999999</v>
      </c>
      <c r="M863">
        <v>0</v>
      </c>
      <c r="N863" t="s">
        <v>42</v>
      </c>
    </row>
    <row r="864" spans="1:14" x14ac:dyDescent="0.25">
      <c r="A864" t="s">
        <v>44</v>
      </c>
      <c r="B864">
        <v>340.983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1.2300900000000001E-3</v>
      </c>
      <c r="L864">
        <v>0.99961100000000003</v>
      </c>
      <c r="M864">
        <v>0</v>
      </c>
      <c r="N864" t="s">
        <v>42</v>
      </c>
    </row>
    <row r="865" spans="1:14" x14ac:dyDescent="0.25">
      <c r="A865" t="s">
        <v>44</v>
      </c>
      <c r="B865">
        <v>340.83800000000002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1.2300499999999999E-3</v>
      </c>
      <c r="L865">
        <v>0.99655899999999997</v>
      </c>
      <c r="M865">
        <v>0</v>
      </c>
      <c r="N865" t="s">
        <v>42</v>
      </c>
    </row>
    <row r="866" spans="1:14" x14ac:dyDescent="0.25">
      <c r="A866" t="s">
        <v>44</v>
      </c>
      <c r="B866">
        <v>324.96499999999997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1.2300499999999999E-3</v>
      </c>
      <c r="L866">
        <v>0.99902400000000002</v>
      </c>
      <c r="M866">
        <v>0</v>
      </c>
      <c r="N866" t="s">
        <v>42</v>
      </c>
    </row>
    <row r="867" spans="1:14" x14ac:dyDescent="0.25">
      <c r="A867" t="s">
        <v>44</v>
      </c>
      <c r="B867">
        <v>329.58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1.2300499999999999E-3</v>
      </c>
      <c r="L867">
        <v>0.99916300000000002</v>
      </c>
      <c r="M867">
        <v>0</v>
      </c>
      <c r="N867" t="s">
        <v>42</v>
      </c>
    </row>
    <row r="868" spans="1:14" x14ac:dyDescent="0.25">
      <c r="A868" t="s">
        <v>44</v>
      </c>
      <c r="B868">
        <v>348.05900000000003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1.2300499999999999E-3</v>
      </c>
      <c r="L868">
        <v>0.99922699999999998</v>
      </c>
      <c r="M868">
        <v>0</v>
      </c>
      <c r="N868" t="s">
        <v>42</v>
      </c>
    </row>
    <row r="869" spans="1:14" x14ac:dyDescent="0.25">
      <c r="A869" t="s">
        <v>44</v>
      </c>
      <c r="B869">
        <v>327.28100000000001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1.23011E-3</v>
      </c>
      <c r="L869">
        <v>0.99993500000000002</v>
      </c>
      <c r="M869">
        <v>0</v>
      </c>
      <c r="N869" t="s">
        <v>42</v>
      </c>
    </row>
    <row r="870" spans="1:14" x14ac:dyDescent="0.25">
      <c r="A870" t="s">
        <v>44</v>
      </c>
      <c r="B870">
        <v>338.27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1.2300499999999999E-3</v>
      </c>
      <c r="L870">
        <v>0.999699</v>
      </c>
      <c r="M870">
        <v>0</v>
      </c>
      <c r="N870" t="s">
        <v>42</v>
      </c>
    </row>
    <row r="871" spans="1:14" x14ac:dyDescent="0.25">
      <c r="A871" t="s">
        <v>44</v>
      </c>
      <c r="B871">
        <v>346.03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1.2300600000000001E-3</v>
      </c>
      <c r="L871">
        <v>0.99959500000000001</v>
      </c>
      <c r="M871">
        <v>0</v>
      </c>
      <c r="N871" t="s">
        <v>42</v>
      </c>
    </row>
    <row r="872" spans="1:14" x14ac:dyDescent="0.25">
      <c r="A872" t="s">
        <v>44</v>
      </c>
      <c r="B872">
        <v>323.94799999999998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1.2300499999999999E-3</v>
      </c>
      <c r="L872">
        <v>0.99957499999999999</v>
      </c>
      <c r="M872">
        <v>0</v>
      </c>
      <c r="N872" t="s">
        <v>42</v>
      </c>
    </row>
    <row r="873" spans="1:14" x14ac:dyDescent="0.25">
      <c r="A873" t="s">
        <v>44</v>
      </c>
      <c r="B873">
        <v>332.44799999999998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1.23007E-3</v>
      </c>
      <c r="L873">
        <v>0.999525</v>
      </c>
      <c r="M873">
        <v>0</v>
      </c>
      <c r="N873" t="s">
        <v>42</v>
      </c>
    </row>
    <row r="874" spans="1:14" x14ac:dyDescent="0.25">
      <c r="A874" t="s">
        <v>44</v>
      </c>
      <c r="B874">
        <v>335.125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1.2300600000000001E-3</v>
      </c>
      <c r="L874">
        <v>0.99952099999999999</v>
      </c>
      <c r="M874">
        <v>0</v>
      </c>
      <c r="N874" t="s">
        <v>42</v>
      </c>
    </row>
    <row r="875" spans="1:14" x14ac:dyDescent="0.25">
      <c r="A875" t="s">
        <v>44</v>
      </c>
      <c r="B875">
        <v>335.74700000000001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1.2300600000000001E-3</v>
      </c>
      <c r="L875">
        <v>0.999502</v>
      </c>
      <c r="M875">
        <v>0</v>
      </c>
      <c r="N875" t="s">
        <v>42</v>
      </c>
    </row>
    <row r="876" spans="1:14" x14ac:dyDescent="0.25">
      <c r="A876" t="s">
        <v>44</v>
      </c>
      <c r="B876">
        <v>348.80500000000001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1.2300499999999999E-3</v>
      </c>
      <c r="L876">
        <v>0.99877499999999997</v>
      </c>
      <c r="M876">
        <v>0</v>
      </c>
      <c r="N876" t="s">
        <v>42</v>
      </c>
    </row>
    <row r="877" spans="1:14" x14ac:dyDescent="0.25">
      <c r="A877" t="s">
        <v>44</v>
      </c>
      <c r="B877">
        <v>332.61500000000001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1.2300499999999999E-3</v>
      </c>
      <c r="L877">
        <v>0.99906700000000004</v>
      </c>
      <c r="M877">
        <v>0</v>
      </c>
      <c r="N877" t="s">
        <v>42</v>
      </c>
    </row>
    <row r="878" spans="1:14" x14ac:dyDescent="0.25">
      <c r="A878" t="s">
        <v>44</v>
      </c>
      <c r="B878">
        <v>329.13299999999998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1.2300499999999999E-3</v>
      </c>
      <c r="L878">
        <v>0.99998900000000002</v>
      </c>
      <c r="M878">
        <v>0</v>
      </c>
      <c r="N878" t="s">
        <v>42</v>
      </c>
    </row>
    <row r="879" spans="1:14" x14ac:dyDescent="0.25">
      <c r="A879" t="s">
        <v>44</v>
      </c>
      <c r="B879">
        <v>333.44099999999997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1.2300600000000001E-3</v>
      </c>
      <c r="L879">
        <v>0.99954600000000005</v>
      </c>
      <c r="M879">
        <v>0</v>
      </c>
      <c r="N879" t="s">
        <v>42</v>
      </c>
    </row>
    <row r="880" spans="1:14" x14ac:dyDescent="0.25">
      <c r="A880" t="s">
        <v>44</v>
      </c>
      <c r="B880">
        <v>334.92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1.2300499999999999E-3</v>
      </c>
      <c r="L880">
        <v>0.99871799999999999</v>
      </c>
      <c r="M880">
        <v>0</v>
      </c>
      <c r="N880" t="s">
        <v>42</v>
      </c>
    </row>
    <row r="881" spans="1:25" x14ac:dyDescent="0.25">
      <c r="A881" t="s">
        <v>44</v>
      </c>
      <c r="B881">
        <v>330.39800000000002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1.2300499999999999E-3</v>
      </c>
      <c r="L881">
        <v>0.99960300000000002</v>
      </c>
      <c r="M881">
        <v>0</v>
      </c>
      <c r="N881" t="s">
        <v>42</v>
      </c>
    </row>
    <row r="882" spans="1:25" x14ac:dyDescent="0.25">
      <c r="A882" t="s">
        <v>44</v>
      </c>
      <c r="B882">
        <v>336.90300000000002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1.2300499999999999E-3</v>
      </c>
      <c r="L882">
        <v>0.99915399999999999</v>
      </c>
      <c r="M882">
        <v>0</v>
      </c>
      <c r="N882" t="s">
        <v>42</v>
      </c>
    </row>
    <row r="883" spans="1:25" x14ac:dyDescent="0.25">
      <c r="A883" t="s">
        <v>44</v>
      </c>
      <c r="B883">
        <v>343.22699999999998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1.2300600000000001E-3</v>
      </c>
      <c r="L883">
        <v>0.99981100000000001</v>
      </c>
      <c r="M883">
        <v>0</v>
      </c>
      <c r="N883" t="s">
        <v>42</v>
      </c>
    </row>
    <row r="884" spans="1:25" x14ac:dyDescent="0.25">
      <c r="A884" t="s">
        <v>44</v>
      </c>
      <c r="B884">
        <v>332.22699999999998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1.2300499999999999E-3</v>
      </c>
      <c r="L884">
        <v>0.99937799999999999</v>
      </c>
      <c r="M884">
        <v>0</v>
      </c>
      <c r="N884" t="s">
        <v>42</v>
      </c>
    </row>
    <row r="885" spans="1:25" x14ac:dyDescent="0.25">
      <c r="A885" t="s">
        <v>44</v>
      </c>
      <c r="B885">
        <v>325.51900000000001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1.2300600000000001E-3</v>
      </c>
      <c r="L885">
        <v>0.99955799999999995</v>
      </c>
      <c r="M885">
        <v>0</v>
      </c>
      <c r="N885" t="s">
        <v>42</v>
      </c>
    </row>
    <row r="886" spans="1:25" x14ac:dyDescent="0.25">
      <c r="A886" t="s">
        <v>44</v>
      </c>
      <c r="B886">
        <v>335.23399999999998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1.2300499999999999E-3</v>
      </c>
      <c r="L886">
        <v>0.99966600000000005</v>
      </c>
      <c r="M886">
        <v>0</v>
      </c>
      <c r="N886" t="s">
        <v>42</v>
      </c>
    </row>
    <row r="887" spans="1:25" x14ac:dyDescent="0.25">
      <c r="A887" t="s">
        <v>44</v>
      </c>
      <c r="B887">
        <v>332.06700000000001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1.2300499999999999E-3</v>
      </c>
      <c r="L887">
        <v>0.998255</v>
      </c>
      <c r="M887">
        <v>0</v>
      </c>
      <c r="N887" t="s">
        <v>42</v>
      </c>
    </row>
    <row r="888" spans="1:25" x14ac:dyDescent="0.25">
      <c r="A888" t="s">
        <v>44</v>
      </c>
      <c r="B888">
        <v>332.06200000000001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1.2300499999999999E-3</v>
      </c>
      <c r="L888">
        <v>0.999081</v>
      </c>
      <c r="M888">
        <v>0</v>
      </c>
      <c r="N888" t="s">
        <v>42</v>
      </c>
    </row>
    <row r="889" spans="1:25" x14ac:dyDescent="0.25">
      <c r="A889" t="s">
        <v>44</v>
      </c>
      <c r="B889">
        <v>346.666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1.2300499999999999E-3</v>
      </c>
      <c r="L889">
        <v>0.99993699999999996</v>
      </c>
      <c r="M889">
        <v>0</v>
      </c>
      <c r="N889" t="s">
        <v>42</v>
      </c>
    </row>
    <row r="890" spans="1:25" x14ac:dyDescent="0.25">
      <c r="A890" t="s">
        <v>44</v>
      </c>
      <c r="B890">
        <v>335.71100000000001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1.2300499999999999E-3</v>
      </c>
      <c r="L890">
        <v>0.99965000000000004</v>
      </c>
      <c r="M890">
        <v>0</v>
      </c>
      <c r="N890" t="s">
        <v>42</v>
      </c>
    </row>
    <row r="891" spans="1:25" x14ac:dyDescent="0.25">
      <c r="A891" t="s">
        <v>44</v>
      </c>
      <c r="B891">
        <v>345.01799999999997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1.2300499999999999E-3</v>
      </c>
      <c r="L891">
        <v>0.99940899999999999</v>
      </c>
      <c r="M891">
        <v>0</v>
      </c>
      <c r="N891" t="s">
        <v>42</v>
      </c>
    </row>
    <row r="892" spans="1:25" x14ac:dyDescent="0.25">
      <c r="A892" t="s">
        <v>44</v>
      </c>
      <c r="B892">
        <v>351.01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1.2300600000000001E-3</v>
      </c>
      <c r="L892">
        <v>0.99903500000000001</v>
      </c>
      <c r="M892">
        <v>0</v>
      </c>
      <c r="N892" t="s">
        <v>42</v>
      </c>
    </row>
    <row r="893" spans="1:25" x14ac:dyDescent="0.25">
      <c r="A893" t="s">
        <v>44</v>
      </c>
      <c r="B893">
        <v>333.88299999999998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1.2300499999999999E-3</v>
      </c>
      <c r="L893">
        <v>0.99991300000000005</v>
      </c>
      <c r="M893">
        <v>0</v>
      </c>
      <c r="N893" t="s">
        <v>42</v>
      </c>
    </row>
    <row r="894" spans="1:25" x14ac:dyDescent="0.25">
      <c r="A894" t="s">
        <v>44</v>
      </c>
      <c r="B894">
        <v>366.34800000000001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1.2300499999999999E-3</v>
      </c>
      <c r="L894">
        <v>0.99998900000000002</v>
      </c>
      <c r="M894">
        <v>0</v>
      </c>
      <c r="N894" t="s">
        <v>42</v>
      </c>
    </row>
    <row r="895" spans="1:25" x14ac:dyDescent="0.25">
      <c r="A895" t="s">
        <v>44</v>
      </c>
      <c r="B895">
        <v>343.99099999999999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1.2300499999999999E-3</v>
      </c>
      <c r="L895">
        <v>0.99994700000000003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329.68700000000001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1.2300499999999999E-3</v>
      </c>
      <c r="L896">
        <v>0.99812400000000001</v>
      </c>
      <c r="M896">
        <v>0</v>
      </c>
      <c r="N896" t="s">
        <v>42</v>
      </c>
      <c r="R896">
        <f>AVERAGE(B847:B896)</f>
        <v>337.34202000000005</v>
      </c>
      <c r="S896">
        <f>AVERAGE(C847:C896)</f>
        <v>0</v>
      </c>
      <c r="U896">
        <f>_xlfn.VAR.P(B847:B896)</f>
        <v>88.065990699600022</v>
      </c>
      <c r="V896">
        <f>_xlfn.VAR.P(C847:C896)</f>
        <v>0</v>
      </c>
      <c r="X896">
        <f>1.96*SQRT(U896)/50</f>
        <v>0.36786644852260358</v>
      </c>
      <c r="Y896">
        <f>1.96*SQRT(V896)/50</f>
        <v>0</v>
      </c>
    </row>
    <row r="897" spans="1:13" x14ac:dyDescent="0.25">
      <c r="A897" t="s">
        <v>45</v>
      </c>
      <c r="B897">
        <v>16970.647700000001</v>
      </c>
      <c r="C897" t="s">
        <v>36</v>
      </c>
    </row>
    <row r="898" spans="1:13" x14ac:dyDescent="0.25">
      <c r="A898" t="s">
        <v>46</v>
      </c>
      <c r="B898">
        <v>268.06900000000002</v>
      </c>
      <c r="C898">
        <v>266.19499999999999</v>
      </c>
      <c r="D898">
        <v>266.15300000000002</v>
      </c>
      <c r="E898">
        <v>261.69499999999999</v>
      </c>
      <c r="F898">
        <v>9.7783999999999995</v>
      </c>
      <c r="G898">
        <v>0</v>
      </c>
      <c r="H898">
        <v>19.256499999999999</v>
      </c>
      <c r="I898">
        <v>0</v>
      </c>
      <c r="J898">
        <v>1.2300600000000001E-3</v>
      </c>
      <c r="K898">
        <v>0.99974200000000002</v>
      </c>
      <c r="L898">
        <v>0</v>
      </c>
      <c r="M898" t="s">
        <v>42</v>
      </c>
    </row>
    <row r="899" spans="1:13" x14ac:dyDescent="0.25">
      <c r="A899" t="s">
        <v>46</v>
      </c>
      <c r="B899">
        <v>253.35599999999999</v>
      </c>
      <c r="C899">
        <v>251.38200000000001</v>
      </c>
      <c r="D899">
        <v>251.34200000000001</v>
      </c>
      <c r="E899">
        <v>246.90799999999999</v>
      </c>
      <c r="F899">
        <v>9.7147000000000006</v>
      </c>
      <c r="G899">
        <v>0</v>
      </c>
      <c r="H899">
        <v>19.1797</v>
      </c>
      <c r="I899">
        <v>0</v>
      </c>
      <c r="J899">
        <v>1.2300499999999999E-3</v>
      </c>
      <c r="K899">
        <v>0.99993500000000002</v>
      </c>
      <c r="L899">
        <v>0</v>
      </c>
      <c r="M899" t="s">
        <v>42</v>
      </c>
    </row>
    <row r="900" spans="1:13" x14ac:dyDescent="0.25">
      <c r="A900" t="s">
        <v>46</v>
      </c>
      <c r="B900">
        <v>264.26400000000001</v>
      </c>
      <c r="C900">
        <v>262.35199999999998</v>
      </c>
      <c r="D900">
        <v>262.30799999999999</v>
      </c>
      <c r="E900">
        <v>257.81099999999998</v>
      </c>
      <c r="F900">
        <v>9.9649099999999997</v>
      </c>
      <c r="G900">
        <v>0</v>
      </c>
      <c r="H900">
        <v>19.2546</v>
      </c>
      <c r="I900">
        <v>0</v>
      </c>
      <c r="J900">
        <v>1.2300499999999999E-3</v>
      </c>
      <c r="K900">
        <v>0.99978500000000003</v>
      </c>
      <c r="L900">
        <v>0</v>
      </c>
      <c r="M900" t="s">
        <v>42</v>
      </c>
    </row>
    <row r="901" spans="1:13" x14ac:dyDescent="0.25">
      <c r="A901" t="s">
        <v>46</v>
      </c>
      <c r="B901">
        <v>259.99700000000001</v>
      </c>
      <c r="C901">
        <v>258.11500000000001</v>
      </c>
      <c r="D901">
        <v>258.072</v>
      </c>
      <c r="E901">
        <v>253.654</v>
      </c>
      <c r="F901">
        <v>10.263400000000001</v>
      </c>
      <c r="G901">
        <v>0</v>
      </c>
      <c r="H901">
        <v>19.1678</v>
      </c>
      <c r="I901">
        <v>0</v>
      </c>
      <c r="J901">
        <v>1.2300600000000001E-3</v>
      </c>
      <c r="K901">
        <v>0.99958599999999997</v>
      </c>
      <c r="L901">
        <v>0</v>
      </c>
      <c r="M901" t="s">
        <v>42</v>
      </c>
    </row>
    <row r="902" spans="1:13" x14ac:dyDescent="0.25">
      <c r="A902" t="s">
        <v>46</v>
      </c>
      <c r="B902">
        <v>255.96299999999999</v>
      </c>
      <c r="C902">
        <v>254.10900000000001</v>
      </c>
      <c r="D902">
        <v>254.065</v>
      </c>
      <c r="E902">
        <v>249.54900000000001</v>
      </c>
      <c r="F902">
        <v>9.9341000000000008</v>
      </c>
      <c r="G902">
        <v>0</v>
      </c>
      <c r="H902">
        <v>19.583100000000002</v>
      </c>
      <c r="I902">
        <v>0</v>
      </c>
      <c r="J902">
        <v>1.2300600000000001E-3</v>
      </c>
      <c r="K902">
        <v>0.99904499999999996</v>
      </c>
      <c r="L902">
        <v>0</v>
      </c>
      <c r="M902" t="s">
        <v>42</v>
      </c>
    </row>
    <row r="903" spans="1:13" x14ac:dyDescent="0.25">
      <c r="A903" t="s">
        <v>46</v>
      </c>
      <c r="B903">
        <v>245.40299999999999</v>
      </c>
      <c r="C903">
        <v>243.51300000000001</v>
      </c>
      <c r="D903">
        <v>243.47300000000001</v>
      </c>
      <c r="E903">
        <v>239.03399999999999</v>
      </c>
      <c r="F903">
        <v>9.7486999999999995</v>
      </c>
      <c r="G903">
        <v>0</v>
      </c>
      <c r="H903">
        <v>19.196999999999999</v>
      </c>
      <c r="I903">
        <v>0</v>
      </c>
      <c r="J903">
        <v>1.2300499999999999E-3</v>
      </c>
      <c r="K903">
        <v>0.99882300000000002</v>
      </c>
      <c r="L903">
        <v>0</v>
      </c>
      <c r="M903" t="s">
        <v>42</v>
      </c>
    </row>
    <row r="904" spans="1:13" x14ac:dyDescent="0.25">
      <c r="A904" t="s">
        <v>46</v>
      </c>
      <c r="B904">
        <v>253.39699999999999</v>
      </c>
      <c r="C904">
        <v>251.41</v>
      </c>
      <c r="D904">
        <v>251.37100000000001</v>
      </c>
      <c r="E904">
        <v>246.917</v>
      </c>
      <c r="F904">
        <v>10.1259</v>
      </c>
      <c r="G904">
        <v>0</v>
      </c>
      <c r="H904">
        <v>19.206900000000001</v>
      </c>
      <c r="I904">
        <v>0</v>
      </c>
      <c r="J904">
        <v>1.2300499999999999E-3</v>
      </c>
      <c r="K904">
        <v>0.99900299999999997</v>
      </c>
      <c r="L904">
        <v>0</v>
      </c>
      <c r="M904" t="s">
        <v>42</v>
      </c>
    </row>
    <row r="905" spans="1:13" x14ac:dyDescent="0.25">
      <c r="A905" t="s">
        <v>46</v>
      </c>
      <c r="B905">
        <v>262.56400000000002</v>
      </c>
      <c r="C905">
        <v>260.69499999999999</v>
      </c>
      <c r="D905">
        <v>260.654</v>
      </c>
      <c r="E905">
        <v>256.23700000000002</v>
      </c>
      <c r="F905">
        <v>9.7256999999999998</v>
      </c>
      <c r="G905">
        <v>0</v>
      </c>
      <c r="H905">
        <v>19.235700000000001</v>
      </c>
      <c r="I905">
        <v>0</v>
      </c>
      <c r="J905">
        <v>1.2300499999999999E-3</v>
      </c>
      <c r="K905">
        <v>0.99939299999999998</v>
      </c>
      <c r="L905">
        <v>0</v>
      </c>
      <c r="M905" t="s">
        <v>42</v>
      </c>
    </row>
    <row r="906" spans="1:13" x14ac:dyDescent="0.25">
      <c r="A906" t="s">
        <v>46</v>
      </c>
      <c r="B906">
        <v>270.43200000000002</v>
      </c>
      <c r="C906">
        <v>268.58100000000002</v>
      </c>
      <c r="D906">
        <v>268.53199999999998</v>
      </c>
      <c r="E906">
        <v>263.98700000000002</v>
      </c>
      <c r="F906">
        <v>10.0771</v>
      </c>
      <c r="G906">
        <v>0</v>
      </c>
      <c r="H906">
        <v>19.792100000000001</v>
      </c>
      <c r="I906">
        <v>0</v>
      </c>
      <c r="J906">
        <v>1.2300499999999999E-3</v>
      </c>
      <c r="K906">
        <v>0.99997899999999995</v>
      </c>
      <c r="L906">
        <v>0</v>
      </c>
      <c r="M906" t="s">
        <v>42</v>
      </c>
    </row>
    <row r="907" spans="1:13" x14ac:dyDescent="0.25">
      <c r="A907" t="s">
        <v>46</v>
      </c>
      <c r="B907">
        <v>254.55600000000001</v>
      </c>
      <c r="C907">
        <v>252.583</v>
      </c>
      <c r="D907">
        <v>252.54300000000001</v>
      </c>
      <c r="E907">
        <v>248.10599999999999</v>
      </c>
      <c r="F907">
        <v>10.166</v>
      </c>
      <c r="G907">
        <v>0</v>
      </c>
      <c r="H907">
        <v>19.153600000000001</v>
      </c>
      <c r="I907">
        <v>0</v>
      </c>
      <c r="J907">
        <v>1.2300499999999999E-3</v>
      </c>
      <c r="K907">
        <v>0.99877800000000005</v>
      </c>
      <c r="L907">
        <v>0</v>
      </c>
      <c r="M907" t="s">
        <v>42</v>
      </c>
    </row>
    <row r="908" spans="1:13" x14ac:dyDescent="0.25">
      <c r="A908" t="s">
        <v>46</v>
      </c>
      <c r="B908">
        <v>241.96799999999999</v>
      </c>
      <c r="C908">
        <v>240.09899999999999</v>
      </c>
      <c r="D908">
        <v>240.05699999999999</v>
      </c>
      <c r="E908">
        <v>235.624</v>
      </c>
      <c r="F908">
        <v>9.8444900000000004</v>
      </c>
      <c r="G908">
        <v>0</v>
      </c>
      <c r="H908">
        <v>19.221399999999999</v>
      </c>
      <c r="I908">
        <v>0</v>
      </c>
      <c r="J908">
        <v>1.2300499999999999E-3</v>
      </c>
      <c r="K908">
        <v>0.99947399999999997</v>
      </c>
      <c r="L908">
        <v>0</v>
      </c>
      <c r="M908" t="s">
        <v>42</v>
      </c>
    </row>
    <row r="909" spans="1:13" x14ac:dyDescent="0.25">
      <c r="A909" t="s">
        <v>46</v>
      </c>
      <c r="B909">
        <v>253.98099999999999</v>
      </c>
      <c r="C909">
        <v>252.07499999999999</v>
      </c>
      <c r="D909">
        <v>252.035</v>
      </c>
      <c r="E909">
        <v>247.626</v>
      </c>
      <c r="F909">
        <v>10.1355</v>
      </c>
      <c r="G909">
        <v>0</v>
      </c>
      <c r="H909">
        <v>19.160399999999999</v>
      </c>
      <c r="I909">
        <v>0</v>
      </c>
      <c r="J909">
        <v>1.2300600000000001E-3</v>
      </c>
      <c r="K909">
        <v>0.99996700000000005</v>
      </c>
      <c r="L909">
        <v>0</v>
      </c>
      <c r="M909" t="s">
        <v>42</v>
      </c>
    </row>
    <row r="910" spans="1:13" x14ac:dyDescent="0.25">
      <c r="A910" t="s">
        <v>46</v>
      </c>
      <c r="B910">
        <v>245.95500000000001</v>
      </c>
      <c r="C910">
        <v>244.102</v>
      </c>
      <c r="D910">
        <v>244.054</v>
      </c>
      <c r="E910">
        <v>239.589</v>
      </c>
      <c r="F910">
        <v>10.1211</v>
      </c>
      <c r="G910">
        <v>0</v>
      </c>
      <c r="H910">
        <v>19.382400000000001</v>
      </c>
      <c r="I910">
        <v>0</v>
      </c>
      <c r="J910">
        <v>1.2300600000000001E-3</v>
      </c>
      <c r="K910">
        <v>0.99964500000000001</v>
      </c>
      <c r="L910">
        <v>0</v>
      </c>
      <c r="M910" t="s">
        <v>42</v>
      </c>
    </row>
    <row r="911" spans="1:13" x14ac:dyDescent="0.25">
      <c r="A911" t="s">
        <v>46</v>
      </c>
      <c r="B911">
        <v>260.13499999999999</v>
      </c>
      <c r="C911">
        <v>258.286</v>
      </c>
      <c r="D911">
        <v>258.24799999999999</v>
      </c>
      <c r="E911">
        <v>253.833</v>
      </c>
      <c r="F911">
        <v>9.7333999999999996</v>
      </c>
      <c r="G911">
        <v>0</v>
      </c>
      <c r="H911">
        <v>19.067399999999999</v>
      </c>
      <c r="I911">
        <v>0</v>
      </c>
      <c r="J911">
        <v>1.2300499999999999E-3</v>
      </c>
      <c r="K911">
        <v>0.99929299999999999</v>
      </c>
      <c r="L911">
        <v>0</v>
      </c>
      <c r="M911" t="s">
        <v>42</v>
      </c>
    </row>
    <row r="912" spans="1:13" x14ac:dyDescent="0.25">
      <c r="A912" t="s">
        <v>46</v>
      </c>
      <c r="B912">
        <v>250.43</v>
      </c>
      <c r="C912">
        <v>248.548</v>
      </c>
      <c r="D912">
        <v>248.50800000000001</v>
      </c>
      <c r="E912">
        <v>244.07900000000001</v>
      </c>
      <c r="F912">
        <v>9.7957999999999998</v>
      </c>
      <c r="G912">
        <v>0</v>
      </c>
      <c r="H912">
        <v>19.327400000000001</v>
      </c>
      <c r="I912">
        <v>0</v>
      </c>
      <c r="J912">
        <v>1.2300499999999999E-3</v>
      </c>
      <c r="K912">
        <v>0.99899300000000002</v>
      </c>
      <c r="L912">
        <v>0</v>
      </c>
      <c r="M912" t="s">
        <v>42</v>
      </c>
    </row>
    <row r="913" spans="1:13" x14ac:dyDescent="0.25">
      <c r="A913" t="s">
        <v>46</v>
      </c>
      <c r="B913">
        <v>259.14</v>
      </c>
      <c r="C913">
        <v>257.29199999999997</v>
      </c>
      <c r="D913">
        <v>257.25400000000002</v>
      </c>
      <c r="E913">
        <v>252.81100000000001</v>
      </c>
      <c r="F913">
        <v>9.7149999999999999</v>
      </c>
      <c r="G913">
        <v>0</v>
      </c>
      <c r="H913">
        <v>19.311699999999998</v>
      </c>
      <c r="I913">
        <v>0</v>
      </c>
      <c r="J913">
        <v>1.2300600000000001E-3</v>
      </c>
      <c r="K913">
        <v>0.99986299999999995</v>
      </c>
      <c r="L913">
        <v>0</v>
      </c>
      <c r="M913" t="s">
        <v>42</v>
      </c>
    </row>
    <row r="914" spans="1:13" x14ac:dyDescent="0.25">
      <c r="A914" t="s">
        <v>46</v>
      </c>
      <c r="B914">
        <v>256.5</v>
      </c>
      <c r="C914">
        <v>254.64500000000001</v>
      </c>
      <c r="D914">
        <v>254.59899999999999</v>
      </c>
      <c r="E914">
        <v>250.06</v>
      </c>
      <c r="F914">
        <v>10.0297</v>
      </c>
      <c r="G914">
        <v>0</v>
      </c>
      <c r="H914">
        <v>19.4587</v>
      </c>
      <c r="I914">
        <v>0</v>
      </c>
      <c r="J914">
        <v>1.2300499999999999E-3</v>
      </c>
      <c r="K914">
        <v>0.99966699999999997</v>
      </c>
      <c r="L914">
        <v>0</v>
      </c>
      <c r="M914" t="s">
        <v>42</v>
      </c>
    </row>
    <row r="915" spans="1:13" x14ac:dyDescent="0.25">
      <c r="A915" t="s">
        <v>46</v>
      </c>
      <c r="B915">
        <v>246.82400000000001</v>
      </c>
      <c r="C915">
        <v>244.95099999999999</v>
      </c>
      <c r="D915">
        <v>244.91300000000001</v>
      </c>
      <c r="E915">
        <v>240.46799999999999</v>
      </c>
      <c r="F915">
        <v>10.1142</v>
      </c>
      <c r="G915">
        <v>0</v>
      </c>
      <c r="H915">
        <v>19.339600000000001</v>
      </c>
      <c r="I915">
        <v>0</v>
      </c>
      <c r="J915">
        <v>1.23007E-3</v>
      </c>
      <c r="K915">
        <v>0.99891600000000003</v>
      </c>
      <c r="L915">
        <v>0</v>
      </c>
      <c r="M915" t="s">
        <v>42</v>
      </c>
    </row>
    <row r="916" spans="1:13" x14ac:dyDescent="0.25">
      <c r="A916" t="s">
        <v>46</v>
      </c>
      <c r="B916">
        <v>254.51900000000001</v>
      </c>
      <c r="C916">
        <v>252.643</v>
      </c>
      <c r="D916">
        <v>252.6</v>
      </c>
      <c r="E916">
        <v>248.172</v>
      </c>
      <c r="F916">
        <v>9.7768899999999999</v>
      </c>
      <c r="G916">
        <v>0</v>
      </c>
      <c r="H916">
        <v>19.334800000000001</v>
      </c>
      <c r="I916">
        <v>0</v>
      </c>
      <c r="J916">
        <v>1.2300499999999999E-3</v>
      </c>
      <c r="K916">
        <v>0.99960000000000004</v>
      </c>
      <c r="L916">
        <v>0</v>
      </c>
      <c r="M916" t="s">
        <v>42</v>
      </c>
    </row>
    <row r="917" spans="1:13" x14ac:dyDescent="0.25">
      <c r="A917" t="s">
        <v>46</v>
      </c>
      <c r="B917">
        <v>253.39599999999999</v>
      </c>
      <c r="C917">
        <v>251.54400000000001</v>
      </c>
      <c r="D917">
        <v>251.50800000000001</v>
      </c>
      <c r="E917">
        <v>247.06100000000001</v>
      </c>
      <c r="F917">
        <v>9.7538999999999998</v>
      </c>
      <c r="G917">
        <v>0</v>
      </c>
      <c r="H917">
        <v>19.075900000000001</v>
      </c>
      <c r="I917">
        <v>0</v>
      </c>
      <c r="J917">
        <v>1.2300600000000001E-3</v>
      </c>
      <c r="K917">
        <v>0.99989799999999995</v>
      </c>
      <c r="L917">
        <v>0</v>
      </c>
      <c r="M917" t="s">
        <v>42</v>
      </c>
    </row>
    <row r="918" spans="1:13" x14ac:dyDescent="0.25">
      <c r="A918" t="s">
        <v>46</v>
      </c>
      <c r="B918">
        <v>266.46199999999999</v>
      </c>
      <c r="C918">
        <v>264.613</v>
      </c>
      <c r="D918">
        <v>264.56700000000001</v>
      </c>
      <c r="E918">
        <v>259.97000000000003</v>
      </c>
      <c r="F918">
        <v>10.09</v>
      </c>
      <c r="G918">
        <v>0</v>
      </c>
      <c r="H918">
        <v>19.6557</v>
      </c>
      <c r="I918">
        <v>0</v>
      </c>
      <c r="J918">
        <v>1.2300499999999999E-3</v>
      </c>
      <c r="K918">
        <v>0.99744500000000003</v>
      </c>
      <c r="L918">
        <v>0</v>
      </c>
      <c r="M918" t="s">
        <v>42</v>
      </c>
    </row>
    <row r="919" spans="1:13" x14ac:dyDescent="0.25">
      <c r="A919" t="s">
        <v>46</v>
      </c>
      <c r="B919">
        <v>247.523</v>
      </c>
      <c r="C919">
        <v>245.66900000000001</v>
      </c>
      <c r="D919">
        <v>245.626</v>
      </c>
      <c r="E919">
        <v>241.19</v>
      </c>
      <c r="F919">
        <v>10.247</v>
      </c>
      <c r="G919">
        <v>0</v>
      </c>
      <c r="H919">
        <v>19.064900000000002</v>
      </c>
      <c r="I919">
        <v>0</v>
      </c>
      <c r="J919">
        <v>1.2300499999999999E-3</v>
      </c>
      <c r="K919">
        <v>0.99973199999999995</v>
      </c>
      <c r="L919">
        <v>0</v>
      </c>
      <c r="M919" t="s">
        <v>42</v>
      </c>
    </row>
    <row r="920" spans="1:13" x14ac:dyDescent="0.25">
      <c r="A920" t="s">
        <v>46</v>
      </c>
      <c r="B920">
        <v>265.41800000000001</v>
      </c>
      <c r="C920">
        <v>263.55900000000003</v>
      </c>
      <c r="D920">
        <v>263.512</v>
      </c>
      <c r="E920">
        <v>259.04300000000001</v>
      </c>
      <c r="F920">
        <v>9.85229</v>
      </c>
      <c r="G920">
        <v>0</v>
      </c>
      <c r="H920">
        <v>19.220400000000001</v>
      </c>
      <c r="I920">
        <v>0</v>
      </c>
      <c r="J920">
        <v>1.2300600000000001E-3</v>
      </c>
      <c r="K920">
        <v>0.999996</v>
      </c>
      <c r="L920">
        <v>0</v>
      </c>
      <c r="M920" t="s">
        <v>42</v>
      </c>
    </row>
    <row r="921" spans="1:13" x14ac:dyDescent="0.25">
      <c r="A921" t="s">
        <v>46</v>
      </c>
      <c r="B921">
        <v>253.995</v>
      </c>
      <c r="C921">
        <v>252.11799999999999</v>
      </c>
      <c r="D921">
        <v>252.08099999999999</v>
      </c>
      <c r="E921">
        <v>247.66</v>
      </c>
      <c r="F921">
        <v>9.7584999999999997</v>
      </c>
      <c r="G921">
        <v>0</v>
      </c>
      <c r="H921">
        <v>19.338100000000001</v>
      </c>
      <c r="I921">
        <v>0</v>
      </c>
      <c r="J921">
        <v>1.2300600000000001E-3</v>
      </c>
      <c r="K921">
        <v>0.998251</v>
      </c>
      <c r="L921">
        <v>0</v>
      </c>
      <c r="M921" t="s">
        <v>42</v>
      </c>
    </row>
    <row r="922" spans="1:13" x14ac:dyDescent="0.25">
      <c r="A922" t="s">
        <v>46</v>
      </c>
      <c r="B922">
        <v>252.47200000000001</v>
      </c>
      <c r="C922">
        <v>250.60599999999999</v>
      </c>
      <c r="D922">
        <v>250.56299999999999</v>
      </c>
      <c r="E922">
        <v>246.04900000000001</v>
      </c>
      <c r="F922">
        <v>9.9510100000000001</v>
      </c>
      <c r="G922">
        <v>0</v>
      </c>
      <c r="H922">
        <v>19.530799999999999</v>
      </c>
      <c r="I922">
        <v>0</v>
      </c>
      <c r="J922">
        <v>1.2300600000000001E-3</v>
      </c>
      <c r="K922">
        <v>0.999637</v>
      </c>
      <c r="L922">
        <v>0</v>
      </c>
      <c r="M922" t="s">
        <v>42</v>
      </c>
    </row>
    <row r="923" spans="1:13" x14ac:dyDescent="0.25">
      <c r="A923" t="s">
        <v>46</v>
      </c>
      <c r="B923">
        <v>254.85400000000001</v>
      </c>
      <c r="C923">
        <v>252.95699999999999</v>
      </c>
      <c r="D923">
        <v>252.91499999999999</v>
      </c>
      <c r="E923">
        <v>248.47900000000001</v>
      </c>
      <c r="F923">
        <v>9.7905999999999995</v>
      </c>
      <c r="G923">
        <v>0</v>
      </c>
      <c r="H923">
        <v>19.218</v>
      </c>
      <c r="I923">
        <v>0</v>
      </c>
      <c r="J923">
        <v>1.2300499999999999E-3</v>
      </c>
      <c r="K923">
        <v>0.99960499999999997</v>
      </c>
      <c r="L923">
        <v>0</v>
      </c>
      <c r="M923" t="s">
        <v>42</v>
      </c>
    </row>
    <row r="924" spans="1:13" x14ac:dyDescent="0.25">
      <c r="A924" t="s">
        <v>46</v>
      </c>
      <c r="B924">
        <v>253.49</v>
      </c>
      <c r="C924">
        <v>251.631</v>
      </c>
      <c r="D924">
        <v>251.589</v>
      </c>
      <c r="E924">
        <v>247.173</v>
      </c>
      <c r="F924">
        <v>10.248200000000001</v>
      </c>
      <c r="G924">
        <v>0</v>
      </c>
      <c r="H924">
        <v>19.088000000000001</v>
      </c>
      <c r="I924">
        <v>0</v>
      </c>
      <c r="J924">
        <v>1.2300499999999999E-3</v>
      </c>
      <c r="K924">
        <v>0.99955700000000003</v>
      </c>
      <c r="L924">
        <v>0</v>
      </c>
      <c r="M924" t="s">
        <v>42</v>
      </c>
    </row>
    <row r="925" spans="1:13" x14ac:dyDescent="0.25">
      <c r="A925" t="s">
        <v>46</v>
      </c>
      <c r="B925">
        <v>255.42599999999999</v>
      </c>
      <c r="C925">
        <v>253.56700000000001</v>
      </c>
      <c r="D925">
        <v>253.523</v>
      </c>
      <c r="E925">
        <v>249.08699999999999</v>
      </c>
      <c r="F925">
        <v>10.129799999999999</v>
      </c>
      <c r="G925">
        <v>0</v>
      </c>
      <c r="H925">
        <v>19.398599999999998</v>
      </c>
      <c r="I925">
        <v>0</v>
      </c>
      <c r="J925">
        <v>1.2300499999999999E-3</v>
      </c>
      <c r="K925">
        <v>0.99978699999999998</v>
      </c>
      <c r="L925">
        <v>0</v>
      </c>
      <c r="M925" t="s">
        <v>42</v>
      </c>
    </row>
    <row r="926" spans="1:13" x14ac:dyDescent="0.25">
      <c r="A926" t="s">
        <v>46</v>
      </c>
      <c r="B926">
        <v>263.64</v>
      </c>
      <c r="C926">
        <v>261.65199999999999</v>
      </c>
      <c r="D926">
        <v>261.60700000000003</v>
      </c>
      <c r="E926">
        <v>257.084</v>
      </c>
      <c r="F926">
        <v>9.9862000000000002</v>
      </c>
      <c r="G926">
        <v>0</v>
      </c>
      <c r="H926">
        <v>19.616</v>
      </c>
      <c r="I926">
        <v>0</v>
      </c>
      <c r="J926">
        <v>1.2300499999999999E-3</v>
      </c>
      <c r="K926">
        <v>0.99992000000000003</v>
      </c>
      <c r="L926">
        <v>0</v>
      </c>
      <c r="M926" t="s">
        <v>42</v>
      </c>
    </row>
    <row r="927" spans="1:13" x14ac:dyDescent="0.25">
      <c r="A927" t="s">
        <v>46</v>
      </c>
      <c r="B927">
        <v>259.45699999999999</v>
      </c>
      <c r="C927">
        <v>257.61599999999999</v>
      </c>
      <c r="D927">
        <v>257.57400000000001</v>
      </c>
      <c r="E927">
        <v>253.14599999999999</v>
      </c>
      <c r="F927">
        <v>10.269399999999999</v>
      </c>
      <c r="G927">
        <v>0</v>
      </c>
      <c r="H927">
        <v>19.258199999999999</v>
      </c>
      <c r="I927">
        <v>0</v>
      </c>
      <c r="J927">
        <v>1.2300799999999999E-3</v>
      </c>
      <c r="K927">
        <v>0.99990199999999996</v>
      </c>
      <c r="L927">
        <v>0</v>
      </c>
      <c r="M927" t="s">
        <v>42</v>
      </c>
    </row>
    <row r="928" spans="1:13" x14ac:dyDescent="0.25">
      <c r="A928" t="s">
        <v>46</v>
      </c>
      <c r="B928">
        <v>263.39800000000002</v>
      </c>
      <c r="C928">
        <v>261.55799999999999</v>
      </c>
      <c r="D928">
        <v>261.51799999999997</v>
      </c>
      <c r="E928">
        <v>257.04300000000001</v>
      </c>
      <c r="F928">
        <v>10.1227</v>
      </c>
      <c r="G928">
        <v>0</v>
      </c>
      <c r="H928">
        <v>19.122199999999999</v>
      </c>
      <c r="I928">
        <v>0</v>
      </c>
      <c r="J928">
        <v>1.2300499999999999E-3</v>
      </c>
      <c r="K928">
        <v>0.99958999999999998</v>
      </c>
      <c r="L928">
        <v>0</v>
      </c>
      <c r="M928" t="s">
        <v>42</v>
      </c>
    </row>
    <row r="929" spans="1:13" x14ac:dyDescent="0.25">
      <c r="A929" t="s">
        <v>46</v>
      </c>
      <c r="B929">
        <v>251.005</v>
      </c>
      <c r="C929">
        <v>249.04900000000001</v>
      </c>
      <c r="D929">
        <v>249</v>
      </c>
      <c r="E929">
        <v>244.52500000000001</v>
      </c>
      <c r="F929">
        <v>9.8634000000000004</v>
      </c>
      <c r="G929">
        <v>0</v>
      </c>
      <c r="H929">
        <v>19.423400000000001</v>
      </c>
      <c r="I929">
        <v>0</v>
      </c>
      <c r="J929">
        <v>1.2300499999999999E-3</v>
      </c>
      <c r="K929">
        <v>0.99989399999999995</v>
      </c>
      <c r="L929">
        <v>0</v>
      </c>
      <c r="M929" t="s">
        <v>42</v>
      </c>
    </row>
    <row r="930" spans="1:13" x14ac:dyDescent="0.25">
      <c r="A930" t="s">
        <v>46</v>
      </c>
      <c r="B930">
        <v>250.14699999999999</v>
      </c>
      <c r="C930">
        <v>248.14400000000001</v>
      </c>
      <c r="D930">
        <v>248.10599999999999</v>
      </c>
      <c r="E930">
        <v>243.68899999999999</v>
      </c>
      <c r="F930">
        <v>9.7599</v>
      </c>
      <c r="G930">
        <v>0</v>
      </c>
      <c r="H930">
        <v>19.171800000000001</v>
      </c>
      <c r="I930">
        <v>0</v>
      </c>
      <c r="J930">
        <v>1.23007E-3</v>
      </c>
      <c r="K930">
        <v>0.99992599999999998</v>
      </c>
      <c r="L930">
        <v>0</v>
      </c>
      <c r="M930" t="s">
        <v>42</v>
      </c>
    </row>
    <row r="931" spans="1:13" x14ac:dyDescent="0.25">
      <c r="A931" t="s">
        <v>46</v>
      </c>
      <c r="B931">
        <v>252.958</v>
      </c>
      <c r="C931">
        <v>251.102</v>
      </c>
      <c r="D931">
        <v>251.059</v>
      </c>
      <c r="E931">
        <v>246.637</v>
      </c>
      <c r="F931">
        <v>9.7807899999999997</v>
      </c>
      <c r="G931">
        <v>0</v>
      </c>
      <c r="H931">
        <v>19.083600000000001</v>
      </c>
      <c r="I931">
        <v>0</v>
      </c>
      <c r="J931">
        <v>1.2300499999999999E-3</v>
      </c>
      <c r="K931">
        <v>0.99990199999999996</v>
      </c>
      <c r="L931">
        <v>0</v>
      </c>
      <c r="M931" t="s">
        <v>42</v>
      </c>
    </row>
    <row r="932" spans="1:13" x14ac:dyDescent="0.25">
      <c r="A932" t="s">
        <v>46</v>
      </c>
      <c r="B932">
        <v>243.05600000000001</v>
      </c>
      <c r="C932">
        <v>241.19399999999999</v>
      </c>
      <c r="D932">
        <v>241.15299999999999</v>
      </c>
      <c r="E932">
        <v>236.70500000000001</v>
      </c>
      <c r="F932">
        <v>9.8109999999999999</v>
      </c>
      <c r="G932">
        <v>0</v>
      </c>
      <c r="H932">
        <v>19.349599999999999</v>
      </c>
      <c r="I932">
        <v>0</v>
      </c>
      <c r="J932">
        <v>1.2300499999999999E-3</v>
      </c>
      <c r="K932">
        <v>0.999641</v>
      </c>
      <c r="L932">
        <v>0</v>
      </c>
      <c r="M932" t="s">
        <v>42</v>
      </c>
    </row>
    <row r="933" spans="1:13" x14ac:dyDescent="0.25">
      <c r="A933" t="s">
        <v>46</v>
      </c>
      <c r="B933">
        <v>249.202</v>
      </c>
      <c r="C933">
        <v>247.35</v>
      </c>
      <c r="D933">
        <v>247.304</v>
      </c>
      <c r="E933">
        <v>242.828</v>
      </c>
      <c r="F933">
        <v>9.8925000000000001</v>
      </c>
      <c r="G933">
        <v>0</v>
      </c>
      <c r="H933">
        <v>19.299800000000001</v>
      </c>
      <c r="I933">
        <v>0</v>
      </c>
      <c r="J933">
        <v>1.2300499999999999E-3</v>
      </c>
      <c r="K933">
        <v>0.99939800000000001</v>
      </c>
      <c r="L933">
        <v>0</v>
      </c>
      <c r="M933" t="s">
        <v>42</v>
      </c>
    </row>
    <row r="934" spans="1:13" x14ac:dyDescent="0.25">
      <c r="A934" t="s">
        <v>46</v>
      </c>
      <c r="B934">
        <v>266.85300000000001</v>
      </c>
      <c r="C934">
        <v>264.85599999999999</v>
      </c>
      <c r="D934">
        <v>264.82</v>
      </c>
      <c r="E934">
        <v>260.29700000000003</v>
      </c>
      <c r="F934">
        <v>9.7971000000000004</v>
      </c>
      <c r="G934">
        <v>0</v>
      </c>
      <c r="H934">
        <v>19.240500000000001</v>
      </c>
      <c r="I934">
        <v>0</v>
      </c>
      <c r="J934">
        <v>1.2300600000000001E-3</v>
      </c>
      <c r="K934">
        <v>0.99982300000000002</v>
      </c>
      <c r="L934">
        <v>0</v>
      </c>
      <c r="M934" t="s">
        <v>42</v>
      </c>
    </row>
    <row r="935" spans="1:13" x14ac:dyDescent="0.25">
      <c r="A935" t="s">
        <v>46</v>
      </c>
      <c r="B935">
        <v>251.047</v>
      </c>
      <c r="C935">
        <v>249.19499999999999</v>
      </c>
      <c r="D935">
        <v>249.154</v>
      </c>
      <c r="E935">
        <v>244.73699999999999</v>
      </c>
      <c r="F935">
        <v>9.7640999999999991</v>
      </c>
      <c r="G935">
        <v>0</v>
      </c>
      <c r="H935">
        <v>19.2957</v>
      </c>
      <c r="I935">
        <v>0</v>
      </c>
      <c r="J935">
        <v>1.2300499999999999E-3</v>
      </c>
      <c r="K935">
        <v>0.99983500000000003</v>
      </c>
      <c r="L935">
        <v>0</v>
      </c>
      <c r="M935" t="s">
        <v>42</v>
      </c>
    </row>
    <row r="936" spans="1:13" x14ac:dyDescent="0.25">
      <c r="A936" t="s">
        <v>46</v>
      </c>
      <c r="B936">
        <v>244.67500000000001</v>
      </c>
      <c r="C936">
        <v>242.79</v>
      </c>
      <c r="D936">
        <v>242.744</v>
      </c>
      <c r="E936">
        <v>238.31800000000001</v>
      </c>
      <c r="F936">
        <v>9.7853999999999992</v>
      </c>
      <c r="G936">
        <v>0</v>
      </c>
      <c r="H936">
        <v>19.3231</v>
      </c>
      <c r="I936">
        <v>0</v>
      </c>
      <c r="J936">
        <v>1.2300600000000001E-3</v>
      </c>
      <c r="K936">
        <v>0.99964799999999998</v>
      </c>
      <c r="L936">
        <v>0</v>
      </c>
      <c r="M936" t="s">
        <v>42</v>
      </c>
    </row>
    <row r="937" spans="1:13" x14ac:dyDescent="0.25">
      <c r="A937" t="s">
        <v>46</v>
      </c>
      <c r="B937">
        <v>257.62599999999998</v>
      </c>
      <c r="C937">
        <v>255.774</v>
      </c>
      <c r="D937">
        <v>255.721</v>
      </c>
      <c r="E937">
        <v>251.18700000000001</v>
      </c>
      <c r="F937">
        <v>9.9611000000000001</v>
      </c>
      <c r="G937">
        <v>0</v>
      </c>
      <c r="H937">
        <v>19.77</v>
      </c>
      <c r="I937">
        <v>0</v>
      </c>
      <c r="J937">
        <v>1.2300600000000001E-3</v>
      </c>
      <c r="K937">
        <v>0.99940499999999999</v>
      </c>
      <c r="L937">
        <v>0</v>
      </c>
      <c r="M937" t="s">
        <v>42</v>
      </c>
    </row>
    <row r="938" spans="1:13" x14ac:dyDescent="0.25">
      <c r="A938" t="s">
        <v>46</v>
      </c>
      <c r="B938">
        <v>260.89999999999998</v>
      </c>
      <c r="C938">
        <v>258.90300000000002</v>
      </c>
      <c r="D938">
        <v>258.86099999999999</v>
      </c>
      <c r="E938">
        <v>254.404</v>
      </c>
      <c r="F938">
        <v>9.7719000000000005</v>
      </c>
      <c r="G938">
        <v>0</v>
      </c>
      <c r="H938">
        <v>19.163</v>
      </c>
      <c r="I938">
        <v>0</v>
      </c>
      <c r="J938">
        <v>1.2300499999999999E-3</v>
      </c>
      <c r="K938">
        <v>0.99986900000000001</v>
      </c>
      <c r="L938">
        <v>0</v>
      </c>
      <c r="M938" t="s">
        <v>42</v>
      </c>
    </row>
    <row r="939" spans="1:13" x14ac:dyDescent="0.25">
      <c r="A939" t="s">
        <v>46</v>
      </c>
      <c r="B939">
        <v>254.11199999999999</v>
      </c>
      <c r="C939">
        <v>252.24700000000001</v>
      </c>
      <c r="D939">
        <v>252.20400000000001</v>
      </c>
      <c r="E939">
        <v>247.78700000000001</v>
      </c>
      <c r="F939">
        <v>10.1904</v>
      </c>
      <c r="G939">
        <v>0</v>
      </c>
      <c r="H939">
        <v>19.205200000000001</v>
      </c>
      <c r="I939">
        <v>0</v>
      </c>
      <c r="J939">
        <v>1.2300499999999999E-3</v>
      </c>
      <c r="K939">
        <v>0.99990800000000002</v>
      </c>
      <c r="L939">
        <v>0</v>
      </c>
      <c r="M939" t="s">
        <v>42</v>
      </c>
    </row>
    <row r="940" spans="1:13" x14ac:dyDescent="0.25">
      <c r="A940" t="s">
        <v>46</v>
      </c>
      <c r="B940">
        <v>259.95499999999998</v>
      </c>
      <c r="C940">
        <v>258.089</v>
      </c>
      <c r="D940">
        <v>258.04500000000002</v>
      </c>
      <c r="E940">
        <v>253.57900000000001</v>
      </c>
      <c r="F940">
        <v>10.0063</v>
      </c>
      <c r="G940">
        <v>0</v>
      </c>
      <c r="H940">
        <v>19.2182</v>
      </c>
      <c r="I940">
        <v>0</v>
      </c>
      <c r="J940">
        <v>1.2300600000000001E-3</v>
      </c>
      <c r="K940">
        <v>0.99907000000000001</v>
      </c>
      <c r="L940">
        <v>0</v>
      </c>
      <c r="M940" t="s">
        <v>42</v>
      </c>
    </row>
    <row r="941" spans="1:13" x14ac:dyDescent="0.25">
      <c r="A941" t="s">
        <v>46</v>
      </c>
      <c r="B941">
        <v>249.66900000000001</v>
      </c>
      <c r="C941">
        <v>247.76900000000001</v>
      </c>
      <c r="D941">
        <v>247.72399999999999</v>
      </c>
      <c r="E941">
        <v>243.21199999999999</v>
      </c>
      <c r="F941">
        <v>9.9273000000000007</v>
      </c>
      <c r="G941">
        <v>0</v>
      </c>
      <c r="H941">
        <v>19.5486</v>
      </c>
      <c r="I941">
        <v>0</v>
      </c>
      <c r="J941">
        <v>1.2300600000000001E-3</v>
      </c>
      <c r="K941">
        <v>0.99999300000000002</v>
      </c>
      <c r="L941">
        <v>0</v>
      </c>
      <c r="M941" t="s">
        <v>42</v>
      </c>
    </row>
    <row r="942" spans="1:13" x14ac:dyDescent="0.25">
      <c r="A942" t="s">
        <v>46</v>
      </c>
      <c r="B942">
        <v>254.49</v>
      </c>
      <c r="C942">
        <v>252.62799999999999</v>
      </c>
      <c r="D942">
        <v>252.59100000000001</v>
      </c>
      <c r="E942">
        <v>248.155</v>
      </c>
      <c r="F942">
        <v>10.1045</v>
      </c>
      <c r="G942">
        <v>0</v>
      </c>
      <c r="H942">
        <v>19.2044</v>
      </c>
      <c r="I942">
        <v>0</v>
      </c>
      <c r="J942">
        <v>1.2300600000000001E-3</v>
      </c>
      <c r="K942">
        <v>0.99965199999999999</v>
      </c>
      <c r="L942">
        <v>0</v>
      </c>
      <c r="M942" t="s">
        <v>42</v>
      </c>
    </row>
    <row r="943" spans="1:13" x14ac:dyDescent="0.25">
      <c r="A943" t="s">
        <v>46</v>
      </c>
      <c r="B943">
        <v>257.89800000000002</v>
      </c>
      <c r="C943">
        <v>256.02300000000002</v>
      </c>
      <c r="D943">
        <v>255.97900000000001</v>
      </c>
      <c r="E943">
        <v>251.51499999999999</v>
      </c>
      <c r="F943">
        <v>9.8406000000000002</v>
      </c>
      <c r="G943">
        <v>0</v>
      </c>
      <c r="H943">
        <v>19.2423</v>
      </c>
      <c r="I943">
        <v>0</v>
      </c>
      <c r="J943">
        <v>1.2300499999999999E-3</v>
      </c>
      <c r="K943">
        <v>0.998807</v>
      </c>
      <c r="L943">
        <v>0</v>
      </c>
      <c r="M943" t="s">
        <v>42</v>
      </c>
    </row>
    <row r="944" spans="1:13" x14ac:dyDescent="0.25">
      <c r="A944" t="s">
        <v>46</v>
      </c>
      <c r="B944">
        <v>257.06099999999998</v>
      </c>
      <c r="C944">
        <v>255.19900000000001</v>
      </c>
      <c r="D944">
        <v>255.15600000000001</v>
      </c>
      <c r="E944">
        <v>250.63300000000001</v>
      </c>
      <c r="F944">
        <v>9.8195999999999994</v>
      </c>
      <c r="G944">
        <v>0</v>
      </c>
      <c r="H944">
        <v>19.298500000000001</v>
      </c>
      <c r="I944">
        <v>0</v>
      </c>
      <c r="J944">
        <v>1.2300600000000001E-3</v>
      </c>
      <c r="K944">
        <v>0.999282</v>
      </c>
      <c r="L944">
        <v>0</v>
      </c>
      <c r="M944" t="s">
        <v>42</v>
      </c>
    </row>
    <row r="945" spans="1:25" x14ac:dyDescent="0.25">
      <c r="A945" t="s">
        <v>46</v>
      </c>
      <c r="B945">
        <v>252.4</v>
      </c>
      <c r="C945">
        <v>250.53100000000001</v>
      </c>
      <c r="D945">
        <v>250.48500000000001</v>
      </c>
      <c r="E945">
        <v>245.95699999999999</v>
      </c>
      <c r="F945">
        <v>10.0281</v>
      </c>
      <c r="G945">
        <v>0</v>
      </c>
      <c r="H945">
        <v>19.6126</v>
      </c>
      <c r="I945">
        <v>0</v>
      </c>
      <c r="J945">
        <v>1.2300499999999999E-3</v>
      </c>
      <c r="K945">
        <v>0.99976799999999999</v>
      </c>
      <c r="L945">
        <v>0</v>
      </c>
      <c r="M945" t="s">
        <v>42</v>
      </c>
    </row>
    <row r="946" spans="1:25" x14ac:dyDescent="0.25">
      <c r="A946" t="s">
        <v>46</v>
      </c>
      <c r="B946">
        <v>245.87899999999999</v>
      </c>
      <c r="C946">
        <v>243.98099999999999</v>
      </c>
      <c r="D946">
        <v>243.94399999999999</v>
      </c>
      <c r="E946">
        <v>239.52799999999999</v>
      </c>
      <c r="F946">
        <v>10.198499999999999</v>
      </c>
      <c r="G946">
        <v>0</v>
      </c>
      <c r="H946">
        <v>19.2867</v>
      </c>
      <c r="I946">
        <v>0</v>
      </c>
      <c r="J946">
        <v>1.2300600000000001E-3</v>
      </c>
      <c r="K946">
        <v>0.99762499999999998</v>
      </c>
      <c r="L946">
        <v>0</v>
      </c>
      <c r="M946" t="s">
        <v>42</v>
      </c>
    </row>
    <row r="947" spans="1:25" x14ac:dyDescent="0.25">
      <c r="A947" t="s">
        <v>46</v>
      </c>
      <c r="B947">
        <v>258.25200000000001</v>
      </c>
      <c r="C947">
        <v>256.39100000000002</v>
      </c>
      <c r="D947">
        <v>256.34800000000001</v>
      </c>
      <c r="E947">
        <v>251.916</v>
      </c>
      <c r="F947">
        <v>9.7227999999999994</v>
      </c>
      <c r="G947">
        <v>0</v>
      </c>
      <c r="H947">
        <v>19.276</v>
      </c>
      <c r="I947">
        <v>0</v>
      </c>
      <c r="J947">
        <v>1.2300499999999999E-3</v>
      </c>
      <c r="K947">
        <v>0.99932100000000001</v>
      </c>
      <c r="L947">
        <v>0</v>
      </c>
      <c r="M947" t="s">
        <v>42</v>
      </c>
    </row>
    <row r="948" spans="1:25" x14ac:dyDescent="0.25">
      <c r="A948" t="s">
        <v>46</v>
      </c>
      <c r="B948">
        <v>247.19200000000001</v>
      </c>
      <c r="C948">
        <v>245.34</v>
      </c>
      <c r="D948">
        <v>245.30199999999999</v>
      </c>
      <c r="E948">
        <v>240.90799999999999</v>
      </c>
      <c r="F948">
        <v>10.2014</v>
      </c>
      <c r="G948">
        <v>0</v>
      </c>
      <c r="H948">
        <v>19.236000000000001</v>
      </c>
      <c r="I948">
        <v>0</v>
      </c>
      <c r="J948">
        <v>1.2300499999999999E-3</v>
      </c>
      <c r="K948">
        <v>0.99996700000000005</v>
      </c>
      <c r="L948">
        <v>0</v>
      </c>
      <c r="M948" t="s">
        <v>42</v>
      </c>
    </row>
    <row r="949" spans="1:25" x14ac:dyDescent="0.25">
      <c r="A949" t="s">
        <v>46</v>
      </c>
      <c r="B949">
        <v>249.89099999999999</v>
      </c>
      <c r="C949">
        <v>248.03899999999999</v>
      </c>
      <c r="D949">
        <v>247.99100000000001</v>
      </c>
      <c r="E949">
        <v>243.46799999999999</v>
      </c>
      <c r="F949">
        <v>10.044600000000001</v>
      </c>
      <c r="G949">
        <v>0</v>
      </c>
      <c r="H949">
        <v>19.7134</v>
      </c>
      <c r="I949">
        <v>0</v>
      </c>
      <c r="J949">
        <v>1.2300499999999999E-3</v>
      </c>
      <c r="K949">
        <v>0.99981399999999998</v>
      </c>
      <c r="L949">
        <v>0</v>
      </c>
      <c r="M949" t="s">
        <v>42</v>
      </c>
    </row>
    <row r="950" spans="1:25" x14ac:dyDescent="0.25">
      <c r="A950" t="s">
        <v>46</v>
      </c>
      <c r="B950">
        <v>259.19099999999997</v>
      </c>
      <c r="C950">
        <v>257.18599999999998</v>
      </c>
      <c r="D950">
        <v>257.149</v>
      </c>
      <c r="E950">
        <v>252.72499999999999</v>
      </c>
      <c r="F950">
        <v>9.7681000000000004</v>
      </c>
      <c r="G950">
        <v>0</v>
      </c>
      <c r="H950">
        <v>19.318200000000001</v>
      </c>
      <c r="I950">
        <v>0</v>
      </c>
      <c r="J950">
        <v>1.2300600000000001E-3</v>
      </c>
      <c r="K950">
        <v>0.99976100000000001</v>
      </c>
      <c r="L950">
        <v>0</v>
      </c>
      <c r="M950" t="s">
        <v>42</v>
      </c>
    </row>
    <row r="951" spans="1:25" x14ac:dyDescent="0.25">
      <c r="A951" t="s">
        <v>46</v>
      </c>
      <c r="B951">
        <v>253.958</v>
      </c>
      <c r="C951">
        <v>252.089</v>
      </c>
      <c r="D951">
        <v>252.048</v>
      </c>
      <c r="E951">
        <v>247.63499999999999</v>
      </c>
      <c r="F951">
        <v>9.7114100000000008</v>
      </c>
      <c r="G951">
        <v>0</v>
      </c>
      <c r="H951">
        <v>19.155000000000001</v>
      </c>
      <c r="I951">
        <v>0</v>
      </c>
      <c r="J951">
        <v>1.2300499999999999E-3</v>
      </c>
      <c r="K951">
        <v>0.99997499999999995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264.04199999999997</v>
      </c>
      <c r="C952">
        <v>262.09699999999998</v>
      </c>
      <c r="D952">
        <v>262.05900000000003</v>
      </c>
      <c r="E952">
        <v>257.64499999999998</v>
      </c>
      <c r="F952">
        <v>9.8066899999999997</v>
      </c>
      <c r="G952">
        <v>0</v>
      </c>
      <c r="H952">
        <v>19.098199999999999</v>
      </c>
      <c r="I952">
        <v>0</v>
      </c>
      <c r="J952">
        <v>1.2300600000000001E-3</v>
      </c>
      <c r="K952">
        <v>0.99934000000000001</v>
      </c>
      <c r="L952">
        <v>0</v>
      </c>
      <c r="M952" t="s">
        <v>42</v>
      </c>
      <c r="R952">
        <f>AVERAGE(B903:B952)</f>
        <v>254.73588000000001</v>
      </c>
      <c r="S952">
        <f>AVERAGE(C903:C952)</f>
        <v>252.84958000000006</v>
      </c>
      <c r="U952">
        <f>_xlfn.VAR.P(B903:B952)</f>
        <v>42.510387105599996</v>
      </c>
      <c r="V952">
        <f>_xlfn.VAR.P(C903:C952)</f>
        <v>42.426998243600003</v>
      </c>
      <c r="X952">
        <f>1.96*SQRT(U952)/50</f>
        <v>0.25558396123769034</v>
      </c>
      <c r="Y952">
        <f>1.96*SQRT(V952)/50</f>
        <v>0.25533315997152717</v>
      </c>
    </row>
    <row r="953" spans="1:25" x14ac:dyDescent="0.25">
      <c r="A953" t="s">
        <v>46</v>
      </c>
      <c r="B953">
        <v>12842.031999999999</v>
      </c>
      <c r="C953" t="s">
        <v>36</v>
      </c>
    </row>
    <row r="954" spans="1:25" x14ac:dyDescent="0.25">
      <c r="A954" t="s">
        <v>47</v>
      </c>
      <c r="B954">
        <v>10925</v>
      </c>
      <c r="C954">
        <v>6108.56</v>
      </c>
      <c r="D954">
        <v>6066.81</v>
      </c>
      <c r="E954">
        <v>6056.23</v>
      </c>
      <c r="F954">
        <v>41.784599999999998</v>
      </c>
      <c r="G954">
        <v>248.238</v>
      </c>
      <c r="H954">
        <v>51.278500000000001</v>
      </c>
      <c r="I954">
        <v>1.2300499999999999E-3</v>
      </c>
      <c r="J954">
        <v>0.99981200000000003</v>
      </c>
      <c r="K954">
        <v>0</v>
      </c>
      <c r="L954" t="s">
        <v>42</v>
      </c>
    </row>
    <row r="955" spans="1:25" x14ac:dyDescent="0.25">
      <c r="A955" t="s">
        <v>47</v>
      </c>
      <c r="B955">
        <v>10692.9</v>
      </c>
      <c r="C955">
        <v>6067.1</v>
      </c>
      <c r="D955">
        <v>6025.43</v>
      </c>
      <c r="E955">
        <v>6014.85</v>
      </c>
      <c r="F955">
        <v>41.8001</v>
      </c>
      <c r="G955">
        <v>227.126</v>
      </c>
      <c r="H955">
        <v>50.942700000000002</v>
      </c>
      <c r="I955">
        <v>1.2300499999999999E-3</v>
      </c>
      <c r="J955">
        <v>0.99975199999999997</v>
      </c>
      <c r="K955">
        <v>0</v>
      </c>
      <c r="L955" t="s">
        <v>42</v>
      </c>
    </row>
    <row r="956" spans="1:25" x14ac:dyDescent="0.25">
      <c r="A956" t="s">
        <v>47</v>
      </c>
      <c r="B956">
        <v>10622.1</v>
      </c>
      <c r="C956">
        <v>6058.72</v>
      </c>
      <c r="D956">
        <v>6016.98</v>
      </c>
      <c r="E956">
        <v>6006.5</v>
      </c>
      <c r="F956">
        <v>41.736199999999997</v>
      </c>
      <c r="G956">
        <v>226.006</v>
      </c>
      <c r="H956">
        <v>50.926900000000003</v>
      </c>
      <c r="I956">
        <v>1.2300499999999999E-3</v>
      </c>
      <c r="J956">
        <v>0.99993699999999996</v>
      </c>
      <c r="K956">
        <v>0</v>
      </c>
      <c r="L956" t="s">
        <v>42</v>
      </c>
    </row>
    <row r="957" spans="1:25" x14ac:dyDescent="0.25">
      <c r="A957" t="s">
        <v>47</v>
      </c>
      <c r="B957">
        <v>10609.2</v>
      </c>
      <c r="C957">
        <v>6052.11</v>
      </c>
      <c r="D957">
        <v>6010.22</v>
      </c>
      <c r="E957">
        <v>5999.73</v>
      </c>
      <c r="F957">
        <v>41.592700000000001</v>
      </c>
      <c r="G957">
        <v>229.80600000000001</v>
      </c>
      <c r="H957">
        <v>50.829900000000002</v>
      </c>
      <c r="I957">
        <v>1.2300499999999999E-3</v>
      </c>
      <c r="J957">
        <v>0.99995400000000001</v>
      </c>
      <c r="K957">
        <v>0</v>
      </c>
      <c r="L957" t="s">
        <v>42</v>
      </c>
    </row>
    <row r="958" spans="1:25" x14ac:dyDescent="0.25">
      <c r="A958" t="s">
        <v>47</v>
      </c>
      <c r="B958">
        <v>10622.6</v>
      </c>
      <c r="C958">
        <v>6061.3</v>
      </c>
      <c r="D958">
        <v>6019.37</v>
      </c>
      <c r="E958">
        <v>6008.87</v>
      </c>
      <c r="F958">
        <v>41.835299999999997</v>
      </c>
      <c r="G958">
        <v>225.02600000000001</v>
      </c>
      <c r="H958">
        <v>50.856499999999997</v>
      </c>
      <c r="I958">
        <v>1.2300600000000001E-3</v>
      </c>
      <c r="J958">
        <v>0.99850300000000003</v>
      </c>
      <c r="K958">
        <v>0</v>
      </c>
      <c r="L958" t="s">
        <v>42</v>
      </c>
    </row>
    <row r="959" spans="1:25" x14ac:dyDescent="0.25">
      <c r="A959" t="s">
        <v>47</v>
      </c>
      <c r="B959">
        <v>10654.7</v>
      </c>
      <c r="C959">
        <v>6051.95</v>
      </c>
      <c r="D959">
        <v>6010.19</v>
      </c>
      <c r="E959">
        <v>5999.74</v>
      </c>
      <c r="F959">
        <v>41.887799999999999</v>
      </c>
      <c r="G959">
        <v>225.66900000000001</v>
      </c>
      <c r="H959">
        <v>50.932600000000001</v>
      </c>
      <c r="I959">
        <v>1.2300499999999999E-3</v>
      </c>
      <c r="J959">
        <v>0.999865</v>
      </c>
      <c r="K959">
        <v>0</v>
      </c>
      <c r="L959" t="s">
        <v>42</v>
      </c>
    </row>
    <row r="960" spans="1:25" x14ac:dyDescent="0.25">
      <c r="A960" t="s">
        <v>47</v>
      </c>
      <c r="B960">
        <v>10711.3</v>
      </c>
      <c r="C960">
        <v>6101.57</v>
      </c>
      <c r="D960">
        <v>6059.29</v>
      </c>
      <c r="E960">
        <v>6048.62</v>
      </c>
      <c r="F960">
        <v>42.1004</v>
      </c>
      <c r="G960">
        <v>228.24299999999999</v>
      </c>
      <c r="H960">
        <v>51.307200000000002</v>
      </c>
      <c r="I960">
        <v>1.2300499999999999E-3</v>
      </c>
      <c r="J960">
        <v>0.99927999999999995</v>
      </c>
      <c r="K960">
        <v>0</v>
      </c>
      <c r="L960" t="s">
        <v>42</v>
      </c>
    </row>
    <row r="961" spans="1:12" x14ac:dyDescent="0.25">
      <c r="A961" t="s">
        <v>47</v>
      </c>
      <c r="B961">
        <v>10650.6</v>
      </c>
      <c r="C961">
        <v>6071.76</v>
      </c>
      <c r="D961">
        <v>6029.7</v>
      </c>
      <c r="E961">
        <v>6019.23</v>
      </c>
      <c r="F961">
        <v>41.621000000000002</v>
      </c>
      <c r="G961">
        <v>225.446</v>
      </c>
      <c r="H961">
        <v>50.9437</v>
      </c>
      <c r="I961">
        <v>1.2300499999999999E-3</v>
      </c>
      <c r="J961">
        <v>0.99996099999999999</v>
      </c>
      <c r="K961">
        <v>0</v>
      </c>
      <c r="L961" t="s">
        <v>42</v>
      </c>
    </row>
    <row r="962" spans="1:12" x14ac:dyDescent="0.25">
      <c r="A962" t="s">
        <v>47</v>
      </c>
      <c r="B962">
        <v>10664.5</v>
      </c>
      <c r="C962">
        <v>6081.69</v>
      </c>
      <c r="D962">
        <v>6039.83</v>
      </c>
      <c r="E962">
        <v>6029.3</v>
      </c>
      <c r="F962">
        <v>42.057499999999997</v>
      </c>
      <c r="G962">
        <v>224.09700000000001</v>
      </c>
      <c r="H962">
        <v>51.37</v>
      </c>
      <c r="I962">
        <v>1.2300600000000001E-3</v>
      </c>
      <c r="J962">
        <v>0.99983599999999995</v>
      </c>
      <c r="K962">
        <v>0</v>
      </c>
      <c r="L962" t="s">
        <v>42</v>
      </c>
    </row>
    <row r="963" spans="1:12" x14ac:dyDescent="0.25">
      <c r="A963" t="s">
        <v>47</v>
      </c>
      <c r="B963">
        <v>10663.6</v>
      </c>
      <c r="C963">
        <v>6079.77</v>
      </c>
      <c r="D963">
        <v>6038.08</v>
      </c>
      <c r="E963">
        <v>6027.57</v>
      </c>
      <c r="F963">
        <v>41.662100000000002</v>
      </c>
      <c r="G963">
        <v>235.31800000000001</v>
      </c>
      <c r="H963">
        <v>51.174900000000001</v>
      </c>
      <c r="I963">
        <v>1.2300499999999999E-3</v>
      </c>
      <c r="J963">
        <v>0.99994499999999997</v>
      </c>
      <c r="K963">
        <v>0</v>
      </c>
      <c r="L963" t="s">
        <v>42</v>
      </c>
    </row>
    <row r="964" spans="1:12" x14ac:dyDescent="0.25">
      <c r="A964" t="s">
        <v>47</v>
      </c>
      <c r="B964">
        <v>10675.4</v>
      </c>
      <c r="C964">
        <v>6092.09</v>
      </c>
      <c r="D964">
        <v>6050.08</v>
      </c>
      <c r="E964">
        <v>6039.55</v>
      </c>
      <c r="F964">
        <v>41.4938</v>
      </c>
      <c r="G964">
        <v>230.01300000000001</v>
      </c>
      <c r="H964">
        <v>50.9709</v>
      </c>
      <c r="I964">
        <v>1.2300499999999999E-3</v>
      </c>
      <c r="J964">
        <v>0.99998299999999996</v>
      </c>
      <c r="K964">
        <v>0</v>
      </c>
      <c r="L964" t="s">
        <v>42</v>
      </c>
    </row>
    <row r="965" spans="1:12" x14ac:dyDescent="0.25">
      <c r="A965" t="s">
        <v>47</v>
      </c>
      <c r="B965">
        <v>10703.7</v>
      </c>
      <c r="C965">
        <v>6097.18</v>
      </c>
      <c r="D965">
        <v>6054.99</v>
      </c>
      <c r="E965">
        <v>6044.36</v>
      </c>
      <c r="F965">
        <v>41.6252</v>
      </c>
      <c r="G965">
        <v>226.542</v>
      </c>
      <c r="H965">
        <v>51.777299999999997</v>
      </c>
      <c r="I965">
        <v>1.2300499999999999E-3</v>
      </c>
      <c r="J965">
        <v>0.99991300000000005</v>
      </c>
      <c r="K965">
        <v>0</v>
      </c>
      <c r="L965" t="s">
        <v>42</v>
      </c>
    </row>
    <row r="966" spans="1:12" x14ac:dyDescent="0.25">
      <c r="A966" t="s">
        <v>47</v>
      </c>
      <c r="B966">
        <v>10719.9</v>
      </c>
      <c r="C966">
        <v>6099.14</v>
      </c>
      <c r="D966">
        <v>6056.75</v>
      </c>
      <c r="E966">
        <v>6045.93</v>
      </c>
      <c r="F966">
        <v>42.0184</v>
      </c>
      <c r="G966">
        <v>229.26</v>
      </c>
      <c r="H966">
        <v>50.965000000000003</v>
      </c>
      <c r="I966">
        <v>1.2300499999999999E-3</v>
      </c>
      <c r="J966">
        <v>0.999969</v>
      </c>
      <c r="K966">
        <v>0</v>
      </c>
      <c r="L966" t="s">
        <v>42</v>
      </c>
    </row>
    <row r="967" spans="1:12" x14ac:dyDescent="0.25">
      <c r="A967" t="s">
        <v>47</v>
      </c>
      <c r="B967">
        <v>10664.1</v>
      </c>
      <c r="C967">
        <v>6091.86</v>
      </c>
      <c r="D967">
        <v>6049.96</v>
      </c>
      <c r="E967">
        <v>6039.42</v>
      </c>
      <c r="F967">
        <v>41.9512</v>
      </c>
      <c r="G967">
        <v>234.86</v>
      </c>
      <c r="H967">
        <v>51.671799999999998</v>
      </c>
      <c r="I967">
        <v>1.2300499999999999E-3</v>
      </c>
      <c r="J967">
        <v>0.99996799999999997</v>
      </c>
      <c r="K967">
        <v>0</v>
      </c>
      <c r="L967" t="s">
        <v>42</v>
      </c>
    </row>
    <row r="968" spans="1:12" x14ac:dyDescent="0.25">
      <c r="A968" t="s">
        <v>47</v>
      </c>
      <c r="B968">
        <v>10647.2</v>
      </c>
      <c r="C968">
        <v>6093.91</v>
      </c>
      <c r="D968">
        <v>6052.06</v>
      </c>
      <c r="E968">
        <v>6041.49</v>
      </c>
      <c r="F968">
        <v>41.871299999999998</v>
      </c>
      <c r="G968">
        <v>225.869</v>
      </c>
      <c r="H968">
        <v>51.067399999999999</v>
      </c>
      <c r="I968">
        <v>1.2300499999999999E-3</v>
      </c>
      <c r="J968">
        <v>0.99875800000000003</v>
      </c>
      <c r="K968">
        <v>0</v>
      </c>
      <c r="L968" t="s">
        <v>42</v>
      </c>
    </row>
    <row r="969" spans="1:12" x14ac:dyDescent="0.25">
      <c r="A969" t="s">
        <v>47</v>
      </c>
      <c r="B969">
        <v>10635.9</v>
      </c>
      <c r="C969">
        <v>6094.79</v>
      </c>
      <c r="D969">
        <v>6052.75</v>
      </c>
      <c r="E969">
        <v>6042.24</v>
      </c>
      <c r="F969">
        <v>42.127200000000002</v>
      </c>
      <c r="G969">
        <v>225.358</v>
      </c>
      <c r="H969">
        <v>51.190600000000003</v>
      </c>
      <c r="I969">
        <v>1.2300499999999999E-3</v>
      </c>
      <c r="J969">
        <v>0.99977899999999997</v>
      </c>
      <c r="K969">
        <v>0</v>
      </c>
      <c r="L969" t="s">
        <v>42</v>
      </c>
    </row>
    <row r="970" spans="1:12" x14ac:dyDescent="0.25">
      <c r="A970" t="s">
        <v>47</v>
      </c>
      <c r="B970">
        <v>10699.8</v>
      </c>
      <c r="C970">
        <v>6098.29</v>
      </c>
      <c r="D970">
        <v>6056.46</v>
      </c>
      <c r="E970">
        <v>6046.01</v>
      </c>
      <c r="F970">
        <v>41.766399999999997</v>
      </c>
      <c r="G970">
        <v>225.577</v>
      </c>
      <c r="H970">
        <v>51.141100000000002</v>
      </c>
      <c r="I970">
        <v>1.2300499999999999E-3</v>
      </c>
      <c r="J970">
        <v>0.99975800000000004</v>
      </c>
      <c r="K970">
        <v>0</v>
      </c>
      <c r="L970" t="s">
        <v>42</v>
      </c>
    </row>
    <row r="971" spans="1:12" x14ac:dyDescent="0.25">
      <c r="A971" t="s">
        <v>47</v>
      </c>
      <c r="B971">
        <v>10722.8</v>
      </c>
      <c r="C971">
        <v>6062.8</v>
      </c>
      <c r="D971">
        <v>6020.92</v>
      </c>
      <c r="E971">
        <v>6010.44</v>
      </c>
      <c r="F971">
        <v>41.820099999999996</v>
      </c>
      <c r="G971">
        <v>224.36099999999999</v>
      </c>
      <c r="H971">
        <v>51.011299999999999</v>
      </c>
      <c r="I971">
        <v>1.2300600000000001E-3</v>
      </c>
      <c r="J971">
        <v>0.99926300000000001</v>
      </c>
      <c r="K971">
        <v>0</v>
      </c>
      <c r="L971" t="s">
        <v>42</v>
      </c>
    </row>
    <row r="972" spans="1:12" x14ac:dyDescent="0.25">
      <c r="A972" t="s">
        <v>47</v>
      </c>
      <c r="B972">
        <v>10576</v>
      </c>
      <c r="C972">
        <v>6059.7</v>
      </c>
      <c r="D972">
        <v>6017.61</v>
      </c>
      <c r="E972">
        <v>6007.1</v>
      </c>
      <c r="F972">
        <v>41.410299999999999</v>
      </c>
      <c r="G972">
        <v>224.64699999999999</v>
      </c>
      <c r="H972">
        <v>50.738500000000002</v>
      </c>
      <c r="I972">
        <v>1.2300499999999999E-3</v>
      </c>
      <c r="J972">
        <v>0.99934400000000001</v>
      </c>
      <c r="K972">
        <v>0</v>
      </c>
      <c r="L972" t="s">
        <v>42</v>
      </c>
    </row>
    <row r="973" spans="1:12" x14ac:dyDescent="0.25">
      <c r="A973" t="s">
        <v>47</v>
      </c>
      <c r="B973">
        <v>10577.2</v>
      </c>
      <c r="C973">
        <v>6061.14</v>
      </c>
      <c r="D973">
        <v>6019.68</v>
      </c>
      <c r="E973">
        <v>6009.22</v>
      </c>
      <c r="F973">
        <v>41.671399999999998</v>
      </c>
      <c r="G973">
        <v>225.59800000000001</v>
      </c>
      <c r="H973">
        <v>50.965299999999999</v>
      </c>
      <c r="I973">
        <v>1.2300499999999999E-3</v>
      </c>
      <c r="J973">
        <v>0.99909199999999998</v>
      </c>
      <c r="K973">
        <v>0</v>
      </c>
      <c r="L973" t="s">
        <v>42</v>
      </c>
    </row>
    <row r="974" spans="1:12" x14ac:dyDescent="0.25">
      <c r="A974" t="s">
        <v>47</v>
      </c>
      <c r="B974">
        <v>10574.4</v>
      </c>
      <c r="C974">
        <v>6062.36</v>
      </c>
      <c r="D974">
        <v>6020.76</v>
      </c>
      <c r="E974">
        <v>6010.19</v>
      </c>
      <c r="F974">
        <v>41.435200000000002</v>
      </c>
      <c r="G974">
        <v>230.76599999999999</v>
      </c>
      <c r="H974">
        <v>50.966500000000003</v>
      </c>
      <c r="I974">
        <v>1.2300499999999999E-3</v>
      </c>
      <c r="J974">
        <v>0.99990299999999999</v>
      </c>
      <c r="K974">
        <v>0</v>
      </c>
      <c r="L974" t="s">
        <v>42</v>
      </c>
    </row>
    <row r="975" spans="1:12" x14ac:dyDescent="0.25">
      <c r="A975" t="s">
        <v>47</v>
      </c>
      <c r="B975">
        <v>10600.8</v>
      </c>
      <c r="C975">
        <v>6086.59</v>
      </c>
      <c r="D975">
        <v>6044.94</v>
      </c>
      <c r="E975">
        <v>6034.47</v>
      </c>
      <c r="F975">
        <v>41.709899999999998</v>
      </c>
      <c r="G975">
        <v>226.10499999999999</v>
      </c>
      <c r="H975">
        <v>51.0441</v>
      </c>
      <c r="I975">
        <v>1.2300499999999999E-3</v>
      </c>
      <c r="J975">
        <v>0.99876500000000001</v>
      </c>
      <c r="K975">
        <v>0</v>
      </c>
      <c r="L975" t="s">
        <v>42</v>
      </c>
    </row>
    <row r="976" spans="1:12" x14ac:dyDescent="0.25">
      <c r="A976" t="s">
        <v>47</v>
      </c>
      <c r="B976">
        <v>10599.4</v>
      </c>
      <c r="C976">
        <v>6072.76</v>
      </c>
      <c r="D976">
        <v>6030.92</v>
      </c>
      <c r="E976">
        <v>6020.36</v>
      </c>
      <c r="F976">
        <v>41.814999999999998</v>
      </c>
      <c r="G976">
        <v>226.61799999999999</v>
      </c>
      <c r="H976">
        <v>51.240099999999998</v>
      </c>
      <c r="I976">
        <v>1.2300499999999999E-3</v>
      </c>
      <c r="J976">
        <v>0.99919500000000006</v>
      </c>
      <c r="K976">
        <v>0</v>
      </c>
      <c r="L976" t="s">
        <v>42</v>
      </c>
    </row>
    <row r="977" spans="1:12" x14ac:dyDescent="0.25">
      <c r="A977" t="s">
        <v>47</v>
      </c>
      <c r="B977">
        <v>10630.1</v>
      </c>
      <c r="C977">
        <v>6095.66</v>
      </c>
      <c r="D977">
        <v>6053.67</v>
      </c>
      <c r="E977">
        <v>6043.08</v>
      </c>
      <c r="F977">
        <v>41.796799999999998</v>
      </c>
      <c r="G977">
        <v>234.57300000000001</v>
      </c>
      <c r="H977">
        <v>51.260899999999999</v>
      </c>
      <c r="I977">
        <v>1.2300499999999999E-3</v>
      </c>
      <c r="J977">
        <v>0.99891600000000003</v>
      </c>
      <c r="K977">
        <v>0</v>
      </c>
      <c r="L977" t="s">
        <v>42</v>
      </c>
    </row>
    <row r="978" spans="1:12" x14ac:dyDescent="0.25">
      <c r="A978" t="s">
        <v>47</v>
      </c>
      <c r="B978">
        <v>10627.6</v>
      </c>
      <c r="C978">
        <v>6066.25</v>
      </c>
      <c r="D978">
        <v>6024.48</v>
      </c>
      <c r="E978">
        <v>6013.98</v>
      </c>
      <c r="F978">
        <v>41.708599999999997</v>
      </c>
      <c r="G978">
        <v>237.31800000000001</v>
      </c>
      <c r="H978">
        <v>50.975999999999999</v>
      </c>
      <c r="I978">
        <v>1.2300499999999999E-3</v>
      </c>
      <c r="J978">
        <v>0.99954600000000005</v>
      </c>
      <c r="K978">
        <v>0</v>
      </c>
      <c r="L978" t="s">
        <v>42</v>
      </c>
    </row>
    <row r="979" spans="1:12" x14ac:dyDescent="0.25">
      <c r="A979" t="s">
        <v>47</v>
      </c>
      <c r="B979">
        <v>10588.9</v>
      </c>
      <c r="C979">
        <v>6064.09</v>
      </c>
      <c r="D979">
        <v>6022.33</v>
      </c>
      <c r="E979">
        <v>6011.75</v>
      </c>
      <c r="F979">
        <v>41.460799999999999</v>
      </c>
      <c r="G979">
        <v>225.48500000000001</v>
      </c>
      <c r="H979">
        <v>51.018999999999998</v>
      </c>
      <c r="I979">
        <v>1.2300499999999999E-3</v>
      </c>
      <c r="J979">
        <v>0.99953000000000003</v>
      </c>
      <c r="K979">
        <v>0</v>
      </c>
      <c r="L979" t="s">
        <v>42</v>
      </c>
    </row>
    <row r="980" spans="1:12" x14ac:dyDescent="0.25">
      <c r="A980" t="s">
        <v>47</v>
      </c>
      <c r="B980">
        <v>10614.9</v>
      </c>
      <c r="C980">
        <v>6073.86</v>
      </c>
      <c r="D980">
        <v>6032.31</v>
      </c>
      <c r="E980">
        <v>6021.7</v>
      </c>
      <c r="F980">
        <v>41.995600000000003</v>
      </c>
      <c r="G980">
        <v>241.91300000000001</v>
      </c>
      <c r="H980">
        <v>50.985900000000001</v>
      </c>
      <c r="I980">
        <v>1.2300499999999999E-3</v>
      </c>
      <c r="J980">
        <v>0.99946299999999999</v>
      </c>
      <c r="K980">
        <v>0</v>
      </c>
      <c r="L980" t="s">
        <v>42</v>
      </c>
    </row>
    <row r="981" spans="1:12" x14ac:dyDescent="0.25">
      <c r="A981" t="s">
        <v>47</v>
      </c>
      <c r="B981">
        <v>10660.4</v>
      </c>
      <c r="C981">
        <v>6074.13</v>
      </c>
      <c r="D981">
        <v>6032.08</v>
      </c>
      <c r="E981">
        <v>6021.57</v>
      </c>
      <c r="F981">
        <v>41.7136</v>
      </c>
      <c r="G981">
        <v>224.79400000000001</v>
      </c>
      <c r="H981">
        <v>51.152200000000001</v>
      </c>
      <c r="I981">
        <v>1.2300499999999999E-3</v>
      </c>
      <c r="J981">
        <v>0.99986900000000001</v>
      </c>
      <c r="K981">
        <v>0</v>
      </c>
      <c r="L981" t="s">
        <v>42</v>
      </c>
    </row>
    <row r="982" spans="1:12" x14ac:dyDescent="0.25">
      <c r="A982" t="s">
        <v>47</v>
      </c>
      <c r="B982">
        <v>10624.2</v>
      </c>
      <c r="C982">
        <v>6084.42</v>
      </c>
      <c r="D982">
        <v>6042.38</v>
      </c>
      <c r="E982">
        <v>6031.84</v>
      </c>
      <c r="F982">
        <v>42.001800000000003</v>
      </c>
      <c r="G982">
        <v>226.667</v>
      </c>
      <c r="H982">
        <v>51.168199999999999</v>
      </c>
      <c r="I982">
        <v>1.2300499999999999E-3</v>
      </c>
      <c r="J982">
        <v>0.99934500000000004</v>
      </c>
      <c r="K982">
        <v>0</v>
      </c>
      <c r="L982" t="s">
        <v>42</v>
      </c>
    </row>
    <row r="983" spans="1:12" x14ac:dyDescent="0.25">
      <c r="A983" t="s">
        <v>47</v>
      </c>
      <c r="B983">
        <v>10647.4</v>
      </c>
      <c r="C983">
        <v>6086.28</v>
      </c>
      <c r="D983">
        <v>6044.34</v>
      </c>
      <c r="E983">
        <v>6033.71</v>
      </c>
      <c r="F983">
        <v>41.944699999999997</v>
      </c>
      <c r="G983">
        <v>232.21899999999999</v>
      </c>
      <c r="H983">
        <v>50.895899999999997</v>
      </c>
      <c r="I983">
        <v>1.2300499999999999E-3</v>
      </c>
      <c r="J983">
        <v>0.99992800000000004</v>
      </c>
      <c r="K983">
        <v>0</v>
      </c>
      <c r="L983" t="s">
        <v>42</v>
      </c>
    </row>
    <row r="984" spans="1:12" x14ac:dyDescent="0.25">
      <c r="A984" t="s">
        <v>47</v>
      </c>
      <c r="B984">
        <v>10631.8</v>
      </c>
      <c r="C984">
        <v>6086.9</v>
      </c>
      <c r="D984">
        <v>6044.95</v>
      </c>
      <c r="E984">
        <v>6034.43</v>
      </c>
      <c r="F984">
        <v>41.840200000000003</v>
      </c>
      <c r="G984">
        <v>227.125</v>
      </c>
      <c r="H984">
        <v>51.5092</v>
      </c>
      <c r="I984">
        <v>1.2300600000000001E-3</v>
      </c>
      <c r="J984">
        <v>0.99750499999999998</v>
      </c>
      <c r="K984">
        <v>0</v>
      </c>
      <c r="L984" t="s">
        <v>42</v>
      </c>
    </row>
    <row r="985" spans="1:12" x14ac:dyDescent="0.25">
      <c r="A985" t="s">
        <v>47</v>
      </c>
      <c r="B985">
        <v>10618.2</v>
      </c>
      <c r="C985">
        <v>6071.85</v>
      </c>
      <c r="D985">
        <v>6030</v>
      </c>
      <c r="E985">
        <v>6019.47</v>
      </c>
      <c r="F985">
        <v>39.212899999999998</v>
      </c>
      <c r="G985">
        <v>236.65600000000001</v>
      </c>
      <c r="H985">
        <v>51.224400000000003</v>
      </c>
      <c r="I985">
        <v>1.2300499999999999E-3</v>
      </c>
      <c r="J985">
        <v>0.99951100000000004</v>
      </c>
      <c r="K985">
        <v>0</v>
      </c>
      <c r="L985" t="s">
        <v>42</v>
      </c>
    </row>
    <row r="986" spans="1:12" x14ac:dyDescent="0.25">
      <c r="A986" t="s">
        <v>47</v>
      </c>
      <c r="B986">
        <v>10653.6</v>
      </c>
      <c r="C986">
        <v>6092.39</v>
      </c>
      <c r="D986">
        <v>6050.6</v>
      </c>
      <c r="E986">
        <v>6040.05</v>
      </c>
      <c r="F986">
        <v>41.479399999999998</v>
      </c>
      <c r="G986">
        <v>235.446</v>
      </c>
      <c r="H986">
        <v>51.110399999999998</v>
      </c>
      <c r="I986">
        <v>1.2300499999999999E-3</v>
      </c>
      <c r="J986">
        <v>0.99962399999999996</v>
      </c>
      <c r="K986">
        <v>0</v>
      </c>
      <c r="L986" t="s">
        <v>42</v>
      </c>
    </row>
    <row r="987" spans="1:12" x14ac:dyDescent="0.25">
      <c r="A987" t="s">
        <v>47</v>
      </c>
      <c r="B987">
        <v>10664.8</v>
      </c>
      <c r="C987">
        <v>6077.54</v>
      </c>
      <c r="D987">
        <v>6035.74</v>
      </c>
      <c r="E987">
        <v>6025.22</v>
      </c>
      <c r="F987">
        <v>41.667000000000002</v>
      </c>
      <c r="G987">
        <v>229.113</v>
      </c>
      <c r="H987">
        <v>50.964599999999997</v>
      </c>
      <c r="I987">
        <v>1.2300499999999999E-3</v>
      </c>
      <c r="J987">
        <v>0.99933700000000003</v>
      </c>
      <c r="K987">
        <v>0</v>
      </c>
      <c r="L987" t="s">
        <v>42</v>
      </c>
    </row>
    <row r="988" spans="1:12" x14ac:dyDescent="0.25">
      <c r="A988" t="s">
        <v>47</v>
      </c>
      <c r="B988">
        <v>10817.6</v>
      </c>
      <c r="C988">
        <v>6161.37</v>
      </c>
      <c r="D988">
        <v>6118.88</v>
      </c>
      <c r="E988">
        <v>6108.25</v>
      </c>
      <c r="F988">
        <v>42.038899999999998</v>
      </c>
      <c r="G988">
        <v>249.99199999999999</v>
      </c>
      <c r="H988">
        <v>50.815600000000003</v>
      </c>
      <c r="I988">
        <v>1.2300499999999999E-3</v>
      </c>
      <c r="J988">
        <v>0.99981500000000001</v>
      </c>
      <c r="K988">
        <v>0</v>
      </c>
      <c r="L988" t="s">
        <v>42</v>
      </c>
    </row>
    <row r="989" spans="1:12" x14ac:dyDescent="0.25">
      <c r="A989" t="s">
        <v>47</v>
      </c>
      <c r="B989">
        <v>10661.4</v>
      </c>
      <c r="C989">
        <v>6081.24</v>
      </c>
      <c r="D989">
        <v>6039.44</v>
      </c>
      <c r="E989">
        <v>6028.9</v>
      </c>
      <c r="F989">
        <v>41.721699999999998</v>
      </c>
      <c r="G989">
        <v>225.85599999999999</v>
      </c>
      <c r="H989">
        <v>51.420999999999999</v>
      </c>
      <c r="I989">
        <v>1.2300600000000001E-3</v>
      </c>
      <c r="J989">
        <v>0.99967399999999995</v>
      </c>
      <c r="K989">
        <v>0</v>
      </c>
      <c r="L989" t="s">
        <v>42</v>
      </c>
    </row>
    <row r="990" spans="1:12" x14ac:dyDescent="0.25">
      <c r="A990" t="s">
        <v>47</v>
      </c>
      <c r="B990">
        <v>10709.3</v>
      </c>
      <c r="C990">
        <v>6110.11</v>
      </c>
      <c r="D990">
        <v>6068.06</v>
      </c>
      <c r="E990">
        <v>6057.54</v>
      </c>
      <c r="F990">
        <v>42.161200000000001</v>
      </c>
      <c r="G990">
        <v>228.494</v>
      </c>
      <c r="H990">
        <v>51.283099999999997</v>
      </c>
      <c r="I990">
        <v>1.23007E-3</v>
      </c>
      <c r="J990">
        <v>0.99996700000000005</v>
      </c>
      <c r="K990">
        <v>0</v>
      </c>
      <c r="L990" t="s">
        <v>42</v>
      </c>
    </row>
    <row r="991" spans="1:12" x14ac:dyDescent="0.25">
      <c r="A991" t="s">
        <v>47</v>
      </c>
      <c r="B991">
        <v>10760</v>
      </c>
      <c r="C991">
        <v>6087.92</v>
      </c>
      <c r="D991">
        <v>6046.18</v>
      </c>
      <c r="E991">
        <v>6035.59</v>
      </c>
      <c r="F991">
        <v>41.742400000000004</v>
      </c>
      <c r="G991">
        <v>229.10599999999999</v>
      </c>
      <c r="H991">
        <v>50.968200000000003</v>
      </c>
      <c r="I991">
        <v>1.2300499999999999E-3</v>
      </c>
      <c r="J991">
        <v>0.99902800000000003</v>
      </c>
      <c r="K991">
        <v>0</v>
      </c>
      <c r="L991" t="s">
        <v>42</v>
      </c>
    </row>
    <row r="992" spans="1:12" x14ac:dyDescent="0.25">
      <c r="A992" t="s">
        <v>47</v>
      </c>
      <c r="B992">
        <v>10716.2</v>
      </c>
      <c r="C992">
        <v>6113.77</v>
      </c>
      <c r="D992">
        <v>6071.79</v>
      </c>
      <c r="E992">
        <v>6061.28</v>
      </c>
      <c r="F992">
        <v>42.131700000000002</v>
      </c>
      <c r="G992">
        <v>230.06</v>
      </c>
      <c r="H992">
        <v>51.148499999999999</v>
      </c>
      <c r="I992">
        <v>1.2300499999999999E-3</v>
      </c>
      <c r="J992">
        <v>0.99996499999999999</v>
      </c>
      <c r="K992">
        <v>0</v>
      </c>
      <c r="L992" t="s">
        <v>42</v>
      </c>
    </row>
    <row r="993" spans="1:25" x14ac:dyDescent="0.25">
      <c r="A993" t="s">
        <v>47</v>
      </c>
      <c r="B993">
        <v>10669.1</v>
      </c>
      <c r="C993">
        <v>6080.43</v>
      </c>
      <c r="D993">
        <v>6038.78</v>
      </c>
      <c r="E993">
        <v>6028.25</v>
      </c>
      <c r="F993">
        <v>41.442300000000003</v>
      </c>
      <c r="G993">
        <v>229.13300000000001</v>
      </c>
      <c r="H993">
        <v>50.945300000000003</v>
      </c>
      <c r="I993">
        <v>1.2300499999999999E-3</v>
      </c>
      <c r="J993">
        <v>0.99933000000000005</v>
      </c>
      <c r="K993">
        <v>0</v>
      </c>
      <c r="L993" t="s">
        <v>42</v>
      </c>
    </row>
    <row r="994" spans="1:25" x14ac:dyDescent="0.25">
      <c r="A994" t="s">
        <v>47</v>
      </c>
      <c r="B994">
        <v>10642.8</v>
      </c>
      <c r="C994">
        <v>6090.59</v>
      </c>
      <c r="D994">
        <v>6048.75</v>
      </c>
      <c r="E994">
        <v>6038.23</v>
      </c>
      <c r="F994">
        <v>41.94</v>
      </c>
      <c r="G994">
        <v>226.70099999999999</v>
      </c>
      <c r="H994">
        <v>50.832299999999996</v>
      </c>
      <c r="I994">
        <v>1.2300499999999999E-3</v>
      </c>
      <c r="J994">
        <v>0.999726</v>
      </c>
      <c r="K994">
        <v>0</v>
      </c>
      <c r="L994" t="s">
        <v>42</v>
      </c>
    </row>
    <row r="995" spans="1:25" x14ac:dyDescent="0.25">
      <c r="A995" t="s">
        <v>47</v>
      </c>
      <c r="B995">
        <v>10627.1</v>
      </c>
      <c r="C995">
        <v>6069.77</v>
      </c>
      <c r="D995">
        <v>6027.97</v>
      </c>
      <c r="E995">
        <v>6017.41</v>
      </c>
      <c r="F995">
        <v>41.554299999999998</v>
      </c>
      <c r="G995">
        <v>240.17699999999999</v>
      </c>
      <c r="H995">
        <v>50.936500000000002</v>
      </c>
      <c r="I995">
        <v>1.2300499999999999E-3</v>
      </c>
      <c r="J995">
        <v>0.99923399999999996</v>
      </c>
      <c r="K995">
        <v>0</v>
      </c>
      <c r="L995" t="s">
        <v>42</v>
      </c>
    </row>
    <row r="996" spans="1:25" x14ac:dyDescent="0.25">
      <c r="A996" t="s">
        <v>47</v>
      </c>
      <c r="B996">
        <v>10636</v>
      </c>
      <c r="C996">
        <v>6063.33</v>
      </c>
      <c r="D996">
        <v>6021.42</v>
      </c>
      <c r="E996">
        <v>6010.98</v>
      </c>
      <c r="F996">
        <v>41.7819</v>
      </c>
      <c r="G996">
        <v>225.09899999999999</v>
      </c>
      <c r="H996">
        <v>50.726399999999998</v>
      </c>
      <c r="I996">
        <v>1.2300499999999999E-3</v>
      </c>
      <c r="J996">
        <v>0.99961900000000004</v>
      </c>
      <c r="K996">
        <v>0</v>
      </c>
      <c r="L996" t="s">
        <v>42</v>
      </c>
    </row>
    <row r="997" spans="1:25" x14ac:dyDescent="0.25">
      <c r="A997" t="s">
        <v>47</v>
      </c>
      <c r="B997">
        <v>10621</v>
      </c>
      <c r="C997">
        <v>6067.97</v>
      </c>
      <c r="D997">
        <v>6025.98</v>
      </c>
      <c r="E997">
        <v>6015.47</v>
      </c>
      <c r="F997">
        <v>41.760800000000003</v>
      </c>
      <c r="G997">
        <v>238.96600000000001</v>
      </c>
      <c r="H997">
        <v>50.899500000000003</v>
      </c>
      <c r="I997">
        <v>1.2300499999999999E-3</v>
      </c>
      <c r="J997">
        <v>0.99918499999999999</v>
      </c>
      <c r="K997">
        <v>0</v>
      </c>
      <c r="L997" t="s">
        <v>42</v>
      </c>
    </row>
    <row r="998" spans="1:25" x14ac:dyDescent="0.25">
      <c r="A998" t="s">
        <v>47</v>
      </c>
      <c r="B998">
        <v>10625.7</v>
      </c>
      <c r="C998">
        <v>6072.08</v>
      </c>
      <c r="D998">
        <v>6030.21</v>
      </c>
      <c r="E998">
        <v>6019.6</v>
      </c>
      <c r="F998">
        <v>41.602200000000003</v>
      </c>
      <c r="G998">
        <v>234.44399999999999</v>
      </c>
      <c r="H998">
        <v>51.090600000000002</v>
      </c>
      <c r="I998">
        <v>1.2300499999999999E-3</v>
      </c>
      <c r="J998">
        <v>0.99987899999999996</v>
      </c>
      <c r="K998">
        <v>0</v>
      </c>
      <c r="L998" t="s">
        <v>42</v>
      </c>
    </row>
    <row r="999" spans="1:25" x14ac:dyDescent="0.25">
      <c r="A999" t="s">
        <v>47</v>
      </c>
      <c r="B999">
        <v>10686</v>
      </c>
      <c r="C999">
        <v>6067.26</v>
      </c>
      <c r="D999">
        <v>6025.35</v>
      </c>
      <c r="E999">
        <v>6014.85</v>
      </c>
      <c r="F999">
        <v>41.601300000000002</v>
      </c>
      <c r="G999">
        <v>232.56100000000001</v>
      </c>
      <c r="H999">
        <v>50.854900000000001</v>
      </c>
      <c r="I999">
        <v>1.2300799999999999E-3</v>
      </c>
      <c r="J999">
        <v>0.99999099999999996</v>
      </c>
      <c r="K999">
        <v>0</v>
      </c>
      <c r="L999" t="s">
        <v>42</v>
      </c>
    </row>
    <row r="1000" spans="1:25" x14ac:dyDescent="0.25">
      <c r="A1000" t="s">
        <v>47</v>
      </c>
      <c r="B1000">
        <v>10665.1</v>
      </c>
      <c r="C1000">
        <v>6078.03</v>
      </c>
      <c r="D1000">
        <v>6036.12</v>
      </c>
      <c r="E1000">
        <v>6025.56</v>
      </c>
      <c r="F1000">
        <v>41.727499999999999</v>
      </c>
      <c r="G1000">
        <v>228.68100000000001</v>
      </c>
      <c r="H1000">
        <v>50.892899999999997</v>
      </c>
      <c r="I1000">
        <v>1.2300499999999999E-3</v>
      </c>
      <c r="J1000">
        <v>0.99995900000000004</v>
      </c>
      <c r="K1000">
        <v>0</v>
      </c>
      <c r="L1000" t="s">
        <v>42</v>
      </c>
    </row>
    <row r="1001" spans="1:25" x14ac:dyDescent="0.25">
      <c r="A1001" t="s">
        <v>47</v>
      </c>
      <c r="B1001">
        <v>10640.5</v>
      </c>
      <c r="C1001">
        <v>6071.97</v>
      </c>
      <c r="D1001">
        <v>6029.93</v>
      </c>
      <c r="E1001">
        <v>6019.37</v>
      </c>
      <c r="F1001">
        <v>41.842599999999997</v>
      </c>
      <c r="G1001">
        <v>232.51</v>
      </c>
      <c r="H1001">
        <v>50.8626</v>
      </c>
      <c r="I1001">
        <v>1.23007E-3</v>
      </c>
      <c r="J1001">
        <v>0.99991300000000005</v>
      </c>
      <c r="K1001">
        <v>0</v>
      </c>
      <c r="L1001" t="s">
        <v>42</v>
      </c>
    </row>
    <row r="1002" spans="1:25" x14ac:dyDescent="0.25">
      <c r="A1002" t="s">
        <v>47</v>
      </c>
      <c r="B1002">
        <v>10672.5</v>
      </c>
      <c r="C1002">
        <v>6063.02</v>
      </c>
      <c r="D1002">
        <v>6021.44</v>
      </c>
      <c r="E1002">
        <v>6010.95</v>
      </c>
      <c r="F1002">
        <v>41.617100000000001</v>
      </c>
      <c r="G1002">
        <v>241.59899999999999</v>
      </c>
      <c r="H1002">
        <v>50.782200000000003</v>
      </c>
      <c r="I1002">
        <v>1.2300499999999999E-3</v>
      </c>
      <c r="J1002">
        <v>0.99910299999999996</v>
      </c>
      <c r="K1002">
        <v>0</v>
      </c>
      <c r="L1002" t="s">
        <v>42</v>
      </c>
    </row>
    <row r="1003" spans="1:25" x14ac:dyDescent="0.25">
      <c r="A1003" t="s">
        <v>47</v>
      </c>
      <c r="B1003">
        <v>10592.7</v>
      </c>
      <c r="C1003">
        <v>6054.58</v>
      </c>
      <c r="D1003">
        <v>6012.93</v>
      </c>
      <c r="E1003">
        <v>6002.42</v>
      </c>
      <c r="F1003">
        <v>41.754199999999997</v>
      </c>
      <c r="G1003">
        <v>240.60400000000001</v>
      </c>
      <c r="H1003">
        <v>50.781500000000001</v>
      </c>
      <c r="I1003">
        <v>1.2300499999999999E-3</v>
      </c>
      <c r="J1003">
        <v>0.99968100000000004</v>
      </c>
      <c r="K1003">
        <v>0</v>
      </c>
      <c r="L1003" t="s">
        <v>42</v>
      </c>
    </row>
    <row r="1004" spans="1:25" x14ac:dyDescent="0.25">
      <c r="A1004" t="s">
        <v>47</v>
      </c>
      <c r="B1004">
        <v>10614.7</v>
      </c>
      <c r="C1004">
        <v>6068.17</v>
      </c>
      <c r="D1004">
        <v>6026.61</v>
      </c>
      <c r="E1004">
        <v>6016.01</v>
      </c>
      <c r="F1004">
        <v>41.555199999999999</v>
      </c>
      <c r="G1004">
        <v>234.79900000000001</v>
      </c>
      <c r="H1004">
        <v>50.9407</v>
      </c>
      <c r="I1004">
        <v>1.2300499999999999E-3</v>
      </c>
      <c r="J1004">
        <v>0.99968400000000002</v>
      </c>
      <c r="K1004">
        <v>0</v>
      </c>
      <c r="L1004" t="s">
        <v>42</v>
      </c>
    </row>
    <row r="1005" spans="1:25" x14ac:dyDescent="0.25">
      <c r="A1005" t="s">
        <v>47</v>
      </c>
      <c r="B1005">
        <v>10687.6</v>
      </c>
      <c r="C1005">
        <v>6099.07</v>
      </c>
      <c r="D1005">
        <v>6056.78</v>
      </c>
      <c r="E1005">
        <v>6046.22</v>
      </c>
      <c r="F1005">
        <v>42.771099999999997</v>
      </c>
      <c r="G1005">
        <v>241.21</v>
      </c>
      <c r="H1005">
        <v>51.557099999999998</v>
      </c>
      <c r="I1005">
        <v>1.2300499999999999E-3</v>
      </c>
      <c r="J1005">
        <v>0.99861999999999995</v>
      </c>
      <c r="K1005">
        <v>0</v>
      </c>
      <c r="L1005" t="s">
        <v>42</v>
      </c>
    </row>
    <row r="1006" spans="1:25" x14ac:dyDescent="0.25">
      <c r="A1006" t="s">
        <v>47</v>
      </c>
      <c r="B1006">
        <v>10649.8</v>
      </c>
      <c r="C1006">
        <v>6075.96</v>
      </c>
      <c r="D1006">
        <v>6034.13</v>
      </c>
      <c r="E1006">
        <v>6023.66</v>
      </c>
      <c r="F1006">
        <v>41.835099999999997</v>
      </c>
      <c r="G1006">
        <v>223.13499999999999</v>
      </c>
      <c r="H1006">
        <v>50.935299999999998</v>
      </c>
      <c r="I1006">
        <v>1.2300499999999999E-3</v>
      </c>
      <c r="J1006">
        <v>0.99996300000000005</v>
      </c>
      <c r="K1006">
        <v>0</v>
      </c>
      <c r="L1006" t="s">
        <v>42</v>
      </c>
    </row>
    <row r="1007" spans="1:25" x14ac:dyDescent="0.25">
      <c r="A1007" t="s">
        <v>47</v>
      </c>
      <c r="B1007">
        <v>10661.6</v>
      </c>
      <c r="C1007">
        <v>6093.55</v>
      </c>
      <c r="D1007">
        <v>6051.38</v>
      </c>
      <c r="E1007">
        <v>6040.83</v>
      </c>
      <c r="F1007">
        <v>41.4636</v>
      </c>
      <c r="G1007">
        <v>228.18700000000001</v>
      </c>
      <c r="H1007">
        <v>51.116500000000002</v>
      </c>
      <c r="I1007">
        <v>1.2300499999999999E-3</v>
      </c>
      <c r="J1007">
        <v>0.99977199999999999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10663.5</v>
      </c>
      <c r="C1008">
        <v>6079.55</v>
      </c>
      <c r="D1008">
        <v>6037.65</v>
      </c>
      <c r="E1008">
        <v>6027.14</v>
      </c>
      <c r="F1008">
        <v>41.819299999999998</v>
      </c>
      <c r="G1008">
        <v>235.48400000000001</v>
      </c>
      <c r="H1008">
        <v>51.0623</v>
      </c>
      <c r="I1008">
        <v>1.2300600000000001E-3</v>
      </c>
      <c r="J1008">
        <v>0.99949500000000002</v>
      </c>
      <c r="K1008">
        <v>0</v>
      </c>
      <c r="L1008" t="s">
        <v>42</v>
      </c>
      <c r="R1008">
        <f>AVERAGE(B959:B1008)</f>
        <v>10654.467999999999</v>
      </c>
      <c r="S1008">
        <f>AVERAGE(C959:C1008)</f>
        <v>6081.6491999999989</v>
      </c>
      <c r="U1008">
        <f>_xlfn.VAR.P(B959:B1008)</f>
        <v>2172.7065759999959</v>
      </c>
      <c r="V1008">
        <f>_xlfn.VAR.P(C959:C1008)</f>
        <v>334.96700335999878</v>
      </c>
      <c r="X1008">
        <f>1.96*SQRT(U1008)/50</f>
        <v>1.8272021872098976</v>
      </c>
      <c r="Y1008">
        <f>1.96*SQRT(V1008)/50</f>
        <v>0.71744246880367246</v>
      </c>
    </row>
    <row r="1009" spans="1:12" x14ac:dyDescent="0.25">
      <c r="A1009" t="s">
        <v>48</v>
      </c>
      <c r="B1009">
        <v>532870.3382</v>
      </c>
      <c r="C1009" t="s">
        <v>36</v>
      </c>
    </row>
    <row r="1010" spans="1:12" x14ac:dyDescent="0.25">
      <c r="A1010" t="s">
        <v>49</v>
      </c>
      <c r="B1010">
        <v>5921</v>
      </c>
      <c r="C1010">
        <v>5918.5</v>
      </c>
      <c r="D1010">
        <v>5876.68</v>
      </c>
      <c r="E1010">
        <v>5866.18</v>
      </c>
      <c r="F1010">
        <v>40.120100000000001</v>
      </c>
      <c r="G1010">
        <v>0</v>
      </c>
      <c r="H1010">
        <v>50.733800000000002</v>
      </c>
      <c r="I1010">
        <v>1.2300499999999999E-3</v>
      </c>
      <c r="J1010">
        <v>0.99832299999999996</v>
      </c>
      <c r="K1010">
        <v>0</v>
      </c>
      <c r="L1010" t="s">
        <v>42</v>
      </c>
    </row>
    <row r="1011" spans="1:12" x14ac:dyDescent="0.25">
      <c r="A1011" t="s">
        <v>49</v>
      </c>
      <c r="B1011">
        <v>5901.08</v>
      </c>
      <c r="C1011">
        <v>5898.55</v>
      </c>
      <c r="D1011">
        <v>5856.97</v>
      </c>
      <c r="E1011">
        <v>5846.48</v>
      </c>
      <c r="F1011">
        <v>40.238199999999999</v>
      </c>
      <c r="G1011">
        <v>0</v>
      </c>
      <c r="H1011">
        <v>50.5505</v>
      </c>
      <c r="I1011">
        <v>1.2300499999999999E-3</v>
      </c>
      <c r="J1011">
        <v>0.99981399999999998</v>
      </c>
      <c r="K1011">
        <v>0</v>
      </c>
      <c r="L1011" t="s">
        <v>42</v>
      </c>
    </row>
    <row r="1012" spans="1:12" x14ac:dyDescent="0.25">
      <c r="A1012" t="s">
        <v>49</v>
      </c>
      <c r="B1012">
        <v>5898.57</v>
      </c>
      <c r="C1012">
        <v>5896.19</v>
      </c>
      <c r="D1012">
        <v>5853.59</v>
      </c>
      <c r="E1012">
        <v>5843.11</v>
      </c>
      <c r="F1012">
        <v>39.896099999999997</v>
      </c>
      <c r="G1012">
        <v>0</v>
      </c>
      <c r="H1012">
        <v>50.530900000000003</v>
      </c>
      <c r="I1012">
        <v>1.2300499999999999E-3</v>
      </c>
      <c r="J1012">
        <v>0.995861</v>
      </c>
      <c r="K1012">
        <v>0</v>
      </c>
      <c r="L1012" t="s">
        <v>42</v>
      </c>
    </row>
    <row r="1013" spans="1:12" x14ac:dyDescent="0.25">
      <c r="A1013" t="s">
        <v>49</v>
      </c>
      <c r="B1013">
        <v>5890.55</v>
      </c>
      <c r="C1013">
        <v>5887.99</v>
      </c>
      <c r="D1013">
        <v>5846.66</v>
      </c>
      <c r="E1013">
        <v>5836.19</v>
      </c>
      <c r="F1013">
        <v>39.765500000000003</v>
      </c>
      <c r="G1013">
        <v>0</v>
      </c>
      <c r="H1013">
        <v>50.697000000000003</v>
      </c>
      <c r="I1013">
        <v>1.2300499999999999E-3</v>
      </c>
      <c r="J1013">
        <v>0.99712100000000004</v>
      </c>
      <c r="K1013">
        <v>0</v>
      </c>
      <c r="L1013" t="s">
        <v>42</v>
      </c>
    </row>
    <row r="1014" spans="1:12" x14ac:dyDescent="0.25">
      <c r="A1014" t="s">
        <v>49</v>
      </c>
      <c r="B1014">
        <v>5945.49</v>
      </c>
      <c r="C1014">
        <v>5943.14</v>
      </c>
      <c r="D1014">
        <v>5901.13</v>
      </c>
      <c r="E1014">
        <v>5890.52</v>
      </c>
      <c r="F1014">
        <v>40.553400000000003</v>
      </c>
      <c r="G1014">
        <v>0</v>
      </c>
      <c r="H1014">
        <v>51.408700000000003</v>
      </c>
      <c r="I1014">
        <v>1.2300499999999999E-3</v>
      </c>
      <c r="J1014">
        <v>0.999718</v>
      </c>
      <c r="K1014">
        <v>0</v>
      </c>
      <c r="L1014" t="s">
        <v>42</v>
      </c>
    </row>
    <row r="1015" spans="1:12" x14ac:dyDescent="0.25">
      <c r="A1015" t="s">
        <v>49</v>
      </c>
      <c r="B1015">
        <v>5891.99</v>
      </c>
      <c r="C1015">
        <v>5889.62</v>
      </c>
      <c r="D1015">
        <v>5848.27</v>
      </c>
      <c r="E1015">
        <v>5837.8</v>
      </c>
      <c r="F1015">
        <v>40.603400000000001</v>
      </c>
      <c r="G1015">
        <v>0</v>
      </c>
      <c r="H1015">
        <v>50.533000000000001</v>
      </c>
      <c r="I1015">
        <v>1.2300499999999999E-3</v>
      </c>
      <c r="J1015">
        <v>0.99993799999999999</v>
      </c>
      <c r="K1015">
        <v>0</v>
      </c>
      <c r="L1015" t="s">
        <v>42</v>
      </c>
    </row>
    <row r="1016" spans="1:12" x14ac:dyDescent="0.25">
      <c r="A1016" t="s">
        <v>49</v>
      </c>
      <c r="B1016">
        <v>5898.69</v>
      </c>
      <c r="C1016">
        <v>5896.31</v>
      </c>
      <c r="D1016">
        <v>5854.63</v>
      </c>
      <c r="E1016">
        <v>5844.14</v>
      </c>
      <c r="F1016">
        <v>40.179099999999998</v>
      </c>
      <c r="G1016">
        <v>0</v>
      </c>
      <c r="H1016">
        <v>50.598500000000001</v>
      </c>
      <c r="I1016">
        <v>1.2300499999999999E-3</v>
      </c>
      <c r="J1016">
        <v>0.999915</v>
      </c>
      <c r="K1016">
        <v>0</v>
      </c>
      <c r="L1016" t="s">
        <v>42</v>
      </c>
    </row>
    <row r="1017" spans="1:12" x14ac:dyDescent="0.25">
      <c r="A1017" t="s">
        <v>49</v>
      </c>
      <c r="B1017">
        <v>5912.33</v>
      </c>
      <c r="C1017">
        <v>5909.95</v>
      </c>
      <c r="D1017">
        <v>5868.57</v>
      </c>
      <c r="E1017">
        <v>5858.13</v>
      </c>
      <c r="F1017">
        <v>39.941499999999998</v>
      </c>
      <c r="G1017">
        <v>0</v>
      </c>
      <c r="H1017">
        <v>50.704000000000001</v>
      </c>
      <c r="I1017">
        <v>1.2300499999999999E-3</v>
      </c>
      <c r="J1017">
        <v>0.99906200000000001</v>
      </c>
      <c r="K1017">
        <v>0</v>
      </c>
      <c r="L1017" t="s">
        <v>42</v>
      </c>
    </row>
    <row r="1018" spans="1:12" x14ac:dyDescent="0.25">
      <c r="A1018" t="s">
        <v>49</v>
      </c>
      <c r="B1018">
        <v>5901.68</v>
      </c>
      <c r="C1018">
        <v>5899.14</v>
      </c>
      <c r="D1018">
        <v>5857.89</v>
      </c>
      <c r="E1018">
        <v>5847.43</v>
      </c>
      <c r="F1018">
        <v>40.122399999999999</v>
      </c>
      <c r="G1018">
        <v>0</v>
      </c>
      <c r="H1018">
        <v>50.4876</v>
      </c>
      <c r="I1018">
        <v>1.2300600000000001E-3</v>
      </c>
      <c r="J1018">
        <v>0.99850899999999998</v>
      </c>
      <c r="K1018">
        <v>0</v>
      </c>
      <c r="L1018" t="s">
        <v>42</v>
      </c>
    </row>
    <row r="1019" spans="1:12" x14ac:dyDescent="0.25">
      <c r="A1019" t="s">
        <v>49</v>
      </c>
      <c r="B1019">
        <v>5905.58</v>
      </c>
      <c r="C1019">
        <v>5903.21</v>
      </c>
      <c r="D1019">
        <v>5861.54</v>
      </c>
      <c r="E1019">
        <v>5851.08</v>
      </c>
      <c r="F1019">
        <v>40.2136</v>
      </c>
      <c r="G1019">
        <v>0</v>
      </c>
      <c r="H1019">
        <v>50.673999999999999</v>
      </c>
      <c r="I1019">
        <v>1.2300499999999999E-3</v>
      </c>
      <c r="J1019">
        <v>0.99912699999999999</v>
      </c>
      <c r="K1019">
        <v>0</v>
      </c>
      <c r="L1019" t="s">
        <v>42</v>
      </c>
    </row>
    <row r="1020" spans="1:12" x14ac:dyDescent="0.25">
      <c r="A1020" t="s">
        <v>49</v>
      </c>
      <c r="B1020">
        <v>5905.17</v>
      </c>
      <c r="C1020">
        <v>5902.79</v>
      </c>
      <c r="D1020">
        <v>5861.14</v>
      </c>
      <c r="E1020">
        <v>5850.73</v>
      </c>
      <c r="F1020">
        <v>40.099699999999999</v>
      </c>
      <c r="G1020">
        <v>0</v>
      </c>
      <c r="H1020">
        <v>50.542900000000003</v>
      </c>
      <c r="I1020">
        <v>1.2300499999999999E-3</v>
      </c>
      <c r="J1020">
        <v>0.99804300000000001</v>
      </c>
      <c r="K1020">
        <v>0</v>
      </c>
      <c r="L1020" t="s">
        <v>42</v>
      </c>
    </row>
    <row r="1021" spans="1:12" x14ac:dyDescent="0.25">
      <c r="A1021" t="s">
        <v>49</v>
      </c>
      <c r="B1021">
        <v>5910.07</v>
      </c>
      <c r="C1021">
        <v>5907.64</v>
      </c>
      <c r="D1021">
        <v>5865.92</v>
      </c>
      <c r="E1021">
        <v>5855.44</v>
      </c>
      <c r="F1021">
        <v>40.422899999999998</v>
      </c>
      <c r="G1021">
        <v>0</v>
      </c>
      <c r="H1021">
        <v>51.825699999999998</v>
      </c>
      <c r="I1021">
        <v>1.2300499999999999E-3</v>
      </c>
      <c r="J1021">
        <v>0.99944999999999995</v>
      </c>
      <c r="K1021">
        <v>0</v>
      </c>
      <c r="L1021" t="s">
        <v>42</v>
      </c>
    </row>
    <row r="1022" spans="1:12" x14ac:dyDescent="0.25">
      <c r="A1022" t="s">
        <v>49</v>
      </c>
      <c r="B1022">
        <v>5890.35</v>
      </c>
      <c r="C1022">
        <v>5887.89</v>
      </c>
      <c r="D1022">
        <v>5846.63</v>
      </c>
      <c r="E1022">
        <v>5836.2</v>
      </c>
      <c r="F1022">
        <v>40.112400000000001</v>
      </c>
      <c r="G1022">
        <v>0</v>
      </c>
      <c r="H1022">
        <v>50.442700000000002</v>
      </c>
      <c r="I1022">
        <v>1.2300600000000001E-3</v>
      </c>
      <c r="J1022">
        <v>0.99975999999999998</v>
      </c>
      <c r="K1022">
        <v>0</v>
      </c>
      <c r="L1022" t="s">
        <v>42</v>
      </c>
    </row>
    <row r="1023" spans="1:12" x14ac:dyDescent="0.25">
      <c r="A1023" t="s">
        <v>49</v>
      </c>
      <c r="B1023">
        <v>5870.33</v>
      </c>
      <c r="C1023">
        <v>5867.81</v>
      </c>
      <c r="D1023">
        <v>5826.72</v>
      </c>
      <c r="E1023">
        <v>5816.28</v>
      </c>
      <c r="F1023">
        <v>40.429699999999997</v>
      </c>
      <c r="G1023">
        <v>0</v>
      </c>
      <c r="H1023">
        <v>50.229700000000001</v>
      </c>
      <c r="I1023">
        <v>1.2300600000000001E-3</v>
      </c>
      <c r="J1023">
        <v>0.999865</v>
      </c>
      <c r="K1023">
        <v>0</v>
      </c>
      <c r="L1023" t="s">
        <v>42</v>
      </c>
    </row>
    <row r="1024" spans="1:12" x14ac:dyDescent="0.25">
      <c r="A1024" t="s">
        <v>49</v>
      </c>
      <c r="B1024">
        <v>5901.59</v>
      </c>
      <c r="C1024">
        <v>5898.99</v>
      </c>
      <c r="D1024">
        <v>5857.42</v>
      </c>
      <c r="E1024">
        <v>5846.91</v>
      </c>
      <c r="F1024">
        <v>40.790100000000002</v>
      </c>
      <c r="G1024">
        <v>0</v>
      </c>
      <c r="H1024">
        <v>50.7346</v>
      </c>
      <c r="I1024">
        <v>1.2300799999999999E-3</v>
      </c>
      <c r="J1024">
        <v>0.99984499999999998</v>
      </c>
      <c r="K1024">
        <v>0</v>
      </c>
      <c r="L1024" t="s">
        <v>42</v>
      </c>
    </row>
    <row r="1025" spans="1:12" x14ac:dyDescent="0.25">
      <c r="A1025" t="s">
        <v>49</v>
      </c>
      <c r="B1025">
        <v>5864.63</v>
      </c>
      <c r="C1025">
        <v>5862.24</v>
      </c>
      <c r="D1025">
        <v>5821.15</v>
      </c>
      <c r="E1025">
        <v>5810.74</v>
      </c>
      <c r="F1025">
        <v>40.606200000000001</v>
      </c>
      <c r="G1025">
        <v>0</v>
      </c>
      <c r="H1025">
        <v>50.329300000000003</v>
      </c>
      <c r="I1025">
        <v>1.2300499999999999E-3</v>
      </c>
      <c r="J1025">
        <v>0.99999000000000005</v>
      </c>
      <c r="K1025">
        <v>0</v>
      </c>
      <c r="L1025" t="s">
        <v>42</v>
      </c>
    </row>
    <row r="1026" spans="1:12" x14ac:dyDescent="0.25">
      <c r="A1026" t="s">
        <v>49</v>
      </c>
      <c r="B1026">
        <v>5871.93</v>
      </c>
      <c r="C1026">
        <v>5869.54</v>
      </c>
      <c r="D1026">
        <v>5828.42</v>
      </c>
      <c r="E1026">
        <v>5818.03</v>
      </c>
      <c r="F1026">
        <v>40.755400000000002</v>
      </c>
      <c r="G1026">
        <v>0</v>
      </c>
      <c r="H1026">
        <v>50.529800000000002</v>
      </c>
      <c r="I1026">
        <v>1.2300499999999999E-3</v>
      </c>
      <c r="J1026">
        <v>0.99687599999999998</v>
      </c>
      <c r="K1026">
        <v>0</v>
      </c>
      <c r="L1026" t="s">
        <v>42</v>
      </c>
    </row>
    <row r="1027" spans="1:12" x14ac:dyDescent="0.25">
      <c r="A1027" t="s">
        <v>49</v>
      </c>
      <c r="B1027">
        <v>5876.62</v>
      </c>
      <c r="C1027">
        <v>5874.08</v>
      </c>
      <c r="D1027">
        <v>5832.66</v>
      </c>
      <c r="E1027">
        <v>5822.21</v>
      </c>
      <c r="F1027">
        <v>40.605499999999999</v>
      </c>
      <c r="G1027">
        <v>0</v>
      </c>
      <c r="H1027">
        <v>50.360300000000002</v>
      </c>
      <c r="I1027">
        <v>1.23007E-3</v>
      </c>
      <c r="J1027">
        <v>0.99975999999999998</v>
      </c>
      <c r="K1027">
        <v>0</v>
      </c>
      <c r="L1027" t="s">
        <v>42</v>
      </c>
    </row>
    <row r="1028" spans="1:12" x14ac:dyDescent="0.25">
      <c r="A1028" t="s">
        <v>49</v>
      </c>
      <c r="B1028">
        <v>5876.77</v>
      </c>
      <c r="C1028">
        <v>5874.38</v>
      </c>
      <c r="D1028">
        <v>5833.22</v>
      </c>
      <c r="E1028">
        <v>5822.83</v>
      </c>
      <c r="F1028">
        <v>40.164200000000001</v>
      </c>
      <c r="G1028">
        <v>0</v>
      </c>
      <c r="H1028">
        <v>50.267800000000001</v>
      </c>
      <c r="I1028">
        <v>1.2300499999999999E-3</v>
      </c>
      <c r="J1028">
        <v>0.99804300000000001</v>
      </c>
      <c r="K1028">
        <v>0</v>
      </c>
      <c r="L1028" t="s">
        <v>42</v>
      </c>
    </row>
    <row r="1029" spans="1:12" x14ac:dyDescent="0.25">
      <c r="A1029" t="s">
        <v>49</v>
      </c>
      <c r="B1029">
        <v>5879.4</v>
      </c>
      <c r="C1029">
        <v>5876.86</v>
      </c>
      <c r="D1029">
        <v>5835.61</v>
      </c>
      <c r="E1029">
        <v>5825.24</v>
      </c>
      <c r="F1029">
        <v>40.574300000000001</v>
      </c>
      <c r="G1029">
        <v>0</v>
      </c>
      <c r="H1029">
        <v>50.253999999999998</v>
      </c>
      <c r="I1029">
        <v>1.2300499999999999E-3</v>
      </c>
      <c r="J1029">
        <v>0.99999499999999997</v>
      </c>
      <c r="K1029">
        <v>0</v>
      </c>
      <c r="L1029" t="s">
        <v>42</v>
      </c>
    </row>
    <row r="1030" spans="1:12" x14ac:dyDescent="0.25">
      <c r="A1030" t="s">
        <v>49</v>
      </c>
      <c r="B1030">
        <v>5870.53</v>
      </c>
      <c r="C1030">
        <v>5868.15</v>
      </c>
      <c r="D1030">
        <v>5827.12</v>
      </c>
      <c r="E1030">
        <v>5816.76</v>
      </c>
      <c r="F1030">
        <v>40.312800000000003</v>
      </c>
      <c r="G1030">
        <v>0</v>
      </c>
      <c r="H1030">
        <v>50.180700000000002</v>
      </c>
      <c r="I1030">
        <v>1.2300499999999999E-3</v>
      </c>
      <c r="J1030">
        <v>0.99978999999999996</v>
      </c>
      <c r="K1030">
        <v>0</v>
      </c>
      <c r="L1030" t="s">
        <v>42</v>
      </c>
    </row>
    <row r="1031" spans="1:12" x14ac:dyDescent="0.25">
      <c r="A1031" t="s">
        <v>49</v>
      </c>
      <c r="B1031">
        <v>5869.33</v>
      </c>
      <c r="C1031">
        <v>5866.96</v>
      </c>
      <c r="D1031">
        <v>5825.68</v>
      </c>
      <c r="E1031">
        <v>5815.23</v>
      </c>
      <c r="F1031">
        <v>40.693800000000003</v>
      </c>
      <c r="G1031">
        <v>0</v>
      </c>
      <c r="H1031">
        <v>50.1753</v>
      </c>
      <c r="I1031">
        <v>1.2300499999999999E-3</v>
      </c>
      <c r="J1031">
        <v>0.999861</v>
      </c>
      <c r="K1031">
        <v>0</v>
      </c>
      <c r="L1031" t="s">
        <v>42</v>
      </c>
    </row>
    <row r="1032" spans="1:12" x14ac:dyDescent="0.25">
      <c r="A1032" t="s">
        <v>49</v>
      </c>
      <c r="B1032">
        <v>5873.91</v>
      </c>
      <c r="C1032">
        <v>5871.53</v>
      </c>
      <c r="D1032">
        <v>5830.33</v>
      </c>
      <c r="E1032">
        <v>5819.9</v>
      </c>
      <c r="F1032">
        <v>40.347999999999999</v>
      </c>
      <c r="G1032">
        <v>0</v>
      </c>
      <c r="H1032">
        <v>50.234200000000001</v>
      </c>
      <c r="I1032">
        <v>1.2300600000000001E-3</v>
      </c>
      <c r="J1032">
        <v>0.99987400000000004</v>
      </c>
      <c r="K1032">
        <v>0</v>
      </c>
      <c r="L1032" t="s">
        <v>42</v>
      </c>
    </row>
    <row r="1033" spans="1:12" x14ac:dyDescent="0.25">
      <c r="A1033" t="s">
        <v>49</v>
      </c>
      <c r="B1033">
        <v>5871.87</v>
      </c>
      <c r="C1033">
        <v>5869.33</v>
      </c>
      <c r="D1033">
        <v>5828.11</v>
      </c>
      <c r="E1033">
        <v>5817.67</v>
      </c>
      <c r="F1033">
        <v>40.298099999999998</v>
      </c>
      <c r="G1033">
        <v>0</v>
      </c>
      <c r="H1033">
        <v>50.229300000000002</v>
      </c>
      <c r="I1033">
        <v>1.2300499999999999E-3</v>
      </c>
      <c r="J1033">
        <v>0.999942</v>
      </c>
      <c r="K1033">
        <v>0</v>
      </c>
      <c r="L1033" t="s">
        <v>42</v>
      </c>
    </row>
    <row r="1034" spans="1:12" x14ac:dyDescent="0.25">
      <c r="A1034" t="s">
        <v>49</v>
      </c>
      <c r="B1034">
        <v>5900.66</v>
      </c>
      <c r="C1034">
        <v>5898.12</v>
      </c>
      <c r="D1034">
        <v>5856.54</v>
      </c>
      <c r="E1034">
        <v>5845.97</v>
      </c>
      <c r="F1034">
        <v>40.193800000000003</v>
      </c>
      <c r="G1034">
        <v>0</v>
      </c>
      <c r="H1034">
        <v>50.655000000000001</v>
      </c>
      <c r="I1034">
        <v>1.2300600000000001E-3</v>
      </c>
      <c r="J1034">
        <v>0.99965499999999996</v>
      </c>
      <c r="K1034">
        <v>0</v>
      </c>
      <c r="L1034" t="s">
        <v>42</v>
      </c>
    </row>
    <row r="1035" spans="1:12" x14ac:dyDescent="0.25">
      <c r="A1035" t="s">
        <v>49</v>
      </c>
      <c r="B1035">
        <v>5871.63</v>
      </c>
      <c r="C1035">
        <v>5869.04</v>
      </c>
      <c r="D1035">
        <v>5827.65</v>
      </c>
      <c r="E1035">
        <v>5817.24</v>
      </c>
      <c r="F1035">
        <v>40.347200000000001</v>
      </c>
      <c r="G1035">
        <v>0</v>
      </c>
      <c r="H1035">
        <v>50.591799999999999</v>
      </c>
      <c r="I1035">
        <v>1.2300499999999999E-3</v>
      </c>
      <c r="J1035">
        <v>0.99997499999999995</v>
      </c>
      <c r="K1035">
        <v>0</v>
      </c>
      <c r="L1035" t="s">
        <v>42</v>
      </c>
    </row>
    <row r="1036" spans="1:12" x14ac:dyDescent="0.25">
      <c r="A1036" t="s">
        <v>49</v>
      </c>
      <c r="B1036">
        <v>5874.71</v>
      </c>
      <c r="C1036">
        <v>5872.07</v>
      </c>
      <c r="D1036">
        <v>5830.86</v>
      </c>
      <c r="E1036">
        <v>5820.39</v>
      </c>
      <c r="F1036">
        <v>40.4405</v>
      </c>
      <c r="G1036">
        <v>0</v>
      </c>
      <c r="H1036">
        <v>50.365099999999998</v>
      </c>
      <c r="I1036">
        <v>1.2300499999999999E-3</v>
      </c>
      <c r="J1036">
        <v>0.99989799999999995</v>
      </c>
      <c r="K1036">
        <v>0</v>
      </c>
      <c r="L1036" t="s">
        <v>42</v>
      </c>
    </row>
    <row r="1037" spans="1:12" x14ac:dyDescent="0.25">
      <c r="A1037" t="s">
        <v>49</v>
      </c>
      <c r="B1037">
        <v>5885.92</v>
      </c>
      <c r="C1037">
        <v>5883.41</v>
      </c>
      <c r="D1037">
        <v>5842.11</v>
      </c>
      <c r="E1037">
        <v>5831.65</v>
      </c>
      <c r="F1037">
        <v>40.396500000000003</v>
      </c>
      <c r="G1037">
        <v>0</v>
      </c>
      <c r="H1037">
        <v>50.650399999999998</v>
      </c>
      <c r="I1037">
        <v>1.2300499999999999E-3</v>
      </c>
      <c r="J1037">
        <v>0.99985100000000005</v>
      </c>
      <c r="K1037">
        <v>0</v>
      </c>
      <c r="L1037" t="s">
        <v>42</v>
      </c>
    </row>
    <row r="1038" spans="1:12" x14ac:dyDescent="0.25">
      <c r="A1038" t="s">
        <v>49</v>
      </c>
      <c r="B1038">
        <v>5879.89</v>
      </c>
      <c r="C1038">
        <v>5877.33</v>
      </c>
      <c r="D1038">
        <v>5836.14</v>
      </c>
      <c r="E1038">
        <v>5825.57</v>
      </c>
      <c r="F1038">
        <v>40.508299999999998</v>
      </c>
      <c r="G1038">
        <v>0</v>
      </c>
      <c r="H1038">
        <v>50.551200000000001</v>
      </c>
      <c r="I1038">
        <v>1.2300499999999999E-3</v>
      </c>
      <c r="J1038">
        <v>0.99974499999999999</v>
      </c>
      <c r="K1038">
        <v>0</v>
      </c>
      <c r="L1038" t="s">
        <v>42</v>
      </c>
    </row>
    <row r="1039" spans="1:12" x14ac:dyDescent="0.25">
      <c r="A1039" t="s">
        <v>49</v>
      </c>
      <c r="B1039">
        <v>5863.3</v>
      </c>
      <c r="C1039">
        <v>5860.77</v>
      </c>
      <c r="D1039">
        <v>5819.53</v>
      </c>
      <c r="E1039">
        <v>5809.12</v>
      </c>
      <c r="F1039">
        <v>40.386899999999997</v>
      </c>
      <c r="G1039">
        <v>0</v>
      </c>
      <c r="H1039">
        <v>50.080399999999997</v>
      </c>
      <c r="I1039">
        <v>1.2300499999999999E-3</v>
      </c>
      <c r="J1039">
        <v>0.99940799999999996</v>
      </c>
      <c r="K1039">
        <v>0</v>
      </c>
      <c r="L1039" t="s">
        <v>42</v>
      </c>
    </row>
    <row r="1040" spans="1:12" x14ac:dyDescent="0.25">
      <c r="A1040" t="s">
        <v>49</v>
      </c>
      <c r="B1040">
        <v>5881.4</v>
      </c>
      <c r="C1040">
        <v>5878.84</v>
      </c>
      <c r="D1040">
        <v>5837.73</v>
      </c>
      <c r="E1040">
        <v>5827.21</v>
      </c>
      <c r="F1040">
        <v>40.472200000000001</v>
      </c>
      <c r="G1040">
        <v>0</v>
      </c>
      <c r="H1040">
        <v>50.4163</v>
      </c>
      <c r="I1040">
        <v>1.2300499999999999E-3</v>
      </c>
      <c r="J1040">
        <v>0.999695</v>
      </c>
      <c r="K1040">
        <v>0</v>
      </c>
      <c r="L1040" t="s">
        <v>42</v>
      </c>
    </row>
    <row r="1041" spans="1:12" x14ac:dyDescent="0.25">
      <c r="A1041" t="s">
        <v>49</v>
      </c>
      <c r="B1041">
        <v>5876</v>
      </c>
      <c r="C1041">
        <v>5873.47</v>
      </c>
      <c r="D1041">
        <v>5832.21</v>
      </c>
      <c r="E1041">
        <v>5821.68</v>
      </c>
      <c r="F1041">
        <v>40.392699999999998</v>
      </c>
      <c r="G1041">
        <v>0</v>
      </c>
      <c r="H1041">
        <v>50.639299999999999</v>
      </c>
      <c r="I1041">
        <v>1.2300499999999999E-3</v>
      </c>
      <c r="J1041">
        <v>0.99989700000000004</v>
      </c>
      <c r="K1041">
        <v>0</v>
      </c>
      <c r="L1041" t="s">
        <v>42</v>
      </c>
    </row>
    <row r="1042" spans="1:12" x14ac:dyDescent="0.25">
      <c r="A1042" t="s">
        <v>49</v>
      </c>
      <c r="B1042">
        <v>5874.41</v>
      </c>
      <c r="C1042">
        <v>5871.87</v>
      </c>
      <c r="D1042">
        <v>5830.66</v>
      </c>
      <c r="E1042">
        <v>5820.26</v>
      </c>
      <c r="F1042">
        <v>40.535499999999999</v>
      </c>
      <c r="G1042">
        <v>0</v>
      </c>
      <c r="H1042">
        <v>50.321100000000001</v>
      </c>
      <c r="I1042">
        <v>1.2300499999999999E-3</v>
      </c>
      <c r="J1042">
        <v>0.99974399999999997</v>
      </c>
      <c r="K1042">
        <v>0</v>
      </c>
      <c r="L1042" t="s">
        <v>42</v>
      </c>
    </row>
    <row r="1043" spans="1:12" x14ac:dyDescent="0.25">
      <c r="A1043" t="s">
        <v>49</v>
      </c>
      <c r="B1043">
        <v>5898.67</v>
      </c>
      <c r="C1043">
        <v>5896.12</v>
      </c>
      <c r="D1043">
        <v>5854.42</v>
      </c>
      <c r="E1043">
        <v>5843.85</v>
      </c>
      <c r="F1043">
        <v>40.017499999999998</v>
      </c>
      <c r="G1043">
        <v>0</v>
      </c>
      <c r="H1043">
        <v>50.728700000000003</v>
      </c>
      <c r="I1043">
        <v>1.2300499999999999E-3</v>
      </c>
      <c r="J1043">
        <v>0.99957200000000002</v>
      </c>
      <c r="K1043">
        <v>0</v>
      </c>
      <c r="L1043" t="s">
        <v>42</v>
      </c>
    </row>
    <row r="1044" spans="1:12" x14ac:dyDescent="0.25">
      <c r="A1044" t="s">
        <v>49</v>
      </c>
      <c r="B1044">
        <v>5903.18</v>
      </c>
      <c r="C1044">
        <v>5900.8</v>
      </c>
      <c r="D1044">
        <v>5859.06</v>
      </c>
      <c r="E1044">
        <v>5848.63</v>
      </c>
      <c r="F1044">
        <v>39.878</v>
      </c>
      <c r="G1044">
        <v>0</v>
      </c>
      <c r="H1044">
        <v>51.180500000000002</v>
      </c>
      <c r="I1044">
        <v>1.2300499999999999E-3</v>
      </c>
      <c r="J1044">
        <v>0.99973900000000004</v>
      </c>
      <c r="K1044">
        <v>0</v>
      </c>
      <c r="L1044" t="s">
        <v>42</v>
      </c>
    </row>
    <row r="1045" spans="1:12" x14ac:dyDescent="0.25">
      <c r="A1045" t="s">
        <v>49</v>
      </c>
      <c r="B1045">
        <v>5905.86</v>
      </c>
      <c r="C1045">
        <v>5903.47</v>
      </c>
      <c r="D1045">
        <v>5862.01</v>
      </c>
      <c r="E1045">
        <v>5851.54</v>
      </c>
      <c r="F1045">
        <v>40.151600000000002</v>
      </c>
      <c r="G1045">
        <v>0</v>
      </c>
      <c r="H1045">
        <v>50.789400000000001</v>
      </c>
      <c r="I1045">
        <v>1.2300499999999999E-3</v>
      </c>
      <c r="J1045">
        <v>0.99978999999999996</v>
      </c>
      <c r="K1045">
        <v>0</v>
      </c>
      <c r="L1045" t="s">
        <v>42</v>
      </c>
    </row>
    <row r="1046" spans="1:12" x14ac:dyDescent="0.25">
      <c r="A1046" t="s">
        <v>49</v>
      </c>
      <c r="B1046">
        <v>5895.83</v>
      </c>
      <c r="C1046">
        <v>5893.4</v>
      </c>
      <c r="D1046">
        <v>5851.84</v>
      </c>
      <c r="E1046">
        <v>5841.28</v>
      </c>
      <c r="F1046">
        <v>40.447299999999998</v>
      </c>
      <c r="G1046">
        <v>0</v>
      </c>
      <c r="H1046">
        <v>50.517699999999998</v>
      </c>
      <c r="I1046">
        <v>1.2300499999999999E-3</v>
      </c>
      <c r="J1046">
        <v>0.99987000000000004</v>
      </c>
      <c r="K1046">
        <v>0</v>
      </c>
      <c r="L1046" t="s">
        <v>42</v>
      </c>
    </row>
    <row r="1047" spans="1:12" x14ac:dyDescent="0.25">
      <c r="A1047" t="s">
        <v>49</v>
      </c>
      <c r="B1047">
        <v>5894.13</v>
      </c>
      <c r="C1047">
        <v>5891.76</v>
      </c>
      <c r="D1047">
        <v>5850.37</v>
      </c>
      <c r="E1047">
        <v>5839.9</v>
      </c>
      <c r="F1047">
        <v>40.024000000000001</v>
      </c>
      <c r="G1047">
        <v>0</v>
      </c>
      <c r="H1047">
        <v>50.806199999999997</v>
      </c>
      <c r="I1047">
        <v>1.2300499999999999E-3</v>
      </c>
      <c r="J1047">
        <v>0.99888299999999997</v>
      </c>
      <c r="K1047">
        <v>0</v>
      </c>
      <c r="L1047" t="s">
        <v>42</v>
      </c>
    </row>
    <row r="1048" spans="1:12" x14ac:dyDescent="0.25">
      <c r="A1048" t="s">
        <v>49</v>
      </c>
      <c r="B1048">
        <v>5898.19</v>
      </c>
      <c r="C1048">
        <v>5895.8</v>
      </c>
      <c r="D1048">
        <v>5854.35</v>
      </c>
      <c r="E1048">
        <v>5843.86</v>
      </c>
      <c r="F1048">
        <v>40.215600000000002</v>
      </c>
      <c r="G1048">
        <v>0</v>
      </c>
      <c r="H1048">
        <v>50.559399999999997</v>
      </c>
      <c r="I1048">
        <v>1.2300499999999999E-3</v>
      </c>
      <c r="J1048">
        <v>0.99920200000000003</v>
      </c>
      <c r="K1048">
        <v>0</v>
      </c>
      <c r="L1048" t="s">
        <v>42</v>
      </c>
    </row>
    <row r="1049" spans="1:12" x14ac:dyDescent="0.25">
      <c r="A1049" t="s">
        <v>49</v>
      </c>
      <c r="B1049">
        <v>5884.27</v>
      </c>
      <c r="C1049">
        <v>5881.88</v>
      </c>
      <c r="D1049">
        <v>5840.47</v>
      </c>
      <c r="E1049">
        <v>5830.01</v>
      </c>
      <c r="F1049">
        <v>40.438699999999997</v>
      </c>
      <c r="G1049">
        <v>0</v>
      </c>
      <c r="H1049">
        <v>50.454099999999997</v>
      </c>
      <c r="I1049">
        <v>1.2300499999999999E-3</v>
      </c>
      <c r="J1049">
        <v>0.997664</v>
      </c>
      <c r="K1049">
        <v>0</v>
      </c>
      <c r="L1049" t="s">
        <v>42</v>
      </c>
    </row>
    <row r="1050" spans="1:12" x14ac:dyDescent="0.25">
      <c r="A1050" t="s">
        <v>49</v>
      </c>
      <c r="B1050">
        <v>5904.4</v>
      </c>
      <c r="C1050">
        <v>5902.04</v>
      </c>
      <c r="D1050">
        <v>5860.63</v>
      </c>
      <c r="E1050">
        <v>5850.15</v>
      </c>
      <c r="F1050">
        <v>40.551200000000001</v>
      </c>
      <c r="G1050">
        <v>0</v>
      </c>
      <c r="H1050">
        <v>50.6706</v>
      </c>
      <c r="I1050">
        <v>1.2300600000000001E-3</v>
      </c>
      <c r="J1050">
        <v>0.99953099999999995</v>
      </c>
      <c r="K1050">
        <v>0</v>
      </c>
      <c r="L1050" t="s">
        <v>42</v>
      </c>
    </row>
    <row r="1051" spans="1:12" x14ac:dyDescent="0.25">
      <c r="A1051" t="s">
        <v>49</v>
      </c>
      <c r="B1051">
        <v>5891.96</v>
      </c>
      <c r="C1051">
        <v>5889.34</v>
      </c>
      <c r="D1051">
        <v>5847.87</v>
      </c>
      <c r="E1051">
        <v>5837.36</v>
      </c>
      <c r="F1051">
        <v>40.501199999999997</v>
      </c>
      <c r="G1051">
        <v>0</v>
      </c>
      <c r="H1051">
        <v>50.825099999999999</v>
      </c>
      <c r="I1051">
        <v>1.2300499999999999E-3</v>
      </c>
      <c r="J1051">
        <v>0.99914899999999995</v>
      </c>
      <c r="K1051">
        <v>0</v>
      </c>
      <c r="L1051" t="s">
        <v>42</v>
      </c>
    </row>
    <row r="1052" spans="1:12" x14ac:dyDescent="0.25">
      <c r="A1052" t="s">
        <v>49</v>
      </c>
      <c r="B1052">
        <v>5891.58</v>
      </c>
      <c r="C1052">
        <v>5889.18</v>
      </c>
      <c r="D1052">
        <v>5847.55</v>
      </c>
      <c r="E1052">
        <v>5837.04</v>
      </c>
      <c r="F1052">
        <v>40.0274</v>
      </c>
      <c r="G1052">
        <v>0</v>
      </c>
      <c r="H1052">
        <v>51.060600000000001</v>
      </c>
      <c r="I1052">
        <v>1.2300600000000001E-3</v>
      </c>
      <c r="J1052">
        <v>0.99980000000000002</v>
      </c>
      <c r="K1052">
        <v>0</v>
      </c>
      <c r="L1052" t="s">
        <v>42</v>
      </c>
    </row>
    <row r="1053" spans="1:12" x14ac:dyDescent="0.25">
      <c r="A1053" t="s">
        <v>49</v>
      </c>
      <c r="B1053">
        <v>5902.02</v>
      </c>
      <c r="C1053">
        <v>5899.43</v>
      </c>
      <c r="D1053">
        <v>5857</v>
      </c>
      <c r="E1053">
        <v>5846.39</v>
      </c>
      <c r="F1053">
        <v>40.366700000000002</v>
      </c>
      <c r="G1053">
        <v>0</v>
      </c>
      <c r="H1053">
        <v>50.790700000000001</v>
      </c>
      <c r="I1053">
        <v>1.2300499999999999E-3</v>
      </c>
      <c r="J1053">
        <v>0.99937500000000001</v>
      </c>
      <c r="K1053">
        <v>0</v>
      </c>
      <c r="L1053" t="s">
        <v>42</v>
      </c>
    </row>
    <row r="1054" spans="1:12" x14ac:dyDescent="0.25">
      <c r="A1054" t="s">
        <v>49</v>
      </c>
      <c r="B1054">
        <v>5910.43</v>
      </c>
      <c r="C1054">
        <v>5907.75</v>
      </c>
      <c r="D1054">
        <v>5866.26</v>
      </c>
      <c r="E1054">
        <v>5855.63</v>
      </c>
      <c r="F1054">
        <v>39.992899999999999</v>
      </c>
      <c r="G1054">
        <v>0</v>
      </c>
      <c r="H1054">
        <v>50.537500000000001</v>
      </c>
      <c r="I1054">
        <v>1.2300600000000001E-3</v>
      </c>
      <c r="J1054">
        <v>0.99964799999999998</v>
      </c>
      <c r="K1054">
        <v>0</v>
      </c>
      <c r="L1054" t="s">
        <v>42</v>
      </c>
    </row>
    <row r="1055" spans="1:12" x14ac:dyDescent="0.25">
      <c r="A1055" t="s">
        <v>49</v>
      </c>
      <c r="B1055">
        <v>5925.28</v>
      </c>
      <c r="C1055">
        <v>5922.75</v>
      </c>
      <c r="D1055">
        <v>5880.98</v>
      </c>
      <c r="E1055">
        <v>5870.25</v>
      </c>
      <c r="F1055">
        <v>40.627699999999997</v>
      </c>
      <c r="G1055">
        <v>0</v>
      </c>
      <c r="H1055">
        <v>51.0291</v>
      </c>
      <c r="I1055">
        <v>1.2300600000000001E-3</v>
      </c>
      <c r="J1055">
        <v>0.99958400000000003</v>
      </c>
      <c r="K1055">
        <v>0</v>
      </c>
      <c r="L1055" t="s">
        <v>42</v>
      </c>
    </row>
    <row r="1056" spans="1:12" x14ac:dyDescent="0.25">
      <c r="A1056" t="s">
        <v>49</v>
      </c>
      <c r="B1056">
        <v>5893.42</v>
      </c>
      <c r="C1056">
        <v>5890.98</v>
      </c>
      <c r="D1056">
        <v>5849.23</v>
      </c>
      <c r="E1056">
        <v>5838.77</v>
      </c>
      <c r="F1056">
        <v>39.5595</v>
      </c>
      <c r="G1056">
        <v>0</v>
      </c>
      <c r="H1056">
        <v>50.803699999999999</v>
      </c>
      <c r="I1056">
        <v>1.2300499999999999E-3</v>
      </c>
      <c r="J1056">
        <v>0.99952300000000005</v>
      </c>
      <c r="K1056">
        <v>0</v>
      </c>
      <c r="L1056" t="s">
        <v>42</v>
      </c>
    </row>
    <row r="1057" spans="1:25" x14ac:dyDescent="0.25">
      <c r="A1057" t="s">
        <v>49</v>
      </c>
      <c r="B1057">
        <v>5901.05</v>
      </c>
      <c r="C1057">
        <v>5898.64</v>
      </c>
      <c r="D1057">
        <v>5857.19</v>
      </c>
      <c r="E1057">
        <v>5846.66</v>
      </c>
      <c r="F1057">
        <v>40.849400000000003</v>
      </c>
      <c r="G1057">
        <v>0</v>
      </c>
      <c r="H1057">
        <v>50.881300000000003</v>
      </c>
      <c r="I1057">
        <v>1.2300499999999999E-3</v>
      </c>
      <c r="J1057">
        <v>0.99991600000000003</v>
      </c>
      <c r="K1057">
        <v>0</v>
      </c>
      <c r="L1057" t="s">
        <v>42</v>
      </c>
    </row>
    <row r="1058" spans="1:25" x14ac:dyDescent="0.25">
      <c r="A1058" t="s">
        <v>49</v>
      </c>
      <c r="B1058">
        <v>5901.56</v>
      </c>
      <c r="C1058">
        <v>5899.19</v>
      </c>
      <c r="D1058">
        <v>5857.54</v>
      </c>
      <c r="E1058">
        <v>5847.07</v>
      </c>
      <c r="F1058">
        <v>39.901200000000003</v>
      </c>
      <c r="G1058">
        <v>0</v>
      </c>
      <c r="H1058">
        <v>50.8611</v>
      </c>
      <c r="I1058">
        <v>1.23007E-3</v>
      </c>
      <c r="J1058">
        <v>0.99927900000000003</v>
      </c>
      <c r="K1058">
        <v>0</v>
      </c>
      <c r="L1058" t="s">
        <v>42</v>
      </c>
    </row>
    <row r="1059" spans="1:25" x14ac:dyDescent="0.25">
      <c r="A1059" t="s">
        <v>49</v>
      </c>
      <c r="B1059">
        <v>5885.96</v>
      </c>
      <c r="C1059">
        <v>5883.4</v>
      </c>
      <c r="D1059">
        <v>5841.93</v>
      </c>
      <c r="E1059">
        <v>5831.42</v>
      </c>
      <c r="F1059">
        <v>40.150399999999998</v>
      </c>
      <c r="G1059">
        <v>0</v>
      </c>
      <c r="H1059">
        <v>50.535899999999998</v>
      </c>
      <c r="I1059">
        <v>1.2300499999999999E-3</v>
      </c>
      <c r="J1059">
        <v>0.99994499999999997</v>
      </c>
      <c r="K1059">
        <v>0</v>
      </c>
      <c r="L1059" t="s">
        <v>42</v>
      </c>
    </row>
    <row r="1060" spans="1:25" x14ac:dyDescent="0.25">
      <c r="A1060" t="s">
        <v>49</v>
      </c>
      <c r="B1060">
        <v>5899.07</v>
      </c>
      <c r="C1060">
        <v>5896.5</v>
      </c>
      <c r="D1060">
        <v>5855.35</v>
      </c>
      <c r="E1060">
        <v>5844.9</v>
      </c>
      <c r="F1060">
        <v>40.249899999999997</v>
      </c>
      <c r="G1060">
        <v>0</v>
      </c>
      <c r="H1060">
        <v>50.522599999999997</v>
      </c>
      <c r="I1060">
        <v>1.2300499999999999E-3</v>
      </c>
      <c r="J1060">
        <v>0.99806799999999996</v>
      </c>
      <c r="K1060">
        <v>0</v>
      </c>
      <c r="L1060" t="s">
        <v>42</v>
      </c>
    </row>
    <row r="1061" spans="1:25" x14ac:dyDescent="0.25">
      <c r="A1061" t="s">
        <v>49</v>
      </c>
      <c r="B1061">
        <v>5888.76</v>
      </c>
      <c r="C1061">
        <v>5886.38</v>
      </c>
      <c r="D1061">
        <v>5844.26</v>
      </c>
      <c r="E1061">
        <v>5833.8</v>
      </c>
      <c r="F1061">
        <v>40.040900000000001</v>
      </c>
      <c r="G1061">
        <v>0</v>
      </c>
      <c r="H1061">
        <v>50.723999999999997</v>
      </c>
      <c r="I1061">
        <v>1.2300499999999999E-3</v>
      </c>
      <c r="J1061">
        <v>0.99998600000000004</v>
      </c>
      <c r="K1061">
        <v>0</v>
      </c>
      <c r="L1061" t="s">
        <v>42</v>
      </c>
    </row>
    <row r="1062" spans="1:25" x14ac:dyDescent="0.25">
      <c r="A1062" t="s">
        <v>49</v>
      </c>
      <c r="B1062">
        <v>5905.76</v>
      </c>
      <c r="C1062">
        <v>5903.26</v>
      </c>
      <c r="D1062">
        <v>5861.83</v>
      </c>
      <c r="E1062">
        <v>5851.42</v>
      </c>
      <c r="F1062">
        <v>40.500399999999999</v>
      </c>
      <c r="G1062">
        <v>0</v>
      </c>
      <c r="H1062">
        <v>50.678400000000003</v>
      </c>
      <c r="I1062">
        <v>1.2300499999999999E-3</v>
      </c>
      <c r="J1062">
        <v>0.99947200000000003</v>
      </c>
      <c r="K1062">
        <v>0</v>
      </c>
      <c r="L1062" t="s">
        <v>42</v>
      </c>
    </row>
    <row r="1063" spans="1:25" x14ac:dyDescent="0.25">
      <c r="A1063" t="s">
        <v>49</v>
      </c>
      <c r="B1063">
        <v>5894.03</v>
      </c>
      <c r="C1063">
        <v>5891.65</v>
      </c>
      <c r="D1063">
        <v>5850.28</v>
      </c>
      <c r="E1063">
        <v>5839.88</v>
      </c>
      <c r="F1063">
        <v>40.041699999999999</v>
      </c>
      <c r="G1063">
        <v>0</v>
      </c>
      <c r="H1063">
        <v>50.718299999999999</v>
      </c>
      <c r="I1063">
        <v>1.2300499999999999E-3</v>
      </c>
      <c r="J1063">
        <v>0.99903900000000001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5877.85</v>
      </c>
      <c r="C1064">
        <v>5875.3</v>
      </c>
      <c r="D1064">
        <v>5834.1</v>
      </c>
      <c r="E1064">
        <v>5823.71</v>
      </c>
      <c r="F1064">
        <v>40.358800000000002</v>
      </c>
      <c r="G1064">
        <v>0</v>
      </c>
      <c r="H1064">
        <v>50.603499999999997</v>
      </c>
      <c r="I1064">
        <v>1.2300499999999999E-3</v>
      </c>
      <c r="J1064">
        <v>0.99843400000000004</v>
      </c>
      <c r="K1064">
        <v>0</v>
      </c>
      <c r="L1064" t="s">
        <v>42</v>
      </c>
      <c r="R1064">
        <f>AVERAGE(B1015:B1064)</f>
        <v>5890.0789999999988</v>
      </c>
      <c r="S1064">
        <f>AVERAGE(C1015:C1064)</f>
        <v>5887.6071999999995</v>
      </c>
      <c r="U1064">
        <f>_xlfn.VAR.P(B1015:B1064)</f>
        <v>208.4557449999993</v>
      </c>
      <c r="V1064">
        <f>_xlfn.VAR.P(C1015:C1064)</f>
        <v>208.71418416000066</v>
      </c>
      <c r="X1064">
        <f>1.96*SQRT(U1064)/50</f>
        <v>0.56596946560463746</v>
      </c>
      <c r="Y1064">
        <f>1.96*SQRT(V1064)/50</f>
        <v>0.5663201956028262</v>
      </c>
    </row>
    <row r="1065" spans="1:25" x14ac:dyDescent="0.25">
      <c r="A1065" t="s">
        <v>50</v>
      </c>
      <c r="B1065">
        <v>294611.734</v>
      </c>
      <c r="C1065" t="s">
        <v>36</v>
      </c>
    </row>
    <row r="1066" spans="1:25" x14ac:dyDescent="0.25">
      <c r="A1066" t="s">
        <v>51</v>
      </c>
      <c r="B1066">
        <v>380.584</v>
      </c>
      <c r="C1066">
        <v>292.45699999999999</v>
      </c>
      <c r="D1066">
        <v>292.40899999999999</v>
      </c>
      <c r="E1066">
        <v>287.99900000000002</v>
      </c>
      <c r="F1066">
        <v>10.0296</v>
      </c>
      <c r="G1066">
        <v>76.986500000000007</v>
      </c>
      <c r="H1066">
        <v>18.864799999999999</v>
      </c>
      <c r="I1066">
        <v>1.2300499999999999E-3</v>
      </c>
      <c r="J1066">
        <v>0.99957300000000004</v>
      </c>
      <c r="K1066">
        <v>0</v>
      </c>
      <c r="L1066" t="s">
        <v>42</v>
      </c>
    </row>
    <row r="1067" spans="1:25" x14ac:dyDescent="0.25">
      <c r="A1067" t="s">
        <v>51</v>
      </c>
      <c r="B1067">
        <v>367.91</v>
      </c>
      <c r="C1067">
        <v>302.31700000000001</v>
      </c>
      <c r="D1067">
        <v>302.26400000000001</v>
      </c>
      <c r="E1067">
        <v>297.65699999999998</v>
      </c>
      <c r="F1067">
        <v>10.6424</v>
      </c>
      <c r="G1067">
        <v>79.305899999999994</v>
      </c>
      <c r="H1067">
        <v>19.487100000000002</v>
      </c>
      <c r="I1067">
        <v>1.2300600000000001E-3</v>
      </c>
      <c r="J1067">
        <v>0.99949200000000005</v>
      </c>
      <c r="K1067">
        <v>0</v>
      </c>
      <c r="L1067" t="s">
        <v>42</v>
      </c>
    </row>
    <row r="1068" spans="1:25" x14ac:dyDescent="0.25">
      <c r="A1068" t="s">
        <v>51</v>
      </c>
      <c r="B1068">
        <v>355.63200000000001</v>
      </c>
      <c r="C1068">
        <v>292.12200000000001</v>
      </c>
      <c r="D1068">
        <v>292.07499999999999</v>
      </c>
      <c r="E1068">
        <v>287.54000000000002</v>
      </c>
      <c r="F1068">
        <v>10.2568</v>
      </c>
      <c r="G1068">
        <v>77.188100000000006</v>
      </c>
      <c r="H1068">
        <v>19.116399999999999</v>
      </c>
      <c r="I1068">
        <v>1.2300499999999999E-3</v>
      </c>
      <c r="J1068">
        <v>0.99938000000000005</v>
      </c>
      <c r="K1068">
        <v>0</v>
      </c>
      <c r="L1068" t="s">
        <v>42</v>
      </c>
    </row>
    <row r="1069" spans="1:25" x14ac:dyDescent="0.25">
      <c r="A1069" t="s">
        <v>51</v>
      </c>
      <c r="B1069">
        <v>361.59</v>
      </c>
      <c r="C1069">
        <v>293.58999999999997</v>
      </c>
      <c r="D1069">
        <v>293.53699999999998</v>
      </c>
      <c r="E1069">
        <v>289.07400000000001</v>
      </c>
      <c r="F1069">
        <v>10.3657</v>
      </c>
      <c r="G1069">
        <v>78.538799999999995</v>
      </c>
      <c r="H1069">
        <v>18.969899999999999</v>
      </c>
      <c r="I1069">
        <v>1.2300499999999999E-3</v>
      </c>
      <c r="J1069">
        <v>0.99967399999999995</v>
      </c>
      <c r="K1069">
        <v>0</v>
      </c>
      <c r="L1069" t="s">
        <v>42</v>
      </c>
    </row>
    <row r="1070" spans="1:25" x14ac:dyDescent="0.25">
      <c r="A1070" t="s">
        <v>51</v>
      </c>
      <c r="B1070">
        <v>372.08800000000002</v>
      </c>
      <c r="C1070">
        <v>305.85199999999998</v>
      </c>
      <c r="D1070">
        <v>305.78899999999999</v>
      </c>
      <c r="E1070">
        <v>301.21100000000001</v>
      </c>
      <c r="F1070">
        <v>10.411099999999999</v>
      </c>
      <c r="G1070">
        <v>80.401899999999998</v>
      </c>
      <c r="H1070">
        <v>19.489799999999999</v>
      </c>
      <c r="I1070">
        <v>1.2300499999999999E-3</v>
      </c>
      <c r="J1070">
        <v>0.99990999999999997</v>
      </c>
      <c r="K1070">
        <v>0</v>
      </c>
      <c r="L1070" t="s">
        <v>42</v>
      </c>
    </row>
    <row r="1071" spans="1:25" x14ac:dyDescent="0.25">
      <c r="A1071" t="s">
        <v>51</v>
      </c>
      <c r="B1071">
        <v>361.31</v>
      </c>
      <c r="C1071">
        <v>295.34899999999999</v>
      </c>
      <c r="D1071">
        <v>295.29000000000002</v>
      </c>
      <c r="E1071">
        <v>290.80599999999998</v>
      </c>
      <c r="F1071">
        <v>10.0083</v>
      </c>
      <c r="G1071">
        <v>79.594999999999999</v>
      </c>
      <c r="H1071">
        <v>19.177900000000001</v>
      </c>
      <c r="I1071">
        <v>1.2300499999999999E-3</v>
      </c>
      <c r="J1071">
        <v>0.99610799999999999</v>
      </c>
      <c r="K1071">
        <v>0</v>
      </c>
      <c r="L1071" t="s">
        <v>42</v>
      </c>
    </row>
    <row r="1072" spans="1:25" x14ac:dyDescent="0.25">
      <c r="A1072" t="s">
        <v>51</v>
      </c>
      <c r="B1072">
        <v>355.88400000000001</v>
      </c>
      <c r="C1072">
        <v>293.45600000000002</v>
      </c>
      <c r="D1072">
        <v>293.41000000000003</v>
      </c>
      <c r="E1072">
        <v>288.99799999999999</v>
      </c>
      <c r="F1072">
        <v>10.468500000000001</v>
      </c>
      <c r="G1072">
        <v>76.879599999999996</v>
      </c>
      <c r="H1072">
        <v>18.901700000000002</v>
      </c>
      <c r="I1072">
        <v>1.2300600000000001E-3</v>
      </c>
      <c r="J1072">
        <v>0.998996</v>
      </c>
      <c r="K1072">
        <v>0</v>
      </c>
      <c r="L1072" t="s">
        <v>42</v>
      </c>
    </row>
    <row r="1073" spans="1:12" x14ac:dyDescent="0.25">
      <c r="A1073" t="s">
        <v>51</v>
      </c>
      <c r="B1073">
        <v>349.95600000000002</v>
      </c>
      <c r="C1073">
        <v>287.20800000000003</v>
      </c>
      <c r="D1073">
        <v>287.16399999999999</v>
      </c>
      <c r="E1073">
        <v>282.77999999999997</v>
      </c>
      <c r="F1073">
        <v>9.9474099999999996</v>
      </c>
      <c r="G1073">
        <v>76.319299999999998</v>
      </c>
      <c r="H1073">
        <v>18.694900000000001</v>
      </c>
      <c r="I1073">
        <v>1.2300499999999999E-3</v>
      </c>
      <c r="J1073">
        <v>0.99969799999999998</v>
      </c>
      <c r="K1073">
        <v>0</v>
      </c>
      <c r="L1073" t="s">
        <v>42</v>
      </c>
    </row>
    <row r="1074" spans="1:12" x14ac:dyDescent="0.25">
      <c r="A1074" t="s">
        <v>51</v>
      </c>
      <c r="B1074">
        <v>349.08</v>
      </c>
      <c r="C1074">
        <v>287.887</v>
      </c>
      <c r="D1074">
        <v>287.84500000000003</v>
      </c>
      <c r="E1074">
        <v>283.43700000000001</v>
      </c>
      <c r="F1074">
        <v>10.343999999999999</v>
      </c>
      <c r="G1074">
        <v>75.818299999999994</v>
      </c>
      <c r="H1074">
        <v>18.766500000000001</v>
      </c>
      <c r="I1074">
        <v>1.2300499999999999E-3</v>
      </c>
      <c r="J1074">
        <v>0.99961999999999995</v>
      </c>
      <c r="K1074">
        <v>0</v>
      </c>
      <c r="L1074" t="s">
        <v>42</v>
      </c>
    </row>
    <row r="1075" spans="1:12" x14ac:dyDescent="0.25">
      <c r="A1075" t="s">
        <v>51</v>
      </c>
      <c r="B1075">
        <v>355.10700000000003</v>
      </c>
      <c r="C1075">
        <v>291.839</v>
      </c>
      <c r="D1075">
        <v>291.791</v>
      </c>
      <c r="E1075">
        <v>287.32299999999998</v>
      </c>
      <c r="F1075">
        <v>10.5007</v>
      </c>
      <c r="G1075">
        <v>77.036100000000005</v>
      </c>
      <c r="H1075">
        <v>19.064800000000002</v>
      </c>
      <c r="I1075">
        <v>1.2301199999999999E-3</v>
      </c>
      <c r="J1075">
        <v>0.99948899999999996</v>
      </c>
      <c r="K1075">
        <v>0</v>
      </c>
      <c r="L1075" t="s">
        <v>42</v>
      </c>
    </row>
    <row r="1076" spans="1:12" x14ac:dyDescent="0.25">
      <c r="A1076" t="s">
        <v>51</v>
      </c>
      <c r="B1076">
        <v>348.80099999999999</v>
      </c>
      <c r="C1076">
        <v>288.29199999999997</v>
      </c>
      <c r="D1076">
        <v>288.25</v>
      </c>
      <c r="E1076">
        <v>283.80500000000001</v>
      </c>
      <c r="F1076">
        <v>9.9232999999999993</v>
      </c>
      <c r="G1076">
        <v>75.755600000000001</v>
      </c>
      <c r="H1076">
        <v>18.661300000000001</v>
      </c>
      <c r="I1076">
        <v>1.2300600000000001E-3</v>
      </c>
      <c r="J1076">
        <v>0.99980599999999997</v>
      </c>
      <c r="K1076">
        <v>0</v>
      </c>
      <c r="L1076" t="s">
        <v>42</v>
      </c>
    </row>
    <row r="1077" spans="1:12" x14ac:dyDescent="0.25">
      <c r="A1077" t="s">
        <v>51</v>
      </c>
      <c r="B1077">
        <v>350.44499999999999</v>
      </c>
      <c r="C1077">
        <v>288.86700000000002</v>
      </c>
      <c r="D1077">
        <v>288.82499999999999</v>
      </c>
      <c r="E1077">
        <v>284.39499999999998</v>
      </c>
      <c r="F1077">
        <v>10.3894</v>
      </c>
      <c r="G1077">
        <v>75.962800000000001</v>
      </c>
      <c r="H1077">
        <v>18.746600000000001</v>
      </c>
      <c r="I1077">
        <v>1.2300499999999999E-3</v>
      </c>
      <c r="J1077">
        <v>0.99991699999999994</v>
      </c>
      <c r="K1077">
        <v>0</v>
      </c>
      <c r="L1077" t="s">
        <v>42</v>
      </c>
    </row>
    <row r="1078" spans="1:12" x14ac:dyDescent="0.25">
      <c r="A1078" t="s">
        <v>51</v>
      </c>
      <c r="B1078">
        <v>356.44499999999999</v>
      </c>
      <c r="C1078">
        <v>295.52199999999999</v>
      </c>
      <c r="D1078">
        <v>295.47300000000001</v>
      </c>
      <c r="E1078">
        <v>291.01</v>
      </c>
      <c r="F1078">
        <v>10.9671</v>
      </c>
      <c r="G1078">
        <v>77.620999999999995</v>
      </c>
      <c r="H1078">
        <v>18.999300000000002</v>
      </c>
      <c r="I1078">
        <v>1.2300499999999999E-3</v>
      </c>
      <c r="J1078">
        <v>0.99989700000000004</v>
      </c>
      <c r="K1078">
        <v>0</v>
      </c>
      <c r="L1078" t="s">
        <v>42</v>
      </c>
    </row>
    <row r="1079" spans="1:12" x14ac:dyDescent="0.25">
      <c r="A1079" t="s">
        <v>51</v>
      </c>
      <c r="B1079">
        <v>354.91899999999998</v>
      </c>
      <c r="C1079">
        <v>290.83300000000003</v>
      </c>
      <c r="D1079">
        <v>290.78300000000002</v>
      </c>
      <c r="E1079">
        <v>286.38</v>
      </c>
      <c r="F1079">
        <v>10.5037</v>
      </c>
      <c r="G1079">
        <v>76.884799999999998</v>
      </c>
      <c r="H1079">
        <v>18.8186</v>
      </c>
      <c r="I1079">
        <v>1.2300499999999999E-3</v>
      </c>
      <c r="J1079">
        <v>0.99954500000000002</v>
      </c>
      <c r="K1079">
        <v>0</v>
      </c>
      <c r="L1079" t="s">
        <v>42</v>
      </c>
    </row>
    <row r="1080" spans="1:12" x14ac:dyDescent="0.25">
      <c r="A1080" t="s">
        <v>51</v>
      </c>
      <c r="B1080">
        <v>348.95800000000003</v>
      </c>
      <c r="C1080">
        <v>285.46100000000001</v>
      </c>
      <c r="D1080">
        <v>285.41500000000002</v>
      </c>
      <c r="E1080">
        <v>281.04199999999997</v>
      </c>
      <c r="F1080">
        <v>9.9536999999999995</v>
      </c>
      <c r="G1080">
        <v>76.141000000000005</v>
      </c>
      <c r="H1080">
        <v>18.772500000000001</v>
      </c>
      <c r="I1080">
        <v>1.2300499999999999E-3</v>
      </c>
      <c r="J1080">
        <v>0.99994099999999997</v>
      </c>
      <c r="K1080">
        <v>0</v>
      </c>
      <c r="L1080" t="s">
        <v>42</v>
      </c>
    </row>
    <row r="1081" spans="1:12" x14ac:dyDescent="0.25">
      <c r="A1081" t="s">
        <v>51</v>
      </c>
      <c r="B1081">
        <v>357.53399999999999</v>
      </c>
      <c r="C1081">
        <v>296.16699999999997</v>
      </c>
      <c r="D1081">
        <v>296.113</v>
      </c>
      <c r="E1081">
        <v>291.63200000000001</v>
      </c>
      <c r="F1081">
        <v>10.915800000000001</v>
      </c>
      <c r="G1081">
        <v>77.3018</v>
      </c>
      <c r="H1081">
        <v>19.0627</v>
      </c>
      <c r="I1081">
        <v>1.2300499999999999E-3</v>
      </c>
      <c r="J1081">
        <v>0.99993600000000005</v>
      </c>
      <c r="K1081">
        <v>0</v>
      </c>
      <c r="L1081" t="s">
        <v>42</v>
      </c>
    </row>
    <row r="1082" spans="1:12" x14ac:dyDescent="0.25">
      <c r="A1082" t="s">
        <v>51</v>
      </c>
      <c r="B1082">
        <v>358.89699999999999</v>
      </c>
      <c r="C1082">
        <v>297.57400000000001</v>
      </c>
      <c r="D1082">
        <v>297.529</v>
      </c>
      <c r="E1082">
        <v>293.096</v>
      </c>
      <c r="F1082">
        <v>10.3725</v>
      </c>
      <c r="G1082">
        <v>76.848200000000006</v>
      </c>
      <c r="H1082">
        <v>18.873100000000001</v>
      </c>
      <c r="I1082">
        <v>1.23007E-3</v>
      </c>
      <c r="J1082">
        <v>0.99992999999999999</v>
      </c>
      <c r="K1082">
        <v>0</v>
      </c>
      <c r="L1082" t="s">
        <v>42</v>
      </c>
    </row>
    <row r="1083" spans="1:12" x14ac:dyDescent="0.25">
      <c r="A1083" t="s">
        <v>51</v>
      </c>
      <c r="B1083">
        <v>357.55099999999999</v>
      </c>
      <c r="C1083">
        <v>294.87900000000002</v>
      </c>
      <c r="D1083">
        <v>294.83600000000001</v>
      </c>
      <c r="E1083">
        <v>290.45699999999999</v>
      </c>
      <c r="F1083">
        <v>10.476100000000001</v>
      </c>
      <c r="G1083">
        <v>75.882000000000005</v>
      </c>
      <c r="H1083">
        <v>18.778700000000001</v>
      </c>
      <c r="I1083">
        <v>1.2300499999999999E-3</v>
      </c>
      <c r="J1083">
        <v>0.999525</v>
      </c>
      <c r="K1083">
        <v>0</v>
      </c>
      <c r="L1083" t="s">
        <v>42</v>
      </c>
    </row>
    <row r="1084" spans="1:12" x14ac:dyDescent="0.25">
      <c r="A1084" t="s">
        <v>51</v>
      </c>
      <c r="B1084">
        <v>362.053</v>
      </c>
      <c r="C1084">
        <v>299.21199999999999</v>
      </c>
      <c r="D1084">
        <v>299.16399999999999</v>
      </c>
      <c r="E1084">
        <v>294.62700000000001</v>
      </c>
      <c r="F1084">
        <v>10.251899999999999</v>
      </c>
      <c r="G1084">
        <v>78.307599999999994</v>
      </c>
      <c r="H1084">
        <v>19.1374</v>
      </c>
      <c r="I1084">
        <v>1.2300499999999999E-3</v>
      </c>
      <c r="J1084">
        <v>0.998969</v>
      </c>
      <c r="K1084">
        <v>0</v>
      </c>
      <c r="L1084" t="s">
        <v>42</v>
      </c>
    </row>
    <row r="1085" spans="1:12" x14ac:dyDescent="0.25">
      <c r="A1085" t="s">
        <v>51</v>
      </c>
      <c r="B1085">
        <v>358.59100000000001</v>
      </c>
      <c r="C1085">
        <v>293.78300000000002</v>
      </c>
      <c r="D1085">
        <v>293.73899999999998</v>
      </c>
      <c r="E1085">
        <v>289.315</v>
      </c>
      <c r="F1085">
        <v>9.8809000000000005</v>
      </c>
      <c r="G1085">
        <v>76.310199999999995</v>
      </c>
      <c r="H1085">
        <v>18.748999999999999</v>
      </c>
      <c r="I1085">
        <v>1.2300499999999999E-3</v>
      </c>
      <c r="J1085">
        <v>0.99865400000000004</v>
      </c>
      <c r="K1085">
        <v>0</v>
      </c>
      <c r="L1085" t="s">
        <v>42</v>
      </c>
    </row>
    <row r="1086" spans="1:12" x14ac:dyDescent="0.25">
      <c r="A1086" t="s">
        <v>51</v>
      </c>
      <c r="B1086">
        <v>354.798</v>
      </c>
      <c r="C1086">
        <v>292.12900000000002</v>
      </c>
      <c r="D1086">
        <v>292.08</v>
      </c>
      <c r="E1086">
        <v>287.60399999999998</v>
      </c>
      <c r="F1086">
        <v>10.0586</v>
      </c>
      <c r="G1086">
        <v>77.643900000000002</v>
      </c>
      <c r="H1086">
        <v>19.2104</v>
      </c>
      <c r="I1086">
        <v>1.2300600000000001E-3</v>
      </c>
      <c r="J1086">
        <v>0.99925699999999995</v>
      </c>
      <c r="K1086">
        <v>0</v>
      </c>
      <c r="L1086" t="s">
        <v>42</v>
      </c>
    </row>
    <row r="1087" spans="1:12" x14ac:dyDescent="0.25">
      <c r="A1087" t="s">
        <v>51</v>
      </c>
      <c r="B1087">
        <v>354.68900000000002</v>
      </c>
      <c r="C1087">
        <v>292.82499999999999</v>
      </c>
      <c r="D1087">
        <v>292.779</v>
      </c>
      <c r="E1087">
        <v>288.41300000000001</v>
      </c>
      <c r="F1087">
        <v>10.2561</v>
      </c>
      <c r="G1087">
        <v>76.185699999999997</v>
      </c>
      <c r="H1087">
        <v>18.6938</v>
      </c>
      <c r="I1087">
        <v>1.2300499999999999E-3</v>
      </c>
      <c r="J1087">
        <v>0.999255</v>
      </c>
      <c r="K1087">
        <v>0</v>
      </c>
      <c r="L1087" t="s">
        <v>42</v>
      </c>
    </row>
    <row r="1088" spans="1:12" x14ac:dyDescent="0.25">
      <c r="A1088" t="s">
        <v>51</v>
      </c>
      <c r="B1088">
        <v>354.245</v>
      </c>
      <c r="C1088">
        <v>290.81799999999998</v>
      </c>
      <c r="D1088">
        <v>290.77600000000001</v>
      </c>
      <c r="E1088">
        <v>286.37599999999998</v>
      </c>
      <c r="F1088">
        <v>9.9517100000000003</v>
      </c>
      <c r="G1088">
        <v>76.133300000000006</v>
      </c>
      <c r="H1088">
        <v>18.7166</v>
      </c>
      <c r="I1088">
        <v>1.2300499999999999E-3</v>
      </c>
      <c r="J1088">
        <v>0.99939999999999996</v>
      </c>
      <c r="K1088">
        <v>0</v>
      </c>
      <c r="L1088" t="s">
        <v>42</v>
      </c>
    </row>
    <row r="1089" spans="1:12" x14ac:dyDescent="0.25">
      <c r="A1089" t="s">
        <v>51</v>
      </c>
      <c r="B1089">
        <v>358.78300000000002</v>
      </c>
      <c r="C1089">
        <v>297.67200000000003</v>
      </c>
      <c r="D1089">
        <v>297.625</v>
      </c>
      <c r="E1089">
        <v>293.10700000000003</v>
      </c>
      <c r="F1089">
        <v>10.5594</v>
      </c>
      <c r="G1089">
        <v>76.806899999999999</v>
      </c>
      <c r="H1089">
        <v>19.055900000000001</v>
      </c>
      <c r="I1089">
        <v>1.23007E-3</v>
      </c>
      <c r="J1089">
        <v>0.99944599999999995</v>
      </c>
      <c r="K1089">
        <v>0</v>
      </c>
      <c r="L1089" t="s">
        <v>42</v>
      </c>
    </row>
    <row r="1090" spans="1:12" x14ac:dyDescent="0.25">
      <c r="A1090" t="s">
        <v>51</v>
      </c>
      <c r="B1090">
        <v>357.858</v>
      </c>
      <c r="C1090">
        <v>291.88400000000001</v>
      </c>
      <c r="D1090">
        <v>291.84100000000001</v>
      </c>
      <c r="E1090">
        <v>287.435</v>
      </c>
      <c r="F1090">
        <v>10.520799999999999</v>
      </c>
      <c r="G1090">
        <v>76.092699999999994</v>
      </c>
      <c r="H1090">
        <v>18.7683</v>
      </c>
      <c r="I1090">
        <v>1.2300499999999999E-3</v>
      </c>
      <c r="J1090">
        <v>0.99965199999999999</v>
      </c>
      <c r="K1090">
        <v>0</v>
      </c>
      <c r="L1090" t="s">
        <v>42</v>
      </c>
    </row>
    <row r="1091" spans="1:12" x14ac:dyDescent="0.25">
      <c r="A1091" t="s">
        <v>51</v>
      </c>
      <c r="B1091">
        <v>359.29599999999999</v>
      </c>
      <c r="C1091">
        <v>298.161</v>
      </c>
      <c r="D1091">
        <v>298.11599999999999</v>
      </c>
      <c r="E1091">
        <v>293.73899999999998</v>
      </c>
      <c r="F1091">
        <v>10.5863</v>
      </c>
      <c r="G1091">
        <v>76.8322</v>
      </c>
      <c r="H1091">
        <v>18.619599999999998</v>
      </c>
      <c r="I1091">
        <v>1.2300499999999999E-3</v>
      </c>
      <c r="J1091">
        <v>0.99704099999999996</v>
      </c>
      <c r="K1091">
        <v>0</v>
      </c>
      <c r="L1091" t="s">
        <v>42</v>
      </c>
    </row>
    <row r="1092" spans="1:12" x14ac:dyDescent="0.25">
      <c r="A1092" t="s">
        <v>51</v>
      </c>
      <c r="B1092">
        <v>359.12799999999999</v>
      </c>
      <c r="C1092">
        <v>298.245</v>
      </c>
      <c r="D1092">
        <v>298.19799999999998</v>
      </c>
      <c r="E1092">
        <v>293.726</v>
      </c>
      <c r="F1092">
        <v>10.1953</v>
      </c>
      <c r="G1092">
        <v>77.069400000000002</v>
      </c>
      <c r="H1092">
        <v>19.167000000000002</v>
      </c>
      <c r="I1092">
        <v>1.2300499999999999E-3</v>
      </c>
      <c r="J1092">
        <v>0.99977300000000002</v>
      </c>
      <c r="K1092">
        <v>0</v>
      </c>
      <c r="L1092" t="s">
        <v>42</v>
      </c>
    </row>
    <row r="1093" spans="1:12" x14ac:dyDescent="0.25">
      <c r="A1093" t="s">
        <v>51</v>
      </c>
      <c r="B1093">
        <v>349.53100000000001</v>
      </c>
      <c r="C1093">
        <v>287.80700000000002</v>
      </c>
      <c r="D1093">
        <v>287.762</v>
      </c>
      <c r="E1093">
        <v>283.35599999999999</v>
      </c>
      <c r="F1093">
        <v>9.9822100000000002</v>
      </c>
      <c r="G1093">
        <v>76.228800000000007</v>
      </c>
      <c r="H1093">
        <v>18.635899999999999</v>
      </c>
      <c r="I1093">
        <v>1.2300600000000001E-3</v>
      </c>
      <c r="J1093">
        <v>0.99976900000000002</v>
      </c>
      <c r="K1093">
        <v>0</v>
      </c>
      <c r="L1093" t="s">
        <v>42</v>
      </c>
    </row>
    <row r="1094" spans="1:12" x14ac:dyDescent="0.25">
      <c r="A1094" t="s">
        <v>51</v>
      </c>
      <c r="B1094">
        <v>351.12200000000001</v>
      </c>
      <c r="C1094">
        <v>287.90600000000001</v>
      </c>
      <c r="D1094">
        <v>287.863</v>
      </c>
      <c r="E1094">
        <v>283.45299999999997</v>
      </c>
      <c r="F1094">
        <v>10.335800000000001</v>
      </c>
      <c r="G1094">
        <v>75.982600000000005</v>
      </c>
      <c r="H1094">
        <v>18.822399999999998</v>
      </c>
      <c r="I1094">
        <v>1.2300600000000001E-3</v>
      </c>
      <c r="J1094">
        <v>0.99967799999999996</v>
      </c>
      <c r="K1094">
        <v>0</v>
      </c>
      <c r="L1094" t="s">
        <v>42</v>
      </c>
    </row>
    <row r="1095" spans="1:12" x14ac:dyDescent="0.25">
      <c r="A1095" t="s">
        <v>51</v>
      </c>
      <c r="B1095">
        <v>352.98099999999999</v>
      </c>
      <c r="C1095">
        <v>291.58100000000002</v>
      </c>
      <c r="D1095">
        <v>291.536</v>
      </c>
      <c r="E1095">
        <v>287.05099999999999</v>
      </c>
      <c r="F1095">
        <v>10.1896</v>
      </c>
      <c r="G1095">
        <v>77.213800000000006</v>
      </c>
      <c r="H1095">
        <v>19.252199999999998</v>
      </c>
      <c r="I1095">
        <v>1.2300499999999999E-3</v>
      </c>
      <c r="J1095">
        <v>0.99990199999999996</v>
      </c>
      <c r="K1095">
        <v>0</v>
      </c>
      <c r="L1095" t="s">
        <v>42</v>
      </c>
    </row>
    <row r="1096" spans="1:12" x14ac:dyDescent="0.25">
      <c r="A1096" t="s">
        <v>51</v>
      </c>
      <c r="B1096">
        <v>354.06700000000001</v>
      </c>
      <c r="C1096">
        <v>293.053</v>
      </c>
      <c r="D1096">
        <v>293.012</v>
      </c>
      <c r="E1096">
        <v>288.56599999999997</v>
      </c>
      <c r="F1096">
        <v>10.2768</v>
      </c>
      <c r="G1096">
        <v>75.790700000000001</v>
      </c>
      <c r="H1096">
        <v>18.716999999999999</v>
      </c>
      <c r="I1096">
        <v>1.23007E-3</v>
      </c>
      <c r="J1096">
        <v>0.99938800000000005</v>
      </c>
      <c r="K1096">
        <v>0</v>
      </c>
      <c r="L1096" t="s">
        <v>42</v>
      </c>
    </row>
    <row r="1097" spans="1:12" x14ac:dyDescent="0.25">
      <c r="A1097" t="s">
        <v>51</v>
      </c>
      <c r="B1097">
        <v>353.00599999999997</v>
      </c>
      <c r="C1097">
        <v>287.31099999999998</v>
      </c>
      <c r="D1097">
        <v>287.262</v>
      </c>
      <c r="E1097">
        <v>282.78800000000001</v>
      </c>
      <c r="F1097">
        <v>9.9643999999999995</v>
      </c>
      <c r="G1097">
        <v>75.736699999999999</v>
      </c>
      <c r="H1097">
        <v>18.735099999999999</v>
      </c>
      <c r="I1097">
        <v>1.2300600000000001E-3</v>
      </c>
      <c r="J1097">
        <v>1</v>
      </c>
      <c r="K1097">
        <v>0</v>
      </c>
      <c r="L1097" t="s">
        <v>42</v>
      </c>
    </row>
    <row r="1098" spans="1:12" x14ac:dyDescent="0.25">
      <c r="A1098" t="s">
        <v>51</v>
      </c>
      <c r="B1098">
        <v>360.33199999999999</v>
      </c>
      <c r="C1098">
        <v>294.815</v>
      </c>
      <c r="D1098">
        <v>294.767</v>
      </c>
      <c r="E1098">
        <v>290.238</v>
      </c>
      <c r="F1098">
        <v>10.562799999999999</v>
      </c>
      <c r="G1098">
        <v>76.932400000000001</v>
      </c>
      <c r="H1098">
        <v>19.183700000000002</v>
      </c>
      <c r="I1098">
        <v>1.2300499999999999E-3</v>
      </c>
      <c r="J1098">
        <v>0.99979700000000005</v>
      </c>
      <c r="K1098">
        <v>0</v>
      </c>
      <c r="L1098" t="s">
        <v>42</v>
      </c>
    </row>
    <row r="1099" spans="1:12" x14ac:dyDescent="0.25">
      <c r="A1099" t="s">
        <v>51</v>
      </c>
      <c r="B1099">
        <v>351.887</v>
      </c>
      <c r="C1099">
        <v>287.95499999999998</v>
      </c>
      <c r="D1099">
        <v>287.90699999999998</v>
      </c>
      <c r="E1099">
        <v>283.52699999999999</v>
      </c>
      <c r="F1099">
        <v>9.8663000000000007</v>
      </c>
      <c r="G1099">
        <v>76.3185</v>
      </c>
      <c r="H1099">
        <v>18.8474</v>
      </c>
      <c r="I1099">
        <v>1.2300499999999999E-3</v>
      </c>
      <c r="J1099">
        <v>0.99989700000000004</v>
      </c>
      <c r="K1099">
        <v>0</v>
      </c>
      <c r="L1099" t="s">
        <v>42</v>
      </c>
    </row>
    <row r="1100" spans="1:12" x14ac:dyDescent="0.25">
      <c r="A1100" t="s">
        <v>51</v>
      </c>
      <c r="B1100">
        <v>353.80599999999998</v>
      </c>
      <c r="C1100">
        <v>291.08600000000001</v>
      </c>
      <c r="D1100">
        <v>291.03399999999999</v>
      </c>
      <c r="E1100">
        <v>286.56299999999999</v>
      </c>
      <c r="F1100">
        <v>10.118399999999999</v>
      </c>
      <c r="G1100">
        <v>77.454899999999995</v>
      </c>
      <c r="H1100">
        <v>18.890899999999998</v>
      </c>
      <c r="I1100">
        <v>1.2300499999999999E-3</v>
      </c>
      <c r="J1100">
        <v>0.99904999999999999</v>
      </c>
      <c r="K1100">
        <v>0</v>
      </c>
      <c r="L1100" t="s">
        <v>42</v>
      </c>
    </row>
    <row r="1101" spans="1:12" x14ac:dyDescent="0.25">
      <c r="A1101" t="s">
        <v>51</v>
      </c>
      <c r="B1101">
        <v>354.11700000000002</v>
      </c>
      <c r="C1101">
        <v>291.214</v>
      </c>
      <c r="D1101">
        <v>291.173</v>
      </c>
      <c r="E1101">
        <v>286.74</v>
      </c>
      <c r="F1101">
        <v>10.327</v>
      </c>
      <c r="G1101">
        <v>75.546300000000002</v>
      </c>
      <c r="H1101">
        <v>18.699100000000001</v>
      </c>
      <c r="I1101">
        <v>1.2300499999999999E-3</v>
      </c>
      <c r="J1101">
        <v>0.99999899999999997</v>
      </c>
      <c r="K1101">
        <v>0</v>
      </c>
      <c r="L1101" t="s">
        <v>42</v>
      </c>
    </row>
    <row r="1102" spans="1:12" x14ac:dyDescent="0.25">
      <c r="A1102" t="s">
        <v>51</v>
      </c>
      <c r="B1102">
        <v>351.51299999999998</v>
      </c>
      <c r="C1102">
        <v>289.77</v>
      </c>
      <c r="D1102">
        <v>289.72300000000001</v>
      </c>
      <c r="E1102">
        <v>285.32100000000003</v>
      </c>
      <c r="F1102">
        <v>10.2544</v>
      </c>
      <c r="G1102">
        <v>76.335599999999999</v>
      </c>
      <c r="H1102">
        <v>18.702500000000001</v>
      </c>
      <c r="I1102">
        <v>1.2300499999999999E-3</v>
      </c>
      <c r="J1102">
        <v>0.99901399999999996</v>
      </c>
      <c r="K1102">
        <v>0</v>
      </c>
      <c r="L1102" t="s">
        <v>42</v>
      </c>
    </row>
    <row r="1103" spans="1:12" x14ac:dyDescent="0.25">
      <c r="A1103" t="s">
        <v>51</v>
      </c>
      <c r="B1103">
        <v>351.25700000000001</v>
      </c>
      <c r="C1103">
        <v>289.99599999999998</v>
      </c>
      <c r="D1103">
        <v>289.95</v>
      </c>
      <c r="E1103">
        <v>285.48700000000002</v>
      </c>
      <c r="F1103">
        <v>10.0999</v>
      </c>
      <c r="G1103">
        <v>76.836699999999993</v>
      </c>
      <c r="H1103">
        <v>19.076599999999999</v>
      </c>
      <c r="I1103">
        <v>1.2300499999999999E-3</v>
      </c>
      <c r="J1103">
        <v>0.99991300000000005</v>
      </c>
      <c r="K1103">
        <v>0</v>
      </c>
      <c r="L1103" t="s">
        <v>42</v>
      </c>
    </row>
    <row r="1104" spans="1:12" x14ac:dyDescent="0.25">
      <c r="A1104" t="s">
        <v>51</v>
      </c>
      <c r="B1104">
        <v>351.76100000000002</v>
      </c>
      <c r="C1104">
        <v>289.73899999999998</v>
      </c>
      <c r="D1104">
        <v>289.697</v>
      </c>
      <c r="E1104">
        <v>285.24900000000002</v>
      </c>
      <c r="F1104">
        <v>9.9350000000000005</v>
      </c>
      <c r="G1104">
        <v>75.528599999999997</v>
      </c>
      <c r="H1104">
        <v>18.748999999999999</v>
      </c>
      <c r="I1104">
        <v>1.2300499999999999E-3</v>
      </c>
      <c r="J1104">
        <v>0.99971600000000005</v>
      </c>
      <c r="K1104">
        <v>0</v>
      </c>
      <c r="L1104" t="s">
        <v>42</v>
      </c>
    </row>
    <row r="1105" spans="1:25" x14ac:dyDescent="0.25">
      <c r="A1105" t="s">
        <v>51</v>
      </c>
      <c r="B1105">
        <v>353.48200000000003</v>
      </c>
      <c r="C1105">
        <v>288.87700000000001</v>
      </c>
      <c r="D1105">
        <v>288.83100000000002</v>
      </c>
      <c r="E1105">
        <v>284.45400000000001</v>
      </c>
      <c r="F1105">
        <v>10.0016</v>
      </c>
      <c r="G1105">
        <v>75.612799999999993</v>
      </c>
      <c r="H1105">
        <v>18.715800000000002</v>
      </c>
      <c r="I1105">
        <v>1.2300499999999999E-3</v>
      </c>
      <c r="J1105">
        <v>0.99982099999999996</v>
      </c>
      <c r="K1105">
        <v>0</v>
      </c>
      <c r="L1105" t="s">
        <v>42</v>
      </c>
    </row>
    <row r="1106" spans="1:25" x14ac:dyDescent="0.25">
      <c r="A1106" t="s">
        <v>51</v>
      </c>
      <c r="B1106">
        <v>360.68299999999999</v>
      </c>
      <c r="C1106">
        <v>299.45600000000002</v>
      </c>
      <c r="D1106">
        <v>299.40600000000001</v>
      </c>
      <c r="E1106">
        <v>294.98399999999998</v>
      </c>
      <c r="F1106">
        <v>10.472300000000001</v>
      </c>
      <c r="G1106">
        <v>77.588099999999997</v>
      </c>
      <c r="H1106">
        <v>18.87</v>
      </c>
      <c r="I1106">
        <v>1.2300600000000001E-3</v>
      </c>
      <c r="J1106">
        <v>0.99968199999999996</v>
      </c>
      <c r="K1106">
        <v>0</v>
      </c>
      <c r="L1106" t="s">
        <v>42</v>
      </c>
    </row>
    <row r="1107" spans="1:25" x14ac:dyDescent="0.25">
      <c r="A1107" t="s">
        <v>51</v>
      </c>
      <c r="B1107">
        <v>353.45800000000003</v>
      </c>
      <c r="C1107">
        <v>292.34899999999999</v>
      </c>
      <c r="D1107">
        <v>292.30599999999998</v>
      </c>
      <c r="E1107">
        <v>287.87299999999999</v>
      </c>
      <c r="F1107">
        <v>9.9776100000000003</v>
      </c>
      <c r="G1107">
        <v>76.179199999999994</v>
      </c>
      <c r="H1107">
        <v>18.744900000000001</v>
      </c>
      <c r="I1107">
        <v>1.2300499999999999E-3</v>
      </c>
      <c r="J1107">
        <v>0.99877700000000003</v>
      </c>
      <c r="K1107">
        <v>0</v>
      </c>
      <c r="L1107" t="s">
        <v>42</v>
      </c>
    </row>
    <row r="1108" spans="1:25" x14ac:dyDescent="0.25">
      <c r="A1108" t="s">
        <v>51</v>
      </c>
      <c r="B1108">
        <v>354.83199999999999</v>
      </c>
      <c r="C1108">
        <v>290.55500000000001</v>
      </c>
      <c r="D1108">
        <v>290.50700000000001</v>
      </c>
      <c r="E1108">
        <v>286.089</v>
      </c>
      <c r="F1108">
        <v>9.9906100000000002</v>
      </c>
      <c r="G1108">
        <v>75.766599999999997</v>
      </c>
      <c r="H1108">
        <v>18.7498</v>
      </c>
      <c r="I1108">
        <v>1.2300499999999999E-3</v>
      </c>
      <c r="J1108">
        <v>0.99958000000000002</v>
      </c>
      <c r="K1108">
        <v>0</v>
      </c>
      <c r="L1108" t="s">
        <v>42</v>
      </c>
    </row>
    <row r="1109" spans="1:25" x14ac:dyDescent="0.25">
      <c r="A1109" t="s">
        <v>51</v>
      </c>
      <c r="B1109">
        <v>356.10399999999998</v>
      </c>
      <c r="C1109">
        <v>294.327</v>
      </c>
      <c r="D1109">
        <v>294.27699999999999</v>
      </c>
      <c r="E1109">
        <v>289.83</v>
      </c>
      <c r="F1109">
        <v>10.430899999999999</v>
      </c>
      <c r="G1109">
        <v>77.5321</v>
      </c>
      <c r="H1109">
        <v>19.0459</v>
      </c>
      <c r="I1109">
        <v>1.2300499999999999E-3</v>
      </c>
      <c r="J1109">
        <v>0.99980599999999997</v>
      </c>
      <c r="K1109">
        <v>0</v>
      </c>
      <c r="L1109" t="s">
        <v>42</v>
      </c>
    </row>
    <row r="1110" spans="1:25" x14ac:dyDescent="0.25">
      <c r="A1110" t="s">
        <v>51</v>
      </c>
      <c r="B1110">
        <v>346.87700000000001</v>
      </c>
      <c r="C1110">
        <v>285.834</v>
      </c>
      <c r="D1110">
        <v>285.79199999999997</v>
      </c>
      <c r="E1110">
        <v>281.34399999999999</v>
      </c>
      <c r="F1110">
        <v>9.9227000000000007</v>
      </c>
      <c r="G1110">
        <v>75.721999999999994</v>
      </c>
      <c r="H1110">
        <v>18.708500000000001</v>
      </c>
      <c r="I1110">
        <v>1.2300499999999999E-3</v>
      </c>
      <c r="J1110">
        <v>0.99964799999999998</v>
      </c>
      <c r="K1110">
        <v>0</v>
      </c>
      <c r="L1110" t="s">
        <v>42</v>
      </c>
    </row>
    <row r="1111" spans="1:25" x14ac:dyDescent="0.25">
      <c r="A1111" t="s">
        <v>51</v>
      </c>
      <c r="B1111">
        <v>352.79899999999998</v>
      </c>
      <c r="C1111">
        <v>291.91000000000003</v>
      </c>
      <c r="D1111">
        <v>291.86200000000002</v>
      </c>
      <c r="E1111">
        <v>287.47800000000001</v>
      </c>
      <c r="F1111">
        <v>10.0045</v>
      </c>
      <c r="G1111">
        <v>76.409099999999995</v>
      </c>
      <c r="H1111">
        <v>18.784600000000001</v>
      </c>
      <c r="I1111">
        <v>1.2300600000000001E-3</v>
      </c>
      <c r="J1111">
        <v>0.99979799999999996</v>
      </c>
      <c r="K1111">
        <v>0</v>
      </c>
      <c r="L1111" t="s">
        <v>42</v>
      </c>
    </row>
    <row r="1112" spans="1:25" x14ac:dyDescent="0.25">
      <c r="A1112" t="s">
        <v>51</v>
      </c>
      <c r="B1112">
        <v>355.13099999999997</v>
      </c>
      <c r="C1112">
        <v>292.90600000000001</v>
      </c>
      <c r="D1112">
        <v>292.85700000000003</v>
      </c>
      <c r="E1112">
        <v>288.40800000000002</v>
      </c>
      <c r="F1112">
        <v>10.147399999999999</v>
      </c>
      <c r="G1112">
        <v>77.319699999999997</v>
      </c>
      <c r="H1112">
        <v>19.166699999999999</v>
      </c>
      <c r="I1112">
        <v>1.2300499999999999E-3</v>
      </c>
      <c r="J1112">
        <v>0.99872899999999998</v>
      </c>
      <c r="K1112">
        <v>0</v>
      </c>
      <c r="L1112" t="s">
        <v>42</v>
      </c>
    </row>
    <row r="1113" spans="1:25" x14ac:dyDescent="0.25">
      <c r="A1113" t="s">
        <v>51</v>
      </c>
      <c r="B1113">
        <v>352.51799999999997</v>
      </c>
      <c r="C1113">
        <v>290.99</v>
      </c>
      <c r="D1113">
        <v>290.94499999999999</v>
      </c>
      <c r="E1113">
        <v>286.50200000000001</v>
      </c>
      <c r="F1113">
        <v>10.448499999999999</v>
      </c>
      <c r="G1113">
        <v>76.491500000000002</v>
      </c>
      <c r="H1113">
        <v>18.724</v>
      </c>
      <c r="I1113">
        <v>1.2300600000000001E-3</v>
      </c>
      <c r="J1113">
        <v>0.99971100000000002</v>
      </c>
      <c r="K1113">
        <v>0</v>
      </c>
      <c r="L1113" t="s">
        <v>42</v>
      </c>
    </row>
    <row r="1114" spans="1:25" x14ac:dyDescent="0.25">
      <c r="A1114" t="s">
        <v>51</v>
      </c>
      <c r="B1114">
        <v>355.71499999999997</v>
      </c>
      <c r="C1114">
        <v>293.47899999999998</v>
      </c>
      <c r="D1114">
        <v>293.43299999999999</v>
      </c>
      <c r="E1114">
        <v>288.96499999999997</v>
      </c>
      <c r="F1114">
        <v>10.639799999999999</v>
      </c>
      <c r="G1114">
        <v>76.452399999999997</v>
      </c>
      <c r="H1114">
        <v>18.887599999999999</v>
      </c>
      <c r="I1114">
        <v>1.2300499999999999E-3</v>
      </c>
      <c r="J1114">
        <v>0.99987400000000004</v>
      </c>
      <c r="K1114">
        <v>0</v>
      </c>
      <c r="L1114" t="s">
        <v>42</v>
      </c>
    </row>
    <row r="1115" spans="1:25" x14ac:dyDescent="0.25">
      <c r="A1115" t="s">
        <v>51</v>
      </c>
      <c r="B1115">
        <v>351.41300000000001</v>
      </c>
      <c r="C1115">
        <v>288.005</v>
      </c>
      <c r="D1115">
        <v>287.95999999999998</v>
      </c>
      <c r="E1115">
        <v>283.59199999999998</v>
      </c>
      <c r="F1115">
        <v>10.2346</v>
      </c>
      <c r="G1115">
        <v>75.86</v>
      </c>
      <c r="H1115">
        <v>18.870899999999999</v>
      </c>
      <c r="I1115">
        <v>1.2300499999999999E-3</v>
      </c>
      <c r="J1115">
        <v>0.99910500000000002</v>
      </c>
      <c r="K1115">
        <v>0</v>
      </c>
      <c r="L1115" t="s">
        <v>42</v>
      </c>
    </row>
    <row r="1116" spans="1:25" x14ac:dyDescent="0.25">
      <c r="A1116" t="s">
        <v>51</v>
      </c>
      <c r="B1116">
        <v>357.51299999999998</v>
      </c>
      <c r="C1116">
        <v>294.572</v>
      </c>
      <c r="D1116">
        <v>294.53100000000001</v>
      </c>
      <c r="E1116">
        <v>290.10500000000002</v>
      </c>
      <c r="F1116">
        <v>9.9088999999999992</v>
      </c>
      <c r="G1116">
        <v>76.471000000000004</v>
      </c>
      <c r="H1116">
        <v>18.715499999999999</v>
      </c>
      <c r="I1116">
        <v>1.2300499999999999E-3</v>
      </c>
      <c r="J1116">
        <v>0.99960599999999999</v>
      </c>
      <c r="K1116">
        <v>0</v>
      </c>
      <c r="L1116" t="s">
        <v>42</v>
      </c>
    </row>
    <row r="1117" spans="1:25" x14ac:dyDescent="0.25">
      <c r="A1117" t="s">
        <v>51</v>
      </c>
      <c r="B1117">
        <v>356.13299999999998</v>
      </c>
      <c r="C1117">
        <v>292.37900000000002</v>
      </c>
      <c r="D1117">
        <v>292.33</v>
      </c>
      <c r="E1117">
        <v>287.85599999999999</v>
      </c>
      <c r="F1117">
        <v>10.178000000000001</v>
      </c>
      <c r="G1117">
        <v>76.916300000000007</v>
      </c>
      <c r="H1117">
        <v>19.1678</v>
      </c>
      <c r="I1117">
        <v>1.2300499999999999E-3</v>
      </c>
      <c r="J1117">
        <v>0.99999899999999997</v>
      </c>
      <c r="K1117">
        <v>0</v>
      </c>
      <c r="L1117" t="s">
        <v>42</v>
      </c>
    </row>
    <row r="1118" spans="1:25" x14ac:dyDescent="0.25">
      <c r="A1118" t="s">
        <v>51</v>
      </c>
      <c r="B1118">
        <v>357.702</v>
      </c>
      <c r="C1118">
        <v>293.53699999999998</v>
      </c>
      <c r="D1118">
        <v>293.49200000000002</v>
      </c>
      <c r="E1118">
        <v>289.09899999999999</v>
      </c>
      <c r="F1118">
        <v>9.8653999999999993</v>
      </c>
      <c r="G1118">
        <v>76.485299999999995</v>
      </c>
      <c r="H1118">
        <v>18.8172</v>
      </c>
      <c r="I1118">
        <v>1.2300600000000001E-3</v>
      </c>
      <c r="J1118">
        <v>0.99982199999999999</v>
      </c>
      <c r="K1118">
        <v>0</v>
      </c>
      <c r="L1118" t="s">
        <v>42</v>
      </c>
    </row>
    <row r="1119" spans="1:25" x14ac:dyDescent="0.25">
      <c r="A1119" t="s">
        <v>51</v>
      </c>
      <c r="B1119">
        <v>357.31400000000002</v>
      </c>
      <c r="C1119">
        <v>294.01799999999997</v>
      </c>
      <c r="D1119">
        <v>293.971</v>
      </c>
      <c r="E1119">
        <v>289.56400000000002</v>
      </c>
      <c r="F1119">
        <v>10.503</v>
      </c>
      <c r="G1119">
        <v>76.638800000000003</v>
      </c>
      <c r="H1119">
        <v>18.7578</v>
      </c>
      <c r="I1119">
        <v>1.2300499999999999E-3</v>
      </c>
      <c r="J1119">
        <v>0.999556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355.71100000000001</v>
      </c>
      <c r="C1120">
        <v>294.18299999999999</v>
      </c>
      <c r="D1120">
        <v>294.14</v>
      </c>
      <c r="E1120">
        <v>289.65800000000002</v>
      </c>
      <c r="F1120">
        <v>10.157</v>
      </c>
      <c r="G1120">
        <v>77.365099999999998</v>
      </c>
      <c r="H1120">
        <v>19.113600000000002</v>
      </c>
      <c r="I1120">
        <v>1.2300600000000001E-3</v>
      </c>
      <c r="J1120">
        <v>0.99855000000000005</v>
      </c>
      <c r="K1120">
        <v>0</v>
      </c>
      <c r="L1120" t="s">
        <v>42</v>
      </c>
      <c r="R1120">
        <f>AVERAGE(B1071:B1120)</f>
        <v>354.74186000000009</v>
      </c>
      <c r="S1120">
        <f>AVERAGE(C1071:C1120)</f>
        <v>292.15346</v>
      </c>
      <c r="U1120">
        <f>_xlfn.VAR.P(B1071:B1120)</f>
        <v>12.504127120399982</v>
      </c>
      <c r="V1120">
        <f>_xlfn.VAR.P(C1071:C1120)</f>
        <v>12.034079888400001</v>
      </c>
      <c r="X1120">
        <f>1.96*SQRT(U1120)/50</f>
        <v>0.13861580681254007</v>
      </c>
      <c r="Y1120">
        <f>1.96*SQRT(V1120)/50</f>
        <v>0.1359854717229417</v>
      </c>
    </row>
    <row r="1121" spans="1:12" x14ac:dyDescent="0.25">
      <c r="A1121" t="s">
        <v>51</v>
      </c>
      <c r="B1121">
        <v>17864.452099999999</v>
      </c>
      <c r="C1121" t="s">
        <v>36</v>
      </c>
    </row>
    <row r="1122" spans="1:12" x14ac:dyDescent="0.25">
      <c r="A1122" t="s">
        <v>70</v>
      </c>
      <c r="B1122">
        <v>236.36199999999999</v>
      </c>
      <c r="C1122">
        <v>234.328</v>
      </c>
      <c r="D1122">
        <v>234.291</v>
      </c>
      <c r="E1122">
        <v>229.958</v>
      </c>
      <c r="F1122">
        <v>10.3795</v>
      </c>
      <c r="G1122">
        <v>0</v>
      </c>
      <c r="H1122">
        <v>18.979700000000001</v>
      </c>
      <c r="I1122">
        <v>1.23007E-3</v>
      </c>
      <c r="J1122">
        <v>0.99968999999999997</v>
      </c>
      <c r="K1122">
        <v>0</v>
      </c>
      <c r="L1122" t="s">
        <v>42</v>
      </c>
    </row>
    <row r="1123" spans="1:12" x14ac:dyDescent="0.25">
      <c r="A1123" t="s">
        <v>70</v>
      </c>
      <c r="B1123">
        <v>233.52099999999999</v>
      </c>
      <c r="C1123">
        <v>231.56899999999999</v>
      </c>
      <c r="D1123">
        <v>231.52799999999999</v>
      </c>
      <c r="E1123">
        <v>227.214</v>
      </c>
      <c r="F1123">
        <v>10.3933</v>
      </c>
      <c r="G1123">
        <v>0</v>
      </c>
      <c r="H1123">
        <v>18.8094</v>
      </c>
      <c r="I1123">
        <v>1.2300499999999999E-3</v>
      </c>
      <c r="J1123">
        <v>0.99946199999999996</v>
      </c>
      <c r="K1123">
        <v>0</v>
      </c>
      <c r="L1123" t="s">
        <v>42</v>
      </c>
    </row>
    <row r="1124" spans="1:12" x14ac:dyDescent="0.25">
      <c r="A1124" t="s">
        <v>70</v>
      </c>
      <c r="B1124">
        <v>241.059</v>
      </c>
      <c r="C1124">
        <v>239</v>
      </c>
      <c r="D1124">
        <v>238.96199999999999</v>
      </c>
      <c r="E1124">
        <v>234.60300000000001</v>
      </c>
      <c r="F1124">
        <v>10.4672</v>
      </c>
      <c r="G1124">
        <v>0</v>
      </c>
      <c r="H1124">
        <v>18.9634</v>
      </c>
      <c r="I1124">
        <v>1.2300600000000001E-3</v>
      </c>
      <c r="J1124">
        <v>0.99997499999999995</v>
      </c>
      <c r="K1124">
        <v>0</v>
      </c>
      <c r="L1124" t="s">
        <v>42</v>
      </c>
    </row>
    <row r="1125" spans="1:12" x14ac:dyDescent="0.25">
      <c r="A1125" t="s">
        <v>70</v>
      </c>
      <c r="B1125">
        <v>235.684</v>
      </c>
      <c r="C1125">
        <v>233.739</v>
      </c>
      <c r="D1125">
        <v>233.69800000000001</v>
      </c>
      <c r="E1125">
        <v>229.262</v>
      </c>
      <c r="F1125">
        <v>10.591200000000001</v>
      </c>
      <c r="G1125">
        <v>0</v>
      </c>
      <c r="H1125">
        <v>19.440799999999999</v>
      </c>
      <c r="I1125">
        <v>1.2300600000000001E-3</v>
      </c>
      <c r="J1125">
        <v>0.99972799999999995</v>
      </c>
      <c r="K1125">
        <v>0</v>
      </c>
      <c r="L1125" t="s">
        <v>42</v>
      </c>
    </row>
    <row r="1126" spans="1:12" x14ac:dyDescent="0.25">
      <c r="A1126" t="s">
        <v>70</v>
      </c>
      <c r="B1126">
        <v>233.095</v>
      </c>
      <c r="C1126">
        <v>231.078</v>
      </c>
      <c r="D1126">
        <v>231.03800000000001</v>
      </c>
      <c r="E1126">
        <v>226.673</v>
      </c>
      <c r="F1126">
        <v>9.9202999999999992</v>
      </c>
      <c r="G1126">
        <v>0</v>
      </c>
      <c r="H1126">
        <v>18.955300000000001</v>
      </c>
      <c r="I1126">
        <v>1.2300499999999999E-3</v>
      </c>
      <c r="J1126">
        <v>0.99976699999999996</v>
      </c>
      <c r="K1126">
        <v>0</v>
      </c>
      <c r="L1126" t="s">
        <v>42</v>
      </c>
    </row>
    <row r="1127" spans="1:12" x14ac:dyDescent="0.25">
      <c r="A1127" t="s">
        <v>70</v>
      </c>
      <c r="B1127">
        <v>240.05099999999999</v>
      </c>
      <c r="C1127">
        <v>238.023</v>
      </c>
      <c r="D1127">
        <v>237.98</v>
      </c>
      <c r="E1127">
        <v>233.58600000000001</v>
      </c>
      <c r="F1127">
        <v>10.1441</v>
      </c>
      <c r="G1127">
        <v>0</v>
      </c>
      <c r="H1127">
        <v>18.819600000000001</v>
      </c>
      <c r="I1127">
        <v>1.23007E-3</v>
      </c>
      <c r="J1127">
        <v>0.99904400000000004</v>
      </c>
      <c r="K1127">
        <v>0</v>
      </c>
      <c r="L1127" t="s">
        <v>42</v>
      </c>
    </row>
    <row r="1128" spans="1:12" x14ac:dyDescent="0.25">
      <c r="A1128" t="s">
        <v>70</v>
      </c>
      <c r="B1128">
        <v>233.976</v>
      </c>
      <c r="C1128">
        <v>231.95500000000001</v>
      </c>
      <c r="D1128">
        <v>231.91200000000001</v>
      </c>
      <c r="E1128">
        <v>227.57300000000001</v>
      </c>
      <c r="F1128">
        <v>9.9511099999999999</v>
      </c>
      <c r="G1128">
        <v>0</v>
      </c>
      <c r="H1128">
        <v>19.066099999999999</v>
      </c>
      <c r="I1128">
        <v>1.2300499999999999E-3</v>
      </c>
      <c r="J1128">
        <v>0.99982000000000004</v>
      </c>
      <c r="K1128">
        <v>0</v>
      </c>
      <c r="L1128" t="s">
        <v>42</v>
      </c>
    </row>
    <row r="1129" spans="1:12" x14ac:dyDescent="0.25">
      <c r="A1129" t="s">
        <v>70</v>
      </c>
      <c r="B1129">
        <v>236.71799999999999</v>
      </c>
      <c r="C1129">
        <v>234.79</v>
      </c>
      <c r="D1129">
        <v>234.74299999999999</v>
      </c>
      <c r="E1129">
        <v>230.30199999999999</v>
      </c>
      <c r="F1129">
        <v>11.024100000000001</v>
      </c>
      <c r="G1129">
        <v>0</v>
      </c>
      <c r="H1129">
        <v>19.4406</v>
      </c>
      <c r="I1129">
        <v>1.2300499999999999E-3</v>
      </c>
      <c r="J1129">
        <v>0.99945499999999998</v>
      </c>
      <c r="K1129">
        <v>0</v>
      </c>
      <c r="L1129" t="s">
        <v>42</v>
      </c>
    </row>
    <row r="1130" spans="1:12" x14ac:dyDescent="0.25">
      <c r="A1130" t="s">
        <v>70</v>
      </c>
      <c r="B1130">
        <v>231.923</v>
      </c>
      <c r="C1130">
        <v>230.042</v>
      </c>
      <c r="D1130">
        <v>230.00399999999999</v>
      </c>
      <c r="E1130">
        <v>225.65299999999999</v>
      </c>
      <c r="F1130">
        <v>10.415900000000001</v>
      </c>
      <c r="G1130">
        <v>0</v>
      </c>
      <c r="H1130">
        <v>18.815300000000001</v>
      </c>
      <c r="I1130">
        <v>1.2300499999999999E-3</v>
      </c>
      <c r="J1130">
        <v>0.99961999999999995</v>
      </c>
      <c r="K1130">
        <v>0</v>
      </c>
      <c r="L1130" t="s">
        <v>42</v>
      </c>
    </row>
    <row r="1131" spans="1:12" x14ac:dyDescent="0.25">
      <c r="A1131" t="s">
        <v>70</v>
      </c>
      <c r="B1131">
        <v>233.78800000000001</v>
      </c>
      <c r="C1131">
        <v>231.76499999999999</v>
      </c>
      <c r="D1131">
        <v>231.726</v>
      </c>
      <c r="E1131">
        <v>227.36500000000001</v>
      </c>
      <c r="F1131">
        <v>10.4336</v>
      </c>
      <c r="G1131">
        <v>0</v>
      </c>
      <c r="H1131">
        <v>18.8964</v>
      </c>
      <c r="I1131">
        <v>1.2300600000000001E-3</v>
      </c>
      <c r="J1131">
        <v>0.99985100000000005</v>
      </c>
      <c r="K1131">
        <v>0</v>
      </c>
      <c r="L1131" t="s">
        <v>42</v>
      </c>
    </row>
    <row r="1132" spans="1:12" x14ac:dyDescent="0.25">
      <c r="A1132" t="s">
        <v>70</v>
      </c>
      <c r="B1132">
        <v>238.65199999999999</v>
      </c>
      <c r="C1132">
        <v>236.62299999999999</v>
      </c>
      <c r="D1132">
        <v>236.58199999999999</v>
      </c>
      <c r="E1132">
        <v>232.238</v>
      </c>
      <c r="F1132">
        <v>9.9861000000000004</v>
      </c>
      <c r="G1132">
        <v>0</v>
      </c>
      <c r="H1132">
        <v>18.835100000000001</v>
      </c>
      <c r="I1132">
        <v>1.2300499999999999E-3</v>
      </c>
      <c r="J1132">
        <v>0.99921599999999999</v>
      </c>
      <c r="K1132">
        <v>0</v>
      </c>
      <c r="L1132" t="s">
        <v>42</v>
      </c>
    </row>
    <row r="1133" spans="1:12" x14ac:dyDescent="0.25">
      <c r="A1133" t="s">
        <v>70</v>
      </c>
      <c r="B1133">
        <v>242.23400000000001</v>
      </c>
      <c r="C1133">
        <v>240.202</v>
      </c>
      <c r="D1133">
        <v>240.15100000000001</v>
      </c>
      <c r="E1133">
        <v>235.73699999999999</v>
      </c>
      <c r="F1133">
        <v>10.5419</v>
      </c>
      <c r="G1133">
        <v>0</v>
      </c>
      <c r="H1133">
        <v>19.271999999999998</v>
      </c>
      <c r="I1133">
        <v>1.2300499999999999E-3</v>
      </c>
      <c r="J1133">
        <v>0.99907100000000004</v>
      </c>
      <c r="K1133">
        <v>0</v>
      </c>
      <c r="L1133" t="s">
        <v>42</v>
      </c>
    </row>
    <row r="1134" spans="1:12" x14ac:dyDescent="0.25">
      <c r="A1134" t="s">
        <v>70</v>
      </c>
      <c r="B1134">
        <v>232.35400000000001</v>
      </c>
      <c r="C1134">
        <v>230.29499999999999</v>
      </c>
      <c r="D1134">
        <v>230.25200000000001</v>
      </c>
      <c r="E1134">
        <v>225.90899999999999</v>
      </c>
      <c r="F1134">
        <v>9.9563000000000006</v>
      </c>
      <c r="G1134">
        <v>0</v>
      </c>
      <c r="H1134">
        <v>18.9998</v>
      </c>
      <c r="I1134">
        <v>1.2300600000000001E-3</v>
      </c>
      <c r="J1134">
        <v>0.99956</v>
      </c>
      <c r="K1134">
        <v>0</v>
      </c>
      <c r="L1134" t="s">
        <v>42</v>
      </c>
    </row>
    <row r="1135" spans="1:12" x14ac:dyDescent="0.25">
      <c r="A1135" t="s">
        <v>70</v>
      </c>
      <c r="B1135">
        <v>234.19300000000001</v>
      </c>
      <c r="C1135">
        <v>232.13499999999999</v>
      </c>
      <c r="D1135">
        <v>232.095</v>
      </c>
      <c r="E1135">
        <v>227.74</v>
      </c>
      <c r="F1135">
        <v>10.085800000000001</v>
      </c>
      <c r="G1135">
        <v>0</v>
      </c>
      <c r="H1135">
        <v>19.110900000000001</v>
      </c>
      <c r="I1135">
        <v>1.2300499999999999E-3</v>
      </c>
      <c r="J1135">
        <v>0.99977300000000002</v>
      </c>
      <c r="K1135">
        <v>0</v>
      </c>
      <c r="L1135" t="s">
        <v>42</v>
      </c>
    </row>
    <row r="1136" spans="1:12" x14ac:dyDescent="0.25">
      <c r="A1136" t="s">
        <v>70</v>
      </c>
      <c r="B1136">
        <v>231.94300000000001</v>
      </c>
      <c r="C1136">
        <v>229.934</v>
      </c>
      <c r="D1136">
        <v>229.892</v>
      </c>
      <c r="E1136">
        <v>225.511</v>
      </c>
      <c r="F1136">
        <v>10.372999999999999</v>
      </c>
      <c r="G1136">
        <v>0</v>
      </c>
      <c r="H1136">
        <v>19.090800000000002</v>
      </c>
      <c r="I1136">
        <v>1.2300499999999999E-3</v>
      </c>
      <c r="J1136">
        <v>0.99857099999999999</v>
      </c>
      <c r="K1136">
        <v>0</v>
      </c>
      <c r="L1136" t="s">
        <v>42</v>
      </c>
    </row>
    <row r="1137" spans="1:12" x14ac:dyDescent="0.25">
      <c r="A1137" t="s">
        <v>70</v>
      </c>
      <c r="B1137">
        <v>233.81700000000001</v>
      </c>
      <c r="C1137">
        <v>231.803</v>
      </c>
      <c r="D1137">
        <v>231.75800000000001</v>
      </c>
      <c r="E1137">
        <v>227.40299999999999</v>
      </c>
      <c r="F1137">
        <v>9.9871999999999996</v>
      </c>
      <c r="G1137">
        <v>0</v>
      </c>
      <c r="H1137">
        <v>19.061</v>
      </c>
      <c r="I1137">
        <v>1.2300499999999999E-3</v>
      </c>
      <c r="J1137">
        <v>0.99968800000000002</v>
      </c>
      <c r="K1137">
        <v>0</v>
      </c>
      <c r="L1137" t="s">
        <v>42</v>
      </c>
    </row>
    <row r="1138" spans="1:12" x14ac:dyDescent="0.25">
      <c r="A1138" t="s">
        <v>70</v>
      </c>
      <c r="B1138">
        <v>239.124</v>
      </c>
      <c r="C1138">
        <v>237.10400000000001</v>
      </c>
      <c r="D1138">
        <v>237.05799999999999</v>
      </c>
      <c r="E1138">
        <v>232.636</v>
      </c>
      <c r="F1138">
        <v>10.150499999999999</v>
      </c>
      <c r="G1138">
        <v>0</v>
      </c>
      <c r="H1138">
        <v>19.1981</v>
      </c>
      <c r="I1138">
        <v>1.2300600000000001E-3</v>
      </c>
      <c r="J1138">
        <v>0.99994099999999997</v>
      </c>
      <c r="K1138">
        <v>0</v>
      </c>
      <c r="L1138" t="s">
        <v>42</v>
      </c>
    </row>
    <row r="1139" spans="1:12" x14ac:dyDescent="0.25">
      <c r="A1139" t="s">
        <v>70</v>
      </c>
      <c r="B1139">
        <v>237.63200000000001</v>
      </c>
      <c r="C1139">
        <v>235.59899999999999</v>
      </c>
      <c r="D1139">
        <v>235.55799999999999</v>
      </c>
      <c r="E1139">
        <v>231.21799999999999</v>
      </c>
      <c r="F1139">
        <v>10.3947</v>
      </c>
      <c r="G1139">
        <v>0</v>
      </c>
      <c r="H1139">
        <v>18.8718</v>
      </c>
      <c r="I1139">
        <v>1.2300499999999999E-3</v>
      </c>
      <c r="J1139">
        <v>0.99922299999999997</v>
      </c>
      <c r="K1139">
        <v>0</v>
      </c>
      <c r="L1139" t="s">
        <v>42</v>
      </c>
    </row>
    <row r="1140" spans="1:12" x14ac:dyDescent="0.25">
      <c r="A1140" t="s">
        <v>70</v>
      </c>
      <c r="B1140">
        <v>237.196</v>
      </c>
      <c r="C1140">
        <v>235.28700000000001</v>
      </c>
      <c r="D1140">
        <v>235.24</v>
      </c>
      <c r="E1140">
        <v>230.905</v>
      </c>
      <c r="F1140">
        <v>10.442399999999999</v>
      </c>
      <c r="G1140">
        <v>0</v>
      </c>
      <c r="H1140">
        <v>18.9514</v>
      </c>
      <c r="I1140">
        <v>1.2300499999999999E-3</v>
      </c>
      <c r="J1140">
        <v>0.99864200000000003</v>
      </c>
      <c r="K1140">
        <v>0</v>
      </c>
      <c r="L1140" t="s">
        <v>42</v>
      </c>
    </row>
    <row r="1141" spans="1:12" x14ac:dyDescent="0.25">
      <c r="A1141" t="s">
        <v>70</v>
      </c>
      <c r="B1141">
        <v>238.67599999999999</v>
      </c>
      <c r="C1141">
        <v>236.79300000000001</v>
      </c>
      <c r="D1141">
        <v>236.75</v>
      </c>
      <c r="E1141">
        <v>232.387</v>
      </c>
      <c r="F1141">
        <v>9.9790100000000006</v>
      </c>
      <c r="G1141">
        <v>0</v>
      </c>
      <c r="H1141">
        <v>18.841699999999999</v>
      </c>
      <c r="I1141">
        <v>1.2300499999999999E-3</v>
      </c>
      <c r="J1141">
        <v>0.99878</v>
      </c>
      <c r="K1141">
        <v>0</v>
      </c>
      <c r="L1141" t="s">
        <v>42</v>
      </c>
    </row>
    <row r="1142" spans="1:12" x14ac:dyDescent="0.25">
      <c r="A1142" t="s">
        <v>70</v>
      </c>
      <c r="B1142">
        <v>242.39699999999999</v>
      </c>
      <c r="C1142">
        <v>240.37700000000001</v>
      </c>
      <c r="D1142">
        <v>240.33099999999999</v>
      </c>
      <c r="E1142">
        <v>235.876</v>
      </c>
      <c r="F1142">
        <v>10.2158</v>
      </c>
      <c r="G1142">
        <v>0</v>
      </c>
      <c r="H1142">
        <v>19.243400000000001</v>
      </c>
      <c r="I1142">
        <v>1.2300600000000001E-3</v>
      </c>
      <c r="J1142">
        <v>0.99954200000000004</v>
      </c>
      <c r="K1142">
        <v>0</v>
      </c>
      <c r="L1142" t="s">
        <v>42</v>
      </c>
    </row>
    <row r="1143" spans="1:12" x14ac:dyDescent="0.25">
      <c r="A1143" t="s">
        <v>70</v>
      </c>
      <c r="B1143">
        <v>236.45500000000001</v>
      </c>
      <c r="C1143">
        <v>234.43799999999999</v>
      </c>
      <c r="D1143">
        <v>234.39599999999999</v>
      </c>
      <c r="E1143">
        <v>230.06299999999999</v>
      </c>
      <c r="F1143">
        <v>10.4001</v>
      </c>
      <c r="G1143">
        <v>0</v>
      </c>
      <c r="H1143">
        <v>18.929400000000001</v>
      </c>
      <c r="I1143">
        <v>1.2301199999999999E-3</v>
      </c>
      <c r="J1143">
        <v>0.99990000000000001</v>
      </c>
      <c r="K1143">
        <v>0</v>
      </c>
      <c r="L1143" t="s">
        <v>42</v>
      </c>
    </row>
    <row r="1144" spans="1:12" x14ac:dyDescent="0.25">
      <c r="A1144" t="s">
        <v>70</v>
      </c>
      <c r="B1144">
        <v>237.18600000000001</v>
      </c>
      <c r="C1144">
        <v>235.154</v>
      </c>
      <c r="D1144">
        <v>235.11600000000001</v>
      </c>
      <c r="E1144">
        <v>230.785</v>
      </c>
      <c r="F1144">
        <v>10.4414</v>
      </c>
      <c r="G1144">
        <v>0</v>
      </c>
      <c r="H1144">
        <v>18.955300000000001</v>
      </c>
      <c r="I1144">
        <v>1.2300499999999999E-3</v>
      </c>
      <c r="J1144">
        <v>0.99959500000000001</v>
      </c>
      <c r="K1144">
        <v>0</v>
      </c>
      <c r="L1144" t="s">
        <v>42</v>
      </c>
    </row>
    <row r="1145" spans="1:12" x14ac:dyDescent="0.25">
      <c r="A1145" t="s">
        <v>70</v>
      </c>
      <c r="B1145">
        <v>235.03899999999999</v>
      </c>
      <c r="C1145">
        <v>233.01300000000001</v>
      </c>
      <c r="D1145">
        <v>232.96899999999999</v>
      </c>
      <c r="E1145">
        <v>228.624</v>
      </c>
      <c r="F1145">
        <v>9.8574000000000002</v>
      </c>
      <c r="G1145">
        <v>0</v>
      </c>
      <c r="H1145">
        <v>18.936800000000002</v>
      </c>
      <c r="I1145">
        <v>1.2300600000000001E-3</v>
      </c>
      <c r="J1145">
        <v>0.99977000000000005</v>
      </c>
      <c r="K1145">
        <v>0</v>
      </c>
      <c r="L1145" t="s">
        <v>42</v>
      </c>
    </row>
    <row r="1146" spans="1:12" x14ac:dyDescent="0.25">
      <c r="A1146" t="s">
        <v>70</v>
      </c>
      <c r="B1146">
        <v>241.678</v>
      </c>
      <c r="C1146">
        <v>239.78399999999999</v>
      </c>
      <c r="D1146">
        <v>239.73599999999999</v>
      </c>
      <c r="E1146">
        <v>235.316</v>
      </c>
      <c r="F1146">
        <v>10.166700000000001</v>
      </c>
      <c r="G1146">
        <v>0</v>
      </c>
      <c r="H1146">
        <v>19.211500000000001</v>
      </c>
      <c r="I1146">
        <v>1.2300499999999999E-3</v>
      </c>
      <c r="J1146">
        <v>0.99979499999999999</v>
      </c>
      <c r="K1146">
        <v>0</v>
      </c>
      <c r="L1146" t="s">
        <v>42</v>
      </c>
    </row>
    <row r="1147" spans="1:12" x14ac:dyDescent="0.25">
      <c r="A1147" t="s">
        <v>70</v>
      </c>
      <c r="B1147">
        <v>232.64099999999999</v>
      </c>
      <c r="C1147">
        <v>230.596</v>
      </c>
      <c r="D1147">
        <v>230.55699999999999</v>
      </c>
      <c r="E1147">
        <v>226.23</v>
      </c>
      <c r="F1147">
        <v>10.4771</v>
      </c>
      <c r="G1147">
        <v>0</v>
      </c>
      <c r="H1147">
        <v>18.8505</v>
      </c>
      <c r="I1147">
        <v>1.2300499999999999E-3</v>
      </c>
      <c r="J1147">
        <v>0.99996099999999999</v>
      </c>
      <c r="K1147">
        <v>0</v>
      </c>
      <c r="L1147" t="s">
        <v>42</v>
      </c>
    </row>
    <row r="1148" spans="1:12" x14ac:dyDescent="0.25">
      <c r="A1148" t="s">
        <v>70</v>
      </c>
      <c r="B1148">
        <v>236.726</v>
      </c>
      <c r="C1148">
        <v>234.69499999999999</v>
      </c>
      <c r="D1148">
        <v>234.65600000000001</v>
      </c>
      <c r="E1148">
        <v>230.3</v>
      </c>
      <c r="F1148">
        <v>10.4908</v>
      </c>
      <c r="G1148">
        <v>0</v>
      </c>
      <c r="H1148">
        <v>18.847799999999999</v>
      </c>
      <c r="I1148">
        <v>1.2300600000000001E-3</v>
      </c>
      <c r="J1148">
        <v>0.99989899999999998</v>
      </c>
      <c r="K1148">
        <v>0</v>
      </c>
      <c r="L1148" t="s">
        <v>42</v>
      </c>
    </row>
    <row r="1149" spans="1:12" x14ac:dyDescent="0.25">
      <c r="A1149" t="s">
        <v>70</v>
      </c>
      <c r="B1149">
        <v>234.90799999999999</v>
      </c>
      <c r="C1149">
        <v>233.017</v>
      </c>
      <c r="D1149">
        <v>232.976</v>
      </c>
      <c r="E1149">
        <v>228.654</v>
      </c>
      <c r="F1149">
        <v>10.320399999999999</v>
      </c>
      <c r="G1149">
        <v>0</v>
      </c>
      <c r="H1149">
        <v>18.956</v>
      </c>
      <c r="I1149">
        <v>1.2300600000000001E-3</v>
      </c>
      <c r="J1149">
        <v>0.99965800000000005</v>
      </c>
      <c r="K1149">
        <v>0</v>
      </c>
      <c r="L1149" t="s">
        <v>42</v>
      </c>
    </row>
    <row r="1150" spans="1:12" x14ac:dyDescent="0.25">
      <c r="A1150" t="s">
        <v>70</v>
      </c>
      <c r="B1150">
        <v>244.328</v>
      </c>
      <c r="C1150">
        <v>242.113</v>
      </c>
      <c r="D1150">
        <v>242.071</v>
      </c>
      <c r="E1150">
        <v>237.64699999999999</v>
      </c>
      <c r="F1150">
        <v>10.603199999999999</v>
      </c>
      <c r="G1150">
        <v>0</v>
      </c>
      <c r="H1150">
        <v>19.279199999999999</v>
      </c>
      <c r="I1150">
        <v>1.2300600000000001E-3</v>
      </c>
      <c r="J1150">
        <v>0.999552</v>
      </c>
      <c r="K1150">
        <v>0</v>
      </c>
      <c r="L1150" t="s">
        <v>42</v>
      </c>
    </row>
    <row r="1151" spans="1:12" x14ac:dyDescent="0.25">
      <c r="A1151" t="s">
        <v>70</v>
      </c>
      <c r="B1151">
        <v>234.50299999999999</v>
      </c>
      <c r="C1151">
        <v>232.58600000000001</v>
      </c>
      <c r="D1151">
        <v>232.542</v>
      </c>
      <c r="E1151">
        <v>228.19399999999999</v>
      </c>
      <c r="F1151">
        <v>10.284700000000001</v>
      </c>
      <c r="G1151">
        <v>0</v>
      </c>
      <c r="H1151">
        <v>18.8689</v>
      </c>
      <c r="I1151">
        <v>1.2300499999999999E-3</v>
      </c>
      <c r="J1151">
        <v>0.99936899999999995</v>
      </c>
      <c r="K1151">
        <v>0</v>
      </c>
      <c r="L1151" t="s">
        <v>42</v>
      </c>
    </row>
    <row r="1152" spans="1:12" x14ac:dyDescent="0.25">
      <c r="A1152" t="s">
        <v>70</v>
      </c>
      <c r="B1152">
        <v>233.81899999999999</v>
      </c>
      <c r="C1152">
        <v>231.876</v>
      </c>
      <c r="D1152">
        <v>231.83600000000001</v>
      </c>
      <c r="E1152">
        <v>227.45699999999999</v>
      </c>
      <c r="F1152">
        <v>9.8612099999999998</v>
      </c>
      <c r="G1152">
        <v>0</v>
      </c>
      <c r="H1152">
        <v>18.988099999999999</v>
      </c>
      <c r="I1152">
        <v>1.2300600000000001E-3</v>
      </c>
      <c r="J1152">
        <v>0.99961100000000003</v>
      </c>
      <c r="K1152">
        <v>0</v>
      </c>
      <c r="L1152" t="s">
        <v>42</v>
      </c>
    </row>
    <row r="1153" spans="1:12" x14ac:dyDescent="0.25">
      <c r="A1153" t="s">
        <v>70</v>
      </c>
      <c r="B1153">
        <v>237.917</v>
      </c>
      <c r="C1153">
        <v>236.03899999999999</v>
      </c>
      <c r="D1153">
        <v>236</v>
      </c>
      <c r="E1153">
        <v>231.65</v>
      </c>
      <c r="F1153">
        <v>10.401999999999999</v>
      </c>
      <c r="G1153">
        <v>0</v>
      </c>
      <c r="H1153">
        <v>18.803799999999999</v>
      </c>
      <c r="I1153">
        <v>1.2300499999999999E-3</v>
      </c>
      <c r="J1153">
        <v>0.99914000000000003</v>
      </c>
      <c r="K1153">
        <v>0</v>
      </c>
      <c r="L1153" t="s">
        <v>42</v>
      </c>
    </row>
    <row r="1154" spans="1:12" x14ac:dyDescent="0.25">
      <c r="A1154" t="s">
        <v>70</v>
      </c>
      <c r="B1154">
        <v>236.024</v>
      </c>
      <c r="C1154">
        <v>233.93700000000001</v>
      </c>
      <c r="D1154">
        <v>233.89099999999999</v>
      </c>
      <c r="E1154">
        <v>229.452</v>
      </c>
      <c r="F1154">
        <v>10.013999999999999</v>
      </c>
      <c r="G1154">
        <v>0</v>
      </c>
      <c r="H1154">
        <v>19.1493</v>
      </c>
      <c r="I1154">
        <v>1.2300600000000001E-3</v>
      </c>
      <c r="J1154">
        <v>0.99965000000000004</v>
      </c>
      <c r="K1154">
        <v>0</v>
      </c>
      <c r="L1154" t="s">
        <v>42</v>
      </c>
    </row>
    <row r="1155" spans="1:12" x14ac:dyDescent="0.25">
      <c r="A1155" t="s">
        <v>70</v>
      </c>
      <c r="B1155">
        <v>229.77699999999999</v>
      </c>
      <c r="C1155">
        <v>227.768</v>
      </c>
      <c r="D1155">
        <v>227.72900000000001</v>
      </c>
      <c r="E1155">
        <v>223.37</v>
      </c>
      <c r="F1155">
        <v>10.371600000000001</v>
      </c>
      <c r="G1155">
        <v>0</v>
      </c>
      <c r="H1155">
        <v>18.839500000000001</v>
      </c>
      <c r="I1155">
        <v>1.2300499999999999E-3</v>
      </c>
      <c r="J1155">
        <v>0.99995199999999995</v>
      </c>
      <c r="K1155">
        <v>0</v>
      </c>
      <c r="L1155" t="s">
        <v>42</v>
      </c>
    </row>
    <row r="1156" spans="1:12" x14ac:dyDescent="0.25">
      <c r="A1156" t="s">
        <v>70</v>
      </c>
      <c r="B1156">
        <v>231.32400000000001</v>
      </c>
      <c r="C1156">
        <v>229.29</v>
      </c>
      <c r="D1156">
        <v>229.25</v>
      </c>
      <c r="E1156">
        <v>224.91800000000001</v>
      </c>
      <c r="F1156">
        <v>9.9939099999999996</v>
      </c>
      <c r="G1156">
        <v>0</v>
      </c>
      <c r="H1156">
        <v>18.816600000000001</v>
      </c>
      <c r="I1156">
        <v>1.2300600000000001E-3</v>
      </c>
      <c r="J1156">
        <v>0.99996099999999999</v>
      </c>
      <c r="K1156">
        <v>0</v>
      </c>
      <c r="L1156" t="s">
        <v>42</v>
      </c>
    </row>
    <row r="1157" spans="1:12" x14ac:dyDescent="0.25">
      <c r="A1157" t="s">
        <v>70</v>
      </c>
      <c r="B1157">
        <v>237.369</v>
      </c>
      <c r="C1157">
        <v>235.27799999999999</v>
      </c>
      <c r="D1157">
        <v>235.24100000000001</v>
      </c>
      <c r="E1157">
        <v>230.899</v>
      </c>
      <c r="F1157">
        <v>9.9262999999999995</v>
      </c>
      <c r="G1157">
        <v>0</v>
      </c>
      <c r="H1157">
        <v>18.9072</v>
      </c>
      <c r="I1157">
        <v>1.2300600000000001E-3</v>
      </c>
      <c r="J1157">
        <v>0.99911099999999997</v>
      </c>
      <c r="K1157">
        <v>0</v>
      </c>
      <c r="L1157" t="s">
        <v>42</v>
      </c>
    </row>
    <row r="1158" spans="1:12" x14ac:dyDescent="0.25">
      <c r="A1158" t="s">
        <v>70</v>
      </c>
      <c r="B1158">
        <v>242.80600000000001</v>
      </c>
      <c r="C1158">
        <v>240.90899999999999</v>
      </c>
      <c r="D1158">
        <v>240.86500000000001</v>
      </c>
      <c r="E1158">
        <v>236.49299999999999</v>
      </c>
      <c r="F1158">
        <v>10.3772</v>
      </c>
      <c r="G1158">
        <v>0</v>
      </c>
      <c r="H1158">
        <v>19.040400000000002</v>
      </c>
      <c r="I1158">
        <v>1.2300499999999999E-3</v>
      </c>
      <c r="J1158">
        <v>0.99991600000000003</v>
      </c>
      <c r="K1158">
        <v>0</v>
      </c>
      <c r="L1158" t="s">
        <v>42</v>
      </c>
    </row>
    <row r="1159" spans="1:12" x14ac:dyDescent="0.25">
      <c r="A1159" t="s">
        <v>70</v>
      </c>
      <c r="B1159">
        <v>239.869</v>
      </c>
      <c r="C1159">
        <v>237.774</v>
      </c>
      <c r="D1159">
        <v>237.73</v>
      </c>
      <c r="E1159">
        <v>233.27099999999999</v>
      </c>
      <c r="F1159">
        <v>10.1637</v>
      </c>
      <c r="G1159">
        <v>0</v>
      </c>
      <c r="H1159">
        <v>19.310300000000002</v>
      </c>
      <c r="I1159">
        <v>1.2300799999999999E-3</v>
      </c>
      <c r="J1159">
        <v>0.99999199999999999</v>
      </c>
      <c r="K1159">
        <v>0</v>
      </c>
      <c r="L1159" t="s">
        <v>42</v>
      </c>
    </row>
    <row r="1160" spans="1:12" x14ac:dyDescent="0.25">
      <c r="A1160" t="s">
        <v>70</v>
      </c>
      <c r="B1160">
        <v>236.22499999999999</v>
      </c>
      <c r="C1160">
        <v>234.214</v>
      </c>
      <c r="D1160">
        <v>234.173</v>
      </c>
      <c r="E1160">
        <v>229.833</v>
      </c>
      <c r="F1160">
        <v>10.417400000000001</v>
      </c>
      <c r="G1160">
        <v>0</v>
      </c>
      <c r="H1160">
        <v>18.9254</v>
      </c>
      <c r="I1160">
        <v>1.2300499999999999E-3</v>
      </c>
      <c r="J1160">
        <v>0.99894300000000003</v>
      </c>
      <c r="K1160">
        <v>0</v>
      </c>
      <c r="L1160" t="s">
        <v>42</v>
      </c>
    </row>
    <row r="1161" spans="1:12" x14ac:dyDescent="0.25">
      <c r="A1161" t="s">
        <v>70</v>
      </c>
      <c r="B1161">
        <v>239.47800000000001</v>
      </c>
      <c r="C1161">
        <v>237.44399999999999</v>
      </c>
      <c r="D1161">
        <v>237.40199999999999</v>
      </c>
      <c r="E1161">
        <v>233.01599999999999</v>
      </c>
      <c r="F1161">
        <v>10.440899999999999</v>
      </c>
      <c r="G1161">
        <v>0</v>
      </c>
      <c r="H1161">
        <v>18.904299999999999</v>
      </c>
      <c r="I1161">
        <v>1.2300499999999999E-3</v>
      </c>
      <c r="J1161">
        <v>0.99994099999999997</v>
      </c>
      <c r="K1161">
        <v>0</v>
      </c>
      <c r="L1161" t="s">
        <v>42</v>
      </c>
    </row>
    <row r="1162" spans="1:12" x14ac:dyDescent="0.25">
      <c r="A1162" t="s">
        <v>70</v>
      </c>
      <c r="B1162">
        <v>231.226</v>
      </c>
      <c r="C1162">
        <v>229.14400000000001</v>
      </c>
      <c r="D1162">
        <v>229.10300000000001</v>
      </c>
      <c r="E1162">
        <v>224.74799999999999</v>
      </c>
      <c r="F1162">
        <v>10.4343</v>
      </c>
      <c r="G1162">
        <v>0</v>
      </c>
      <c r="H1162">
        <v>18.922899999999998</v>
      </c>
      <c r="I1162">
        <v>1.2300499999999999E-3</v>
      </c>
      <c r="J1162">
        <v>0.99902199999999997</v>
      </c>
      <c r="K1162">
        <v>0</v>
      </c>
      <c r="L1162" t="s">
        <v>42</v>
      </c>
    </row>
    <row r="1163" spans="1:12" x14ac:dyDescent="0.25">
      <c r="A1163" t="s">
        <v>70</v>
      </c>
      <c r="B1163">
        <v>243.797</v>
      </c>
      <c r="C1163">
        <v>241.85</v>
      </c>
      <c r="D1163">
        <v>241.80799999999999</v>
      </c>
      <c r="E1163">
        <v>237.34800000000001</v>
      </c>
      <c r="F1163">
        <v>10.192500000000001</v>
      </c>
      <c r="G1163">
        <v>0</v>
      </c>
      <c r="H1163">
        <v>19.364000000000001</v>
      </c>
      <c r="I1163">
        <v>1.2300499999999999E-3</v>
      </c>
      <c r="J1163">
        <v>0.99855899999999997</v>
      </c>
      <c r="K1163">
        <v>0</v>
      </c>
      <c r="L1163" t="s">
        <v>42</v>
      </c>
    </row>
    <row r="1164" spans="1:12" x14ac:dyDescent="0.25">
      <c r="A1164" t="s">
        <v>70</v>
      </c>
      <c r="B1164">
        <v>233.44399999999999</v>
      </c>
      <c r="C1164">
        <v>231.52600000000001</v>
      </c>
      <c r="D1164">
        <v>231.48699999999999</v>
      </c>
      <c r="E1164">
        <v>227.13300000000001</v>
      </c>
      <c r="F1164">
        <v>9.8888999999999996</v>
      </c>
      <c r="G1164">
        <v>0</v>
      </c>
      <c r="H1164">
        <v>18.916499999999999</v>
      </c>
      <c r="I1164">
        <v>1.2300499999999999E-3</v>
      </c>
      <c r="J1164">
        <v>0.99980000000000002</v>
      </c>
      <c r="K1164">
        <v>0</v>
      </c>
      <c r="L1164" t="s">
        <v>42</v>
      </c>
    </row>
    <row r="1165" spans="1:12" x14ac:dyDescent="0.25">
      <c r="A1165" t="s">
        <v>70</v>
      </c>
      <c r="B1165">
        <v>232.84800000000001</v>
      </c>
      <c r="C1165">
        <v>230.82300000000001</v>
      </c>
      <c r="D1165">
        <v>230.785</v>
      </c>
      <c r="E1165">
        <v>226.441</v>
      </c>
      <c r="F1165">
        <v>9.8995999999999995</v>
      </c>
      <c r="G1165">
        <v>0</v>
      </c>
      <c r="H1165">
        <v>18.954499999999999</v>
      </c>
      <c r="I1165">
        <v>1.2300499999999999E-3</v>
      </c>
      <c r="J1165">
        <v>0.99852600000000002</v>
      </c>
      <c r="K1165">
        <v>0</v>
      </c>
      <c r="L1165" t="s">
        <v>42</v>
      </c>
    </row>
    <row r="1166" spans="1:12" x14ac:dyDescent="0.25">
      <c r="A1166" t="s">
        <v>70</v>
      </c>
      <c r="B1166">
        <v>237.696</v>
      </c>
      <c r="C1166">
        <v>235.667</v>
      </c>
      <c r="D1166">
        <v>235.625</v>
      </c>
      <c r="E1166">
        <v>231.262</v>
      </c>
      <c r="F1166">
        <v>10.3744</v>
      </c>
      <c r="G1166">
        <v>0</v>
      </c>
      <c r="H1166">
        <v>19.001100000000001</v>
      </c>
      <c r="I1166">
        <v>1.2300499999999999E-3</v>
      </c>
      <c r="J1166">
        <v>0.99976600000000004</v>
      </c>
      <c r="K1166">
        <v>0</v>
      </c>
      <c r="L1166" t="s">
        <v>42</v>
      </c>
    </row>
    <row r="1167" spans="1:12" x14ac:dyDescent="0.25">
      <c r="A1167" t="s">
        <v>70</v>
      </c>
      <c r="B1167">
        <v>242.98500000000001</v>
      </c>
      <c r="C1167">
        <v>240.96199999999999</v>
      </c>
      <c r="D1167">
        <v>240.923</v>
      </c>
      <c r="E1167">
        <v>236.47300000000001</v>
      </c>
      <c r="F1167">
        <v>10.7235</v>
      </c>
      <c r="G1167">
        <v>0</v>
      </c>
      <c r="H1167">
        <v>19.502199999999998</v>
      </c>
      <c r="I1167">
        <v>1.2300499999999999E-3</v>
      </c>
      <c r="J1167">
        <v>0.99997499999999995</v>
      </c>
      <c r="K1167">
        <v>0</v>
      </c>
      <c r="L1167" t="s">
        <v>42</v>
      </c>
    </row>
    <row r="1168" spans="1:12" x14ac:dyDescent="0.25">
      <c r="A1168" t="s">
        <v>70</v>
      </c>
      <c r="B1168">
        <v>235.91800000000001</v>
      </c>
      <c r="C1168">
        <v>233.88900000000001</v>
      </c>
      <c r="D1168">
        <v>233.845</v>
      </c>
      <c r="E1168">
        <v>229.50700000000001</v>
      </c>
      <c r="F1168">
        <v>10.407400000000001</v>
      </c>
      <c r="G1168">
        <v>0</v>
      </c>
      <c r="H1168">
        <v>18.966000000000001</v>
      </c>
      <c r="I1168">
        <v>1.2300499999999999E-3</v>
      </c>
      <c r="J1168">
        <v>0.99913399999999997</v>
      </c>
      <c r="K1168">
        <v>0</v>
      </c>
      <c r="L1168" t="s">
        <v>42</v>
      </c>
    </row>
    <row r="1169" spans="1:25" x14ac:dyDescent="0.25">
      <c r="A1169" t="s">
        <v>70</v>
      </c>
      <c r="B1169">
        <v>233.73500000000001</v>
      </c>
      <c r="C1169">
        <v>231.78399999999999</v>
      </c>
      <c r="D1169">
        <v>231.74600000000001</v>
      </c>
      <c r="E1169">
        <v>227.404</v>
      </c>
      <c r="F1169">
        <v>10.4612</v>
      </c>
      <c r="G1169">
        <v>0</v>
      </c>
      <c r="H1169">
        <v>18.9785</v>
      </c>
      <c r="I1169">
        <v>1.2300499999999999E-3</v>
      </c>
      <c r="J1169">
        <v>0.99861500000000003</v>
      </c>
      <c r="K1169">
        <v>0</v>
      </c>
      <c r="L1169" t="s">
        <v>42</v>
      </c>
    </row>
    <row r="1170" spans="1:25" x14ac:dyDescent="0.25">
      <c r="A1170" t="s">
        <v>70</v>
      </c>
      <c r="B1170">
        <v>230.39</v>
      </c>
      <c r="C1170">
        <v>228.51400000000001</v>
      </c>
      <c r="D1170">
        <v>228.477</v>
      </c>
      <c r="E1170">
        <v>224.155</v>
      </c>
      <c r="F1170">
        <v>9.8956999999999997</v>
      </c>
      <c r="G1170">
        <v>0</v>
      </c>
      <c r="H1170">
        <v>18.967500000000001</v>
      </c>
      <c r="I1170">
        <v>1.2300499999999999E-3</v>
      </c>
      <c r="J1170">
        <v>0.99994099999999997</v>
      </c>
      <c r="K1170">
        <v>0</v>
      </c>
      <c r="L1170" t="s">
        <v>42</v>
      </c>
    </row>
    <row r="1171" spans="1:25" x14ac:dyDescent="0.25">
      <c r="A1171" t="s">
        <v>70</v>
      </c>
      <c r="B1171">
        <v>241.935</v>
      </c>
      <c r="C1171">
        <v>240.05099999999999</v>
      </c>
      <c r="D1171">
        <v>240.00899999999999</v>
      </c>
      <c r="E1171">
        <v>235.56200000000001</v>
      </c>
      <c r="F1171">
        <v>10.631399999999999</v>
      </c>
      <c r="G1171">
        <v>0</v>
      </c>
      <c r="H1171">
        <v>19.340299999999999</v>
      </c>
      <c r="I1171">
        <v>1.2300499999999999E-3</v>
      </c>
      <c r="J1171">
        <v>0.99987899999999996</v>
      </c>
      <c r="K1171">
        <v>0</v>
      </c>
      <c r="L1171" t="s">
        <v>42</v>
      </c>
    </row>
    <row r="1172" spans="1:25" x14ac:dyDescent="0.25">
      <c r="A1172" t="s">
        <v>70</v>
      </c>
      <c r="B1172">
        <v>231.203</v>
      </c>
      <c r="C1172">
        <v>229.19499999999999</v>
      </c>
      <c r="D1172">
        <v>229.15299999999999</v>
      </c>
      <c r="E1172">
        <v>224.81700000000001</v>
      </c>
      <c r="F1172">
        <v>10.476000000000001</v>
      </c>
      <c r="G1172">
        <v>0</v>
      </c>
      <c r="H1172">
        <v>18.881799999999998</v>
      </c>
      <c r="I1172">
        <v>1.2300799999999999E-3</v>
      </c>
      <c r="J1172">
        <v>0.99966100000000002</v>
      </c>
      <c r="K1172">
        <v>0</v>
      </c>
      <c r="L1172" t="s">
        <v>42</v>
      </c>
    </row>
    <row r="1173" spans="1:25" x14ac:dyDescent="0.25">
      <c r="A1173" t="s">
        <v>70</v>
      </c>
      <c r="B1173">
        <v>234.178</v>
      </c>
      <c r="C1173">
        <v>232.155</v>
      </c>
      <c r="D1173">
        <v>232.11500000000001</v>
      </c>
      <c r="E1173">
        <v>227.73</v>
      </c>
      <c r="F1173">
        <v>10.403700000000001</v>
      </c>
      <c r="G1173">
        <v>0</v>
      </c>
      <c r="H1173">
        <v>18.950900000000001</v>
      </c>
      <c r="I1173">
        <v>1.23007E-3</v>
      </c>
      <c r="J1173">
        <v>0.99958999999999998</v>
      </c>
      <c r="K1173">
        <v>0</v>
      </c>
      <c r="L1173" t="s">
        <v>42</v>
      </c>
    </row>
    <row r="1174" spans="1:25" x14ac:dyDescent="0.25">
      <c r="A1174" t="s">
        <v>70</v>
      </c>
      <c r="B1174">
        <v>232.41900000000001</v>
      </c>
      <c r="C1174">
        <v>230.398</v>
      </c>
      <c r="D1174">
        <v>230.35900000000001</v>
      </c>
      <c r="E1174">
        <v>225.98599999999999</v>
      </c>
      <c r="F1174">
        <v>9.8721999999999994</v>
      </c>
      <c r="G1174">
        <v>0</v>
      </c>
      <c r="H1174">
        <v>18.952999999999999</v>
      </c>
      <c r="I1174">
        <v>1.2300499999999999E-3</v>
      </c>
      <c r="J1174">
        <v>0.99972799999999995</v>
      </c>
      <c r="K1174">
        <v>0</v>
      </c>
      <c r="L1174" t="s">
        <v>42</v>
      </c>
    </row>
    <row r="1175" spans="1:25" x14ac:dyDescent="0.25">
      <c r="A1175" t="s">
        <v>70</v>
      </c>
      <c r="B1175">
        <v>242.357</v>
      </c>
      <c r="C1175">
        <v>240.333</v>
      </c>
      <c r="D1175">
        <v>240.291</v>
      </c>
      <c r="E1175">
        <v>235.83199999999999</v>
      </c>
      <c r="F1175">
        <v>10.7544</v>
      </c>
      <c r="G1175">
        <v>0</v>
      </c>
      <c r="H1175">
        <v>19.510999999999999</v>
      </c>
      <c r="I1175">
        <v>1.2300499999999999E-3</v>
      </c>
      <c r="J1175">
        <v>0.99964799999999998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238.80199999999999</v>
      </c>
      <c r="C1176">
        <v>236.73400000000001</v>
      </c>
      <c r="D1176">
        <v>236.69</v>
      </c>
      <c r="E1176">
        <v>232.35</v>
      </c>
      <c r="F1176">
        <v>10.541</v>
      </c>
      <c r="G1176">
        <v>0</v>
      </c>
      <c r="H1176">
        <v>18.923200000000001</v>
      </c>
      <c r="I1176">
        <v>1.2300499999999999E-3</v>
      </c>
      <c r="J1176">
        <v>0.99989700000000004</v>
      </c>
      <c r="K1176">
        <v>0</v>
      </c>
      <c r="L1176" t="s">
        <v>42</v>
      </c>
      <c r="R1176">
        <f>AVERAGE(B1127:B1176)</f>
        <v>236.51357999999996</v>
      </c>
      <c r="S1176">
        <f>AVERAGE(C1127:C1176)</f>
        <v>234.51353999999995</v>
      </c>
      <c r="U1176">
        <f>_xlfn.VAR.P(B1127:B1176)</f>
        <v>14.992894043599996</v>
      </c>
      <c r="V1176">
        <f>_xlfn.VAR.P(C1127:C1176)</f>
        <v>14.961173568399991</v>
      </c>
      <c r="X1176">
        <f>1.96*SQRT(U1176)/50</f>
        <v>0.15178498181031447</v>
      </c>
      <c r="Y1176">
        <f>1.96*SQRT(V1176)/50</f>
        <v>0.15162433100312811</v>
      </c>
    </row>
    <row r="1177" spans="1:25" x14ac:dyDescent="0.25">
      <c r="A1177" t="s">
        <v>70</v>
      </c>
      <c r="B1177">
        <v>11933.5656</v>
      </c>
      <c r="C1177" t="s">
        <v>36</v>
      </c>
    </row>
    <row r="1178" spans="1:25" x14ac:dyDescent="0.25">
      <c r="A1178" t="s">
        <v>154</v>
      </c>
      <c r="B1178">
        <v>427.40100000000001</v>
      </c>
      <c r="C1178">
        <v>364.608</v>
      </c>
      <c r="D1178">
        <v>364.55799999999999</v>
      </c>
      <c r="E1178">
        <v>359.69299999999998</v>
      </c>
      <c r="F1178">
        <v>10.7981</v>
      </c>
      <c r="G1178">
        <v>102.43</v>
      </c>
      <c r="H1178">
        <v>20.824999999999999</v>
      </c>
      <c r="I1178">
        <v>13.1717</v>
      </c>
      <c r="J1178">
        <v>42.375599999999999</v>
      </c>
      <c r="K1178">
        <v>227.791</v>
      </c>
      <c r="L1178">
        <v>1.2300799999999999E-3</v>
      </c>
      <c r="M1178">
        <v>0.99934199999999995</v>
      </c>
      <c r="N1178">
        <v>0</v>
      </c>
      <c r="O1178" t="s">
        <v>42</v>
      </c>
    </row>
    <row r="1179" spans="1:25" x14ac:dyDescent="0.25">
      <c r="A1179" t="s">
        <v>154</v>
      </c>
      <c r="B1179">
        <v>426.327</v>
      </c>
      <c r="C1179">
        <v>365.44299999999998</v>
      </c>
      <c r="D1179">
        <v>365.38600000000002</v>
      </c>
      <c r="E1179">
        <v>360.36200000000002</v>
      </c>
      <c r="F1179">
        <v>11.097300000000001</v>
      </c>
      <c r="G1179">
        <v>102.381</v>
      </c>
      <c r="H1179">
        <v>19.474499999999999</v>
      </c>
      <c r="I1179">
        <v>13.2819</v>
      </c>
      <c r="J1179">
        <v>43.173099999999998</v>
      </c>
      <c r="K1179">
        <v>228.06899999999999</v>
      </c>
      <c r="L1179">
        <v>1.2300499999999999E-3</v>
      </c>
      <c r="M1179">
        <v>0.99988200000000005</v>
      </c>
      <c r="N1179">
        <v>0</v>
      </c>
      <c r="O1179" t="s">
        <v>42</v>
      </c>
    </row>
    <row r="1180" spans="1:25" x14ac:dyDescent="0.25">
      <c r="A1180" t="s">
        <v>154</v>
      </c>
      <c r="B1180">
        <v>419.06</v>
      </c>
      <c r="C1180">
        <v>356.517</v>
      </c>
      <c r="D1180">
        <v>356.46899999999999</v>
      </c>
      <c r="E1180">
        <v>351.62799999999999</v>
      </c>
      <c r="F1180">
        <v>11.357699999999999</v>
      </c>
      <c r="G1180">
        <v>100.063</v>
      </c>
      <c r="H1180">
        <v>19.168399999999998</v>
      </c>
      <c r="I1180">
        <v>13.0402</v>
      </c>
      <c r="J1180">
        <v>41.921599999999998</v>
      </c>
      <c r="K1180">
        <v>221.81100000000001</v>
      </c>
      <c r="L1180">
        <v>1.2300499999999999E-3</v>
      </c>
      <c r="M1180">
        <v>0.99997899999999995</v>
      </c>
      <c r="N1180">
        <v>0</v>
      </c>
      <c r="O1180" t="s">
        <v>42</v>
      </c>
    </row>
    <row r="1181" spans="1:25" x14ac:dyDescent="0.25">
      <c r="A1181" t="s">
        <v>154</v>
      </c>
      <c r="B1181">
        <v>438.63</v>
      </c>
      <c r="C1181">
        <v>376.67700000000002</v>
      </c>
      <c r="D1181">
        <v>376.62400000000002</v>
      </c>
      <c r="E1181">
        <v>371.738</v>
      </c>
      <c r="F1181">
        <v>11.767200000000001</v>
      </c>
      <c r="G1181">
        <v>101.383</v>
      </c>
      <c r="H1181">
        <v>19.212800000000001</v>
      </c>
      <c r="I1181">
        <v>13.1859</v>
      </c>
      <c r="J1181">
        <v>42.931399999999996</v>
      </c>
      <c r="K1181">
        <v>239.97399999999999</v>
      </c>
      <c r="L1181">
        <v>1.2300499999999999E-3</v>
      </c>
      <c r="M1181">
        <v>0.99965300000000001</v>
      </c>
      <c r="N1181">
        <v>0</v>
      </c>
      <c r="O1181" t="s">
        <v>42</v>
      </c>
    </row>
    <row r="1182" spans="1:25" x14ac:dyDescent="0.25">
      <c r="A1182" t="s">
        <v>154</v>
      </c>
      <c r="B1182">
        <v>413.358</v>
      </c>
      <c r="C1182">
        <v>351.82499999999999</v>
      </c>
      <c r="D1182">
        <v>351.77699999999999</v>
      </c>
      <c r="E1182">
        <v>346.91</v>
      </c>
      <c r="F1182">
        <v>11.2997</v>
      </c>
      <c r="G1182">
        <v>99.982299999999995</v>
      </c>
      <c r="H1182">
        <v>19.2392</v>
      </c>
      <c r="I1182">
        <v>12.9892</v>
      </c>
      <c r="J1182">
        <v>42.032600000000002</v>
      </c>
      <c r="K1182">
        <v>217.267</v>
      </c>
      <c r="L1182">
        <v>1.2300499999999999E-3</v>
      </c>
      <c r="M1182">
        <v>0.99979899999999999</v>
      </c>
      <c r="N1182">
        <v>0</v>
      </c>
      <c r="O1182" t="s">
        <v>42</v>
      </c>
    </row>
    <row r="1183" spans="1:25" x14ac:dyDescent="0.25">
      <c r="A1183" t="s">
        <v>154</v>
      </c>
      <c r="B1183">
        <v>426.35599999999999</v>
      </c>
      <c r="C1183">
        <v>363.09</v>
      </c>
      <c r="D1183">
        <v>363.04399999999998</v>
      </c>
      <c r="E1183">
        <v>358.21699999999998</v>
      </c>
      <c r="F1183">
        <v>11.3424</v>
      </c>
      <c r="G1183">
        <v>100.602</v>
      </c>
      <c r="H1183">
        <v>19.2666</v>
      </c>
      <c r="I1183">
        <v>13.151400000000001</v>
      </c>
      <c r="J1183">
        <v>42.3581</v>
      </c>
      <c r="K1183">
        <v>227.83600000000001</v>
      </c>
      <c r="L1183">
        <v>1.2300499999999999E-3</v>
      </c>
      <c r="M1183">
        <v>0.99908399999999997</v>
      </c>
      <c r="N1183">
        <v>0</v>
      </c>
      <c r="O1183" t="s">
        <v>42</v>
      </c>
    </row>
    <row r="1184" spans="1:25" x14ac:dyDescent="0.25">
      <c r="A1184" t="s">
        <v>154</v>
      </c>
      <c r="B1184">
        <v>419.23399999999998</v>
      </c>
      <c r="C1184">
        <v>357.80099999999999</v>
      </c>
      <c r="D1184">
        <v>357.75</v>
      </c>
      <c r="E1184">
        <v>352.78800000000001</v>
      </c>
      <c r="F1184">
        <v>10.962199999999999</v>
      </c>
      <c r="G1184">
        <v>101.917</v>
      </c>
      <c r="H1184">
        <v>19.486999999999998</v>
      </c>
      <c r="I1184">
        <v>13.2087</v>
      </c>
      <c r="J1184">
        <v>42.904699999999998</v>
      </c>
      <c r="K1184">
        <v>221.22300000000001</v>
      </c>
      <c r="L1184">
        <v>1.2300600000000001E-3</v>
      </c>
      <c r="M1184">
        <v>0.99918099999999999</v>
      </c>
      <c r="N1184">
        <v>0</v>
      </c>
      <c r="O1184" t="s">
        <v>42</v>
      </c>
    </row>
    <row r="1185" spans="1:15" x14ac:dyDescent="0.25">
      <c r="A1185" t="s">
        <v>154</v>
      </c>
      <c r="B1185">
        <v>416.24099999999999</v>
      </c>
      <c r="C1185">
        <v>351.59500000000003</v>
      </c>
      <c r="D1185">
        <v>351.54399999999998</v>
      </c>
      <c r="E1185">
        <v>346.73500000000001</v>
      </c>
      <c r="F1185">
        <v>12.414199999999999</v>
      </c>
      <c r="G1185">
        <v>100.438</v>
      </c>
      <c r="H1185">
        <v>19.242699999999999</v>
      </c>
      <c r="I1185">
        <v>13.0517</v>
      </c>
      <c r="J1185">
        <v>42.177599999999998</v>
      </c>
      <c r="K1185">
        <v>215.55</v>
      </c>
      <c r="L1185">
        <v>1.2300499999999999E-3</v>
      </c>
      <c r="M1185">
        <v>0.99986200000000003</v>
      </c>
      <c r="N1185">
        <v>0</v>
      </c>
      <c r="O1185" t="s">
        <v>42</v>
      </c>
    </row>
    <row r="1186" spans="1:15" x14ac:dyDescent="0.25">
      <c r="A1186" t="s">
        <v>154</v>
      </c>
      <c r="B1186">
        <v>422.822</v>
      </c>
      <c r="C1186">
        <v>361.70699999999999</v>
      </c>
      <c r="D1186">
        <v>361.65</v>
      </c>
      <c r="E1186">
        <v>356.63499999999999</v>
      </c>
      <c r="F1186">
        <v>11.164099999999999</v>
      </c>
      <c r="G1186">
        <v>102.492</v>
      </c>
      <c r="H1186">
        <v>19.3459</v>
      </c>
      <c r="I1186">
        <v>13.6236</v>
      </c>
      <c r="J1186">
        <v>43.127400000000002</v>
      </c>
      <c r="K1186">
        <v>224.196</v>
      </c>
      <c r="L1186">
        <v>1.2300499999999999E-3</v>
      </c>
      <c r="M1186">
        <v>0.99998100000000001</v>
      </c>
      <c r="N1186">
        <v>0</v>
      </c>
      <c r="O1186" t="s">
        <v>42</v>
      </c>
    </row>
    <row r="1187" spans="1:15" x14ac:dyDescent="0.25">
      <c r="A1187" t="s">
        <v>154</v>
      </c>
      <c r="B1187">
        <v>424.28800000000001</v>
      </c>
      <c r="C1187">
        <v>363.62400000000002</v>
      </c>
      <c r="D1187">
        <v>363.57900000000001</v>
      </c>
      <c r="E1187">
        <v>358.69400000000002</v>
      </c>
      <c r="F1187">
        <v>10.811299999999999</v>
      </c>
      <c r="G1187">
        <v>100.456</v>
      </c>
      <c r="H1187">
        <v>19.247399999999999</v>
      </c>
      <c r="I1187">
        <v>13.063599999999999</v>
      </c>
      <c r="J1187">
        <v>42.196199999999997</v>
      </c>
      <c r="K1187">
        <v>228.83099999999999</v>
      </c>
      <c r="L1187">
        <v>1.2300499999999999E-3</v>
      </c>
      <c r="M1187">
        <v>0.99967300000000003</v>
      </c>
      <c r="N1187">
        <v>0</v>
      </c>
      <c r="O1187" t="s">
        <v>42</v>
      </c>
    </row>
    <row r="1188" spans="1:15" x14ac:dyDescent="0.25">
      <c r="A1188" t="s">
        <v>154</v>
      </c>
      <c r="B1188">
        <v>420.4</v>
      </c>
      <c r="C1188">
        <v>359.351</v>
      </c>
      <c r="D1188">
        <v>359.30099999999999</v>
      </c>
      <c r="E1188">
        <v>354.47300000000001</v>
      </c>
      <c r="F1188">
        <v>12.2906</v>
      </c>
      <c r="G1188">
        <v>100.61</v>
      </c>
      <c r="H1188">
        <v>19.280999999999999</v>
      </c>
      <c r="I1188">
        <v>13.1297</v>
      </c>
      <c r="J1188">
        <v>42.346400000000003</v>
      </c>
      <c r="K1188">
        <v>223.07400000000001</v>
      </c>
      <c r="L1188">
        <v>1.2300600000000001E-3</v>
      </c>
      <c r="M1188">
        <v>0.99934400000000001</v>
      </c>
      <c r="N1188">
        <v>0</v>
      </c>
      <c r="O1188" t="s">
        <v>42</v>
      </c>
    </row>
    <row r="1189" spans="1:15" x14ac:dyDescent="0.25">
      <c r="A1189" t="s">
        <v>154</v>
      </c>
      <c r="B1189">
        <v>415.82900000000001</v>
      </c>
      <c r="C1189">
        <v>352.41800000000001</v>
      </c>
      <c r="D1189">
        <v>352.36799999999999</v>
      </c>
      <c r="E1189">
        <v>347.46800000000002</v>
      </c>
      <c r="F1189">
        <v>11.8841</v>
      </c>
      <c r="G1189">
        <v>101.327</v>
      </c>
      <c r="H1189">
        <v>19.2944</v>
      </c>
      <c r="I1189">
        <v>13.139900000000001</v>
      </c>
      <c r="J1189">
        <v>42.8414</v>
      </c>
      <c r="K1189">
        <v>215.767</v>
      </c>
      <c r="L1189">
        <v>1.2300600000000001E-3</v>
      </c>
      <c r="M1189">
        <v>0.999718</v>
      </c>
      <c r="N1189">
        <v>0</v>
      </c>
      <c r="O1189" t="s">
        <v>42</v>
      </c>
    </row>
    <row r="1190" spans="1:15" x14ac:dyDescent="0.25">
      <c r="A1190" t="s">
        <v>154</v>
      </c>
      <c r="B1190">
        <v>423.80799999999999</v>
      </c>
      <c r="C1190">
        <v>360.20800000000003</v>
      </c>
      <c r="D1190">
        <v>360.16199999999998</v>
      </c>
      <c r="E1190">
        <v>355.06700000000001</v>
      </c>
      <c r="F1190">
        <v>11.0015</v>
      </c>
      <c r="G1190">
        <v>101.081</v>
      </c>
      <c r="H1190">
        <v>19.291599999999999</v>
      </c>
      <c r="I1190">
        <v>13.396000000000001</v>
      </c>
      <c r="J1190">
        <v>42.255000000000003</v>
      </c>
      <c r="K1190">
        <v>224.352</v>
      </c>
      <c r="L1190">
        <v>1.2300499999999999E-3</v>
      </c>
      <c r="M1190">
        <v>0.99886799999999998</v>
      </c>
      <c r="N1190">
        <v>0</v>
      </c>
      <c r="O1190" t="s">
        <v>42</v>
      </c>
    </row>
    <row r="1191" spans="1:15" x14ac:dyDescent="0.25">
      <c r="A1191" t="s">
        <v>154</v>
      </c>
      <c r="B1191">
        <v>423.37</v>
      </c>
      <c r="C1191">
        <v>362.09800000000001</v>
      </c>
      <c r="D1191">
        <v>362.04300000000001</v>
      </c>
      <c r="E1191">
        <v>357.06099999999998</v>
      </c>
      <c r="F1191">
        <v>12.520099999999999</v>
      </c>
      <c r="G1191">
        <v>103.116</v>
      </c>
      <c r="H1191">
        <v>19.529199999999999</v>
      </c>
      <c r="I1191">
        <v>13.577299999999999</v>
      </c>
      <c r="J1191">
        <v>43.585599999999999</v>
      </c>
      <c r="K1191">
        <v>222.648</v>
      </c>
      <c r="L1191">
        <v>1.2300600000000001E-3</v>
      </c>
      <c r="M1191">
        <v>0.99892899999999996</v>
      </c>
      <c r="N1191">
        <v>0</v>
      </c>
      <c r="O1191" t="s">
        <v>42</v>
      </c>
    </row>
    <row r="1192" spans="1:15" x14ac:dyDescent="0.25">
      <c r="A1192" t="s">
        <v>154</v>
      </c>
      <c r="B1192">
        <v>409.048</v>
      </c>
      <c r="C1192">
        <v>347.63499999999999</v>
      </c>
      <c r="D1192">
        <v>347.584</v>
      </c>
      <c r="E1192">
        <v>342.666</v>
      </c>
      <c r="F1192">
        <v>10.8924</v>
      </c>
      <c r="G1192">
        <v>100.83</v>
      </c>
      <c r="H1192">
        <v>19.098199999999999</v>
      </c>
      <c r="I1192">
        <v>13.0817</v>
      </c>
      <c r="J1192">
        <v>42.644199999999998</v>
      </c>
      <c r="K1192">
        <v>212.614</v>
      </c>
      <c r="L1192">
        <v>1.2300499999999999E-3</v>
      </c>
      <c r="M1192">
        <v>0.99998799999999999</v>
      </c>
      <c r="N1192">
        <v>0</v>
      </c>
      <c r="O1192" t="s">
        <v>42</v>
      </c>
    </row>
    <row r="1193" spans="1:15" x14ac:dyDescent="0.25">
      <c r="A1193" t="s">
        <v>154</v>
      </c>
      <c r="B1193">
        <v>429.98099999999999</v>
      </c>
      <c r="C1193">
        <v>366.69299999999998</v>
      </c>
      <c r="D1193">
        <v>366.63799999999998</v>
      </c>
      <c r="E1193">
        <v>361.72399999999999</v>
      </c>
      <c r="F1193">
        <v>12.498200000000001</v>
      </c>
      <c r="G1193">
        <v>102.057</v>
      </c>
      <c r="H1193">
        <v>19.469799999999999</v>
      </c>
      <c r="I1193">
        <v>13.2911</v>
      </c>
      <c r="J1193">
        <v>43.103999999999999</v>
      </c>
      <c r="K1193">
        <v>228.57300000000001</v>
      </c>
      <c r="L1193">
        <v>1.2300499999999999E-3</v>
      </c>
      <c r="M1193">
        <v>0.99842200000000003</v>
      </c>
      <c r="N1193">
        <v>0</v>
      </c>
      <c r="O1193" t="s">
        <v>42</v>
      </c>
    </row>
    <row r="1194" spans="1:15" x14ac:dyDescent="0.25">
      <c r="A1194" t="s">
        <v>154</v>
      </c>
      <c r="B1194">
        <v>418.27600000000001</v>
      </c>
      <c r="C1194">
        <v>355.83699999999999</v>
      </c>
      <c r="D1194">
        <v>355.78800000000001</v>
      </c>
      <c r="E1194">
        <v>350.80399999999997</v>
      </c>
      <c r="F1194">
        <v>10.958299999999999</v>
      </c>
      <c r="G1194">
        <v>101.111</v>
      </c>
      <c r="H1194">
        <v>19.2806</v>
      </c>
      <c r="I1194">
        <v>13.2882</v>
      </c>
      <c r="J1194">
        <v>42.311399999999999</v>
      </c>
      <c r="K1194">
        <v>220.16</v>
      </c>
      <c r="L1194">
        <v>1.2300499999999999E-3</v>
      </c>
      <c r="M1194">
        <v>0.99965099999999996</v>
      </c>
      <c r="N1194">
        <v>0</v>
      </c>
      <c r="O1194" t="s">
        <v>42</v>
      </c>
    </row>
    <row r="1195" spans="1:15" x14ac:dyDescent="0.25">
      <c r="A1195" t="s">
        <v>154</v>
      </c>
      <c r="B1195">
        <v>413.60500000000002</v>
      </c>
      <c r="C1195">
        <v>351.89299999999997</v>
      </c>
      <c r="D1195">
        <v>351.84300000000002</v>
      </c>
      <c r="E1195">
        <v>346.99099999999999</v>
      </c>
      <c r="F1195">
        <v>11.285</v>
      </c>
      <c r="G1195">
        <v>100.26300000000001</v>
      </c>
      <c r="H1195">
        <v>19.2104</v>
      </c>
      <c r="I1195">
        <v>12.998900000000001</v>
      </c>
      <c r="J1195">
        <v>42.139200000000002</v>
      </c>
      <c r="K1195">
        <v>216.83500000000001</v>
      </c>
      <c r="L1195">
        <v>1.2300499999999999E-3</v>
      </c>
      <c r="M1195">
        <v>0.99960700000000002</v>
      </c>
      <c r="N1195">
        <v>0</v>
      </c>
      <c r="O1195" t="s">
        <v>42</v>
      </c>
    </row>
    <row r="1196" spans="1:15" x14ac:dyDescent="0.25">
      <c r="A1196" t="s">
        <v>154</v>
      </c>
      <c r="B1196">
        <v>429.17099999999999</v>
      </c>
      <c r="C1196">
        <v>366.87400000000002</v>
      </c>
      <c r="D1196">
        <v>366.82400000000001</v>
      </c>
      <c r="E1196">
        <v>361.84199999999998</v>
      </c>
      <c r="F1196">
        <v>10.9453</v>
      </c>
      <c r="G1196">
        <v>102.09699999999999</v>
      </c>
      <c r="H1196">
        <v>19.502800000000001</v>
      </c>
      <c r="I1196">
        <v>13.3848</v>
      </c>
      <c r="J1196">
        <v>42.938299999999998</v>
      </c>
      <c r="K1196">
        <v>230.03899999999999</v>
      </c>
      <c r="L1196">
        <v>1.2300600000000001E-3</v>
      </c>
      <c r="M1196">
        <v>0.99959900000000002</v>
      </c>
      <c r="N1196">
        <v>0</v>
      </c>
      <c r="O1196" t="s">
        <v>42</v>
      </c>
    </row>
    <row r="1197" spans="1:15" x14ac:dyDescent="0.25">
      <c r="A1197" t="s">
        <v>154</v>
      </c>
      <c r="B1197">
        <v>413.63499999999999</v>
      </c>
      <c r="C1197">
        <v>352.625</v>
      </c>
      <c r="D1197">
        <v>352.57600000000002</v>
      </c>
      <c r="E1197">
        <v>347.68700000000001</v>
      </c>
      <c r="F1197">
        <v>10.7753</v>
      </c>
      <c r="G1197">
        <v>100.386</v>
      </c>
      <c r="H1197">
        <v>19.267800000000001</v>
      </c>
      <c r="I1197">
        <v>13.0527</v>
      </c>
      <c r="J1197">
        <v>42.160600000000002</v>
      </c>
      <c r="K1197">
        <v>218.065</v>
      </c>
      <c r="L1197">
        <v>1.2300499999999999E-3</v>
      </c>
      <c r="M1197">
        <v>0.99939599999999995</v>
      </c>
      <c r="N1197">
        <v>0</v>
      </c>
      <c r="O1197" t="s">
        <v>42</v>
      </c>
    </row>
    <row r="1198" spans="1:15" x14ac:dyDescent="0.25">
      <c r="A1198" t="s">
        <v>154</v>
      </c>
      <c r="B1198">
        <v>418.11</v>
      </c>
      <c r="C1198">
        <v>357.35399999999998</v>
      </c>
      <c r="D1198">
        <v>357.29300000000001</v>
      </c>
      <c r="E1198">
        <v>352.22699999999998</v>
      </c>
      <c r="F1198">
        <v>12.4979</v>
      </c>
      <c r="G1198">
        <v>102.857</v>
      </c>
      <c r="H1198">
        <v>19.569099999999999</v>
      </c>
      <c r="I1198">
        <v>13.1722</v>
      </c>
      <c r="J1198">
        <v>43.892200000000003</v>
      </c>
      <c r="K1198">
        <v>218.11</v>
      </c>
      <c r="L1198">
        <v>1.2300799999999999E-3</v>
      </c>
      <c r="M1198">
        <v>0.99951999999999996</v>
      </c>
      <c r="N1198">
        <v>0</v>
      </c>
      <c r="O1198" t="s">
        <v>42</v>
      </c>
    </row>
    <row r="1199" spans="1:15" x14ac:dyDescent="0.25">
      <c r="A1199" t="s">
        <v>154</v>
      </c>
      <c r="B1199">
        <v>409.702</v>
      </c>
      <c r="C1199">
        <v>347.286</v>
      </c>
      <c r="D1199">
        <v>347.24</v>
      </c>
      <c r="E1199">
        <v>342.44200000000001</v>
      </c>
      <c r="F1199">
        <v>12.235799999999999</v>
      </c>
      <c r="G1199">
        <v>100.45099999999999</v>
      </c>
      <c r="H1199">
        <v>19.442299999999999</v>
      </c>
      <c r="I1199">
        <v>13.1919</v>
      </c>
      <c r="J1199">
        <v>42.094900000000003</v>
      </c>
      <c r="K1199">
        <v>211.38800000000001</v>
      </c>
      <c r="L1199">
        <v>1.2300499999999999E-3</v>
      </c>
      <c r="M1199">
        <v>0.99931400000000004</v>
      </c>
      <c r="N1199">
        <v>0</v>
      </c>
      <c r="O1199" t="s">
        <v>42</v>
      </c>
    </row>
    <row r="1200" spans="1:15" x14ac:dyDescent="0.25">
      <c r="A1200" t="s">
        <v>154</v>
      </c>
      <c r="B1200">
        <v>432.33600000000001</v>
      </c>
      <c r="C1200">
        <v>371.12099999999998</v>
      </c>
      <c r="D1200">
        <v>371.06900000000002</v>
      </c>
      <c r="E1200">
        <v>366.214</v>
      </c>
      <c r="F1200">
        <v>11.8969</v>
      </c>
      <c r="G1200">
        <v>102.072</v>
      </c>
      <c r="H1200">
        <v>19.4968</v>
      </c>
      <c r="I1200">
        <v>13.3066</v>
      </c>
      <c r="J1200">
        <v>43.143500000000003</v>
      </c>
      <c r="K1200">
        <v>233.77199999999999</v>
      </c>
      <c r="L1200">
        <v>1.2300499999999999E-3</v>
      </c>
      <c r="M1200">
        <v>0.999884</v>
      </c>
      <c r="N1200">
        <v>0</v>
      </c>
      <c r="O1200" t="s">
        <v>42</v>
      </c>
    </row>
    <row r="1201" spans="1:15" x14ac:dyDescent="0.25">
      <c r="A1201" t="s">
        <v>154</v>
      </c>
      <c r="B1201">
        <v>413.77499999999998</v>
      </c>
      <c r="C1201">
        <v>350.678</v>
      </c>
      <c r="D1201">
        <v>350.625</v>
      </c>
      <c r="E1201">
        <v>345.68900000000002</v>
      </c>
      <c r="F1201">
        <v>11.430999999999999</v>
      </c>
      <c r="G1201">
        <v>101.962</v>
      </c>
      <c r="H1201">
        <v>19.296600000000002</v>
      </c>
      <c r="I1201">
        <v>13.421099999999999</v>
      </c>
      <c r="J1201">
        <v>43.072400000000002</v>
      </c>
      <c r="K1201">
        <v>213.77099999999999</v>
      </c>
      <c r="L1201">
        <v>1.2300600000000001E-3</v>
      </c>
      <c r="M1201">
        <v>0.99934500000000004</v>
      </c>
      <c r="N1201">
        <v>0</v>
      </c>
      <c r="O1201" t="s">
        <v>42</v>
      </c>
    </row>
    <row r="1202" spans="1:15" x14ac:dyDescent="0.25">
      <c r="A1202" t="s">
        <v>154</v>
      </c>
      <c r="B1202">
        <v>427.90899999999999</v>
      </c>
      <c r="C1202">
        <v>365.84899999999999</v>
      </c>
      <c r="D1202">
        <v>365.8</v>
      </c>
      <c r="E1202">
        <v>360.86900000000003</v>
      </c>
      <c r="F1202">
        <v>10.911099999999999</v>
      </c>
      <c r="G1202">
        <v>101.205</v>
      </c>
      <c r="H1202">
        <v>19.2502</v>
      </c>
      <c r="I1202">
        <v>13.3451</v>
      </c>
      <c r="J1202">
        <v>42.735199999999999</v>
      </c>
      <c r="K1202">
        <v>230.233</v>
      </c>
      <c r="L1202">
        <v>1.2300499999999999E-3</v>
      </c>
      <c r="M1202">
        <v>0.99868299999999999</v>
      </c>
      <c r="N1202">
        <v>0</v>
      </c>
      <c r="O1202" t="s">
        <v>42</v>
      </c>
    </row>
    <row r="1203" spans="1:15" x14ac:dyDescent="0.25">
      <c r="A1203" t="s">
        <v>154</v>
      </c>
      <c r="B1203">
        <v>407.11099999999999</v>
      </c>
      <c r="C1203">
        <v>344.43900000000002</v>
      </c>
      <c r="D1203">
        <v>344.392</v>
      </c>
      <c r="E1203">
        <v>339.53399999999999</v>
      </c>
      <c r="F1203">
        <v>12.342599999999999</v>
      </c>
      <c r="G1203">
        <v>100.994</v>
      </c>
      <c r="H1203">
        <v>19.440200000000001</v>
      </c>
      <c r="I1203">
        <v>12.9903</v>
      </c>
      <c r="J1203">
        <v>42.447699999999998</v>
      </c>
      <c r="K1203">
        <v>207.714</v>
      </c>
      <c r="L1203">
        <v>1.2300499999999999E-3</v>
      </c>
      <c r="M1203">
        <v>0.99911099999999997</v>
      </c>
      <c r="N1203">
        <v>0</v>
      </c>
      <c r="O1203" t="s">
        <v>42</v>
      </c>
    </row>
    <row r="1204" spans="1:15" x14ac:dyDescent="0.25">
      <c r="A1204" t="s">
        <v>154</v>
      </c>
      <c r="B1204">
        <v>428.39800000000002</v>
      </c>
      <c r="C1204">
        <v>364.363</v>
      </c>
      <c r="D1204">
        <v>364.31200000000001</v>
      </c>
      <c r="E1204">
        <v>359.43</v>
      </c>
      <c r="F1204">
        <v>11.424799999999999</v>
      </c>
      <c r="G1204">
        <v>102.099</v>
      </c>
      <c r="H1204">
        <v>19.1968</v>
      </c>
      <c r="I1204">
        <v>13.734500000000001</v>
      </c>
      <c r="J1204">
        <v>43.133499999999998</v>
      </c>
      <c r="K1204">
        <v>227.47499999999999</v>
      </c>
      <c r="L1204">
        <v>1.2300499999999999E-3</v>
      </c>
      <c r="M1204">
        <v>0.99926999999999999</v>
      </c>
      <c r="N1204">
        <v>0</v>
      </c>
      <c r="O1204" t="s">
        <v>42</v>
      </c>
    </row>
    <row r="1205" spans="1:15" x14ac:dyDescent="0.25">
      <c r="A1205" t="s">
        <v>154</v>
      </c>
      <c r="B1205">
        <v>429.30799999999999</v>
      </c>
      <c r="C1205">
        <v>368.77800000000002</v>
      </c>
      <c r="D1205">
        <v>368.72300000000001</v>
      </c>
      <c r="E1205">
        <v>363.69400000000002</v>
      </c>
      <c r="F1205">
        <v>11.494899999999999</v>
      </c>
      <c r="G1205">
        <v>102.676</v>
      </c>
      <c r="H1205">
        <v>19.518599999999999</v>
      </c>
      <c r="I1205">
        <v>13.313700000000001</v>
      </c>
      <c r="J1205">
        <v>43.424799999999998</v>
      </c>
      <c r="K1205">
        <v>230.834</v>
      </c>
      <c r="L1205">
        <v>1.2300499999999999E-3</v>
      </c>
      <c r="M1205">
        <v>0.999421</v>
      </c>
      <c r="N1205">
        <v>0</v>
      </c>
      <c r="O1205" t="s">
        <v>42</v>
      </c>
    </row>
    <row r="1206" spans="1:15" x14ac:dyDescent="0.25">
      <c r="A1206" t="s">
        <v>154</v>
      </c>
      <c r="B1206">
        <v>429.017</v>
      </c>
      <c r="C1206">
        <v>367.94099999999997</v>
      </c>
      <c r="D1206">
        <v>367.89600000000002</v>
      </c>
      <c r="E1206">
        <v>363.08499999999998</v>
      </c>
      <c r="F1206">
        <v>12.2477</v>
      </c>
      <c r="G1206">
        <v>101.212</v>
      </c>
      <c r="H1206">
        <v>19.314800000000002</v>
      </c>
      <c r="I1206">
        <v>13.4001</v>
      </c>
      <c r="J1206">
        <v>42.550600000000003</v>
      </c>
      <c r="K1206">
        <v>231.137</v>
      </c>
      <c r="L1206">
        <v>1.2300499999999999E-3</v>
      </c>
      <c r="M1206">
        <v>0.99948300000000001</v>
      </c>
      <c r="N1206">
        <v>0</v>
      </c>
      <c r="O1206" t="s">
        <v>42</v>
      </c>
    </row>
    <row r="1207" spans="1:15" x14ac:dyDescent="0.25">
      <c r="A1207" t="s">
        <v>154</v>
      </c>
      <c r="B1207">
        <v>422.92599999999999</v>
      </c>
      <c r="C1207">
        <v>360.65</v>
      </c>
      <c r="D1207">
        <v>360.59800000000001</v>
      </c>
      <c r="E1207">
        <v>355.66199999999998</v>
      </c>
      <c r="F1207">
        <v>10.898899999999999</v>
      </c>
      <c r="G1207">
        <v>101.776</v>
      </c>
      <c r="H1207">
        <v>19.381900000000002</v>
      </c>
      <c r="I1207">
        <v>13.2464</v>
      </c>
      <c r="J1207">
        <v>43.270099999999999</v>
      </c>
      <c r="K1207">
        <v>224.61</v>
      </c>
      <c r="L1207">
        <v>1.23014E-3</v>
      </c>
      <c r="M1207">
        <v>0.99999099999999996</v>
      </c>
      <c r="N1207">
        <v>0</v>
      </c>
      <c r="O1207" t="s">
        <v>42</v>
      </c>
    </row>
    <row r="1208" spans="1:15" x14ac:dyDescent="0.25">
      <c r="A1208" t="s">
        <v>154</v>
      </c>
      <c r="B1208">
        <v>415.37299999999999</v>
      </c>
      <c r="C1208">
        <v>353.27499999999998</v>
      </c>
      <c r="D1208">
        <v>353.22699999999998</v>
      </c>
      <c r="E1208">
        <v>348.38299999999998</v>
      </c>
      <c r="F1208">
        <v>10.7835</v>
      </c>
      <c r="G1208">
        <v>100.23099999999999</v>
      </c>
      <c r="H1208">
        <v>19.1921</v>
      </c>
      <c r="I1208">
        <v>13.1035</v>
      </c>
      <c r="J1208">
        <v>42.143300000000004</v>
      </c>
      <c r="K1208">
        <v>218.946</v>
      </c>
      <c r="L1208">
        <v>1.2300499999999999E-3</v>
      </c>
      <c r="M1208">
        <v>0.99990900000000005</v>
      </c>
      <c r="N1208">
        <v>0</v>
      </c>
      <c r="O1208" t="s">
        <v>42</v>
      </c>
    </row>
    <row r="1209" spans="1:15" x14ac:dyDescent="0.25">
      <c r="A1209" t="s">
        <v>154</v>
      </c>
      <c r="B1209">
        <v>422.23099999999999</v>
      </c>
      <c r="C1209">
        <v>356.67200000000003</v>
      </c>
      <c r="D1209">
        <v>356.62599999999998</v>
      </c>
      <c r="E1209">
        <v>351.82100000000003</v>
      </c>
      <c r="F1209">
        <v>10.8032</v>
      </c>
      <c r="G1209">
        <v>100.44199999999999</v>
      </c>
      <c r="H1209">
        <v>19.261800000000001</v>
      </c>
      <c r="I1209">
        <v>13.015000000000001</v>
      </c>
      <c r="J1209">
        <v>42.253300000000003</v>
      </c>
      <c r="K1209">
        <v>222.21700000000001</v>
      </c>
      <c r="L1209">
        <v>1.2300499999999999E-3</v>
      </c>
      <c r="M1209">
        <v>0.99988500000000002</v>
      </c>
      <c r="N1209">
        <v>0</v>
      </c>
      <c r="O1209" t="s">
        <v>42</v>
      </c>
    </row>
    <row r="1210" spans="1:15" x14ac:dyDescent="0.25">
      <c r="A1210" t="s">
        <v>154</v>
      </c>
      <c r="B1210">
        <v>411.33499999999998</v>
      </c>
      <c r="C1210">
        <v>350.11700000000002</v>
      </c>
      <c r="D1210">
        <v>350.06099999999998</v>
      </c>
      <c r="E1210">
        <v>345.11500000000001</v>
      </c>
      <c r="F1210">
        <v>11.4764</v>
      </c>
      <c r="G1210">
        <v>101.85899999999999</v>
      </c>
      <c r="H1210">
        <v>19.433800000000002</v>
      </c>
      <c r="I1210">
        <v>13.2262</v>
      </c>
      <c r="J1210">
        <v>43.112200000000001</v>
      </c>
      <c r="K1210">
        <v>213.185</v>
      </c>
      <c r="L1210">
        <v>1.2300499999999999E-3</v>
      </c>
      <c r="M1210">
        <v>0.99981799999999998</v>
      </c>
      <c r="N1210">
        <v>0</v>
      </c>
      <c r="O1210" t="s">
        <v>42</v>
      </c>
    </row>
    <row r="1211" spans="1:15" x14ac:dyDescent="0.25">
      <c r="A1211" t="s">
        <v>154</v>
      </c>
      <c r="B1211">
        <v>421.58100000000002</v>
      </c>
      <c r="C1211">
        <v>359.73099999999999</v>
      </c>
      <c r="D1211">
        <v>359.67700000000002</v>
      </c>
      <c r="E1211">
        <v>354.83300000000003</v>
      </c>
      <c r="F1211">
        <v>12.320600000000001</v>
      </c>
      <c r="G1211">
        <v>101.021</v>
      </c>
      <c r="H1211">
        <v>19.166899999999998</v>
      </c>
      <c r="I1211">
        <v>13.0427</v>
      </c>
      <c r="J1211">
        <v>42.831600000000002</v>
      </c>
      <c r="K1211">
        <v>223.12799999999999</v>
      </c>
      <c r="L1211">
        <v>1.2300600000000001E-3</v>
      </c>
      <c r="M1211">
        <v>0.99885500000000005</v>
      </c>
      <c r="N1211">
        <v>0</v>
      </c>
      <c r="O1211" t="s">
        <v>42</v>
      </c>
    </row>
    <row r="1212" spans="1:15" x14ac:dyDescent="0.25">
      <c r="A1212" t="s">
        <v>154</v>
      </c>
      <c r="B1212">
        <v>434.20699999999999</v>
      </c>
      <c r="C1212">
        <v>369.09100000000001</v>
      </c>
      <c r="D1212">
        <v>369.03699999999998</v>
      </c>
      <c r="E1212">
        <v>364.01900000000001</v>
      </c>
      <c r="F1212">
        <v>11.7736</v>
      </c>
      <c r="G1212">
        <v>103.786</v>
      </c>
      <c r="H1212">
        <v>19.8443</v>
      </c>
      <c r="I1212">
        <v>13.5799</v>
      </c>
      <c r="J1212">
        <v>43.583199999999998</v>
      </c>
      <c r="K1212">
        <v>229.70400000000001</v>
      </c>
      <c r="L1212">
        <v>1.2300499999999999E-3</v>
      </c>
      <c r="M1212">
        <v>0.99897199999999997</v>
      </c>
      <c r="N1212">
        <v>0</v>
      </c>
      <c r="O1212" t="s">
        <v>42</v>
      </c>
    </row>
    <row r="1213" spans="1:15" x14ac:dyDescent="0.25">
      <c r="A1213" t="s">
        <v>154</v>
      </c>
      <c r="B1213">
        <v>423.34199999999998</v>
      </c>
      <c r="C1213">
        <v>361.61900000000003</v>
      </c>
      <c r="D1213">
        <v>361.56900000000002</v>
      </c>
      <c r="E1213">
        <v>356.66800000000001</v>
      </c>
      <c r="F1213">
        <v>10.9352</v>
      </c>
      <c r="G1213">
        <v>101.285</v>
      </c>
      <c r="H1213">
        <v>19.3306</v>
      </c>
      <c r="I1213">
        <v>13.186999999999999</v>
      </c>
      <c r="J1213">
        <v>42.654899999999998</v>
      </c>
      <c r="K1213">
        <v>225.96700000000001</v>
      </c>
      <c r="L1213">
        <v>1.2300600000000001E-3</v>
      </c>
      <c r="M1213">
        <v>0.99962300000000004</v>
      </c>
      <c r="N1213">
        <v>0</v>
      </c>
      <c r="O1213" t="s">
        <v>42</v>
      </c>
    </row>
    <row r="1214" spans="1:15" x14ac:dyDescent="0.25">
      <c r="A1214" t="s">
        <v>154</v>
      </c>
      <c r="B1214">
        <v>433.315</v>
      </c>
      <c r="C1214">
        <v>371.00099999999998</v>
      </c>
      <c r="D1214">
        <v>370.95</v>
      </c>
      <c r="E1214">
        <v>366.072</v>
      </c>
      <c r="F1214">
        <v>10.804500000000001</v>
      </c>
      <c r="G1214">
        <v>101.786</v>
      </c>
      <c r="H1214">
        <v>19.3611</v>
      </c>
      <c r="I1214">
        <v>13.3576</v>
      </c>
      <c r="J1214">
        <v>43.232199999999999</v>
      </c>
      <c r="K1214">
        <v>235.005</v>
      </c>
      <c r="L1214">
        <v>1.2300499999999999E-3</v>
      </c>
      <c r="M1214">
        <v>0.99951299999999998</v>
      </c>
      <c r="N1214">
        <v>0</v>
      </c>
      <c r="O1214" t="s">
        <v>42</v>
      </c>
    </row>
    <row r="1215" spans="1:15" x14ac:dyDescent="0.25">
      <c r="A1215" t="s">
        <v>154</v>
      </c>
      <c r="B1215">
        <v>425.81</v>
      </c>
      <c r="C1215">
        <v>362.79199999999997</v>
      </c>
      <c r="D1215">
        <v>362.74200000000002</v>
      </c>
      <c r="E1215">
        <v>357.892</v>
      </c>
      <c r="F1215">
        <v>11.5581</v>
      </c>
      <c r="G1215">
        <v>100.923</v>
      </c>
      <c r="H1215">
        <v>19.003499999999999</v>
      </c>
      <c r="I1215">
        <v>13.1096</v>
      </c>
      <c r="J1215">
        <v>42.492699999999999</v>
      </c>
      <c r="K1215">
        <v>226.77600000000001</v>
      </c>
      <c r="L1215">
        <v>1.2300600000000001E-3</v>
      </c>
      <c r="M1215">
        <v>0.99981200000000003</v>
      </c>
      <c r="N1215">
        <v>0</v>
      </c>
      <c r="O1215" t="s">
        <v>42</v>
      </c>
    </row>
    <row r="1216" spans="1:15" x14ac:dyDescent="0.25">
      <c r="A1216" t="s">
        <v>154</v>
      </c>
      <c r="B1216">
        <v>425.25299999999999</v>
      </c>
      <c r="C1216">
        <v>364.33499999999998</v>
      </c>
      <c r="D1216">
        <v>364.286</v>
      </c>
      <c r="E1216">
        <v>359.27499999999998</v>
      </c>
      <c r="F1216">
        <v>10.8872</v>
      </c>
      <c r="G1216">
        <v>100.717</v>
      </c>
      <c r="H1216">
        <v>19.233799999999999</v>
      </c>
      <c r="I1216">
        <v>13.0246</v>
      </c>
      <c r="J1216">
        <v>42.692500000000003</v>
      </c>
      <c r="K1216">
        <v>229.17699999999999</v>
      </c>
      <c r="L1216">
        <v>1.2300600000000001E-3</v>
      </c>
      <c r="M1216">
        <v>0.99998900000000002</v>
      </c>
      <c r="N1216">
        <v>0</v>
      </c>
      <c r="O1216" t="s">
        <v>42</v>
      </c>
    </row>
    <row r="1217" spans="1:25" x14ac:dyDescent="0.25">
      <c r="A1217" t="s">
        <v>154</v>
      </c>
      <c r="B1217">
        <v>426.29</v>
      </c>
      <c r="C1217">
        <v>365.64600000000002</v>
      </c>
      <c r="D1217">
        <v>365.59199999999998</v>
      </c>
      <c r="E1217">
        <v>360.64699999999999</v>
      </c>
      <c r="F1217">
        <v>11.593999999999999</v>
      </c>
      <c r="G1217">
        <v>102.685</v>
      </c>
      <c r="H1217">
        <v>19.479700000000001</v>
      </c>
      <c r="I1217">
        <v>13.3873</v>
      </c>
      <c r="J1217">
        <v>43.427900000000001</v>
      </c>
      <c r="K1217">
        <v>227.68</v>
      </c>
      <c r="L1217">
        <v>1.2300499999999999E-3</v>
      </c>
      <c r="M1217">
        <v>0.99970700000000001</v>
      </c>
      <c r="N1217">
        <v>0</v>
      </c>
      <c r="O1217" t="s">
        <v>42</v>
      </c>
    </row>
    <row r="1218" spans="1:25" x14ac:dyDescent="0.25">
      <c r="A1218" t="s">
        <v>154</v>
      </c>
      <c r="B1218">
        <v>412.34899999999999</v>
      </c>
      <c r="C1218">
        <v>351.048</v>
      </c>
      <c r="D1218">
        <v>351.00599999999997</v>
      </c>
      <c r="E1218">
        <v>346.17899999999997</v>
      </c>
      <c r="F1218">
        <v>11.691800000000001</v>
      </c>
      <c r="G1218">
        <v>100.917</v>
      </c>
      <c r="H1218">
        <v>19.316400000000002</v>
      </c>
      <c r="I1218">
        <v>13.2849</v>
      </c>
      <c r="J1218">
        <v>42.203800000000001</v>
      </c>
      <c r="K1218">
        <v>215.09800000000001</v>
      </c>
      <c r="L1218">
        <v>1.2301E-3</v>
      </c>
      <c r="M1218">
        <v>0.99984700000000004</v>
      </c>
      <c r="N1218">
        <v>0</v>
      </c>
      <c r="O1218" t="s">
        <v>42</v>
      </c>
    </row>
    <row r="1219" spans="1:25" x14ac:dyDescent="0.25">
      <c r="A1219" t="s">
        <v>154</v>
      </c>
      <c r="B1219">
        <v>424.28100000000001</v>
      </c>
      <c r="C1219">
        <v>361.18900000000002</v>
      </c>
      <c r="D1219">
        <v>361.13600000000002</v>
      </c>
      <c r="E1219">
        <v>356.18900000000002</v>
      </c>
      <c r="F1219">
        <v>10.952299999999999</v>
      </c>
      <c r="G1219">
        <v>102.291</v>
      </c>
      <c r="H1219">
        <v>19.615600000000001</v>
      </c>
      <c r="I1219">
        <v>13.481199999999999</v>
      </c>
      <c r="J1219">
        <v>42.806100000000001</v>
      </c>
      <c r="K1219">
        <v>224.31200000000001</v>
      </c>
      <c r="L1219">
        <v>1.2300499999999999E-3</v>
      </c>
      <c r="M1219">
        <v>0.99957499999999999</v>
      </c>
      <c r="N1219">
        <v>0</v>
      </c>
      <c r="O1219" t="s">
        <v>42</v>
      </c>
    </row>
    <row r="1220" spans="1:25" x14ac:dyDescent="0.25">
      <c r="A1220" t="s">
        <v>154</v>
      </c>
      <c r="B1220">
        <v>413.82900000000001</v>
      </c>
      <c r="C1220">
        <v>351.36200000000002</v>
      </c>
      <c r="D1220">
        <v>351.31400000000002</v>
      </c>
      <c r="E1220">
        <v>346.41800000000001</v>
      </c>
      <c r="F1220">
        <v>10.8904</v>
      </c>
      <c r="G1220">
        <v>100.71</v>
      </c>
      <c r="H1220">
        <v>19.305099999999999</v>
      </c>
      <c r="I1220">
        <v>13.258900000000001</v>
      </c>
      <c r="J1220">
        <v>42.278500000000001</v>
      </c>
      <c r="K1220">
        <v>216.44900000000001</v>
      </c>
      <c r="L1220">
        <v>1.2301300000000001E-3</v>
      </c>
      <c r="M1220">
        <v>0.999977</v>
      </c>
      <c r="N1220">
        <v>0</v>
      </c>
      <c r="O1220" t="s">
        <v>42</v>
      </c>
    </row>
    <row r="1221" spans="1:25" x14ac:dyDescent="0.25">
      <c r="A1221" t="s">
        <v>154</v>
      </c>
      <c r="B1221">
        <v>416.76400000000001</v>
      </c>
      <c r="C1221">
        <v>354.15699999999998</v>
      </c>
      <c r="D1221">
        <v>354.10399999999998</v>
      </c>
      <c r="E1221">
        <v>349.25799999999998</v>
      </c>
      <c r="F1221">
        <v>10.8728</v>
      </c>
      <c r="G1221">
        <v>100.669</v>
      </c>
      <c r="H1221">
        <v>19.238800000000001</v>
      </c>
      <c r="I1221">
        <v>13.095700000000001</v>
      </c>
      <c r="J1221">
        <v>42.380400000000002</v>
      </c>
      <c r="K1221">
        <v>219.30500000000001</v>
      </c>
      <c r="L1221">
        <v>1.2300600000000001E-3</v>
      </c>
      <c r="M1221">
        <v>0.99924900000000005</v>
      </c>
      <c r="N1221">
        <v>0</v>
      </c>
      <c r="O1221" t="s">
        <v>42</v>
      </c>
    </row>
    <row r="1222" spans="1:25" x14ac:dyDescent="0.25">
      <c r="A1222" t="s">
        <v>154</v>
      </c>
      <c r="B1222">
        <v>428.392</v>
      </c>
      <c r="C1222">
        <v>364.625</v>
      </c>
      <c r="D1222">
        <v>364.57299999999998</v>
      </c>
      <c r="E1222">
        <v>359.58800000000002</v>
      </c>
      <c r="F1222">
        <v>10.912000000000001</v>
      </c>
      <c r="G1222">
        <v>101.706</v>
      </c>
      <c r="H1222">
        <v>19.4115</v>
      </c>
      <c r="I1222">
        <v>13.247</v>
      </c>
      <c r="J1222">
        <v>43.046500000000002</v>
      </c>
      <c r="K1222">
        <v>228.01900000000001</v>
      </c>
      <c r="L1222">
        <v>1.2300499999999999E-3</v>
      </c>
      <c r="M1222">
        <v>0.99990199999999996</v>
      </c>
      <c r="N1222">
        <v>0</v>
      </c>
      <c r="O1222" t="s">
        <v>42</v>
      </c>
    </row>
    <row r="1223" spans="1:25" x14ac:dyDescent="0.25">
      <c r="A1223" t="s">
        <v>154</v>
      </c>
      <c r="B1223">
        <v>420.25200000000001</v>
      </c>
      <c r="C1223">
        <v>358.52100000000002</v>
      </c>
      <c r="D1223">
        <v>358.47199999999998</v>
      </c>
      <c r="E1223">
        <v>353.58699999999999</v>
      </c>
      <c r="F1223">
        <v>10.734299999999999</v>
      </c>
      <c r="G1223">
        <v>100.483</v>
      </c>
      <c r="H1223">
        <v>19.2407</v>
      </c>
      <c r="I1223">
        <v>13.276899999999999</v>
      </c>
      <c r="J1223">
        <v>42.231299999999997</v>
      </c>
      <c r="K1223">
        <v>224.06100000000001</v>
      </c>
      <c r="L1223">
        <v>1.2300499999999999E-3</v>
      </c>
      <c r="M1223">
        <v>0.99966100000000002</v>
      </c>
      <c r="N1223">
        <v>0</v>
      </c>
      <c r="O1223" t="s">
        <v>42</v>
      </c>
    </row>
    <row r="1224" spans="1:25" x14ac:dyDescent="0.25">
      <c r="A1224" t="s">
        <v>154</v>
      </c>
      <c r="B1224">
        <v>440.18799999999999</v>
      </c>
      <c r="C1224">
        <v>378.851</v>
      </c>
      <c r="D1224">
        <v>378.79700000000003</v>
      </c>
      <c r="E1224">
        <v>373.85300000000001</v>
      </c>
      <c r="F1224">
        <v>11.8955</v>
      </c>
      <c r="G1224">
        <v>102.59099999999999</v>
      </c>
      <c r="H1224">
        <v>19.4678</v>
      </c>
      <c r="I1224">
        <v>13.410399999999999</v>
      </c>
      <c r="J1224">
        <v>43.447899999999997</v>
      </c>
      <c r="K1224">
        <v>240.67099999999999</v>
      </c>
      <c r="L1224">
        <v>1.2300600000000001E-3</v>
      </c>
      <c r="M1224">
        <v>0.99956800000000001</v>
      </c>
      <c r="N1224">
        <v>0</v>
      </c>
      <c r="O1224" t="s">
        <v>42</v>
      </c>
    </row>
    <row r="1225" spans="1:25" x14ac:dyDescent="0.25">
      <c r="A1225" t="s">
        <v>154</v>
      </c>
      <c r="B1225">
        <v>418.16699999999997</v>
      </c>
      <c r="C1225">
        <v>357.50400000000002</v>
      </c>
      <c r="D1225">
        <v>357.45499999999998</v>
      </c>
      <c r="E1225">
        <v>352.53899999999999</v>
      </c>
      <c r="F1225">
        <v>10.8117</v>
      </c>
      <c r="G1225">
        <v>100.696</v>
      </c>
      <c r="H1225">
        <v>19.226400000000002</v>
      </c>
      <c r="I1225">
        <v>13.1182</v>
      </c>
      <c r="J1225">
        <v>42.440100000000001</v>
      </c>
      <c r="K1225">
        <v>222.642</v>
      </c>
      <c r="L1225">
        <v>1.2300499999999999E-3</v>
      </c>
      <c r="M1225">
        <v>0.99989700000000004</v>
      </c>
      <c r="N1225">
        <v>0</v>
      </c>
      <c r="O1225" t="s">
        <v>42</v>
      </c>
    </row>
    <row r="1226" spans="1:25" x14ac:dyDescent="0.25">
      <c r="A1226" t="s">
        <v>154</v>
      </c>
      <c r="B1226">
        <v>444.767</v>
      </c>
      <c r="C1226">
        <v>382.89299999999997</v>
      </c>
      <c r="D1226">
        <v>382.83600000000001</v>
      </c>
      <c r="E1226">
        <v>377.87</v>
      </c>
      <c r="F1226">
        <v>11.8635</v>
      </c>
      <c r="G1226">
        <v>103.166</v>
      </c>
      <c r="H1226">
        <v>19.511900000000001</v>
      </c>
      <c r="I1226">
        <v>13.561299999999999</v>
      </c>
      <c r="J1226">
        <v>43.792099999999998</v>
      </c>
      <c r="K1226">
        <v>244.11199999999999</v>
      </c>
      <c r="L1226">
        <v>1.2300600000000001E-3</v>
      </c>
      <c r="M1226">
        <v>0.99993600000000005</v>
      </c>
      <c r="N1226">
        <v>0</v>
      </c>
      <c r="O1226" t="s">
        <v>42</v>
      </c>
    </row>
    <row r="1227" spans="1:25" x14ac:dyDescent="0.25">
      <c r="A1227" t="s">
        <v>154</v>
      </c>
      <c r="B1227">
        <v>418.20100000000002</v>
      </c>
      <c r="C1227">
        <v>356.42200000000003</v>
      </c>
      <c r="D1227">
        <v>356.36900000000003</v>
      </c>
      <c r="E1227">
        <v>351.52499999999998</v>
      </c>
      <c r="F1227">
        <v>11.686</v>
      </c>
      <c r="G1227">
        <v>101.149</v>
      </c>
      <c r="H1227">
        <v>19.082100000000001</v>
      </c>
      <c r="I1227">
        <v>13.3935</v>
      </c>
      <c r="J1227">
        <v>42.6419</v>
      </c>
      <c r="K1227">
        <v>220.316</v>
      </c>
      <c r="L1227">
        <v>1.2300499999999999E-3</v>
      </c>
      <c r="M1227">
        <v>0.99939299999999998</v>
      </c>
      <c r="N1227">
        <v>0</v>
      </c>
      <c r="O1227" t="s">
        <v>42</v>
      </c>
    </row>
    <row r="1228" spans="1:25" x14ac:dyDescent="0.25">
      <c r="A1228" t="s">
        <v>154</v>
      </c>
      <c r="B1228">
        <v>422.46300000000002</v>
      </c>
      <c r="C1228">
        <v>359.80200000000002</v>
      </c>
      <c r="D1228">
        <v>359.75</v>
      </c>
      <c r="E1228">
        <v>354.91699999999997</v>
      </c>
      <c r="F1228">
        <v>10.811299999999999</v>
      </c>
      <c r="G1228">
        <v>101.074</v>
      </c>
      <c r="H1228">
        <v>19.207899999999999</v>
      </c>
      <c r="I1228">
        <v>13.209099999999999</v>
      </c>
      <c r="J1228">
        <v>42.760100000000001</v>
      </c>
      <c r="K1228">
        <v>224.46899999999999</v>
      </c>
      <c r="L1228">
        <v>1.2300799999999999E-3</v>
      </c>
      <c r="M1228">
        <v>0.999664</v>
      </c>
      <c r="N1228">
        <v>0</v>
      </c>
      <c r="O1228" t="s">
        <v>42</v>
      </c>
    </row>
    <row r="1229" spans="1:25" x14ac:dyDescent="0.25">
      <c r="A1229" t="s">
        <v>154</v>
      </c>
      <c r="B1229">
        <v>416.01299999999998</v>
      </c>
      <c r="C1229">
        <v>352.154</v>
      </c>
      <c r="D1229">
        <v>352.10700000000003</v>
      </c>
      <c r="E1229">
        <v>347.20499999999998</v>
      </c>
      <c r="F1229">
        <v>11.428100000000001</v>
      </c>
      <c r="G1229">
        <v>100.747</v>
      </c>
      <c r="H1229">
        <v>19.206499999999998</v>
      </c>
      <c r="I1229">
        <v>13.083500000000001</v>
      </c>
      <c r="J1229">
        <v>42.383699999999997</v>
      </c>
      <c r="K1229">
        <v>216.46100000000001</v>
      </c>
      <c r="L1229">
        <v>1.2300600000000001E-3</v>
      </c>
      <c r="M1229">
        <v>0.99999899999999997</v>
      </c>
      <c r="N1229">
        <v>0</v>
      </c>
      <c r="O1229" t="s">
        <v>42</v>
      </c>
    </row>
    <row r="1230" spans="1:25" x14ac:dyDescent="0.25">
      <c r="A1230" t="s">
        <v>154</v>
      </c>
      <c r="B1230">
        <v>412.67099999999999</v>
      </c>
      <c r="C1230">
        <v>350.21100000000001</v>
      </c>
      <c r="D1230">
        <v>350.16500000000002</v>
      </c>
      <c r="E1230">
        <v>345.31599999999997</v>
      </c>
      <c r="F1230">
        <v>10.8474</v>
      </c>
      <c r="G1230">
        <v>100.675</v>
      </c>
      <c r="H1230">
        <v>19.302499999999998</v>
      </c>
      <c r="I1230">
        <v>13.035600000000001</v>
      </c>
      <c r="J1230">
        <v>42.408700000000003</v>
      </c>
      <c r="K1230">
        <v>215.25899999999999</v>
      </c>
      <c r="L1230">
        <v>1.2300499999999999E-3</v>
      </c>
      <c r="M1230">
        <v>0.99940499999999999</v>
      </c>
      <c r="N1230">
        <v>0</v>
      </c>
      <c r="O1230" t="s">
        <v>42</v>
      </c>
    </row>
    <row r="1231" spans="1:25" x14ac:dyDescent="0.25">
      <c r="A1231" t="s">
        <v>154</v>
      </c>
      <c r="B1231">
        <v>426.51600000000002</v>
      </c>
      <c r="C1231">
        <v>364.983</v>
      </c>
      <c r="D1231">
        <v>364.89699999999999</v>
      </c>
      <c r="E1231">
        <v>359.89400000000001</v>
      </c>
      <c r="F1231">
        <v>10.882300000000001</v>
      </c>
      <c r="G1231">
        <v>102.22199999999999</v>
      </c>
      <c r="H1231">
        <v>19.428599999999999</v>
      </c>
      <c r="I1231">
        <v>13.303800000000001</v>
      </c>
      <c r="J1231">
        <v>43.133800000000001</v>
      </c>
      <c r="K1231">
        <v>228.012</v>
      </c>
      <c r="L1231">
        <v>1.23007E-3</v>
      </c>
      <c r="M1231">
        <v>0.99999000000000005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154</v>
      </c>
      <c r="B1232">
        <v>441.05799999999999</v>
      </c>
      <c r="C1232">
        <v>375.52300000000002</v>
      </c>
      <c r="D1232">
        <v>375.47699999999998</v>
      </c>
      <c r="E1232">
        <v>370.69799999999998</v>
      </c>
      <c r="F1232">
        <v>11.641500000000001</v>
      </c>
      <c r="G1232">
        <v>100.928</v>
      </c>
      <c r="H1232">
        <v>19.222000000000001</v>
      </c>
      <c r="I1232">
        <v>13.3169</v>
      </c>
      <c r="J1232">
        <v>42.501399999999997</v>
      </c>
      <c r="K1232">
        <v>239.56200000000001</v>
      </c>
      <c r="L1232">
        <v>1.23007E-3</v>
      </c>
      <c r="M1232">
        <v>0.99843899999999997</v>
      </c>
      <c r="N1232">
        <v>0</v>
      </c>
      <c r="O1232" t="s">
        <v>42</v>
      </c>
      <c r="R1232">
        <f>AVERAGE(B1183:B1232)</f>
        <v>422.38607999999999</v>
      </c>
      <c r="S1232">
        <f>AVERAGE(C1183:C1232)</f>
        <v>360.10864000000009</v>
      </c>
      <c r="U1232">
        <f>_xlfn.VAR.P(B1183:B1232)</f>
        <v>67.694888433600013</v>
      </c>
      <c r="V1232">
        <f>_xlfn.VAR.P(C1183:C1232)</f>
        <v>66.295197950399924</v>
      </c>
      <c r="X1232">
        <f>1.96*SQRT(U1232)/50</f>
        <v>0.32252546157258211</v>
      </c>
      <c r="Y1232">
        <f>1.96*SQRT(V1232)/50</f>
        <v>0.31917370345707136</v>
      </c>
    </row>
    <row r="1233" spans="1:14" x14ac:dyDescent="0.25">
      <c r="A1233" t="s">
        <v>155</v>
      </c>
      <c r="B1233">
        <v>21263.234100000001</v>
      </c>
      <c r="C1233" t="s">
        <v>36</v>
      </c>
    </row>
    <row r="1234" spans="1:14" x14ac:dyDescent="0.25">
      <c r="A1234" t="s">
        <v>156</v>
      </c>
      <c r="B1234">
        <v>355.55500000000001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1.2300600000000001E-3</v>
      </c>
      <c r="L1234">
        <v>0.99937399999999998</v>
      </c>
      <c r="M1234">
        <v>0</v>
      </c>
      <c r="N1234" t="s">
        <v>42</v>
      </c>
    </row>
    <row r="1235" spans="1:14" x14ac:dyDescent="0.25">
      <c r="A1235" t="s">
        <v>156</v>
      </c>
      <c r="B1235">
        <v>362.22800000000001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1.2300600000000001E-3</v>
      </c>
      <c r="L1235">
        <v>0.99794400000000005</v>
      </c>
      <c r="M1235">
        <v>0</v>
      </c>
      <c r="N1235" t="s">
        <v>42</v>
      </c>
    </row>
    <row r="1236" spans="1:14" x14ac:dyDescent="0.25">
      <c r="A1236" t="s">
        <v>156</v>
      </c>
      <c r="B1236">
        <v>351.92200000000003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1.2300499999999999E-3</v>
      </c>
      <c r="L1236">
        <v>0.99875000000000003</v>
      </c>
      <c r="M1236">
        <v>0</v>
      </c>
      <c r="N1236" t="s">
        <v>42</v>
      </c>
    </row>
    <row r="1237" spans="1:14" x14ac:dyDescent="0.25">
      <c r="A1237" t="s">
        <v>156</v>
      </c>
      <c r="B1237">
        <v>365.20600000000002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1.2300499999999999E-3</v>
      </c>
      <c r="L1237">
        <v>0.99983900000000003</v>
      </c>
      <c r="M1237">
        <v>0</v>
      </c>
      <c r="N1237" t="s">
        <v>42</v>
      </c>
    </row>
    <row r="1238" spans="1:14" x14ac:dyDescent="0.25">
      <c r="A1238" t="s">
        <v>156</v>
      </c>
      <c r="B1238">
        <v>366.11700000000002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1.23007E-3</v>
      </c>
      <c r="L1238">
        <v>0.999556</v>
      </c>
      <c r="M1238">
        <v>0</v>
      </c>
      <c r="N1238" t="s">
        <v>42</v>
      </c>
    </row>
    <row r="1239" spans="1:14" x14ac:dyDescent="0.25">
      <c r="A1239" t="s">
        <v>156</v>
      </c>
      <c r="B1239">
        <v>347.29899999999998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1.2300499999999999E-3</v>
      </c>
      <c r="L1239">
        <v>0.99982800000000005</v>
      </c>
      <c r="M1239">
        <v>0</v>
      </c>
      <c r="N1239" t="s">
        <v>42</v>
      </c>
    </row>
    <row r="1240" spans="1:14" x14ac:dyDescent="0.25">
      <c r="A1240" t="s">
        <v>156</v>
      </c>
      <c r="B1240">
        <v>360.15600000000001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1.23007E-3</v>
      </c>
      <c r="L1240">
        <v>0.99892800000000004</v>
      </c>
      <c r="M1240">
        <v>0</v>
      </c>
      <c r="N1240" t="s">
        <v>42</v>
      </c>
    </row>
    <row r="1241" spans="1:14" x14ac:dyDescent="0.25">
      <c r="A1241" t="s">
        <v>156</v>
      </c>
      <c r="B1241">
        <v>365.71100000000001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1.2300499999999999E-3</v>
      </c>
      <c r="L1241">
        <v>0.99906600000000001</v>
      </c>
      <c r="M1241">
        <v>0</v>
      </c>
      <c r="N1241" t="s">
        <v>42</v>
      </c>
    </row>
    <row r="1242" spans="1:14" x14ac:dyDescent="0.25">
      <c r="A1242" t="s">
        <v>156</v>
      </c>
      <c r="B1242">
        <v>364.7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1.2300499999999999E-3</v>
      </c>
      <c r="L1242">
        <v>0.999641</v>
      </c>
      <c r="M1242">
        <v>0</v>
      </c>
      <c r="N1242" t="s">
        <v>42</v>
      </c>
    </row>
    <row r="1243" spans="1:14" x14ac:dyDescent="0.25">
      <c r="A1243" t="s">
        <v>156</v>
      </c>
      <c r="B1243">
        <v>354.90699999999998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1.2300600000000001E-3</v>
      </c>
      <c r="L1243">
        <v>0.99961</v>
      </c>
      <c r="M1243">
        <v>0</v>
      </c>
      <c r="N1243" t="s">
        <v>42</v>
      </c>
    </row>
    <row r="1244" spans="1:14" x14ac:dyDescent="0.25">
      <c r="A1244" t="s">
        <v>156</v>
      </c>
      <c r="B1244">
        <v>345.94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1.2300799999999999E-3</v>
      </c>
      <c r="L1244">
        <v>0.99977199999999999</v>
      </c>
      <c r="M1244">
        <v>0</v>
      </c>
      <c r="N1244" t="s">
        <v>42</v>
      </c>
    </row>
    <row r="1245" spans="1:14" x14ac:dyDescent="0.25">
      <c r="A1245" t="s">
        <v>156</v>
      </c>
      <c r="B1245">
        <v>358.38499999999999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1.2300499999999999E-3</v>
      </c>
      <c r="L1245">
        <v>0.99957300000000004</v>
      </c>
      <c r="M1245">
        <v>0</v>
      </c>
      <c r="N1245" t="s">
        <v>42</v>
      </c>
    </row>
    <row r="1246" spans="1:14" x14ac:dyDescent="0.25">
      <c r="A1246" t="s">
        <v>156</v>
      </c>
      <c r="B1246">
        <v>371.04700000000003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1.23007E-3</v>
      </c>
      <c r="L1246">
        <v>0.99971100000000002</v>
      </c>
      <c r="M1246">
        <v>0</v>
      </c>
      <c r="N1246" t="s">
        <v>42</v>
      </c>
    </row>
    <row r="1247" spans="1:14" x14ac:dyDescent="0.25">
      <c r="A1247" t="s">
        <v>156</v>
      </c>
      <c r="B1247">
        <v>361.05900000000003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1.2300499999999999E-3</v>
      </c>
      <c r="L1247">
        <v>0.99998699999999996</v>
      </c>
      <c r="M1247">
        <v>0</v>
      </c>
      <c r="N1247" t="s">
        <v>42</v>
      </c>
    </row>
    <row r="1248" spans="1:14" x14ac:dyDescent="0.25">
      <c r="A1248" t="s">
        <v>156</v>
      </c>
      <c r="B1248">
        <v>355.38499999999999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1.2300600000000001E-3</v>
      </c>
      <c r="L1248">
        <v>0.99946500000000005</v>
      </c>
      <c r="M1248">
        <v>0</v>
      </c>
      <c r="N1248" t="s">
        <v>42</v>
      </c>
    </row>
    <row r="1249" spans="1:14" x14ac:dyDescent="0.25">
      <c r="A1249" t="s">
        <v>156</v>
      </c>
      <c r="B1249">
        <v>362.137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1.2300499999999999E-3</v>
      </c>
      <c r="L1249">
        <v>0.99930600000000003</v>
      </c>
      <c r="M1249">
        <v>0</v>
      </c>
      <c r="N1249" t="s">
        <v>42</v>
      </c>
    </row>
    <row r="1250" spans="1:14" x14ac:dyDescent="0.25">
      <c r="A1250" t="s">
        <v>156</v>
      </c>
      <c r="B1250">
        <v>360.8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1.2301E-3</v>
      </c>
      <c r="L1250">
        <v>0.99815600000000004</v>
      </c>
      <c r="M1250">
        <v>0</v>
      </c>
      <c r="N1250" t="s">
        <v>42</v>
      </c>
    </row>
    <row r="1251" spans="1:14" x14ac:dyDescent="0.25">
      <c r="A1251" t="s">
        <v>156</v>
      </c>
      <c r="B1251">
        <v>361.69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1.2300499999999999E-3</v>
      </c>
      <c r="L1251">
        <v>0.99927100000000002</v>
      </c>
      <c r="M1251">
        <v>0</v>
      </c>
      <c r="N1251" t="s">
        <v>42</v>
      </c>
    </row>
    <row r="1252" spans="1:14" x14ac:dyDescent="0.25">
      <c r="A1252" t="s">
        <v>156</v>
      </c>
      <c r="B1252">
        <v>358.44499999999999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1.2300900000000001E-3</v>
      </c>
      <c r="L1252">
        <v>0.999695</v>
      </c>
      <c r="M1252">
        <v>0</v>
      </c>
      <c r="N1252" t="s">
        <v>42</v>
      </c>
    </row>
    <row r="1253" spans="1:14" x14ac:dyDescent="0.25">
      <c r="A1253" t="s">
        <v>156</v>
      </c>
      <c r="B1253">
        <v>356.68400000000003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1.2300600000000001E-3</v>
      </c>
      <c r="L1253">
        <v>0.99911399999999995</v>
      </c>
      <c r="M1253">
        <v>0</v>
      </c>
      <c r="N1253" t="s">
        <v>42</v>
      </c>
    </row>
    <row r="1254" spans="1:14" x14ac:dyDescent="0.25">
      <c r="A1254" t="s">
        <v>156</v>
      </c>
      <c r="B1254">
        <v>364.48399999999998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1.2300499999999999E-3</v>
      </c>
      <c r="L1254">
        <v>0.99899700000000002</v>
      </c>
      <c r="M1254">
        <v>0</v>
      </c>
      <c r="N1254" t="s">
        <v>42</v>
      </c>
    </row>
    <row r="1255" spans="1:14" x14ac:dyDescent="0.25">
      <c r="A1255" t="s">
        <v>156</v>
      </c>
      <c r="B1255">
        <v>366.63900000000001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1.2300499999999999E-3</v>
      </c>
      <c r="L1255">
        <v>0.999417</v>
      </c>
      <c r="M1255">
        <v>0</v>
      </c>
      <c r="N1255" t="s">
        <v>42</v>
      </c>
    </row>
    <row r="1256" spans="1:14" x14ac:dyDescent="0.25">
      <c r="A1256" t="s">
        <v>156</v>
      </c>
      <c r="B1256">
        <v>351.10700000000003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1.2300499999999999E-3</v>
      </c>
      <c r="L1256">
        <v>0.99959699999999996</v>
      </c>
      <c r="M1256">
        <v>0</v>
      </c>
      <c r="N1256" t="s">
        <v>42</v>
      </c>
    </row>
    <row r="1257" spans="1:14" x14ac:dyDescent="0.25">
      <c r="A1257" t="s">
        <v>156</v>
      </c>
      <c r="B1257">
        <v>364.07100000000003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1.2300499999999999E-3</v>
      </c>
      <c r="L1257">
        <v>0.999807</v>
      </c>
      <c r="M1257">
        <v>0</v>
      </c>
      <c r="N1257" t="s">
        <v>42</v>
      </c>
    </row>
    <row r="1258" spans="1:14" x14ac:dyDescent="0.25">
      <c r="A1258" t="s">
        <v>156</v>
      </c>
      <c r="B1258">
        <v>349.90199999999999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1.2300499999999999E-3</v>
      </c>
      <c r="L1258">
        <v>0.99985800000000002</v>
      </c>
      <c r="M1258">
        <v>0</v>
      </c>
      <c r="N1258" t="s">
        <v>42</v>
      </c>
    </row>
    <row r="1259" spans="1:14" x14ac:dyDescent="0.25">
      <c r="A1259" t="s">
        <v>156</v>
      </c>
      <c r="B1259">
        <v>353.71899999999999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1.2300499999999999E-3</v>
      </c>
      <c r="L1259">
        <v>0.99932500000000002</v>
      </c>
      <c r="M1259">
        <v>0</v>
      </c>
      <c r="N1259" t="s">
        <v>42</v>
      </c>
    </row>
    <row r="1260" spans="1:14" x14ac:dyDescent="0.25">
      <c r="A1260" t="s">
        <v>156</v>
      </c>
      <c r="B1260">
        <v>351.54599999999999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1.2300799999999999E-3</v>
      </c>
      <c r="L1260">
        <v>0.99991600000000003</v>
      </c>
      <c r="M1260">
        <v>0</v>
      </c>
      <c r="N1260" t="s">
        <v>42</v>
      </c>
    </row>
    <row r="1261" spans="1:14" x14ac:dyDescent="0.25">
      <c r="A1261" t="s">
        <v>156</v>
      </c>
      <c r="B1261">
        <v>365.79500000000002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1.2300600000000001E-3</v>
      </c>
      <c r="L1261">
        <v>0.99993900000000002</v>
      </c>
      <c r="M1261">
        <v>0</v>
      </c>
      <c r="N1261" t="s">
        <v>42</v>
      </c>
    </row>
    <row r="1262" spans="1:14" x14ac:dyDescent="0.25">
      <c r="A1262" t="s">
        <v>156</v>
      </c>
      <c r="B1262">
        <v>359.50400000000002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1.2300499999999999E-3</v>
      </c>
      <c r="L1262">
        <v>0.99874700000000005</v>
      </c>
      <c r="M1262">
        <v>0</v>
      </c>
      <c r="N1262" t="s">
        <v>42</v>
      </c>
    </row>
    <row r="1263" spans="1:14" x14ac:dyDescent="0.25">
      <c r="A1263" t="s">
        <v>156</v>
      </c>
      <c r="B1263">
        <v>377.39299999999997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1.2300499999999999E-3</v>
      </c>
      <c r="L1263">
        <v>0.99961800000000001</v>
      </c>
      <c r="M1263">
        <v>0</v>
      </c>
      <c r="N1263" t="s">
        <v>42</v>
      </c>
    </row>
    <row r="1264" spans="1:14" x14ac:dyDescent="0.25">
      <c r="A1264" t="s">
        <v>156</v>
      </c>
      <c r="B1264">
        <v>350.48500000000001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1.23007E-3</v>
      </c>
      <c r="L1264">
        <v>0.99995500000000004</v>
      </c>
      <c r="M1264">
        <v>0</v>
      </c>
      <c r="N1264" t="s">
        <v>42</v>
      </c>
    </row>
    <row r="1265" spans="1:14" x14ac:dyDescent="0.25">
      <c r="A1265" t="s">
        <v>156</v>
      </c>
      <c r="B1265">
        <v>365.15499999999997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1.2300499999999999E-3</v>
      </c>
      <c r="L1265">
        <v>0.99986799999999998</v>
      </c>
      <c r="M1265">
        <v>0</v>
      </c>
      <c r="N1265" t="s">
        <v>42</v>
      </c>
    </row>
    <row r="1266" spans="1:14" x14ac:dyDescent="0.25">
      <c r="A1266" t="s">
        <v>156</v>
      </c>
      <c r="B1266">
        <v>374.65300000000002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1.2300499999999999E-3</v>
      </c>
      <c r="L1266">
        <v>0.99986900000000001</v>
      </c>
      <c r="M1266">
        <v>0</v>
      </c>
      <c r="N1266" t="s">
        <v>42</v>
      </c>
    </row>
    <row r="1267" spans="1:14" x14ac:dyDescent="0.25">
      <c r="A1267" t="s">
        <v>156</v>
      </c>
      <c r="B1267">
        <v>359.43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1.2300499999999999E-3</v>
      </c>
      <c r="L1267">
        <v>0.99943499999999996</v>
      </c>
      <c r="M1267">
        <v>0</v>
      </c>
      <c r="N1267" t="s">
        <v>42</v>
      </c>
    </row>
    <row r="1268" spans="1:14" x14ac:dyDescent="0.25">
      <c r="A1268" t="s">
        <v>156</v>
      </c>
      <c r="B1268">
        <v>350.89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1.23007E-3</v>
      </c>
      <c r="L1268">
        <v>0.99867499999999998</v>
      </c>
      <c r="M1268">
        <v>0</v>
      </c>
      <c r="N1268" t="s">
        <v>42</v>
      </c>
    </row>
    <row r="1269" spans="1:14" x14ac:dyDescent="0.25">
      <c r="A1269" t="s">
        <v>156</v>
      </c>
      <c r="B1269">
        <v>363.03500000000003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1.2300499999999999E-3</v>
      </c>
      <c r="L1269">
        <v>0.99987700000000002</v>
      </c>
      <c r="M1269">
        <v>0</v>
      </c>
      <c r="N1269" t="s">
        <v>42</v>
      </c>
    </row>
    <row r="1270" spans="1:14" x14ac:dyDescent="0.25">
      <c r="A1270" t="s">
        <v>156</v>
      </c>
      <c r="B1270">
        <v>367.01600000000002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1.2300499999999999E-3</v>
      </c>
      <c r="L1270">
        <v>0.99961500000000003</v>
      </c>
      <c r="M1270">
        <v>0</v>
      </c>
      <c r="N1270" t="s">
        <v>42</v>
      </c>
    </row>
    <row r="1271" spans="1:14" x14ac:dyDescent="0.25">
      <c r="A1271" t="s">
        <v>156</v>
      </c>
      <c r="B1271">
        <v>361.84399999999999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1.2300499999999999E-3</v>
      </c>
      <c r="L1271">
        <v>0.99975999999999998</v>
      </c>
      <c r="M1271">
        <v>0</v>
      </c>
      <c r="N1271" t="s">
        <v>42</v>
      </c>
    </row>
    <row r="1272" spans="1:14" x14ac:dyDescent="0.25">
      <c r="A1272" t="s">
        <v>156</v>
      </c>
      <c r="B1272">
        <v>369.35399999999998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1.2300799999999999E-3</v>
      </c>
      <c r="L1272">
        <v>0.99990000000000001</v>
      </c>
      <c r="M1272">
        <v>0</v>
      </c>
      <c r="N1272" t="s">
        <v>42</v>
      </c>
    </row>
    <row r="1273" spans="1:14" x14ac:dyDescent="0.25">
      <c r="A1273" t="s">
        <v>156</v>
      </c>
      <c r="B1273">
        <v>364.17200000000003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1.2300600000000001E-3</v>
      </c>
      <c r="L1273">
        <v>0.99992099999999995</v>
      </c>
      <c r="M1273">
        <v>0</v>
      </c>
      <c r="N1273" t="s">
        <v>42</v>
      </c>
    </row>
    <row r="1274" spans="1:14" x14ac:dyDescent="0.25">
      <c r="A1274" t="s">
        <v>156</v>
      </c>
      <c r="B1274">
        <v>371.36700000000002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1.23007E-3</v>
      </c>
      <c r="L1274">
        <v>0.99724299999999999</v>
      </c>
      <c r="M1274">
        <v>0</v>
      </c>
      <c r="N1274" t="s">
        <v>42</v>
      </c>
    </row>
    <row r="1275" spans="1:14" x14ac:dyDescent="0.25">
      <c r="A1275" t="s">
        <v>156</v>
      </c>
      <c r="B1275">
        <v>361.16399999999999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1.2300499999999999E-3</v>
      </c>
      <c r="L1275">
        <v>0.999915</v>
      </c>
      <c r="M1275">
        <v>0</v>
      </c>
      <c r="N1275" t="s">
        <v>42</v>
      </c>
    </row>
    <row r="1276" spans="1:14" x14ac:dyDescent="0.25">
      <c r="A1276" t="s">
        <v>156</v>
      </c>
      <c r="B1276">
        <v>363.18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1.2300499999999999E-3</v>
      </c>
      <c r="L1276">
        <v>0.99795500000000004</v>
      </c>
      <c r="M1276">
        <v>0</v>
      </c>
      <c r="N1276" t="s">
        <v>42</v>
      </c>
    </row>
    <row r="1277" spans="1:14" x14ac:dyDescent="0.25">
      <c r="A1277" t="s">
        <v>156</v>
      </c>
      <c r="B1277">
        <v>352.25599999999997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1.2300600000000001E-3</v>
      </c>
      <c r="L1277">
        <v>0.99999400000000005</v>
      </c>
      <c r="M1277">
        <v>0</v>
      </c>
      <c r="N1277" t="s">
        <v>42</v>
      </c>
    </row>
    <row r="1278" spans="1:14" x14ac:dyDescent="0.25">
      <c r="A1278" t="s">
        <v>156</v>
      </c>
      <c r="B1278">
        <v>359.92399999999998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1.2300600000000001E-3</v>
      </c>
      <c r="L1278">
        <v>0.99975999999999998</v>
      </c>
      <c r="M1278">
        <v>0</v>
      </c>
      <c r="N1278" t="s">
        <v>42</v>
      </c>
    </row>
    <row r="1279" spans="1:14" x14ac:dyDescent="0.25">
      <c r="A1279" t="s">
        <v>156</v>
      </c>
      <c r="B1279">
        <v>360.01299999999998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1.2300499999999999E-3</v>
      </c>
      <c r="L1279">
        <v>0.99923600000000001</v>
      </c>
      <c r="M1279">
        <v>0</v>
      </c>
      <c r="N1279" t="s">
        <v>42</v>
      </c>
    </row>
    <row r="1280" spans="1:14" x14ac:dyDescent="0.25">
      <c r="A1280" t="s">
        <v>156</v>
      </c>
      <c r="B1280">
        <v>371.11900000000003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1.2300600000000001E-3</v>
      </c>
      <c r="L1280">
        <v>0.99921700000000002</v>
      </c>
      <c r="M1280">
        <v>0</v>
      </c>
      <c r="N1280" t="s">
        <v>42</v>
      </c>
    </row>
    <row r="1281" spans="1:25" x14ac:dyDescent="0.25">
      <c r="A1281" t="s">
        <v>156</v>
      </c>
      <c r="B1281">
        <v>352.24700000000001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1.23007E-3</v>
      </c>
      <c r="L1281">
        <v>0.99917699999999998</v>
      </c>
      <c r="M1281">
        <v>0</v>
      </c>
      <c r="N1281" t="s">
        <v>42</v>
      </c>
    </row>
    <row r="1282" spans="1:25" x14ac:dyDescent="0.25">
      <c r="A1282" t="s">
        <v>156</v>
      </c>
      <c r="B1282">
        <v>371.07100000000003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1.2300600000000001E-3</v>
      </c>
      <c r="L1282">
        <v>1</v>
      </c>
      <c r="M1282">
        <v>0</v>
      </c>
      <c r="N1282" t="s">
        <v>42</v>
      </c>
    </row>
    <row r="1283" spans="1:25" x14ac:dyDescent="0.25">
      <c r="A1283" t="s">
        <v>156</v>
      </c>
      <c r="B1283">
        <v>357.14600000000002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1.2300499999999999E-3</v>
      </c>
      <c r="L1283">
        <v>0.999919</v>
      </c>
      <c r="M1283">
        <v>0</v>
      </c>
      <c r="N1283" t="s">
        <v>42</v>
      </c>
    </row>
    <row r="1284" spans="1:25" x14ac:dyDescent="0.25">
      <c r="A1284" t="s">
        <v>156</v>
      </c>
      <c r="B1284">
        <v>356.76299999999998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1.2300499999999999E-3</v>
      </c>
      <c r="L1284">
        <v>0.99771399999999999</v>
      </c>
      <c r="M1284">
        <v>0</v>
      </c>
      <c r="N1284" t="s">
        <v>42</v>
      </c>
    </row>
    <row r="1285" spans="1:25" x14ac:dyDescent="0.25">
      <c r="A1285" t="s">
        <v>156</v>
      </c>
      <c r="B1285">
        <v>362.92599999999999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1.2300600000000001E-3</v>
      </c>
      <c r="L1285">
        <v>0.99969600000000003</v>
      </c>
      <c r="M1285">
        <v>0</v>
      </c>
      <c r="N1285" t="s">
        <v>42</v>
      </c>
    </row>
    <row r="1286" spans="1:25" x14ac:dyDescent="0.25">
      <c r="A1286" t="s">
        <v>156</v>
      </c>
      <c r="B1286">
        <v>364.19799999999998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1.2300499999999999E-3</v>
      </c>
      <c r="L1286">
        <v>0.99983200000000005</v>
      </c>
      <c r="M1286">
        <v>0</v>
      </c>
      <c r="N1286" t="s">
        <v>42</v>
      </c>
    </row>
    <row r="1287" spans="1:25" x14ac:dyDescent="0.25">
      <c r="A1287" t="s">
        <v>156</v>
      </c>
      <c r="B1287">
        <v>355.78800000000001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1.2300499999999999E-3</v>
      </c>
      <c r="L1287">
        <v>0.99939699999999998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156</v>
      </c>
      <c r="B1288">
        <v>355.72300000000001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1.2300499999999999E-3</v>
      </c>
      <c r="L1288">
        <v>0.99990299999999999</v>
      </c>
      <c r="M1288">
        <v>0</v>
      </c>
      <c r="N1288" t="s">
        <v>42</v>
      </c>
      <c r="R1288">
        <f>AVERAGE(B1239:B1288)</f>
        <v>360.58848000000006</v>
      </c>
      <c r="S1288">
        <f>AVERAGE(C1239:C1288)</f>
        <v>0</v>
      </c>
      <c r="U1288">
        <f>_xlfn.VAR.P(B1239:B1288)</f>
        <v>49.392921809600047</v>
      </c>
      <c r="V1288">
        <f>_xlfn.VAR.P(C1239:C1288)</f>
        <v>0</v>
      </c>
      <c r="X1288">
        <f>1.96*SQRT(U1288)/50</f>
        <v>0.27549798432929379</v>
      </c>
      <c r="Y1288">
        <f>1.96*SQRT(V1288)/50</f>
        <v>0</v>
      </c>
    </row>
    <row r="1289" spans="1:25" x14ac:dyDescent="0.25">
      <c r="A1289" t="s">
        <v>157</v>
      </c>
      <c r="B1289">
        <v>18138.7906</v>
      </c>
      <c r="C1289" t="s">
        <v>36</v>
      </c>
    </row>
    <row r="1290" spans="1:25" x14ac:dyDescent="0.25">
      <c r="A1290" t="s">
        <v>158</v>
      </c>
      <c r="B1290">
        <v>268.28100000000001</v>
      </c>
      <c r="C1290">
        <v>266.23</v>
      </c>
      <c r="D1290">
        <v>266.18799999999999</v>
      </c>
      <c r="E1290">
        <v>261.334</v>
      </c>
      <c r="F1290">
        <v>11.8535</v>
      </c>
      <c r="G1290">
        <v>0</v>
      </c>
      <c r="H1290">
        <v>19.312100000000001</v>
      </c>
      <c r="I1290">
        <v>0</v>
      </c>
      <c r="J1290">
        <v>1.2300499999999999E-3</v>
      </c>
      <c r="K1290">
        <v>0.99952700000000005</v>
      </c>
      <c r="L1290">
        <v>0</v>
      </c>
      <c r="M1290" t="s">
        <v>42</v>
      </c>
    </row>
    <row r="1291" spans="1:25" x14ac:dyDescent="0.25">
      <c r="A1291" t="s">
        <v>158</v>
      </c>
      <c r="B1291">
        <v>281.34800000000001</v>
      </c>
      <c r="C1291">
        <v>279.274</v>
      </c>
      <c r="D1291">
        <v>279.22899999999998</v>
      </c>
      <c r="E1291">
        <v>274.209</v>
      </c>
      <c r="F1291">
        <v>12.0997</v>
      </c>
      <c r="G1291">
        <v>0</v>
      </c>
      <c r="H1291">
        <v>19.700900000000001</v>
      </c>
      <c r="I1291">
        <v>0</v>
      </c>
      <c r="J1291">
        <v>1.2300499999999999E-3</v>
      </c>
      <c r="K1291">
        <v>0.99965000000000004</v>
      </c>
      <c r="L1291">
        <v>0</v>
      </c>
      <c r="M1291" t="s">
        <v>42</v>
      </c>
    </row>
    <row r="1292" spans="1:25" x14ac:dyDescent="0.25">
      <c r="A1292" t="s">
        <v>158</v>
      </c>
      <c r="B1292">
        <v>275.09100000000001</v>
      </c>
      <c r="C1292">
        <v>273.20600000000002</v>
      </c>
      <c r="D1292">
        <v>273.161</v>
      </c>
      <c r="E1292">
        <v>268.22199999999998</v>
      </c>
      <c r="F1292">
        <v>10.846</v>
      </c>
      <c r="G1292">
        <v>0</v>
      </c>
      <c r="H1292">
        <v>19.3429</v>
      </c>
      <c r="I1292">
        <v>0</v>
      </c>
      <c r="J1292">
        <v>1.2301300000000001E-3</v>
      </c>
      <c r="K1292">
        <v>0.99998299999999996</v>
      </c>
      <c r="L1292">
        <v>0</v>
      </c>
      <c r="M1292" t="s">
        <v>42</v>
      </c>
    </row>
    <row r="1293" spans="1:25" x14ac:dyDescent="0.25">
      <c r="A1293" t="s">
        <v>158</v>
      </c>
      <c r="B1293">
        <v>270.58499999999998</v>
      </c>
      <c r="C1293">
        <v>268.69299999999998</v>
      </c>
      <c r="D1293">
        <v>268.64600000000002</v>
      </c>
      <c r="E1293">
        <v>263.79300000000001</v>
      </c>
      <c r="F1293">
        <v>10.871</v>
      </c>
      <c r="G1293">
        <v>0</v>
      </c>
      <c r="H1293">
        <v>19.226199999999999</v>
      </c>
      <c r="I1293">
        <v>0</v>
      </c>
      <c r="J1293">
        <v>1.2300499999999999E-3</v>
      </c>
      <c r="K1293">
        <v>0.99999099999999996</v>
      </c>
      <c r="L1293">
        <v>0</v>
      </c>
      <c r="M1293" t="s">
        <v>42</v>
      </c>
    </row>
    <row r="1294" spans="1:25" x14ac:dyDescent="0.25">
      <c r="A1294" t="s">
        <v>158</v>
      </c>
      <c r="B1294">
        <v>274.47000000000003</v>
      </c>
      <c r="C1294">
        <v>272.43799999999999</v>
      </c>
      <c r="D1294">
        <v>272.39499999999998</v>
      </c>
      <c r="E1294">
        <v>267.50099999999998</v>
      </c>
      <c r="F1294">
        <v>12.4442</v>
      </c>
      <c r="G1294">
        <v>0</v>
      </c>
      <c r="H1294">
        <v>19.432700000000001</v>
      </c>
      <c r="I1294">
        <v>0</v>
      </c>
      <c r="J1294">
        <v>1.2300499999999999E-3</v>
      </c>
      <c r="K1294">
        <v>0.99991399999999997</v>
      </c>
      <c r="L1294">
        <v>0</v>
      </c>
      <c r="M1294" t="s">
        <v>42</v>
      </c>
    </row>
    <row r="1295" spans="1:25" x14ac:dyDescent="0.25">
      <c r="A1295" t="s">
        <v>158</v>
      </c>
      <c r="B1295">
        <v>264.75299999999999</v>
      </c>
      <c r="C1295">
        <v>262.70499999999998</v>
      </c>
      <c r="D1295">
        <v>262.66300000000001</v>
      </c>
      <c r="E1295">
        <v>257.85199999999998</v>
      </c>
      <c r="F1295">
        <v>11.744199999999999</v>
      </c>
      <c r="G1295">
        <v>0</v>
      </c>
      <c r="H1295">
        <v>19.344899999999999</v>
      </c>
      <c r="I1295">
        <v>0</v>
      </c>
      <c r="J1295">
        <v>1.2300499999999999E-3</v>
      </c>
      <c r="K1295">
        <v>0.99968699999999999</v>
      </c>
      <c r="L1295">
        <v>0</v>
      </c>
      <c r="M1295" t="s">
        <v>42</v>
      </c>
    </row>
    <row r="1296" spans="1:25" x14ac:dyDescent="0.25">
      <c r="A1296" t="s">
        <v>158</v>
      </c>
      <c r="B1296">
        <v>275.14100000000002</v>
      </c>
      <c r="C1296">
        <v>273.23500000000001</v>
      </c>
      <c r="D1296">
        <v>273.19499999999999</v>
      </c>
      <c r="E1296">
        <v>268.36</v>
      </c>
      <c r="F1296">
        <v>11.1441</v>
      </c>
      <c r="G1296">
        <v>0</v>
      </c>
      <c r="H1296">
        <v>19.168700000000001</v>
      </c>
      <c r="I1296">
        <v>0</v>
      </c>
      <c r="J1296">
        <v>1.2300499999999999E-3</v>
      </c>
      <c r="K1296">
        <v>0.99848800000000004</v>
      </c>
      <c r="L1296">
        <v>0</v>
      </c>
      <c r="M1296" t="s">
        <v>42</v>
      </c>
    </row>
    <row r="1297" spans="1:13" x14ac:dyDescent="0.25">
      <c r="A1297" t="s">
        <v>158</v>
      </c>
      <c r="B1297">
        <v>261.43599999999998</v>
      </c>
      <c r="C1297">
        <v>259.32799999999997</v>
      </c>
      <c r="D1297">
        <v>259.28500000000003</v>
      </c>
      <c r="E1297">
        <v>254.42599999999999</v>
      </c>
      <c r="F1297">
        <v>11.1988</v>
      </c>
      <c r="G1297">
        <v>0</v>
      </c>
      <c r="H1297">
        <v>19.178699999999999</v>
      </c>
      <c r="I1297">
        <v>0</v>
      </c>
      <c r="J1297">
        <v>1.23007E-3</v>
      </c>
      <c r="K1297">
        <v>0.99992300000000001</v>
      </c>
      <c r="L1297">
        <v>0</v>
      </c>
      <c r="M1297" t="s">
        <v>42</v>
      </c>
    </row>
    <row r="1298" spans="1:13" x14ac:dyDescent="0.25">
      <c r="A1298" t="s">
        <v>158</v>
      </c>
      <c r="B1298">
        <v>266.44</v>
      </c>
      <c r="C1298">
        <v>264.54000000000002</v>
      </c>
      <c r="D1298">
        <v>264.49099999999999</v>
      </c>
      <c r="E1298">
        <v>259.452</v>
      </c>
      <c r="F1298">
        <v>11.03</v>
      </c>
      <c r="G1298">
        <v>0</v>
      </c>
      <c r="H1298">
        <v>19.5945</v>
      </c>
      <c r="I1298">
        <v>0</v>
      </c>
      <c r="J1298">
        <v>1.2300499999999999E-3</v>
      </c>
      <c r="K1298">
        <v>0.99951800000000002</v>
      </c>
      <c r="L1298">
        <v>0</v>
      </c>
      <c r="M1298" t="s">
        <v>42</v>
      </c>
    </row>
    <row r="1299" spans="1:13" x14ac:dyDescent="0.25">
      <c r="A1299" t="s">
        <v>158</v>
      </c>
      <c r="B1299">
        <v>272.00200000000001</v>
      </c>
      <c r="C1299">
        <v>269.995</v>
      </c>
      <c r="D1299">
        <v>269.95</v>
      </c>
      <c r="E1299">
        <v>265.00299999999999</v>
      </c>
      <c r="F1299">
        <v>10.843400000000001</v>
      </c>
      <c r="G1299">
        <v>0</v>
      </c>
      <c r="H1299">
        <v>19.4513</v>
      </c>
      <c r="I1299">
        <v>0</v>
      </c>
      <c r="J1299">
        <v>1.2300499999999999E-3</v>
      </c>
      <c r="K1299">
        <v>0.99974700000000005</v>
      </c>
      <c r="L1299">
        <v>0</v>
      </c>
      <c r="M1299" t="s">
        <v>42</v>
      </c>
    </row>
    <row r="1300" spans="1:13" x14ac:dyDescent="0.25">
      <c r="A1300" t="s">
        <v>158</v>
      </c>
      <c r="B1300">
        <v>270.85899999999998</v>
      </c>
      <c r="C1300">
        <v>268.97399999999999</v>
      </c>
      <c r="D1300">
        <v>268.93200000000002</v>
      </c>
      <c r="E1300">
        <v>263.99400000000003</v>
      </c>
      <c r="F1300">
        <v>10.793699999999999</v>
      </c>
      <c r="G1300">
        <v>0</v>
      </c>
      <c r="H1300">
        <v>19.298400000000001</v>
      </c>
      <c r="I1300">
        <v>0</v>
      </c>
      <c r="J1300">
        <v>1.2300499999999999E-3</v>
      </c>
      <c r="K1300">
        <v>0.99985199999999996</v>
      </c>
      <c r="L1300">
        <v>0</v>
      </c>
      <c r="M1300" t="s">
        <v>42</v>
      </c>
    </row>
    <row r="1301" spans="1:13" x14ac:dyDescent="0.25">
      <c r="A1301" t="s">
        <v>158</v>
      </c>
      <c r="B1301">
        <v>277.57900000000001</v>
      </c>
      <c r="C1301">
        <v>275.68200000000002</v>
      </c>
      <c r="D1301">
        <v>275.63799999999998</v>
      </c>
      <c r="E1301">
        <v>270.76100000000002</v>
      </c>
      <c r="F1301">
        <v>11.236499999999999</v>
      </c>
      <c r="G1301">
        <v>0</v>
      </c>
      <c r="H1301">
        <v>19.1586</v>
      </c>
      <c r="I1301">
        <v>0</v>
      </c>
      <c r="J1301">
        <v>1.2300600000000001E-3</v>
      </c>
      <c r="K1301">
        <v>0.99987899999999996</v>
      </c>
      <c r="L1301">
        <v>0</v>
      </c>
      <c r="M1301" t="s">
        <v>42</v>
      </c>
    </row>
    <row r="1302" spans="1:13" x14ac:dyDescent="0.25">
      <c r="A1302" t="s">
        <v>158</v>
      </c>
      <c r="B1302">
        <v>279.61599999999999</v>
      </c>
      <c r="C1302">
        <v>277.65600000000001</v>
      </c>
      <c r="D1302">
        <v>277.61</v>
      </c>
      <c r="E1302">
        <v>272.65600000000001</v>
      </c>
      <c r="F1302">
        <v>11.9184</v>
      </c>
      <c r="G1302">
        <v>0</v>
      </c>
      <c r="H1302">
        <v>19.628799999999998</v>
      </c>
      <c r="I1302">
        <v>0</v>
      </c>
      <c r="J1302">
        <v>1.2300499999999999E-3</v>
      </c>
      <c r="K1302">
        <v>0.99967200000000001</v>
      </c>
      <c r="L1302">
        <v>0</v>
      </c>
      <c r="M1302" t="s">
        <v>42</v>
      </c>
    </row>
    <row r="1303" spans="1:13" x14ac:dyDescent="0.25">
      <c r="A1303" t="s">
        <v>158</v>
      </c>
      <c r="B1303">
        <v>264.63900000000001</v>
      </c>
      <c r="C1303">
        <v>262.60399999999998</v>
      </c>
      <c r="D1303">
        <v>262.56200000000001</v>
      </c>
      <c r="E1303">
        <v>257.71699999999998</v>
      </c>
      <c r="F1303">
        <v>10.777200000000001</v>
      </c>
      <c r="G1303">
        <v>0</v>
      </c>
      <c r="H1303">
        <v>19.2121</v>
      </c>
      <c r="I1303">
        <v>0</v>
      </c>
      <c r="J1303">
        <v>1.2300600000000001E-3</v>
      </c>
      <c r="K1303">
        <v>0.999637</v>
      </c>
      <c r="L1303">
        <v>0</v>
      </c>
      <c r="M1303" t="s">
        <v>42</v>
      </c>
    </row>
    <row r="1304" spans="1:13" x14ac:dyDescent="0.25">
      <c r="A1304" t="s">
        <v>158</v>
      </c>
      <c r="B1304">
        <v>261.75200000000001</v>
      </c>
      <c r="C1304">
        <v>259.85399999999998</v>
      </c>
      <c r="D1304">
        <v>259.81400000000002</v>
      </c>
      <c r="E1304">
        <v>255.017</v>
      </c>
      <c r="F1304">
        <v>10.796200000000001</v>
      </c>
      <c r="G1304">
        <v>0</v>
      </c>
      <c r="H1304">
        <v>19.248100000000001</v>
      </c>
      <c r="I1304">
        <v>0</v>
      </c>
      <c r="J1304">
        <v>1.23007E-3</v>
      </c>
      <c r="K1304">
        <v>0.99961</v>
      </c>
      <c r="L1304">
        <v>0</v>
      </c>
      <c r="M1304" t="s">
        <v>42</v>
      </c>
    </row>
    <row r="1305" spans="1:13" x14ac:dyDescent="0.25">
      <c r="A1305" t="s">
        <v>158</v>
      </c>
      <c r="B1305">
        <v>271.697</v>
      </c>
      <c r="C1305">
        <v>269.733</v>
      </c>
      <c r="D1305">
        <v>269.69099999999997</v>
      </c>
      <c r="E1305">
        <v>264.78899999999999</v>
      </c>
      <c r="F1305">
        <v>11.760400000000001</v>
      </c>
      <c r="G1305">
        <v>0</v>
      </c>
      <c r="H1305">
        <v>19.393000000000001</v>
      </c>
      <c r="I1305">
        <v>0</v>
      </c>
      <c r="J1305">
        <v>1.2300600000000001E-3</v>
      </c>
      <c r="K1305">
        <v>0.99980899999999995</v>
      </c>
      <c r="L1305">
        <v>0</v>
      </c>
      <c r="M1305" t="s">
        <v>42</v>
      </c>
    </row>
    <row r="1306" spans="1:13" x14ac:dyDescent="0.25">
      <c r="A1306" t="s">
        <v>158</v>
      </c>
      <c r="B1306">
        <v>274.77</v>
      </c>
      <c r="C1306">
        <v>272.74099999999999</v>
      </c>
      <c r="D1306">
        <v>272.697</v>
      </c>
      <c r="E1306">
        <v>267.76499999999999</v>
      </c>
      <c r="F1306">
        <v>10.894</v>
      </c>
      <c r="G1306">
        <v>0</v>
      </c>
      <c r="H1306">
        <v>19.3825</v>
      </c>
      <c r="I1306">
        <v>0</v>
      </c>
      <c r="J1306">
        <v>1.2300600000000001E-3</v>
      </c>
      <c r="K1306">
        <v>0.99982000000000004</v>
      </c>
      <c r="L1306">
        <v>0</v>
      </c>
      <c r="M1306" t="s">
        <v>42</v>
      </c>
    </row>
    <row r="1307" spans="1:13" x14ac:dyDescent="0.25">
      <c r="A1307" t="s">
        <v>158</v>
      </c>
      <c r="B1307">
        <v>265.565</v>
      </c>
      <c r="C1307">
        <v>263.67599999999999</v>
      </c>
      <c r="D1307">
        <v>263.63099999999997</v>
      </c>
      <c r="E1307">
        <v>258.80099999999999</v>
      </c>
      <c r="F1307">
        <v>10.7736</v>
      </c>
      <c r="G1307">
        <v>0</v>
      </c>
      <c r="H1307">
        <v>19.086200000000002</v>
      </c>
      <c r="I1307">
        <v>0</v>
      </c>
      <c r="J1307">
        <v>1.2300499999999999E-3</v>
      </c>
      <c r="K1307">
        <v>0.99976799999999999</v>
      </c>
      <c r="L1307">
        <v>0</v>
      </c>
      <c r="M1307" t="s">
        <v>42</v>
      </c>
    </row>
    <row r="1308" spans="1:13" x14ac:dyDescent="0.25">
      <c r="A1308" t="s">
        <v>158</v>
      </c>
      <c r="B1308">
        <v>278.86399999999998</v>
      </c>
      <c r="C1308">
        <v>276.95999999999998</v>
      </c>
      <c r="D1308">
        <v>276.91899999999998</v>
      </c>
      <c r="E1308">
        <v>272.04599999999999</v>
      </c>
      <c r="F1308">
        <v>10.8026</v>
      </c>
      <c r="G1308">
        <v>0</v>
      </c>
      <c r="H1308">
        <v>19.050599999999999</v>
      </c>
      <c r="I1308">
        <v>0</v>
      </c>
      <c r="J1308">
        <v>1.2300499999999999E-3</v>
      </c>
      <c r="K1308">
        <v>0.99960000000000004</v>
      </c>
      <c r="L1308">
        <v>0</v>
      </c>
      <c r="M1308" t="s">
        <v>42</v>
      </c>
    </row>
    <row r="1309" spans="1:13" x14ac:dyDescent="0.25">
      <c r="A1309" t="s">
        <v>158</v>
      </c>
      <c r="B1309">
        <v>276.90800000000002</v>
      </c>
      <c r="C1309">
        <v>274.875</v>
      </c>
      <c r="D1309">
        <v>274.822</v>
      </c>
      <c r="E1309">
        <v>269.79300000000001</v>
      </c>
      <c r="F1309">
        <v>11.107100000000001</v>
      </c>
      <c r="G1309">
        <v>0</v>
      </c>
      <c r="H1309">
        <v>19.4785</v>
      </c>
      <c r="I1309">
        <v>0</v>
      </c>
      <c r="J1309">
        <v>1.2300600000000001E-3</v>
      </c>
      <c r="K1309">
        <v>0.99984899999999999</v>
      </c>
      <c r="L1309">
        <v>0</v>
      </c>
      <c r="M1309" t="s">
        <v>42</v>
      </c>
    </row>
    <row r="1310" spans="1:13" x14ac:dyDescent="0.25">
      <c r="A1310" t="s">
        <v>158</v>
      </c>
      <c r="B1310">
        <v>265.553</v>
      </c>
      <c r="C1310">
        <v>263.42099999999999</v>
      </c>
      <c r="D1310">
        <v>263.37799999999999</v>
      </c>
      <c r="E1310">
        <v>258.553</v>
      </c>
      <c r="F1310">
        <v>10.7697</v>
      </c>
      <c r="G1310">
        <v>0</v>
      </c>
      <c r="H1310">
        <v>19.174600000000002</v>
      </c>
      <c r="I1310">
        <v>0</v>
      </c>
      <c r="J1310">
        <v>1.2300499999999999E-3</v>
      </c>
      <c r="K1310">
        <v>0.99718700000000005</v>
      </c>
      <c r="L1310">
        <v>0</v>
      </c>
      <c r="M1310" t="s">
        <v>42</v>
      </c>
    </row>
    <row r="1311" spans="1:13" x14ac:dyDescent="0.25">
      <c r="A1311" t="s">
        <v>158</v>
      </c>
      <c r="B1311">
        <v>275.404</v>
      </c>
      <c r="C1311">
        <v>273.44799999999998</v>
      </c>
      <c r="D1311">
        <v>273.40600000000001</v>
      </c>
      <c r="E1311">
        <v>268.58300000000003</v>
      </c>
      <c r="F1311">
        <v>11.6732</v>
      </c>
      <c r="G1311">
        <v>0</v>
      </c>
      <c r="H1311">
        <v>19.125599999999999</v>
      </c>
      <c r="I1311">
        <v>0</v>
      </c>
      <c r="J1311">
        <v>1.23007E-3</v>
      </c>
      <c r="K1311">
        <v>0.99811700000000003</v>
      </c>
      <c r="L1311">
        <v>0</v>
      </c>
      <c r="M1311" t="s">
        <v>42</v>
      </c>
    </row>
    <row r="1312" spans="1:13" x14ac:dyDescent="0.25">
      <c r="A1312" t="s">
        <v>158</v>
      </c>
      <c r="B1312">
        <v>279.12599999999998</v>
      </c>
      <c r="C1312">
        <v>277.09800000000001</v>
      </c>
      <c r="D1312">
        <v>277.05599999999998</v>
      </c>
      <c r="E1312">
        <v>272.23500000000001</v>
      </c>
      <c r="F1312">
        <v>11.224600000000001</v>
      </c>
      <c r="G1312">
        <v>0</v>
      </c>
      <c r="H1312">
        <v>19.173200000000001</v>
      </c>
      <c r="I1312">
        <v>0</v>
      </c>
      <c r="J1312">
        <v>1.2300600000000001E-3</v>
      </c>
      <c r="K1312">
        <v>0.999197</v>
      </c>
      <c r="L1312">
        <v>0</v>
      </c>
      <c r="M1312" t="s">
        <v>42</v>
      </c>
    </row>
    <row r="1313" spans="1:13" x14ac:dyDescent="0.25">
      <c r="A1313" t="s">
        <v>158</v>
      </c>
      <c r="B1313">
        <v>273.54899999999998</v>
      </c>
      <c r="C1313">
        <v>271.63</v>
      </c>
      <c r="D1313">
        <v>271.58699999999999</v>
      </c>
      <c r="E1313">
        <v>266.67099999999999</v>
      </c>
      <c r="F1313">
        <v>11.4956</v>
      </c>
      <c r="G1313">
        <v>0</v>
      </c>
      <c r="H1313">
        <v>19.4818</v>
      </c>
      <c r="I1313">
        <v>0</v>
      </c>
      <c r="J1313">
        <v>1.2300499999999999E-3</v>
      </c>
      <c r="K1313">
        <v>0.99936700000000001</v>
      </c>
      <c r="L1313">
        <v>0</v>
      </c>
      <c r="M1313" t="s">
        <v>42</v>
      </c>
    </row>
    <row r="1314" spans="1:13" x14ac:dyDescent="0.25">
      <c r="A1314" t="s">
        <v>158</v>
      </c>
      <c r="B1314">
        <v>280.73200000000003</v>
      </c>
      <c r="C1314">
        <v>278.83499999999998</v>
      </c>
      <c r="D1314">
        <v>278.791</v>
      </c>
      <c r="E1314">
        <v>273.97199999999998</v>
      </c>
      <c r="F1314">
        <v>12.2585</v>
      </c>
      <c r="G1314">
        <v>0</v>
      </c>
      <c r="H1314">
        <v>19.2532</v>
      </c>
      <c r="I1314">
        <v>0</v>
      </c>
      <c r="J1314">
        <v>1.2300499999999999E-3</v>
      </c>
      <c r="K1314">
        <v>0.99970199999999998</v>
      </c>
      <c r="L1314">
        <v>0</v>
      </c>
      <c r="M1314" t="s">
        <v>42</v>
      </c>
    </row>
    <row r="1315" spans="1:13" x14ac:dyDescent="0.25">
      <c r="A1315" t="s">
        <v>158</v>
      </c>
      <c r="B1315">
        <v>274.22800000000001</v>
      </c>
      <c r="C1315">
        <v>272.161</v>
      </c>
      <c r="D1315">
        <v>272.113</v>
      </c>
      <c r="E1315">
        <v>267.149</v>
      </c>
      <c r="F1315">
        <v>10.845700000000001</v>
      </c>
      <c r="G1315">
        <v>0</v>
      </c>
      <c r="H1315">
        <v>19.247499999999999</v>
      </c>
      <c r="I1315">
        <v>0</v>
      </c>
      <c r="J1315">
        <v>1.2300900000000001E-3</v>
      </c>
      <c r="K1315">
        <v>0.99947799999999998</v>
      </c>
      <c r="L1315">
        <v>0</v>
      </c>
      <c r="M1315" t="s">
        <v>42</v>
      </c>
    </row>
    <row r="1316" spans="1:13" x14ac:dyDescent="0.25">
      <c r="A1316" t="s">
        <v>158</v>
      </c>
      <c r="B1316">
        <v>271.89100000000002</v>
      </c>
      <c r="C1316">
        <v>269.959</v>
      </c>
      <c r="D1316">
        <v>269.91399999999999</v>
      </c>
      <c r="E1316">
        <v>264.99799999999999</v>
      </c>
      <c r="F1316">
        <v>11.4657</v>
      </c>
      <c r="G1316">
        <v>0</v>
      </c>
      <c r="H1316">
        <v>19.519300000000001</v>
      </c>
      <c r="I1316">
        <v>0</v>
      </c>
      <c r="J1316">
        <v>1.2300499999999999E-3</v>
      </c>
      <c r="K1316">
        <v>0.99922599999999995</v>
      </c>
      <c r="L1316">
        <v>0</v>
      </c>
      <c r="M1316" t="s">
        <v>42</v>
      </c>
    </row>
    <row r="1317" spans="1:13" x14ac:dyDescent="0.25">
      <c r="A1317" t="s">
        <v>158</v>
      </c>
      <c r="B1317">
        <v>281.858</v>
      </c>
      <c r="C1317">
        <v>279.67599999999999</v>
      </c>
      <c r="D1317">
        <v>279.63400000000001</v>
      </c>
      <c r="E1317">
        <v>274.84699999999998</v>
      </c>
      <c r="F1317">
        <v>11.294</v>
      </c>
      <c r="G1317">
        <v>0</v>
      </c>
      <c r="H1317">
        <v>19.264700000000001</v>
      </c>
      <c r="I1317">
        <v>0</v>
      </c>
      <c r="J1317">
        <v>1.2300499999999999E-3</v>
      </c>
      <c r="K1317">
        <v>0.99948800000000004</v>
      </c>
      <c r="L1317">
        <v>0</v>
      </c>
      <c r="M1317" t="s">
        <v>42</v>
      </c>
    </row>
    <row r="1318" spans="1:13" x14ac:dyDescent="0.25">
      <c r="A1318" t="s">
        <v>158</v>
      </c>
      <c r="B1318">
        <v>272.94499999999999</v>
      </c>
      <c r="C1318">
        <v>271.03800000000001</v>
      </c>
      <c r="D1318">
        <v>270.99700000000001</v>
      </c>
      <c r="E1318">
        <v>266.21899999999999</v>
      </c>
      <c r="F1318">
        <v>10.693300000000001</v>
      </c>
      <c r="G1318">
        <v>0</v>
      </c>
      <c r="H1318">
        <v>19.122599999999998</v>
      </c>
      <c r="I1318">
        <v>0</v>
      </c>
      <c r="J1318">
        <v>1.2300499999999999E-3</v>
      </c>
      <c r="K1318">
        <v>0.99892099999999995</v>
      </c>
      <c r="L1318">
        <v>0</v>
      </c>
      <c r="M1318" t="s">
        <v>42</v>
      </c>
    </row>
    <row r="1319" spans="1:13" x14ac:dyDescent="0.25">
      <c r="A1319" t="s">
        <v>158</v>
      </c>
      <c r="B1319">
        <v>274.36700000000002</v>
      </c>
      <c r="C1319">
        <v>272.45800000000003</v>
      </c>
      <c r="D1319">
        <v>272.42099999999999</v>
      </c>
      <c r="E1319">
        <v>267.64100000000002</v>
      </c>
      <c r="F1319">
        <v>10.7029</v>
      </c>
      <c r="G1319">
        <v>0</v>
      </c>
      <c r="H1319">
        <v>19.151499999999999</v>
      </c>
      <c r="I1319">
        <v>0</v>
      </c>
      <c r="J1319">
        <v>1.2300499999999999E-3</v>
      </c>
      <c r="K1319">
        <v>0.99899700000000002</v>
      </c>
      <c r="L1319">
        <v>0</v>
      </c>
      <c r="M1319" t="s">
        <v>42</v>
      </c>
    </row>
    <row r="1320" spans="1:13" x14ac:dyDescent="0.25">
      <c r="A1320" t="s">
        <v>158</v>
      </c>
      <c r="B1320">
        <v>278.21600000000001</v>
      </c>
      <c r="C1320">
        <v>276.15100000000001</v>
      </c>
      <c r="D1320">
        <v>276.101</v>
      </c>
      <c r="E1320">
        <v>271.07299999999998</v>
      </c>
      <c r="F1320">
        <v>11.4353</v>
      </c>
      <c r="G1320">
        <v>0</v>
      </c>
      <c r="H1320">
        <v>19.598299999999998</v>
      </c>
      <c r="I1320">
        <v>0</v>
      </c>
      <c r="J1320">
        <v>1.23007E-3</v>
      </c>
      <c r="K1320">
        <v>0.99787000000000003</v>
      </c>
      <c r="L1320">
        <v>0</v>
      </c>
      <c r="M1320" t="s">
        <v>42</v>
      </c>
    </row>
    <row r="1321" spans="1:13" x14ac:dyDescent="0.25">
      <c r="A1321" t="s">
        <v>158</v>
      </c>
      <c r="B1321">
        <v>288.91800000000001</v>
      </c>
      <c r="C1321">
        <v>286.91199999999998</v>
      </c>
      <c r="D1321">
        <v>286.87099999999998</v>
      </c>
      <c r="E1321">
        <v>282.01499999999999</v>
      </c>
      <c r="F1321">
        <v>10.708399999999999</v>
      </c>
      <c r="G1321">
        <v>0</v>
      </c>
      <c r="H1321">
        <v>19.163599999999999</v>
      </c>
      <c r="I1321">
        <v>0</v>
      </c>
      <c r="J1321">
        <v>1.2300499999999999E-3</v>
      </c>
      <c r="K1321">
        <v>0.99987300000000001</v>
      </c>
      <c r="L1321">
        <v>0</v>
      </c>
      <c r="M1321" t="s">
        <v>42</v>
      </c>
    </row>
    <row r="1322" spans="1:13" x14ac:dyDescent="0.25">
      <c r="A1322" t="s">
        <v>158</v>
      </c>
      <c r="B1322">
        <v>272.52600000000001</v>
      </c>
      <c r="C1322">
        <v>270.61599999999999</v>
      </c>
      <c r="D1322">
        <v>270.57100000000003</v>
      </c>
      <c r="E1322">
        <v>265.63799999999998</v>
      </c>
      <c r="F1322">
        <v>10.771000000000001</v>
      </c>
      <c r="G1322">
        <v>0</v>
      </c>
      <c r="H1322">
        <v>19.3371</v>
      </c>
      <c r="I1322">
        <v>0</v>
      </c>
      <c r="J1322">
        <v>1.2300600000000001E-3</v>
      </c>
      <c r="K1322">
        <v>0.99966100000000002</v>
      </c>
      <c r="L1322">
        <v>0</v>
      </c>
      <c r="M1322" t="s">
        <v>42</v>
      </c>
    </row>
    <row r="1323" spans="1:13" x14ac:dyDescent="0.25">
      <c r="A1323" t="s">
        <v>158</v>
      </c>
      <c r="B1323">
        <v>285.89999999999998</v>
      </c>
      <c r="C1323">
        <v>283.803</v>
      </c>
      <c r="D1323">
        <v>283.75400000000002</v>
      </c>
      <c r="E1323">
        <v>278.78500000000003</v>
      </c>
      <c r="F1323">
        <v>11.3567</v>
      </c>
      <c r="G1323">
        <v>0</v>
      </c>
      <c r="H1323">
        <v>19.4358</v>
      </c>
      <c r="I1323">
        <v>0</v>
      </c>
      <c r="J1323">
        <v>1.2300499999999999E-3</v>
      </c>
      <c r="K1323">
        <v>0.99972000000000005</v>
      </c>
      <c r="L1323">
        <v>0</v>
      </c>
      <c r="M1323" t="s">
        <v>42</v>
      </c>
    </row>
    <row r="1324" spans="1:13" x14ac:dyDescent="0.25">
      <c r="A1324" t="s">
        <v>158</v>
      </c>
      <c r="B1324">
        <v>274.29700000000003</v>
      </c>
      <c r="C1324">
        <v>272.25900000000001</v>
      </c>
      <c r="D1324">
        <v>272.214</v>
      </c>
      <c r="E1324">
        <v>267.34899999999999</v>
      </c>
      <c r="F1324">
        <v>11.2867</v>
      </c>
      <c r="G1324">
        <v>0</v>
      </c>
      <c r="H1324">
        <v>19.288499999999999</v>
      </c>
      <c r="I1324">
        <v>0</v>
      </c>
      <c r="J1324">
        <v>1.2300499999999999E-3</v>
      </c>
      <c r="K1324">
        <v>0.99901300000000004</v>
      </c>
      <c r="L1324">
        <v>0</v>
      </c>
      <c r="M1324" t="s">
        <v>42</v>
      </c>
    </row>
    <row r="1325" spans="1:13" x14ac:dyDescent="0.25">
      <c r="A1325" t="s">
        <v>158</v>
      </c>
      <c r="B1325">
        <v>295.29500000000002</v>
      </c>
      <c r="C1325">
        <v>293.262</v>
      </c>
      <c r="D1325">
        <v>293.21699999999998</v>
      </c>
      <c r="E1325">
        <v>288.29500000000002</v>
      </c>
      <c r="F1325">
        <v>11.4495</v>
      </c>
      <c r="G1325">
        <v>0</v>
      </c>
      <c r="H1325">
        <v>19.400600000000001</v>
      </c>
      <c r="I1325">
        <v>0</v>
      </c>
      <c r="J1325">
        <v>1.23007E-3</v>
      </c>
      <c r="K1325">
        <v>0.99936499999999995</v>
      </c>
      <c r="L1325">
        <v>0</v>
      </c>
      <c r="M1325" t="s">
        <v>42</v>
      </c>
    </row>
    <row r="1326" spans="1:13" x14ac:dyDescent="0.25">
      <c r="A1326" t="s">
        <v>158</v>
      </c>
      <c r="B1326">
        <v>280.18799999999999</v>
      </c>
      <c r="C1326">
        <v>278.26900000000001</v>
      </c>
      <c r="D1326">
        <v>278.22800000000001</v>
      </c>
      <c r="E1326">
        <v>273.44</v>
      </c>
      <c r="F1326">
        <v>11.1869</v>
      </c>
      <c r="G1326">
        <v>0</v>
      </c>
      <c r="H1326">
        <v>19.107500000000002</v>
      </c>
      <c r="I1326">
        <v>0</v>
      </c>
      <c r="J1326">
        <v>1.2300499999999999E-3</v>
      </c>
      <c r="K1326">
        <v>0.999309</v>
      </c>
      <c r="L1326">
        <v>0</v>
      </c>
      <c r="M1326" t="s">
        <v>42</v>
      </c>
    </row>
    <row r="1327" spans="1:13" x14ac:dyDescent="0.25">
      <c r="A1327" t="s">
        <v>158</v>
      </c>
      <c r="B1327">
        <v>287.06799999999998</v>
      </c>
      <c r="C1327">
        <v>285.15899999999999</v>
      </c>
      <c r="D1327">
        <v>285.10199999999998</v>
      </c>
      <c r="E1327">
        <v>280.06400000000002</v>
      </c>
      <c r="F1327">
        <v>10.962999999999999</v>
      </c>
      <c r="G1327">
        <v>0</v>
      </c>
      <c r="H1327">
        <v>19.565999999999999</v>
      </c>
      <c r="I1327">
        <v>0</v>
      </c>
      <c r="J1327">
        <v>1.2300600000000001E-3</v>
      </c>
      <c r="K1327">
        <v>0.99991099999999999</v>
      </c>
      <c r="L1327">
        <v>0</v>
      </c>
      <c r="M1327" t="s">
        <v>42</v>
      </c>
    </row>
    <row r="1328" spans="1:13" x14ac:dyDescent="0.25">
      <c r="A1328" t="s">
        <v>158</v>
      </c>
      <c r="B1328">
        <v>264.73700000000002</v>
      </c>
      <c r="C1328">
        <v>262.67399999999998</v>
      </c>
      <c r="D1328">
        <v>262.62900000000002</v>
      </c>
      <c r="E1328">
        <v>257.82799999999997</v>
      </c>
      <c r="F1328">
        <v>11.3698</v>
      </c>
      <c r="G1328">
        <v>0</v>
      </c>
      <c r="H1328">
        <v>19.387699999999999</v>
      </c>
      <c r="I1328">
        <v>0</v>
      </c>
      <c r="J1328">
        <v>1.2300499999999999E-3</v>
      </c>
      <c r="K1328">
        <v>0.99960499999999997</v>
      </c>
      <c r="L1328">
        <v>0</v>
      </c>
      <c r="M1328" t="s">
        <v>42</v>
      </c>
    </row>
    <row r="1329" spans="1:25" x14ac:dyDescent="0.25">
      <c r="A1329" t="s">
        <v>158</v>
      </c>
      <c r="B1329">
        <v>277.32799999999997</v>
      </c>
      <c r="C1329">
        <v>275.35000000000002</v>
      </c>
      <c r="D1329">
        <v>275.30799999999999</v>
      </c>
      <c r="E1329">
        <v>270.47500000000002</v>
      </c>
      <c r="F1329">
        <v>10.757099999999999</v>
      </c>
      <c r="G1329">
        <v>0</v>
      </c>
      <c r="H1329">
        <v>19.261900000000001</v>
      </c>
      <c r="I1329">
        <v>0</v>
      </c>
      <c r="J1329">
        <v>1.2300499999999999E-3</v>
      </c>
      <c r="K1329">
        <v>0.999753</v>
      </c>
      <c r="L1329">
        <v>0</v>
      </c>
      <c r="M1329" t="s">
        <v>42</v>
      </c>
    </row>
    <row r="1330" spans="1:25" x14ac:dyDescent="0.25">
      <c r="A1330" t="s">
        <v>158</v>
      </c>
      <c r="B1330">
        <v>277.05700000000002</v>
      </c>
      <c r="C1330">
        <v>274.98399999999998</v>
      </c>
      <c r="D1330">
        <v>274.93700000000001</v>
      </c>
      <c r="E1330">
        <v>269.97300000000001</v>
      </c>
      <c r="F1330">
        <v>10.8178</v>
      </c>
      <c r="G1330">
        <v>0</v>
      </c>
      <c r="H1330">
        <v>19.323399999999999</v>
      </c>
      <c r="I1330">
        <v>0</v>
      </c>
      <c r="J1330">
        <v>1.2300499999999999E-3</v>
      </c>
      <c r="K1330">
        <v>0.99977099999999997</v>
      </c>
      <c r="L1330">
        <v>0</v>
      </c>
      <c r="M1330" t="s">
        <v>42</v>
      </c>
    </row>
    <row r="1331" spans="1:25" x14ac:dyDescent="0.25">
      <c r="A1331" t="s">
        <v>158</v>
      </c>
      <c r="B1331">
        <v>277.20400000000001</v>
      </c>
      <c r="C1331">
        <v>275.16699999999997</v>
      </c>
      <c r="D1331">
        <v>275.125</v>
      </c>
      <c r="E1331">
        <v>270.24400000000003</v>
      </c>
      <c r="F1331">
        <v>11.789400000000001</v>
      </c>
      <c r="G1331">
        <v>0</v>
      </c>
      <c r="H1331">
        <v>19.434000000000001</v>
      </c>
      <c r="I1331">
        <v>0</v>
      </c>
      <c r="J1331">
        <v>1.2300600000000001E-3</v>
      </c>
      <c r="K1331">
        <v>0.99951400000000001</v>
      </c>
      <c r="L1331">
        <v>0</v>
      </c>
      <c r="M1331" t="s">
        <v>42</v>
      </c>
    </row>
    <row r="1332" spans="1:25" x14ac:dyDescent="0.25">
      <c r="A1332" t="s">
        <v>158</v>
      </c>
      <c r="B1332">
        <v>270.678</v>
      </c>
      <c r="C1332">
        <v>268.774</v>
      </c>
      <c r="D1332">
        <v>268.73599999999999</v>
      </c>
      <c r="E1332">
        <v>263.92200000000003</v>
      </c>
      <c r="F1332">
        <v>11.216900000000001</v>
      </c>
      <c r="G1332">
        <v>0</v>
      </c>
      <c r="H1332">
        <v>19.122199999999999</v>
      </c>
      <c r="I1332">
        <v>0</v>
      </c>
      <c r="J1332">
        <v>1.2300499999999999E-3</v>
      </c>
      <c r="K1332">
        <v>0.99981600000000004</v>
      </c>
      <c r="L1332">
        <v>0</v>
      </c>
      <c r="M1332" t="s">
        <v>42</v>
      </c>
    </row>
    <row r="1333" spans="1:25" x14ac:dyDescent="0.25">
      <c r="A1333" t="s">
        <v>158</v>
      </c>
      <c r="B1333">
        <v>270.87099999999998</v>
      </c>
      <c r="C1333">
        <v>268.83100000000002</v>
      </c>
      <c r="D1333">
        <v>268.78899999999999</v>
      </c>
      <c r="E1333">
        <v>263.89600000000002</v>
      </c>
      <c r="F1333">
        <v>10.823399999999999</v>
      </c>
      <c r="G1333">
        <v>0</v>
      </c>
      <c r="H1333">
        <v>19.281500000000001</v>
      </c>
      <c r="I1333">
        <v>0</v>
      </c>
      <c r="J1333">
        <v>1.2300499999999999E-3</v>
      </c>
      <c r="K1333">
        <v>0.999332</v>
      </c>
      <c r="L1333">
        <v>0</v>
      </c>
      <c r="M1333" t="s">
        <v>42</v>
      </c>
    </row>
    <row r="1334" spans="1:25" x14ac:dyDescent="0.25">
      <c r="A1334" t="s">
        <v>158</v>
      </c>
      <c r="B1334">
        <v>278.803</v>
      </c>
      <c r="C1334">
        <v>276.90600000000001</v>
      </c>
      <c r="D1334">
        <v>276.86</v>
      </c>
      <c r="E1334">
        <v>271.91000000000003</v>
      </c>
      <c r="F1334">
        <v>10.998799999999999</v>
      </c>
      <c r="G1334">
        <v>0</v>
      </c>
      <c r="H1334">
        <v>19.545999999999999</v>
      </c>
      <c r="I1334">
        <v>0</v>
      </c>
      <c r="J1334">
        <v>1.2300499999999999E-3</v>
      </c>
      <c r="K1334">
        <v>0.99977099999999997</v>
      </c>
      <c r="L1334">
        <v>0</v>
      </c>
      <c r="M1334" t="s">
        <v>42</v>
      </c>
    </row>
    <row r="1335" spans="1:25" x14ac:dyDescent="0.25">
      <c r="A1335" t="s">
        <v>158</v>
      </c>
      <c r="B1335">
        <v>274.19200000000001</v>
      </c>
      <c r="C1335">
        <v>272.19299999999998</v>
      </c>
      <c r="D1335">
        <v>272.15100000000001</v>
      </c>
      <c r="E1335">
        <v>267.18</v>
      </c>
      <c r="F1335">
        <v>10.769299999999999</v>
      </c>
      <c r="G1335">
        <v>0</v>
      </c>
      <c r="H1335">
        <v>19.217300000000002</v>
      </c>
      <c r="I1335">
        <v>0</v>
      </c>
      <c r="J1335">
        <v>1.2300499999999999E-3</v>
      </c>
      <c r="K1335">
        <v>0.99972899999999998</v>
      </c>
      <c r="L1335">
        <v>0</v>
      </c>
      <c r="M1335" t="s">
        <v>42</v>
      </c>
    </row>
    <row r="1336" spans="1:25" x14ac:dyDescent="0.25">
      <c r="A1336" t="s">
        <v>158</v>
      </c>
      <c r="B1336">
        <v>268.25799999999998</v>
      </c>
      <c r="C1336">
        <v>266.358</v>
      </c>
      <c r="D1336">
        <v>266.31599999999997</v>
      </c>
      <c r="E1336">
        <v>261.45999999999998</v>
      </c>
      <c r="F1336">
        <v>11.1782</v>
      </c>
      <c r="G1336">
        <v>0</v>
      </c>
      <c r="H1336">
        <v>19.2379</v>
      </c>
      <c r="I1336">
        <v>0</v>
      </c>
      <c r="J1336">
        <v>1.2300499999999999E-3</v>
      </c>
      <c r="K1336">
        <v>0.99883999999999995</v>
      </c>
      <c r="L1336">
        <v>0</v>
      </c>
      <c r="M1336" t="s">
        <v>42</v>
      </c>
    </row>
    <row r="1337" spans="1:25" x14ac:dyDescent="0.25">
      <c r="A1337" t="s">
        <v>158</v>
      </c>
      <c r="B1337">
        <v>262.35899999999998</v>
      </c>
      <c r="C1337">
        <v>260.34500000000003</v>
      </c>
      <c r="D1337">
        <v>260.29899999999998</v>
      </c>
      <c r="E1337">
        <v>255.42599999999999</v>
      </c>
      <c r="F1337">
        <v>11.311</v>
      </c>
      <c r="G1337">
        <v>0</v>
      </c>
      <c r="H1337">
        <v>19.2334</v>
      </c>
      <c r="I1337">
        <v>0</v>
      </c>
      <c r="J1337">
        <v>1.2300499999999999E-3</v>
      </c>
      <c r="K1337">
        <v>0.99987099999999995</v>
      </c>
      <c r="L1337">
        <v>0</v>
      </c>
      <c r="M1337" t="s">
        <v>42</v>
      </c>
    </row>
    <row r="1338" spans="1:25" x14ac:dyDescent="0.25">
      <c r="A1338" t="s">
        <v>158</v>
      </c>
      <c r="B1338">
        <v>280.7</v>
      </c>
      <c r="C1338">
        <v>278.79300000000001</v>
      </c>
      <c r="D1338">
        <v>278.745</v>
      </c>
      <c r="E1338">
        <v>273.846</v>
      </c>
      <c r="F1338">
        <v>11.847799999999999</v>
      </c>
      <c r="G1338">
        <v>0</v>
      </c>
      <c r="H1338">
        <v>19.5288</v>
      </c>
      <c r="I1338">
        <v>0</v>
      </c>
      <c r="J1338">
        <v>1.2300600000000001E-3</v>
      </c>
      <c r="K1338">
        <v>0.99848499999999996</v>
      </c>
      <c r="L1338">
        <v>0</v>
      </c>
      <c r="M1338" t="s">
        <v>42</v>
      </c>
    </row>
    <row r="1339" spans="1:25" x14ac:dyDescent="0.25">
      <c r="A1339" t="s">
        <v>158</v>
      </c>
      <c r="B1339">
        <v>260.59500000000003</v>
      </c>
      <c r="C1339">
        <v>258.69799999999998</v>
      </c>
      <c r="D1339">
        <v>258.65699999999998</v>
      </c>
      <c r="E1339">
        <v>253.84299999999999</v>
      </c>
      <c r="F1339">
        <v>10.7318</v>
      </c>
      <c r="G1339">
        <v>0</v>
      </c>
      <c r="H1339">
        <v>19.2044</v>
      </c>
      <c r="I1339">
        <v>0</v>
      </c>
      <c r="J1339">
        <v>1.2300499999999999E-3</v>
      </c>
      <c r="K1339">
        <v>0.99987999999999999</v>
      </c>
      <c r="L1339">
        <v>0</v>
      </c>
      <c r="M1339" t="s">
        <v>42</v>
      </c>
    </row>
    <row r="1340" spans="1:25" x14ac:dyDescent="0.25">
      <c r="A1340" t="s">
        <v>158</v>
      </c>
      <c r="B1340">
        <v>266.75099999999998</v>
      </c>
      <c r="C1340">
        <v>264.85300000000001</v>
      </c>
      <c r="D1340">
        <v>264.80799999999999</v>
      </c>
      <c r="E1340">
        <v>260.029</v>
      </c>
      <c r="F1340">
        <v>12.1873</v>
      </c>
      <c r="G1340">
        <v>0</v>
      </c>
      <c r="H1340">
        <v>19.107199999999999</v>
      </c>
      <c r="I1340">
        <v>0</v>
      </c>
      <c r="J1340">
        <v>1.2300499999999999E-3</v>
      </c>
      <c r="K1340">
        <v>0.99973800000000002</v>
      </c>
      <c r="L1340">
        <v>0</v>
      </c>
      <c r="M1340" t="s">
        <v>42</v>
      </c>
    </row>
    <row r="1341" spans="1:25" x14ac:dyDescent="0.25">
      <c r="A1341" t="s">
        <v>158</v>
      </c>
      <c r="B1341">
        <v>273.76900000000001</v>
      </c>
      <c r="C1341">
        <v>271.70400000000001</v>
      </c>
      <c r="D1341">
        <v>271.65699999999998</v>
      </c>
      <c r="E1341">
        <v>266.75900000000001</v>
      </c>
      <c r="F1341">
        <v>10.9026</v>
      </c>
      <c r="G1341">
        <v>0</v>
      </c>
      <c r="H1341">
        <v>19.406500000000001</v>
      </c>
      <c r="I1341">
        <v>0</v>
      </c>
      <c r="J1341">
        <v>1.2300499999999999E-3</v>
      </c>
      <c r="K1341">
        <v>0.99937900000000002</v>
      </c>
      <c r="L1341">
        <v>0</v>
      </c>
      <c r="M1341" t="s">
        <v>42</v>
      </c>
    </row>
    <row r="1342" spans="1:25" x14ac:dyDescent="0.25">
      <c r="A1342" t="s">
        <v>158</v>
      </c>
      <c r="B1342">
        <v>268.29000000000002</v>
      </c>
      <c r="C1342">
        <v>266.23899999999998</v>
      </c>
      <c r="D1342">
        <v>266.2</v>
      </c>
      <c r="E1342">
        <v>261.351</v>
      </c>
      <c r="F1342">
        <v>10.7835</v>
      </c>
      <c r="G1342">
        <v>0</v>
      </c>
      <c r="H1342">
        <v>19.147400000000001</v>
      </c>
      <c r="I1342">
        <v>0</v>
      </c>
      <c r="J1342">
        <v>1.2300499999999999E-3</v>
      </c>
      <c r="K1342">
        <v>0.99960499999999997</v>
      </c>
      <c r="L1342">
        <v>0</v>
      </c>
      <c r="M1342" t="s">
        <v>42</v>
      </c>
    </row>
    <row r="1343" spans="1:25" x14ac:dyDescent="0.25">
      <c r="A1343" t="s">
        <v>158</v>
      </c>
      <c r="B1343">
        <v>268.52699999999999</v>
      </c>
      <c r="C1343">
        <v>266.41399999999999</v>
      </c>
      <c r="D1343">
        <v>266.37400000000002</v>
      </c>
      <c r="E1343">
        <v>261.53300000000002</v>
      </c>
      <c r="F1343">
        <v>10.761200000000001</v>
      </c>
      <c r="G1343">
        <v>0</v>
      </c>
      <c r="H1343">
        <v>19.3401</v>
      </c>
      <c r="I1343">
        <v>0</v>
      </c>
      <c r="J1343">
        <v>1.2300600000000001E-3</v>
      </c>
      <c r="K1343">
        <v>0.99871600000000005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158</v>
      </c>
      <c r="B1344">
        <v>284.55700000000002</v>
      </c>
      <c r="C1344">
        <v>282.64800000000002</v>
      </c>
      <c r="D1344">
        <v>282.60399999999998</v>
      </c>
      <c r="E1344">
        <v>277.64</v>
      </c>
      <c r="F1344">
        <v>10.800800000000001</v>
      </c>
      <c r="G1344">
        <v>0</v>
      </c>
      <c r="H1344">
        <v>19.072800000000001</v>
      </c>
      <c r="I1344">
        <v>0</v>
      </c>
      <c r="J1344">
        <v>1.23007E-3</v>
      </c>
      <c r="K1344">
        <v>0.99993399999999999</v>
      </c>
      <c r="L1344">
        <v>0</v>
      </c>
      <c r="M1344" t="s">
        <v>42</v>
      </c>
      <c r="R1344">
        <f>AVERAGE(B1295:B1344)</f>
        <v>273.97516000000002</v>
      </c>
      <c r="S1344">
        <f>AVERAGE(C1295:C1344)</f>
        <v>271.99287999999996</v>
      </c>
      <c r="U1344">
        <f>_xlfn.VAR.P(B1295:B1344)</f>
        <v>54.924893774399997</v>
      </c>
      <c r="V1344">
        <f>_xlfn.VAR.P(C1295:C1344)</f>
        <v>54.922538625600048</v>
      </c>
      <c r="X1344">
        <f>1.96*SQRT(U1344)/50</f>
        <v>0.29051641738375822</v>
      </c>
      <c r="Y1344">
        <f>1.96*SQRT(V1344)/50</f>
        <v>0.29051018872604462</v>
      </c>
    </row>
    <row r="1345" spans="1:15" x14ac:dyDescent="0.25">
      <c r="A1345" t="s">
        <v>159</v>
      </c>
      <c r="B1345">
        <v>13812.509700000001</v>
      </c>
      <c r="C1345" t="s">
        <v>36</v>
      </c>
    </row>
    <row r="1346" spans="1:15" x14ac:dyDescent="0.25">
      <c r="A1346" t="s">
        <v>176</v>
      </c>
      <c r="B1346">
        <v>442.73500000000001</v>
      </c>
      <c r="C1346">
        <v>381.09699999999998</v>
      </c>
      <c r="D1346">
        <v>381.04599999999999</v>
      </c>
      <c r="E1346">
        <v>375.69299999999998</v>
      </c>
      <c r="F1346">
        <v>9.8109099999999998</v>
      </c>
      <c r="G1346">
        <v>129.78899999999999</v>
      </c>
      <c r="H1346">
        <v>45.456899999999997</v>
      </c>
      <c r="I1346">
        <v>13.544</v>
      </c>
      <c r="J1346">
        <v>43.243400000000001</v>
      </c>
      <c r="K1346">
        <v>217.626</v>
      </c>
      <c r="L1346">
        <v>1.2300499999999999E-3</v>
      </c>
      <c r="M1346">
        <v>0.99990000000000001</v>
      </c>
      <c r="N1346">
        <v>0</v>
      </c>
      <c r="O1346" t="s">
        <v>42</v>
      </c>
    </row>
    <row r="1347" spans="1:15" x14ac:dyDescent="0.25">
      <c r="A1347" t="s">
        <v>176</v>
      </c>
      <c r="B1347">
        <v>453.99</v>
      </c>
      <c r="C1347">
        <v>392.322</v>
      </c>
      <c r="D1347">
        <v>392.27600000000001</v>
      </c>
      <c r="E1347">
        <v>386.911</v>
      </c>
      <c r="F1347">
        <v>9.7315000000000005</v>
      </c>
      <c r="G1347">
        <v>127.99</v>
      </c>
      <c r="H1347">
        <v>44.665599999999998</v>
      </c>
      <c r="I1347">
        <v>13.2729</v>
      </c>
      <c r="J1347">
        <v>42.7014</v>
      </c>
      <c r="K1347">
        <v>230.86099999999999</v>
      </c>
      <c r="L1347">
        <v>1.2300600000000001E-3</v>
      </c>
      <c r="M1347">
        <v>0.999309</v>
      </c>
      <c r="N1347">
        <v>0</v>
      </c>
      <c r="O1347" t="s">
        <v>42</v>
      </c>
    </row>
    <row r="1348" spans="1:15" x14ac:dyDescent="0.25">
      <c r="A1348" t="s">
        <v>176</v>
      </c>
      <c r="B1348">
        <v>456.529</v>
      </c>
      <c r="C1348">
        <v>393.43099999999998</v>
      </c>
      <c r="D1348">
        <v>393.37700000000001</v>
      </c>
      <c r="E1348">
        <v>388.01499999999999</v>
      </c>
      <c r="F1348">
        <v>9.8526000000000007</v>
      </c>
      <c r="G1348">
        <v>129.99199999999999</v>
      </c>
      <c r="H1348">
        <v>45.625900000000001</v>
      </c>
      <c r="I1348">
        <v>13.4185</v>
      </c>
      <c r="J1348">
        <v>43.647799999999997</v>
      </c>
      <c r="K1348">
        <v>229.839</v>
      </c>
      <c r="L1348">
        <v>1.2300499999999999E-3</v>
      </c>
      <c r="M1348">
        <v>0.99974099999999999</v>
      </c>
      <c r="N1348">
        <v>0</v>
      </c>
      <c r="O1348" t="s">
        <v>42</v>
      </c>
    </row>
    <row r="1349" spans="1:15" x14ac:dyDescent="0.25">
      <c r="A1349" t="s">
        <v>176</v>
      </c>
      <c r="B1349">
        <v>443.298</v>
      </c>
      <c r="C1349">
        <v>382.36700000000002</v>
      </c>
      <c r="D1349">
        <v>382.31900000000002</v>
      </c>
      <c r="E1349">
        <v>377.01600000000002</v>
      </c>
      <c r="F1349">
        <v>9.7820999999999998</v>
      </c>
      <c r="G1349">
        <v>128.63399999999999</v>
      </c>
      <c r="H1349">
        <v>45.231299999999997</v>
      </c>
      <c r="I1349">
        <v>13.2927</v>
      </c>
      <c r="J1349">
        <v>42.735900000000001</v>
      </c>
      <c r="K1349">
        <v>220.22200000000001</v>
      </c>
      <c r="L1349">
        <v>1.2300600000000001E-3</v>
      </c>
      <c r="M1349">
        <v>0.99982400000000005</v>
      </c>
      <c r="N1349">
        <v>0</v>
      </c>
      <c r="O1349" t="s">
        <v>42</v>
      </c>
    </row>
    <row r="1350" spans="1:15" x14ac:dyDescent="0.25">
      <c r="A1350" t="s">
        <v>176</v>
      </c>
      <c r="B1350">
        <v>457.88799999999998</v>
      </c>
      <c r="C1350">
        <v>394.45</v>
      </c>
      <c r="D1350">
        <v>394.39800000000002</v>
      </c>
      <c r="E1350">
        <v>388.96199999999999</v>
      </c>
      <c r="F1350">
        <v>9.7918000000000003</v>
      </c>
      <c r="G1350">
        <v>129.9</v>
      </c>
      <c r="H1350">
        <v>45.214100000000002</v>
      </c>
      <c r="I1350">
        <v>13.552099999999999</v>
      </c>
      <c r="J1350">
        <v>43.45</v>
      </c>
      <c r="K1350">
        <v>230.79900000000001</v>
      </c>
      <c r="L1350">
        <v>1.2300499999999999E-3</v>
      </c>
      <c r="M1350">
        <v>0.99883599999999995</v>
      </c>
      <c r="N1350">
        <v>0</v>
      </c>
      <c r="O1350" t="s">
        <v>42</v>
      </c>
    </row>
    <row r="1351" spans="1:15" x14ac:dyDescent="0.25">
      <c r="A1351" t="s">
        <v>176</v>
      </c>
      <c r="B1351">
        <v>441.125</v>
      </c>
      <c r="C1351">
        <v>380.64299999999997</v>
      </c>
      <c r="D1351">
        <v>380.59199999999998</v>
      </c>
      <c r="E1351">
        <v>375.26900000000001</v>
      </c>
      <c r="F1351">
        <v>9.8306000000000004</v>
      </c>
      <c r="G1351">
        <v>128.89400000000001</v>
      </c>
      <c r="H1351">
        <v>45.390599999999999</v>
      </c>
      <c r="I1351">
        <v>13.558199999999999</v>
      </c>
      <c r="J1351">
        <v>42.8566</v>
      </c>
      <c r="K1351">
        <v>218.245</v>
      </c>
      <c r="L1351">
        <v>1.2300499999999999E-3</v>
      </c>
      <c r="M1351">
        <v>0.99948400000000004</v>
      </c>
      <c r="N1351">
        <v>0</v>
      </c>
      <c r="O1351" t="s">
        <v>42</v>
      </c>
    </row>
    <row r="1352" spans="1:15" x14ac:dyDescent="0.25">
      <c r="A1352" t="s">
        <v>176</v>
      </c>
      <c r="B1352">
        <v>460.21100000000001</v>
      </c>
      <c r="C1352">
        <v>397.23200000000003</v>
      </c>
      <c r="D1352">
        <v>397.18599999999998</v>
      </c>
      <c r="E1352">
        <v>391.84800000000001</v>
      </c>
      <c r="F1352">
        <v>9.7685999999999993</v>
      </c>
      <c r="G1352">
        <v>129.435</v>
      </c>
      <c r="H1352">
        <v>45.665999999999997</v>
      </c>
      <c r="I1352">
        <v>13.420500000000001</v>
      </c>
      <c r="J1352">
        <v>42.868000000000002</v>
      </c>
      <c r="K1352">
        <v>234.18299999999999</v>
      </c>
      <c r="L1352">
        <v>1.2301E-3</v>
      </c>
      <c r="M1352">
        <v>0.99868299999999999</v>
      </c>
      <c r="N1352">
        <v>0</v>
      </c>
      <c r="O1352" t="s">
        <v>42</v>
      </c>
    </row>
    <row r="1353" spans="1:15" x14ac:dyDescent="0.25">
      <c r="A1353" t="s">
        <v>176</v>
      </c>
      <c r="B1353">
        <v>441.43400000000003</v>
      </c>
      <c r="C1353">
        <v>378.38900000000001</v>
      </c>
      <c r="D1353">
        <v>378.34300000000002</v>
      </c>
      <c r="E1353">
        <v>373.01799999999997</v>
      </c>
      <c r="F1353">
        <v>10.237299999999999</v>
      </c>
      <c r="G1353">
        <v>127.794</v>
      </c>
      <c r="H1353">
        <v>44.766500000000001</v>
      </c>
      <c r="I1353">
        <v>13.425800000000001</v>
      </c>
      <c r="J1353">
        <v>42.3264</v>
      </c>
      <c r="K1353">
        <v>216.74100000000001</v>
      </c>
      <c r="L1353">
        <v>1.2300499999999999E-3</v>
      </c>
      <c r="M1353">
        <v>0.99983200000000005</v>
      </c>
      <c r="N1353">
        <v>0</v>
      </c>
      <c r="O1353" t="s">
        <v>42</v>
      </c>
    </row>
    <row r="1354" spans="1:15" x14ac:dyDescent="0.25">
      <c r="A1354" t="s">
        <v>176</v>
      </c>
      <c r="B1354">
        <v>436.74700000000001</v>
      </c>
      <c r="C1354">
        <v>373.97800000000001</v>
      </c>
      <c r="D1354">
        <v>373.93200000000002</v>
      </c>
      <c r="E1354">
        <v>368.61599999999999</v>
      </c>
      <c r="F1354">
        <v>10.711499999999999</v>
      </c>
      <c r="G1354">
        <v>127.66800000000001</v>
      </c>
      <c r="H1354">
        <v>45.728499999999997</v>
      </c>
      <c r="I1354">
        <v>13.110099999999999</v>
      </c>
      <c r="J1354">
        <v>41.743200000000002</v>
      </c>
      <c r="K1354">
        <v>211.99</v>
      </c>
      <c r="L1354">
        <v>1.2300499999999999E-3</v>
      </c>
      <c r="M1354">
        <v>0.99972700000000003</v>
      </c>
      <c r="N1354">
        <v>0</v>
      </c>
      <c r="O1354" t="s">
        <v>42</v>
      </c>
    </row>
    <row r="1355" spans="1:15" x14ac:dyDescent="0.25">
      <c r="A1355" t="s">
        <v>176</v>
      </c>
      <c r="B1355">
        <v>455.678</v>
      </c>
      <c r="C1355">
        <v>394.52</v>
      </c>
      <c r="D1355">
        <v>394.47300000000001</v>
      </c>
      <c r="E1355">
        <v>389.11</v>
      </c>
      <c r="F1355">
        <v>9.8273899999999994</v>
      </c>
      <c r="G1355">
        <v>129.09800000000001</v>
      </c>
      <c r="H1355">
        <v>45.290300000000002</v>
      </c>
      <c r="I1355">
        <v>13.5397</v>
      </c>
      <c r="J1355">
        <v>42.910899999999998</v>
      </c>
      <c r="K1355">
        <v>231.779</v>
      </c>
      <c r="L1355">
        <v>1.2300499999999999E-3</v>
      </c>
      <c r="M1355">
        <v>0.99977800000000006</v>
      </c>
      <c r="N1355">
        <v>0</v>
      </c>
      <c r="O1355" t="s">
        <v>42</v>
      </c>
    </row>
    <row r="1356" spans="1:15" x14ac:dyDescent="0.25">
      <c r="A1356" t="s">
        <v>176</v>
      </c>
      <c r="B1356">
        <v>440.93200000000002</v>
      </c>
      <c r="C1356">
        <v>379.34399999999999</v>
      </c>
      <c r="D1356">
        <v>379.298</v>
      </c>
      <c r="E1356">
        <v>373.99700000000001</v>
      </c>
      <c r="F1356">
        <v>9.7358899999999995</v>
      </c>
      <c r="G1356">
        <v>127.60899999999999</v>
      </c>
      <c r="H1356">
        <v>44.702800000000003</v>
      </c>
      <c r="I1356">
        <v>13.292899999999999</v>
      </c>
      <c r="J1356">
        <v>42.4816</v>
      </c>
      <c r="K1356">
        <v>218.458</v>
      </c>
      <c r="L1356">
        <v>1.2300900000000001E-3</v>
      </c>
      <c r="M1356">
        <v>0.99895500000000004</v>
      </c>
      <c r="N1356">
        <v>0</v>
      </c>
      <c r="O1356" t="s">
        <v>42</v>
      </c>
    </row>
    <row r="1357" spans="1:15" x14ac:dyDescent="0.25">
      <c r="A1357" t="s">
        <v>176</v>
      </c>
      <c r="B1357">
        <v>452.68900000000002</v>
      </c>
      <c r="C1357">
        <v>390.46600000000001</v>
      </c>
      <c r="D1357">
        <v>390.41800000000001</v>
      </c>
      <c r="E1357">
        <v>385.01900000000001</v>
      </c>
      <c r="F1357">
        <v>10.470700000000001</v>
      </c>
      <c r="G1357">
        <v>128.15100000000001</v>
      </c>
      <c r="H1357">
        <v>44.917400000000001</v>
      </c>
      <c r="I1357">
        <v>13.3521</v>
      </c>
      <c r="J1357">
        <v>42.383499999999998</v>
      </c>
      <c r="K1357">
        <v>227.58199999999999</v>
      </c>
      <c r="L1357">
        <v>1.2300499999999999E-3</v>
      </c>
      <c r="M1357">
        <v>0.99968800000000002</v>
      </c>
      <c r="N1357">
        <v>0</v>
      </c>
      <c r="O1357" t="s">
        <v>42</v>
      </c>
    </row>
    <row r="1358" spans="1:15" x14ac:dyDescent="0.25">
      <c r="A1358" t="s">
        <v>176</v>
      </c>
      <c r="B1358">
        <v>445.59699999999998</v>
      </c>
      <c r="C1358">
        <v>382.48599999999999</v>
      </c>
      <c r="D1358">
        <v>382.43900000000002</v>
      </c>
      <c r="E1358">
        <v>377.10500000000002</v>
      </c>
      <c r="F1358">
        <v>9.7342999999999993</v>
      </c>
      <c r="G1358">
        <v>128.477</v>
      </c>
      <c r="H1358">
        <v>45.376399999999997</v>
      </c>
      <c r="I1358">
        <v>13.271000000000001</v>
      </c>
      <c r="J1358">
        <v>42.544199999999996</v>
      </c>
      <c r="K1358">
        <v>220.40199999999999</v>
      </c>
      <c r="L1358">
        <v>1.2300499999999999E-3</v>
      </c>
      <c r="M1358">
        <v>0.99987899999999996</v>
      </c>
      <c r="N1358">
        <v>0</v>
      </c>
      <c r="O1358" t="s">
        <v>42</v>
      </c>
    </row>
    <row r="1359" spans="1:15" x14ac:dyDescent="0.25">
      <c r="A1359" t="s">
        <v>176</v>
      </c>
      <c r="B1359">
        <v>457.411</v>
      </c>
      <c r="C1359">
        <v>393.18099999999998</v>
      </c>
      <c r="D1359">
        <v>393.125</v>
      </c>
      <c r="E1359">
        <v>387.654</v>
      </c>
      <c r="F1359">
        <v>10.574</v>
      </c>
      <c r="G1359">
        <v>130.06200000000001</v>
      </c>
      <c r="H1359">
        <v>45.767699999999998</v>
      </c>
      <c r="I1359">
        <v>13.4847</v>
      </c>
      <c r="J1359">
        <v>43.233600000000003</v>
      </c>
      <c r="K1359">
        <v>228.476</v>
      </c>
      <c r="L1359">
        <v>1.2300600000000001E-3</v>
      </c>
      <c r="M1359">
        <v>0.99928399999999995</v>
      </c>
      <c r="N1359">
        <v>0</v>
      </c>
      <c r="O1359" t="s">
        <v>42</v>
      </c>
    </row>
    <row r="1360" spans="1:15" x14ac:dyDescent="0.25">
      <c r="A1360" t="s">
        <v>176</v>
      </c>
      <c r="B1360">
        <v>451.08100000000002</v>
      </c>
      <c r="C1360">
        <v>386.62</v>
      </c>
      <c r="D1360">
        <v>386.57299999999998</v>
      </c>
      <c r="E1360">
        <v>381.274</v>
      </c>
      <c r="F1360">
        <v>10.145799999999999</v>
      </c>
      <c r="G1360">
        <v>127.875</v>
      </c>
      <c r="H1360">
        <v>44.876100000000001</v>
      </c>
      <c r="I1360">
        <v>13.3567</v>
      </c>
      <c r="J1360">
        <v>42.369199999999999</v>
      </c>
      <c r="K1360">
        <v>225.01900000000001</v>
      </c>
      <c r="L1360">
        <v>1.2300499999999999E-3</v>
      </c>
      <c r="M1360">
        <v>0.99987300000000001</v>
      </c>
      <c r="N1360">
        <v>0</v>
      </c>
      <c r="O1360" t="s">
        <v>42</v>
      </c>
    </row>
    <row r="1361" spans="1:15" x14ac:dyDescent="0.25">
      <c r="A1361" t="s">
        <v>176</v>
      </c>
      <c r="B1361">
        <v>460.947</v>
      </c>
      <c r="C1361">
        <v>399.70400000000001</v>
      </c>
      <c r="D1361">
        <v>399.65100000000001</v>
      </c>
      <c r="E1361">
        <v>394.233</v>
      </c>
      <c r="F1361">
        <v>9.8666</v>
      </c>
      <c r="G1361">
        <v>130.774</v>
      </c>
      <c r="H1361">
        <v>45.624400000000001</v>
      </c>
      <c r="I1361">
        <v>13.720800000000001</v>
      </c>
      <c r="J1361">
        <v>43.978999999999999</v>
      </c>
      <c r="K1361">
        <v>234.92699999999999</v>
      </c>
      <c r="L1361">
        <v>1.2300499999999999E-3</v>
      </c>
      <c r="M1361">
        <v>0.99993299999999996</v>
      </c>
      <c r="N1361">
        <v>0</v>
      </c>
      <c r="O1361" t="s">
        <v>42</v>
      </c>
    </row>
    <row r="1362" spans="1:15" x14ac:dyDescent="0.25">
      <c r="A1362" t="s">
        <v>176</v>
      </c>
      <c r="B1362">
        <v>459.05399999999997</v>
      </c>
      <c r="C1362">
        <v>398.27100000000002</v>
      </c>
      <c r="D1362">
        <v>398.22300000000001</v>
      </c>
      <c r="E1362">
        <v>392.89</v>
      </c>
      <c r="F1362">
        <v>9.7635000000000005</v>
      </c>
      <c r="G1362">
        <v>128.81899999999999</v>
      </c>
      <c r="H1362">
        <v>44.8521</v>
      </c>
      <c r="I1362">
        <v>13.501799999999999</v>
      </c>
      <c r="J1362">
        <v>43.088200000000001</v>
      </c>
      <c r="K1362">
        <v>235.917</v>
      </c>
      <c r="L1362">
        <v>1.2300499999999999E-3</v>
      </c>
      <c r="M1362">
        <v>0.99953899999999996</v>
      </c>
      <c r="N1362">
        <v>0</v>
      </c>
      <c r="O1362" t="s">
        <v>42</v>
      </c>
    </row>
    <row r="1363" spans="1:15" x14ac:dyDescent="0.25">
      <c r="A1363" t="s">
        <v>176</v>
      </c>
      <c r="B1363">
        <v>435.41500000000002</v>
      </c>
      <c r="C1363">
        <v>372.435</v>
      </c>
      <c r="D1363">
        <v>372.38600000000002</v>
      </c>
      <c r="E1363">
        <v>367.089</v>
      </c>
      <c r="F1363">
        <v>9.8359000000000005</v>
      </c>
      <c r="G1363">
        <v>128.023</v>
      </c>
      <c r="H1363">
        <v>45.079300000000003</v>
      </c>
      <c r="I1363">
        <v>13.1524</v>
      </c>
      <c r="J1363">
        <v>42.664000000000001</v>
      </c>
      <c r="K1363">
        <v>210.66300000000001</v>
      </c>
      <c r="L1363">
        <v>1.2300499999999999E-3</v>
      </c>
      <c r="M1363">
        <v>0.99985800000000002</v>
      </c>
      <c r="N1363">
        <v>0</v>
      </c>
      <c r="O1363" t="s">
        <v>42</v>
      </c>
    </row>
    <row r="1364" spans="1:15" x14ac:dyDescent="0.25">
      <c r="A1364" t="s">
        <v>176</v>
      </c>
      <c r="B1364">
        <v>456.11200000000002</v>
      </c>
      <c r="C1364">
        <v>392.45600000000002</v>
      </c>
      <c r="D1364">
        <v>392.40899999999999</v>
      </c>
      <c r="E1364">
        <v>387.02699999999999</v>
      </c>
      <c r="F1364">
        <v>9.8161900000000006</v>
      </c>
      <c r="G1364">
        <v>128.58099999999999</v>
      </c>
      <c r="H1364">
        <v>44.893700000000003</v>
      </c>
      <c r="I1364">
        <v>13.4899</v>
      </c>
      <c r="J1364">
        <v>42.781199999999998</v>
      </c>
      <c r="K1364">
        <v>230.19200000000001</v>
      </c>
      <c r="L1364">
        <v>1.2300499999999999E-3</v>
      </c>
      <c r="M1364">
        <v>0.99953999999999998</v>
      </c>
      <c r="N1364">
        <v>0</v>
      </c>
      <c r="O1364" t="s">
        <v>42</v>
      </c>
    </row>
    <row r="1365" spans="1:15" x14ac:dyDescent="0.25">
      <c r="A1365" t="s">
        <v>176</v>
      </c>
      <c r="B1365">
        <v>455.64800000000002</v>
      </c>
      <c r="C1365">
        <v>393.78899999999999</v>
      </c>
      <c r="D1365">
        <v>393.73700000000002</v>
      </c>
      <c r="E1365">
        <v>388.423</v>
      </c>
      <c r="F1365">
        <v>10.3813</v>
      </c>
      <c r="G1365">
        <v>128.39699999999999</v>
      </c>
      <c r="H1365">
        <v>45.083100000000002</v>
      </c>
      <c r="I1365">
        <v>13.536</v>
      </c>
      <c r="J1365">
        <v>42.7226</v>
      </c>
      <c r="K1365">
        <v>231.40199999999999</v>
      </c>
      <c r="L1365">
        <v>1.2300499999999999E-3</v>
      </c>
      <c r="M1365">
        <v>0.99975499999999995</v>
      </c>
      <c r="N1365">
        <v>0</v>
      </c>
      <c r="O1365" t="s">
        <v>42</v>
      </c>
    </row>
    <row r="1366" spans="1:15" x14ac:dyDescent="0.25">
      <c r="A1366" t="s">
        <v>176</v>
      </c>
      <c r="B1366">
        <v>465.98899999999998</v>
      </c>
      <c r="C1366">
        <v>404.44600000000003</v>
      </c>
      <c r="D1366">
        <v>404.39499999999998</v>
      </c>
      <c r="E1366">
        <v>398.95600000000002</v>
      </c>
      <c r="F1366">
        <v>9.8133999999999997</v>
      </c>
      <c r="G1366">
        <v>131.15299999999999</v>
      </c>
      <c r="H1366">
        <v>46.225000000000001</v>
      </c>
      <c r="I1366">
        <v>13.742800000000001</v>
      </c>
      <c r="J1366">
        <v>43.849299999999999</v>
      </c>
      <c r="K1366">
        <v>239.73099999999999</v>
      </c>
      <c r="L1366">
        <v>1.2300499999999999E-3</v>
      </c>
      <c r="M1366">
        <v>0.99918700000000005</v>
      </c>
      <c r="N1366">
        <v>0</v>
      </c>
      <c r="O1366" t="s">
        <v>42</v>
      </c>
    </row>
    <row r="1367" spans="1:15" x14ac:dyDescent="0.25">
      <c r="A1367" t="s">
        <v>176</v>
      </c>
      <c r="B1367">
        <v>434.08600000000001</v>
      </c>
      <c r="C1367">
        <v>372.19799999999998</v>
      </c>
      <c r="D1367">
        <v>372.15199999999999</v>
      </c>
      <c r="E1367">
        <v>366.84899999999999</v>
      </c>
      <c r="F1367">
        <v>10.234400000000001</v>
      </c>
      <c r="G1367">
        <v>128.93199999999999</v>
      </c>
      <c r="H1367">
        <v>45.8919</v>
      </c>
      <c r="I1367">
        <v>13.3743</v>
      </c>
      <c r="J1367">
        <v>42.347000000000001</v>
      </c>
      <c r="K1367">
        <v>209.46899999999999</v>
      </c>
      <c r="L1367">
        <v>1.2300900000000001E-3</v>
      </c>
      <c r="M1367">
        <v>0.99975099999999995</v>
      </c>
      <c r="N1367">
        <v>0</v>
      </c>
      <c r="O1367" t="s">
        <v>42</v>
      </c>
    </row>
    <row r="1368" spans="1:15" x14ac:dyDescent="0.25">
      <c r="A1368" t="s">
        <v>176</v>
      </c>
      <c r="B1368">
        <v>447.62</v>
      </c>
      <c r="C1368">
        <v>383.15100000000001</v>
      </c>
      <c r="D1368">
        <v>383.09899999999999</v>
      </c>
      <c r="E1368">
        <v>377.69200000000001</v>
      </c>
      <c r="F1368">
        <v>9.8659999999999997</v>
      </c>
      <c r="G1368">
        <v>130.126</v>
      </c>
      <c r="H1368">
        <v>45.455599999999997</v>
      </c>
      <c r="I1368">
        <v>13.3559</v>
      </c>
      <c r="J1368">
        <v>43.933100000000003</v>
      </c>
      <c r="K1368">
        <v>219.24700000000001</v>
      </c>
      <c r="L1368">
        <v>1.2300499999999999E-3</v>
      </c>
      <c r="M1368">
        <v>0.99977400000000005</v>
      </c>
      <c r="N1368">
        <v>0</v>
      </c>
      <c r="O1368" t="s">
        <v>42</v>
      </c>
    </row>
    <row r="1369" spans="1:15" x14ac:dyDescent="0.25">
      <c r="A1369" t="s">
        <v>176</v>
      </c>
      <c r="B1369">
        <v>446.91399999999999</v>
      </c>
      <c r="C1369">
        <v>386.22800000000001</v>
      </c>
      <c r="D1369">
        <v>386.18099999999998</v>
      </c>
      <c r="E1369">
        <v>380.85700000000003</v>
      </c>
      <c r="F1369">
        <v>9.7074999999999996</v>
      </c>
      <c r="G1369">
        <v>128.911</v>
      </c>
      <c r="H1369">
        <v>45.772399999999998</v>
      </c>
      <c r="I1369">
        <v>13.3613</v>
      </c>
      <c r="J1369">
        <v>42.513300000000001</v>
      </c>
      <c r="K1369">
        <v>223.92500000000001</v>
      </c>
      <c r="L1369">
        <v>1.23007E-3</v>
      </c>
      <c r="M1369">
        <v>0.99978199999999995</v>
      </c>
      <c r="N1369">
        <v>0</v>
      </c>
      <c r="O1369" t="s">
        <v>42</v>
      </c>
    </row>
    <row r="1370" spans="1:15" x14ac:dyDescent="0.25">
      <c r="A1370" t="s">
        <v>176</v>
      </c>
      <c r="B1370">
        <v>456.709</v>
      </c>
      <c r="C1370">
        <v>394.86200000000002</v>
      </c>
      <c r="D1370">
        <v>394.80799999999999</v>
      </c>
      <c r="E1370">
        <v>389.43799999999999</v>
      </c>
      <c r="F1370">
        <v>10.383800000000001</v>
      </c>
      <c r="G1370">
        <v>131.06100000000001</v>
      </c>
      <c r="H1370">
        <v>46.216900000000003</v>
      </c>
      <c r="I1370">
        <v>13.543900000000001</v>
      </c>
      <c r="J1370">
        <v>43.849299999999999</v>
      </c>
      <c r="K1370">
        <v>229.535</v>
      </c>
      <c r="L1370">
        <v>1.2300499999999999E-3</v>
      </c>
      <c r="M1370">
        <v>0.99977099999999997</v>
      </c>
      <c r="N1370">
        <v>0</v>
      </c>
      <c r="O1370" t="s">
        <v>42</v>
      </c>
    </row>
    <row r="1371" spans="1:15" x14ac:dyDescent="0.25">
      <c r="A1371" t="s">
        <v>176</v>
      </c>
      <c r="B1371">
        <v>445.98099999999999</v>
      </c>
      <c r="C1371">
        <v>383.04700000000003</v>
      </c>
      <c r="D1371">
        <v>382.99400000000003</v>
      </c>
      <c r="E1371">
        <v>377.55599999999998</v>
      </c>
      <c r="F1371">
        <v>9.8339999999999996</v>
      </c>
      <c r="G1371">
        <v>128.52600000000001</v>
      </c>
      <c r="H1371">
        <v>45.033099999999997</v>
      </c>
      <c r="I1371">
        <v>13.281599999999999</v>
      </c>
      <c r="J1371">
        <v>42.870800000000003</v>
      </c>
      <c r="K1371">
        <v>220.875</v>
      </c>
      <c r="L1371">
        <v>1.2300499999999999E-3</v>
      </c>
      <c r="M1371">
        <v>0.99976100000000001</v>
      </c>
      <c r="N1371">
        <v>0</v>
      </c>
      <c r="O1371" t="s">
        <v>42</v>
      </c>
    </row>
    <row r="1372" spans="1:15" x14ac:dyDescent="0.25">
      <c r="A1372" t="s">
        <v>176</v>
      </c>
      <c r="B1372">
        <v>464.666</v>
      </c>
      <c r="C1372">
        <v>401.529</v>
      </c>
      <c r="D1372">
        <v>401.47500000000002</v>
      </c>
      <c r="E1372">
        <v>396.09399999999999</v>
      </c>
      <c r="F1372">
        <v>9.8382000000000005</v>
      </c>
      <c r="G1372">
        <v>130.55099999999999</v>
      </c>
      <c r="H1372">
        <v>45.779000000000003</v>
      </c>
      <c r="I1372">
        <v>13.6403</v>
      </c>
      <c r="J1372">
        <v>43.792499999999997</v>
      </c>
      <c r="K1372">
        <v>237.114</v>
      </c>
      <c r="L1372">
        <v>1.2301E-3</v>
      </c>
      <c r="M1372">
        <v>0.99954799999999999</v>
      </c>
      <c r="N1372">
        <v>0</v>
      </c>
      <c r="O1372" t="s">
        <v>42</v>
      </c>
    </row>
    <row r="1373" spans="1:15" x14ac:dyDescent="0.25">
      <c r="A1373" t="s">
        <v>176</v>
      </c>
      <c r="B1373">
        <v>460.66300000000001</v>
      </c>
      <c r="C1373">
        <v>398.02499999999998</v>
      </c>
      <c r="D1373">
        <v>397.97399999999999</v>
      </c>
      <c r="E1373">
        <v>392.67700000000002</v>
      </c>
      <c r="F1373">
        <v>10.122199999999999</v>
      </c>
      <c r="G1373">
        <v>129.535</v>
      </c>
      <c r="H1373">
        <v>45.811700000000002</v>
      </c>
      <c r="I1373">
        <v>13.639200000000001</v>
      </c>
      <c r="J1373">
        <v>42.747</v>
      </c>
      <c r="K1373">
        <v>234.70599999999999</v>
      </c>
      <c r="L1373">
        <v>1.23007E-3</v>
      </c>
      <c r="M1373">
        <v>0.99933399999999994</v>
      </c>
      <c r="N1373">
        <v>0</v>
      </c>
      <c r="O1373" t="s">
        <v>42</v>
      </c>
    </row>
    <row r="1374" spans="1:15" x14ac:dyDescent="0.25">
      <c r="A1374" t="s">
        <v>176</v>
      </c>
      <c r="B1374">
        <v>456.815</v>
      </c>
      <c r="C1374">
        <v>394.767</v>
      </c>
      <c r="D1374">
        <v>394.71499999999997</v>
      </c>
      <c r="E1374">
        <v>389.39699999999999</v>
      </c>
      <c r="F1374">
        <v>9.8150999999999993</v>
      </c>
      <c r="G1374">
        <v>129.179</v>
      </c>
      <c r="H1374">
        <v>45.4253</v>
      </c>
      <c r="I1374">
        <v>13.351599999999999</v>
      </c>
      <c r="J1374">
        <v>42.959000000000003</v>
      </c>
      <c r="K1374">
        <v>231.91900000000001</v>
      </c>
      <c r="L1374">
        <v>1.2300499999999999E-3</v>
      </c>
      <c r="M1374">
        <v>0.99896600000000002</v>
      </c>
      <c r="N1374">
        <v>0</v>
      </c>
      <c r="O1374" t="s">
        <v>42</v>
      </c>
    </row>
    <row r="1375" spans="1:15" x14ac:dyDescent="0.25">
      <c r="A1375" t="s">
        <v>176</v>
      </c>
      <c r="B1375">
        <v>441.82900000000001</v>
      </c>
      <c r="C1375">
        <v>378.96199999999999</v>
      </c>
      <c r="D1375">
        <v>378.91800000000001</v>
      </c>
      <c r="E1375">
        <v>373.62900000000002</v>
      </c>
      <c r="F1375">
        <v>10.408899999999999</v>
      </c>
      <c r="G1375">
        <v>127.934</v>
      </c>
      <c r="H1375">
        <v>45.577300000000001</v>
      </c>
      <c r="I1375">
        <v>13.2067</v>
      </c>
      <c r="J1375">
        <v>42.1068</v>
      </c>
      <c r="K1375">
        <v>217.09100000000001</v>
      </c>
      <c r="L1375">
        <v>1.2300600000000001E-3</v>
      </c>
      <c r="M1375">
        <v>0.999884</v>
      </c>
      <c r="N1375">
        <v>0</v>
      </c>
      <c r="O1375" t="s">
        <v>42</v>
      </c>
    </row>
    <row r="1376" spans="1:15" x14ac:dyDescent="0.25">
      <c r="A1376" t="s">
        <v>176</v>
      </c>
      <c r="B1376">
        <v>442.06</v>
      </c>
      <c r="C1376">
        <v>380.28</v>
      </c>
      <c r="D1376">
        <v>380.23099999999999</v>
      </c>
      <c r="E1376">
        <v>374.923</v>
      </c>
      <c r="F1376">
        <v>10.315300000000001</v>
      </c>
      <c r="G1376">
        <v>127.858</v>
      </c>
      <c r="H1376">
        <v>44.8596</v>
      </c>
      <c r="I1376">
        <v>13.1846</v>
      </c>
      <c r="J1376">
        <v>42.690100000000001</v>
      </c>
      <c r="K1376">
        <v>218.541</v>
      </c>
      <c r="L1376">
        <v>1.2300499999999999E-3</v>
      </c>
      <c r="M1376">
        <v>0.99941899999999995</v>
      </c>
      <c r="N1376">
        <v>0</v>
      </c>
      <c r="O1376" t="s">
        <v>42</v>
      </c>
    </row>
    <row r="1377" spans="1:15" x14ac:dyDescent="0.25">
      <c r="A1377" t="s">
        <v>176</v>
      </c>
      <c r="B1377">
        <v>461.88600000000002</v>
      </c>
      <c r="C1377">
        <v>399.73599999999999</v>
      </c>
      <c r="D1377">
        <v>399.685</v>
      </c>
      <c r="E1377">
        <v>394.34</v>
      </c>
      <c r="F1377">
        <v>9.9389000000000003</v>
      </c>
      <c r="G1377">
        <v>129.874</v>
      </c>
      <c r="H1377">
        <v>45.1006</v>
      </c>
      <c r="I1377">
        <v>13.519</v>
      </c>
      <c r="J1377">
        <v>43.632100000000001</v>
      </c>
      <c r="K1377">
        <v>235.98099999999999</v>
      </c>
      <c r="L1377">
        <v>1.2300600000000001E-3</v>
      </c>
      <c r="M1377">
        <v>0.99992800000000004</v>
      </c>
      <c r="N1377">
        <v>0</v>
      </c>
      <c r="O1377" t="s">
        <v>42</v>
      </c>
    </row>
    <row r="1378" spans="1:15" x14ac:dyDescent="0.25">
      <c r="A1378" t="s">
        <v>176</v>
      </c>
      <c r="B1378">
        <v>449.66199999999998</v>
      </c>
      <c r="C1378">
        <v>389.154</v>
      </c>
      <c r="D1378">
        <v>389.108</v>
      </c>
      <c r="E1378">
        <v>383.76799999999997</v>
      </c>
      <c r="F1378">
        <v>10.337300000000001</v>
      </c>
      <c r="G1378">
        <v>128.62</v>
      </c>
      <c r="H1378">
        <v>44.990699999999997</v>
      </c>
      <c r="I1378">
        <v>13.3689</v>
      </c>
      <c r="J1378">
        <v>42.934399999999997</v>
      </c>
      <c r="K1378">
        <v>226.41300000000001</v>
      </c>
      <c r="L1378">
        <v>1.2300499999999999E-3</v>
      </c>
      <c r="M1378">
        <v>0.99988500000000002</v>
      </c>
      <c r="N1378">
        <v>0</v>
      </c>
      <c r="O1378" t="s">
        <v>42</v>
      </c>
    </row>
    <row r="1379" spans="1:15" x14ac:dyDescent="0.25">
      <c r="A1379" t="s">
        <v>176</v>
      </c>
      <c r="B1379">
        <v>467.10300000000001</v>
      </c>
      <c r="C1379">
        <v>406.97500000000002</v>
      </c>
      <c r="D1379">
        <v>406.92700000000002</v>
      </c>
      <c r="E1379">
        <v>401.57600000000002</v>
      </c>
      <c r="F1379">
        <v>9.8600899999999996</v>
      </c>
      <c r="G1379">
        <v>130.46100000000001</v>
      </c>
      <c r="H1379">
        <v>45.529200000000003</v>
      </c>
      <c r="I1379">
        <v>13.663500000000001</v>
      </c>
      <c r="J1379">
        <v>43.609400000000001</v>
      </c>
      <c r="K1379">
        <v>242.66300000000001</v>
      </c>
      <c r="L1379">
        <v>1.2300499999999999E-3</v>
      </c>
      <c r="M1379">
        <v>0.99996700000000005</v>
      </c>
      <c r="N1379">
        <v>0</v>
      </c>
      <c r="O1379" t="s">
        <v>42</v>
      </c>
    </row>
    <row r="1380" spans="1:15" x14ac:dyDescent="0.25">
      <c r="A1380" t="s">
        <v>176</v>
      </c>
      <c r="B1380">
        <v>457.78699999999998</v>
      </c>
      <c r="C1380">
        <v>397.30700000000002</v>
      </c>
      <c r="D1380">
        <v>397.25900000000001</v>
      </c>
      <c r="E1380">
        <v>391.935</v>
      </c>
      <c r="F1380">
        <v>9.7743099999999998</v>
      </c>
      <c r="G1380">
        <v>128.46199999999999</v>
      </c>
      <c r="H1380">
        <v>44.816099999999999</v>
      </c>
      <c r="I1380">
        <v>13.2356</v>
      </c>
      <c r="J1380">
        <v>43.105600000000003</v>
      </c>
      <c r="K1380">
        <v>235.298</v>
      </c>
      <c r="L1380">
        <v>1.2300499999999999E-3</v>
      </c>
      <c r="M1380">
        <v>0.99984499999999998</v>
      </c>
      <c r="N1380">
        <v>0</v>
      </c>
      <c r="O1380" t="s">
        <v>42</v>
      </c>
    </row>
    <row r="1381" spans="1:15" x14ac:dyDescent="0.25">
      <c r="A1381" t="s">
        <v>176</v>
      </c>
      <c r="B1381">
        <v>446.20499999999998</v>
      </c>
      <c r="C1381">
        <v>384.21600000000001</v>
      </c>
      <c r="D1381">
        <v>384.16500000000002</v>
      </c>
      <c r="E1381">
        <v>378.62400000000002</v>
      </c>
      <c r="F1381">
        <v>10.263</v>
      </c>
      <c r="G1381">
        <v>128.29599999999999</v>
      </c>
      <c r="H1381">
        <v>45.012900000000002</v>
      </c>
      <c r="I1381">
        <v>13.237500000000001</v>
      </c>
      <c r="J1381">
        <v>43.148299999999999</v>
      </c>
      <c r="K1381">
        <v>221.83600000000001</v>
      </c>
      <c r="L1381">
        <v>1.2300499999999999E-3</v>
      </c>
      <c r="M1381">
        <v>0.99962799999999996</v>
      </c>
      <c r="N1381">
        <v>0</v>
      </c>
      <c r="O1381" t="s">
        <v>42</v>
      </c>
    </row>
    <row r="1382" spans="1:15" x14ac:dyDescent="0.25">
      <c r="A1382" t="s">
        <v>176</v>
      </c>
      <c r="B1382">
        <v>449.62599999999998</v>
      </c>
      <c r="C1382">
        <v>387.012</v>
      </c>
      <c r="D1382">
        <v>386.96600000000001</v>
      </c>
      <c r="E1382">
        <v>381.66399999999999</v>
      </c>
      <c r="F1382">
        <v>10.0396</v>
      </c>
      <c r="G1382">
        <v>127.807</v>
      </c>
      <c r="H1382">
        <v>44.809899999999999</v>
      </c>
      <c r="I1382">
        <v>13.335800000000001</v>
      </c>
      <c r="J1382">
        <v>42.418500000000002</v>
      </c>
      <c r="K1382">
        <v>225.61</v>
      </c>
      <c r="L1382">
        <v>1.2300499999999999E-3</v>
      </c>
      <c r="M1382">
        <v>0.99894000000000005</v>
      </c>
      <c r="N1382">
        <v>0</v>
      </c>
      <c r="O1382" t="s">
        <v>42</v>
      </c>
    </row>
    <row r="1383" spans="1:15" x14ac:dyDescent="0.25">
      <c r="A1383" t="s">
        <v>176</v>
      </c>
      <c r="B1383">
        <v>449.59899999999999</v>
      </c>
      <c r="C1383">
        <v>389.13499999999999</v>
      </c>
      <c r="D1383">
        <v>389.08100000000002</v>
      </c>
      <c r="E1383">
        <v>383.68799999999999</v>
      </c>
      <c r="F1383">
        <v>9.8508999999999993</v>
      </c>
      <c r="G1383">
        <v>130.13999999999999</v>
      </c>
      <c r="H1383">
        <v>45.418100000000003</v>
      </c>
      <c r="I1383">
        <v>13.4015</v>
      </c>
      <c r="J1383">
        <v>43.939799999999998</v>
      </c>
      <c r="K1383">
        <v>225.209</v>
      </c>
      <c r="L1383">
        <v>1.2300499999999999E-3</v>
      </c>
      <c r="M1383">
        <v>0.99999899999999997</v>
      </c>
      <c r="N1383">
        <v>0</v>
      </c>
      <c r="O1383" t="s">
        <v>42</v>
      </c>
    </row>
    <row r="1384" spans="1:15" x14ac:dyDescent="0.25">
      <c r="A1384" t="s">
        <v>176</v>
      </c>
      <c r="B1384">
        <v>457.065</v>
      </c>
      <c r="C1384">
        <v>396.90499999999997</v>
      </c>
      <c r="D1384">
        <v>396.86</v>
      </c>
      <c r="E1384">
        <v>391.548</v>
      </c>
      <c r="F1384">
        <v>9.6957900000000006</v>
      </c>
      <c r="G1384">
        <v>128.114</v>
      </c>
      <c r="H1384">
        <v>44.698</v>
      </c>
      <c r="I1384">
        <v>13.416499999999999</v>
      </c>
      <c r="J1384">
        <v>42.667499999999997</v>
      </c>
      <c r="K1384">
        <v>235.398</v>
      </c>
      <c r="L1384">
        <v>1.2300499999999999E-3</v>
      </c>
      <c r="M1384">
        <v>0.99978699999999998</v>
      </c>
      <c r="N1384">
        <v>0</v>
      </c>
      <c r="O1384" t="s">
        <v>42</v>
      </c>
    </row>
    <row r="1385" spans="1:15" x14ac:dyDescent="0.25">
      <c r="A1385" t="s">
        <v>176</v>
      </c>
      <c r="B1385">
        <v>457.65899999999999</v>
      </c>
      <c r="C1385">
        <v>394.58699999999999</v>
      </c>
      <c r="D1385">
        <v>394.54</v>
      </c>
      <c r="E1385">
        <v>389.22300000000001</v>
      </c>
      <c r="F1385">
        <v>10.7829</v>
      </c>
      <c r="G1385">
        <v>128.90700000000001</v>
      </c>
      <c r="H1385">
        <v>45.193899999999999</v>
      </c>
      <c r="I1385">
        <v>13.5883</v>
      </c>
      <c r="J1385">
        <v>42.8127</v>
      </c>
      <c r="K1385">
        <v>231.15199999999999</v>
      </c>
      <c r="L1385">
        <v>1.2300499999999999E-3</v>
      </c>
      <c r="M1385">
        <v>0.99960499999999997</v>
      </c>
      <c r="N1385">
        <v>0</v>
      </c>
      <c r="O1385" t="s">
        <v>42</v>
      </c>
    </row>
    <row r="1386" spans="1:15" x14ac:dyDescent="0.25">
      <c r="A1386" t="s">
        <v>176</v>
      </c>
      <c r="B1386">
        <v>450.94400000000002</v>
      </c>
      <c r="C1386">
        <v>388.75299999999999</v>
      </c>
      <c r="D1386">
        <v>388.70299999999997</v>
      </c>
      <c r="E1386">
        <v>383.351</v>
      </c>
      <c r="F1386">
        <v>10.395799999999999</v>
      </c>
      <c r="G1386">
        <v>128.58699999999999</v>
      </c>
      <c r="H1386">
        <v>44.950299999999999</v>
      </c>
      <c r="I1386">
        <v>13.2478</v>
      </c>
      <c r="J1386">
        <v>43.151600000000002</v>
      </c>
      <c r="K1386">
        <v>225.90299999999999</v>
      </c>
      <c r="L1386">
        <v>1.2300499999999999E-3</v>
      </c>
      <c r="M1386">
        <v>0.99896600000000002</v>
      </c>
      <c r="N1386">
        <v>0</v>
      </c>
      <c r="O1386" t="s">
        <v>42</v>
      </c>
    </row>
    <row r="1387" spans="1:15" x14ac:dyDescent="0.25">
      <c r="A1387" t="s">
        <v>176</v>
      </c>
      <c r="B1387">
        <v>451.42700000000002</v>
      </c>
      <c r="C1387">
        <v>389.82100000000003</v>
      </c>
      <c r="D1387">
        <v>389.77600000000001</v>
      </c>
      <c r="E1387">
        <v>384.447</v>
      </c>
      <c r="F1387">
        <v>9.7594999999999992</v>
      </c>
      <c r="G1387">
        <v>127.959</v>
      </c>
      <c r="H1387">
        <v>45.0916</v>
      </c>
      <c r="I1387">
        <v>13.315200000000001</v>
      </c>
      <c r="J1387">
        <v>42.494799999999998</v>
      </c>
      <c r="K1387">
        <v>228.404</v>
      </c>
      <c r="L1387">
        <v>1.2300600000000001E-3</v>
      </c>
      <c r="M1387">
        <v>0.99928099999999997</v>
      </c>
      <c r="N1387">
        <v>0</v>
      </c>
      <c r="O1387" t="s">
        <v>42</v>
      </c>
    </row>
    <row r="1388" spans="1:15" x14ac:dyDescent="0.25">
      <c r="A1388" t="s">
        <v>176</v>
      </c>
      <c r="B1388">
        <v>441.93799999999999</v>
      </c>
      <c r="C1388">
        <v>380.60199999999998</v>
      </c>
      <c r="D1388">
        <v>380.548</v>
      </c>
      <c r="E1388">
        <v>375.142</v>
      </c>
      <c r="F1388">
        <v>9.9309999999999992</v>
      </c>
      <c r="G1388">
        <v>129.52799999999999</v>
      </c>
      <c r="H1388">
        <v>45.619199999999999</v>
      </c>
      <c r="I1388">
        <v>13.396699999999999</v>
      </c>
      <c r="J1388">
        <v>43.220700000000001</v>
      </c>
      <c r="K1388">
        <v>217.422</v>
      </c>
      <c r="L1388">
        <v>1.2300499999999999E-3</v>
      </c>
      <c r="M1388">
        <v>0.99909000000000003</v>
      </c>
      <c r="N1388">
        <v>0</v>
      </c>
      <c r="O1388" t="s">
        <v>42</v>
      </c>
    </row>
    <row r="1389" spans="1:15" x14ac:dyDescent="0.25">
      <c r="A1389" t="s">
        <v>176</v>
      </c>
      <c r="B1389">
        <v>466.27800000000002</v>
      </c>
      <c r="C1389">
        <v>404.74799999999999</v>
      </c>
      <c r="D1389">
        <v>404.70100000000002</v>
      </c>
      <c r="E1389">
        <v>399.35899999999998</v>
      </c>
      <c r="F1389">
        <v>10.114800000000001</v>
      </c>
      <c r="G1389">
        <v>129.14599999999999</v>
      </c>
      <c r="H1389">
        <v>45.283099999999997</v>
      </c>
      <c r="I1389">
        <v>13.4373</v>
      </c>
      <c r="J1389">
        <v>43.107399999999998</v>
      </c>
      <c r="K1389">
        <v>241.56800000000001</v>
      </c>
      <c r="L1389">
        <v>1.2300499999999999E-3</v>
      </c>
      <c r="M1389">
        <v>0.99990299999999999</v>
      </c>
      <c r="N1389">
        <v>0</v>
      </c>
      <c r="O1389" t="s">
        <v>42</v>
      </c>
    </row>
    <row r="1390" spans="1:15" x14ac:dyDescent="0.25">
      <c r="A1390" t="s">
        <v>176</v>
      </c>
      <c r="B1390">
        <v>444.21600000000001</v>
      </c>
      <c r="C1390">
        <v>382.70699999999999</v>
      </c>
      <c r="D1390">
        <v>382.65499999999997</v>
      </c>
      <c r="E1390">
        <v>377.17099999999999</v>
      </c>
      <c r="F1390">
        <v>9.9049099999999992</v>
      </c>
      <c r="G1390">
        <v>129.86500000000001</v>
      </c>
      <c r="H1390">
        <v>45.611499999999999</v>
      </c>
      <c r="I1390">
        <v>13.368</v>
      </c>
      <c r="J1390">
        <v>43.542099999999998</v>
      </c>
      <c r="K1390">
        <v>218.91200000000001</v>
      </c>
      <c r="L1390">
        <v>1.2300499999999999E-3</v>
      </c>
      <c r="M1390">
        <v>0.99917800000000001</v>
      </c>
      <c r="N1390">
        <v>0</v>
      </c>
      <c r="O1390" t="s">
        <v>42</v>
      </c>
    </row>
    <row r="1391" spans="1:15" x14ac:dyDescent="0.25">
      <c r="A1391" t="s">
        <v>176</v>
      </c>
      <c r="B1391">
        <v>447.49599999999998</v>
      </c>
      <c r="C1391">
        <v>384.67500000000001</v>
      </c>
      <c r="D1391">
        <v>384.62799999999999</v>
      </c>
      <c r="E1391">
        <v>379.327</v>
      </c>
      <c r="F1391">
        <v>9.8516899999999996</v>
      </c>
      <c r="G1391">
        <v>129.21899999999999</v>
      </c>
      <c r="H1391">
        <v>45.691200000000002</v>
      </c>
      <c r="I1391">
        <v>13.4168</v>
      </c>
      <c r="J1391">
        <v>42.612200000000001</v>
      </c>
      <c r="K1391">
        <v>221.809</v>
      </c>
      <c r="L1391">
        <v>1.2300499999999999E-3</v>
      </c>
      <c r="M1391">
        <v>0.99991799999999997</v>
      </c>
      <c r="N1391">
        <v>0</v>
      </c>
      <c r="O1391" t="s">
        <v>42</v>
      </c>
    </row>
    <row r="1392" spans="1:15" x14ac:dyDescent="0.25">
      <c r="A1392" t="s">
        <v>176</v>
      </c>
      <c r="B1392">
        <v>442.89600000000002</v>
      </c>
      <c r="C1392">
        <v>381.92599999999999</v>
      </c>
      <c r="D1392">
        <v>381.87400000000002</v>
      </c>
      <c r="E1392">
        <v>376.50799999999998</v>
      </c>
      <c r="F1392">
        <v>10.5175</v>
      </c>
      <c r="G1392">
        <v>130.255</v>
      </c>
      <c r="H1392">
        <v>46.167299999999997</v>
      </c>
      <c r="I1392">
        <v>13.581</v>
      </c>
      <c r="J1392">
        <v>43.0304</v>
      </c>
      <c r="K1392">
        <v>217.303</v>
      </c>
      <c r="L1392">
        <v>1.2300499999999999E-3</v>
      </c>
      <c r="M1392">
        <v>0.99777700000000003</v>
      </c>
      <c r="N1392">
        <v>0</v>
      </c>
      <c r="O1392" t="s">
        <v>42</v>
      </c>
    </row>
    <row r="1393" spans="1:25" x14ac:dyDescent="0.25">
      <c r="A1393" t="s">
        <v>176</v>
      </c>
      <c r="B1393">
        <v>454.08300000000003</v>
      </c>
      <c r="C1393">
        <v>393.27100000000002</v>
      </c>
      <c r="D1393">
        <v>393.22300000000001</v>
      </c>
      <c r="E1393">
        <v>387.87200000000001</v>
      </c>
      <c r="F1393">
        <v>10.107100000000001</v>
      </c>
      <c r="G1393">
        <v>128.65199999999999</v>
      </c>
      <c r="H1393">
        <v>45.133099999999999</v>
      </c>
      <c r="I1393">
        <v>13.3843</v>
      </c>
      <c r="J1393">
        <v>42.816899999999997</v>
      </c>
      <c r="K1393">
        <v>230.863</v>
      </c>
      <c r="L1393">
        <v>1.2300600000000001E-3</v>
      </c>
      <c r="M1393">
        <v>0.99978199999999995</v>
      </c>
      <c r="N1393">
        <v>0</v>
      </c>
      <c r="O1393" t="s">
        <v>42</v>
      </c>
    </row>
    <row r="1394" spans="1:25" x14ac:dyDescent="0.25">
      <c r="A1394" t="s">
        <v>176</v>
      </c>
      <c r="B1394">
        <v>447.375</v>
      </c>
      <c r="C1394">
        <v>385.64600000000002</v>
      </c>
      <c r="D1394">
        <v>385.59500000000003</v>
      </c>
      <c r="E1394">
        <v>380.20600000000002</v>
      </c>
      <c r="F1394">
        <v>9.9596999999999998</v>
      </c>
      <c r="G1394">
        <v>130.96100000000001</v>
      </c>
      <c r="H1394">
        <v>46.5456</v>
      </c>
      <c r="I1394">
        <v>13.3439</v>
      </c>
      <c r="J1394">
        <v>43.410299999999999</v>
      </c>
      <c r="K1394">
        <v>220.68100000000001</v>
      </c>
      <c r="L1394">
        <v>1.2300499999999999E-3</v>
      </c>
      <c r="M1394">
        <v>0.99983200000000005</v>
      </c>
      <c r="N1394">
        <v>0</v>
      </c>
      <c r="O1394" t="s">
        <v>42</v>
      </c>
    </row>
    <row r="1395" spans="1:25" x14ac:dyDescent="0.25">
      <c r="A1395" t="s">
        <v>176</v>
      </c>
      <c r="B1395">
        <v>441.90899999999999</v>
      </c>
      <c r="C1395">
        <v>379.94799999999998</v>
      </c>
      <c r="D1395">
        <v>379.90499999999997</v>
      </c>
      <c r="E1395">
        <v>374.601</v>
      </c>
      <c r="F1395">
        <v>9.7455999999999996</v>
      </c>
      <c r="G1395">
        <v>127.184</v>
      </c>
      <c r="H1395">
        <v>44.811399999999999</v>
      </c>
      <c r="I1395">
        <v>13.3133</v>
      </c>
      <c r="J1395">
        <v>41.845300000000002</v>
      </c>
      <c r="K1395">
        <v>219.41</v>
      </c>
      <c r="L1395">
        <v>1.2300499999999999E-3</v>
      </c>
      <c r="M1395">
        <v>0.99909999999999999</v>
      </c>
      <c r="N1395">
        <v>0</v>
      </c>
      <c r="O1395" t="s">
        <v>42</v>
      </c>
    </row>
    <row r="1396" spans="1:25" x14ac:dyDescent="0.25">
      <c r="A1396" t="s">
        <v>176</v>
      </c>
      <c r="B1396">
        <v>453.952</v>
      </c>
      <c r="C1396">
        <v>391.35700000000003</v>
      </c>
      <c r="D1396">
        <v>391.30700000000002</v>
      </c>
      <c r="E1396">
        <v>385.96800000000002</v>
      </c>
      <c r="F1396">
        <v>10.4428</v>
      </c>
      <c r="G1396">
        <v>129.22300000000001</v>
      </c>
      <c r="H1396">
        <v>45.532299999999999</v>
      </c>
      <c r="I1396">
        <v>13.2759</v>
      </c>
      <c r="J1396">
        <v>43.124400000000001</v>
      </c>
      <c r="K1396">
        <v>227.93</v>
      </c>
      <c r="L1396">
        <v>1.2300799999999999E-3</v>
      </c>
      <c r="M1396">
        <v>0.99949200000000005</v>
      </c>
      <c r="N1396">
        <v>0</v>
      </c>
      <c r="O1396" t="s">
        <v>42</v>
      </c>
    </row>
    <row r="1397" spans="1:25" x14ac:dyDescent="0.25">
      <c r="A1397" t="s">
        <v>176</v>
      </c>
      <c r="B1397">
        <v>453.59100000000001</v>
      </c>
      <c r="C1397">
        <v>391.50099999999998</v>
      </c>
      <c r="D1397">
        <v>391.45499999999998</v>
      </c>
      <c r="E1397">
        <v>386.125</v>
      </c>
      <c r="F1397">
        <v>9.9035899999999994</v>
      </c>
      <c r="G1397">
        <v>128.416</v>
      </c>
      <c r="H1397">
        <v>44.898600000000002</v>
      </c>
      <c r="I1397">
        <v>13.377800000000001</v>
      </c>
      <c r="J1397">
        <v>42.8294</v>
      </c>
      <c r="K1397">
        <v>229.48599999999999</v>
      </c>
      <c r="L1397">
        <v>1.2300499999999999E-3</v>
      </c>
      <c r="M1397">
        <v>0.99986699999999995</v>
      </c>
      <c r="N1397">
        <v>0</v>
      </c>
      <c r="O1397" t="s">
        <v>42</v>
      </c>
    </row>
    <row r="1398" spans="1:25" x14ac:dyDescent="0.25">
      <c r="A1398" t="s">
        <v>176</v>
      </c>
      <c r="B1398">
        <v>452.52699999999999</v>
      </c>
      <c r="C1398">
        <v>388.52</v>
      </c>
      <c r="D1398">
        <v>388.47199999999998</v>
      </c>
      <c r="E1398">
        <v>383.07799999999997</v>
      </c>
      <c r="F1398">
        <v>9.827</v>
      </c>
      <c r="G1398">
        <v>128.81100000000001</v>
      </c>
      <c r="H1398">
        <v>44.982799999999997</v>
      </c>
      <c r="I1398">
        <v>13.4056</v>
      </c>
      <c r="J1398">
        <v>43.046500000000002</v>
      </c>
      <c r="K1398">
        <v>226.07400000000001</v>
      </c>
      <c r="L1398">
        <v>1.2300499999999999E-3</v>
      </c>
      <c r="M1398">
        <v>0.99954200000000004</v>
      </c>
      <c r="N1398">
        <v>0</v>
      </c>
      <c r="O1398" t="s">
        <v>42</v>
      </c>
    </row>
    <row r="1399" spans="1:25" x14ac:dyDescent="0.25">
      <c r="A1399" t="s">
        <v>176</v>
      </c>
      <c r="B1399">
        <v>466.33800000000002</v>
      </c>
      <c r="C1399">
        <v>405.29199999999997</v>
      </c>
      <c r="D1399">
        <v>405.245</v>
      </c>
      <c r="E1399">
        <v>399.84</v>
      </c>
      <c r="F1399">
        <v>9.8659999999999997</v>
      </c>
      <c r="G1399">
        <v>131.381</v>
      </c>
      <c r="H1399">
        <v>46.4953</v>
      </c>
      <c r="I1399">
        <v>13.4689</v>
      </c>
      <c r="J1399">
        <v>43.701799999999999</v>
      </c>
      <c r="K1399">
        <v>240.12799999999999</v>
      </c>
      <c r="L1399">
        <v>1.2300499999999999E-3</v>
      </c>
      <c r="M1399">
        <v>0.99977700000000003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176</v>
      </c>
      <c r="B1400">
        <v>452.83199999999999</v>
      </c>
      <c r="C1400">
        <v>390.76100000000002</v>
      </c>
      <c r="D1400">
        <v>390.714</v>
      </c>
      <c r="E1400">
        <v>385.399</v>
      </c>
      <c r="F1400">
        <v>10.4352</v>
      </c>
      <c r="G1400">
        <v>128.631</v>
      </c>
      <c r="H1400">
        <v>45.426499999999997</v>
      </c>
      <c r="I1400">
        <v>13.3666</v>
      </c>
      <c r="J1400">
        <v>42.586199999999998</v>
      </c>
      <c r="K1400">
        <v>228.02799999999999</v>
      </c>
      <c r="L1400">
        <v>1.2300499999999999E-3</v>
      </c>
      <c r="M1400">
        <v>0.99993600000000005</v>
      </c>
      <c r="N1400">
        <v>0</v>
      </c>
      <c r="O1400" t="s">
        <v>42</v>
      </c>
      <c r="R1400">
        <f>AVERAGE(B1351:B1400)</f>
        <v>451.55613999999986</v>
      </c>
      <c r="S1400">
        <f>AVERAGE(C1351:C1400)</f>
        <v>389.51128000000011</v>
      </c>
      <c r="U1400">
        <f>_xlfn.VAR.P(B1351:B1400)</f>
        <v>70.440357480399996</v>
      </c>
      <c r="V1400">
        <f>_xlfn.VAR.P(C1351:C1400)</f>
        <v>73.853179401600059</v>
      </c>
      <c r="X1400">
        <f>1.96*SQRT(U1400)/50</f>
        <v>0.32900071568110889</v>
      </c>
      <c r="Y1400">
        <f>1.96*SQRT(V1400)/50</f>
        <v>0.33687646043568364</v>
      </c>
    </row>
    <row r="1401" spans="1:25" x14ac:dyDescent="0.25">
      <c r="A1401" t="s">
        <v>177</v>
      </c>
      <c r="B1401">
        <v>22733.557400000002</v>
      </c>
      <c r="C1401" t="s">
        <v>36</v>
      </c>
    </row>
    <row r="1402" spans="1:25" x14ac:dyDescent="0.25">
      <c r="A1402" t="s">
        <v>178</v>
      </c>
      <c r="B1402">
        <v>381.08800000000002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1.2300499999999999E-3</v>
      </c>
      <c r="L1402">
        <v>0.99967399999999995</v>
      </c>
      <c r="M1402">
        <v>0</v>
      </c>
      <c r="N1402" t="s">
        <v>42</v>
      </c>
    </row>
    <row r="1403" spans="1:25" x14ac:dyDescent="0.25">
      <c r="A1403" t="s">
        <v>178</v>
      </c>
      <c r="B1403">
        <v>372.23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1.2300499999999999E-3</v>
      </c>
      <c r="L1403">
        <v>0.99915399999999999</v>
      </c>
      <c r="M1403">
        <v>0</v>
      </c>
      <c r="N1403" t="s">
        <v>42</v>
      </c>
    </row>
    <row r="1404" spans="1:25" x14ac:dyDescent="0.25">
      <c r="A1404" t="s">
        <v>178</v>
      </c>
      <c r="B1404">
        <v>370.45699999999999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1.2300499999999999E-3</v>
      </c>
      <c r="L1404">
        <v>0.99999300000000002</v>
      </c>
      <c r="M1404">
        <v>0</v>
      </c>
      <c r="N1404" t="s">
        <v>42</v>
      </c>
    </row>
    <row r="1405" spans="1:25" x14ac:dyDescent="0.25">
      <c r="A1405" t="s">
        <v>178</v>
      </c>
      <c r="B1405">
        <v>370.71300000000002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1.2300499999999999E-3</v>
      </c>
      <c r="L1405">
        <v>0.99943700000000002</v>
      </c>
      <c r="M1405">
        <v>0</v>
      </c>
      <c r="N1405" t="s">
        <v>42</v>
      </c>
    </row>
    <row r="1406" spans="1:25" x14ac:dyDescent="0.25">
      <c r="A1406" t="s">
        <v>178</v>
      </c>
      <c r="B1406">
        <v>373.27100000000002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1.2300499999999999E-3</v>
      </c>
      <c r="L1406">
        <v>0.99995500000000004</v>
      </c>
      <c r="M1406">
        <v>0</v>
      </c>
      <c r="N1406" t="s">
        <v>42</v>
      </c>
    </row>
    <row r="1407" spans="1:25" x14ac:dyDescent="0.25">
      <c r="A1407" t="s">
        <v>178</v>
      </c>
      <c r="B1407">
        <v>373.98500000000001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1.2300499999999999E-3</v>
      </c>
      <c r="L1407">
        <v>0.99958000000000002</v>
      </c>
      <c r="M1407">
        <v>0</v>
      </c>
      <c r="N1407" t="s">
        <v>42</v>
      </c>
    </row>
    <row r="1408" spans="1:25" x14ac:dyDescent="0.25">
      <c r="A1408" t="s">
        <v>178</v>
      </c>
      <c r="B1408">
        <v>366.09500000000003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1.2300900000000001E-3</v>
      </c>
      <c r="L1408">
        <v>0.99905600000000006</v>
      </c>
      <c r="M1408">
        <v>0</v>
      </c>
      <c r="N1408" t="s">
        <v>42</v>
      </c>
    </row>
    <row r="1409" spans="1:14" x14ac:dyDescent="0.25">
      <c r="A1409" t="s">
        <v>178</v>
      </c>
      <c r="B1409">
        <v>369.24799999999999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1.2300499999999999E-3</v>
      </c>
      <c r="L1409">
        <v>0.999915</v>
      </c>
      <c r="M1409">
        <v>0</v>
      </c>
      <c r="N1409" t="s">
        <v>42</v>
      </c>
    </row>
    <row r="1410" spans="1:14" x14ac:dyDescent="0.25">
      <c r="A1410" t="s">
        <v>178</v>
      </c>
      <c r="B1410">
        <v>374.17899999999997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1.2300600000000001E-3</v>
      </c>
      <c r="L1410">
        <v>0.999834</v>
      </c>
      <c r="M1410">
        <v>0</v>
      </c>
      <c r="N1410" t="s">
        <v>42</v>
      </c>
    </row>
    <row r="1411" spans="1:14" x14ac:dyDescent="0.25">
      <c r="A1411" t="s">
        <v>178</v>
      </c>
      <c r="B1411">
        <v>372.75400000000002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1.2300499999999999E-3</v>
      </c>
      <c r="L1411">
        <v>0.99985599999999997</v>
      </c>
      <c r="M1411">
        <v>0</v>
      </c>
      <c r="N1411" t="s">
        <v>42</v>
      </c>
    </row>
    <row r="1412" spans="1:14" x14ac:dyDescent="0.25">
      <c r="A1412" t="s">
        <v>178</v>
      </c>
      <c r="B1412">
        <v>361.43400000000003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1.2300499999999999E-3</v>
      </c>
      <c r="L1412">
        <v>0.99954100000000001</v>
      </c>
      <c r="M1412">
        <v>0</v>
      </c>
      <c r="N1412" t="s">
        <v>42</v>
      </c>
    </row>
    <row r="1413" spans="1:14" x14ac:dyDescent="0.25">
      <c r="A1413" t="s">
        <v>178</v>
      </c>
      <c r="B1413">
        <v>379.67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1.2300900000000001E-3</v>
      </c>
      <c r="L1413">
        <v>0.99931899999999996</v>
      </c>
      <c r="M1413">
        <v>0</v>
      </c>
      <c r="N1413" t="s">
        <v>42</v>
      </c>
    </row>
    <row r="1414" spans="1:14" x14ac:dyDescent="0.25">
      <c r="A1414" t="s">
        <v>178</v>
      </c>
      <c r="B1414">
        <v>364.76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1.2300499999999999E-3</v>
      </c>
      <c r="L1414">
        <v>0.99981100000000001</v>
      </c>
      <c r="M1414">
        <v>0</v>
      </c>
      <c r="N1414" t="s">
        <v>42</v>
      </c>
    </row>
    <row r="1415" spans="1:14" x14ac:dyDescent="0.25">
      <c r="A1415" t="s">
        <v>178</v>
      </c>
      <c r="B1415">
        <v>373.65499999999997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1.2300499999999999E-3</v>
      </c>
      <c r="L1415">
        <v>0.99976699999999996</v>
      </c>
      <c r="M1415">
        <v>0</v>
      </c>
      <c r="N1415" t="s">
        <v>42</v>
      </c>
    </row>
    <row r="1416" spans="1:14" x14ac:dyDescent="0.25">
      <c r="A1416" t="s">
        <v>178</v>
      </c>
      <c r="B1416">
        <v>370.20600000000002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1.2300499999999999E-3</v>
      </c>
      <c r="L1416">
        <v>0.99960400000000005</v>
      </c>
      <c r="M1416">
        <v>0</v>
      </c>
      <c r="N1416" t="s">
        <v>42</v>
      </c>
    </row>
    <row r="1417" spans="1:14" x14ac:dyDescent="0.25">
      <c r="A1417" t="s">
        <v>178</v>
      </c>
      <c r="B1417">
        <v>372.23899999999998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1.2300499999999999E-3</v>
      </c>
      <c r="L1417">
        <v>0.99965499999999996</v>
      </c>
      <c r="M1417">
        <v>0</v>
      </c>
      <c r="N1417" t="s">
        <v>42</v>
      </c>
    </row>
    <row r="1418" spans="1:14" x14ac:dyDescent="0.25">
      <c r="A1418" t="s">
        <v>178</v>
      </c>
      <c r="B1418">
        <v>369.96499999999997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1.2300499999999999E-3</v>
      </c>
      <c r="L1418">
        <v>0.99951500000000004</v>
      </c>
      <c r="M1418">
        <v>0</v>
      </c>
      <c r="N1418" t="s">
        <v>42</v>
      </c>
    </row>
    <row r="1419" spans="1:14" x14ac:dyDescent="0.25">
      <c r="A1419" t="s">
        <v>178</v>
      </c>
      <c r="B1419">
        <v>371.54599999999999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1.2300499999999999E-3</v>
      </c>
      <c r="L1419">
        <v>0.99930600000000003</v>
      </c>
      <c r="M1419">
        <v>0</v>
      </c>
      <c r="N1419" t="s">
        <v>42</v>
      </c>
    </row>
    <row r="1420" spans="1:14" x14ac:dyDescent="0.25">
      <c r="A1420" t="s">
        <v>178</v>
      </c>
      <c r="B1420">
        <v>362.673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1.2300499999999999E-3</v>
      </c>
      <c r="L1420">
        <v>0.99963000000000002</v>
      </c>
      <c r="M1420">
        <v>0</v>
      </c>
      <c r="N1420" t="s">
        <v>42</v>
      </c>
    </row>
    <row r="1421" spans="1:14" x14ac:dyDescent="0.25">
      <c r="A1421" t="s">
        <v>178</v>
      </c>
      <c r="B1421">
        <v>360.185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1.2300499999999999E-3</v>
      </c>
      <c r="L1421">
        <v>0.99878</v>
      </c>
      <c r="M1421">
        <v>0</v>
      </c>
      <c r="N1421" t="s">
        <v>42</v>
      </c>
    </row>
    <row r="1422" spans="1:14" x14ac:dyDescent="0.25">
      <c r="A1422" t="s">
        <v>178</v>
      </c>
      <c r="B1422">
        <v>373.20800000000003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1.2300600000000001E-3</v>
      </c>
      <c r="L1422">
        <v>0.99959699999999996</v>
      </c>
      <c r="M1422">
        <v>0</v>
      </c>
      <c r="N1422" t="s">
        <v>42</v>
      </c>
    </row>
    <row r="1423" spans="1:14" x14ac:dyDescent="0.25">
      <c r="A1423" t="s">
        <v>178</v>
      </c>
      <c r="B1423">
        <v>367.226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1.2300600000000001E-3</v>
      </c>
      <c r="L1423">
        <v>0.99914099999999995</v>
      </c>
      <c r="M1423">
        <v>0</v>
      </c>
      <c r="N1423" t="s">
        <v>42</v>
      </c>
    </row>
    <row r="1424" spans="1:14" x14ac:dyDescent="0.25">
      <c r="A1424" t="s">
        <v>178</v>
      </c>
      <c r="B1424">
        <v>367.92700000000002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1.2300499999999999E-3</v>
      </c>
      <c r="L1424">
        <v>0.99997199999999997</v>
      </c>
      <c r="M1424">
        <v>0</v>
      </c>
      <c r="N1424" t="s">
        <v>42</v>
      </c>
    </row>
    <row r="1425" spans="1:14" x14ac:dyDescent="0.25">
      <c r="A1425" t="s">
        <v>178</v>
      </c>
      <c r="B1425">
        <v>363.34899999999999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1.2300499999999999E-3</v>
      </c>
      <c r="L1425">
        <v>0.99966500000000003</v>
      </c>
      <c r="M1425">
        <v>0</v>
      </c>
      <c r="N1425" t="s">
        <v>42</v>
      </c>
    </row>
    <row r="1426" spans="1:14" x14ac:dyDescent="0.25">
      <c r="A1426" t="s">
        <v>178</v>
      </c>
      <c r="B1426">
        <v>372.43400000000003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1.2300600000000001E-3</v>
      </c>
      <c r="L1426">
        <v>0.99974399999999997</v>
      </c>
      <c r="M1426">
        <v>0</v>
      </c>
      <c r="N1426" t="s">
        <v>42</v>
      </c>
    </row>
    <row r="1427" spans="1:14" x14ac:dyDescent="0.25">
      <c r="A1427" t="s">
        <v>178</v>
      </c>
      <c r="B1427">
        <v>364.23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1.2300499999999999E-3</v>
      </c>
      <c r="L1427">
        <v>0.999699</v>
      </c>
      <c r="M1427">
        <v>0</v>
      </c>
      <c r="N1427" t="s">
        <v>42</v>
      </c>
    </row>
    <row r="1428" spans="1:14" x14ac:dyDescent="0.25">
      <c r="A1428" t="s">
        <v>178</v>
      </c>
      <c r="B1428">
        <v>372.79500000000002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1.2300600000000001E-3</v>
      </c>
      <c r="L1428">
        <v>0.999525</v>
      </c>
      <c r="M1428">
        <v>0</v>
      </c>
      <c r="N1428" t="s">
        <v>42</v>
      </c>
    </row>
    <row r="1429" spans="1:14" x14ac:dyDescent="0.25">
      <c r="A1429" t="s">
        <v>178</v>
      </c>
      <c r="B1429">
        <v>374.42700000000002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1.2300499999999999E-3</v>
      </c>
      <c r="L1429">
        <v>0.99946500000000005</v>
      </c>
      <c r="M1429">
        <v>0</v>
      </c>
      <c r="N1429" t="s">
        <v>42</v>
      </c>
    </row>
    <row r="1430" spans="1:14" x14ac:dyDescent="0.25">
      <c r="A1430" t="s">
        <v>178</v>
      </c>
      <c r="B1430">
        <v>367.69400000000002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1.2300499999999999E-3</v>
      </c>
      <c r="L1430">
        <v>0.999942</v>
      </c>
      <c r="M1430">
        <v>0</v>
      </c>
      <c r="N1430" t="s">
        <v>42</v>
      </c>
    </row>
    <row r="1431" spans="1:14" x14ac:dyDescent="0.25">
      <c r="A1431" t="s">
        <v>178</v>
      </c>
      <c r="B1431">
        <v>370.04599999999999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1.2300499999999999E-3</v>
      </c>
      <c r="L1431">
        <v>0.99953899999999996</v>
      </c>
      <c r="M1431">
        <v>0</v>
      </c>
      <c r="N1431" t="s">
        <v>42</v>
      </c>
    </row>
    <row r="1432" spans="1:14" x14ac:dyDescent="0.25">
      <c r="A1432" t="s">
        <v>178</v>
      </c>
      <c r="B1432">
        <v>378.64499999999998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1.2300499999999999E-3</v>
      </c>
      <c r="L1432">
        <v>0.99966500000000003</v>
      </c>
      <c r="M1432">
        <v>0</v>
      </c>
      <c r="N1432" t="s">
        <v>42</v>
      </c>
    </row>
    <row r="1433" spans="1:14" x14ac:dyDescent="0.25">
      <c r="A1433" t="s">
        <v>178</v>
      </c>
      <c r="B1433">
        <v>365.42099999999999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1.2300600000000001E-3</v>
      </c>
      <c r="L1433">
        <v>0.99999499999999997</v>
      </c>
      <c r="M1433">
        <v>0</v>
      </c>
      <c r="N1433" t="s">
        <v>42</v>
      </c>
    </row>
    <row r="1434" spans="1:14" x14ac:dyDescent="0.25">
      <c r="A1434" t="s">
        <v>178</v>
      </c>
      <c r="B1434">
        <v>373.03300000000002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1.2300499999999999E-3</v>
      </c>
      <c r="L1434">
        <v>0.99961800000000001</v>
      </c>
      <c r="M1434">
        <v>0</v>
      </c>
      <c r="N1434" t="s">
        <v>42</v>
      </c>
    </row>
    <row r="1435" spans="1:14" x14ac:dyDescent="0.25">
      <c r="A1435" t="s">
        <v>178</v>
      </c>
      <c r="B1435">
        <v>364.84500000000003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1.2300499999999999E-3</v>
      </c>
      <c r="L1435">
        <v>0.99998799999999999</v>
      </c>
      <c r="M1435">
        <v>0</v>
      </c>
      <c r="N1435" t="s">
        <v>42</v>
      </c>
    </row>
    <row r="1436" spans="1:14" x14ac:dyDescent="0.25">
      <c r="A1436" t="s">
        <v>178</v>
      </c>
      <c r="B1436">
        <v>368.31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1.2300499999999999E-3</v>
      </c>
      <c r="L1436">
        <v>0.99983200000000005</v>
      </c>
      <c r="M1436">
        <v>0</v>
      </c>
      <c r="N1436" t="s">
        <v>42</v>
      </c>
    </row>
    <row r="1437" spans="1:14" x14ac:dyDescent="0.25">
      <c r="A1437" t="s">
        <v>178</v>
      </c>
      <c r="B1437">
        <v>374.44900000000001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1.2300499999999999E-3</v>
      </c>
      <c r="L1437">
        <v>0.99995900000000004</v>
      </c>
      <c r="M1437">
        <v>0</v>
      </c>
      <c r="N1437" t="s">
        <v>42</v>
      </c>
    </row>
    <row r="1438" spans="1:14" x14ac:dyDescent="0.25">
      <c r="A1438" t="s">
        <v>178</v>
      </c>
      <c r="B1438">
        <v>376.40800000000002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1.2300499999999999E-3</v>
      </c>
      <c r="L1438">
        <v>0.99943099999999996</v>
      </c>
      <c r="M1438">
        <v>0</v>
      </c>
      <c r="N1438" t="s">
        <v>42</v>
      </c>
    </row>
    <row r="1439" spans="1:14" x14ac:dyDescent="0.25">
      <c r="A1439" t="s">
        <v>178</v>
      </c>
      <c r="B1439">
        <v>365.56900000000002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1.2300499999999999E-3</v>
      </c>
      <c r="L1439">
        <v>0.99971200000000005</v>
      </c>
      <c r="M1439">
        <v>0</v>
      </c>
      <c r="N1439" t="s">
        <v>42</v>
      </c>
    </row>
    <row r="1440" spans="1:14" x14ac:dyDescent="0.25">
      <c r="A1440" t="s">
        <v>178</v>
      </c>
      <c r="B1440">
        <v>369.18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1.2300499999999999E-3</v>
      </c>
      <c r="L1440">
        <v>0.99932399999999999</v>
      </c>
      <c r="M1440">
        <v>0</v>
      </c>
      <c r="N1440" t="s">
        <v>42</v>
      </c>
    </row>
    <row r="1441" spans="1:25" x14ac:dyDescent="0.25">
      <c r="A1441" t="s">
        <v>178</v>
      </c>
      <c r="B1441">
        <v>366.327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1.2300499999999999E-3</v>
      </c>
      <c r="L1441">
        <v>0.99987400000000004</v>
      </c>
      <c r="M1441">
        <v>0</v>
      </c>
      <c r="N1441" t="s">
        <v>42</v>
      </c>
    </row>
    <row r="1442" spans="1:25" x14ac:dyDescent="0.25">
      <c r="A1442" t="s">
        <v>178</v>
      </c>
      <c r="B1442">
        <v>371.35300000000001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1.2300499999999999E-3</v>
      </c>
      <c r="L1442">
        <v>0.99957099999999999</v>
      </c>
      <c r="M1442">
        <v>0</v>
      </c>
      <c r="N1442" t="s">
        <v>42</v>
      </c>
    </row>
    <row r="1443" spans="1:25" x14ac:dyDescent="0.25">
      <c r="A1443" t="s">
        <v>178</v>
      </c>
      <c r="B1443">
        <v>363.55099999999999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1.2300499999999999E-3</v>
      </c>
      <c r="L1443">
        <v>0.999834</v>
      </c>
      <c r="M1443">
        <v>0</v>
      </c>
      <c r="N1443" t="s">
        <v>42</v>
      </c>
    </row>
    <row r="1444" spans="1:25" x14ac:dyDescent="0.25">
      <c r="A1444" t="s">
        <v>178</v>
      </c>
      <c r="B1444">
        <v>366.05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1.2300499999999999E-3</v>
      </c>
      <c r="L1444">
        <v>0.99991300000000005</v>
      </c>
      <c r="M1444">
        <v>0</v>
      </c>
      <c r="N1444" t="s">
        <v>42</v>
      </c>
    </row>
    <row r="1445" spans="1:25" x14ac:dyDescent="0.25">
      <c r="A1445" t="s">
        <v>178</v>
      </c>
      <c r="B1445">
        <v>385.45100000000002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1.2300499999999999E-3</v>
      </c>
      <c r="L1445">
        <v>0.99999300000000002</v>
      </c>
      <c r="M1445">
        <v>0</v>
      </c>
      <c r="N1445" t="s">
        <v>42</v>
      </c>
    </row>
    <row r="1446" spans="1:25" x14ac:dyDescent="0.25">
      <c r="A1446" t="s">
        <v>178</v>
      </c>
      <c r="B1446">
        <v>366.74700000000001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1.2300900000000001E-3</v>
      </c>
      <c r="L1446">
        <v>0.99938499999999997</v>
      </c>
      <c r="M1446">
        <v>0</v>
      </c>
      <c r="N1446" t="s">
        <v>42</v>
      </c>
    </row>
    <row r="1447" spans="1:25" x14ac:dyDescent="0.25">
      <c r="A1447" t="s">
        <v>178</v>
      </c>
      <c r="B1447">
        <v>373.61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1.2300600000000001E-3</v>
      </c>
      <c r="L1447">
        <v>0.99965700000000002</v>
      </c>
      <c r="M1447">
        <v>0</v>
      </c>
      <c r="N1447" t="s">
        <v>42</v>
      </c>
    </row>
    <row r="1448" spans="1:25" x14ac:dyDescent="0.25">
      <c r="A1448" t="s">
        <v>178</v>
      </c>
      <c r="B1448">
        <v>378.53699999999998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1.2300499999999999E-3</v>
      </c>
      <c r="L1448">
        <v>0.99851299999999998</v>
      </c>
      <c r="M1448">
        <v>0</v>
      </c>
      <c r="N1448" t="s">
        <v>42</v>
      </c>
    </row>
    <row r="1449" spans="1:25" x14ac:dyDescent="0.25">
      <c r="A1449" t="s">
        <v>178</v>
      </c>
      <c r="B1449">
        <v>364.42099999999999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1.2300499999999999E-3</v>
      </c>
      <c r="L1449">
        <v>0.99996099999999999</v>
      </c>
      <c r="M1449">
        <v>0</v>
      </c>
      <c r="N1449" t="s">
        <v>42</v>
      </c>
    </row>
    <row r="1450" spans="1:25" x14ac:dyDescent="0.25">
      <c r="A1450" t="s">
        <v>178</v>
      </c>
      <c r="B1450">
        <v>377.02600000000001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1.2300600000000001E-3</v>
      </c>
      <c r="L1450">
        <v>0.99981200000000003</v>
      </c>
      <c r="M1450">
        <v>0</v>
      </c>
      <c r="N1450" t="s">
        <v>42</v>
      </c>
    </row>
    <row r="1451" spans="1:25" x14ac:dyDescent="0.25">
      <c r="A1451" t="s">
        <v>178</v>
      </c>
      <c r="B1451">
        <v>368.68700000000001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1.23007E-3</v>
      </c>
      <c r="L1451">
        <v>0.99964699999999995</v>
      </c>
      <c r="M1451">
        <v>0</v>
      </c>
      <c r="N1451" t="s">
        <v>42</v>
      </c>
    </row>
    <row r="1452" spans="1:25" x14ac:dyDescent="0.25">
      <c r="A1452" t="s">
        <v>178</v>
      </c>
      <c r="B1452">
        <v>375.62799999999999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1.2300499999999999E-3</v>
      </c>
      <c r="L1452">
        <v>0.99986399999999998</v>
      </c>
      <c r="M1452">
        <v>0</v>
      </c>
      <c r="N1452" t="s">
        <v>42</v>
      </c>
    </row>
    <row r="1453" spans="1:25" x14ac:dyDescent="0.25">
      <c r="A1453" t="s">
        <v>178</v>
      </c>
      <c r="B1453">
        <v>369.84500000000003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1.2300799999999999E-3</v>
      </c>
      <c r="L1453">
        <v>0.99976200000000004</v>
      </c>
      <c r="M1453">
        <v>0</v>
      </c>
      <c r="N1453" t="s">
        <v>42</v>
      </c>
    </row>
    <row r="1454" spans="1:25" x14ac:dyDescent="0.25">
      <c r="A1454" t="s">
        <v>178</v>
      </c>
      <c r="B1454">
        <v>366.72800000000001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1.2300600000000001E-3</v>
      </c>
      <c r="L1454">
        <v>0.99957799999999997</v>
      </c>
      <c r="M1454">
        <v>0</v>
      </c>
      <c r="N1454" t="s">
        <v>42</v>
      </c>
    </row>
    <row r="1455" spans="1:25" x14ac:dyDescent="0.25">
      <c r="A1455" t="s">
        <v>178</v>
      </c>
      <c r="B1455">
        <v>367.64400000000001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1.2300499999999999E-3</v>
      </c>
      <c r="L1455">
        <v>0.99899800000000005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178</v>
      </c>
      <c r="B1456">
        <v>365.18099999999998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1.2300799999999999E-3</v>
      </c>
      <c r="L1456">
        <v>0.99984799999999996</v>
      </c>
      <c r="M1456">
        <v>0</v>
      </c>
      <c r="N1456" t="s">
        <v>42</v>
      </c>
      <c r="R1456">
        <f>AVERAGE(B1407:B1456)</f>
        <v>369.97151999999994</v>
      </c>
      <c r="S1456">
        <f>AVERAGE(C1407:C1456)</f>
        <v>0</v>
      </c>
      <c r="U1456">
        <f>_xlfn.VAR.P(B1407:B1456)</f>
        <v>26.739310409600012</v>
      </c>
      <c r="V1456">
        <f>_xlfn.VAR.P(C1407:C1456)</f>
        <v>0</v>
      </c>
      <c r="X1456">
        <f>1.96*SQRT(U1456)/50</f>
        <v>0.20270346308785098</v>
      </c>
      <c r="Y1456">
        <f>1.96*SQRT(V1456)/50</f>
        <v>0</v>
      </c>
    </row>
    <row r="1457" spans="1:13" x14ac:dyDescent="0.25">
      <c r="A1457" t="s">
        <v>179</v>
      </c>
      <c r="B1457">
        <v>18604.863399999998</v>
      </c>
      <c r="C1457" t="s">
        <v>36</v>
      </c>
    </row>
    <row r="1458" spans="1:13" x14ac:dyDescent="0.25">
      <c r="A1458" t="s">
        <v>180</v>
      </c>
      <c r="B1458">
        <v>278.392</v>
      </c>
      <c r="C1458">
        <v>276.30399999999997</v>
      </c>
      <c r="D1458">
        <v>276.25599999999997</v>
      </c>
      <c r="E1458">
        <v>270.87599999999998</v>
      </c>
      <c r="F1458">
        <v>10.243600000000001</v>
      </c>
      <c r="G1458">
        <v>0</v>
      </c>
      <c r="H1458">
        <v>43.776499999999999</v>
      </c>
      <c r="I1458">
        <v>0</v>
      </c>
      <c r="J1458">
        <v>1.2300499999999999E-3</v>
      </c>
      <c r="K1458">
        <v>0.99991600000000003</v>
      </c>
      <c r="L1458">
        <v>0</v>
      </c>
      <c r="M1458" t="s">
        <v>42</v>
      </c>
    </row>
    <row r="1459" spans="1:13" x14ac:dyDescent="0.25">
      <c r="A1459" t="s">
        <v>180</v>
      </c>
      <c r="B1459">
        <v>278.125</v>
      </c>
      <c r="C1459">
        <v>276.22899999999998</v>
      </c>
      <c r="D1459">
        <v>276.185</v>
      </c>
      <c r="E1459">
        <v>270.79599999999999</v>
      </c>
      <c r="F1459">
        <v>9.8135999999999992</v>
      </c>
      <c r="G1459">
        <v>0</v>
      </c>
      <c r="H1459">
        <v>44.274799999999999</v>
      </c>
      <c r="I1459">
        <v>0</v>
      </c>
      <c r="J1459">
        <v>1.2300799999999999E-3</v>
      </c>
      <c r="K1459">
        <v>0.99937200000000004</v>
      </c>
      <c r="L1459">
        <v>0</v>
      </c>
      <c r="M1459" t="s">
        <v>42</v>
      </c>
    </row>
    <row r="1460" spans="1:13" x14ac:dyDescent="0.25">
      <c r="A1460" t="s">
        <v>180</v>
      </c>
      <c r="B1460">
        <v>288.892</v>
      </c>
      <c r="C1460">
        <v>286.82799999999997</v>
      </c>
      <c r="D1460">
        <v>286.77999999999997</v>
      </c>
      <c r="E1460">
        <v>281.31299999999999</v>
      </c>
      <c r="F1460">
        <v>9.85459</v>
      </c>
      <c r="G1460">
        <v>0</v>
      </c>
      <c r="H1460">
        <v>45.2012</v>
      </c>
      <c r="I1460">
        <v>0</v>
      </c>
      <c r="J1460">
        <v>1.2300499999999999E-3</v>
      </c>
      <c r="K1460">
        <v>0.99980899999999995</v>
      </c>
      <c r="L1460">
        <v>0</v>
      </c>
      <c r="M1460" t="s">
        <v>42</v>
      </c>
    </row>
    <row r="1461" spans="1:13" x14ac:dyDescent="0.25">
      <c r="A1461" t="s">
        <v>180</v>
      </c>
      <c r="B1461">
        <v>282.92399999999998</v>
      </c>
      <c r="C1461">
        <v>280.92</v>
      </c>
      <c r="D1461">
        <v>280.87700000000001</v>
      </c>
      <c r="E1461">
        <v>275.553</v>
      </c>
      <c r="F1461">
        <v>9.6941100000000002</v>
      </c>
      <c r="G1461">
        <v>0</v>
      </c>
      <c r="H1461">
        <v>44.151899999999998</v>
      </c>
      <c r="I1461">
        <v>0</v>
      </c>
      <c r="J1461">
        <v>1.2300499999999999E-3</v>
      </c>
      <c r="K1461">
        <v>0.99998299999999996</v>
      </c>
      <c r="L1461">
        <v>0</v>
      </c>
      <c r="M1461" t="s">
        <v>42</v>
      </c>
    </row>
    <row r="1462" spans="1:13" x14ac:dyDescent="0.25">
      <c r="A1462" t="s">
        <v>180</v>
      </c>
      <c r="B1462">
        <v>293.07400000000001</v>
      </c>
      <c r="C1462">
        <v>291.185</v>
      </c>
      <c r="D1462">
        <v>291.13900000000001</v>
      </c>
      <c r="E1462">
        <v>285.798</v>
      </c>
      <c r="F1462">
        <v>10.147</v>
      </c>
      <c r="G1462">
        <v>0</v>
      </c>
      <c r="H1462">
        <v>44.719000000000001</v>
      </c>
      <c r="I1462">
        <v>0</v>
      </c>
      <c r="J1462">
        <v>1.23007E-3</v>
      </c>
      <c r="K1462">
        <v>0.99960899999999997</v>
      </c>
      <c r="L1462">
        <v>0</v>
      </c>
      <c r="M1462" t="s">
        <v>42</v>
      </c>
    </row>
    <row r="1463" spans="1:13" x14ac:dyDescent="0.25">
      <c r="A1463" t="s">
        <v>180</v>
      </c>
      <c r="B1463">
        <v>295.77800000000002</v>
      </c>
      <c r="C1463">
        <v>292.50799999999998</v>
      </c>
      <c r="D1463">
        <v>292.46199999999999</v>
      </c>
      <c r="E1463">
        <v>286.97899999999998</v>
      </c>
      <c r="F1463">
        <v>10.2897</v>
      </c>
      <c r="G1463">
        <v>0</v>
      </c>
      <c r="H1463">
        <v>44.463799999999999</v>
      </c>
      <c r="I1463">
        <v>0</v>
      </c>
      <c r="J1463">
        <v>1.2300499999999999E-3</v>
      </c>
      <c r="K1463">
        <v>0.99930099999999999</v>
      </c>
      <c r="L1463">
        <v>0</v>
      </c>
      <c r="M1463" t="s">
        <v>42</v>
      </c>
    </row>
    <row r="1464" spans="1:13" x14ac:dyDescent="0.25">
      <c r="A1464" t="s">
        <v>180</v>
      </c>
      <c r="B1464">
        <v>285.38099999999997</v>
      </c>
      <c r="C1464">
        <v>283.339</v>
      </c>
      <c r="D1464">
        <v>283.29700000000003</v>
      </c>
      <c r="E1464">
        <v>277.92099999999999</v>
      </c>
      <c r="F1464">
        <v>9.8040000000000003</v>
      </c>
      <c r="G1464">
        <v>0</v>
      </c>
      <c r="H1464">
        <v>44.825800000000001</v>
      </c>
      <c r="I1464">
        <v>0</v>
      </c>
      <c r="J1464">
        <v>1.2300600000000001E-3</v>
      </c>
      <c r="K1464">
        <v>0.99976600000000004</v>
      </c>
      <c r="L1464">
        <v>0</v>
      </c>
      <c r="M1464" t="s">
        <v>42</v>
      </c>
    </row>
    <row r="1465" spans="1:13" x14ac:dyDescent="0.25">
      <c r="A1465" t="s">
        <v>180</v>
      </c>
      <c r="B1465">
        <v>288.11799999999999</v>
      </c>
      <c r="C1465">
        <v>286.21600000000001</v>
      </c>
      <c r="D1465">
        <v>286.16800000000001</v>
      </c>
      <c r="E1465">
        <v>280.83</v>
      </c>
      <c r="F1465">
        <v>10.242800000000001</v>
      </c>
      <c r="G1465">
        <v>0</v>
      </c>
      <c r="H1465">
        <v>44.2958</v>
      </c>
      <c r="I1465">
        <v>0</v>
      </c>
      <c r="J1465">
        <v>1.2300600000000001E-3</v>
      </c>
      <c r="K1465">
        <v>0.99854200000000004</v>
      </c>
      <c r="L1465">
        <v>0</v>
      </c>
      <c r="M1465" t="s">
        <v>42</v>
      </c>
    </row>
    <row r="1466" spans="1:13" x14ac:dyDescent="0.25">
      <c r="A1466" t="s">
        <v>180</v>
      </c>
      <c r="B1466">
        <v>282.68700000000001</v>
      </c>
      <c r="C1466">
        <v>280.78500000000003</v>
      </c>
      <c r="D1466">
        <v>280.73899999999998</v>
      </c>
      <c r="E1466">
        <v>275.39499999999998</v>
      </c>
      <c r="F1466">
        <v>10.188800000000001</v>
      </c>
      <c r="G1466">
        <v>0</v>
      </c>
      <c r="H1466">
        <v>44.2423</v>
      </c>
      <c r="I1466">
        <v>0</v>
      </c>
      <c r="J1466">
        <v>1.2300600000000001E-3</v>
      </c>
      <c r="K1466">
        <v>0.99897599999999998</v>
      </c>
      <c r="L1466">
        <v>0</v>
      </c>
      <c r="M1466" t="s">
        <v>42</v>
      </c>
    </row>
    <row r="1467" spans="1:13" x14ac:dyDescent="0.25">
      <c r="A1467" t="s">
        <v>180</v>
      </c>
      <c r="B1467">
        <v>292.39499999999998</v>
      </c>
      <c r="C1467">
        <v>290.35000000000002</v>
      </c>
      <c r="D1467">
        <v>290.30200000000002</v>
      </c>
      <c r="E1467">
        <v>284.80500000000001</v>
      </c>
      <c r="F1467">
        <v>9.9198000000000004</v>
      </c>
      <c r="G1467">
        <v>0</v>
      </c>
      <c r="H1467">
        <v>44.9099</v>
      </c>
      <c r="I1467">
        <v>0</v>
      </c>
      <c r="J1467">
        <v>1.2300600000000001E-3</v>
      </c>
      <c r="K1467">
        <v>0.999143</v>
      </c>
      <c r="L1467">
        <v>0</v>
      </c>
      <c r="M1467" t="s">
        <v>42</v>
      </c>
    </row>
    <row r="1468" spans="1:13" x14ac:dyDescent="0.25">
      <c r="A1468" t="s">
        <v>180</v>
      </c>
      <c r="B1468">
        <v>282.35500000000002</v>
      </c>
      <c r="C1468">
        <v>280.45400000000001</v>
      </c>
      <c r="D1468">
        <v>280.40899999999999</v>
      </c>
      <c r="E1468">
        <v>275.07299999999998</v>
      </c>
      <c r="F1468">
        <v>10.3881</v>
      </c>
      <c r="G1468">
        <v>0</v>
      </c>
      <c r="H1468">
        <v>44.27</v>
      </c>
      <c r="I1468">
        <v>0</v>
      </c>
      <c r="J1468">
        <v>1.2300499999999999E-3</v>
      </c>
      <c r="K1468">
        <v>0.99987400000000004</v>
      </c>
      <c r="L1468">
        <v>0</v>
      </c>
      <c r="M1468" t="s">
        <v>42</v>
      </c>
    </row>
    <row r="1469" spans="1:13" x14ac:dyDescent="0.25">
      <c r="A1469" t="s">
        <v>180</v>
      </c>
      <c r="B1469">
        <v>292.226</v>
      </c>
      <c r="C1469">
        <v>290.28800000000001</v>
      </c>
      <c r="D1469">
        <v>290.24299999999999</v>
      </c>
      <c r="E1469">
        <v>284.95999999999998</v>
      </c>
      <c r="F1469">
        <v>9.6689000000000007</v>
      </c>
      <c r="G1469">
        <v>0</v>
      </c>
      <c r="H1469">
        <v>44.701099999999997</v>
      </c>
      <c r="I1469">
        <v>0</v>
      </c>
      <c r="J1469">
        <v>1.2300499999999999E-3</v>
      </c>
      <c r="K1469">
        <v>0.99893299999999996</v>
      </c>
      <c r="L1469">
        <v>0</v>
      </c>
      <c r="M1469" t="s">
        <v>42</v>
      </c>
    </row>
    <row r="1470" spans="1:13" x14ac:dyDescent="0.25">
      <c r="A1470" t="s">
        <v>180</v>
      </c>
      <c r="B1470">
        <v>299.53699999999998</v>
      </c>
      <c r="C1470">
        <v>297.65600000000001</v>
      </c>
      <c r="D1470">
        <v>297.60000000000002</v>
      </c>
      <c r="E1470">
        <v>292.142</v>
      </c>
      <c r="F1470">
        <v>10.312799999999999</v>
      </c>
      <c r="G1470">
        <v>0</v>
      </c>
      <c r="H1470">
        <v>45.409700000000001</v>
      </c>
      <c r="I1470">
        <v>0</v>
      </c>
      <c r="J1470">
        <v>1.2300499999999999E-3</v>
      </c>
      <c r="K1470">
        <v>0.998475</v>
      </c>
      <c r="L1470">
        <v>0</v>
      </c>
      <c r="M1470" t="s">
        <v>42</v>
      </c>
    </row>
    <row r="1471" spans="1:13" x14ac:dyDescent="0.25">
      <c r="A1471" t="s">
        <v>180</v>
      </c>
      <c r="B1471">
        <v>294.072</v>
      </c>
      <c r="C1471">
        <v>291.98500000000001</v>
      </c>
      <c r="D1471">
        <v>291.93799999999999</v>
      </c>
      <c r="E1471">
        <v>286.57499999999999</v>
      </c>
      <c r="F1471">
        <v>9.6943999999999999</v>
      </c>
      <c r="G1471">
        <v>0</v>
      </c>
      <c r="H1471">
        <v>44.008000000000003</v>
      </c>
      <c r="I1471">
        <v>0</v>
      </c>
      <c r="J1471">
        <v>1.2300499999999999E-3</v>
      </c>
      <c r="K1471">
        <v>0.99908399999999997</v>
      </c>
      <c r="L1471">
        <v>0</v>
      </c>
      <c r="M1471" t="s">
        <v>42</v>
      </c>
    </row>
    <row r="1472" spans="1:13" x14ac:dyDescent="0.25">
      <c r="A1472" t="s">
        <v>180</v>
      </c>
      <c r="B1472">
        <v>295.77199999999999</v>
      </c>
      <c r="C1472">
        <v>293.76499999999999</v>
      </c>
      <c r="D1472">
        <v>293.726</v>
      </c>
      <c r="E1472">
        <v>288.43700000000001</v>
      </c>
      <c r="F1472">
        <v>9.6561000000000003</v>
      </c>
      <c r="G1472">
        <v>0</v>
      </c>
      <c r="H1472">
        <v>44.390999999999998</v>
      </c>
      <c r="I1472">
        <v>0</v>
      </c>
      <c r="J1472">
        <v>1.2300600000000001E-3</v>
      </c>
      <c r="K1472">
        <v>0.99998900000000002</v>
      </c>
      <c r="L1472">
        <v>0</v>
      </c>
      <c r="M1472" t="s">
        <v>42</v>
      </c>
    </row>
    <row r="1473" spans="1:13" x14ac:dyDescent="0.25">
      <c r="A1473" t="s">
        <v>180</v>
      </c>
      <c r="B1473">
        <v>292.80900000000003</v>
      </c>
      <c r="C1473">
        <v>290.74900000000002</v>
      </c>
      <c r="D1473">
        <v>290.697</v>
      </c>
      <c r="E1473">
        <v>285.32900000000001</v>
      </c>
      <c r="F1473">
        <v>9.7514000000000003</v>
      </c>
      <c r="G1473">
        <v>0</v>
      </c>
      <c r="H1473">
        <v>44.907800000000002</v>
      </c>
      <c r="I1473">
        <v>0</v>
      </c>
      <c r="J1473">
        <v>1.2300499999999999E-3</v>
      </c>
      <c r="K1473">
        <v>0.99901700000000004</v>
      </c>
      <c r="L1473">
        <v>0</v>
      </c>
      <c r="M1473" t="s">
        <v>42</v>
      </c>
    </row>
    <row r="1474" spans="1:13" x14ac:dyDescent="0.25">
      <c r="A1474" t="s">
        <v>180</v>
      </c>
      <c r="B1474">
        <v>289.096</v>
      </c>
      <c r="C1474">
        <v>287.089</v>
      </c>
      <c r="D1474">
        <v>287.04000000000002</v>
      </c>
      <c r="E1474">
        <v>281.59899999999999</v>
      </c>
      <c r="F1474">
        <v>9.9336000000000002</v>
      </c>
      <c r="G1474">
        <v>0</v>
      </c>
      <c r="H1474">
        <v>45.153100000000002</v>
      </c>
      <c r="I1474">
        <v>0</v>
      </c>
      <c r="J1474">
        <v>1.2300499999999999E-3</v>
      </c>
      <c r="K1474">
        <v>0.99990999999999997</v>
      </c>
      <c r="L1474">
        <v>0</v>
      </c>
      <c r="M1474" t="s">
        <v>42</v>
      </c>
    </row>
    <row r="1475" spans="1:13" x14ac:dyDescent="0.25">
      <c r="A1475" t="s">
        <v>180</v>
      </c>
      <c r="B1475">
        <v>286.303</v>
      </c>
      <c r="C1475">
        <v>284.26799999999997</v>
      </c>
      <c r="D1475">
        <v>284.22000000000003</v>
      </c>
      <c r="E1475">
        <v>278.83499999999998</v>
      </c>
      <c r="F1475">
        <v>10.255100000000001</v>
      </c>
      <c r="G1475">
        <v>0</v>
      </c>
      <c r="H1475">
        <v>44.849800000000002</v>
      </c>
      <c r="I1475">
        <v>0</v>
      </c>
      <c r="J1475">
        <v>1.2300499999999999E-3</v>
      </c>
      <c r="K1475">
        <v>0.99711700000000003</v>
      </c>
      <c r="L1475">
        <v>0</v>
      </c>
      <c r="M1475" t="s">
        <v>42</v>
      </c>
    </row>
    <row r="1476" spans="1:13" x14ac:dyDescent="0.25">
      <c r="A1476" t="s">
        <v>180</v>
      </c>
      <c r="B1476">
        <v>286.60700000000003</v>
      </c>
      <c r="C1476">
        <v>284.709</v>
      </c>
      <c r="D1476">
        <v>284.66800000000001</v>
      </c>
      <c r="E1476">
        <v>279.202</v>
      </c>
      <c r="F1476">
        <v>10.2906</v>
      </c>
      <c r="G1476">
        <v>0</v>
      </c>
      <c r="H1476">
        <v>44.141199999999998</v>
      </c>
      <c r="I1476">
        <v>0</v>
      </c>
      <c r="J1476">
        <v>1.2300499999999999E-3</v>
      </c>
      <c r="K1476">
        <v>0.99842900000000001</v>
      </c>
      <c r="L1476">
        <v>0</v>
      </c>
      <c r="M1476" t="s">
        <v>42</v>
      </c>
    </row>
    <row r="1477" spans="1:13" x14ac:dyDescent="0.25">
      <c r="A1477" t="s">
        <v>180</v>
      </c>
      <c r="B1477">
        <v>296.95600000000002</v>
      </c>
      <c r="C1477">
        <v>295.06700000000001</v>
      </c>
      <c r="D1477">
        <v>295.01400000000001</v>
      </c>
      <c r="E1477">
        <v>289.60500000000002</v>
      </c>
      <c r="F1477">
        <v>10.033899999999999</v>
      </c>
      <c r="G1477">
        <v>0</v>
      </c>
      <c r="H1477">
        <v>44.831000000000003</v>
      </c>
      <c r="I1477">
        <v>0</v>
      </c>
      <c r="J1477">
        <v>1.2300600000000001E-3</v>
      </c>
      <c r="K1477">
        <v>0.99933099999999997</v>
      </c>
      <c r="L1477">
        <v>0</v>
      </c>
      <c r="M1477" t="s">
        <v>42</v>
      </c>
    </row>
    <row r="1478" spans="1:13" x14ac:dyDescent="0.25">
      <c r="A1478" t="s">
        <v>180</v>
      </c>
      <c r="B1478">
        <v>286.36700000000002</v>
      </c>
      <c r="C1478">
        <v>284.46800000000002</v>
      </c>
      <c r="D1478">
        <v>284.42099999999999</v>
      </c>
      <c r="E1478">
        <v>279.01499999999999</v>
      </c>
      <c r="F1478">
        <v>9.7423000000000002</v>
      </c>
      <c r="G1478">
        <v>0</v>
      </c>
      <c r="H1478">
        <v>44.3996</v>
      </c>
      <c r="I1478">
        <v>0</v>
      </c>
      <c r="J1478">
        <v>1.2300799999999999E-3</v>
      </c>
      <c r="K1478">
        <v>0.99732299999999996</v>
      </c>
      <c r="L1478">
        <v>0</v>
      </c>
      <c r="M1478" t="s">
        <v>42</v>
      </c>
    </row>
    <row r="1479" spans="1:13" x14ac:dyDescent="0.25">
      <c r="A1479" t="s">
        <v>180</v>
      </c>
      <c r="B1479">
        <v>293.39800000000002</v>
      </c>
      <c r="C1479">
        <v>291.24700000000001</v>
      </c>
      <c r="D1479">
        <v>291.19799999999998</v>
      </c>
      <c r="E1479">
        <v>285.85899999999998</v>
      </c>
      <c r="F1479">
        <v>10.8253</v>
      </c>
      <c r="G1479">
        <v>0</v>
      </c>
      <c r="H1479">
        <v>44.642499999999998</v>
      </c>
      <c r="I1479">
        <v>0</v>
      </c>
      <c r="J1479">
        <v>1.23007E-3</v>
      </c>
      <c r="K1479">
        <v>0.99996700000000005</v>
      </c>
      <c r="L1479">
        <v>0</v>
      </c>
      <c r="M1479" t="s">
        <v>42</v>
      </c>
    </row>
    <row r="1480" spans="1:13" x14ac:dyDescent="0.25">
      <c r="A1480" t="s">
        <v>180</v>
      </c>
      <c r="B1480">
        <v>280.524</v>
      </c>
      <c r="C1480">
        <v>278.63799999999998</v>
      </c>
      <c r="D1480">
        <v>278.58999999999997</v>
      </c>
      <c r="E1480">
        <v>273.22899999999998</v>
      </c>
      <c r="F1480">
        <v>9.9323099999999993</v>
      </c>
      <c r="G1480">
        <v>0</v>
      </c>
      <c r="H1480">
        <v>44.266300000000001</v>
      </c>
      <c r="I1480">
        <v>0</v>
      </c>
      <c r="J1480">
        <v>1.2300499999999999E-3</v>
      </c>
      <c r="K1480">
        <v>0.99985900000000005</v>
      </c>
      <c r="L1480">
        <v>0</v>
      </c>
      <c r="M1480" t="s">
        <v>42</v>
      </c>
    </row>
    <row r="1481" spans="1:13" x14ac:dyDescent="0.25">
      <c r="A1481" t="s">
        <v>180</v>
      </c>
      <c r="B1481">
        <v>291.113</v>
      </c>
      <c r="C1481">
        <v>289.096</v>
      </c>
      <c r="D1481">
        <v>289.05500000000001</v>
      </c>
      <c r="E1481">
        <v>283.42599999999999</v>
      </c>
      <c r="F1481">
        <v>9.6829000000000001</v>
      </c>
      <c r="G1481">
        <v>0</v>
      </c>
      <c r="H1481">
        <v>43.4041</v>
      </c>
      <c r="I1481">
        <v>0</v>
      </c>
      <c r="J1481">
        <v>1.2300499999999999E-3</v>
      </c>
      <c r="K1481">
        <v>0.99990599999999996</v>
      </c>
      <c r="L1481">
        <v>0</v>
      </c>
      <c r="M1481" t="s">
        <v>42</v>
      </c>
    </row>
    <row r="1482" spans="1:13" x14ac:dyDescent="0.25">
      <c r="A1482" t="s">
        <v>180</v>
      </c>
      <c r="B1482">
        <v>284.66500000000002</v>
      </c>
      <c r="C1482">
        <v>282.64</v>
      </c>
      <c r="D1482">
        <v>282.60000000000002</v>
      </c>
      <c r="E1482">
        <v>277.08699999999999</v>
      </c>
      <c r="F1482">
        <v>9.5252999999999997</v>
      </c>
      <c r="G1482">
        <v>0</v>
      </c>
      <c r="H1482">
        <v>42.929400000000001</v>
      </c>
      <c r="I1482">
        <v>0</v>
      </c>
      <c r="J1482">
        <v>1.2300600000000001E-3</v>
      </c>
      <c r="K1482">
        <v>0.99979799999999996</v>
      </c>
      <c r="L1482">
        <v>0</v>
      </c>
      <c r="M1482" t="s">
        <v>42</v>
      </c>
    </row>
    <row r="1483" spans="1:13" x14ac:dyDescent="0.25">
      <c r="A1483" t="s">
        <v>180</v>
      </c>
      <c r="B1483">
        <v>289.67399999999998</v>
      </c>
      <c r="C1483">
        <v>287.75200000000001</v>
      </c>
      <c r="D1483">
        <v>287.70699999999999</v>
      </c>
      <c r="E1483">
        <v>282.29000000000002</v>
      </c>
      <c r="F1483">
        <v>10.3209</v>
      </c>
      <c r="G1483">
        <v>0</v>
      </c>
      <c r="H1483">
        <v>45.073</v>
      </c>
      <c r="I1483">
        <v>0</v>
      </c>
      <c r="J1483">
        <v>1.2300499999999999E-3</v>
      </c>
      <c r="K1483">
        <v>0.99928799999999995</v>
      </c>
      <c r="L1483">
        <v>0</v>
      </c>
      <c r="M1483" t="s">
        <v>42</v>
      </c>
    </row>
    <row r="1484" spans="1:13" x14ac:dyDescent="0.25">
      <c r="A1484" t="s">
        <v>180</v>
      </c>
      <c r="B1484">
        <v>286.23200000000003</v>
      </c>
      <c r="C1484">
        <v>284.33100000000002</v>
      </c>
      <c r="D1484">
        <v>284.28100000000001</v>
      </c>
      <c r="E1484">
        <v>278.79199999999997</v>
      </c>
      <c r="F1484">
        <v>10.4002</v>
      </c>
      <c r="G1484">
        <v>0</v>
      </c>
      <c r="H1484">
        <v>45.361800000000002</v>
      </c>
      <c r="I1484">
        <v>0</v>
      </c>
      <c r="J1484">
        <v>1.2300600000000001E-3</v>
      </c>
      <c r="K1484">
        <v>0.999977</v>
      </c>
      <c r="L1484">
        <v>0</v>
      </c>
      <c r="M1484" t="s">
        <v>42</v>
      </c>
    </row>
    <row r="1485" spans="1:13" x14ac:dyDescent="0.25">
      <c r="A1485" t="s">
        <v>180</v>
      </c>
      <c r="B1485">
        <v>289.541</v>
      </c>
      <c r="C1485">
        <v>287.62400000000002</v>
      </c>
      <c r="D1485">
        <v>287.57799999999997</v>
      </c>
      <c r="E1485">
        <v>282.25900000000001</v>
      </c>
      <c r="F1485">
        <v>10.409700000000001</v>
      </c>
      <c r="G1485">
        <v>0</v>
      </c>
      <c r="H1485">
        <v>44.7166</v>
      </c>
      <c r="I1485">
        <v>0</v>
      </c>
      <c r="J1485">
        <v>1.2300499999999999E-3</v>
      </c>
      <c r="K1485">
        <v>0.99974399999999997</v>
      </c>
      <c r="L1485">
        <v>0</v>
      </c>
      <c r="M1485" t="s">
        <v>42</v>
      </c>
    </row>
    <row r="1486" spans="1:13" x14ac:dyDescent="0.25">
      <c r="A1486" t="s">
        <v>180</v>
      </c>
      <c r="B1486">
        <v>284.49</v>
      </c>
      <c r="C1486">
        <v>282.59100000000001</v>
      </c>
      <c r="D1486">
        <v>282.54399999999998</v>
      </c>
      <c r="E1486">
        <v>277.197</v>
      </c>
      <c r="F1486">
        <v>9.7617999999999991</v>
      </c>
      <c r="G1486">
        <v>0</v>
      </c>
      <c r="H1486">
        <v>43.929200000000002</v>
      </c>
      <c r="I1486">
        <v>0</v>
      </c>
      <c r="J1486">
        <v>1.23007E-3</v>
      </c>
      <c r="K1486">
        <v>0.99997199999999997</v>
      </c>
      <c r="L1486">
        <v>0</v>
      </c>
      <c r="M1486" t="s">
        <v>42</v>
      </c>
    </row>
    <row r="1487" spans="1:13" x14ac:dyDescent="0.25">
      <c r="A1487" t="s">
        <v>180</v>
      </c>
      <c r="B1487">
        <v>293.02499999999998</v>
      </c>
      <c r="C1487">
        <v>290.96600000000001</v>
      </c>
      <c r="D1487">
        <v>290.91699999999997</v>
      </c>
      <c r="E1487">
        <v>285.505</v>
      </c>
      <c r="F1487">
        <v>9.9334000000000007</v>
      </c>
      <c r="G1487">
        <v>0</v>
      </c>
      <c r="H1487">
        <v>44.394799999999996</v>
      </c>
      <c r="I1487">
        <v>0</v>
      </c>
      <c r="J1487">
        <v>1.2300600000000001E-3</v>
      </c>
      <c r="K1487">
        <v>0.99942799999999998</v>
      </c>
      <c r="L1487">
        <v>0</v>
      </c>
      <c r="M1487" t="s">
        <v>42</v>
      </c>
    </row>
    <row r="1488" spans="1:13" x14ac:dyDescent="0.25">
      <c r="A1488" t="s">
        <v>180</v>
      </c>
      <c r="B1488">
        <v>287.87599999999998</v>
      </c>
      <c r="C1488">
        <v>285.85899999999998</v>
      </c>
      <c r="D1488">
        <v>285.81200000000001</v>
      </c>
      <c r="E1488">
        <v>280.44200000000001</v>
      </c>
      <c r="F1488">
        <v>10.4359</v>
      </c>
      <c r="G1488">
        <v>0</v>
      </c>
      <c r="H1488">
        <v>44.149299999999997</v>
      </c>
      <c r="I1488">
        <v>0</v>
      </c>
      <c r="J1488">
        <v>1.2300499999999999E-3</v>
      </c>
      <c r="K1488">
        <v>0.99907599999999996</v>
      </c>
      <c r="L1488">
        <v>0</v>
      </c>
      <c r="M1488" t="s">
        <v>42</v>
      </c>
    </row>
    <row r="1489" spans="1:13" x14ac:dyDescent="0.25">
      <c r="A1489" t="s">
        <v>180</v>
      </c>
      <c r="B1489">
        <v>289.42099999999999</v>
      </c>
      <c r="C1489">
        <v>287.51900000000001</v>
      </c>
      <c r="D1489">
        <v>287.47699999999998</v>
      </c>
      <c r="E1489">
        <v>281.97500000000002</v>
      </c>
      <c r="F1489">
        <v>10.2921</v>
      </c>
      <c r="G1489">
        <v>0</v>
      </c>
      <c r="H1489">
        <v>43.5182</v>
      </c>
      <c r="I1489">
        <v>0</v>
      </c>
      <c r="J1489">
        <v>1.2300499999999999E-3</v>
      </c>
      <c r="K1489">
        <v>0.99973100000000004</v>
      </c>
      <c r="L1489">
        <v>0</v>
      </c>
      <c r="M1489" t="s">
        <v>42</v>
      </c>
    </row>
    <row r="1490" spans="1:13" x14ac:dyDescent="0.25">
      <c r="A1490" t="s">
        <v>180</v>
      </c>
      <c r="B1490">
        <v>278.50900000000001</v>
      </c>
      <c r="C1490">
        <v>276.529</v>
      </c>
      <c r="D1490">
        <v>276.48500000000001</v>
      </c>
      <c r="E1490">
        <v>271.18099999999998</v>
      </c>
      <c r="F1490">
        <v>10.305999999999999</v>
      </c>
      <c r="G1490">
        <v>0</v>
      </c>
      <c r="H1490">
        <v>44.414700000000003</v>
      </c>
      <c r="I1490">
        <v>0</v>
      </c>
      <c r="J1490">
        <v>1.2300499999999999E-3</v>
      </c>
      <c r="K1490">
        <v>0.99893600000000005</v>
      </c>
      <c r="L1490">
        <v>0</v>
      </c>
      <c r="M1490" t="s">
        <v>42</v>
      </c>
    </row>
    <row r="1491" spans="1:13" x14ac:dyDescent="0.25">
      <c r="A1491" t="s">
        <v>180</v>
      </c>
      <c r="B1491">
        <v>294.83600000000001</v>
      </c>
      <c r="C1491">
        <v>292.88900000000001</v>
      </c>
      <c r="D1491">
        <v>292.84100000000001</v>
      </c>
      <c r="E1491">
        <v>287.37</v>
      </c>
      <c r="F1491">
        <v>9.9096100000000007</v>
      </c>
      <c r="G1491">
        <v>0</v>
      </c>
      <c r="H1491">
        <v>45.046300000000002</v>
      </c>
      <c r="I1491">
        <v>0</v>
      </c>
      <c r="J1491">
        <v>1.2300799999999999E-3</v>
      </c>
      <c r="K1491">
        <v>0.99857600000000002</v>
      </c>
      <c r="L1491">
        <v>0</v>
      </c>
      <c r="M1491" t="s">
        <v>42</v>
      </c>
    </row>
    <row r="1492" spans="1:13" x14ac:dyDescent="0.25">
      <c r="A1492" t="s">
        <v>180</v>
      </c>
      <c r="B1492">
        <v>287.62200000000001</v>
      </c>
      <c r="C1492">
        <v>285.61500000000001</v>
      </c>
      <c r="D1492">
        <v>285.56799999999998</v>
      </c>
      <c r="E1492">
        <v>280.18400000000003</v>
      </c>
      <c r="F1492">
        <v>10.707800000000001</v>
      </c>
      <c r="G1492">
        <v>0</v>
      </c>
      <c r="H1492">
        <v>45.305</v>
      </c>
      <c r="I1492">
        <v>0</v>
      </c>
      <c r="J1492">
        <v>1.2300600000000001E-3</v>
      </c>
      <c r="K1492">
        <v>0.99978100000000003</v>
      </c>
      <c r="L1492">
        <v>0</v>
      </c>
      <c r="M1492" t="s">
        <v>42</v>
      </c>
    </row>
    <row r="1493" spans="1:13" x14ac:dyDescent="0.25">
      <c r="A1493" t="s">
        <v>180</v>
      </c>
      <c r="B1493">
        <v>290.83600000000001</v>
      </c>
      <c r="C1493">
        <v>288.95800000000003</v>
      </c>
      <c r="D1493">
        <v>288.91199999999998</v>
      </c>
      <c r="E1493">
        <v>283.56400000000002</v>
      </c>
      <c r="F1493">
        <v>10.2897</v>
      </c>
      <c r="G1493">
        <v>0</v>
      </c>
      <c r="H1493">
        <v>44.300800000000002</v>
      </c>
      <c r="I1493">
        <v>0</v>
      </c>
      <c r="J1493">
        <v>1.2300600000000001E-3</v>
      </c>
      <c r="K1493">
        <v>0.99965999999999999</v>
      </c>
      <c r="L1493">
        <v>0</v>
      </c>
      <c r="M1493" t="s">
        <v>42</v>
      </c>
    </row>
    <row r="1494" spans="1:13" x14ac:dyDescent="0.25">
      <c r="A1494" t="s">
        <v>180</v>
      </c>
      <c r="B1494">
        <v>286.61599999999999</v>
      </c>
      <c r="C1494">
        <v>284.72199999999998</v>
      </c>
      <c r="D1494">
        <v>284.67099999999999</v>
      </c>
      <c r="E1494">
        <v>279.23599999999999</v>
      </c>
      <c r="F1494">
        <v>10.391299999999999</v>
      </c>
      <c r="G1494">
        <v>0</v>
      </c>
      <c r="H1494">
        <v>44.517899999999997</v>
      </c>
      <c r="I1494">
        <v>0</v>
      </c>
      <c r="J1494">
        <v>1.2300600000000001E-3</v>
      </c>
      <c r="K1494">
        <v>0.99965099999999996</v>
      </c>
      <c r="L1494">
        <v>0</v>
      </c>
      <c r="M1494" t="s">
        <v>42</v>
      </c>
    </row>
    <row r="1495" spans="1:13" x14ac:dyDescent="0.25">
      <c r="A1495" t="s">
        <v>180</v>
      </c>
      <c r="B1495">
        <v>280.85399999999998</v>
      </c>
      <c r="C1495">
        <v>278.96100000000001</v>
      </c>
      <c r="D1495">
        <v>278.91300000000001</v>
      </c>
      <c r="E1495">
        <v>273.55200000000002</v>
      </c>
      <c r="F1495">
        <v>10.303900000000001</v>
      </c>
      <c r="G1495">
        <v>0</v>
      </c>
      <c r="H1495">
        <v>44.273600000000002</v>
      </c>
      <c r="I1495">
        <v>0</v>
      </c>
      <c r="J1495">
        <v>1.2300499999999999E-3</v>
      </c>
      <c r="K1495">
        <v>0.99979600000000002</v>
      </c>
      <c r="L1495">
        <v>0</v>
      </c>
      <c r="M1495" t="s">
        <v>42</v>
      </c>
    </row>
    <row r="1496" spans="1:13" x14ac:dyDescent="0.25">
      <c r="A1496" t="s">
        <v>180</v>
      </c>
      <c r="B1496">
        <v>289.42500000000001</v>
      </c>
      <c r="C1496">
        <v>287.52999999999997</v>
      </c>
      <c r="D1496">
        <v>287.48899999999998</v>
      </c>
      <c r="E1496">
        <v>282.14299999999997</v>
      </c>
      <c r="F1496">
        <v>10.2073</v>
      </c>
      <c r="G1496">
        <v>0</v>
      </c>
      <c r="H1496">
        <v>44.072200000000002</v>
      </c>
      <c r="I1496">
        <v>0</v>
      </c>
      <c r="J1496">
        <v>1.23014E-3</v>
      </c>
      <c r="K1496">
        <v>0.99991699999999994</v>
      </c>
      <c r="L1496">
        <v>0</v>
      </c>
      <c r="M1496" t="s">
        <v>42</v>
      </c>
    </row>
    <row r="1497" spans="1:13" x14ac:dyDescent="0.25">
      <c r="A1497" t="s">
        <v>180</v>
      </c>
      <c r="B1497">
        <v>291.97199999999998</v>
      </c>
      <c r="C1497">
        <v>289.899</v>
      </c>
      <c r="D1497">
        <v>289.851</v>
      </c>
      <c r="E1497">
        <v>284.53899999999999</v>
      </c>
      <c r="F1497">
        <v>10.2159</v>
      </c>
      <c r="G1497">
        <v>0</v>
      </c>
      <c r="H1497">
        <v>44.725999999999999</v>
      </c>
      <c r="I1497">
        <v>0</v>
      </c>
      <c r="J1497">
        <v>1.2300499999999999E-3</v>
      </c>
      <c r="K1497">
        <v>0.99997800000000003</v>
      </c>
      <c r="L1497">
        <v>0</v>
      </c>
      <c r="M1497" t="s">
        <v>42</v>
      </c>
    </row>
    <row r="1498" spans="1:13" x14ac:dyDescent="0.25">
      <c r="A1498" t="s">
        <v>180</v>
      </c>
      <c r="B1498">
        <v>296.54599999999999</v>
      </c>
      <c r="C1498">
        <v>294.64299999999997</v>
      </c>
      <c r="D1498">
        <v>294.59500000000003</v>
      </c>
      <c r="E1498">
        <v>289.18299999999999</v>
      </c>
      <c r="F1498">
        <v>10.976000000000001</v>
      </c>
      <c r="G1498">
        <v>0</v>
      </c>
      <c r="H1498">
        <v>45.146000000000001</v>
      </c>
      <c r="I1498">
        <v>0</v>
      </c>
      <c r="J1498">
        <v>1.2300600000000001E-3</v>
      </c>
      <c r="K1498">
        <v>0.99842500000000001</v>
      </c>
      <c r="L1498">
        <v>0</v>
      </c>
      <c r="M1498" t="s">
        <v>42</v>
      </c>
    </row>
    <row r="1499" spans="1:13" x14ac:dyDescent="0.25">
      <c r="A1499" t="s">
        <v>180</v>
      </c>
      <c r="B1499">
        <v>290.505</v>
      </c>
      <c r="C1499">
        <v>288.613</v>
      </c>
      <c r="D1499">
        <v>288.56599999999997</v>
      </c>
      <c r="E1499">
        <v>283.18700000000001</v>
      </c>
      <c r="F1499">
        <v>9.61951</v>
      </c>
      <c r="G1499">
        <v>0</v>
      </c>
      <c r="H1499">
        <v>45.016399999999997</v>
      </c>
      <c r="I1499">
        <v>0</v>
      </c>
      <c r="J1499">
        <v>1.2300799999999999E-3</v>
      </c>
      <c r="K1499">
        <v>0.99941100000000005</v>
      </c>
      <c r="L1499">
        <v>0</v>
      </c>
      <c r="M1499" t="s">
        <v>42</v>
      </c>
    </row>
    <row r="1500" spans="1:13" x14ac:dyDescent="0.25">
      <c r="A1500" t="s">
        <v>180</v>
      </c>
      <c r="B1500">
        <v>289.60399999999998</v>
      </c>
      <c r="C1500">
        <v>287.714</v>
      </c>
      <c r="D1500">
        <v>287.67</v>
      </c>
      <c r="E1500">
        <v>282.322</v>
      </c>
      <c r="F1500">
        <v>10.3202</v>
      </c>
      <c r="G1500">
        <v>0</v>
      </c>
      <c r="H1500">
        <v>43.898299999999999</v>
      </c>
      <c r="I1500">
        <v>0</v>
      </c>
      <c r="J1500">
        <v>1.2300600000000001E-3</v>
      </c>
      <c r="K1500">
        <v>0.99961599999999995</v>
      </c>
      <c r="L1500">
        <v>0</v>
      </c>
      <c r="M1500" t="s">
        <v>42</v>
      </c>
    </row>
    <row r="1501" spans="1:13" x14ac:dyDescent="0.25">
      <c r="A1501" t="s">
        <v>180</v>
      </c>
      <c r="B1501">
        <v>290.16899999999998</v>
      </c>
      <c r="C1501">
        <v>288.12900000000002</v>
      </c>
      <c r="D1501">
        <v>288.08100000000002</v>
      </c>
      <c r="E1501">
        <v>282.63</v>
      </c>
      <c r="F1501">
        <v>9.9888999999999992</v>
      </c>
      <c r="G1501">
        <v>0</v>
      </c>
      <c r="H1501">
        <v>44.551299999999998</v>
      </c>
      <c r="I1501">
        <v>0</v>
      </c>
      <c r="J1501">
        <v>1.2300799999999999E-3</v>
      </c>
      <c r="K1501">
        <v>0.99968699999999999</v>
      </c>
      <c r="L1501">
        <v>0</v>
      </c>
      <c r="M1501" t="s">
        <v>42</v>
      </c>
    </row>
    <row r="1502" spans="1:13" x14ac:dyDescent="0.25">
      <c r="A1502" t="s">
        <v>180</v>
      </c>
      <c r="B1502">
        <v>292.54399999999998</v>
      </c>
      <c r="C1502">
        <v>290.654</v>
      </c>
      <c r="D1502">
        <v>290.61399999999998</v>
      </c>
      <c r="E1502">
        <v>285.27300000000002</v>
      </c>
      <c r="F1502">
        <v>10.245699999999999</v>
      </c>
      <c r="G1502">
        <v>0</v>
      </c>
      <c r="H1502">
        <v>43.965899999999998</v>
      </c>
      <c r="I1502">
        <v>0</v>
      </c>
      <c r="J1502">
        <v>1.2300600000000001E-3</v>
      </c>
      <c r="K1502">
        <v>0.99992499999999995</v>
      </c>
      <c r="L1502">
        <v>0</v>
      </c>
      <c r="M1502" t="s">
        <v>42</v>
      </c>
    </row>
    <row r="1503" spans="1:13" x14ac:dyDescent="0.25">
      <c r="A1503" t="s">
        <v>180</v>
      </c>
      <c r="B1503">
        <v>284.81900000000002</v>
      </c>
      <c r="C1503">
        <v>281.28199999999998</v>
      </c>
      <c r="D1503">
        <v>281.23700000000002</v>
      </c>
      <c r="E1503">
        <v>275.87299999999999</v>
      </c>
      <c r="F1503">
        <v>10.186999999999999</v>
      </c>
      <c r="G1503">
        <v>0</v>
      </c>
      <c r="H1503">
        <v>44.855600000000003</v>
      </c>
      <c r="I1503">
        <v>0</v>
      </c>
      <c r="J1503">
        <v>1.2300499999999999E-3</v>
      </c>
      <c r="K1503">
        <v>0.99950899999999998</v>
      </c>
      <c r="L1503">
        <v>0</v>
      </c>
      <c r="M1503" t="s">
        <v>42</v>
      </c>
    </row>
    <row r="1504" spans="1:13" x14ac:dyDescent="0.25">
      <c r="A1504" t="s">
        <v>180</v>
      </c>
      <c r="B1504">
        <v>281.49599999999998</v>
      </c>
      <c r="C1504">
        <v>279.565</v>
      </c>
      <c r="D1504">
        <v>279.517</v>
      </c>
      <c r="E1504">
        <v>274.12900000000002</v>
      </c>
      <c r="F1504">
        <v>10.718</v>
      </c>
      <c r="G1504">
        <v>0</v>
      </c>
      <c r="H1504">
        <v>45.128300000000003</v>
      </c>
      <c r="I1504">
        <v>0</v>
      </c>
      <c r="J1504">
        <v>1.23007E-3</v>
      </c>
      <c r="K1504">
        <v>0.99980400000000003</v>
      </c>
      <c r="L1504">
        <v>0</v>
      </c>
      <c r="M1504" t="s">
        <v>42</v>
      </c>
    </row>
    <row r="1505" spans="1:25" x14ac:dyDescent="0.25">
      <c r="A1505" t="s">
        <v>180</v>
      </c>
      <c r="B1505">
        <v>283.74200000000002</v>
      </c>
      <c r="C1505">
        <v>281.70699999999999</v>
      </c>
      <c r="D1505">
        <v>281.66399999999999</v>
      </c>
      <c r="E1505">
        <v>276.27300000000002</v>
      </c>
      <c r="F1505">
        <v>10.3027</v>
      </c>
      <c r="G1505">
        <v>0</v>
      </c>
      <c r="H1505">
        <v>44.921399999999998</v>
      </c>
      <c r="I1505">
        <v>0</v>
      </c>
      <c r="J1505">
        <v>1.2300499999999999E-3</v>
      </c>
      <c r="K1505">
        <v>0.99962399999999996</v>
      </c>
      <c r="L1505">
        <v>0</v>
      </c>
      <c r="M1505" t="s">
        <v>42</v>
      </c>
    </row>
    <row r="1506" spans="1:25" x14ac:dyDescent="0.25">
      <c r="A1506" t="s">
        <v>180</v>
      </c>
      <c r="B1506">
        <v>277.274</v>
      </c>
      <c r="C1506">
        <v>275.38600000000002</v>
      </c>
      <c r="D1506">
        <v>275.33699999999999</v>
      </c>
      <c r="E1506">
        <v>269.93599999999998</v>
      </c>
      <c r="F1506">
        <v>9.7326999999999995</v>
      </c>
      <c r="G1506">
        <v>0</v>
      </c>
      <c r="H1506">
        <v>44.056399999999996</v>
      </c>
      <c r="I1506">
        <v>0</v>
      </c>
      <c r="J1506">
        <v>1.2300499999999999E-3</v>
      </c>
      <c r="K1506">
        <v>0.99817500000000003</v>
      </c>
      <c r="L1506">
        <v>0</v>
      </c>
      <c r="M1506" t="s">
        <v>42</v>
      </c>
    </row>
    <row r="1507" spans="1:25" x14ac:dyDescent="0.25">
      <c r="A1507" t="s">
        <v>180</v>
      </c>
      <c r="B1507">
        <v>282.375</v>
      </c>
      <c r="C1507">
        <v>280.48399999999998</v>
      </c>
      <c r="D1507">
        <v>280.44400000000002</v>
      </c>
      <c r="E1507">
        <v>275.12299999999999</v>
      </c>
      <c r="F1507">
        <v>9.8089899999999997</v>
      </c>
      <c r="G1507">
        <v>0</v>
      </c>
      <c r="H1507">
        <v>43.915799999999997</v>
      </c>
      <c r="I1507">
        <v>0</v>
      </c>
      <c r="J1507">
        <v>1.2300499999999999E-3</v>
      </c>
      <c r="K1507">
        <v>0.99996799999999997</v>
      </c>
      <c r="L1507">
        <v>0</v>
      </c>
      <c r="M1507" t="s">
        <v>42</v>
      </c>
    </row>
    <row r="1508" spans="1:25" x14ac:dyDescent="0.25">
      <c r="A1508" t="s">
        <v>180</v>
      </c>
      <c r="B1508">
        <v>300.77300000000002</v>
      </c>
      <c r="C1508">
        <v>298.87700000000001</v>
      </c>
      <c r="D1508">
        <v>298.82499999999999</v>
      </c>
      <c r="E1508">
        <v>293.35500000000002</v>
      </c>
      <c r="F1508">
        <v>9.8404100000000003</v>
      </c>
      <c r="G1508">
        <v>0</v>
      </c>
      <c r="H1508">
        <v>45.044199999999996</v>
      </c>
      <c r="I1508">
        <v>0</v>
      </c>
      <c r="J1508">
        <v>1.2300499999999999E-3</v>
      </c>
      <c r="K1508">
        <v>0.99973400000000001</v>
      </c>
      <c r="L1508">
        <v>0</v>
      </c>
      <c r="M1508" t="s">
        <v>42</v>
      </c>
    </row>
    <row r="1509" spans="1:25" x14ac:dyDescent="0.25">
      <c r="A1509" t="s">
        <v>180</v>
      </c>
      <c r="B1509">
        <v>285.27999999999997</v>
      </c>
      <c r="C1509">
        <v>283.30900000000003</v>
      </c>
      <c r="D1509">
        <v>283.26600000000002</v>
      </c>
      <c r="E1509">
        <v>277.86099999999999</v>
      </c>
      <c r="F1509">
        <v>10.7188</v>
      </c>
      <c r="G1509">
        <v>0</v>
      </c>
      <c r="H1509">
        <v>44.029299999999999</v>
      </c>
      <c r="I1509">
        <v>0</v>
      </c>
      <c r="J1509">
        <v>1.23007E-3</v>
      </c>
      <c r="K1509">
        <v>0.99993799999999999</v>
      </c>
      <c r="L1509">
        <v>0</v>
      </c>
      <c r="M1509" t="s">
        <v>42</v>
      </c>
    </row>
    <row r="1510" spans="1:25" x14ac:dyDescent="0.25">
      <c r="A1510" t="s">
        <v>180</v>
      </c>
      <c r="B1510">
        <v>297.53300000000002</v>
      </c>
      <c r="C1510">
        <v>295.50299999999999</v>
      </c>
      <c r="D1510">
        <v>295.45499999999998</v>
      </c>
      <c r="E1510">
        <v>290.10500000000002</v>
      </c>
      <c r="F1510">
        <v>9.8356899999999996</v>
      </c>
      <c r="G1510">
        <v>0</v>
      </c>
      <c r="H1510">
        <v>44.877600000000001</v>
      </c>
      <c r="I1510">
        <v>0</v>
      </c>
      <c r="J1510">
        <v>1.2300499999999999E-3</v>
      </c>
      <c r="K1510">
        <v>0.999112</v>
      </c>
      <c r="L1510">
        <v>0</v>
      </c>
      <c r="M1510" t="s">
        <v>42</v>
      </c>
    </row>
    <row r="1511" spans="1:25" x14ac:dyDescent="0.25">
      <c r="A1511" t="s">
        <v>180</v>
      </c>
      <c r="B1511">
        <v>285.791</v>
      </c>
      <c r="C1511">
        <v>283.89999999999998</v>
      </c>
      <c r="D1511">
        <v>283.84899999999999</v>
      </c>
      <c r="E1511">
        <v>278.35899999999998</v>
      </c>
      <c r="F1511">
        <v>10.2347</v>
      </c>
      <c r="G1511">
        <v>0</v>
      </c>
      <c r="H1511">
        <v>45.053699999999999</v>
      </c>
      <c r="I1511">
        <v>0</v>
      </c>
      <c r="J1511">
        <v>1.2300499999999999E-3</v>
      </c>
      <c r="K1511">
        <v>0.99972000000000005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180</v>
      </c>
      <c r="B1512">
        <v>300.06799999999998</v>
      </c>
      <c r="C1512">
        <v>298.05599999999998</v>
      </c>
      <c r="D1512">
        <v>298.01</v>
      </c>
      <c r="E1512">
        <v>292.61599999999999</v>
      </c>
      <c r="F1512">
        <v>10.8292</v>
      </c>
      <c r="G1512">
        <v>0</v>
      </c>
      <c r="H1512">
        <v>44.093200000000003</v>
      </c>
      <c r="I1512">
        <v>0</v>
      </c>
      <c r="J1512">
        <v>1.2300499999999999E-3</v>
      </c>
      <c r="K1512">
        <v>0.998475</v>
      </c>
      <c r="L1512">
        <v>0</v>
      </c>
      <c r="M1512" t="s">
        <v>42</v>
      </c>
      <c r="R1512">
        <f>AVERAGE(B1463:B1512)</f>
        <v>289.11213999999984</v>
      </c>
      <c r="S1512">
        <f>AVERAGE(C1463:C1512)</f>
        <v>287.09768000000003</v>
      </c>
      <c r="U1512">
        <f>_xlfn.VAR.P(B1463:B1512)</f>
        <v>31.022933320399993</v>
      </c>
      <c r="V1512">
        <f>_xlfn.VAR.P(C1463:C1512)</f>
        <v>30.857842097599992</v>
      </c>
      <c r="X1512">
        <f>1.96*SQRT(U1512)/50</f>
        <v>0.21833707943787162</v>
      </c>
      <c r="Y1512">
        <f>1.96*SQRT(V1512)/50</f>
        <v>0.21775535465484208</v>
      </c>
    </row>
    <row r="1513" spans="1:25" x14ac:dyDescent="0.25">
      <c r="A1513" t="s">
        <v>180</v>
      </c>
      <c r="B1513">
        <v>14562.7448</v>
      </c>
      <c r="C1513" t="s">
        <v>36</v>
      </c>
    </row>
    <row r="1514" spans="1:25" x14ac:dyDescent="0.25">
      <c r="A1514" t="s">
        <v>181</v>
      </c>
      <c r="B1514">
        <v>326.96600000000001</v>
      </c>
      <c r="C1514">
        <v>262.77699999999999</v>
      </c>
      <c r="D1514">
        <v>262.72899999999998</v>
      </c>
      <c r="E1514">
        <v>257.40199999999999</v>
      </c>
      <c r="F1514">
        <v>9.8928899999999995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1.2300499999999999E-3</v>
      </c>
      <c r="M1514">
        <v>0.99863900000000005</v>
      </c>
      <c r="N1514">
        <v>0</v>
      </c>
      <c r="O1514" t="s">
        <v>42</v>
      </c>
    </row>
    <row r="1515" spans="1:25" x14ac:dyDescent="0.25">
      <c r="A1515" t="s">
        <v>181</v>
      </c>
      <c r="B1515">
        <v>329.709</v>
      </c>
      <c r="C1515">
        <v>264.51299999999998</v>
      </c>
      <c r="D1515">
        <v>264.46899999999999</v>
      </c>
      <c r="E1515">
        <v>259.11599999999999</v>
      </c>
      <c r="F1515">
        <v>9.9169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1.2300499999999999E-3</v>
      </c>
      <c r="M1515">
        <v>0.99957700000000005</v>
      </c>
      <c r="N1515">
        <v>0</v>
      </c>
      <c r="O1515" t="s">
        <v>42</v>
      </c>
    </row>
    <row r="1516" spans="1:25" x14ac:dyDescent="0.25">
      <c r="A1516" t="s">
        <v>181</v>
      </c>
      <c r="B1516">
        <v>324.798</v>
      </c>
      <c r="C1516">
        <v>262.35300000000001</v>
      </c>
      <c r="D1516">
        <v>262.31</v>
      </c>
      <c r="E1516">
        <v>256.99200000000002</v>
      </c>
      <c r="F1516">
        <v>10.5389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1.2300600000000001E-3</v>
      </c>
      <c r="M1516">
        <v>0.99839999999999995</v>
      </c>
      <c r="N1516">
        <v>0</v>
      </c>
      <c r="O1516" t="s">
        <v>42</v>
      </c>
    </row>
    <row r="1517" spans="1:25" x14ac:dyDescent="0.25">
      <c r="A1517" t="s">
        <v>181</v>
      </c>
      <c r="B1517">
        <v>326.43200000000002</v>
      </c>
      <c r="C1517">
        <v>261.10700000000003</v>
      </c>
      <c r="D1517">
        <v>261.065</v>
      </c>
      <c r="E1517">
        <v>255.76900000000001</v>
      </c>
      <c r="F1517">
        <v>10.398300000000001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1.2300600000000001E-3</v>
      </c>
      <c r="M1517">
        <v>0.99922599999999995</v>
      </c>
      <c r="N1517">
        <v>0</v>
      </c>
      <c r="O1517" t="s">
        <v>42</v>
      </c>
    </row>
    <row r="1518" spans="1:25" x14ac:dyDescent="0.25">
      <c r="A1518" t="s">
        <v>181</v>
      </c>
      <c r="B1518">
        <v>326.01900000000001</v>
      </c>
      <c r="C1518">
        <v>260.24099999999999</v>
      </c>
      <c r="D1518">
        <v>260.19799999999998</v>
      </c>
      <c r="E1518">
        <v>254.82400000000001</v>
      </c>
      <c r="F1518">
        <v>10.276199999999999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1.2300600000000001E-3</v>
      </c>
      <c r="M1518">
        <v>0.99954799999999999</v>
      </c>
      <c r="N1518">
        <v>0</v>
      </c>
      <c r="O1518" t="s">
        <v>42</v>
      </c>
    </row>
    <row r="1519" spans="1:25" x14ac:dyDescent="0.25">
      <c r="A1519" t="s">
        <v>181</v>
      </c>
      <c r="B1519">
        <v>328.17399999999998</v>
      </c>
      <c r="C1519">
        <v>264.64400000000001</v>
      </c>
      <c r="D1519">
        <v>264.60199999999998</v>
      </c>
      <c r="E1519">
        <v>259.20400000000001</v>
      </c>
      <c r="F1519">
        <v>9.9763999999999999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1.2300499999999999E-3</v>
      </c>
      <c r="M1519">
        <v>0.99961999999999995</v>
      </c>
      <c r="N1519">
        <v>0</v>
      </c>
      <c r="O1519" t="s">
        <v>42</v>
      </c>
    </row>
    <row r="1520" spans="1:25" x14ac:dyDescent="0.25">
      <c r="A1520" t="s">
        <v>181</v>
      </c>
      <c r="B1520">
        <v>331.33199999999999</v>
      </c>
      <c r="C1520">
        <v>265.46600000000001</v>
      </c>
      <c r="D1520">
        <v>265.42700000000002</v>
      </c>
      <c r="E1520">
        <v>260.09399999999999</v>
      </c>
      <c r="F1520">
        <v>9.8325999999999993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1.2300499999999999E-3</v>
      </c>
      <c r="M1520">
        <v>0.99908799999999998</v>
      </c>
      <c r="N1520">
        <v>0</v>
      </c>
      <c r="O1520" t="s">
        <v>42</v>
      </c>
    </row>
    <row r="1521" spans="1:15" x14ac:dyDescent="0.25">
      <c r="A1521" t="s">
        <v>181</v>
      </c>
      <c r="B1521">
        <v>328.50200000000001</v>
      </c>
      <c r="C1521">
        <v>266.00099999999998</v>
      </c>
      <c r="D1521">
        <v>265.95600000000002</v>
      </c>
      <c r="E1521">
        <v>260.60399999999998</v>
      </c>
      <c r="F1521">
        <v>10.452299999999999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1.2300499999999999E-3</v>
      </c>
      <c r="M1521">
        <v>0.99995500000000004</v>
      </c>
      <c r="N1521">
        <v>0</v>
      </c>
      <c r="O1521" t="s">
        <v>42</v>
      </c>
    </row>
    <row r="1522" spans="1:15" x14ac:dyDescent="0.25">
      <c r="A1522" t="s">
        <v>181</v>
      </c>
      <c r="B1522">
        <v>332.24599999999998</v>
      </c>
      <c r="C1522">
        <v>266.38</v>
      </c>
      <c r="D1522">
        <v>266.33699999999999</v>
      </c>
      <c r="E1522">
        <v>260.91899999999998</v>
      </c>
      <c r="F1522">
        <v>9.9274000000000004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1.2300499999999999E-3</v>
      </c>
      <c r="M1522">
        <v>0.99928499999999998</v>
      </c>
      <c r="N1522">
        <v>0</v>
      </c>
      <c r="O1522" t="s">
        <v>42</v>
      </c>
    </row>
    <row r="1523" spans="1:15" x14ac:dyDescent="0.25">
      <c r="A1523" t="s">
        <v>181</v>
      </c>
      <c r="B1523">
        <v>324.43400000000003</v>
      </c>
      <c r="C1523">
        <v>260.71100000000001</v>
      </c>
      <c r="D1523">
        <v>260.666</v>
      </c>
      <c r="E1523">
        <v>255.316</v>
      </c>
      <c r="F1523">
        <v>10.5701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1.2300499999999999E-3</v>
      </c>
      <c r="M1523">
        <v>0.99946100000000004</v>
      </c>
      <c r="N1523">
        <v>0</v>
      </c>
      <c r="O1523" t="s">
        <v>42</v>
      </c>
    </row>
    <row r="1524" spans="1:15" x14ac:dyDescent="0.25">
      <c r="A1524" t="s">
        <v>181</v>
      </c>
      <c r="B1524">
        <v>324.93799999999999</v>
      </c>
      <c r="C1524">
        <v>263.87200000000001</v>
      </c>
      <c r="D1524">
        <v>263.82799999999997</v>
      </c>
      <c r="E1524">
        <v>258.536</v>
      </c>
      <c r="F1524">
        <v>9.8744999999999994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1.2300499999999999E-3</v>
      </c>
      <c r="M1524">
        <v>0.99967600000000001</v>
      </c>
      <c r="N1524">
        <v>0</v>
      </c>
      <c r="O1524" t="s">
        <v>42</v>
      </c>
    </row>
    <row r="1525" spans="1:15" x14ac:dyDescent="0.25">
      <c r="A1525" t="s">
        <v>181</v>
      </c>
      <c r="B1525">
        <v>327.202</v>
      </c>
      <c r="C1525">
        <v>264.59699999999998</v>
      </c>
      <c r="D1525">
        <v>264.55399999999997</v>
      </c>
      <c r="E1525">
        <v>259.154</v>
      </c>
      <c r="F1525">
        <v>10.5596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1.2300499999999999E-3</v>
      </c>
      <c r="M1525">
        <v>0.999942</v>
      </c>
      <c r="N1525">
        <v>0</v>
      </c>
      <c r="O1525" t="s">
        <v>42</v>
      </c>
    </row>
    <row r="1526" spans="1:15" x14ac:dyDescent="0.25">
      <c r="A1526" t="s">
        <v>181</v>
      </c>
      <c r="B1526">
        <v>321.65100000000001</v>
      </c>
      <c r="C1526">
        <v>259.27600000000001</v>
      </c>
      <c r="D1526">
        <v>259.23500000000001</v>
      </c>
      <c r="E1526">
        <v>253.815</v>
      </c>
      <c r="F1526">
        <v>9.9149100000000008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1.2300499999999999E-3</v>
      </c>
      <c r="M1526">
        <v>0.99987300000000001</v>
      </c>
      <c r="N1526">
        <v>0</v>
      </c>
      <c r="O1526" t="s">
        <v>42</v>
      </c>
    </row>
    <row r="1527" spans="1:15" x14ac:dyDescent="0.25">
      <c r="A1527" t="s">
        <v>181</v>
      </c>
      <c r="B1527">
        <v>327.25400000000002</v>
      </c>
      <c r="C1527">
        <v>265.02</v>
      </c>
      <c r="D1527">
        <v>264.97800000000001</v>
      </c>
      <c r="E1527">
        <v>259.57600000000002</v>
      </c>
      <c r="F1527">
        <v>10.6561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1.2300499999999999E-3</v>
      </c>
      <c r="M1527">
        <v>0.99874600000000002</v>
      </c>
      <c r="N1527">
        <v>0</v>
      </c>
      <c r="O1527" t="s">
        <v>42</v>
      </c>
    </row>
    <row r="1528" spans="1:15" x14ac:dyDescent="0.25">
      <c r="A1528" t="s">
        <v>181</v>
      </c>
      <c r="B1528">
        <v>333.505</v>
      </c>
      <c r="C1528">
        <v>268.98500000000001</v>
      </c>
      <c r="D1528">
        <v>268.94400000000002</v>
      </c>
      <c r="E1528">
        <v>263.58499999999998</v>
      </c>
      <c r="F1528">
        <v>9.9381000000000004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1.2300499999999999E-3</v>
      </c>
      <c r="M1528">
        <v>0.99943400000000004</v>
      </c>
      <c r="N1528">
        <v>0</v>
      </c>
      <c r="O1528" t="s">
        <v>42</v>
      </c>
    </row>
    <row r="1529" spans="1:15" x14ac:dyDescent="0.25">
      <c r="A1529" t="s">
        <v>181</v>
      </c>
      <c r="B1529">
        <v>325.56900000000002</v>
      </c>
      <c r="C1529">
        <v>261.065</v>
      </c>
      <c r="D1529">
        <v>261.02100000000002</v>
      </c>
      <c r="E1529">
        <v>255.67099999999999</v>
      </c>
      <c r="F1529">
        <v>10.3254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1.2300499999999999E-3</v>
      </c>
      <c r="M1529">
        <v>0.99824199999999996</v>
      </c>
      <c r="N1529">
        <v>0</v>
      </c>
      <c r="O1529" t="s">
        <v>42</v>
      </c>
    </row>
    <row r="1530" spans="1:15" x14ac:dyDescent="0.25">
      <c r="A1530" t="s">
        <v>181</v>
      </c>
      <c r="B1530">
        <v>323.07400000000001</v>
      </c>
      <c r="C1530">
        <v>260.81799999999998</v>
      </c>
      <c r="D1530">
        <v>260.77499999999998</v>
      </c>
      <c r="E1530">
        <v>255.48400000000001</v>
      </c>
      <c r="F1530">
        <v>9.9760000000000009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1.2300499999999999E-3</v>
      </c>
      <c r="M1530">
        <v>0.99868000000000001</v>
      </c>
      <c r="N1530">
        <v>0</v>
      </c>
      <c r="O1530" t="s">
        <v>42</v>
      </c>
    </row>
    <row r="1531" spans="1:15" x14ac:dyDescent="0.25">
      <c r="A1531" t="s">
        <v>181</v>
      </c>
      <c r="B1531">
        <v>332.62700000000001</v>
      </c>
      <c r="C1531">
        <v>268.923</v>
      </c>
      <c r="D1531">
        <v>268.87799999999999</v>
      </c>
      <c r="E1531">
        <v>263.50599999999997</v>
      </c>
      <c r="F1531">
        <v>10.6639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1.2300600000000001E-3</v>
      </c>
      <c r="M1531">
        <v>0.99990900000000005</v>
      </c>
      <c r="N1531">
        <v>0</v>
      </c>
      <c r="O1531" t="s">
        <v>42</v>
      </c>
    </row>
    <row r="1532" spans="1:15" x14ac:dyDescent="0.25">
      <c r="A1532" t="s">
        <v>181</v>
      </c>
      <c r="B1532">
        <v>328.22699999999998</v>
      </c>
      <c r="C1532">
        <v>262.37900000000002</v>
      </c>
      <c r="D1532">
        <v>262.339</v>
      </c>
      <c r="E1532">
        <v>257.04399999999998</v>
      </c>
      <c r="F1532">
        <v>10.450799999999999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1.2300499999999999E-3</v>
      </c>
      <c r="M1532">
        <v>0.99968999999999997</v>
      </c>
      <c r="N1532">
        <v>0</v>
      </c>
      <c r="O1532" t="s">
        <v>42</v>
      </c>
    </row>
    <row r="1533" spans="1:15" x14ac:dyDescent="0.25">
      <c r="A1533" t="s">
        <v>181</v>
      </c>
      <c r="B1533">
        <v>317.51100000000002</v>
      </c>
      <c r="C1533">
        <v>254.34100000000001</v>
      </c>
      <c r="D1533">
        <v>254.304</v>
      </c>
      <c r="E1533">
        <v>248.92699999999999</v>
      </c>
      <c r="F1533">
        <v>10.110300000000001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1.2300499999999999E-3</v>
      </c>
      <c r="M1533">
        <v>0.99998500000000001</v>
      </c>
      <c r="N1533">
        <v>0</v>
      </c>
      <c r="O1533" t="s">
        <v>42</v>
      </c>
    </row>
    <row r="1534" spans="1:15" x14ac:dyDescent="0.25">
      <c r="A1534" t="s">
        <v>181</v>
      </c>
      <c r="B1534">
        <v>331.06799999999998</v>
      </c>
      <c r="C1534">
        <v>267.298</v>
      </c>
      <c r="D1534">
        <v>267.25599999999997</v>
      </c>
      <c r="E1534">
        <v>261.79500000000002</v>
      </c>
      <c r="F1534">
        <v>10.0107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1.2300499999999999E-3</v>
      </c>
      <c r="M1534">
        <v>0.99989799999999995</v>
      </c>
      <c r="N1534">
        <v>0</v>
      </c>
      <c r="O1534" t="s">
        <v>42</v>
      </c>
    </row>
    <row r="1535" spans="1:15" x14ac:dyDescent="0.25">
      <c r="A1535" t="s">
        <v>181</v>
      </c>
      <c r="B1535">
        <v>322.62099999999998</v>
      </c>
      <c r="C1535">
        <v>261.33699999999999</v>
      </c>
      <c r="D1535">
        <v>261.291</v>
      </c>
      <c r="E1535">
        <v>255.92500000000001</v>
      </c>
      <c r="F1535">
        <v>9.8607999999999993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1.2300499999999999E-3</v>
      </c>
      <c r="M1535">
        <v>0.99883500000000003</v>
      </c>
      <c r="N1535">
        <v>0</v>
      </c>
      <c r="O1535" t="s">
        <v>42</v>
      </c>
    </row>
    <row r="1536" spans="1:15" x14ac:dyDescent="0.25">
      <c r="A1536" t="s">
        <v>181</v>
      </c>
      <c r="B1536">
        <v>324.41699999999997</v>
      </c>
      <c r="C1536">
        <v>259.90800000000002</v>
      </c>
      <c r="D1536">
        <v>259.86599999999999</v>
      </c>
      <c r="E1536">
        <v>254.566</v>
      </c>
      <c r="F1536">
        <v>9.8917000000000002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1.23007E-3</v>
      </c>
      <c r="M1536">
        <v>0.99958599999999997</v>
      </c>
      <c r="N1536">
        <v>0</v>
      </c>
      <c r="O1536" t="s">
        <v>42</v>
      </c>
    </row>
    <row r="1537" spans="1:15" x14ac:dyDescent="0.25">
      <c r="A1537" t="s">
        <v>181</v>
      </c>
      <c r="B1537">
        <v>330.36799999999999</v>
      </c>
      <c r="C1537">
        <v>264.66399999999999</v>
      </c>
      <c r="D1537">
        <v>264.613</v>
      </c>
      <c r="E1537">
        <v>259.197</v>
      </c>
      <c r="F1537">
        <v>10.032299999999999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1.2300499999999999E-3</v>
      </c>
      <c r="M1537">
        <v>0.99838400000000005</v>
      </c>
      <c r="N1537">
        <v>0</v>
      </c>
      <c r="O1537" t="s">
        <v>42</v>
      </c>
    </row>
    <row r="1538" spans="1:15" x14ac:dyDescent="0.25">
      <c r="A1538" t="s">
        <v>181</v>
      </c>
      <c r="B1538">
        <v>323.68299999999999</v>
      </c>
      <c r="C1538">
        <v>261.80900000000003</v>
      </c>
      <c r="D1538">
        <v>261.77199999999999</v>
      </c>
      <c r="E1538">
        <v>256.45299999999997</v>
      </c>
      <c r="F1538">
        <v>9.9483999999999995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1.2300600000000001E-3</v>
      </c>
      <c r="M1538">
        <v>0.99870599999999998</v>
      </c>
      <c r="N1538">
        <v>0</v>
      </c>
      <c r="O1538" t="s">
        <v>42</v>
      </c>
    </row>
    <row r="1539" spans="1:15" x14ac:dyDescent="0.25">
      <c r="A1539" t="s">
        <v>181</v>
      </c>
      <c r="B1539">
        <v>330.48899999999998</v>
      </c>
      <c r="C1539">
        <v>265.06299999999999</v>
      </c>
      <c r="D1539">
        <v>265.01900000000001</v>
      </c>
      <c r="E1539">
        <v>259.65800000000002</v>
      </c>
      <c r="F1539">
        <v>10.3733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1.2300600000000001E-3</v>
      </c>
      <c r="M1539">
        <v>0.99957200000000002</v>
      </c>
      <c r="N1539">
        <v>0</v>
      </c>
      <c r="O1539" t="s">
        <v>42</v>
      </c>
    </row>
    <row r="1540" spans="1:15" x14ac:dyDescent="0.25">
      <c r="A1540" t="s">
        <v>181</v>
      </c>
      <c r="B1540">
        <v>328.32100000000003</v>
      </c>
      <c r="C1540">
        <v>267.99900000000002</v>
      </c>
      <c r="D1540">
        <v>267.95</v>
      </c>
      <c r="E1540">
        <v>262.58999999999997</v>
      </c>
      <c r="F1540">
        <v>10.6485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1.2300499999999999E-3</v>
      </c>
      <c r="M1540">
        <v>0.99996099999999999</v>
      </c>
      <c r="N1540">
        <v>0</v>
      </c>
      <c r="O1540" t="s">
        <v>42</v>
      </c>
    </row>
    <row r="1541" spans="1:15" x14ac:dyDescent="0.25">
      <c r="A1541" t="s">
        <v>181</v>
      </c>
      <c r="B1541">
        <v>327.072</v>
      </c>
      <c r="C1541">
        <v>265.15699999999998</v>
      </c>
      <c r="D1541">
        <v>265.11599999999999</v>
      </c>
      <c r="E1541">
        <v>259.78500000000003</v>
      </c>
      <c r="F1541">
        <v>10.4846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1.2300499999999999E-3</v>
      </c>
      <c r="M1541">
        <v>0.99936700000000001</v>
      </c>
      <c r="N1541">
        <v>0</v>
      </c>
      <c r="O1541" t="s">
        <v>42</v>
      </c>
    </row>
    <row r="1542" spans="1:15" x14ac:dyDescent="0.25">
      <c r="A1542" t="s">
        <v>181</v>
      </c>
      <c r="B1542">
        <v>329.61</v>
      </c>
      <c r="C1542">
        <v>264.54599999999999</v>
      </c>
      <c r="D1542">
        <v>264.50599999999997</v>
      </c>
      <c r="E1542">
        <v>259.11900000000003</v>
      </c>
      <c r="F1542">
        <v>10.067399999999999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1.2300499999999999E-3</v>
      </c>
      <c r="M1542">
        <v>0.99960499999999997</v>
      </c>
      <c r="N1542">
        <v>0</v>
      </c>
      <c r="O1542" t="s">
        <v>42</v>
      </c>
    </row>
    <row r="1543" spans="1:15" x14ac:dyDescent="0.25">
      <c r="A1543" t="s">
        <v>181</v>
      </c>
      <c r="B1543">
        <v>323.03100000000001</v>
      </c>
      <c r="C1543">
        <v>257.69799999999998</v>
      </c>
      <c r="D1543">
        <v>257.64699999999999</v>
      </c>
      <c r="E1543">
        <v>252.184</v>
      </c>
      <c r="F1543">
        <v>10.4245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1.2300600000000001E-3</v>
      </c>
      <c r="M1543">
        <v>0.99960700000000002</v>
      </c>
      <c r="N1543">
        <v>0</v>
      </c>
      <c r="O1543" t="s">
        <v>42</v>
      </c>
    </row>
    <row r="1544" spans="1:15" x14ac:dyDescent="0.25">
      <c r="A1544" t="s">
        <v>181</v>
      </c>
      <c r="B1544">
        <v>323.25099999999998</v>
      </c>
      <c r="C1544">
        <v>261.642</v>
      </c>
      <c r="D1544">
        <v>261.60599999999999</v>
      </c>
      <c r="E1544">
        <v>256.185</v>
      </c>
      <c r="F1544">
        <v>10.6372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1.2300600000000001E-3</v>
      </c>
      <c r="M1544">
        <v>0.99948300000000001</v>
      </c>
      <c r="N1544">
        <v>0</v>
      </c>
      <c r="O1544" t="s">
        <v>42</v>
      </c>
    </row>
    <row r="1545" spans="1:15" x14ac:dyDescent="0.25">
      <c r="A1545" t="s">
        <v>181</v>
      </c>
      <c r="B1545">
        <v>324.19499999999999</v>
      </c>
      <c r="C1545">
        <v>259.37</v>
      </c>
      <c r="D1545">
        <v>259.32799999999997</v>
      </c>
      <c r="E1545">
        <v>253.90799999999999</v>
      </c>
      <c r="F1545">
        <v>10.723699999999999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1.2300499999999999E-3</v>
      </c>
      <c r="M1545">
        <v>1</v>
      </c>
      <c r="N1545">
        <v>0</v>
      </c>
      <c r="O1545" t="s">
        <v>42</v>
      </c>
    </row>
    <row r="1546" spans="1:15" x14ac:dyDescent="0.25">
      <c r="A1546" t="s">
        <v>181</v>
      </c>
      <c r="B1546">
        <v>324.70600000000002</v>
      </c>
      <c r="C1546">
        <v>262.96699999999998</v>
      </c>
      <c r="D1546">
        <v>262.91800000000001</v>
      </c>
      <c r="E1546">
        <v>257.42200000000003</v>
      </c>
      <c r="F1546">
        <v>10.067399999999999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1.2300499999999999E-3</v>
      </c>
      <c r="M1546">
        <v>0.99921300000000002</v>
      </c>
      <c r="N1546">
        <v>0</v>
      </c>
      <c r="O1546" t="s">
        <v>42</v>
      </c>
    </row>
    <row r="1547" spans="1:15" x14ac:dyDescent="0.25">
      <c r="A1547" t="s">
        <v>181</v>
      </c>
      <c r="B1547">
        <v>329.32400000000001</v>
      </c>
      <c r="C1547">
        <v>264.55500000000001</v>
      </c>
      <c r="D1547">
        <v>264.51</v>
      </c>
      <c r="E1547">
        <v>259.22199999999998</v>
      </c>
      <c r="F1547">
        <v>10.383900000000001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1.2300499999999999E-3</v>
      </c>
      <c r="M1547">
        <v>0.99992400000000004</v>
      </c>
      <c r="N1547">
        <v>0</v>
      </c>
      <c r="O1547" t="s">
        <v>42</v>
      </c>
    </row>
    <row r="1548" spans="1:15" x14ac:dyDescent="0.25">
      <c r="A1548" t="s">
        <v>181</v>
      </c>
      <c r="B1548">
        <v>328.62400000000002</v>
      </c>
      <c r="C1548">
        <v>265.65600000000001</v>
      </c>
      <c r="D1548">
        <v>265.61200000000002</v>
      </c>
      <c r="E1548">
        <v>260.18599999999998</v>
      </c>
      <c r="F1548">
        <v>10.680999999999999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1.2300499999999999E-3</v>
      </c>
      <c r="M1548">
        <v>0.99979499999999999</v>
      </c>
      <c r="N1548">
        <v>0</v>
      </c>
      <c r="O1548" t="s">
        <v>42</v>
      </c>
    </row>
    <row r="1549" spans="1:15" x14ac:dyDescent="0.25">
      <c r="A1549" t="s">
        <v>181</v>
      </c>
      <c r="B1549">
        <v>328.666</v>
      </c>
      <c r="C1549">
        <v>264.87299999999999</v>
      </c>
      <c r="D1549">
        <v>264.82400000000001</v>
      </c>
      <c r="E1549">
        <v>259.25200000000001</v>
      </c>
      <c r="F1549">
        <v>9.9937000000000005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1.23007E-3</v>
      </c>
      <c r="M1549">
        <v>0.99862399999999996</v>
      </c>
      <c r="N1549">
        <v>0</v>
      </c>
      <c r="O1549" t="s">
        <v>42</v>
      </c>
    </row>
    <row r="1550" spans="1:15" x14ac:dyDescent="0.25">
      <c r="A1550" t="s">
        <v>181</v>
      </c>
      <c r="B1550">
        <v>326.52</v>
      </c>
      <c r="C1550">
        <v>263.12599999999998</v>
      </c>
      <c r="D1550">
        <v>263.07900000000001</v>
      </c>
      <c r="E1550">
        <v>257.74200000000002</v>
      </c>
      <c r="F1550">
        <v>10.2911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1.2300499999999999E-3</v>
      </c>
      <c r="M1550">
        <v>0.99959600000000004</v>
      </c>
      <c r="N1550">
        <v>0</v>
      </c>
      <c r="O1550" t="s">
        <v>42</v>
      </c>
    </row>
    <row r="1551" spans="1:15" x14ac:dyDescent="0.25">
      <c r="A1551" t="s">
        <v>181</v>
      </c>
      <c r="B1551">
        <v>326.76299999999998</v>
      </c>
      <c r="C1551">
        <v>262.19600000000003</v>
      </c>
      <c r="D1551">
        <v>262.154</v>
      </c>
      <c r="E1551">
        <v>256.88</v>
      </c>
      <c r="F1551">
        <v>10.337999999999999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1.2300499999999999E-3</v>
      </c>
      <c r="M1551">
        <v>0.99993799999999999</v>
      </c>
      <c r="N1551">
        <v>0</v>
      </c>
      <c r="O1551" t="s">
        <v>42</v>
      </c>
    </row>
    <row r="1552" spans="1:15" x14ac:dyDescent="0.25">
      <c r="A1552" t="s">
        <v>181</v>
      </c>
      <c r="B1552">
        <v>335.642</v>
      </c>
      <c r="C1552">
        <v>271.63200000000001</v>
      </c>
      <c r="D1552">
        <v>271.58199999999999</v>
      </c>
      <c r="E1552">
        <v>266.12799999999999</v>
      </c>
      <c r="F1552">
        <v>10.5716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1.2300499999999999E-3</v>
      </c>
      <c r="M1552">
        <v>0.99978100000000003</v>
      </c>
      <c r="N1552">
        <v>0</v>
      </c>
      <c r="O1552" t="s">
        <v>42</v>
      </c>
    </row>
    <row r="1553" spans="1:25" x14ac:dyDescent="0.25">
      <c r="A1553" t="s">
        <v>181</v>
      </c>
      <c r="B1553">
        <v>329.36200000000002</v>
      </c>
      <c r="C1553">
        <v>265.02199999999999</v>
      </c>
      <c r="D1553">
        <v>264.97500000000002</v>
      </c>
      <c r="E1553">
        <v>259.67399999999998</v>
      </c>
      <c r="F1553">
        <v>10.3544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1.2300499999999999E-3</v>
      </c>
      <c r="M1553">
        <v>0.99983</v>
      </c>
      <c r="N1553">
        <v>0</v>
      </c>
      <c r="O1553" t="s">
        <v>42</v>
      </c>
    </row>
    <row r="1554" spans="1:25" x14ac:dyDescent="0.25">
      <c r="A1554" t="s">
        <v>181</v>
      </c>
      <c r="B1554">
        <v>323.06099999999998</v>
      </c>
      <c r="C1554">
        <v>262.40199999999999</v>
      </c>
      <c r="D1554">
        <v>262.363</v>
      </c>
      <c r="E1554">
        <v>257.03899999999999</v>
      </c>
      <c r="F1554">
        <v>9.8878000000000004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1.2300600000000001E-3</v>
      </c>
      <c r="M1554">
        <v>0.99923200000000001</v>
      </c>
      <c r="N1554">
        <v>0</v>
      </c>
      <c r="O1554" t="s">
        <v>42</v>
      </c>
    </row>
    <row r="1555" spans="1:25" x14ac:dyDescent="0.25">
      <c r="A1555" t="s">
        <v>181</v>
      </c>
      <c r="B1555">
        <v>332.09699999999998</v>
      </c>
      <c r="C1555">
        <v>270.70600000000002</v>
      </c>
      <c r="D1555">
        <v>270.65699999999998</v>
      </c>
      <c r="E1555">
        <v>265.28699999999998</v>
      </c>
      <c r="F1555">
        <v>10.753500000000001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1.2300499999999999E-3</v>
      </c>
      <c r="M1555">
        <v>0.99839299999999997</v>
      </c>
      <c r="N1555">
        <v>0</v>
      </c>
      <c r="O1555" t="s">
        <v>42</v>
      </c>
    </row>
    <row r="1556" spans="1:25" x14ac:dyDescent="0.25">
      <c r="A1556" t="s">
        <v>181</v>
      </c>
      <c r="B1556">
        <v>325.98099999999999</v>
      </c>
      <c r="C1556">
        <v>264.48599999999999</v>
      </c>
      <c r="D1556">
        <v>264.40499999999997</v>
      </c>
      <c r="E1556">
        <v>259.08800000000002</v>
      </c>
      <c r="F1556">
        <v>9.8579000000000008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1.2300499999999999E-3</v>
      </c>
      <c r="M1556">
        <v>0.99971200000000005</v>
      </c>
      <c r="N1556">
        <v>0</v>
      </c>
      <c r="O1556" t="s">
        <v>42</v>
      </c>
    </row>
    <row r="1557" spans="1:25" x14ac:dyDescent="0.25">
      <c r="A1557" t="s">
        <v>181</v>
      </c>
      <c r="B1557">
        <v>330.13900000000001</v>
      </c>
      <c r="C1557">
        <v>268.57400000000001</v>
      </c>
      <c r="D1557">
        <v>268.53399999999999</v>
      </c>
      <c r="E1557">
        <v>263.22800000000001</v>
      </c>
      <c r="F1557">
        <v>10.4354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1.2300499999999999E-3</v>
      </c>
      <c r="M1557">
        <v>0.99979799999999996</v>
      </c>
      <c r="N1557">
        <v>0</v>
      </c>
      <c r="O1557" t="s">
        <v>42</v>
      </c>
    </row>
    <row r="1558" spans="1:25" x14ac:dyDescent="0.25">
      <c r="A1558" t="s">
        <v>181</v>
      </c>
      <c r="B1558">
        <v>331.584</v>
      </c>
      <c r="C1558">
        <v>269.95</v>
      </c>
      <c r="D1558">
        <v>269.90100000000001</v>
      </c>
      <c r="E1558">
        <v>264.47000000000003</v>
      </c>
      <c r="F1558">
        <v>10.562099999999999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1.2300600000000001E-3</v>
      </c>
      <c r="M1558">
        <v>0.99946900000000005</v>
      </c>
      <c r="N1558">
        <v>0</v>
      </c>
      <c r="O1558" t="s">
        <v>42</v>
      </c>
    </row>
    <row r="1559" spans="1:25" x14ac:dyDescent="0.25">
      <c r="A1559" t="s">
        <v>181</v>
      </c>
      <c r="B1559">
        <v>324.39800000000002</v>
      </c>
      <c r="C1559">
        <v>263.27199999999999</v>
      </c>
      <c r="D1559">
        <v>263.22899999999998</v>
      </c>
      <c r="E1559">
        <v>257.92</v>
      </c>
      <c r="F1559">
        <v>9.9159000000000006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1.2300499999999999E-3</v>
      </c>
      <c r="M1559">
        <v>0.99981500000000001</v>
      </c>
      <c r="N1559">
        <v>0</v>
      </c>
      <c r="O1559" t="s">
        <v>42</v>
      </c>
    </row>
    <row r="1560" spans="1:25" x14ac:dyDescent="0.25">
      <c r="A1560" t="s">
        <v>181</v>
      </c>
      <c r="B1560">
        <v>324.46300000000002</v>
      </c>
      <c r="C1560">
        <v>260.45299999999997</v>
      </c>
      <c r="D1560">
        <v>260.41500000000002</v>
      </c>
      <c r="E1560">
        <v>255.10900000000001</v>
      </c>
      <c r="F1560">
        <v>9.9037000000000006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1.23007E-3</v>
      </c>
      <c r="M1560">
        <v>0.99976299999999996</v>
      </c>
      <c r="N1560">
        <v>0</v>
      </c>
      <c r="O1560" t="s">
        <v>42</v>
      </c>
    </row>
    <row r="1561" spans="1:25" x14ac:dyDescent="0.25">
      <c r="A1561" t="s">
        <v>181</v>
      </c>
      <c r="B1561">
        <v>335.84</v>
      </c>
      <c r="C1561">
        <v>272.47300000000001</v>
      </c>
      <c r="D1561">
        <v>272.42399999999998</v>
      </c>
      <c r="E1561">
        <v>267.05200000000002</v>
      </c>
      <c r="F1561">
        <v>10.0311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1.23007E-3</v>
      </c>
      <c r="M1561">
        <v>0.99941100000000005</v>
      </c>
      <c r="N1561">
        <v>0</v>
      </c>
      <c r="O1561" t="s">
        <v>42</v>
      </c>
    </row>
    <row r="1562" spans="1:25" x14ac:dyDescent="0.25">
      <c r="A1562" t="s">
        <v>181</v>
      </c>
      <c r="B1562">
        <v>324.74200000000002</v>
      </c>
      <c r="C1562">
        <v>259.95699999999999</v>
      </c>
      <c r="D1562">
        <v>259.92</v>
      </c>
      <c r="E1562">
        <v>254.63900000000001</v>
      </c>
      <c r="F1562">
        <v>10.3988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1.2300499999999999E-3</v>
      </c>
      <c r="M1562">
        <v>0.99953499999999995</v>
      </c>
      <c r="N1562">
        <v>0</v>
      </c>
      <c r="O1562" t="s">
        <v>42</v>
      </c>
    </row>
    <row r="1563" spans="1:25" x14ac:dyDescent="0.25">
      <c r="A1563" t="s">
        <v>181</v>
      </c>
      <c r="B1563">
        <v>324.80099999999999</v>
      </c>
      <c r="C1563">
        <v>262.46499999999997</v>
      </c>
      <c r="D1563">
        <v>262.42399999999998</v>
      </c>
      <c r="E1563">
        <v>257.10500000000002</v>
      </c>
      <c r="F1563">
        <v>9.8269000000000002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1.2300499999999999E-3</v>
      </c>
      <c r="M1563">
        <v>0.999336</v>
      </c>
      <c r="N1563">
        <v>0</v>
      </c>
      <c r="O1563" t="s">
        <v>42</v>
      </c>
    </row>
    <row r="1564" spans="1:25" x14ac:dyDescent="0.25">
      <c r="A1564" t="s">
        <v>181</v>
      </c>
      <c r="B1564">
        <v>333.036</v>
      </c>
      <c r="C1564">
        <v>272.173</v>
      </c>
      <c r="D1564">
        <v>272.12700000000001</v>
      </c>
      <c r="E1564">
        <v>266.73700000000002</v>
      </c>
      <c r="F1564">
        <v>10.5482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1.2300499999999999E-3</v>
      </c>
      <c r="M1564">
        <v>0.99961699999999998</v>
      </c>
      <c r="N1564">
        <v>0</v>
      </c>
      <c r="O1564" t="s">
        <v>42</v>
      </c>
    </row>
    <row r="1565" spans="1:25" x14ac:dyDescent="0.25">
      <c r="A1565" t="s">
        <v>181</v>
      </c>
      <c r="B1565">
        <v>327.089</v>
      </c>
      <c r="C1565">
        <v>263.13600000000002</v>
      </c>
      <c r="D1565">
        <v>263.096</v>
      </c>
      <c r="E1565">
        <v>257.77100000000002</v>
      </c>
      <c r="F1565">
        <v>10.221299999999999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1.23011E-3</v>
      </c>
      <c r="M1565">
        <v>0.998444</v>
      </c>
      <c r="N1565">
        <v>0</v>
      </c>
      <c r="O1565" t="s">
        <v>42</v>
      </c>
    </row>
    <row r="1566" spans="1:25" x14ac:dyDescent="0.25">
      <c r="A1566" t="s">
        <v>181</v>
      </c>
      <c r="B1566">
        <v>324.815</v>
      </c>
      <c r="C1566">
        <v>259.97399999999999</v>
      </c>
      <c r="D1566">
        <v>259.92500000000001</v>
      </c>
      <c r="E1566">
        <v>254.61600000000001</v>
      </c>
      <c r="F1566">
        <v>10.420999999999999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1.2300499999999999E-3</v>
      </c>
      <c r="M1566">
        <v>0.99944900000000003</v>
      </c>
      <c r="N1566">
        <v>0</v>
      </c>
      <c r="O1566" t="s">
        <v>42</v>
      </c>
    </row>
    <row r="1567" spans="1:25" x14ac:dyDescent="0.25">
      <c r="A1567" t="s">
        <v>181</v>
      </c>
      <c r="B1567">
        <v>325.79399999999998</v>
      </c>
      <c r="C1567">
        <v>261.55099999999999</v>
      </c>
      <c r="D1567">
        <v>261.50299999999999</v>
      </c>
      <c r="E1567">
        <v>256.05099999999999</v>
      </c>
      <c r="F1567">
        <v>10.0337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1.23007E-3</v>
      </c>
      <c r="M1567">
        <v>0.99976799999999999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181</v>
      </c>
      <c r="B1568">
        <v>317.58999999999997</v>
      </c>
      <c r="C1568">
        <v>256.916</v>
      </c>
      <c r="D1568">
        <v>256.87900000000002</v>
      </c>
      <c r="E1568">
        <v>251.62700000000001</v>
      </c>
      <c r="F1568">
        <v>10.527100000000001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1.2300499999999999E-3</v>
      </c>
      <c r="M1568">
        <v>0.99974700000000005</v>
      </c>
      <c r="N1568">
        <v>0</v>
      </c>
      <c r="O1568" t="s">
        <v>42</v>
      </c>
      <c r="R1568">
        <f>AVERAGE(B1519:B1568)</f>
        <v>327.18817999999993</v>
      </c>
      <c r="S1568">
        <f>AVERAGE(C1519:C1568)</f>
        <v>263.94968000000006</v>
      </c>
      <c r="U1568">
        <f>_xlfn.VAR.P(B1519:B1568)</f>
        <v>15.927476027599987</v>
      </c>
      <c r="V1568">
        <f>_xlfn.VAR.P(C1519:C1568)</f>
        <v>15.032799297600022</v>
      </c>
      <c r="X1568">
        <f>1.96*SQRT(U1568)/50</f>
        <v>0.1564442289221665</v>
      </c>
      <c r="Y1568">
        <f>1.96*SQRT(V1568)/50</f>
        <v>0.15198684388019937</v>
      </c>
    </row>
    <row r="1569" spans="1:14" x14ac:dyDescent="0.25">
      <c r="A1569" t="s">
        <v>182</v>
      </c>
      <c r="B1569">
        <v>16483.770499999999</v>
      </c>
      <c r="C1569" t="s">
        <v>36</v>
      </c>
    </row>
    <row r="1570" spans="1:14" x14ac:dyDescent="0.25">
      <c r="A1570" t="s">
        <v>183</v>
      </c>
      <c r="B1570">
        <v>392.39600000000002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1.23007E-3</v>
      </c>
      <c r="L1570">
        <v>0.99966200000000005</v>
      </c>
      <c r="M1570">
        <v>0</v>
      </c>
      <c r="N1570" t="s">
        <v>42</v>
      </c>
    </row>
    <row r="1571" spans="1:14" x14ac:dyDescent="0.25">
      <c r="A1571" t="s">
        <v>183</v>
      </c>
      <c r="B1571">
        <v>391.60899999999998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1.2300600000000001E-3</v>
      </c>
      <c r="L1571">
        <v>0.99953599999999998</v>
      </c>
      <c r="M1571">
        <v>0</v>
      </c>
      <c r="N1571" t="s">
        <v>42</v>
      </c>
    </row>
    <row r="1572" spans="1:14" x14ac:dyDescent="0.25">
      <c r="A1572" t="s">
        <v>183</v>
      </c>
      <c r="B1572">
        <v>388.44799999999998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1.2300799999999999E-3</v>
      </c>
      <c r="L1572">
        <v>0.99770499999999995</v>
      </c>
      <c r="M1572">
        <v>0</v>
      </c>
      <c r="N1572" t="s">
        <v>42</v>
      </c>
    </row>
    <row r="1573" spans="1:14" x14ac:dyDescent="0.25">
      <c r="A1573" t="s">
        <v>183</v>
      </c>
      <c r="B1573">
        <v>384.697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1.2300600000000001E-3</v>
      </c>
      <c r="L1573">
        <v>0.99936599999999998</v>
      </c>
      <c r="M1573">
        <v>0</v>
      </c>
      <c r="N1573" t="s">
        <v>42</v>
      </c>
    </row>
    <row r="1574" spans="1:14" x14ac:dyDescent="0.25">
      <c r="A1574" t="s">
        <v>183</v>
      </c>
      <c r="B1574">
        <v>386.05900000000003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1.2300499999999999E-3</v>
      </c>
      <c r="L1574">
        <v>0.99946999999999997</v>
      </c>
      <c r="M1574">
        <v>0</v>
      </c>
      <c r="N1574" t="s">
        <v>42</v>
      </c>
    </row>
    <row r="1575" spans="1:14" x14ac:dyDescent="0.25">
      <c r="A1575" t="s">
        <v>183</v>
      </c>
      <c r="B1575">
        <v>386.815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1.2300499999999999E-3</v>
      </c>
      <c r="L1575">
        <v>0.99953599999999998</v>
      </c>
      <c r="M1575">
        <v>0</v>
      </c>
      <c r="N1575" t="s">
        <v>42</v>
      </c>
    </row>
    <row r="1576" spans="1:14" x14ac:dyDescent="0.25">
      <c r="A1576" t="s">
        <v>183</v>
      </c>
      <c r="B1576">
        <v>391.601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1.2300499999999999E-3</v>
      </c>
      <c r="L1576">
        <v>0.99934800000000001</v>
      </c>
      <c r="M1576">
        <v>0</v>
      </c>
      <c r="N1576" t="s">
        <v>42</v>
      </c>
    </row>
    <row r="1577" spans="1:14" x14ac:dyDescent="0.25">
      <c r="A1577" t="s">
        <v>183</v>
      </c>
      <c r="B1577">
        <v>386.09100000000001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1.2300499999999999E-3</v>
      </c>
      <c r="L1577">
        <v>0.99978900000000004</v>
      </c>
      <c r="M1577">
        <v>0</v>
      </c>
      <c r="N1577" t="s">
        <v>42</v>
      </c>
    </row>
    <row r="1578" spans="1:14" x14ac:dyDescent="0.25">
      <c r="A1578" t="s">
        <v>183</v>
      </c>
      <c r="B1578">
        <v>386.29700000000003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1.2300499999999999E-3</v>
      </c>
      <c r="L1578">
        <v>0.99995500000000004</v>
      </c>
      <c r="M1578">
        <v>0</v>
      </c>
      <c r="N1578" t="s">
        <v>42</v>
      </c>
    </row>
    <row r="1579" spans="1:14" x14ac:dyDescent="0.25">
      <c r="A1579" t="s">
        <v>183</v>
      </c>
      <c r="B1579">
        <v>391.73700000000002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1.2300499999999999E-3</v>
      </c>
      <c r="L1579">
        <v>0.99992099999999995</v>
      </c>
      <c r="M1579">
        <v>0</v>
      </c>
      <c r="N1579" t="s">
        <v>42</v>
      </c>
    </row>
    <row r="1580" spans="1:14" x14ac:dyDescent="0.25">
      <c r="A1580" t="s">
        <v>183</v>
      </c>
      <c r="B1580">
        <v>387.16800000000001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1.2300499999999999E-3</v>
      </c>
      <c r="L1580">
        <v>0.99960199999999999</v>
      </c>
      <c r="M1580">
        <v>0</v>
      </c>
      <c r="N1580" t="s">
        <v>42</v>
      </c>
    </row>
    <row r="1581" spans="1:14" x14ac:dyDescent="0.25">
      <c r="A1581" t="s">
        <v>183</v>
      </c>
      <c r="B1581">
        <v>388.26600000000002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1.23007E-3</v>
      </c>
      <c r="L1581">
        <v>0.99983900000000003</v>
      </c>
      <c r="M1581">
        <v>0</v>
      </c>
      <c r="N1581" t="s">
        <v>42</v>
      </c>
    </row>
    <row r="1582" spans="1:14" x14ac:dyDescent="0.25">
      <c r="A1582" t="s">
        <v>183</v>
      </c>
      <c r="B1582">
        <v>391.81400000000002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1.2300499999999999E-3</v>
      </c>
      <c r="L1582">
        <v>0.99992599999999998</v>
      </c>
      <c r="M1582">
        <v>0</v>
      </c>
      <c r="N1582" t="s">
        <v>42</v>
      </c>
    </row>
    <row r="1583" spans="1:14" x14ac:dyDescent="0.25">
      <c r="A1583" t="s">
        <v>183</v>
      </c>
      <c r="B1583">
        <v>392.24700000000001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1.2300600000000001E-3</v>
      </c>
      <c r="L1583">
        <v>0.99982199999999999</v>
      </c>
      <c r="M1583">
        <v>0</v>
      </c>
      <c r="N1583" t="s">
        <v>42</v>
      </c>
    </row>
    <row r="1584" spans="1:14" x14ac:dyDescent="0.25">
      <c r="A1584" t="s">
        <v>183</v>
      </c>
      <c r="B1584">
        <v>391.39600000000002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1.2300499999999999E-3</v>
      </c>
      <c r="L1584">
        <v>0.99990199999999996</v>
      </c>
      <c r="M1584">
        <v>0</v>
      </c>
      <c r="N1584" t="s">
        <v>42</v>
      </c>
    </row>
    <row r="1585" spans="1:14" x14ac:dyDescent="0.25">
      <c r="A1585" t="s">
        <v>183</v>
      </c>
      <c r="B1585">
        <v>389.67899999999997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1.2300600000000001E-3</v>
      </c>
      <c r="L1585">
        <v>0.99983200000000005</v>
      </c>
      <c r="M1585">
        <v>0</v>
      </c>
      <c r="N1585" t="s">
        <v>42</v>
      </c>
    </row>
    <row r="1586" spans="1:14" x14ac:dyDescent="0.25">
      <c r="A1586" t="s">
        <v>183</v>
      </c>
      <c r="B1586">
        <v>388.52300000000002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1.2300600000000001E-3</v>
      </c>
      <c r="L1586">
        <v>0.99964600000000003</v>
      </c>
      <c r="M1586">
        <v>0</v>
      </c>
      <c r="N1586" t="s">
        <v>42</v>
      </c>
    </row>
    <row r="1587" spans="1:14" x14ac:dyDescent="0.25">
      <c r="A1587" t="s">
        <v>183</v>
      </c>
      <c r="B1587">
        <v>391.08499999999998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1.2300900000000001E-3</v>
      </c>
      <c r="L1587">
        <v>0.99886399999999997</v>
      </c>
      <c r="M1587">
        <v>0</v>
      </c>
      <c r="N1587" t="s">
        <v>42</v>
      </c>
    </row>
    <row r="1588" spans="1:14" x14ac:dyDescent="0.25">
      <c r="A1588" t="s">
        <v>183</v>
      </c>
      <c r="B1588">
        <v>381.24299999999999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1.2300499999999999E-3</v>
      </c>
      <c r="L1588">
        <v>0.99913200000000002</v>
      </c>
      <c r="M1588">
        <v>0</v>
      </c>
      <c r="N1588" t="s">
        <v>42</v>
      </c>
    </row>
    <row r="1589" spans="1:14" x14ac:dyDescent="0.25">
      <c r="A1589" t="s">
        <v>183</v>
      </c>
      <c r="B1589">
        <v>390.62900000000002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1.2300499999999999E-3</v>
      </c>
      <c r="L1589">
        <v>0.99953899999999996</v>
      </c>
      <c r="M1589">
        <v>0</v>
      </c>
      <c r="N1589" t="s">
        <v>42</v>
      </c>
    </row>
    <row r="1590" spans="1:14" x14ac:dyDescent="0.25">
      <c r="A1590" t="s">
        <v>183</v>
      </c>
      <c r="B1590">
        <v>388.77199999999999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1.2300600000000001E-3</v>
      </c>
      <c r="L1590">
        <v>0.99977400000000005</v>
      </c>
      <c r="M1590">
        <v>0</v>
      </c>
      <c r="N1590" t="s">
        <v>42</v>
      </c>
    </row>
    <row r="1591" spans="1:14" x14ac:dyDescent="0.25">
      <c r="A1591" t="s">
        <v>183</v>
      </c>
      <c r="B1591">
        <v>390.90699999999998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1.2300600000000001E-3</v>
      </c>
      <c r="L1591">
        <v>0.99917599999999995</v>
      </c>
      <c r="M1591">
        <v>0</v>
      </c>
      <c r="N1591" t="s">
        <v>42</v>
      </c>
    </row>
    <row r="1592" spans="1:14" x14ac:dyDescent="0.25">
      <c r="A1592" t="s">
        <v>183</v>
      </c>
      <c r="B1592">
        <v>388.34199999999998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1.2300600000000001E-3</v>
      </c>
      <c r="L1592">
        <v>0.99719400000000002</v>
      </c>
      <c r="M1592">
        <v>0</v>
      </c>
      <c r="N1592" t="s">
        <v>42</v>
      </c>
    </row>
    <row r="1593" spans="1:14" x14ac:dyDescent="0.25">
      <c r="A1593" t="s">
        <v>183</v>
      </c>
      <c r="B1593">
        <v>385.78399999999999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1.2300600000000001E-3</v>
      </c>
      <c r="L1593">
        <v>0.99917299999999998</v>
      </c>
      <c r="M1593">
        <v>0</v>
      </c>
      <c r="N1593" t="s">
        <v>42</v>
      </c>
    </row>
    <row r="1594" spans="1:14" x14ac:dyDescent="0.25">
      <c r="A1594" t="s">
        <v>183</v>
      </c>
      <c r="B1594">
        <v>401.94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1.2300499999999999E-3</v>
      </c>
      <c r="L1594">
        <v>0.99926999999999999</v>
      </c>
      <c r="M1594">
        <v>0</v>
      </c>
      <c r="N1594" t="s">
        <v>42</v>
      </c>
    </row>
    <row r="1595" spans="1:14" x14ac:dyDescent="0.25">
      <c r="A1595" t="s">
        <v>183</v>
      </c>
      <c r="B1595">
        <v>397.125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1.2300499999999999E-3</v>
      </c>
      <c r="L1595">
        <v>0.99891099999999999</v>
      </c>
      <c r="M1595">
        <v>0</v>
      </c>
      <c r="N1595" t="s">
        <v>42</v>
      </c>
    </row>
    <row r="1596" spans="1:14" x14ac:dyDescent="0.25">
      <c r="A1596" t="s">
        <v>183</v>
      </c>
      <c r="B1596">
        <v>389.00099999999998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1.2300499999999999E-3</v>
      </c>
      <c r="L1596">
        <v>0.99973500000000004</v>
      </c>
      <c r="M1596">
        <v>0</v>
      </c>
      <c r="N1596" t="s">
        <v>42</v>
      </c>
    </row>
    <row r="1597" spans="1:14" x14ac:dyDescent="0.25">
      <c r="A1597" t="s">
        <v>183</v>
      </c>
      <c r="B1597">
        <v>389.20800000000003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1.23011E-3</v>
      </c>
      <c r="L1597">
        <v>0.99946500000000005</v>
      </c>
      <c r="M1597">
        <v>0</v>
      </c>
      <c r="N1597" t="s">
        <v>42</v>
      </c>
    </row>
    <row r="1598" spans="1:14" x14ac:dyDescent="0.25">
      <c r="A1598" t="s">
        <v>183</v>
      </c>
      <c r="B1598">
        <v>389.46800000000002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1.2300499999999999E-3</v>
      </c>
      <c r="L1598">
        <v>0.99929199999999996</v>
      </c>
      <c r="M1598">
        <v>0</v>
      </c>
      <c r="N1598" t="s">
        <v>42</v>
      </c>
    </row>
    <row r="1599" spans="1:14" x14ac:dyDescent="0.25">
      <c r="A1599" t="s">
        <v>183</v>
      </c>
      <c r="B1599">
        <v>393.69400000000002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1.2300499999999999E-3</v>
      </c>
      <c r="L1599">
        <v>0.99884499999999998</v>
      </c>
      <c r="M1599">
        <v>0</v>
      </c>
      <c r="N1599" t="s">
        <v>42</v>
      </c>
    </row>
    <row r="1600" spans="1:14" x14ac:dyDescent="0.25">
      <c r="A1600" t="s">
        <v>183</v>
      </c>
      <c r="B1600">
        <v>389.59199999999998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1.2300600000000001E-3</v>
      </c>
      <c r="L1600">
        <v>0.99963500000000005</v>
      </c>
      <c r="M1600">
        <v>0</v>
      </c>
      <c r="N1600" t="s">
        <v>42</v>
      </c>
    </row>
    <row r="1601" spans="1:14" x14ac:dyDescent="0.25">
      <c r="A1601" t="s">
        <v>183</v>
      </c>
      <c r="B1601">
        <v>386.99200000000002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1.2300499999999999E-3</v>
      </c>
      <c r="L1601">
        <v>0.99911399999999995</v>
      </c>
      <c r="M1601">
        <v>0</v>
      </c>
      <c r="N1601" t="s">
        <v>42</v>
      </c>
    </row>
    <row r="1602" spans="1:14" x14ac:dyDescent="0.25">
      <c r="A1602" t="s">
        <v>183</v>
      </c>
      <c r="B1602">
        <v>395.327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1.2300799999999999E-3</v>
      </c>
      <c r="L1602">
        <v>0.999996</v>
      </c>
      <c r="M1602">
        <v>0</v>
      </c>
      <c r="N1602" t="s">
        <v>42</v>
      </c>
    </row>
    <row r="1603" spans="1:14" x14ac:dyDescent="0.25">
      <c r="A1603" t="s">
        <v>183</v>
      </c>
      <c r="B1603">
        <v>381.33300000000003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1.23007E-3</v>
      </c>
      <c r="L1603">
        <v>0.99951699999999999</v>
      </c>
      <c r="M1603">
        <v>0</v>
      </c>
      <c r="N1603" t="s">
        <v>42</v>
      </c>
    </row>
    <row r="1604" spans="1:14" x14ac:dyDescent="0.25">
      <c r="A1604" t="s">
        <v>183</v>
      </c>
      <c r="B1604">
        <v>382.88299999999998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1.23007E-3</v>
      </c>
      <c r="L1604">
        <v>0.99934100000000003</v>
      </c>
      <c r="M1604">
        <v>0</v>
      </c>
      <c r="N1604" t="s">
        <v>42</v>
      </c>
    </row>
    <row r="1605" spans="1:14" x14ac:dyDescent="0.25">
      <c r="A1605" t="s">
        <v>183</v>
      </c>
      <c r="B1605">
        <v>381.661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1.2300600000000001E-3</v>
      </c>
      <c r="L1605">
        <v>0.999444</v>
      </c>
      <c r="M1605">
        <v>0</v>
      </c>
      <c r="N1605" t="s">
        <v>42</v>
      </c>
    </row>
    <row r="1606" spans="1:14" x14ac:dyDescent="0.25">
      <c r="A1606" t="s">
        <v>183</v>
      </c>
      <c r="B1606">
        <v>382.11700000000002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1.2300600000000001E-3</v>
      </c>
      <c r="L1606">
        <v>0.99950600000000001</v>
      </c>
      <c r="M1606">
        <v>0</v>
      </c>
      <c r="N1606" t="s">
        <v>42</v>
      </c>
    </row>
    <row r="1607" spans="1:14" x14ac:dyDescent="0.25">
      <c r="A1607" t="s">
        <v>183</v>
      </c>
      <c r="B1607">
        <v>389.863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1.2300499999999999E-3</v>
      </c>
      <c r="L1607">
        <v>0.99952200000000002</v>
      </c>
      <c r="M1607">
        <v>0</v>
      </c>
      <c r="N1607" t="s">
        <v>42</v>
      </c>
    </row>
    <row r="1608" spans="1:14" x14ac:dyDescent="0.25">
      <c r="A1608" t="s">
        <v>183</v>
      </c>
      <c r="B1608">
        <v>389.88600000000002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1.2300600000000001E-3</v>
      </c>
      <c r="L1608">
        <v>0.99998900000000002</v>
      </c>
      <c r="M1608">
        <v>0</v>
      </c>
      <c r="N1608" t="s">
        <v>42</v>
      </c>
    </row>
    <row r="1609" spans="1:14" x14ac:dyDescent="0.25">
      <c r="A1609" t="s">
        <v>183</v>
      </c>
      <c r="B1609">
        <v>387.959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1.2300600000000001E-3</v>
      </c>
      <c r="L1609">
        <v>0.99983900000000003</v>
      </c>
      <c r="M1609">
        <v>0</v>
      </c>
      <c r="N1609" t="s">
        <v>42</v>
      </c>
    </row>
    <row r="1610" spans="1:14" x14ac:dyDescent="0.25">
      <c r="A1610" t="s">
        <v>183</v>
      </c>
      <c r="B1610">
        <v>388.42200000000003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1.2300600000000001E-3</v>
      </c>
      <c r="L1610">
        <v>0.99989700000000004</v>
      </c>
      <c r="M1610">
        <v>0</v>
      </c>
      <c r="N1610" t="s">
        <v>42</v>
      </c>
    </row>
    <row r="1611" spans="1:14" x14ac:dyDescent="0.25">
      <c r="A1611" t="s">
        <v>183</v>
      </c>
      <c r="B1611">
        <v>390.947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1.2300600000000001E-3</v>
      </c>
      <c r="L1611">
        <v>0.999969</v>
      </c>
      <c r="M1611">
        <v>0</v>
      </c>
      <c r="N1611" t="s">
        <v>42</v>
      </c>
    </row>
    <row r="1612" spans="1:14" x14ac:dyDescent="0.25">
      <c r="A1612" t="s">
        <v>183</v>
      </c>
      <c r="B1612">
        <v>387.92099999999999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1.2300600000000001E-3</v>
      </c>
      <c r="L1612">
        <v>0.99802400000000002</v>
      </c>
      <c r="M1612">
        <v>0</v>
      </c>
      <c r="N1612" t="s">
        <v>42</v>
      </c>
    </row>
    <row r="1613" spans="1:14" x14ac:dyDescent="0.25">
      <c r="A1613" t="s">
        <v>183</v>
      </c>
      <c r="B1613">
        <v>389.43599999999998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1.2300600000000001E-3</v>
      </c>
      <c r="L1613">
        <v>0.99880999999999998</v>
      </c>
      <c r="M1613">
        <v>0</v>
      </c>
      <c r="N1613" t="s">
        <v>42</v>
      </c>
    </row>
    <row r="1614" spans="1:14" x14ac:dyDescent="0.25">
      <c r="A1614" t="s">
        <v>183</v>
      </c>
      <c r="B1614">
        <v>395.89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1.2300900000000001E-3</v>
      </c>
      <c r="L1614">
        <v>0.999193</v>
      </c>
      <c r="M1614">
        <v>0</v>
      </c>
      <c r="N1614" t="s">
        <v>42</v>
      </c>
    </row>
    <row r="1615" spans="1:14" x14ac:dyDescent="0.25">
      <c r="A1615" t="s">
        <v>183</v>
      </c>
      <c r="B1615">
        <v>381.9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1.2300499999999999E-3</v>
      </c>
      <c r="L1615">
        <v>0.99878900000000004</v>
      </c>
      <c r="M1615">
        <v>0</v>
      </c>
      <c r="N1615" t="s">
        <v>42</v>
      </c>
    </row>
    <row r="1616" spans="1:14" x14ac:dyDescent="0.25">
      <c r="A1616" t="s">
        <v>183</v>
      </c>
      <c r="B1616">
        <v>391.77199999999999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1.2300600000000001E-3</v>
      </c>
      <c r="L1616">
        <v>0.99861</v>
      </c>
      <c r="M1616">
        <v>0</v>
      </c>
      <c r="N1616" t="s">
        <v>42</v>
      </c>
    </row>
    <row r="1617" spans="1:25" x14ac:dyDescent="0.25">
      <c r="A1617" t="s">
        <v>183</v>
      </c>
      <c r="B1617">
        <v>387.00799999999998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1.2300499999999999E-3</v>
      </c>
      <c r="L1617">
        <v>0.99904199999999999</v>
      </c>
      <c r="M1617">
        <v>0</v>
      </c>
      <c r="N1617" t="s">
        <v>42</v>
      </c>
    </row>
    <row r="1618" spans="1:25" x14ac:dyDescent="0.25">
      <c r="A1618" t="s">
        <v>183</v>
      </c>
      <c r="B1618">
        <v>383.858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1.2300499999999999E-3</v>
      </c>
      <c r="L1618">
        <v>0.99998299999999996</v>
      </c>
      <c r="M1618">
        <v>0</v>
      </c>
      <c r="N1618" t="s">
        <v>42</v>
      </c>
    </row>
    <row r="1619" spans="1:25" x14ac:dyDescent="0.25">
      <c r="A1619" t="s">
        <v>183</v>
      </c>
      <c r="B1619">
        <v>387.17200000000003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1.2300600000000001E-3</v>
      </c>
      <c r="L1619">
        <v>0.99952200000000002</v>
      </c>
      <c r="M1619">
        <v>0</v>
      </c>
      <c r="N1619" t="s">
        <v>42</v>
      </c>
    </row>
    <row r="1620" spans="1:25" x14ac:dyDescent="0.25">
      <c r="A1620" t="s">
        <v>183</v>
      </c>
      <c r="B1620">
        <v>388.21499999999997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1.2300499999999999E-3</v>
      </c>
      <c r="L1620">
        <v>0.99964600000000003</v>
      </c>
      <c r="M1620">
        <v>0</v>
      </c>
      <c r="N1620" t="s">
        <v>42</v>
      </c>
    </row>
    <row r="1621" spans="1:25" x14ac:dyDescent="0.25">
      <c r="A1621" t="s">
        <v>183</v>
      </c>
      <c r="B1621">
        <v>386.113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1.2300499999999999E-3</v>
      </c>
      <c r="L1621">
        <v>0.99980599999999997</v>
      </c>
      <c r="M1621">
        <v>0</v>
      </c>
      <c r="N1621" t="s">
        <v>42</v>
      </c>
    </row>
    <row r="1622" spans="1:25" x14ac:dyDescent="0.25">
      <c r="A1622" t="s">
        <v>183</v>
      </c>
      <c r="B1622">
        <v>391.65100000000001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1.2300499999999999E-3</v>
      </c>
      <c r="L1622">
        <v>0.99949699999999997</v>
      </c>
      <c r="M1622">
        <v>0</v>
      </c>
      <c r="N1622" t="s">
        <v>42</v>
      </c>
    </row>
    <row r="1623" spans="1:25" x14ac:dyDescent="0.25">
      <c r="A1623" t="s">
        <v>183</v>
      </c>
      <c r="B1623">
        <v>387.39100000000002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1.23007E-3</v>
      </c>
      <c r="L1623">
        <v>0.99987700000000002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183</v>
      </c>
      <c r="B1624">
        <v>385.32600000000002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1.2300499999999999E-3</v>
      </c>
      <c r="L1624">
        <v>0.99999099999999996</v>
      </c>
      <c r="M1624">
        <v>0</v>
      </c>
      <c r="N1624" t="s">
        <v>42</v>
      </c>
      <c r="R1624">
        <f>AVERAGE(B1575:B1624)</f>
        <v>388.7893400000001</v>
      </c>
      <c r="S1624">
        <f>AVERAGE(C1575:C1624)</f>
        <v>0</v>
      </c>
      <c r="U1624">
        <f>_xlfn.VAR.P(B1575:B1624)</f>
        <v>16.40165322439999</v>
      </c>
      <c r="V1624">
        <f>_xlfn.VAR.P(C1575:C1624)</f>
        <v>0</v>
      </c>
      <c r="X1624">
        <f>1.96*SQRT(U1624)/50</f>
        <v>0.1587559019713661</v>
      </c>
      <c r="Y1624">
        <f>1.96*SQRT(V1624)/50</f>
        <v>0</v>
      </c>
    </row>
    <row r="1625" spans="1:25" x14ac:dyDescent="0.25">
      <c r="A1625" t="s">
        <v>184</v>
      </c>
      <c r="B1625">
        <v>19548.992699999999</v>
      </c>
      <c r="C1625" t="s">
        <v>36</v>
      </c>
    </row>
    <row r="1626" spans="1:25" x14ac:dyDescent="0.25">
      <c r="A1626" t="s">
        <v>185</v>
      </c>
      <c r="B1626">
        <v>267.68200000000002</v>
      </c>
      <c r="C1626">
        <v>265.63</v>
      </c>
      <c r="D1626">
        <v>265.58800000000002</v>
      </c>
      <c r="E1626">
        <v>260.202</v>
      </c>
      <c r="F1626">
        <v>10.374000000000001</v>
      </c>
      <c r="G1626">
        <v>0</v>
      </c>
      <c r="H1626">
        <v>44.423900000000003</v>
      </c>
      <c r="I1626">
        <v>0</v>
      </c>
      <c r="J1626">
        <v>1.2300499999999999E-3</v>
      </c>
      <c r="K1626">
        <v>0.99953199999999998</v>
      </c>
      <c r="L1626">
        <v>0</v>
      </c>
      <c r="M1626" t="s">
        <v>42</v>
      </c>
    </row>
    <row r="1627" spans="1:25" x14ac:dyDescent="0.25">
      <c r="A1627" t="s">
        <v>185</v>
      </c>
      <c r="B1627">
        <v>267.14499999999998</v>
      </c>
      <c r="C1627">
        <v>265.21499999999997</v>
      </c>
      <c r="D1627">
        <v>265.16899999999998</v>
      </c>
      <c r="E1627">
        <v>259.87900000000002</v>
      </c>
      <c r="F1627">
        <v>9.6916100000000007</v>
      </c>
      <c r="G1627">
        <v>0</v>
      </c>
      <c r="H1627">
        <v>43.955300000000001</v>
      </c>
      <c r="I1627">
        <v>0</v>
      </c>
      <c r="J1627">
        <v>1.2300499999999999E-3</v>
      </c>
      <c r="K1627">
        <v>0.99906600000000001</v>
      </c>
      <c r="L1627">
        <v>0</v>
      </c>
      <c r="M1627" t="s">
        <v>42</v>
      </c>
    </row>
    <row r="1628" spans="1:25" x14ac:dyDescent="0.25">
      <c r="A1628" t="s">
        <v>185</v>
      </c>
      <c r="B1628">
        <v>269.37900000000002</v>
      </c>
      <c r="C1628">
        <v>267.40100000000001</v>
      </c>
      <c r="D1628">
        <v>267.358</v>
      </c>
      <c r="E1628">
        <v>262.005</v>
      </c>
      <c r="F1628">
        <v>9.7975999999999992</v>
      </c>
      <c r="G1628">
        <v>0</v>
      </c>
      <c r="H1628">
        <v>43.7898</v>
      </c>
      <c r="I1628">
        <v>0</v>
      </c>
      <c r="J1628">
        <v>1.2300600000000001E-3</v>
      </c>
      <c r="K1628">
        <v>0.99972000000000005</v>
      </c>
      <c r="L1628">
        <v>0</v>
      </c>
      <c r="M1628" t="s">
        <v>42</v>
      </c>
    </row>
    <row r="1629" spans="1:25" x14ac:dyDescent="0.25">
      <c r="A1629" t="s">
        <v>185</v>
      </c>
      <c r="B1629">
        <v>271.55399999999997</v>
      </c>
      <c r="C1629">
        <v>269.64100000000002</v>
      </c>
      <c r="D1629">
        <v>269.59100000000001</v>
      </c>
      <c r="E1629">
        <v>264.21100000000001</v>
      </c>
      <c r="F1629">
        <v>9.9551999999999996</v>
      </c>
      <c r="G1629">
        <v>0</v>
      </c>
      <c r="H1629">
        <v>44.433100000000003</v>
      </c>
      <c r="I1629">
        <v>0</v>
      </c>
      <c r="J1629">
        <v>1.2300499999999999E-3</v>
      </c>
      <c r="K1629">
        <v>0.999942</v>
      </c>
      <c r="L1629">
        <v>0</v>
      </c>
      <c r="M1629" t="s">
        <v>42</v>
      </c>
    </row>
    <row r="1630" spans="1:25" x14ac:dyDescent="0.25">
      <c r="A1630" t="s">
        <v>185</v>
      </c>
      <c r="B1630">
        <v>264.98200000000003</v>
      </c>
      <c r="C1630">
        <v>262.90699999999998</v>
      </c>
      <c r="D1630">
        <v>262.86399999999998</v>
      </c>
      <c r="E1630">
        <v>257.50900000000001</v>
      </c>
      <c r="F1630">
        <v>9.8254999999999999</v>
      </c>
      <c r="G1630">
        <v>0</v>
      </c>
      <c r="H1630">
        <v>43.965299999999999</v>
      </c>
      <c r="I1630">
        <v>0</v>
      </c>
      <c r="J1630">
        <v>1.2300499999999999E-3</v>
      </c>
      <c r="K1630">
        <v>0.99953400000000003</v>
      </c>
      <c r="L1630">
        <v>0</v>
      </c>
      <c r="M1630" t="s">
        <v>42</v>
      </c>
    </row>
    <row r="1631" spans="1:25" x14ac:dyDescent="0.25">
      <c r="A1631" t="s">
        <v>185</v>
      </c>
      <c r="B1631">
        <v>265.74099999999999</v>
      </c>
      <c r="C1631">
        <v>263.82100000000003</v>
      </c>
      <c r="D1631">
        <v>263.77699999999999</v>
      </c>
      <c r="E1631">
        <v>258.476</v>
      </c>
      <c r="F1631">
        <v>10.4061</v>
      </c>
      <c r="G1631">
        <v>0</v>
      </c>
      <c r="H1631">
        <v>43.762500000000003</v>
      </c>
      <c r="I1631">
        <v>0</v>
      </c>
      <c r="J1631">
        <v>1.2300499999999999E-3</v>
      </c>
      <c r="K1631">
        <v>0.99985599999999997</v>
      </c>
      <c r="L1631">
        <v>0</v>
      </c>
      <c r="M1631" t="s">
        <v>42</v>
      </c>
    </row>
    <row r="1632" spans="1:25" x14ac:dyDescent="0.25">
      <c r="A1632" t="s">
        <v>185</v>
      </c>
      <c r="B1632">
        <v>262.45999999999998</v>
      </c>
      <c r="C1632">
        <v>260.43400000000003</v>
      </c>
      <c r="D1632">
        <v>260.39100000000002</v>
      </c>
      <c r="E1632">
        <v>255.08500000000001</v>
      </c>
      <c r="F1632">
        <v>10.425000000000001</v>
      </c>
      <c r="G1632">
        <v>0</v>
      </c>
      <c r="H1632">
        <v>43.870100000000001</v>
      </c>
      <c r="I1632">
        <v>0</v>
      </c>
      <c r="J1632">
        <v>1.23014E-3</v>
      </c>
      <c r="K1632">
        <v>0.99990000000000001</v>
      </c>
      <c r="L1632">
        <v>0</v>
      </c>
      <c r="M1632" t="s">
        <v>42</v>
      </c>
    </row>
    <row r="1633" spans="1:13" x14ac:dyDescent="0.25">
      <c r="A1633" t="s">
        <v>185</v>
      </c>
      <c r="B1633">
        <v>265.34699999999998</v>
      </c>
      <c r="C1633">
        <v>263.42899999999997</v>
      </c>
      <c r="D1633">
        <v>263.37799999999999</v>
      </c>
      <c r="E1633">
        <v>257.94200000000001</v>
      </c>
      <c r="F1633">
        <v>10.763</v>
      </c>
      <c r="G1633">
        <v>0</v>
      </c>
      <c r="H1633">
        <v>44.313600000000001</v>
      </c>
      <c r="I1633">
        <v>0</v>
      </c>
      <c r="J1633">
        <v>1.2300499999999999E-3</v>
      </c>
      <c r="K1633">
        <v>0.999942</v>
      </c>
      <c r="L1633">
        <v>0</v>
      </c>
      <c r="M1633" t="s">
        <v>42</v>
      </c>
    </row>
    <row r="1634" spans="1:13" x14ac:dyDescent="0.25">
      <c r="A1634" t="s">
        <v>185</v>
      </c>
      <c r="B1634">
        <v>264.02600000000001</v>
      </c>
      <c r="C1634">
        <v>262.12900000000002</v>
      </c>
      <c r="D1634">
        <v>262.089</v>
      </c>
      <c r="E1634">
        <v>256.80200000000002</v>
      </c>
      <c r="F1634">
        <v>9.7439099999999996</v>
      </c>
      <c r="G1634">
        <v>0</v>
      </c>
      <c r="H1634">
        <v>44.155999999999999</v>
      </c>
      <c r="I1634">
        <v>0</v>
      </c>
      <c r="J1634">
        <v>1.2301300000000001E-3</v>
      </c>
      <c r="K1634">
        <v>0.99904700000000002</v>
      </c>
      <c r="L1634">
        <v>0</v>
      </c>
      <c r="M1634" t="s">
        <v>42</v>
      </c>
    </row>
    <row r="1635" spans="1:13" x14ac:dyDescent="0.25">
      <c r="A1635" t="s">
        <v>185</v>
      </c>
      <c r="B1635">
        <v>268.80200000000002</v>
      </c>
      <c r="C1635">
        <v>266.82499999999999</v>
      </c>
      <c r="D1635">
        <v>266.78100000000001</v>
      </c>
      <c r="E1635">
        <v>261.51100000000002</v>
      </c>
      <c r="F1635">
        <v>9.8623100000000008</v>
      </c>
      <c r="G1635">
        <v>0</v>
      </c>
      <c r="H1635">
        <v>44.1</v>
      </c>
      <c r="I1635">
        <v>0</v>
      </c>
      <c r="J1635">
        <v>1.2300600000000001E-3</v>
      </c>
      <c r="K1635">
        <v>0.99938099999999996</v>
      </c>
      <c r="L1635">
        <v>0</v>
      </c>
      <c r="M1635" t="s">
        <v>42</v>
      </c>
    </row>
    <row r="1636" spans="1:13" x14ac:dyDescent="0.25">
      <c r="A1636" t="s">
        <v>185</v>
      </c>
      <c r="B1636">
        <v>265.536</v>
      </c>
      <c r="C1636">
        <v>263.64999999999998</v>
      </c>
      <c r="D1636">
        <v>263.608</v>
      </c>
      <c r="E1636">
        <v>258.28699999999998</v>
      </c>
      <c r="F1636">
        <v>9.6978000000000009</v>
      </c>
      <c r="G1636">
        <v>0</v>
      </c>
      <c r="H1636">
        <v>44.527099999999997</v>
      </c>
      <c r="I1636">
        <v>0</v>
      </c>
      <c r="J1636">
        <v>1.2300499999999999E-3</v>
      </c>
      <c r="K1636">
        <v>0.99964500000000001</v>
      </c>
      <c r="L1636">
        <v>0</v>
      </c>
      <c r="M1636" t="s">
        <v>42</v>
      </c>
    </row>
    <row r="1637" spans="1:13" x14ac:dyDescent="0.25">
      <c r="A1637" t="s">
        <v>185</v>
      </c>
      <c r="B1637">
        <v>272.73899999999998</v>
      </c>
      <c r="C1637">
        <v>270.83199999999999</v>
      </c>
      <c r="D1637">
        <v>270.78800000000001</v>
      </c>
      <c r="E1637">
        <v>265.43599999999998</v>
      </c>
      <c r="F1637">
        <v>10.0807</v>
      </c>
      <c r="G1637">
        <v>0</v>
      </c>
      <c r="H1637">
        <v>44.6524</v>
      </c>
      <c r="I1637">
        <v>0</v>
      </c>
      <c r="J1637">
        <v>1.2300600000000001E-3</v>
      </c>
      <c r="K1637">
        <v>0.99973100000000004</v>
      </c>
      <c r="L1637">
        <v>0</v>
      </c>
      <c r="M1637" t="s">
        <v>42</v>
      </c>
    </row>
    <row r="1638" spans="1:13" x14ac:dyDescent="0.25">
      <c r="A1638" t="s">
        <v>185</v>
      </c>
      <c r="B1638">
        <v>266.52699999999999</v>
      </c>
      <c r="C1638">
        <v>264.61599999999999</v>
      </c>
      <c r="D1638">
        <v>264.57600000000002</v>
      </c>
      <c r="E1638">
        <v>259.27499999999998</v>
      </c>
      <c r="F1638">
        <v>10.2103</v>
      </c>
      <c r="G1638">
        <v>0</v>
      </c>
      <c r="H1638">
        <v>43.441600000000001</v>
      </c>
      <c r="I1638">
        <v>0</v>
      </c>
      <c r="J1638">
        <v>1.2300499999999999E-3</v>
      </c>
      <c r="K1638">
        <v>0.99852200000000002</v>
      </c>
      <c r="L1638">
        <v>0</v>
      </c>
      <c r="M1638" t="s">
        <v>42</v>
      </c>
    </row>
    <row r="1639" spans="1:13" x14ac:dyDescent="0.25">
      <c r="A1639" t="s">
        <v>185</v>
      </c>
      <c r="B1639">
        <v>260.58199999999999</v>
      </c>
      <c r="C1639">
        <v>258.64999999999998</v>
      </c>
      <c r="D1639">
        <v>258.60500000000002</v>
      </c>
      <c r="E1639">
        <v>253.30199999999999</v>
      </c>
      <c r="F1639">
        <v>10.234999999999999</v>
      </c>
      <c r="G1639">
        <v>0</v>
      </c>
      <c r="H1639">
        <v>43.894399999999997</v>
      </c>
      <c r="I1639">
        <v>0</v>
      </c>
      <c r="J1639">
        <v>1.23007E-3</v>
      </c>
      <c r="K1639">
        <v>0.99781299999999995</v>
      </c>
      <c r="L1639">
        <v>0</v>
      </c>
      <c r="M1639" t="s">
        <v>42</v>
      </c>
    </row>
    <row r="1640" spans="1:13" x14ac:dyDescent="0.25">
      <c r="A1640" t="s">
        <v>185</v>
      </c>
      <c r="B1640">
        <v>267.62599999999998</v>
      </c>
      <c r="C1640">
        <v>265.60399999999998</v>
      </c>
      <c r="D1640">
        <v>265.55900000000003</v>
      </c>
      <c r="E1640">
        <v>260.14600000000002</v>
      </c>
      <c r="F1640">
        <v>9.8826900000000002</v>
      </c>
      <c r="G1640">
        <v>0</v>
      </c>
      <c r="H1640">
        <v>44.295099999999998</v>
      </c>
      <c r="I1640">
        <v>0</v>
      </c>
      <c r="J1640">
        <v>1.2301E-3</v>
      </c>
      <c r="K1640">
        <v>0.99974099999999999</v>
      </c>
      <c r="L1640">
        <v>0</v>
      </c>
      <c r="M1640" t="s">
        <v>42</v>
      </c>
    </row>
    <row r="1641" spans="1:13" x14ac:dyDescent="0.25">
      <c r="A1641" t="s">
        <v>185</v>
      </c>
      <c r="B1641">
        <v>265.44299999999998</v>
      </c>
      <c r="C1641">
        <v>263.41300000000001</v>
      </c>
      <c r="D1641">
        <v>263.37400000000002</v>
      </c>
      <c r="E1641">
        <v>257.92700000000002</v>
      </c>
      <c r="F1641">
        <v>9.8832000000000004</v>
      </c>
      <c r="G1641">
        <v>0</v>
      </c>
      <c r="H1641">
        <v>44.142099999999999</v>
      </c>
      <c r="I1641">
        <v>0</v>
      </c>
      <c r="J1641">
        <v>1.2300499999999999E-3</v>
      </c>
      <c r="K1641">
        <v>0.99948400000000004</v>
      </c>
      <c r="L1641">
        <v>0</v>
      </c>
      <c r="M1641" t="s">
        <v>42</v>
      </c>
    </row>
    <row r="1642" spans="1:13" x14ac:dyDescent="0.25">
      <c r="A1642" t="s">
        <v>185</v>
      </c>
      <c r="B1642">
        <v>260.91199999999998</v>
      </c>
      <c r="C1642">
        <v>258.97699999999998</v>
      </c>
      <c r="D1642">
        <v>258.928</v>
      </c>
      <c r="E1642">
        <v>253.56700000000001</v>
      </c>
      <c r="F1642">
        <v>10.3672</v>
      </c>
      <c r="G1642">
        <v>0</v>
      </c>
      <c r="H1642">
        <v>43.5837</v>
      </c>
      <c r="I1642">
        <v>0</v>
      </c>
      <c r="J1642">
        <v>1.2300499999999999E-3</v>
      </c>
      <c r="K1642">
        <v>0.99985500000000005</v>
      </c>
      <c r="L1642">
        <v>0</v>
      </c>
      <c r="M1642" t="s">
        <v>42</v>
      </c>
    </row>
    <row r="1643" spans="1:13" x14ac:dyDescent="0.25">
      <c r="A1643" t="s">
        <v>185</v>
      </c>
      <c r="B1643">
        <v>259.15800000000002</v>
      </c>
      <c r="C1643">
        <v>257.233</v>
      </c>
      <c r="D1643">
        <v>257.19400000000002</v>
      </c>
      <c r="E1643">
        <v>251.80500000000001</v>
      </c>
      <c r="F1643">
        <v>9.8376999999999999</v>
      </c>
      <c r="G1643">
        <v>0</v>
      </c>
      <c r="H1643">
        <v>43.215800000000002</v>
      </c>
      <c r="I1643">
        <v>0</v>
      </c>
      <c r="J1643">
        <v>1.2300600000000001E-3</v>
      </c>
      <c r="K1643">
        <v>0.99944500000000003</v>
      </c>
      <c r="L1643">
        <v>0</v>
      </c>
      <c r="M1643" t="s">
        <v>42</v>
      </c>
    </row>
    <row r="1644" spans="1:13" x14ac:dyDescent="0.25">
      <c r="A1644" t="s">
        <v>185</v>
      </c>
      <c r="B1644">
        <v>267.47899999999998</v>
      </c>
      <c r="C1644">
        <v>265.596</v>
      </c>
      <c r="D1644">
        <v>265.54700000000003</v>
      </c>
      <c r="E1644">
        <v>259.96499999999997</v>
      </c>
      <c r="F1644">
        <v>9.8636999999999997</v>
      </c>
      <c r="G1644">
        <v>0</v>
      </c>
      <c r="H1644">
        <v>43.701300000000003</v>
      </c>
      <c r="I1644">
        <v>0</v>
      </c>
      <c r="J1644">
        <v>1.2300499999999999E-3</v>
      </c>
      <c r="K1644">
        <v>0.99995299999999998</v>
      </c>
      <c r="L1644">
        <v>0</v>
      </c>
      <c r="M1644" t="s">
        <v>42</v>
      </c>
    </row>
    <row r="1645" spans="1:13" x14ac:dyDescent="0.25">
      <c r="A1645" t="s">
        <v>185</v>
      </c>
      <c r="B1645">
        <v>259.63900000000001</v>
      </c>
      <c r="C1645">
        <v>257.73500000000001</v>
      </c>
      <c r="D1645">
        <v>257.697</v>
      </c>
      <c r="E1645">
        <v>252.27799999999999</v>
      </c>
      <c r="F1645">
        <v>9.5296000000000003</v>
      </c>
      <c r="G1645">
        <v>0</v>
      </c>
      <c r="H1645">
        <v>42.460700000000003</v>
      </c>
      <c r="I1645">
        <v>0</v>
      </c>
      <c r="J1645">
        <v>1.2300600000000001E-3</v>
      </c>
      <c r="K1645">
        <v>0.99900999999999995</v>
      </c>
      <c r="L1645">
        <v>0</v>
      </c>
      <c r="M1645" t="s">
        <v>42</v>
      </c>
    </row>
    <row r="1646" spans="1:13" x14ac:dyDescent="0.25">
      <c r="A1646" t="s">
        <v>185</v>
      </c>
      <c r="B1646">
        <v>262.80200000000002</v>
      </c>
      <c r="C1646">
        <v>260.89600000000002</v>
      </c>
      <c r="D1646">
        <v>260.85199999999998</v>
      </c>
      <c r="E1646">
        <v>255.43899999999999</v>
      </c>
      <c r="F1646">
        <v>10.0618</v>
      </c>
      <c r="G1646">
        <v>0</v>
      </c>
      <c r="H1646">
        <v>43.260599999999997</v>
      </c>
      <c r="I1646">
        <v>0</v>
      </c>
      <c r="J1646">
        <v>1.2300499999999999E-3</v>
      </c>
      <c r="K1646">
        <v>0.99943899999999997</v>
      </c>
      <c r="L1646">
        <v>0</v>
      </c>
      <c r="M1646" t="s">
        <v>42</v>
      </c>
    </row>
    <row r="1647" spans="1:13" x14ac:dyDescent="0.25">
      <c r="A1647" t="s">
        <v>185</v>
      </c>
      <c r="B1647">
        <v>258.28300000000002</v>
      </c>
      <c r="C1647">
        <v>256.37900000000002</v>
      </c>
      <c r="D1647">
        <v>256.33699999999999</v>
      </c>
      <c r="E1647">
        <v>250.92699999999999</v>
      </c>
      <c r="F1647">
        <v>9.7702000000000009</v>
      </c>
      <c r="G1647">
        <v>0</v>
      </c>
      <c r="H1647">
        <v>42.598599999999998</v>
      </c>
      <c r="I1647">
        <v>0</v>
      </c>
      <c r="J1647">
        <v>1.2300600000000001E-3</v>
      </c>
      <c r="K1647">
        <v>0.99901399999999996</v>
      </c>
      <c r="L1647">
        <v>0</v>
      </c>
      <c r="M1647" t="s">
        <v>42</v>
      </c>
    </row>
    <row r="1648" spans="1:13" x14ac:dyDescent="0.25">
      <c r="A1648" t="s">
        <v>185</v>
      </c>
      <c r="B1648">
        <v>262.98700000000002</v>
      </c>
      <c r="C1648">
        <v>261.09199999999998</v>
      </c>
      <c r="D1648">
        <v>261.04700000000003</v>
      </c>
      <c r="E1648">
        <v>255.57900000000001</v>
      </c>
      <c r="F1648">
        <v>10.0998</v>
      </c>
      <c r="G1648">
        <v>0</v>
      </c>
      <c r="H1648">
        <v>43.553699999999999</v>
      </c>
      <c r="I1648">
        <v>0</v>
      </c>
      <c r="J1648">
        <v>1.2300600000000001E-3</v>
      </c>
      <c r="K1648">
        <v>0.99928899999999998</v>
      </c>
      <c r="L1648">
        <v>0</v>
      </c>
      <c r="M1648" t="s">
        <v>42</v>
      </c>
    </row>
    <row r="1649" spans="1:13" x14ac:dyDescent="0.25">
      <c r="A1649" t="s">
        <v>185</v>
      </c>
      <c r="B1649">
        <v>255.928</v>
      </c>
      <c r="C1649">
        <v>253.876</v>
      </c>
      <c r="D1649">
        <v>253.834</v>
      </c>
      <c r="E1649">
        <v>248.41</v>
      </c>
      <c r="F1649">
        <v>10.0059</v>
      </c>
      <c r="G1649">
        <v>0</v>
      </c>
      <c r="H1649">
        <v>42.666899999999998</v>
      </c>
      <c r="I1649">
        <v>0</v>
      </c>
      <c r="J1649">
        <v>1.2300600000000001E-3</v>
      </c>
      <c r="K1649">
        <v>0.99915100000000001</v>
      </c>
      <c r="L1649">
        <v>0</v>
      </c>
      <c r="M1649" t="s">
        <v>42</v>
      </c>
    </row>
    <row r="1650" spans="1:13" x14ac:dyDescent="0.25">
      <c r="A1650" t="s">
        <v>185</v>
      </c>
      <c r="B1650">
        <v>257.21100000000001</v>
      </c>
      <c r="C1650">
        <v>255.29400000000001</v>
      </c>
      <c r="D1650">
        <v>255.251</v>
      </c>
      <c r="E1650">
        <v>249.75800000000001</v>
      </c>
      <c r="F1650">
        <v>9.6472999999999995</v>
      </c>
      <c r="G1650">
        <v>0</v>
      </c>
      <c r="H1650">
        <v>42.673699999999997</v>
      </c>
      <c r="I1650">
        <v>0</v>
      </c>
      <c r="J1650">
        <v>1.2300499999999999E-3</v>
      </c>
      <c r="K1650">
        <v>0.99997400000000003</v>
      </c>
      <c r="L1650">
        <v>0</v>
      </c>
      <c r="M1650" t="s">
        <v>42</v>
      </c>
    </row>
    <row r="1651" spans="1:13" x14ac:dyDescent="0.25">
      <c r="A1651" t="s">
        <v>185</v>
      </c>
      <c r="B1651">
        <v>258.17899999999997</v>
      </c>
      <c r="C1651">
        <v>256.27100000000002</v>
      </c>
      <c r="D1651">
        <v>256.23399999999998</v>
      </c>
      <c r="E1651">
        <v>250.84100000000001</v>
      </c>
      <c r="F1651">
        <v>9.9762000000000004</v>
      </c>
      <c r="G1651">
        <v>0</v>
      </c>
      <c r="H1651">
        <v>42.947899999999997</v>
      </c>
      <c r="I1651">
        <v>0</v>
      </c>
      <c r="J1651">
        <v>1.2300600000000001E-3</v>
      </c>
      <c r="K1651">
        <v>0.99894700000000003</v>
      </c>
      <c r="L1651">
        <v>0</v>
      </c>
      <c r="M1651" t="s">
        <v>42</v>
      </c>
    </row>
    <row r="1652" spans="1:13" x14ac:dyDescent="0.25">
      <c r="A1652" t="s">
        <v>185</v>
      </c>
      <c r="B1652">
        <v>272.59100000000001</v>
      </c>
      <c r="C1652">
        <v>270.55700000000002</v>
      </c>
      <c r="D1652">
        <v>270.51</v>
      </c>
      <c r="E1652">
        <v>265.05599999999998</v>
      </c>
      <c r="F1652">
        <v>9.9285899999999998</v>
      </c>
      <c r="G1652">
        <v>0</v>
      </c>
      <c r="H1652">
        <v>44.548200000000001</v>
      </c>
      <c r="I1652">
        <v>0</v>
      </c>
      <c r="J1652">
        <v>1.2300600000000001E-3</v>
      </c>
      <c r="K1652">
        <v>0.99992099999999995</v>
      </c>
      <c r="L1652">
        <v>0</v>
      </c>
      <c r="M1652" t="s">
        <v>42</v>
      </c>
    </row>
    <row r="1653" spans="1:13" x14ac:dyDescent="0.25">
      <c r="A1653" t="s">
        <v>185</v>
      </c>
      <c r="B1653">
        <v>259.721</v>
      </c>
      <c r="C1653">
        <v>257.81799999999998</v>
      </c>
      <c r="D1653">
        <v>257.77699999999999</v>
      </c>
      <c r="E1653">
        <v>252.35599999999999</v>
      </c>
      <c r="F1653">
        <v>9.6022999999999996</v>
      </c>
      <c r="G1653">
        <v>0</v>
      </c>
      <c r="H1653">
        <v>43.257399999999997</v>
      </c>
      <c r="I1653">
        <v>0</v>
      </c>
      <c r="J1653">
        <v>1.2300499999999999E-3</v>
      </c>
      <c r="K1653">
        <v>0.99978400000000001</v>
      </c>
      <c r="L1653">
        <v>0</v>
      </c>
      <c r="M1653" t="s">
        <v>42</v>
      </c>
    </row>
    <row r="1654" spans="1:13" x14ac:dyDescent="0.25">
      <c r="A1654" t="s">
        <v>185</v>
      </c>
      <c r="B1654">
        <v>272.28199999999998</v>
      </c>
      <c r="C1654">
        <v>270.30200000000002</v>
      </c>
      <c r="D1654">
        <v>270.25700000000001</v>
      </c>
      <c r="E1654">
        <v>264.86599999999999</v>
      </c>
      <c r="F1654">
        <v>10.863200000000001</v>
      </c>
      <c r="G1654">
        <v>0</v>
      </c>
      <c r="H1654">
        <v>43.528199999999998</v>
      </c>
      <c r="I1654">
        <v>0</v>
      </c>
      <c r="J1654">
        <v>1.2300499999999999E-3</v>
      </c>
      <c r="K1654">
        <v>0.99995999999999996</v>
      </c>
      <c r="L1654">
        <v>0</v>
      </c>
      <c r="M1654" t="s">
        <v>42</v>
      </c>
    </row>
    <row r="1655" spans="1:13" x14ac:dyDescent="0.25">
      <c r="A1655" t="s">
        <v>185</v>
      </c>
      <c r="B1655">
        <v>267.33699999999999</v>
      </c>
      <c r="C1655">
        <v>265.39100000000002</v>
      </c>
      <c r="D1655">
        <v>265.34100000000001</v>
      </c>
      <c r="E1655">
        <v>260.02300000000002</v>
      </c>
      <c r="F1655">
        <v>10.3742</v>
      </c>
      <c r="G1655">
        <v>0</v>
      </c>
      <c r="H1655">
        <v>43.740499999999997</v>
      </c>
      <c r="I1655">
        <v>0</v>
      </c>
      <c r="J1655">
        <v>1.2300499999999999E-3</v>
      </c>
      <c r="K1655">
        <v>0.99973199999999995</v>
      </c>
      <c r="L1655">
        <v>0</v>
      </c>
      <c r="M1655" t="s">
        <v>42</v>
      </c>
    </row>
    <row r="1656" spans="1:13" x14ac:dyDescent="0.25">
      <c r="A1656" t="s">
        <v>185</v>
      </c>
      <c r="B1656">
        <v>266.24799999999999</v>
      </c>
      <c r="C1656">
        <v>264.36500000000001</v>
      </c>
      <c r="D1656">
        <v>264.31900000000002</v>
      </c>
      <c r="E1656">
        <v>258.85700000000003</v>
      </c>
      <c r="F1656">
        <v>10.302199999999999</v>
      </c>
      <c r="G1656">
        <v>0</v>
      </c>
      <c r="H1656">
        <v>43.9223</v>
      </c>
      <c r="I1656">
        <v>0</v>
      </c>
      <c r="J1656">
        <v>1.2300499999999999E-3</v>
      </c>
      <c r="K1656">
        <v>0.99962399999999996</v>
      </c>
      <c r="L1656">
        <v>0</v>
      </c>
      <c r="M1656" t="s">
        <v>42</v>
      </c>
    </row>
    <row r="1657" spans="1:13" x14ac:dyDescent="0.25">
      <c r="A1657" t="s">
        <v>185</v>
      </c>
      <c r="B1657">
        <v>267.755</v>
      </c>
      <c r="C1657">
        <v>265.76100000000002</v>
      </c>
      <c r="D1657">
        <v>265.71100000000001</v>
      </c>
      <c r="E1657">
        <v>260.36</v>
      </c>
      <c r="F1657">
        <v>10.423400000000001</v>
      </c>
      <c r="G1657">
        <v>0</v>
      </c>
      <c r="H1657">
        <v>44.011899999999997</v>
      </c>
      <c r="I1657">
        <v>0</v>
      </c>
      <c r="J1657">
        <v>1.2300600000000001E-3</v>
      </c>
      <c r="K1657">
        <v>0.99954299999999996</v>
      </c>
      <c r="L1657">
        <v>0</v>
      </c>
      <c r="M1657" t="s">
        <v>42</v>
      </c>
    </row>
    <row r="1658" spans="1:13" x14ac:dyDescent="0.25">
      <c r="A1658" t="s">
        <v>185</v>
      </c>
      <c r="B1658">
        <v>262.86</v>
      </c>
      <c r="C1658">
        <v>260.90800000000002</v>
      </c>
      <c r="D1658">
        <v>260.86799999999999</v>
      </c>
      <c r="E1658">
        <v>255.542</v>
      </c>
      <c r="F1658">
        <v>9.9376099999999994</v>
      </c>
      <c r="G1658">
        <v>0</v>
      </c>
      <c r="H1658">
        <v>43.887700000000002</v>
      </c>
      <c r="I1658">
        <v>0</v>
      </c>
      <c r="J1658">
        <v>1.2300600000000001E-3</v>
      </c>
      <c r="K1658">
        <v>0.99975700000000001</v>
      </c>
      <c r="L1658">
        <v>0</v>
      </c>
      <c r="M1658" t="s">
        <v>42</v>
      </c>
    </row>
    <row r="1659" spans="1:13" x14ac:dyDescent="0.25">
      <c r="A1659" t="s">
        <v>185</v>
      </c>
      <c r="B1659">
        <v>267.642</v>
      </c>
      <c r="C1659">
        <v>265.572</v>
      </c>
      <c r="D1659">
        <v>265.529</v>
      </c>
      <c r="E1659">
        <v>260.209</v>
      </c>
      <c r="F1659">
        <v>9.8457000000000008</v>
      </c>
      <c r="G1659">
        <v>0</v>
      </c>
      <c r="H1659">
        <v>44.604399999999998</v>
      </c>
      <c r="I1659">
        <v>0</v>
      </c>
      <c r="J1659">
        <v>1.23007E-3</v>
      </c>
      <c r="K1659">
        <v>0.99947399999999997</v>
      </c>
      <c r="L1659">
        <v>0</v>
      </c>
      <c r="M1659" t="s">
        <v>42</v>
      </c>
    </row>
    <row r="1660" spans="1:13" x14ac:dyDescent="0.25">
      <c r="A1660" t="s">
        <v>185</v>
      </c>
      <c r="B1660">
        <v>264.92399999999998</v>
      </c>
      <c r="C1660">
        <v>262.89400000000001</v>
      </c>
      <c r="D1660">
        <v>262.84899999999999</v>
      </c>
      <c r="E1660">
        <v>257.51799999999997</v>
      </c>
      <c r="F1660">
        <v>9.8591099999999994</v>
      </c>
      <c r="G1660">
        <v>0</v>
      </c>
      <c r="H1660">
        <v>43.891399999999997</v>
      </c>
      <c r="I1660">
        <v>0</v>
      </c>
      <c r="J1660">
        <v>1.2301199999999999E-3</v>
      </c>
      <c r="K1660">
        <v>0.99965400000000004</v>
      </c>
      <c r="L1660">
        <v>0</v>
      </c>
      <c r="M1660" t="s">
        <v>42</v>
      </c>
    </row>
    <row r="1661" spans="1:13" x14ac:dyDescent="0.25">
      <c r="A1661" t="s">
        <v>185</v>
      </c>
      <c r="B1661">
        <v>266.37700000000001</v>
      </c>
      <c r="C1661">
        <v>264.471</v>
      </c>
      <c r="D1661">
        <v>264.42500000000001</v>
      </c>
      <c r="E1661">
        <v>259.13900000000001</v>
      </c>
      <c r="F1661">
        <v>10.3551</v>
      </c>
      <c r="G1661">
        <v>0</v>
      </c>
      <c r="H1661">
        <v>44.077800000000003</v>
      </c>
      <c r="I1661">
        <v>0</v>
      </c>
      <c r="J1661">
        <v>1.2300799999999999E-3</v>
      </c>
      <c r="K1661">
        <v>0.99976900000000002</v>
      </c>
      <c r="L1661">
        <v>0</v>
      </c>
      <c r="M1661" t="s">
        <v>42</v>
      </c>
    </row>
    <row r="1662" spans="1:13" x14ac:dyDescent="0.25">
      <c r="A1662" t="s">
        <v>185</v>
      </c>
      <c r="B1662">
        <v>262.60300000000001</v>
      </c>
      <c r="C1662">
        <v>260.58100000000002</v>
      </c>
      <c r="D1662">
        <v>260.53899999999999</v>
      </c>
      <c r="E1662">
        <v>255.22800000000001</v>
      </c>
      <c r="F1662">
        <v>9.7021999999999995</v>
      </c>
      <c r="G1662">
        <v>0</v>
      </c>
      <c r="H1662">
        <v>43.743000000000002</v>
      </c>
      <c r="I1662">
        <v>0</v>
      </c>
      <c r="J1662">
        <v>1.2300499999999999E-3</v>
      </c>
      <c r="K1662">
        <v>0.99932200000000004</v>
      </c>
      <c r="L1662">
        <v>0</v>
      </c>
      <c r="M1662" t="s">
        <v>42</v>
      </c>
    </row>
    <row r="1663" spans="1:13" x14ac:dyDescent="0.25">
      <c r="A1663" t="s">
        <v>185</v>
      </c>
      <c r="B1663">
        <v>272.77100000000002</v>
      </c>
      <c r="C1663">
        <v>270.86599999999999</v>
      </c>
      <c r="D1663">
        <v>270.81599999999997</v>
      </c>
      <c r="E1663">
        <v>265.35000000000002</v>
      </c>
      <c r="F1663">
        <v>9.9719999999999995</v>
      </c>
      <c r="G1663">
        <v>0</v>
      </c>
      <c r="H1663">
        <v>44.527500000000003</v>
      </c>
      <c r="I1663">
        <v>0</v>
      </c>
      <c r="J1663">
        <v>1.23007E-3</v>
      </c>
      <c r="K1663">
        <v>0.99939900000000004</v>
      </c>
      <c r="L1663">
        <v>0</v>
      </c>
      <c r="M1663" t="s">
        <v>42</v>
      </c>
    </row>
    <row r="1664" spans="1:13" x14ac:dyDescent="0.25">
      <c r="A1664" t="s">
        <v>185</v>
      </c>
      <c r="B1664">
        <v>265.81900000000002</v>
      </c>
      <c r="C1664">
        <v>263.91300000000001</v>
      </c>
      <c r="D1664">
        <v>263.87299999999999</v>
      </c>
      <c r="E1664">
        <v>258.57900000000001</v>
      </c>
      <c r="F1664">
        <v>9.6904000000000003</v>
      </c>
      <c r="G1664">
        <v>0</v>
      </c>
      <c r="H1664">
        <v>44.708100000000002</v>
      </c>
      <c r="I1664">
        <v>0</v>
      </c>
      <c r="J1664">
        <v>1.2300600000000001E-3</v>
      </c>
      <c r="K1664">
        <v>0.99960400000000005</v>
      </c>
      <c r="L1664">
        <v>0</v>
      </c>
      <c r="M1664" t="s">
        <v>42</v>
      </c>
    </row>
    <row r="1665" spans="1:25" x14ac:dyDescent="0.25">
      <c r="A1665" t="s">
        <v>185</v>
      </c>
      <c r="B1665">
        <v>263.625</v>
      </c>
      <c r="C1665">
        <v>261.72500000000002</v>
      </c>
      <c r="D1665">
        <v>261.68</v>
      </c>
      <c r="E1665">
        <v>256.33800000000002</v>
      </c>
      <c r="F1665">
        <v>9.8431999999999995</v>
      </c>
      <c r="G1665">
        <v>0</v>
      </c>
      <c r="H1665">
        <v>43.508499999999998</v>
      </c>
      <c r="I1665">
        <v>0</v>
      </c>
      <c r="J1665">
        <v>1.2300600000000001E-3</v>
      </c>
      <c r="K1665">
        <v>0.99952799999999997</v>
      </c>
      <c r="L1665">
        <v>0</v>
      </c>
      <c r="M1665" t="s">
        <v>42</v>
      </c>
    </row>
    <row r="1666" spans="1:25" x14ac:dyDescent="0.25">
      <c r="A1666" t="s">
        <v>185</v>
      </c>
      <c r="B1666">
        <v>269.46100000000001</v>
      </c>
      <c r="C1666">
        <v>267.50799999999998</v>
      </c>
      <c r="D1666">
        <v>267.46800000000002</v>
      </c>
      <c r="E1666">
        <v>262.08999999999997</v>
      </c>
      <c r="F1666">
        <v>10.3222</v>
      </c>
      <c r="G1666">
        <v>0</v>
      </c>
      <c r="H1666">
        <v>43.7271</v>
      </c>
      <c r="I1666">
        <v>0</v>
      </c>
      <c r="J1666">
        <v>1.2300600000000001E-3</v>
      </c>
      <c r="K1666">
        <v>0.999834</v>
      </c>
      <c r="L1666">
        <v>0</v>
      </c>
      <c r="M1666" t="s">
        <v>42</v>
      </c>
    </row>
    <row r="1667" spans="1:25" x14ac:dyDescent="0.25">
      <c r="A1667" t="s">
        <v>185</v>
      </c>
      <c r="B1667">
        <v>272.08300000000003</v>
      </c>
      <c r="C1667">
        <v>270.142</v>
      </c>
      <c r="D1667">
        <v>270.09300000000002</v>
      </c>
      <c r="E1667">
        <v>264.65600000000001</v>
      </c>
      <c r="F1667">
        <v>9.9840099999999996</v>
      </c>
      <c r="G1667">
        <v>0</v>
      </c>
      <c r="H1667">
        <v>44.638100000000001</v>
      </c>
      <c r="I1667">
        <v>0</v>
      </c>
      <c r="J1667">
        <v>1.2300499999999999E-3</v>
      </c>
      <c r="K1667">
        <v>0.99945700000000004</v>
      </c>
      <c r="L1667">
        <v>0</v>
      </c>
      <c r="M1667" t="s">
        <v>42</v>
      </c>
    </row>
    <row r="1668" spans="1:25" x14ac:dyDescent="0.25">
      <c r="A1668" t="s">
        <v>185</v>
      </c>
      <c r="B1668">
        <v>266.20699999999999</v>
      </c>
      <c r="C1668">
        <v>263.99200000000002</v>
      </c>
      <c r="D1668">
        <v>263.93799999999999</v>
      </c>
      <c r="E1668">
        <v>258.66899999999998</v>
      </c>
      <c r="F1668">
        <v>9.7052999999999994</v>
      </c>
      <c r="G1668">
        <v>0</v>
      </c>
      <c r="H1668">
        <v>44.151899999999998</v>
      </c>
      <c r="I1668">
        <v>0</v>
      </c>
      <c r="J1668">
        <v>1.2300499999999999E-3</v>
      </c>
      <c r="K1668">
        <v>0.999498</v>
      </c>
      <c r="L1668">
        <v>0</v>
      </c>
      <c r="M1668" t="s">
        <v>42</v>
      </c>
    </row>
    <row r="1669" spans="1:25" x14ac:dyDescent="0.25">
      <c r="A1669" t="s">
        <v>185</v>
      </c>
      <c r="B1669">
        <v>267.39699999999999</v>
      </c>
      <c r="C1669">
        <v>264.68200000000002</v>
      </c>
      <c r="D1669">
        <v>264.63900000000001</v>
      </c>
      <c r="E1669">
        <v>259.27999999999997</v>
      </c>
      <c r="F1669">
        <v>10.3437</v>
      </c>
      <c r="G1669">
        <v>0</v>
      </c>
      <c r="H1669">
        <v>43.881700000000002</v>
      </c>
      <c r="I1669">
        <v>0</v>
      </c>
      <c r="J1669">
        <v>1.2300499999999999E-3</v>
      </c>
      <c r="K1669">
        <v>0.99982199999999999</v>
      </c>
      <c r="L1669">
        <v>0</v>
      </c>
      <c r="M1669" t="s">
        <v>42</v>
      </c>
    </row>
    <row r="1670" spans="1:25" x14ac:dyDescent="0.25">
      <c r="A1670" t="s">
        <v>185</v>
      </c>
      <c r="B1670">
        <v>270.66899999999998</v>
      </c>
      <c r="C1670">
        <v>268.77</v>
      </c>
      <c r="D1670">
        <v>268.72500000000002</v>
      </c>
      <c r="E1670">
        <v>263.37099999999998</v>
      </c>
      <c r="F1670">
        <v>10.467700000000001</v>
      </c>
      <c r="G1670">
        <v>0</v>
      </c>
      <c r="H1670">
        <v>43.762099999999997</v>
      </c>
      <c r="I1670">
        <v>0</v>
      </c>
      <c r="J1670">
        <v>1.2300499999999999E-3</v>
      </c>
      <c r="K1670">
        <v>0.99865199999999998</v>
      </c>
      <c r="L1670">
        <v>0</v>
      </c>
      <c r="M1670" t="s">
        <v>42</v>
      </c>
    </row>
    <row r="1671" spans="1:25" x14ac:dyDescent="0.25">
      <c r="A1671" t="s">
        <v>185</v>
      </c>
      <c r="B1671">
        <v>271.55200000000002</v>
      </c>
      <c r="C1671">
        <v>269.52300000000002</v>
      </c>
      <c r="D1671">
        <v>269.48</v>
      </c>
      <c r="E1671">
        <v>264.11500000000001</v>
      </c>
      <c r="F1671">
        <v>9.8467000000000002</v>
      </c>
      <c r="G1671">
        <v>0</v>
      </c>
      <c r="H1671">
        <v>44.347999999999999</v>
      </c>
      <c r="I1671">
        <v>0</v>
      </c>
      <c r="J1671">
        <v>1.2300600000000001E-3</v>
      </c>
      <c r="K1671">
        <v>0.99910299999999996</v>
      </c>
      <c r="L1671">
        <v>0</v>
      </c>
      <c r="M1671" t="s">
        <v>42</v>
      </c>
    </row>
    <row r="1672" spans="1:25" x14ac:dyDescent="0.25">
      <c r="A1672" t="s">
        <v>185</v>
      </c>
      <c r="B1672">
        <v>263.90800000000002</v>
      </c>
      <c r="C1672">
        <v>261.916</v>
      </c>
      <c r="D1672">
        <v>261.875</v>
      </c>
      <c r="E1672">
        <v>256.58199999999999</v>
      </c>
      <c r="F1672">
        <v>10.284800000000001</v>
      </c>
      <c r="G1672">
        <v>0</v>
      </c>
      <c r="H1672">
        <v>43.524500000000003</v>
      </c>
      <c r="I1672">
        <v>0</v>
      </c>
      <c r="J1672">
        <v>1.2300499999999999E-3</v>
      </c>
      <c r="K1672">
        <v>0.99949600000000005</v>
      </c>
      <c r="L1672">
        <v>0</v>
      </c>
      <c r="M1672" t="s">
        <v>42</v>
      </c>
    </row>
    <row r="1673" spans="1:25" x14ac:dyDescent="0.25">
      <c r="A1673" t="s">
        <v>185</v>
      </c>
      <c r="B1673">
        <v>267.029</v>
      </c>
      <c r="C1673">
        <v>265.089</v>
      </c>
      <c r="D1673">
        <v>265.04399999999998</v>
      </c>
      <c r="E1673">
        <v>259.71100000000001</v>
      </c>
      <c r="F1673">
        <v>10.0166</v>
      </c>
      <c r="G1673">
        <v>0</v>
      </c>
      <c r="H1673">
        <v>43.890900000000002</v>
      </c>
      <c r="I1673">
        <v>0</v>
      </c>
      <c r="J1673">
        <v>1.2300499999999999E-3</v>
      </c>
      <c r="K1673">
        <v>0.99960400000000005</v>
      </c>
      <c r="L1673">
        <v>0</v>
      </c>
      <c r="M1673" t="s">
        <v>42</v>
      </c>
    </row>
    <row r="1674" spans="1:25" x14ac:dyDescent="0.25">
      <c r="A1674" t="s">
        <v>185</v>
      </c>
      <c r="B1674">
        <v>273.24200000000002</v>
      </c>
      <c r="C1674">
        <v>271.214</v>
      </c>
      <c r="D1674">
        <v>271.16800000000001</v>
      </c>
      <c r="E1674">
        <v>265.755</v>
      </c>
      <c r="F1674">
        <v>9.9458000000000002</v>
      </c>
      <c r="G1674">
        <v>0</v>
      </c>
      <c r="H1674">
        <v>45.117400000000004</v>
      </c>
      <c r="I1674">
        <v>0</v>
      </c>
      <c r="J1674">
        <v>1.2300900000000001E-3</v>
      </c>
      <c r="K1674">
        <v>0.99966299999999997</v>
      </c>
      <c r="L1674">
        <v>0</v>
      </c>
      <c r="M1674" t="s">
        <v>42</v>
      </c>
    </row>
    <row r="1675" spans="1:25" x14ac:dyDescent="0.25">
      <c r="A1675" t="s">
        <v>185</v>
      </c>
      <c r="B1675">
        <v>265.32900000000001</v>
      </c>
      <c r="C1675">
        <v>263.29700000000003</v>
      </c>
      <c r="D1675">
        <v>263.25799999999998</v>
      </c>
      <c r="E1675">
        <v>257.95</v>
      </c>
      <c r="F1675">
        <v>10.19</v>
      </c>
      <c r="G1675">
        <v>0</v>
      </c>
      <c r="H1675">
        <v>43.599800000000002</v>
      </c>
      <c r="I1675">
        <v>0</v>
      </c>
      <c r="J1675">
        <v>1.23007E-3</v>
      </c>
      <c r="K1675">
        <v>0.99953099999999995</v>
      </c>
      <c r="L1675">
        <v>0</v>
      </c>
      <c r="M1675" t="s">
        <v>42</v>
      </c>
    </row>
    <row r="1676" spans="1:25" x14ac:dyDescent="0.25">
      <c r="A1676" t="s">
        <v>185</v>
      </c>
      <c r="B1676">
        <v>264.32100000000003</v>
      </c>
      <c r="C1676">
        <v>262.41399999999999</v>
      </c>
      <c r="D1676">
        <v>262.375</v>
      </c>
      <c r="E1676">
        <v>257.06400000000002</v>
      </c>
      <c r="F1676">
        <v>9.7869100000000007</v>
      </c>
      <c r="G1676">
        <v>0</v>
      </c>
      <c r="H1676">
        <v>43.5871</v>
      </c>
      <c r="I1676">
        <v>0</v>
      </c>
      <c r="J1676">
        <v>1.2300499999999999E-3</v>
      </c>
      <c r="K1676">
        <v>0.99918600000000002</v>
      </c>
      <c r="L1676">
        <v>0</v>
      </c>
      <c r="M1676" t="s">
        <v>42</v>
      </c>
    </row>
    <row r="1677" spans="1:25" x14ac:dyDescent="0.25">
      <c r="A1677" t="s">
        <v>185</v>
      </c>
      <c r="B1677">
        <v>268.46300000000002</v>
      </c>
      <c r="C1677">
        <v>266.54899999999998</v>
      </c>
      <c r="D1677">
        <v>266.50599999999997</v>
      </c>
      <c r="E1677">
        <v>261.20999999999998</v>
      </c>
      <c r="F1677">
        <v>10.2982</v>
      </c>
      <c r="G1677">
        <v>0</v>
      </c>
      <c r="H1677">
        <v>43.603999999999999</v>
      </c>
      <c r="I1677">
        <v>0</v>
      </c>
      <c r="J1677">
        <v>1.2301E-3</v>
      </c>
      <c r="K1677">
        <v>0.99961800000000001</v>
      </c>
      <c r="L1677">
        <v>0</v>
      </c>
      <c r="M1677" t="s">
        <v>42</v>
      </c>
    </row>
    <row r="1678" spans="1:25" x14ac:dyDescent="0.25">
      <c r="A1678" t="s">
        <v>185</v>
      </c>
      <c r="B1678">
        <v>270.82900000000001</v>
      </c>
      <c r="C1678">
        <v>267.73200000000003</v>
      </c>
      <c r="D1678">
        <v>267.678</v>
      </c>
      <c r="E1678">
        <v>262.28699999999998</v>
      </c>
      <c r="F1678">
        <v>10.0099</v>
      </c>
      <c r="G1678">
        <v>0</v>
      </c>
      <c r="H1678">
        <v>44.905700000000003</v>
      </c>
      <c r="I1678">
        <v>0</v>
      </c>
      <c r="J1678">
        <v>1.2300600000000001E-3</v>
      </c>
      <c r="K1678">
        <v>0.99736999999999998</v>
      </c>
      <c r="L1678">
        <v>0</v>
      </c>
      <c r="M1678" t="s">
        <v>42</v>
      </c>
    </row>
    <row r="1679" spans="1:25" x14ac:dyDescent="0.25">
      <c r="A1679" t="s">
        <v>185</v>
      </c>
      <c r="B1679">
        <v>258.04199999999997</v>
      </c>
      <c r="C1679">
        <v>256.15899999999999</v>
      </c>
      <c r="D1679">
        <v>256.11900000000003</v>
      </c>
      <c r="E1679">
        <v>250.84299999999999</v>
      </c>
      <c r="F1679">
        <v>10.386200000000001</v>
      </c>
      <c r="G1679">
        <v>0</v>
      </c>
      <c r="H1679">
        <v>43.700899999999997</v>
      </c>
      <c r="I1679">
        <v>0</v>
      </c>
      <c r="J1679">
        <v>1.2301E-3</v>
      </c>
      <c r="K1679">
        <v>0.999664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185</v>
      </c>
      <c r="B1680">
        <v>266.15600000000001</v>
      </c>
      <c r="C1680">
        <v>264.16000000000003</v>
      </c>
      <c r="D1680">
        <v>264.11599999999999</v>
      </c>
      <c r="E1680">
        <v>258.822</v>
      </c>
      <c r="F1680">
        <v>9.8096899999999998</v>
      </c>
      <c r="G1680">
        <v>0</v>
      </c>
      <c r="H1680">
        <v>43.8934</v>
      </c>
      <c r="I1680">
        <v>0</v>
      </c>
      <c r="J1680">
        <v>1.2300499999999999E-3</v>
      </c>
      <c r="K1680">
        <v>0.99903200000000003</v>
      </c>
      <c r="L1680">
        <v>0</v>
      </c>
      <c r="M1680" t="s">
        <v>42</v>
      </c>
      <c r="R1680">
        <f>AVERAGE(B1631:B1680)</f>
        <v>265.49299999999999</v>
      </c>
      <c r="S1680">
        <f>AVERAGE(C1631:C1680)</f>
        <v>263.50046000000003</v>
      </c>
      <c r="U1680">
        <f>_xlfn.VAR.P(B1631:B1680)</f>
        <v>19.717400720000008</v>
      </c>
      <c r="V1680">
        <f>_xlfn.VAR.P(C1631:C1680)</f>
        <v>19.353335208399994</v>
      </c>
      <c r="X1680">
        <f>1.96*SQRT(U1680)/50</f>
        <v>0.17406477714454699</v>
      </c>
      <c r="Y1680">
        <f>1.96*SQRT(V1680)/50</f>
        <v>0.17245030882731338</v>
      </c>
    </row>
    <row r="1681" spans="1:9" x14ac:dyDescent="0.25">
      <c r="A1681" t="s">
        <v>186</v>
      </c>
      <c r="B1681">
        <v>13370.064399999999</v>
      </c>
      <c r="C1681" t="s">
        <v>36</v>
      </c>
    </row>
    <row r="1682" spans="1:9" x14ac:dyDescent="0.25">
      <c r="A1682" t="s">
        <v>187</v>
      </c>
      <c r="B1682">
        <v>685.37699999999995</v>
      </c>
      <c r="C1682">
        <v>656.12699999999995</v>
      </c>
      <c r="D1682">
        <v>635.32899999999995</v>
      </c>
      <c r="E1682">
        <v>628.59900000000005</v>
      </c>
      <c r="F1682">
        <v>11.783200000000001</v>
      </c>
      <c r="G1682">
        <v>1.2300799999999999E-3</v>
      </c>
      <c r="H1682">
        <v>0.99962200000000001</v>
      </c>
      <c r="I1682">
        <v>0</v>
      </c>
    </row>
    <row r="1683" spans="1:9" x14ac:dyDescent="0.25">
      <c r="A1683" t="s">
        <v>187</v>
      </c>
      <c r="B1683">
        <v>370.24099999999999</v>
      </c>
      <c r="C1683">
        <v>361.02100000000002</v>
      </c>
      <c r="D1683">
        <v>337.06700000000001</v>
      </c>
      <c r="E1683">
        <v>329.66199999999998</v>
      </c>
      <c r="F1683">
        <v>11.265599999999999</v>
      </c>
      <c r="G1683">
        <v>1.2300600000000001E-3</v>
      </c>
      <c r="H1683">
        <v>0.99999400000000005</v>
      </c>
      <c r="I1683">
        <v>0</v>
      </c>
    </row>
    <row r="1684" spans="1:9" x14ac:dyDescent="0.25">
      <c r="A1684" t="s">
        <v>187</v>
      </c>
      <c r="B1684">
        <v>400.30200000000002</v>
      </c>
      <c r="C1684">
        <v>391.392</v>
      </c>
      <c r="D1684">
        <v>357.71199999999999</v>
      </c>
      <c r="E1684">
        <v>347.47899999999998</v>
      </c>
      <c r="F1684">
        <v>12.106400000000001</v>
      </c>
      <c r="G1684">
        <v>1.2300499999999999E-3</v>
      </c>
      <c r="H1684">
        <v>0.99954399999999999</v>
      </c>
      <c r="I1684">
        <v>0</v>
      </c>
    </row>
    <row r="1685" spans="1:9" x14ac:dyDescent="0.25">
      <c r="A1685" t="s">
        <v>187</v>
      </c>
      <c r="B1685">
        <v>433.24599999999998</v>
      </c>
      <c r="C1685">
        <v>424.58600000000001</v>
      </c>
      <c r="D1685">
        <v>380.47199999999998</v>
      </c>
      <c r="E1685">
        <v>367.17099999999999</v>
      </c>
      <c r="F1685">
        <v>11.2384</v>
      </c>
      <c r="G1685">
        <v>1.2300499999999999E-3</v>
      </c>
      <c r="H1685">
        <v>0.99935300000000005</v>
      </c>
      <c r="I1685">
        <v>0</v>
      </c>
    </row>
    <row r="1686" spans="1:9" x14ac:dyDescent="0.25">
      <c r="A1686" t="s">
        <v>187</v>
      </c>
      <c r="B1686">
        <v>416.85399999999998</v>
      </c>
      <c r="C1686">
        <v>407.76499999999999</v>
      </c>
      <c r="D1686">
        <v>368.65699999999998</v>
      </c>
      <c r="E1686">
        <v>356.65699999999998</v>
      </c>
      <c r="F1686">
        <v>11.726599999999999</v>
      </c>
      <c r="G1686">
        <v>1.23007E-3</v>
      </c>
      <c r="H1686">
        <v>0.99951400000000001</v>
      </c>
      <c r="I1686">
        <v>0</v>
      </c>
    </row>
    <row r="1687" spans="1:9" x14ac:dyDescent="0.25">
      <c r="A1687" t="s">
        <v>187</v>
      </c>
      <c r="B1687">
        <v>395.82499999999999</v>
      </c>
      <c r="C1687">
        <v>386.90300000000002</v>
      </c>
      <c r="D1687">
        <v>353.30399999999997</v>
      </c>
      <c r="E1687">
        <v>342.96</v>
      </c>
      <c r="F1687">
        <v>11.1905</v>
      </c>
      <c r="G1687">
        <v>1.23007E-3</v>
      </c>
      <c r="H1687">
        <v>0.99998299999999996</v>
      </c>
      <c r="I1687">
        <v>0</v>
      </c>
    </row>
    <row r="1688" spans="1:9" x14ac:dyDescent="0.25">
      <c r="A1688" t="s">
        <v>187</v>
      </c>
      <c r="B1688">
        <v>396.28399999999999</v>
      </c>
      <c r="C1688">
        <v>387.69400000000002</v>
      </c>
      <c r="D1688">
        <v>354.04300000000001</v>
      </c>
      <c r="E1688">
        <v>343.68299999999999</v>
      </c>
      <c r="F1688">
        <v>11.1069</v>
      </c>
      <c r="G1688">
        <v>1.2300499999999999E-3</v>
      </c>
      <c r="H1688">
        <v>0.99941400000000002</v>
      </c>
      <c r="I1688">
        <v>0</v>
      </c>
    </row>
    <row r="1689" spans="1:9" x14ac:dyDescent="0.25">
      <c r="A1689" t="s">
        <v>187</v>
      </c>
      <c r="B1689">
        <v>386.59800000000001</v>
      </c>
      <c r="C1689">
        <v>377.678</v>
      </c>
      <c r="D1689">
        <v>347.291</v>
      </c>
      <c r="E1689">
        <v>337.86599999999999</v>
      </c>
      <c r="F1689">
        <v>10.9359</v>
      </c>
      <c r="G1689">
        <v>1.2300600000000001E-3</v>
      </c>
      <c r="H1689">
        <v>0.99982700000000002</v>
      </c>
      <c r="I1689">
        <v>0</v>
      </c>
    </row>
    <row r="1690" spans="1:9" x14ac:dyDescent="0.25">
      <c r="A1690" t="s">
        <v>187</v>
      </c>
      <c r="B1690">
        <v>395.49900000000002</v>
      </c>
      <c r="C1690">
        <v>386.89499999999998</v>
      </c>
      <c r="D1690">
        <v>353.72300000000001</v>
      </c>
      <c r="E1690">
        <v>343.62</v>
      </c>
      <c r="F1690">
        <v>11.6875</v>
      </c>
      <c r="G1690">
        <v>1.2300499999999999E-3</v>
      </c>
      <c r="H1690">
        <v>0.99939100000000003</v>
      </c>
      <c r="I1690">
        <v>0</v>
      </c>
    </row>
    <row r="1691" spans="1:9" x14ac:dyDescent="0.25">
      <c r="A1691" t="s">
        <v>187</v>
      </c>
      <c r="B1691">
        <v>414.46499999999997</v>
      </c>
      <c r="C1691">
        <v>405.75</v>
      </c>
      <c r="D1691">
        <v>367.39299999999997</v>
      </c>
      <c r="E1691">
        <v>355.45299999999997</v>
      </c>
      <c r="F1691">
        <v>11.4922</v>
      </c>
      <c r="G1691">
        <v>1.23007E-3</v>
      </c>
      <c r="H1691">
        <v>0.99899300000000002</v>
      </c>
      <c r="I1691">
        <v>0</v>
      </c>
    </row>
    <row r="1692" spans="1:9" x14ac:dyDescent="0.25">
      <c r="A1692" t="s">
        <v>187</v>
      </c>
      <c r="B1692">
        <v>368.82900000000001</v>
      </c>
      <c r="C1692">
        <v>359.93599999999998</v>
      </c>
      <c r="D1692">
        <v>334.85199999999998</v>
      </c>
      <c r="E1692">
        <v>326.62099999999998</v>
      </c>
      <c r="F1692">
        <v>11.0876</v>
      </c>
      <c r="G1692">
        <v>1.2300499999999999E-3</v>
      </c>
      <c r="H1692">
        <v>0.99989499999999998</v>
      </c>
      <c r="I1692">
        <v>0</v>
      </c>
    </row>
    <row r="1693" spans="1:9" x14ac:dyDescent="0.25">
      <c r="A1693" t="s">
        <v>187</v>
      </c>
      <c r="B1693">
        <v>430.11900000000003</v>
      </c>
      <c r="C1693">
        <v>421.57600000000002</v>
      </c>
      <c r="D1693">
        <v>378.548</v>
      </c>
      <c r="E1693">
        <v>365.47699999999998</v>
      </c>
      <c r="F1693">
        <v>12.2287</v>
      </c>
      <c r="G1693">
        <v>1.2300499999999999E-3</v>
      </c>
      <c r="H1693">
        <v>0.99885500000000005</v>
      </c>
      <c r="I1693">
        <v>0</v>
      </c>
    </row>
    <row r="1694" spans="1:9" x14ac:dyDescent="0.25">
      <c r="A1694" t="s">
        <v>187</v>
      </c>
      <c r="B1694">
        <v>431.46199999999999</v>
      </c>
      <c r="C1694">
        <v>422.45400000000001</v>
      </c>
      <c r="D1694">
        <v>378.94299999999998</v>
      </c>
      <c r="E1694">
        <v>366.06</v>
      </c>
      <c r="F1694">
        <v>11.4551</v>
      </c>
      <c r="G1694">
        <v>1.2300600000000001E-3</v>
      </c>
      <c r="H1694">
        <v>0.99982199999999999</v>
      </c>
      <c r="I1694">
        <v>0</v>
      </c>
    </row>
    <row r="1695" spans="1:9" x14ac:dyDescent="0.25">
      <c r="A1695" t="s">
        <v>187</v>
      </c>
      <c r="B1695">
        <v>381.95800000000003</v>
      </c>
      <c r="C1695">
        <v>373.346</v>
      </c>
      <c r="D1695">
        <v>343.77499999999998</v>
      </c>
      <c r="E1695">
        <v>334.71800000000002</v>
      </c>
      <c r="F1695">
        <v>11.031700000000001</v>
      </c>
      <c r="G1695">
        <v>1.2300499999999999E-3</v>
      </c>
      <c r="H1695">
        <v>0.99971100000000002</v>
      </c>
      <c r="I1695">
        <v>0</v>
      </c>
    </row>
    <row r="1696" spans="1:9" x14ac:dyDescent="0.25">
      <c r="A1696" t="s">
        <v>187</v>
      </c>
      <c r="B1696">
        <v>419.45499999999998</v>
      </c>
      <c r="C1696">
        <v>410.76900000000001</v>
      </c>
      <c r="D1696">
        <v>370.488</v>
      </c>
      <c r="E1696">
        <v>359.17399999999998</v>
      </c>
      <c r="F1696">
        <v>11.458500000000001</v>
      </c>
      <c r="G1696">
        <v>1.2300499999999999E-3</v>
      </c>
      <c r="H1696">
        <v>0.99963199999999997</v>
      </c>
      <c r="I1696">
        <v>0</v>
      </c>
    </row>
    <row r="1697" spans="1:9" x14ac:dyDescent="0.25">
      <c r="A1697" t="s">
        <v>187</v>
      </c>
      <c r="B1697">
        <v>417.39299999999997</v>
      </c>
      <c r="C1697">
        <v>408.654</v>
      </c>
      <c r="D1697">
        <v>368.90199999999999</v>
      </c>
      <c r="E1697">
        <v>356.79399999999998</v>
      </c>
      <c r="F1697">
        <v>11.508699999999999</v>
      </c>
      <c r="G1697">
        <v>1.2300499999999999E-3</v>
      </c>
      <c r="H1697">
        <v>0.99996600000000002</v>
      </c>
      <c r="I1697">
        <v>0</v>
      </c>
    </row>
    <row r="1698" spans="1:9" x14ac:dyDescent="0.25">
      <c r="A1698" t="s">
        <v>187</v>
      </c>
      <c r="B1698">
        <v>428.27300000000002</v>
      </c>
      <c r="C1698">
        <v>419.48500000000001</v>
      </c>
      <c r="D1698">
        <v>376.834</v>
      </c>
      <c r="E1698">
        <v>363.71499999999997</v>
      </c>
      <c r="F1698">
        <v>11.064399999999999</v>
      </c>
      <c r="G1698">
        <v>1.2300499999999999E-3</v>
      </c>
      <c r="H1698">
        <v>0.99898500000000001</v>
      </c>
      <c r="I1698">
        <v>0</v>
      </c>
    </row>
    <row r="1699" spans="1:9" x14ac:dyDescent="0.25">
      <c r="A1699" t="s">
        <v>187</v>
      </c>
      <c r="B1699">
        <v>372.61799999999999</v>
      </c>
      <c r="C1699">
        <v>363.67099999999999</v>
      </c>
      <c r="D1699">
        <v>337.65100000000001</v>
      </c>
      <c r="E1699">
        <v>329.28100000000001</v>
      </c>
      <c r="F1699">
        <v>11.0524</v>
      </c>
      <c r="G1699">
        <v>1.2300499999999999E-3</v>
      </c>
      <c r="H1699">
        <v>0.99956400000000001</v>
      </c>
      <c r="I1699">
        <v>0</v>
      </c>
    </row>
    <row r="1700" spans="1:9" x14ac:dyDescent="0.25">
      <c r="A1700" t="s">
        <v>187</v>
      </c>
      <c r="B1700">
        <v>433.95499999999998</v>
      </c>
      <c r="C1700">
        <v>425.19400000000002</v>
      </c>
      <c r="D1700">
        <v>380.68900000000002</v>
      </c>
      <c r="E1700">
        <v>366.86500000000001</v>
      </c>
      <c r="F1700">
        <v>11.674099999999999</v>
      </c>
      <c r="G1700">
        <v>1.2300499999999999E-3</v>
      </c>
      <c r="H1700">
        <v>0.99938199999999999</v>
      </c>
      <c r="I1700">
        <v>0</v>
      </c>
    </row>
    <row r="1701" spans="1:9" x14ac:dyDescent="0.25">
      <c r="A1701" t="s">
        <v>187</v>
      </c>
      <c r="B1701">
        <v>398.209</v>
      </c>
      <c r="C1701">
        <v>389.05799999999999</v>
      </c>
      <c r="D1701">
        <v>355.07400000000001</v>
      </c>
      <c r="E1701">
        <v>344.62799999999999</v>
      </c>
      <c r="F1701">
        <v>11.363200000000001</v>
      </c>
      <c r="G1701">
        <v>1.2300499999999999E-3</v>
      </c>
      <c r="H1701">
        <v>0.99984700000000004</v>
      </c>
      <c r="I1701">
        <v>0</v>
      </c>
    </row>
    <row r="1702" spans="1:9" x14ac:dyDescent="0.25">
      <c r="A1702" t="s">
        <v>187</v>
      </c>
      <c r="B1702">
        <v>415.529</v>
      </c>
      <c r="C1702">
        <v>406.78699999999998</v>
      </c>
      <c r="D1702">
        <v>367.62400000000002</v>
      </c>
      <c r="E1702">
        <v>355.38200000000001</v>
      </c>
      <c r="F1702">
        <v>11.3405</v>
      </c>
      <c r="G1702">
        <v>1.2300499999999999E-3</v>
      </c>
      <c r="H1702">
        <v>0.99962600000000001</v>
      </c>
      <c r="I1702">
        <v>0</v>
      </c>
    </row>
    <row r="1703" spans="1:9" x14ac:dyDescent="0.25">
      <c r="A1703" t="s">
        <v>187</v>
      </c>
      <c r="B1703">
        <v>421.28500000000003</v>
      </c>
      <c r="C1703">
        <v>412.45499999999998</v>
      </c>
      <c r="D1703">
        <v>371.43400000000003</v>
      </c>
      <c r="E1703">
        <v>358.78100000000001</v>
      </c>
      <c r="F1703">
        <v>11.486499999999999</v>
      </c>
      <c r="G1703">
        <v>1.2300600000000001E-3</v>
      </c>
      <c r="H1703">
        <v>0.99990599999999996</v>
      </c>
      <c r="I1703">
        <v>0</v>
      </c>
    </row>
    <row r="1704" spans="1:9" x14ac:dyDescent="0.25">
      <c r="A1704" t="s">
        <v>187</v>
      </c>
      <c r="B1704">
        <v>395.43200000000002</v>
      </c>
      <c r="C1704">
        <v>386.55200000000002</v>
      </c>
      <c r="D1704">
        <v>353.10899999999998</v>
      </c>
      <c r="E1704">
        <v>342.79300000000001</v>
      </c>
      <c r="F1704">
        <v>11.205299999999999</v>
      </c>
      <c r="G1704">
        <v>1.2300499999999999E-3</v>
      </c>
      <c r="H1704">
        <v>0.99987499999999996</v>
      </c>
      <c r="I1704">
        <v>0</v>
      </c>
    </row>
    <row r="1705" spans="1:9" x14ac:dyDescent="0.25">
      <c r="A1705" t="s">
        <v>187</v>
      </c>
      <c r="B1705">
        <v>415.63400000000001</v>
      </c>
      <c r="C1705">
        <v>406.90699999999998</v>
      </c>
      <c r="D1705">
        <v>367.673</v>
      </c>
      <c r="E1705">
        <v>355.49400000000003</v>
      </c>
      <c r="F1705">
        <v>11.715299999999999</v>
      </c>
      <c r="G1705">
        <v>1.2300499999999999E-3</v>
      </c>
      <c r="H1705">
        <v>0.99994000000000005</v>
      </c>
      <c r="I1705">
        <v>0</v>
      </c>
    </row>
    <row r="1706" spans="1:9" x14ac:dyDescent="0.25">
      <c r="A1706" t="s">
        <v>187</v>
      </c>
      <c r="B1706">
        <v>407.45699999999999</v>
      </c>
      <c r="C1706">
        <v>398.41699999999997</v>
      </c>
      <c r="D1706">
        <v>360.97800000000001</v>
      </c>
      <c r="E1706">
        <v>349.54199999999997</v>
      </c>
      <c r="F1706">
        <v>11.190899999999999</v>
      </c>
      <c r="G1706">
        <v>1.2300499999999999E-3</v>
      </c>
      <c r="H1706">
        <v>0.99992000000000003</v>
      </c>
      <c r="I1706">
        <v>0</v>
      </c>
    </row>
    <row r="1707" spans="1:9" x14ac:dyDescent="0.25">
      <c r="A1707" t="s">
        <v>187</v>
      </c>
      <c r="B1707">
        <v>414.435</v>
      </c>
      <c r="C1707">
        <v>405.76499999999999</v>
      </c>
      <c r="D1707">
        <v>366.78500000000003</v>
      </c>
      <c r="E1707">
        <v>354.66899999999998</v>
      </c>
      <c r="F1707">
        <v>11.608599999999999</v>
      </c>
      <c r="G1707">
        <v>1.2300600000000001E-3</v>
      </c>
      <c r="H1707">
        <v>0.99933899999999998</v>
      </c>
      <c r="I1707">
        <v>0</v>
      </c>
    </row>
    <row r="1708" spans="1:9" x14ac:dyDescent="0.25">
      <c r="A1708" t="s">
        <v>187</v>
      </c>
      <c r="B1708">
        <v>424.33</v>
      </c>
      <c r="C1708">
        <v>415.63799999999998</v>
      </c>
      <c r="D1708">
        <v>374.51299999999998</v>
      </c>
      <c r="E1708">
        <v>360.54899999999998</v>
      </c>
      <c r="F1708">
        <v>11.6456</v>
      </c>
      <c r="G1708">
        <v>1.2300499999999999E-3</v>
      </c>
      <c r="H1708">
        <v>0.99915399999999999</v>
      </c>
      <c r="I1708">
        <v>0</v>
      </c>
    </row>
    <row r="1709" spans="1:9" x14ac:dyDescent="0.25">
      <c r="A1709" t="s">
        <v>187</v>
      </c>
      <c r="B1709">
        <v>424.74299999999999</v>
      </c>
      <c r="C1709">
        <v>415.755</v>
      </c>
      <c r="D1709">
        <v>374.16300000000001</v>
      </c>
      <c r="E1709">
        <v>361.34899999999999</v>
      </c>
      <c r="F1709">
        <v>11.3985</v>
      </c>
      <c r="G1709">
        <v>1.2300499999999999E-3</v>
      </c>
      <c r="H1709">
        <v>0.99951199999999996</v>
      </c>
      <c r="I1709">
        <v>0</v>
      </c>
    </row>
    <row r="1710" spans="1:9" x14ac:dyDescent="0.25">
      <c r="A1710" t="s">
        <v>187</v>
      </c>
      <c r="B1710">
        <v>409.755</v>
      </c>
      <c r="C1710">
        <v>400.62700000000001</v>
      </c>
      <c r="D1710">
        <v>363.68599999999998</v>
      </c>
      <c r="E1710">
        <v>352.21600000000001</v>
      </c>
      <c r="F1710">
        <v>11.599</v>
      </c>
      <c r="G1710">
        <v>1.2300600000000001E-3</v>
      </c>
      <c r="H1710">
        <v>0.99987899999999996</v>
      </c>
      <c r="I1710">
        <v>0</v>
      </c>
    </row>
    <row r="1711" spans="1:9" x14ac:dyDescent="0.25">
      <c r="A1711" t="s">
        <v>187</v>
      </c>
      <c r="B1711">
        <v>405.072</v>
      </c>
      <c r="C1711">
        <v>396.06400000000002</v>
      </c>
      <c r="D1711">
        <v>360.77699999999999</v>
      </c>
      <c r="E1711">
        <v>350.02199999999999</v>
      </c>
      <c r="F1711">
        <v>11.6279</v>
      </c>
      <c r="G1711">
        <v>1.2300499999999999E-3</v>
      </c>
      <c r="H1711">
        <v>0.99970000000000003</v>
      </c>
      <c r="I1711">
        <v>0</v>
      </c>
    </row>
    <row r="1712" spans="1:9" x14ac:dyDescent="0.25">
      <c r="A1712" t="s">
        <v>187</v>
      </c>
      <c r="B1712">
        <v>426.48200000000003</v>
      </c>
      <c r="C1712">
        <v>417.78199999999998</v>
      </c>
      <c r="D1712">
        <v>376.24200000000002</v>
      </c>
      <c r="E1712">
        <v>363.392</v>
      </c>
      <c r="F1712">
        <v>11.291700000000001</v>
      </c>
      <c r="G1712">
        <v>1.2300499999999999E-3</v>
      </c>
      <c r="H1712">
        <v>0.99981299999999995</v>
      </c>
      <c r="I1712">
        <v>0</v>
      </c>
    </row>
    <row r="1713" spans="1:9" x14ac:dyDescent="0.25">
      <c r="A1713" t="s">
        <v>187</v>
      </c>
      <c r="B1713">
        <v>419.46600000000001</v>
      </c>
      <c r="C1713">
        <v>410.79899999999998</v>
      </c>
      <c r="D1713">
        <v>370.95</v>
      </c>
      <c r="E1713">
        <v>359.13299999999998</v>
      </c>
      <c r="F1713">
        <v>11.3825</v>
      </c>
      <c r="G1713">
        <v>1.2300499999999999E-3</v>
      </c>
      <c r="H1713">
        <v>0.99968100000000004</v>
      </c>
      <c r="I1713">
        <v>0</v>
      </c>
    </row>
    <row r="1714" spans="1:9" x14ac:dyDescent="0.25">
      <c r="A1714" t="s">
        <v>187</v>
      </c>
      <c r="B1714">
        <v>422.654</v>
      </c>
      <c r="C1714">
        <v>413.66500000000002</v>
      </c>
      <c r="D1714">
        <v>373.048</v>
      </c>
      <c r="E1714">
        <v>360.62200000000001</v>
      </c>
      <c r="F1714">
        <v>11.406599999999999</v>
      </c>
      <c r="G1714">
        <v>1.2300499999999999E-3</v>
      </c>
      <c r="H1714">
        <v>0.99964299999999995</v>
      </c>
      <c r="I1714">
        <v>0</v>
      </c>
    </row>
    <row r="1715" spans="1:9" x14ac:dyDescent="0.25">
      <c r="A1715" t="s">
        <v>187</v>
      </c>
      <c r="B1715">
        <v>436.48099999999999</v>
      </c>
      <c r="C1715">
        <v>427.726</v>
      </c>
      <c r="D1715">
        <v>383.62099999999998</v>
      </c>
      <c r="E1715">
        <v>369.88299999999998</v>
      </c>
      <c r="F1715">
        <v>11.4603</v>
      </c>
      <c r="G1715">
        <v>1.2300499999999999E-3</v>
      </c>
      <c r="H1715">
        <v>0.99975199999999997</v>
      </c>
      <c r="I1715">
        <v>0</v>
      </c>
    </row>
    <row r="1716" spans="1:9" x14ac:dyDescent="0.25">
      <c r="A1716" t="s">
        <v>187</v>
      </c>
      <c r="B1716">
        <v>379.029</v>
      </c>
      <c r="C1716">
        <v>370.15300000000002</v>
      </c>
      <c r="D1716">
        <v>342.63799999999998</v>
      </c>
      <c r="E1716">
        <v>333.86</v>
      </c>
      <c r="F1716">
        <v>10.9711</v>
      </c>
      <c r="G1716">
        <v>1.2300499999999999E-3</v>
      </c>
      <c r="H1716">
        <v>0.99979600000000002</v>
      </c>
      <c r="I1716">
        <v>0</v>
      </c>
    </row>
    <row r="1717" spans="1:9" x14ac:dyDescent="0.25">
      <c r="A1717" t="s">
        <v>187</v>
      </c>
      <c r="B1717">
        <v>419.44299999999998</v>
      </c>
      <c r="C1717">
        <v>410.42700000000002</v>
      </c>
      <c r="D1717">
        <v>370.84500000000003</v>
      </c>
      <c r="E1717">
        <v>358.71499999999997</v>
      </c>
      <c r="F1717">
        <v>11.297700000000001</v>
      </c>
      <c r="G1717">
        <v>1.2300499999999999E-3</v>
      </c>
      <c r="H1717">
        <v>0.99952799999999997</v>
      </c>
      <c r="I1717">
        <v>0</v>
      </c>
    </row>
    <row r="1718" spans="1:9" x14ac:dyDescent="0.25">
      <c r="A1718" t="s">
        <v>187</v>
      </c>
      <c r="B1718">
        <v>394.01299999999998</v>
      </c>
      <c r="C1718">
        <v>385.11099999999999</v>
      </c>
      <c r="D1718">
        <v>354.012</v>
      </c>
      <c r="E1718">
        <v>343.923</v>
      </c>
      <c r="F1718">
        <v>11.622400000000001</v>
      </c>
      <c r="G1718">
        <v>1.2300499999999999E-3</v>
      </c>
      <c r="H1718">
        <v>0.99937100000000001</v>
      </c>
      <c r="I1718">
        <v>0</v>
      </c>
    </row>
    <row r="1719" spans="1:9" x14ac:dyDescent="0.25">
      <c r="A1719" t="s">
        <v>187</v>
      </c>
      <c r="B1719">
        <v>419.18700000000001</v>
      </c>
      <c r="C1719">
        <v>410.10599999999999</v>
      </c>
      <c r="D1719">
        <v>370.74099999999999</v>
      </c>
      <c r="E1719">
        <v>358.74799999999999</v>
      </c>
      <c r="F1719">
        <v>11.176</v>
      </c>
      <c r="G1719">
        <v>1.2300799999999999E-3</v>
      </c>
      <c r="H1719">
        <v>0.99815399999999999</v>
      </c>
      <c r="I1719">
        <v>0</v>
      </c>
    </row>
    <row r="1720" spans="1:9" x14ac:dyDescent="0.25">
      <c r="A1720" t="s">
        <v>187</v>
      </c>
      <c r="B1720">
        <v>403.78</v>
      </c>
      <c r="C1720">
        <v>394.99799999999999</v>
      </c>
      <c r="D1720">
        <v>359.85300000000001</v>
      </c>
      <c r="E1720">
        <v>349.08199999999999</v>
      </c>
      <c r="F1720">
        <v>11.23</v>
      </c>
      <c r="G1720">
        <v>1.2300499999999999E-3</v>
      </c>
      <c r="H1720">
        <v>0.99957099999999999</v>
      </c>
      <c r="I1720">
        <v>0</v>
      </c>
    </row>
    <row r="1721" spans="1:9" x14ac:dyDescent="0.25">
      <c r="A1721" t="s">
        <v>187</v>
      </c>
      <c r="B1721">
        <v>400.64800000000002</v>
      </c>
      <c r="C1721">
        <v>391.40600000000001</v>
      </c>
      <c r="D1721">
        <v>357.36</v>
      </c>
      <c r="E1721">
        <v>346.87</v>
      </c>
      <c r="F1721">
        <v>11.1897</v>
      </c>
      <c r="G1721">
        <v>1.2300499999999999E-3</v>
      </c>
      <c r="H1721">
        <v>0.99927699999999997</v>
      </c>
      <c r="I1721">
        <v>0</v>
      </c>
    </row>
    <row r="1722" spans="1:9" x14ac:dyDescent="0.25">
      <c r="A1722" t="s">
        <v>187</v>
      </c>
      <c r="B1722">
        <v>409.988</v>
      </c>
      <c r="C1722">
        <v>401.27499999999998</v>
      </c>
      <c r="D1722">
        <v>364.43599999999998</v>
      </c>
      <c r="E1722">
        <v>353.26400000000001</v>
      </c>
      <c r="F1722">
        <v>11.486499999999999</v>
      </c>
      <c r="G1722">
        <v>1.2300499999999999E-3</v>
      </c>
      <c r="H1722">
        <v>0.99885800000000002</v>
      </c>
      <c r="I1722">
        <v>0</v>
      </c>
    </row>
    <row r="1723" spans="1:9" x14ac:dyDescent="0.25">
      <c r="A1723" t="s">
        <v>187</v>
      </c>
      <c r="B1723">
        <v>395.06599999999997</v>
      </c>
      <c r="C1723">
        <v>386.428</v>
      </c>
      <c r="D1723">
        <v>354.512</v>
      </c>
      <c r="E1723">
        <v>344.54399999999998</v>
      </c>
      <c r="F1723">
        <v>11.613</v>
      </c>
      <c r="G1723">
        <v>1.23007E-3</v>
      </c>
      <c r="H1723">
        <v>0.99889600000000001</v>
      </c>
      <c r="I1723">
        <v>0</v>
      </c>
    </row>
    <row r="1724" spans="1:9" x14ac:dyDescent="0.25">
      <c r="A1724" t="s">
        <v>187</v>
      </c>
      <c r="B1724">
        <v>405.61799999999999</v>
      </c>
      <c r="C1724">
        <v>396.74</v>
      </c>
      <c r="D1724">
        <v>361.46100000000001</v>
      </c>
      <c r="E1724">
        <v>350.55700000000002</v>
      </c>
      <c r="F1724">
        <v>11.581799999999999</v>
      </c>
      <c r="G1724">
        <v>1.2300799999999999E-3</v>
      </c>
      <c r="H1724">
        <v>0.99973199999999995</v>
      </c>
      <c r="I1724">
        <v>0</v>
      </c>
    </row>
    <row r="1725" spans="1:9" x14ac:dyDescent="0.25">
      <c r="A1725" t="s">
        <v>187</v>
      </c>
      <c r="B1725">
        <v>425.96</v>
      </c>
      <c r="C1725">
        <v>416.82600000000002</v>
      </c>
      <c r="D1725">
        <v>375.46300000000002</v>
      </c>
      <c r="E1725">
        <v>363.09800000000001</v>
      </c>
      <c r="F1725">
        <v>11.8782</v>
      </c>
      <c r="G1725">
        <v>1.2300499999999999E-3</v>
      </c>
      <c r="H1725">
        <v>0.99975599999999998</v>
      </c>
      <c r="I1725">
        <v>0</v>
      </c>
    </row>
    <row r="1726" spans="1:9" x14ac:dyDescent="0.25">
      <c r="A1726" t="s">
        <v>187</v>
      </c>
      <c r="B1726">
        <v>408.52499999999998</v>
      </c>
      <c r="C1726">
        <v>399.89100000000002</v>
      </c>
      <c r="D1726">
        <v>364.17700000000002</v>
      </c>
      <c r="E1726">
        <v>352.851</v>
      </c>
      <c r="F1726">
        <v>11.722300000000001</v>
      </c>
      <c r="G1726">
        <v>1.2300499999999999E-3</v>
      </c>
      <c r="H1726">
        <v>0.99970400000000004</v>
      </c>
      <c r="I1726">
        <v>0</v>
      </c>
    </row>
    <row r="1727" spans="1:9" x14ac:dyDescent="0.25">
      <c r="A1727" t="s">
        <v>187</v>
      </c>
      <c r="B1727">
        <v>419.37599999999998</v>
      </c>
      <c r="C1727">
        <v>410.63600000000002</v>
      </c>
      <c r="D1727">
        <v>371.279</v>
      </c>
      <c r="E1727">
        <v>359.22300000000001</v>
      </c>
      <c r="F1727">
        <v>11.446</v>
      </c>
      <c r="G1727">
        <v>1.2300499999999999E-3</v>
      </c>
      <c r="H1727">
        <v>0.99975099999999995</v>
      </c>
      <c r="I1727">
        <v>0</v>
      </c>
    </row>
    <row r="1728" spans="1:9" x14ac:dyDescent="0.25">
      <c r="A1728" t="s">
        <v>187</v>
      </c>
      <c r="B1728">
        <v>418.18099999999998</v>
      </c>
      <c r="C1728">
        <v>409.50900000000001</v>
      </c>
      <c r="D1728">
        <v>371.08199999999999</v>
      </c>
      <c r="E1728">
        <v>359.03</v>
      </c>
      <c r="F1728">
        <v>11.3337</v>
      </c>
      <c r="G1728">
        <v>1.2300600000000001E-3</v>
      </c>
      <c r="H1728">
        <v>0.999421</v>
      </c>
      <c r="I1728">
        <v>0</v>
      </c>
    </row>
    <row r="1729" spans="1:25" x14ac:dyDescent="0.25">
      <c r="A1729" t="s">
        <v>187</v>
      </c>
      <c r="B1729">
        <v>435.90600000000001</v>
      </c>
      <c r="C1729">
        <v>427.19900000000001</v>
      </c>
      <c r="D1729">
        <v>383.20499999999998</v>
      </c>
      <c r="E1729">
        <v>369.84199999999998</v>
      </c>
      <c r="F1729">
        <v>11.416600000000001</v>
      </c>
      <c r="G1729">
        <v>1.2300499999999999E-3</v>
      </c>
      <c r="H1729">
        <v>0.99967200000000001</v>
      </c>
      <c r="I1729">
        <v>0</v>
      </c>
    </row>
    <row r="1730" spans="1:25" x14ac:dyDescent="0.25">
      <c r="A1730" t="s">
        <v>187</v>
      </c>
      <c r="B1730">
        <v>383.71499999999997</v>
      </c>
      <c r="C1730">
        <v>375.17500000000001</v>
      </c>
      <c r="D1730">
        <v>346.12599999999998</v>
      </c>
      <c r="E1730">
        <v>337.10300000000001</v>
      </c>
      <c r="F1730">
        <v>11.353999999999999</v>
      </c>
      <c r="G1730">
        <v>1.23007E-3</v>
      </c>
      <c r="H1730">
        <v>0.99998299999999996</v>
      </c>
      <c r="I1730">
        <v>0</v>
      </c>
    </row>
    <row r="1731" spans="1:25" x14ac:dyDescent="0.25">
      <c r="A1731" t="s">
        <v>187</v>
      </c>
      <c r="B1731">
        <v>406.19600000000003</v>
      </c>
      <c r="C1731">
        <v>397.26499999999999</v>
      </c>
      <c r="D1731">
        <v>362.11799999999999</v>
      </c>
      <c r="E1731">
        <v>351.12799999999999</v>
      </c>
      <c r="F1731">
        <v>11.8231</v>
      </c>
      <c r="G1731">
        <v>1.2300499999999999E-3</v>
      </c>
      <c r="H1731">
        <v>0.99891600000000003</v>
      </c>
      <c r="I1731">
        <v>0</v>
      </c>
    </row>
    <row r="1732" spans="1:25" x14ac:dyDescent="0.25">
      <c r="A1732" t="s">
        <v>187</v>
      </c>
      <c r="B1732">
        <v>420.4</v>
      </c>
      <c r="C1732">
        <v>411.57600000000002</v>
      </c>
      <c r="D1732">
        <v>371.589</v>
      </c>
      <c r="E1732">
        <v>359.53199999999998</v>
      </c>
      <c r="F1732">
        <v>11.991</v>
      </c>
      <c r="G1732">
        <v>1.2300499999999999E-3</v>
      </c>
      <c r="H1732">
        <v>0.99982099999999996</v>
      </c>
      <c r="I1732">
        <v>0</v>
      </c>
    </row>
    <row r="1733" spans="1:25" x14ac:dyDescent="0.25">
      <c r="A1733" t="s">
        <v>187</v>
      </c>
      <c r="B1733">
        <v>428.01</v>
      </c>
      <c r="C1733">
        <v>419.53399999999999</v>
      </c>
      <c r="D1733">
        <v>377.99099999999999</v>
      </c>
      <c r="E1733">
        <v>365.16699999999997</v>
      </c>
      <c r="F1733">
        <v>11.7355</v>
      </c>
      <c r="G1733">
        <v>1.2300600000000001E-3</v>
      </c>
      <c r="H1733">
        <v>0.99936700000000001</v>
      </c>
      <c r="I1733">
        <v>0</v>
      </c>
    </row>
    <row r="1734" spans="1:25" x14ac:dyDescent="0.25">
      <c r="A1734" t="s">
        <v>187</v>
      </c>
      <c r="B1734">
        <v>433.18400000000003</v>
      </c>
      <c r="C1734">
        <v>424.327</v>
      </c>
      <c r="D1734">
        <v>380.959</v>
      </c>
      <c r="E1734">
        <v>367.76400000000001</v>
      </c>
      <c r="F1734">
        <v>11.578200000000001</v>
      </c>
      <c r="G1734">
        <v>1.2300499999999999E-3</v>
      </c>
      <c r="H1734">
        <v>0.99995000000000001</v>
      </c>
      <c r="I1734">
        <v>0</v>
      </c>
    </row>
    <row r="1735" spans="1:25" x14ac:dyDescent="0.25">
      <c r="A1735" t="s">
        <v>187</v>
      </c>
      <c r="B1735">
        <v>402.15300000000002</v>
      </c>
      <c r="C1735">
        <v>393.31200000000001</v>
      </c>
      <c r="D1735">
        <v>359.41800000000001</v>
      </c>
      <c r="E1735">
        <v>348.98700000000002</v>
      </c>
      <c r="F1735">
        <v>11.382999999999999</v>
      </c>
      <c r="G1735">
        <v>1.23011E-3</v>
      </c>
      <c r="H1735">
        <v>0.99987800000000004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187</v>
      </c>
      <c r="B1736">
        <v>407.822</v>
      </c>
      <c r="C1736">
        <v>399.08300000000003</v>
      </c>
      <c r="D1736">
        <v>362.95</v>
      </c>
      <c r="E1736">
        <v>351.75299999999999</v>
      </c>
      <c r="F1736">
        <v>11.2554</v>
      </c>
      <c r="G1736">
        <v>1.2300600000000001E-3</v>
      </c>
      <c r="H1736">
        <v>0.99995900000000004</v>
      </c>
      <c r="I1736">
        <v>0</v>
      </c>
      <c r="R1736">
        <f>AVERAGE(B1687:B1736)</f>
        <v>410.51793999999995</v>
      </c>
      <c r="S1736">
        <f>AVERAGE(C1687:C1736)</f>
        <v>401.69958000000008</v>
      </c>
      <c r="U1736">
        <f>_xlfn.VAR.P(B1687:B1736)</f>
        <v>275.35107081639995</v>
      </c>
      <c r="V1736">
        <f>_xlfn.VAR.P(C1687:C1736)</f>
        <v>275.91944192360006</v>
      </c>
      <c r="X1736">
        <f>1.96*SQRT(U1736)/50</f>
        <v>0.65047326575295383</v>
      </c>
      <c r="Y1736">
        <f>1.96*SQRT(V1736)/50</f>
        <v>0.65114426299974471</v>
      </c>
    </row>
    <row r="1737" spans="1:25" x14ac:dyDescent="0.25">
      <c r="A1737" t="s">
        <v>187</v>
      </c>
      <c r="B1737">
        <v>20606.285500000002</v>
      </c>
      <c r="C1737" t="s">
        <v>36</v>
      </c>
    </row>
    <row r="1738" spans="1:25" x14ac:dyDescent="0.25">
      <c r="A1738" t="s">
        <v>188</v>
      </c>
      <c r="B1738">
        <v>365.01100000000002</v>
      </c>
      <c r="C1738">
        <v>0</v>
      </c>
      <c r="D1738">
        <v>0</v>
      </c>
      <c r="E1738">
        <v>0</v>
      </c>
      <c r="F1738">
        <v>0</v>
      </c>
      <c r="G1738">
        <v>1.2300499999999999E-3</v>
      </c>
      <c r="H1738">
        <v>0.998421</v>
      </c>
      <c r="I1738">
        <v>0</v>
      </c>
    </row>
    <row r="1739" spans="1:25" x14ac:dyDescent="0.25">
      <c r="A1739" t="s">
        <v>188</v>
      </c>
      <c r="B1739">
        <v>366.98200000000003</v>
      </c>
      <c r="C1739">
        <v>0</v>
      </c>
      <c r="D1739">
        <v>0</v>
      </c>
      <c r="E1739">
        <v>0</v>
      </c>
      <c r="F1739">
        <v>0</v>
      </c>
      <c r="G1739">
        <v>1.23007E-3</v>
      </c>
      <c r="H1739">
        <v>0.99983</v>
      </c>
      <c r="I1739">
        <v>0</v>
      </c>
    </row>
    <row r="1740" spans="1:25" x14ac:dyDescent="0.25">
      <c r="A1740" t="s">
        <v>188</v>
      </c>
      <c r="B1740">
        <v>352.74200000000002</v>
      </c>
      <c r="C1740">
        <v>0</v>
      </c>
      <c r="D1740">
        <v>0</v>
      </c>
      <c r="E1740">
        <v>0</v>
      </c>
      <c r="F1740">
        <v>0</v>
      </c>
      <c r="G1740">
        <v>1.23011E-3</v>
      </c>
      <c r="H1740">
        <v>0.99972000000000005</v>
      </c>
      <c r="I1740">
        <v>0</v>
      </c>
    </row>
    <row r="1741" spans="1:25" x14ac:dyDescent="0.25">
      <c r="A1741" t="s">
        <v>188</v>
      </c>
      <c r="B1741">
        <v>342.77499999999998</v>
      </c>
      <c r="C1741">
        <v>0</v>
      </c>
      <c r="D1741">
        <v>0</v>
      </c>
      <c r="E1741">
        <v>0</v>
      </c>
      <c r="F1741">
        <v>0</v>
      </c>
      <c r="G1741">
        <v>1.2300499999999999E-3</v>
      </c>
      <c r="H1741">
        <v>0.99916300000000002</v>
      </c>
      <c r="I1741">
        <v>0</v>
      </c>
    </row>
    <row r="1742" spans="1:25" x14ac:dyDescent="0.25">
      <c r="A1742" t="s">
        <v>188</v>
      </c>
      <c r="B1742">
        <v>351.99700000000001</v>
      </c>
      <c r="C1742">
        <v>0</v>
      </c>
      <c r="D1742">
        <v>0</v>
      </c>
      <c r="E1742">
        <v>0</v>
      </c>
      <c r="F1742">
        <v>0</v>
      </c>
      <c r="G1742">
        <v>1.23007E-3</v>
      </c>
      <c r="H1742">
        <v>0.99973299999999998</v>
      </c>
      <c r="I1742">
        <v>0</v>
      </c>
    </row>
    <row r="1743" spans="1:25" x14ac:dyDescent="0.25">
      <c r="A1743" t="s">
        <v>188</v>
      </c>
      <c r="B1743">
        <v>347.00200000000001</v>
      </c>
      <c r="C1743">
        <v>0</v>
      </c>
      <c r="D1743">
        <v>0</v>
      </c>
      <c r="E1743">
        <v>0</v>
      </c>
      <c r="F1743">
        <v>0</v>
      </c>
      <c r="G1743">
        <v>1.2300600000000001E-3</v>
      </c>
      <c r="H1743">
        <v>0.99943400000000004</v>
      </c>
      <c r="I1743">
        <v>0</v>
      </c>
    </row>
    <row r="1744" spans="1:25" x14ac:dyDescent="0.25">
      <c r="A1744" t="s">
        <v>188</v>
      </c>
      <c r="B1744">
        <v>345.37700000000001</v>
      </c>
      <c r="C1744">
        <v>0</v>
      </c>
      <c r="D1744">
        <v>0</v>
      </c>
      <c r="E1744">
        <v>0</v>
      </c>
      <c r="F1744">
        <v>0</v>
      </c>
      <c r="G1744">
        <v>1.2300499999999999E-3</v>
      </c>
      <c r="H1744">
        <v>0.998803</v>
      </c>
      <c r="I1744">
        <v>0</v>
      </c>
    </row>
    <row r="1745" spans="1:9" x14ac:dyDescent="0.25">
      <c r="A1745" t="s">
        <v>188</v>
      </c>
      <c r="B1745">
        <v>351.036</v>
      </c>
      <c r="C1745">
        <v>0</v>
      </c>
      <c r="D1745">
        <v>0</v>
      </c>
      <c r="E1745">
        <v>0</v>
      </c>
      <c r="F1745">
        <v>0</v>
      </c>
      <c r="G1745">
        <v>1.2300499999999999E-3</v>
      </c>
      <c r="H1745">
        <v>0.99960099999999996</v>
      </c>
      <c r="I1745">
        <v>0</v>
      </c>
    </row>
    <row r="1746" spans="1:9" x14ac:dyDescent="0.25">
      <c r="A1746" t="s">
        <v>188</v>
      </c>
      <c r="B1746">
        <v>353.37299999999999</v>
      </c>
      <c r="C1746">
        <v>0</v>
      </c>
      <c r="D1746">
        <v>0</v>
      </c>
      <c r="E1746">
        <v>0</v>
      </c>
      <c r="F1746">
        <v>0</v>
      </c>
      <c r="G1746">
        <v>1.2300499999999999E-3</v>
      </c>
      <c r="H1746">
        <v>0.99995999999999996</v>
      </c>
      <c r="I1746">
        <v>0</v>
      </c>
    </row>
    <row r="1747" spans="1:9" x14ac:dyDescent="0.25">
      <c r="A1747" t="s">
        <v>188</v>
      </c>
      <c r="B1747">
        <v>347.29899999999998</v>
      </c>
      <c r="C1747">
        <v>0</v>
      </c>
      <c r="D1747">
        <v>0</v>
      </c>
      <c r="E1747">
        <v>0</v>
      </c>
      <c r="F1747">
        <v>0</v>
      </c>
      <c r="G1747">
        <v>1.23007E-3</v>
      </c>
      <c r="H1747">
        <v>0.99977400000000005</v>
      </c>
      <c r="I1747">
        <v>0</v>
      </c>
    </row>
    <row r="1748" spans="1:9" x14ac:dyDescent="0.25">
      <c r="A1748" t="s">
        <v>188</v>
      </c>
      <c r="B1748">
        <v>347.19299999999998</v>
      </c>
      <c r="C1748">
        <v>0</v>
      </c>
      <c r="D1748">
        <v>0</v>
      </c>
      <c r="E1748">
        <v>0</v>
      </c>
      <c r="F1748">
        <v>0</v>
      </c>
      <c r="G1748">
        <v>1.2300499999999999E-3</v>
      </c>
      <c r="H1748">
        <v>0.99939800000000001</v>
      </c>
      <c r="I1748">
        <v>0</v>
      </c>
    </row>
    <row r="1749" spans="1:9" x14ac:dyDescent="0.25">
      <c r="A1749" t="s">
        <v>188</v>
      </c>
      <c r="B1749">
        <v>347.12099999999998</v>
      </c>
      <c r="C1749">
        <v>0</v>
      </c>
      <c r="D1749">
        <v>0</v>
      </c>
      <c r="E1749">
        <v>0</v>
      </c>
      <c r="F1749">
        <v>0</v>
      </c>
      <c r="G1749">
        <v>1.2300600000000001E-3</v>
      </c>
      <c r="H1749">
        <v>0.99900699999999998</v>
      </c>
      <c r="I1749">
        <v>0</v>
      </c>
    </row>
    <row r="1750" spans="1:9" x14ac:dyDescent="0.25">
      <c r="A1750" t="s">
        <v>188</v>
      </c>
      <c r="B1750">
        <v>345.81799999999998</v>
      </c>
      <c r="C1750">
        <v>0</v>
      </c>
      <c r="D1750">
        <v>0</v>
      </c>
      <c r="E1750">
        <v>0</v>
      </c>
      <c r="F1750">
        <v>0</v>
      </c>
      <c r="G1750">
        <v>1.2300499999999999E-3</v>
      </c>
      <c r="H1750">
        <v>0.99748199999999998</v>
      </c>
      <c r="I1750">
        <v>0</v>
      </c>
    </row>
    <row r="1751" spans="1:9" x14ac:dyDescent="0.25">
      <c r="A1751" t="s">
        <v>188</v>
      </c>
      <c r="B1751">
        <v>348.12099999999998</v>
      </c>
      <c r="C1751">
        <v>0</v>
      </c>
      <c r="D1751">
        <v>0</v>
      </c>
      <c r="E1751">
        <v>0</v>
      </c>
      <c r="F1751">
        <v>0</v>
      </c>
      <c r="G1751">
        <v>1.2300600000000001E-3</v>
      </c>
      <c r="H1751">
        <v>0.99979600000000002</v>
      </c>
      <c r="I1751">
        <v>0</v>
      </c>
    </row>
    <row r="1752" spans="1:9" x14ac:dyDescent="0.25">
      <c r="A1752" t="s">
        <v>188</v>
      </c>
      <c r="B1752">
        <v>350.47500000000002</v>
      </c>
      <c r="C1752">
        <v>0</v>
      </c>
      <c r="D1752">
        <v>0</v>
      </c>
      <c r="E1752">
        <v>0</v>
      </c>
      <c r="F1752">
        <v>0</v>
      </c>
      <c r="G1752">
        <v>1.2300600000000001E-3</v>
      </c>
      <c r="H1752">
        <v>0.999973</v>
      </c>
      <c r="I1752">
        <v>0</v>
      </c>
    </row>
    <row r="1753" spans="1:9" x14ac:dyDescent="0.25">
      <c r="A1753" t="s">
        <v>188</v>
      </c>
      <c r="B1753">
        <v>349.12200000000001</v>
      </c>
      <c r="C1753">
        <v>0</v>
      </c>
      <c r="D1753">
        <v>0</v>
      </c>
      <c r="E1753">
        <v>0</v>
      </c>
      <c r="F1753">
        <v>0</v>
      </c>
      <c r="G1753">
        <v>1.2300499999999999E-3</v>
      </c>
      <c r="H1753">
        <v>0.99987499999999996</v>
      </c>
      <c r="I1753">
        <v>0</v>
      </c>
    </row>
    <row r="1754" spans="1:9" x14ac:dyDescent="0.25">
      <c r="A1754" t="s">
        <v>188</v>
      </c>
      <c r="B1754">
        <v>346.97399999999999</v>
      </c>
      <c r="C1754">
        <v>0</v>
      </c>
      <c r="D1754">
        <v>0</v>
      </c>
      <c r="E1754">
        <v>0</v>
      </c>
      <c r="F1754">
        <v>0</v>
      </c>
      <c r="G1754">
        <v>1.2300600000000001E-3</v>
      </c>
      <c r="H1754">
        <v>0.99959200000000004</v>
      </c>
      <c r="I1754">
        <v>0</v>
      </c>
    </row>
    <row r="1755" spans="1:9" x14ac:dyDescent="0.25">
      <c r="A1755" t="s">
        <v>188</v>
      </c>
      <c r="B1755">
        <v>347.40199999999999</v>
      </c>
      <c r="C1755">
        <v>0</v>
      </c>
      <c r="D1755">
        <v>0</v>
      </c>
      <c r="E1755">
        <v>0</v>
      </c>
      <c r="F1755">
        <v>0</v>
      </c>
      <c r="G1755">
        <v>1.2300499999999999E-3</v>
      </c>
      <c r="H1755">
        <v>0.99936499999999995</v>
      </c>
      <c r="I1755">
        <v>0</v>
      </c>
    </row>
    <row r="1756" spans="1:9" x14ac:dyDescent="0.25">
      <c r="A1756" t="s">
        <v>188</v>
      </c>
      <c r="B1756">
        <v>346.47399999999999</v>
      </c>
      <c r="C1756">
        <v>0</v>
      </c>
      <c r="D1756">
        <v>0</v>
      </c>
      <c r="E1756">
        <v>0</v>
      </c>
      <c r="F1756">
        <v>0</v>
      </c>
      <c r="G1756">
        <v>1.23007E-3</v>
      </c>
      <c r="H1756">
        <v>0.99954399999999999</v>
      </c>
      <c r="I1756">
        <v>0</v>
      </c>
    </row>
    <row r="1757" spans="1:9" x14ac:dyDescent="0.25">
      <c r="A1757" t="s">
        <v>188</v>
      </c>
      <c r="B1757">
        <v>354.74700000000001</v>
      </c>
      <c r="C1757">
        <v>0</v>
      </c>
      <c r="D1757">
        <v>0</v>
      </c>
      <c r="E1757">
        <v>0</v>
      </c>
      <c r="F1757">
        <v>0</v>
      </c>
      <c r="G1757">
        <v>1.2300499999999999E-3</v>
      </c>
      <c r="H1757">
        <v>0.99907599999999996</v>
      </c>
      <c r="I1757">
        <v>0</v>
      </c>
    </row>
    <row r="1758" spans="1:9" x14ac:dyDescent="0.25">
      <c r="A1758" t="s">
        <v>188</v>
      </c>
      <c r="B1758">
        <v>351.58600000000001</v>
      </c>
      <c r="C1758">
        <v>0</v>
      </c>
      <c r="D1758">
        <v>0</v>
      </c>
      <c r="E1758">
        <v>0</v>
      </c>
      <c r="F1758">
        <v>0</v>
      </c>
      <c r="G1758">
        <v>1.2300499999999999E-3</v>
      </c>
      <c r="H1758">
        <v>0.99956</v>
      </c>
      <c r="I1758">
        <v>0</v>
      </c>
    </row>
    <row r="1759" spans="1:9" x14ac:dyDescent="0.25">
      <c r="A1759" t="s">
        <v>188</v>
      </c>
      <c r="B1759">
        <v>350.11399999999998</v>
      </c>
      <c r="C1759">
        <v>0</v>
      </c>
      <c r="D1759">
        <v>0</v>
      </c>
      <c r="E1759">
        <v>0</v>
      </c>
      <c r="F1759">
        <v>0</v>
      </c>
      <c r="G1759">
        <v>1.2300499999999999E-3</v>
      </c>
      <c r="H1759">
        <v>0.99999099999999996</v>
      </c>
      <c r="I1759">
        <v>0</v>
      </c>
    </row>
    <row r="1760" spans="1:9" x14ac:dyDescent="0.25">
      <c r="A1760" t="s">
        <v>188</v>
      </c>
      <c r="B1760">
        <v>349.08800000000002</v>
      </c>
      <c r="C1760">
        <v>0</v>
      </c>
      <c r="D1760">
        <v>0</v>
      </c>
      <c r="E1760">
        <v>0</v>
      </c>
      <c r="F1760">
        <v>0</v>
      </c>
      <c r="G1760">
        <v>1.2300499999999999E-3</v>
      </c>
      <c r="H1760">
        <v>0.99966999999999995</v>
      </c>
      <c r="I1760">
        <v>0</v>
      </c>
    </row>
    <row r="1761" spans="1:9" x14ac:dyDescent="0.25">
      <c r="A1761" t="s">
        <v>188</v>
      </c>
      <c r="B1761">
        <v>345.149</v>
      </c>
      <c r="C1761">
        <v>0</v>
      </c>
      <c r="D1761">
        <v>0</v>
      </c>
      <c r="E1761">
        <v>0</v>
      </c>
      <c r="F1761">
        <v>0</v>
      </c>
      <c r="G1761">
        <v>1.2300499999999999E-3</v>
      </c>
      <c r="H1761">
        <v>0.999865</v>
      </c>
      <c r="I1761">
        <v>0</v>
      </c>
    </row>
    <row r="1762" spans="1:9" x14ac:dyDescent="0.25">
      <c r="A1762" t="s">
        <v>188</v>
      </c>
      <c r="B1762">
        <v>349.81200000000001</v>
      </c>
      <c r="C1762">
        <v>0</v>
      </c>
      <c r="D1762">
        <v>0</v>
      </c>
      <c r="E1762">
        <v>0</v>
      </c>
      <c r="F1762">
        <v>0</v>
      </c>
      <c r="G1762">
        <v>1.2300499999999999E-3</v>
      </c>
      <c r="H1762">
        <v>0.99931099999999995</v>
      </c>
      <c r="I1762">
        <v>0</v>
      </c>
    </row>
    <row r="1763" spans="1:9" x14ac:dyDescent="0.25">
      <c r="A1763" t="s">
        <v>188</v>
      </c>
      <c r="B1763">
        <v>349.95800000000003</v>
      </c>
      <c r="C1763">
        <v>0</v>
      </c>
      <c r="D1763">
        <v>0</v>
      </c>
      <c r="E1763">
        <v>0</v>
      </c>
      <c r="F1763">
        <v>0</v>
      </c>
      <c r="G1763">
        <v>1.23007E-3</v>
      </c>
      <c r="H1763">
        <v>0.99986799999999998</v>
      </c>
      <c r="I1763">
        <v>0</v>
      </c>
    </row>
    <row r="1764" spans="1:9" x14ac:dyDescent="0.25">
      <c r="A1764" t="s">
        <v>188</v>
      </c>
      <c r="B1764">
        <v>347.28300000000002</v>
      </c>
      <c r="C1764">
        <v>0</v>
      </c>
      <c r="D1764">
        <v>0</v>
      </c>
      <c r="E1764">
        <v>0</v>
      </c>
      <c r="F1764">
        <v>0</v>
      </c>
      <c r="G1764">
        <v>1.2300499999999999E-3</v>
      </c>
      <c r="H1764">
        <v>0.99777300000000002</v>
      </c>
      <c r="I1764">
        <v>0</v>
      </c>
    </row>
    <row r="1765" spans="1:9" x14ac:dyDescent="0.25">
      <c r="A1765" t="s">
        <v>188</v>
      </c>
      <c r="B1765">
        <v>347.99700000000001</v>
      </c>
      <c r="C1765">
        <v>0</v>
      </c>
      <c r="D1765">
        <v>0</v>
      </c>
      <c r="E1765">
        <v>0</v>
      </c>
      <c r="F1765">
        <v>0</v>
      </c>
      <c r="G1765">
        <v>1.2300600000000001E-3</v>
      </c>
      <c r="H1765">
        <v>0.99913200000000002</v>
      </c>
      <c r="I1765">
        <v>0</v>
      </c>
    </row>
    <row r="1766" spans="1:9" x14ac:dyDescent="0.25">
      <c r="A1766" t="s">
        <v>188</v>
      </c>
      <c r="B1766">
        <v>347.702</v>
      </c>
      <c r="C1766">
        <v>0</v>
      </c>
      <c r="D1766">
        <v>0</v>
      </c>
      <c r="E1766">
        <v>0</v>
      </c>
      <c r="F1766">
        <v>0</v>
      </c>
      <c r="G1766">
        <v>1.2300499999999999E-3</v>
      </c>
      <c r="H1766">
        <v>0.99927600000000005</v>
      </c>
      <c r="I1766">
        <v>0</v>
      </c>
    </row>
    <row r="1767" spans="1:9" x14ac:dyDescent="0.25">
      <c r="A1767" t="s">
        <v>188</v>
      </c>
      <c r="B1767">
        <v>342.03500000000003</v>
      </c>
      <c r="C1767">
        <v>0</v>
      </c>
      <c r="D1767">
        <v>0</v>
      </c>
      <c r="E1767">
        <v>0</v>
      </c>
      <c r="F1767">
        <v>0</v>
      </c>
      <c r="G1767">
        <v>1.2300600000000001E-3</v>
      </c>
      <c r="H1767">
        <v>0.99969200000000003</v>
      </c>
      <c r="I1767">
        <v>0</v>
      </c>
    </row>
    <row r="1768" spans="1:9" x14ac:dyDescent="0.25">
      <c r="A1768" t="s">
        <v>188</v>
      </c>
      <c r="B1768">
        <v>343.76499999999999</v>
      </c>
      <c r="C1768">
        <v>0</v>
      </c>
      <c r="D1768">
        <v>0</v>
      </c>
      <c r="E1768">
        <v>0</v>
      </c>
      <c r="F1768">
        <v>0</v>
      </c>
      <c r="G1768">
        <v>1.2300499999999999E-3</v>
      </c>
      <c r="H1768">
        <v>0.99969200000000003</v>
      </c>
      <c r="I1768">
        <v>0</v>
      </c>
    </row>
    <row r="1769" spans="1:9" x14ac:dyDescent="0.25">
      <c r="A1769" t="s">
        <v>188</v>
      </c>
      <c r="B1769">
        <v>345.42</v>
      </c>
      <c r="C1769">
        <v>0</v>
      </c>
      <c r="D1769">
        <v>0</v>
      </c>
      <c r="E1769">
        <v>0</v>
      </c>
      <c r="F1769">
        <v>0</v>
      </c>
      <c r="G1769">
        <v>1.2300499999999999E-3</v>
      </c>
      <c r="H1769">
        <v>0.99920299999999995</v>
      </c>
      <c r="I1769">
        <v>0</v>
      </c>
    </row>
    <row r="1770" spans="1:9" x14ac:dyDescent="0.25">
      <c r="A1770" t="s">
        <v>188</v>
      </c>
      <c r="B1770">
        <v>345.66500000000002</v>
      </c>
      <c r="C1770">
        <v>0</v>
      </c>
      <c r="D1770">
        <v>0</v>
      </c>
      <c r="E1770">
        <v>0</v>
      </c>
      <c r="F1770">
        <v>0</v>
      </c>
      <c r="G1770">
        <v>1.2300499999999999E-3</v>
      </c>
      <c r="H1770">
        <v>0.99904300000000001</v>
      </c>
      <c r="I1770">
        <v>0</v>
      </c>
    </row>
    <row r="1771" spans="1:9" x14ac:dyDescent="0.25">
      <c r="A1771" t="s">
        <v>188</v>
      </c>
      <c r="B1771">
        <v>354.10599999999999</v>
      </c>
      <c r="C1771">
        <v>0</v>
      </c>
      <c r="D1771">
        <v>0</v>
      </c>
      <c r="E1771">
        <v>0</v>
      </c>
      <c r="F1771">
        <v>0</v>
      </c>
      <c r="G1771">
        <v>1.2300600000000001E-3</v>
      </c>
      <c r="H1771">
        <v>0.99957099999999999</v>
      </c>
      <c r="I1771">
        <v>0</v>
      </c>
    </row>
    <row r="1772" spans="1:9" x14ac:dyDescent="0.25">
      <c r="A1772" t="s">
        <v>188</v>
      </c>
      <c r="B1772">
        <v>349.78</v>
      </c>
      <c r="C1772">
        <v>0</v>
      </c>
      <c r="D1772">
        <v>0</v>
      </c>
      <c r="E1772">
        <v>0</v>
      </c>
      <c r="F1772">
        <v>0</v>
      </c>
      <c r="G1772">
        <v>1.2300600000000001E-3</v>
      </c>
      <c r="H1772">
        <v>0.99968000000000001</v>
      </c>
      <c r="I1772">
        <v>0</v>
      </c>
    </row>
    <row r="1773" spans="1:9" x14ac:dyDescent="0.25">
      <c r="A1773" t="s">
        <v>188</v>
      </c>
      <c r="B1773">
        <v>346.20100000000002</v>
      </c>
      <c r="C1773">
        <v>0</v>
      </c>
      <c r="D1773">
        <v>0</v>
      </c>
      <c r="E1773">
        <v>0</v>
      </c>
      <c r="F1773">
        <v>0</v>
      </c>
      <c r="G1773">
        <v>1.2300600000000001E-3</v>
      </c>
      <c r="H1773">
        <v>0.99981600000000004</v>
      </c>
      <c r="I1773">
        <v>0</v>
      </c>
    </row>
    <row r="1774" spans="1:9" x14ac:dyDescent="0.25">
      <c r="A1774" t="s">
        <v>188</v>
      </c>
      <c r="B1774">
        <v>348.16300000000001</v>
      </c>
      <c r="C1774">
        <v>0</v>
      </c>
      <c r="D1774">
        <v>0</v>
      </c>
      <c r="E1774">
        <v>0</v>
      </c>
      <c r="F1774">
        <v>0</v>
      </c>
      <c r="G1774">
        <v>1.23007E-3</v>
      </c>
      <c r="H1774">
        <v>0.99917199999999995</v>
      </c>
      <c r="I1774">
        <v>0</v>
      </c>
    </row>
    <row r="1775" spans="1:9" x14ac:dyDescent="0.25">
      <c r="A1775" t="s">
        <v>188</v>
      </c>
      <c r="B1775">
        <v>348.32799999999997</v>
      </c>
      <c r="C1775">
        <v>0</v>
      </c>
      <c r="D1775">
        <v>0</v>
      </c>
      <c r="E1775">
        <v>0</v>
      </c>
      <c r="F1775">
        <v>0</v>
      </c>
      <c r="G1775">
        <v>1.2300499999999999E-3</v>
      </c>
      <c r="H1775">
        <v>0.99997899999999995</v>
      </c>
      <c r="I1775">
        <v>0</v>
      </c>
    </row>
    <row r="1776" spans="1:9" x14ac:dyDescent="0.25">
      <c r="A1776" t="s">
        <v>188</v>
      </c>
      <c r="B1776">
        <v>346.18099999999998</v>
      </c>
      <c r="C1776">
        <v>0</v>
      </c>
      <c r="D1776">
        <v>0</v>
      </c>
      <c r="E1776">
        <v>0</v>
      </c>
      <c r="F1776">
        <v>0</v>
      </c>
      <c r="G1776">
        <v>1.2300499999999999E-3</v>
      </c>
      <c r="H1776">
        <v>0.99984799999999996</v>
      </c>
      <c r="I1776">
        <v>0</v>
      </c>
    </row>
    <row r="1777" spans="1:25" x14ac:dyDescent="0.25">
      <c r="A1777" t="s">
        <v>188</v>
      </c>
      <c r="B1777">
        <v>348.94400000000002</v>
      </c>
      <c r="C1777">
        <v>0</v>
      </c>
      <c r="D1777">
        <v>0</v>
      </c>
      <c r="E1777">
        <v>0</v>
      </c>
      <c r="F1777">
        <v>0</v>
      </c>
      <c r="G1777">
        <v>1.2300499999999999E-3</v>
      </c>
      <c r="H1777">
        <v>0.99961</v>
      </c>
      <c r="I1777">
        <v>0</v>
      </c>
    </row>
    <row r="1778" spans="1:25" x14ac:dyDescent="0.25">
      <c r="A1778" t="s">
        <v>188</v>
      </c>
      <c r="B1778">
        <v>360.50900000000001</v>
      </c>
      <c r="C1778">
        <v>0</v>
      </c>
      <c r="D1778">
        <v>0</v>
      </c>
      <c r="E1778">
        <v>0</v>
      </c>
      <c r="F1778">
        <v>0</v>
      </c>
      <c r="G1778">
        <v>1.2300499999999999E-3</v>
      </c>
      <c r="H1778">
        <v>0.99980000000000002</v>
      </c>
      <c r="I1778">
        <v>0</v>
      </c>
    </row>
    <row r="1779" spans="1:25" x14ac:dyDescent="0.25">
      <c r="A1779" t="s">
        <v>188</v>
      </c>
      <c r="B1779">
        <v>345.23</v>
      </c>
      <c r="C1779">
        <v>0</v>
      </c>
      <c r="D1779">
        <v>0</v>
      </c>
      <c r="E1779">
        <v>0</v>
      </c>
      <c r="F1779">
        <v>0</v>
      </c>
      <c r="G1779">
        <v>1.2300499999999999E-3</v>
      </c>
      <c r="H1779">
        <v>0.99959200000000004</v>
      </c>
      <c r="I1779">
        <v>0</v>
      </c>
    </row>
    <row r="1780" spans="1:25" x14ac:dyDescent="0.25">
      <c r="A1780" t="s">
        <v>188</v>
      </c>
      <c r="B1780">
        <v>348.70299999999997</v>
      </c>
      <c r="C1780">
        <v>0</v>
      </c>
      <c r="D1780">
        <v>0</v>
      </c>
      <c r="E1780">
        <v>0</v>
      </c>
      <c r="F1780">
        <v>0</v>
      </c>
      <c r="G1780">
        <v>1.2300499999999999E-3</v>
      </c>
      <c r="H1780">
        <v>0.99991200000000002</v>
      </c>
      <c r="I1780">
        <v>0</v>
      </c>
    </row>
    <row r="1781" spans="1:25" x14ac:dyDescent="0.25">
      <c r="A1781" t="s">
        <v>188</v>
      </c>
      <c r="B1781">
        <v>345.71899999999999</v>
      </c>
      <c r="C1781">
        <v>0</v>
      </c>
      <c r="D1781">
        <v>0</v>
      </c>
      <c r="E1781">
        <v>0</v>
      </c>
      <c r="F1781">
        <v>0</v>
      </c>
      <c r="G1781">
        <v>1.2300600000000001E-3</v>
      </c>
      <c r="H1781">
        <v>0.99991600000000003</v>
      </c>
      <c r="I1781">
        <v>0</v>
      </c>
    </row>
    <row r="1782" spans="1:25" x14ac:dyDescent="0.25">
      <c r="A1782" t="s">
        <v>188</v>
      </c>
      <c r="B1782">
        <v>351.94900000000001</v>
      </c>
      <c r="C1782">
        <v>0</v>
      </c>
      <c r="D1782">
        <v>0</v>
      </c>
      <c r="E1782">
        <v>0</v>
      </c>
      <c r="F1782">
        <v>0</v>
      </c>
      <c r="G1782">
        <v>1.2300499999999999E-3</v>
      </c>
      <c r="H1782">
        <v>0.99980800000000003</v>
      </c>
      <c r="I1782">
        <v>0</v>
      </c>
    </row>
    <row r="1783" spans="1:25" x14ac:dyDescent="0.25">
      <c r="A1783" t="s">
        <v>188</v>
      </c>
      <c r="B1783">
        <v>354.89</v>
      </c>
      <c r="C1783">
        <v>0</v>
      </c>
      <c r="D1783">
        <v>0</v>
      </c>
      <c r="E1783">
        <v>0</v>
      </c>
      <c r="F1783">
        <v>0</v>
      </c>
      <c r="G1783">
        <v>1.2300600000000001E-3</v>
      </c>
      <c r="H1783">
        <v>0.99998100000000001</v>
      </c>
      <c r="I1783">
        <v>0</v>
      </c>
    </row>
    <row r="1784" spans="1:25" x14ac:dyDescent="0.25">
      <c r="A1784" t="s">
        <v>188</v>
      </c>
      <c r="B1784">
        <v>345.50900000000001</v>
      </c>
      <c r="C1784">
        <v>0</v>
      </c>
      <c r="D1784">
        <v>0</v>
      </c>
      <c r="E1784">
        <v>0</v>
      </c>
      <c r="F1784">
        <v>0</v>
      </c>
      <c r="G1784">
        <v>1.2300499999999999E-3</v>
      </c>
      <c r="H1784">
        <v>0.99986600000000003</v>
      </c>
      <c r="I1784">
        <v>0</v>
      </c>
    </row>
    <row r="1785" spans="1:25" x14ac:dyDescent="0.25">
      <c r="A1785" t="s">
        <v>188</v>
      </c>
      <c r="B1785">
        <v>346.61900000000003</v>
      </c>
      <c r="C1785">
        <v>0</v>
      </c>
      <c r="D1785">
        <v>0</v>
      </c>
      <c r="E1785">
        <v>0</v>
      </c>
      <c r="F1785">
        <v>0</v>
      </c>
      <c r="G1785">
        <v>1.2301E-3</v>
      </c>
      <c r="H1785">
        <v>0.99977199999999999</v>
      </c>
      <c r="I1785">
        <v>0</v>
      </c>
    </row>
    <row r="1786" spans="1:25" x14ac:dyDescent="0.25">
      <c r="A1786" t="s">
        <v>188</v>
      </c>
      <c r="B1786">
        <v>346.89</v>
      </c>
      <c r="C1786">
        <v>0</v>
      </c>
      <c r="D1786">
        <v>0</v>
      </c>
      <c r="E1786">
        <v>0</v>
      </c>
      <c r="F1786">
        <v>0</v>
      </c>
      <c r="G1786">
        <v>1.2300499999999999E-3</v>
      </c>
      <c r="H1786">
        <v>0.99924999999999997</v>
      </c>
      <c r="I1786">
        <v>0</v>
      </c>
    </row>
    <row r="1787" spans="1:25" x14ac:dyDescent="0.25">
      <c r="A1787" t="s">
        <v>188</v>
      </c>
      <c r="B1787">
        <v>346.68700000000001</v>
      </c>
      <c r="C1787">
        <v>0</v>
      </c>
      <c r="D1787">
        <v>0</v>
      </c>
      <c r="E1787">
        <v>0</v>
      </c>
      <c r="F1787">
        <v>0</v>
      </c>
      <c r="G1787">
        <v>1.2300499999999999E-3</v>
      </c>
      <c r="H1787">
        <v>0.999838</v>
      </c>
      <c r="I1787">
        <v>0</v>
      </c>
    </row>
    <row r="1788" spans="1:25" x14ac:dyDescent="0.25">
      <c r="A1788" t="s">
        <v>188</v>
      </c>
      <c r="B1788">
        <v>347.25200000000001</v>
      </c>
      <c r="C1788">
        <v>0</v>
      </c>
      <c r="D1788">
        <v>0</v>
      </c>
      <c r="E1788">
        <v>0</v>
      </c>
      <c r="F1788">
        <v>0</v>
      </c>
      <c r="G1788">
        <v>1.2300499999999999E-3</v>
      </c>
      <c r="H1788">
        <v>0.999749</v>
      </c>
      <c r="I1788">
        <v>0</v>
      </c>
    </row>
    <row r="1789" spans="1:25" x14ac:dyDescent="0.25">
      <c r="A1789" t="s">
        <v>188</v>
      </c>
      <c r="B1789">
        <v>346.18700000000001</v>
      </c>
      <c r="C1789">
        <v>0</v>
      </c>
      <c r="D1789">
        <v>0</v>
      </c>
      <c r="E1789">
        <v>0</v>
      </c>
      <c r="F1789">
        <v>0</v>
      </c>
      <c r="G1789">
        <v>1.2300499999999999E-3</v>
      </c>
      <c r="H1789">
        <v>0.99853899999999995</v>
      </c>
      <c r="I1789">
        <v>0</v>
      </c>
    </row>
    <row r="1790" spans="1:25" x14ac:dyDescent="0.25">
      <c r="A1790" t="s">
        <v>188</v>
      </c>
      <c r="B1790">
        <v>350.48700000000002</v>
      </c>
      <c r="C1790">
        <v>0</v>
      </c>
      <c r="D1790">
        <v>0</v>
      </c>
      <c r="E1790">
        <v>0</v>
      </c>
      <c r="F1790">
        <v>0</v>
      </c>
      <c r="G1790">
        <v>1.2300600000000001E-3</v>
      </c>
      <c r="H1790">
        <v>0.99945899999999999</v>
      </c>
      <c r="I1790">
        <v>0</v>
      </c>
    </row>
    <row r="1791" spans="1:25" x14ac:dyDescent="0.25">
      <c r="A1791" t="s">
        <v>188</v>
      </c>
      <c r="B1791">
        <v>351.58300000000003</v>
      </c>
      <c r="C1791">
        <v>0</v>
      </c>
      <c r="D1791">
        <v>0</v>
      </c>
      <c r="E1791">
        <v>0</v>
      </c>
      <c r="F1791">
        <v>0</v>
      </c>
      <c r="G1791">
        <v>1.2300499999999999E-3</v>
      </c>
      <c r="H1791">
        <v>0.99957300000000004</v>
      </c>
      <c r="I1791">
        <v>0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188</v>
      </c>
      <c r="B1792">
        <v>348.51299999999998</v>
      </c>
      <c r="C1792">
        <v>0</v>
      </c>
      <c r="D1792">
        <v>0</v>
      </c>
      <c r="E1792">
        <v>0</v>
      </c>
      <c r="F1792">
        <v>0</v>
      </c>
      <c r="G1792">
        <v>1.2300499999999999E-3</v>
      </c>
      <c r="H1792">
        <v>0.99940799999999996</v>
      </c>
      <c r="I1792">
        <v>0</v>
      </c>
      <c r="R1792">
        <f>AVERAGE(B1743:B1792)</f>
        <v>348.43075999999996</v>
      </c>
      <c r="S1792">
        <f>AVERAGE(C1743:C1792)</f>
        <v>0</v>
      </c>
      <c r="U1792">
        <f>_xlfn.VAR.P(B1743:B1792)</f>
        <v>10.302835022400004</v>
      </c>
      <c r="V1792">
        <f>_xlfn.VAR.P(C1743:C1792)</f>
        <v>0</v>
      </c>
      <c r="X1792">
        <f>1.96*SQRT(U1792)/50</f>
        <v>0.12582427591216547</v>
      </c>
      <c r="Y1792">
        <f>1.96*SQRT(V1792)/50</f>
        <v>0</v>
      </c>
    </row>
    <row r="1793" spans="1:15" x14ac:dyDescent="0.25">
      <c r="A1793" t="s">
        <v>188</v>
      </c>
      <c r="B1793">
        <v>17488.293799999999</v>
      </c>
      <c r="C1793" t="s">
        <v>36</v>
      </c>
    </row>
    <row r="1794" spans="1:15" x14ac:dyDescent="0.25">
      <c r="A1794" t="s">
        <v>160</v>
      </c>
      <c r="B1794">
        <v>470.55700000000002</v>
      </c>
      <c r="C1794">
        <v>409.55399999999997</v>
      </c>
      <c r="D1794">
        <v>409.50299999999999</v>
      </c>
      <c r="E1794">
        <v>404.178</v>
      </c>
      <c r="F1794">
        <v>11.499700000000001</v>
      </c>
      <c r="G1794">
        <v>130.84200000000001</v>
      </c>
      <c r="H1794">
        <v>46.349400000000003</v>
      </c>
      <c r="I1794">
        <v>13.622199999999999</v>
      </c>
      <c r="J1794">
        <v>43.567399999999999</v>
      </c>
      <c r="K1794">
        <v>243.30600000000001</v>
      </c>
      <c r="L1794">
        <v>1.2300600000000001E-3</v>
      </c>
      <c r="M1794">
        <v>0.99999000000000005</v>
      </c>
      <c r="N1794">
        <v>0</v>
      </c>
      <c r="O1794" t="s">
        <v>42</v>
      </c>
    </row>
    <row r="1795" spans="1:15" x14ac:dyDescent="0.25">
      <c r="A1795" t="s">
        <v>160</v>
      </c>
      <c r="B1795">
        <v>453.262</v>
      </c>
      <c r="C1795">
        <v>391.608</v>
      </c>
      <c r="D1795">
        <v>391.56</v>
      </c>
      <c r="E1795">
        <v>387.46699999999998</v>
      </c>
      <c r="F1795">
        <v>10.8088</v>
      </c>
      <c r="G1795">
        <v>129.15799999999999</v>
      </c>
      <c r="H1795">
        <v>45.964399999999998</v>
      </c>
      <c r="I1795">
        <v>13.573</v>
      </c>
      <c r="J1795">
        <v>42.552399999999999</v>
      </c>
      <c r="K1795">
        <v>229.29300000000001</v>
      </c>
      <c r="L1795">
        <v>1.2300499999999999E-3</v>
      </c>
      <c r="M1795">
        <v>0.99980500000000005</v>
      </c>
      <c r="N1795">
        <v>0</v>
      </c>
      <c r="O1795" t="s">
        <v>42</v>
      </c>
    </row>
    <row r="1796" spans="1:15" x14ac:dyDescent="0.25">
      <c r="A1796" t="s">
        <v>160</v>
      </c>
      <c r="B1796">
        <v>458.51900000000001</v>
      </c>
      <c r="C1796">
        <v>396.86200000000002</v>
      </c>
      <c r="D1796">
        <v>396.80599999999998</v>
      </c>
      <c r="E1796">
        <v>392.55</v>
      </c>
      <c r="F1796">
        <v>13.6614</v>
      </c>
      <c r="G1796">
        <v>131.398</v>
      </c>
      <c r="H1796">
        <v>46.760300000000001</v>
      </c>
      <c r="I1796">
        <v>13.7475</v>
      </c>
      <c r="J1796">
        <v>43.614699999999999</v>
      </c>
      <c r="K1796">
        <v>229.00399999999999</v>
      </c>
      <c r="L1796">
        <v>1.2300499999999999E-3</v>
      </c>
      <c r="M1796">
        <v>0.99952799999999997</v>
      </c>
      <c r="N1796">
        <v>0</v>
      </c>
      <c r="O1796" t="s">
        <v>42</v>
      </c>
    </row>
    <row r="1797" spans="1:15" x14ac:dyDescent="0.25">
      <c r="A1797" t="s">
        <v>160</v>
      </c>
      <c r="B1797">
        <v>457.661</v>
      </c>
      <c r="C1797">
        <v>396.70800000000003</v>
      </c>
      <c r="D1797">
        <v>396.66</v>
      </c>
      <c r="E1797">
        <v>392.56900000000002</v>
      </c>
      <c r="F1797">
        <v>10.6965</v>
      </c>
      <c r="G1797">
        <v>129.619</v>
      </c>
      <c r="H1797">
        <v>45.924700000000001</v>
      </c>
      <c r="I1797">
        <v>13.6959</v>
      </c>
      <c r="J1797">
        <v>42.857500000000002</v>
      </c>
      <c r="K1797">
        <v>233.90299999999999</v>
      </c>
      <c r="L1797">
        <v>1.2300499999999999E-3</v>
      </c>
      <c r="M1797">
        <v>0.99972399999999995</v>
      </c>
      <c r="N1797">
        <v>0</v>
      </c>
      <c r="O1797" t="s">
        <v>42</v>
      </c>
    </row>
    <row r="1798" spans="1:15" x14ac:dyDescent="0.25">
      <c r="A1798" t="s">
        <v>160</v>
      </c>
      <c r="B1798">
        <v>441.916</v>
      </c>
      <c r="C1798">
        <v>378.04500000000002</v>
      </c>
      <c r="D1798">
        <v>377.99299999999999</v>
      </c>
      <c r="E1798">
        <v>373.815</v>
      </c>
      <c r="F1798">
        <v>10.897399999999999</v>
      </c>
      <c r="G1798">
        <v>130.06200000000001</v>
      </c>
      <c r="H1798">
        <v>46.428899999999999</v>
      </c>
      <c r="I1798">
        <v>13.523199999999999</v>
      </c>
      <c r="J1798">
        <v>42.8949</v>
      </c>
      <c r="K1798">
        <v>214.58</v>
      </c>
      <c r="L1798">
        <v>1.2300499999999999E-3</v>
      </c>
      <c r="M1798">
        <v>0.99936400000000003</v>
      </c>
      <c r="N1798">
        <v>0</v>
      </c>
      <c r="O1798" t="s">
        <v>42</v>
      </c>
    </row>
    <row r="1799" spans="1:15" x14ac:dyDescent="0.25">
      <c r="A1799" t="s">
        <v>160</v>
      </c>
      <c r="B1799">
        <v>449.488</v>
      </c>
      <c r="C1799">
        <v>388.63499999999999</v>
      </c>
      <c r="D1799">
        <v>388.58800000000002</v>
      </c>
      <c r="E1799">
        <v>384.54899999999998</v>
      </c>
      <c r="F1799">
        <v>10.616099999999999</v>
      </c>
      <c r="G1799">
        <v>129.60400000000001</v>
      </c>
      <c r="H1799">
        <v>46.536799999999999</v>
      </c>
      <c r="I1799">
        <v>13.406700000000001</v>
      </c>
      <c r="J1799">
        <v>42.667099999999998</v>
      </c>
      <c r="K1799">
        <v>225.98099999999999</v>
      </c>
      <c r="L1799">
        <v>1.2300499999999999E-3</v>
      </c>
      <c r="M1799">
        <v>0.99962799999999996</v>
      </c>
      <c r="N1799">
        <v>0</v>
      </c>
      <c r="O1799" t="s">
        <v>42</v>
      </c>
    </row>
    <row r="1800" spans="1:15" x14ac:dyDescent="0.25">
      <c r="A1800" t="s">
        <v>160</v>
      </c>
      <c r="B1800">
        <v>448.64699999999999</v>
      </c>
      <c r="C1800">
        <v>387.23399999999998</v>
      </c>
      <c r="D1800">
        <v>387.18400000000003</v>
      </c>
      <c r="E1800">
        <v>383.07499999999999</v>
      </c>
      <c r="F1800">
        <v>11.976599999999999</v>
      </c>
      <c r="G1800">
        <v>129.727</v>
      </c>
      <c r="H1800">
        <v>46.480800000000002</v>
      </c>
      <c r="I1800">
        <v>13.3909</v>
      </c>
      <c r="J1800">
        <v>42.765900000000002</v>
      </c>
      <c r="K1800">
        <v>223.05799999999999</v>
      </c>
      <c r="L1800">
        <v>1.23007E-3</v>
      </c>
      <c r="M1800">
        <v>0.99980599999999997</v>
      </c>
      <c r="N1800">
        <v>0</v>
      </c>
      <c r="O1800" t="s">
        <v>42</v>
      </c>
    </row>
    <row r="1801" spans="1:15" x14ac:dyDescent="0.25">
      <c r="A1801" t="s">
        <v>160</v>
      </c>
      <c r="B1801">
        <v>454.92899999999997</v>
      </c>
      <c r="C1801">
        <v>393.137</v>
      </c>
      <c r="D1801">
        <v>393.09</v>
      </c>
      <c r="E1801">
        <v>388.99099999999999</v>
      </c>
      <c r="F1801">
        <v>10.680899999999999</v>
      </c>
      <c r="G1801">
        <v>129.321</v>
      </c>
      <c r="H1801">
        <v>46.196100000000001</v>
      </c>
      <c r="I1801">
        <v>13.554600000000001</v>
      </c>
      <c r="J1801">
        <v>42.550800000000002</v>
      </c>
      <c r="K1801">
        <v>230.815</v>
      </c>
      <c r="L1801">
        <v>1.2300499999999999E-3</v>
      </c>
      <c r="M1801">
        <v>0.99975800000000004</v>
      </c>
      <c r="N1801">
        <v>0</v>
      </c>
      <c r="O1801" t="s">
        <v>42</v>
      </c>
    </row>
    <row r="1802" spans="1:15" x14ac:dyDescent="0.25">
      <c r="A1802" t="s">
        <v>160</v>
      </c>
      <c r="B1802">
        <v>449.43799999999999</v>
      </c>
      <c r="C1802">
        <v>384.358</v>
      </c>
      <c r="D1802">
        <v>384.30799999999999</v>
      </c>
      <c r="E1802">
        <v>380.19600000000003</v>
      </c>
      <c r="F1802">
        <v>11.4838</v>
      </c>
      <c r="G1802">
        <v>129.28899999999999</v>
      </c>
      <c r="H1802">
        <v>46.005200000000002</v>
      </c>
      <c r="I1802">
        <v>13.694699999999999</v>
      </c>
      <c r="J1802">
        <v>42.5824</v>
      </c>
      <c r="K1802">
        <v>221.19800000000001</v>
      </c>
      <c r="L1802">
        <v>1.2300499999999999E-3</v>
      </c>
      <c r="M1802">
        <v>0.99982499999999996</v>
      </c>
      <c r="N1802">
        <v>0</v>
      </c>
      <c r="O1802" t="s">
        <v>42</v>
      </c>
    </row>
    <row r="1803" spans="1:15" x14ac:dyDescent="0.25">
      <c r="A1803" t="s">
        <v>160</v>
      </c>
      <c r="B1803">
        <v>455.97899999999998</v>
      </c>
      <c r="C1803">
        <v>393.30500000000001</v>
      </c>
      <c r="D1803">
        <v>393.25400000000002</v>
      </c>
      <c r="E1803">
        <v>389.18900000000002</v>
      </c>
      <c r="F1803">
        <v>10.6915</v>
      </c>
      <c r="G1803">
        <v>130.33000000000001</v>
      </c>
      <c r="H1803">
        <v>46.3996</v>
      </c>
      <c r="I1803">
        <v>13.6578</v>
      </c>
      <c r="J1803">
        <v>43.229500000000002</v>
      </c>
      <c r="K1803">
        <v>229.90799999999999</v>
      </c>
      <c r="L1803">
        <v>1.2300600000000001E-3</v>
      </c>
      <c r="M1803">
        <v>0.99870400000000004</v>
      </c>
      <c r="N1803">
        <v>0</v>
      </c>
      <c r="O1803" t="s">
        <v>42</v>
      </c>
    </row>
    <row r="1804" spans="1:15" x14ac:dyDescent="0.25">
      <c r="A1804" t="s">
        <v>160</v>
      </c>
      <c r="B1804">
        <v>442.80700000000002</v>
      </c>
      <c r="C1804">
        <v>381.67</v>
      </c>
      <c r="D1804">
        <v>381.62400000000002</v>
      </c>
      <c r="E1804">
        <v>377.54300000000001</v>
      </c>
      <c r="F1804">
        <v>11.341200000000001</v>
      </c>
      <c r="G1804">
        <v>128.346</v>
      </c>
      <c r="H1804">
        <v>45.729399999999998</v>
      </c>
      <c r="I1804">
        <v>13.4735</v>
      </c>
      <c r="J1804">
        <v>42.213999999999999</v>
      </c>
      <c r="K1804">
        <v>219.655</v>
      </c>
      <c r="L1804">
        <v>1.2300499999999999E-3</v>
      </c>
      <c r="M1804">
        <v>0.99902500000000005</v>
      </c>
      <c r="N1804">
        <v>0</v>
      </c>
      <c r="O1804" t="s">
        <v>42</v>
      </c>
    </row>
    <row r="1805" spans="1:15" x14ac:dyDescent="0.25">
      <c r="A1805" t="s">
        <v>160</v>
      </c>
      <c r="B1805">
        <v>460.36399999999998</v>
      </c>
      <c r="C1805">
        <v>399.06</v>
      </c>
      <c r="D1805">
        <v>399.00599999999997</v>
      </c>
      <c r="E1805">
        <v>394.875</v>
      </c>
      <c r="F1805">
        <v>11.542199999999999</v>
      </c>
      <c r="G1805">
        <v>129.97999999999999</v>
      </c>
      <c r="H1805">
        <v>46.204300000000003</v>
      </c>
      <c r="I1805">
        <v>13.4579</v>
      </c>
      <c r="J1805">
        <v>43.034599999999998</v>
      </c>
      <c r="K1805">
        <v>234.92400000000001</v>
      </c>
      <c r="L1805">
        <v>1.2300600000000001E-3</v>
      </c>
      <c r="M1805">
        <v>0.99997800000000003</v>
      </c>
      <c r="N1805">
        <v>0</v>
      </c>
      <c r="O1805" t="s">
        <v>42</v>
      </c>
    </row>
    <row r="1806" spans="1:15" x14ac:dyDescent="0.25">
      <c r="A1806" t="s">
        <v>160</v>
      </c>
      <c r="B1806">
        <v>459.358</v>
      </c>
      <c r="C1806">
        <v>397.94900000000001</v>
      </c>
      <c r="D1806">
        <v>397.899</v>
      </c>
      <c r="E1806">
        <v>393.81299999999999</v>
      </c>
      <c r="F1806">
        <v>10.6713</v>
      </c>
      <c r="G1806">
        <v>130.14400000000001</v>
      </c>
      <c r="H1806">
        <v>46.752299999999998</v>
      </c>
      <c r="I1806">
        <v>13.5</v>
      </c>
      <c r="J1806">
        <v>42.649700000000003</v>
      </c>
      <c r="K1806">
        <v>234.68700000000001</v>
      </c>
      <c r="L1806">
        <v>1.2300499999999999E-3</v>
      </c>
      <c r="M1806">
        <v>0.99956199999999995</v>
      </c>
      <c r="N1806">
        <v>0</v>
      </c>
      <c r="O1806" t="s">
        <v>42</v>
      </c>
    </row>
    <row r="1807" spans="1:15" x14ac:dyDescent="0.25">
      <c r="A1807" t="s">
        <v>160</v>
      </c>
      <c r="B1807">
        <v>450.798</v>
      </c>
      <c r="C1807">
        <v>390.14499999999998</v>
      </c>
      <c r="D1807">
        <v>390.09100000000001</v>
      </c>
      <c r="E1807">
        <v>385.863</v>
      </c>
      <c r="F1807">
        <v>11.584300000000001</v>
      </c>
      <c r="G1807">
        <v>130.80600000000001</v>
      </c>
      <c r="H1807">
        <v>46.134099999999997</v>
      </c>
      <c r="I1807">
        <v>13.6027</v>
      </c>
      <c r="J1807">
        <v>43.718499999999999</v>
      </c>
      <c r="K1807">
        <v>224.898</v>
      </c>
      <c r="L1807">
        <v>1.2300499999999999E-3</v>
      </c>
      <c r="M1807">
        <v>0.999838</v>
      </c>
      <c r="N1807">
        <v>0</v>
      </c>
      <c r="O1807" t="s">
        <v>42</v>
      </c>
    </row>
    <row r="1808" spans="1:15" x14ac:dyDescent="0.25">
      <c r="A1808" t="s">
        <v>160</v>
      </c>
      <c r="B1808">
        <v>462.49099999999999</v>
      </c>
      <c r="C1808">
        <v>398.51</v>
      </c>
      <c r="D1808">
        <v>398.46</v>
      </c>
      <c r="E1808">
        <v>394.42099999999999</v>
      </c>
      <c r="F1808">
        <v>11.523899999999999</v>
      </c>
      <c r="G1808">
        <v>129.47800000000001</v>
      </c>
      <c r="H1808">
        <v>45.993499999999997</v>
      </c>
      <c r="I1808">
        <v>13.4229</v>
      </c>
      <c r="J1808">
        <v>43.014499999999998</v>
      </c>
      <c r="K1808">
        <v>235.113</v>
      </c>
      <c r="L1808">
        <v>1.2300499999999999E-3</v>
      </c>
      <c r="M1808">
        <v>0.99887999999999999</v>
      </c>
      <c r="N1808">
        <v>0</v>
      </c>
      <c r="O1808" t="s">
        <v>42</v>
      </c>
    </row>
    <row r="1809" spans="1:15" x14ac:dyDescent="0.25">
      <c r="A1809" t="s">
        <v>160</v>
      </c>
      <c r="B1809">
        <v>449.65100000000001</v>
      </c>
      <c r="C1809">
        <v>383.80500000000001</v>
      </c>
      <c r="D1809">
        <v>383.755</v>
      </c>
      <c r="E1809">
        <v>379.63400000000001</v>
      </c>
      <c r="F1809">
        <v>11.591200000000001</v>
      </c>
      <c r="G1809">
        <v>130.018</v>
      </c>
      <c r="H1809">
        <v>46.857700000000001</v>
      </c>
      <c r="I1809">
        <v>13.306100000000001</v>
      </c>
      <c r="J1809">
        <v>42.779600000000002</v>
      </c>
      <c r="K1809">
        <v>219.66200000000001</v>
      </c>
      <c r="L1809">
        <v>1.2300600000000001E-3</v>
      </c>
      <c r="M1809">
        <v>0.99990000000000001</v>
      </c>
      <c r="N1809">
        <v>0</v>
      </c>
      <c r="O1809" t="s">
        <v>42</v>
      </c>
    </row>
    <row r="1810" spans="1:15" x14ac:dyDescent="0.25">
      <c r="A1810" t="s">
        <v>160</v>
      </c>
      <c r="B1810">
        <v>446.33800000000002</v>
      </c>
      <c r="C1810">
        <v>385.12599999999998</v>
      </c>
      <c r="D1810">
        <v>385.08100000000002</v>
      </c>
      <c r="E1810">
        <v>381.03500000000003</v>
      </c>
      <c r="F1810">
        <v>11.325100000000001</v>
      </c>
      <c r="G1810">
        <v>128.809</v>
      </c>
      <c r="H1810">
        <v>45.611400000000003</v>
      </c>
      <c r="I1810">
        <v>13.374599999999999</v>
      </c>
      <c r="J1810">
        <v>42.657899999999998</v>
      </c>
      <c r="K1810">
        <v>222.53700000000001</v>
      </c>
      <c r="L1810">
        <v>1.2301199999999999E-3</v>
      </c>
      <c r="M1810">
        <v>0.99915399999999999</v>
      </c>
      <c r="N1810">
        <v>0</v>
      </c>
      <c r="O1810" t="s">
        <v>42</v>
      </c>
    </row>
    <row r="1811" spans="1:15" x14ac:dyDescent="0.25">
      <c r="A1811" t="s">
        <v>160</v>
      </c>
      <c r="B1811">
        <v>450.548</v>
      </c>
      <c r="C1811">
        <v>385.47500000000002</v>
      </c>
      <c r="D1811">
        <v>385.42099999999999</v>
      </c>
      <c r="E1811">
        <v>381.25599999999997</v>
      </c>
      <c r="F1811">
        <v>10.8147</v>
      </c>
      <c r="G1811">
        <v>130.52000000000001</v>
      </c>
      <c r="H1811">
        <v>46.229300000000002</v>
      </c>
      <c r="I1811">
        <v>13.4846</v>
      </c>
      <c r="J1811">
        <v>43.5152</v>
      </c>
      <c r="K1811">
        <v>221.60599999999999</v>
      </c>
      <c r="L1811">
        <v>1.2300799999999999E-3</v>
      </c>
      <c r="M1811">
        <v>0.99847699999999995</v>
      </c>
      <c r="N1811">
        <v>0</v>
      </c>
      <c r="O1811" t="s">
        <v>42</v>
      </c>
    </row>
    <row r="1812" spans="1:15" x14ac:dyDescent="0.25">
      <c r="A1812" t="s">
        <v>160</v>
      </c>
      <c r="B1812">
        <v>458.28800000000001</v>
      </c>
      <c r="C1812">
        <v>397.18400000000003</v>
      </c>
      <c r="D1812">
        <v>397.13600000000002</v>
      </c>
      <c r="E1812">
        <v>393.07</v>
      </c>
      <c r="F1812">
        <v>10.634600000000001</v>
      </c>
      <c r="G1812">
        <v>129.62299999999999</v>
      </c>
      <c r="H1812">
        <v>45.917200000000001</v>
      </c>
      <c r="I1812">
        <v>13.5916</v>
      </c>
      <c r="J1812">
        <v>43.088700000000003</v>
      </c>
      <c r="K1812">
        <v>234.73400000000001</v>
      </c>
      <c r="L1812">
        <v>1.2300600000000001E-3</v>
      </c>
      <c r="M1812">
        <v>0.99992899999999996</v>
      </c>
      <c r="N1812">
        <v>0</v>
      </c>
      <c r="O1812" t="s">
        <v>42</v>
      </c>
    </row>
    <row r="1813" spans="1:15" x14ac:dyDescent="0.25">
      <c r="A1813" t="s">
        <v>160</v>
      </c>
      <c r="B1813">
        <v>449.05200000000002</v>
      </c>
      <c r="C1813">
        <v>387.21600000000001</v>
      </c>
      <c r="D1813">
        <v>387.16699999999997</v>
      </c>
      <c r="E1813">
        <v>383.06099999999998</v>
      </c>
      <c r="F1813">
        <v>11.3583</v>
      </c>
      <c r="G1813">
        <v>129.97399999999999</v>
      </c>
      <c r="H1813">
        <v>46.087699999999998</v>
      </c>
      <c r="I1813">
        <v>13.5855</v>
      </c>
      <c r="J1813">
        <v>43.217399999999998</v>
      </c>
      <c r="K1813">
        <v>223.29400000000001</v>
      </c>
      <c r="L1813">
        <v>1.2300499999999999E-3</v>
      </c>
      <c r="M1813">
        <v>0.99996399999999996</v>
      </c>
      <c r="N1813">
        <v>0</v>
      </c>
      <c r="O1813" t="s">
        <v>42</v>
      </c>
    </row>
    <row r="1814" spans="1:15" x14ac:dyDescent="0.25">
      <c r="A1814" t="s">
        <v>160</v>
      </c>
      <c r="B1814">
        <v>456.78500000000003</v>
      </c>
      <c r="C1814">
        <v>394.63200000000001</v>
      </c>
      <c r="D1814">
        <v>394.58499999999998</v>
      </c>
      <c r="E1814">
        <v>390.49200000000002</v>
      </c>
      <c r="F1814">
        <v>10.622400000000001</v>
      </c>
      <c r="G1814">
        <v>129.23400000000001</v>
      </c>
      <c r="H1814">
        <v>45.819200000000002</v>
      </c>
      <c r="I1814">
        <v>13.440099999999999</v>
      </c>
      <c r="J1814">
        <v>42.8992</v>
      </c>
      <c r="K1814">
        <v>232.387</v>
      </c>
      <c r="L1814">
        <v>1.2300600000000001E-3</v>
      </c>
      <c r="M1814">
        <v>0.99977000000000005</v>
      </c>
      <c r="N1814">
        <v>0</v>
      </c>
      <c r="O1814" t="s">
        <v>42</v>
      </c>
    </row>
    <row r="1815" spans="1:15" x14ac:dyDescent="0.25">
      <c r="A1815" t="s">
        <v>160</v>
      </c>
      <c r="B1815">
        <v>457.66699999999997</v>
      </c>
      <c r="C1815">
        <v>396.75400000000002</v>
      </c>
      <c r="D1815">
        <v>396.70600000000002</v>
      </c>
      <c r="E1815">
        <v>392.64</v>
      </c>
      <c r="F1815">
        <v>11.363899999999999</v>
      </c>
      <c r="G1815">
        <v>129.53700000000001</v>
      </c>
      <c r="H1815">
        <v>46.4512</v>
      </c>
      <c r="I1815">
        <v>13.519600000000001</v>
      </c>
      <c r="J1815">
        <v>42.685499999999998</v>
      </c>
      <c r="K1815">
        <v>233.41</v>
      </c>
      <c r="L1815">
        <v>1.2300499999999999E-3</v>
      </c>
      <c r="M1815">
        <v>0.99929800000000002</v>
      </c>
      <c r="N1815">
        <v>0</v>
      </c>
      <c r="O1815" t="s">
        <v>42</v>
      </c>
    </row>
    <row r="1816" spans="1:15" x14ac:dyDescent="0.25">
      <c r="A1816" t="s">
        <v>160</v>
      </c>
      <c r="B1816">
        <v>456.166</v>
      </c>
      <c r="C1816">
        <v>391.79399999999998</v>
      </c>
      <c r="D1816">
        <v>391.74200000000002</v>
      </c>
      <c r="E1816">
        <v>387.61500000000001</v>
      </c>
      <c r="F1816">
        <v>10.837300000000001</v>
      </c>
      <c r="G1816">
        <v>130.678</v>
      </c>
      <c r="H1816">
        <v>46.5441</v>
      </c>
      <c r="I1816">
        <v>13.6493</v>
      </c>
      <c r="J1816">
        <v>43.284799999999997</v>
      </c>
      <c r="K1816">
        <v>227.81399999999999</v>
      </c>
      <c r="L1816">
        <v>1.2300499999999999E-3</v>
      </c>
      <c r="M1816">
        <v>0.99964200000000003</v>
      </c>
      <c r="N1816">
        <v>0</v>
      </c>
      <c r="O1816" t="s">
        <v>42</v>
      </c>
    </row>
    <row r="1817" spans="1:15" x14ac:dyDescent="0.25">
      <c r="A1817" t="s">
        <v>160</v>
      </c>
      <c r="B1817">
        <v>447.15899999999999</v>
      </c>
      <c r="C1817">
        <v>384.56900000000002</v>
      </c>
      <c r="D1817">
        <v>384.51900000000001</v>
      </c>
      <c r="E1817">
        <v>380.44099999999997</v>
      </c>
      <c r="F1817">
        <v>10.8886</v>
      </c>
      <c r="G1817">
        <v>130.46899999999999</v>
      </c>
      <c r="H1817">
        <v>46.947499999999998</v>
      </c>
      <c r="I1817">
        <v>13.5337</v>
      </c>
      <c r="J1817">
        <v>42.9373</v>
      </c>
      <c r="K1817">
        <v>220.858</v>
      </c>
      <c r="L1817">
        <v>1.2300600000000001E-3</v>
      </c>
      <c r="M1817">
        <v>0.99992800000000004</v>
      </c>
      <c r="N1817">
        <v>0</v>
      </c>
      <c r="O1817" t="s">
        <v>42</v>
      </c>
    </row>
    <row r="1818" spans="1:15" x14ac:dyDescent="0.25">
      <c r="A1818" t="s">
        <v>160</v>
      </c>
      <c r="B1818">
        <v>443.65899999999999</v>
      </c>
      <c r="C1818">
        <v>382.74099999999999</v>
      </c>
      <c r="D1818">
        <v>382.68700000000001</v>
      </c>
      <c r="E1818">
        <v>378.44200000000001</v>
      </c>
      <c r="F1818">
        <v>10.642200000000001</v>
      </c>
      <c r="G1818">
        <v>128.76499999999999</v>
      </c>
      <c r="H1818">
        <v>45.3444</v>
      </c>
      <c r="I1818">
        <v>13.2628</v>
      </c>
      <c r="J1818">
        <v>43.365299999999998</v>
      </c>
      <c r="K1818">
        <v>220.816</v>
      </c>
      <c r="L1818">
        <v>1.2300499999999999E-3</v>
      </c>
      <c r="M1818">
        <v>0.99983699999999998</v>
      </c>
      <c r="N1818">
        <v>0</v>
      </c>
      <c r="O1818" t="s">
        <v>42</v>
      </c>
    </row>
    <row r="1819" spans="1:15" x14ac:dyDescent="0.25">
      <c r="A1819" t="s">
        <v>160</v>
      </c>
      <c r="B1819">
        <v>450.59199999999998</v>
      </c>
      <c r="C1819">
        <v>388.26299999999998</v>
      </c>
      <c r="D1819">
        <v>388.21</v>
      </c>
      <c r="E1819">
        <v>383.97800000000001</v>
      </c>
      <c r="F1819">
        <v>10.9046</v>
      </c>
      <c r="G1819">
        <v>130.68199999999999</v>
      </c>
      <c r="H1819">
        <v>46.140900000000002</v>
      </c>
      <c r="I1819">
        <v>13.5045</v>
      </c>
      <c r="J1819">
        <v>43.849299999999999</v>
      </c>
      <c r="K1819">
        <v>224.11600000000001</v>
      </c>
      <c r="L1819">
        <v>1.2300499999999999E-3</v>
      </c>
      <c r="M1819">
        <v>0.99978599999999995</v>
      </c>
      <c r="N1819">
        <v>0</v>
      </c>
      <c r="O1819" t="s">
        <v>42</v>
      </c>
    </row>
    <row r="1820" spans="1:15" x14ac:dyDescent="0.25">
      <c r="A1820" t="s">
        <v>160</v>
      </c>
      <c r="B1820">
        <v>450.60500000000002</v>
      </c>
      <c r="C1820">
        <v>389.29500000000002</v>
      </c>
      <c r="D1820">
        <v>389.24299999999999</v>
      </c>
      <c r="E1820">
        <v>385.125</v>
      </c>
      <c r="F1820">
        <v>10.817399999999999</v>
      </c>
      <c r="G1820">
        <v>130.44499999999999</v>
      </c>
      <c r="H1820">
        <v>46.4846</v>
      </c>
      <c r="I1820">
        <v>13.5496</v>
      </c>
      <c r="J1820">
        <v>43.084099999999999</v>
      </c>
      <c r="K1820">
        <v>225.48</v>
      </c>
      <c r="L1820">
        <v>1.2300499999999999E-3</v>
      </c>
      <c r="M1820">
        <v>0.99973599999999996</v>
      </c>
      <c r="N1820">
        <v>0</v>
      </c>
      <c r="O1820" t="s">
        <v>42</v>
      </c>
    </row>
    <row r="1821" spans="1:15" x14ac:dyDescent="0.25">
      <c r="A1821" t="s">
        <v>160</v>
      </c>
      <c r="B1821">
        <v>454.60899999999998</v>
      </c>
      <c r="C1821">
        <v>393.827</v>
      </c>
      <c r="D1821">
        <v>393.779</v>
      </c>
      <c r="E1821">
        <v>389.74099999999999</v>
      </c>
      <c r="F1821">
        <v>10.6014</v>
      </c>
      <c r="G1821">
        <v>129.47499999999999</v>
      </c>
      <c r="H1821">
        <v>46.080599999999997</v>
      </c>
      <c r="I1821">
        <v>13.3817</v>
      </c>
      <c r="J1821">
        <v>42.941499999999998</v>
      </c>
      <c r="K1821">
        <v>231.48400000000001</v>
      </c>
      <c r="L1821">
        <v>1.2300499999999999E-3</v>
      </c>
      <c r="M1821">
        <v>0.99836899999999995</v>
      </c>
      <c r="N1821">
        <v>0</v>
      </c>
      <c r="O1821" t="s">
        <v>42</v>
      </c>
    </row>
    <row r="1822" spans="1:15" x14ac:dyDescent="0.25">
      <c r="A1822" t="s">
        <v>160</v>
      </c>
      <c r="B1822">
        <v>452.89800000000002</v>
      </c>
      <c r="C1822">
        <v>389.43099999999998</v>
      </c>
      <c r="D1822">
        <v>389.37599999999998</v>
      </c>
      <c r="E1822">
        <v>385.19099999999997</v>
      </c>
      <c r="F1822">
        <v>10.8268</v>
      </c>
      <c r="G1822">
        <v>130.62100000000001</v>
      </c>
      <c r="H1822">
        <v>45.842300000000002</v>
      </c>
      <c r="I1822">
        <v>13.587</v>
      </c>
      <c r="J1822">
        <v>43.879100000000001</v>
      </c>
      <c r="K1822">
        <v>225.40299999999999</v>
      </c>
      <c r="L1822">
        <v>1.2300600000000001E-3</v>
      </c>
      <c r="M1822">
        <v>0.99993200000000004</v>
      </c>
      <c r="N1822">
        <v>0</v>
      </c>
      <c r="O1822" t="s">
        <v>42</v>
      </c>
    </row>
    <row r="1823" spans="1:15" x14ac:dyDescent="0.25">
      <c r="A1823" t="s">
        <v>160</v>
      </c>
      <c r="B1823">
        <v>465.053</v>
      </c>
      <c r="C1823">
        <v>404.77300000000002</v>
      </c>
      <c r="D1823">
        <v>404.721</v>
      </c>
      <c r="E1823">
        <v>400.58600000000001</v>
      </c>
      <c r="F1823">
        <v>10.8552</v>
      </c>
      <c r="G1823">
        <v>130.81700000000001</v>
      </c>
      <c r="H1823">
        <v>46.124499999999998</v>
      </c>
      <c r="I1823">
        <v>13.5829</v>
      </c>
      <c r="J1823">
        <v>43.734099999999998</v>
      </c>
      <c r="K1823">
        <v>240.649</v>
      </c>
      <c r="L1823">
        <v>1.2300600000000001E-3</v>
      </c>
      <c r="M1823">
        <v>0.99996300000000005</v>
      </c>
      <c r="N1823">
        <v>0</v>
      </c>
      <c r="O1823" t="s">
        <v>42</v>
      </c>
    </row>
    <row r="1824" spans="1:15" x14ac:dyDescent="0.25">
      <c r="A1824" t="s">
        <v>160</v>
      </c>
      <c r="B1824">
        <v>442.73</v>
      </c>
      <c r="C1824">
        <v>380.95499999999998</v>
      </c>
      <c r="D1824">
        <v>380.90499999999997</v>
      </c>
      <c r="E1824">
        <v>376.55900000000003</v>
      </c>
      <c r="F1824">
        <v>10.7423</v>
      </c>
      <c r="G1824">
        <v>128.958</v>
      </c>
      <c r="H1824">
        <v>45.605400000000003</v>
      </c>
      <c r="I1824">
        <v>13.4343</v>
      </c>
      <c r="J1824">
        <v>42.863700000000001</v>
      </c>
      <c r="K1824">
        <v>218.72</v>
      </c>
      <c r="L1824">
        <v>1.2300499999999999E-3</v>
      </c>
      <c r="M1824">
        <v>0.99906600000000001</v>
      </c>
      <c r="N1824">
        <v>0</v>
      </c>
      <c r="O1824" t="s">
        <v>42</v>
      </c>
    </row>
    <row r="1825" spans="1:15" x14ac:dyDescent="0.25">
      <c r="A1825" t="s">
        <v>160</v>
      </c>
      <c r="B1825">
        <v>434.23099999999999</v>
      </c>
      <c r="C1825">
        <v>371.69200000000001</v>
      </c>
      <c r="D1825">
        <v>371.64600000000002</v>
      </c>
      <c r="E1825">
        <v>367.55099999999999</v>
      </c>
      <c r="F1825">
        <v>10.6578</v>
      </c>
      <c r="G1825">
        <v>128.58000000000001</v>
      </c>
      <c r="H1825">
        <v>45.851799999999997</v>
      </c>
      <c r="I1825">
        <v>13.331200000000001</v>
      </c>
      <c r="J1825">
        <v>42.5413</v>
      </c>
      <c r="K1825">
        <v>210.22</v>
      </c>
      <c r="L1825">
        <v>1.2300499999999999E-3</v>
      </c>
      <c r="M1825">
        <v>0.99973800000000002</v>
      </c>
      <c r="N1825">
        <v>0</v>
      </c>
      <c r="O1825" t="s">
        <v>42</v>
      </c>
    </row>
    <row r="1826" spans="1:15" x14ac:dyDescent="0.25">
      <c r="A1826" t="s">
        <v>160</v>
      </c>
      <c r="B1826">
        <v>462.10700000000003</v>
      </c>
      <c r="C1826">
        <v>399.923</v>
      </c>
      <c r="D1826">
        <v>399.87700000000001</v>
      </c>
      <c r="E1826">
        <v>395.83300000000003</v>
      </c>
      <c r="F1826">
        <v>11.577999999999999</v>
      </c>
      <c r="G1826">
        <v>129.50200000000001</v>
      </c>
      <c r="H1826">
        <v>46.099699999999999</v>
      </c>
      <c r="I1826">
        <v>13.444900000000001</v>
      </c>
      <c r="J1826">
        <v>42.780299999999997</v>
      </c>
      <c r="K1826">
        <v>236.51300000000001</v>
      </c>
      <c r="L1826">
        <v>1.2300600000000001E-3</v>
      </c>
      <c r="M1826">
        <v>0.99974499999999999</v>
      </c>
      <c r="N1826">
        <v>0</v>
      </c>
      <c r="O1826" t="s">
        <v>42</v>
      </c>
    </row>
    <row r="1827" spans="1:15" x14ac:dyDescent="0.25">
      <c r="A1827" t="s">
        <v>160</v>
      </c>
      <c r="B1827">
        <v>462.30500000000001</v>
      </c>
      <c r="C1827">
        <v>400.43400000000003</v>
      </c>
      <c r="D1827">
        <v>400.38200000000001</v>
      </c>
      <c r="E1827">
        <v>396.24799999999999</v>
      </c>
      <c r="F1827">
        <v>10.840299999999999</v>
      </c>
      <c r="G1827">
        <v>130.35300000000001</v>
      </c>
      <c r="H1827">
        <v>46.306199999999997</v>
      </c>
      <c r="I1827">
        <v>13.6091</v>
      </c>
      <c r="J1827">
        <v>43.148299999999999</v>
      </c>
      <c r="K1827">
        <v>236.42500000000001</v>
      </c>
      <c r="L1827">
        <v>1.2300900000000001E-3</v>
      </c>
      <c r="M1827">
        <v>0.99964600000000003</v>
      </c>
      <c r="N1827">
        <v>0</v>
      </c>
      <c r="O1827" t="s">
        <v>42</v>
      </c>
    </row>
    <row r="1828" spans="1:15" x14ac:dyDescent="0.25">
      <c r="A1828" t="s">
        <v>160</v>
      </c>
      <c r="B1828">
        <v>448.935</v>
      </c>
      <c r="C1828">
        <v>388.64100000000002</v>
      </c>
      <c r="D1828">
        <v>388.59100000000001</v>
      </c>
      <c r="E1828">
        <v>384.47399999999999</v>
      </c>
      <c r="F1828">
        <v>11.4114</v>
      </c>
      <c r="G1828">
        <v>130.60900000000001</v>
      </c>
      <c r="H1828">
        <v>46.9131</v>
      </c>
      <c r="I1828">
        <v>13.402699999999999</v>
      </c>
      <c r="J1828">
        <v>43.194800000000001</v>
      </c>
      <c r="K1828">
        <v>224.13399999999999</v>
      </c>
      <c r="L1828">
        <v>1.2300600000000001E-3</v>
      </c>
      <c r="M1828">
        <v>0.99974700000000005</v>
      </c>
      <c r="N1828">
        <v>0</v>
      </c>
      <c r="O1828" t="s">
        <v>42</v>
      </c>
    </row>
    <row r="1829" spans="1:15" x14ac:dyDescent="0.25">
      <c r="A1829" t="s">
        <v>160</v>
      </c>
      <c r="B1829">
        <v>443.87900000000002</v>
      </c>
      <c r="C1829">
        <v>382.80799999999999</v>
      </c>
      <c r="D1829">
        <v>382.75400000000002</v>
      </c>
      <c r="E1829">
        <v>378.601</v>
      </c>
      <c r="F1829">
        <v>10.8347</v>
      </c>
      <c r="G1829">
        <v>130.083</v>
      </c>
      <c r="H1829">
        <v>46.207700000000003</v>
      </c>
      <c r="I1829">
        <v>13.4762</v>
      </c>
      <c r="J1829">
        <v>43.204799999999999</v>
      </c>
      <c r="K1829">
        <v>219.43700000000001</v>
      </c>
      <c r="L1829">
        <v>1.2300499999999999E-3</v>
      </c>
      <c r="M1829">
        <v>0.99977700000000003</v>
      </c>
      <c r="N1829">
        <v>0</v>
      </c>
      <c r="O1829" t="s">
        <v>42</v>
      </c>
    </row>
    <row r="1830" spans="1:15" x14ac:dyDescent="0.25">
      <c r="A1830" t="s">
        <v>160</v>
      </c>
      <c r="B1830">
        <v>444.04300000000001</v>
      </c>
      <c r="C1830">
        <v>380.44799999999998</v>
      </c>
      <c r="D1830">
        <v>380.40100000000001</v>
      </c>
      <c r="E1830">
        <v>376.34500000000003</v>
      </c>
      <c r="F1830">
        <v>10.6541</v>
      </c>
      <c r="G1830">
        <v>128.76599999999999</v>
      </c>
      <c r="H1830">
        <v>45.923499999999997</v>
      </c>
      <c r="I1830">
        <v>13.4071</v>
      </c>
      <c r="J1830">
        <v>42.328800000000001</v>
      </c>
      <c r="K1830">
        <v>218.71899999999999</v>
      </c>
      <c r="L1830">
        <v>1.2300499999999999E-3</v>
      </c>
      <c r="M1830">
        <v>0.99934299999999998</v>
      </c>
      <c r="N1830">
        <v>0</v>
      </c>
      <c r="O1830" t="s">
        <v>42</v>
      </c>
    </row>
    <row r="1831" spans="1:15" x14ac:dyDescent="0.25">
      <c r="A1831" t="s">
        <v>160</v>
      </c>
      <c r="B1831">
        <v>447.76100000000002</v>
      </c>
      <c r="C1831">
        <v>386.452</v>
      </c>
      <c r="D1831">
        <v>386.39600000000002</v>
      </c>
      <c r="E1831">
        <v>382.26</v>
      </c>
      <c r="F1831">
        <v>10.725899999999999</v>
      </c>
      <c r="G1831">
        <v>130.316</v>
      </c>
      <c r="H1831">
        <v>46.380299999999998</v>
      </c>
      <c r="I1831">
        <v>13.4308</v>
      </c>
      <c r="J1831">
        <v>43.316600000000001</v>
      </c>
      <c r="K1831">
        <v>222.89500000000001</v>
      </c>
      <c r="L1831">
        <v>1.2300499999999999E-3</v>
      </c>
      <c r="M1831">
        <v>0.99978999999999996</v>
      </c>
      <c r="N1831">
        <v>0</v>
      </c>
      <c r="O1831" t="s">
        <v>42</v>
      </c>
    </row>
    <row r="1832" spans="1:15" x14ac:dyDescent="0.25">
      <c r="A1832" t="s">
        <v>160</v>
      </c>
      <c r="B1832">
        <v>443.44499999999999</v>
      </c>
      <c r="C1832">
        <v>382.81299999999999</v>
      </c>
      <c r="D1832">
        <v>382.76499999999999</v>
      </c>
      <c r="E1832">
        <v>378.69799999999998</v>
      </c>
      <c r="F1832">
        <v>11.3529</v>
      </c>
      <c r="G1832">
        <v>129.381</v>
      </c>
      <c r="H1832">
        <v>46.0899</v>
      </c>
      <c r="I1832">
        <v>13.4375</v>
      </c>
      <c r="J1832">
        <v>42.756999999999998</v>
      </c>
      <c r="K1832">
        <v>219.744</v>
      </c>
      <c r="L1832">
        <v>1.2300499999999999E-3</v>
      </c>
      <c r="M1832">
        <v>0.99918200000000001</v>
      </c>
      <c r="N1832">
        <v>0</v>
      </c>
      <c r="O1832" t="s">
        <v>42</v>
      </c>
    </row>
    <row r="1833" spans="1:15" x14ac:dyDescent="0.25">
      <c r="A1833" t="s">
        <v>160</v>
      </c>
      <c r="B1833">
        <v>460.33100000000002</v>
      </c>
      <c r="C1833">
        <v>398.07600000000002</v>
      </c>
      <c r="D1833">
        <v>398.02</v>
      </c>
      <c r="E1833">
        <v>393.79399999999998</v>
      </c>
      <c r="F1833">
        <v>11.426600000000001</v>
      </c>
      <c r="G1833">
        <v>130.727</v>
      </c>
      <c r="H1833">
        <v>46.4619</v>
      </c>
      <c r="I1833">
        <v>13.494899999999999</v>
      </c>
      <c r="J1833">
        <v>43.439500000000002</v>
      </c>
      <c r="K1833">
        <v>233.179</v>
      </c>
      <c r="L1833">
        <v>1.2300600000000001E-3</v>
      </c>
      <c r="M1833">
        <v>0.999143</v>
      </c>
      <c r="N1833">
        <v>0</v>
      </c>
      <c r="O1833" t="s">
        <v>42</v>
      </c>
    </row>
    <row r="1834" spans="1:15" x14ac:dyDescent="0.25">
      <c r="A1834" t="s">
        <v>160</v>
      </c>
      <c r="B1834">
        <v>470.69600000000003</v>
      </c>
      <c r="C1834">
        <v>406.012</v>
      </c>
      <c r="D1834">
        <v>405.964</v>
      </c>
      <c r="E1834">
        <v>401.887</v>
      </c>
      <c r="F1834">
        <v>11.4893</v>
      </c>
      <c r="G1834">
        <v>130.755</v>
      </c>
      <c r="H1834">
        <v>46.770099999999999</v>
      </c>
      <c r="I1834">
        <v>13.588200000000001</v>
      </c>
      <c r="J1834">
        <v>43.348599999999998</v>
      </c>
      <c r="K1834">
        <v>241.40700000000001</v>
      </c>
      <c r="L1834">
        <v>1.2300499999999999E-3</v>
      </c>
      <c r="M1834">
        <v>0.99962600000000001</v>
      </c>
      <c r="N1834">
        <v>0</v>
      </c>
      <c r="O1834" t="s">
        <v>42</v>
      </c>
    </row>
    <row r="1835" spans="1:15" x14ac:dyDescent="0.25">
      <c r="A1835" t="s">
        <v>160</v>
      </c>
      <c r="B1835">
        <v>457.09100000000001</v>
      </c>
      <c r="C1835">
        <v>395.56700000000001</v>
      </c>
      <c r="D1835">
        <v>395.51499999999999</v>
      </c>
      <c r="E1835">
        <v>391.33199999999999</v>
      </c>
      <c r="F1835">
        <v>11.631</v>
      </c>
      <c r="G1835">
        <v>130.56200000000001</v>
      </c>
      <c r="H1835">
        <v>46.307499999999997</v>
      </c>
      <c r="I1835">
        <v>13.441000000000001</v>
      </c>
      <c r="J1835">
        <v>43.451599999999999</v>
      </c>
      <c r="K1835">
        <v>230.80500000000001</v>
      </c>
      <c r="L1835">
        <v>1.23007E-3</v>
      </c>
      <c r="M1835">
        <v>0.999749</v>
      </c>
      <c r="N1835">
        <v>0</v>
      </c>
      <c r="O1835" t="s">
        <v>42</v>
      </c>
    </row>
    <row r="1836" spans="1:15" x14ac:dyDescent="0.25">
      <c r="A1836" t="s">
        <v>160</v>
      </c>
      <c r="B1836">
        <v>450.82400000000001</v>
      </c>
      <c r="C1836">
        <v>389.541</v>
      </c>
      <c r="D1836">
        <v>389.49400000000003</v>
      </c>
      <c r="E1836">
        <v>385.45100000000002</v>
      </c>
      <c r="F1836">
        <v>11.3369</v>
      </c>
      <c r="G1836">
        <v>129.709</v>
      </c>
      <c r="H1836">
        <v>46.506500000000003</v>
      </c>
      <c r="I1836">
        <v>13.251200000000001</v>
      </c>
      <c r="J1836">
        <v>42.712499999999999</v>
      </c>
      <c r="K1836">
        <v>226.11099999999999</v>
      </c>
      <c r="L1836">
        <v>1.2300499999999999E-3</v>
      </c>
      <c r="M1836">
        <v>0.99916700000000003</v>
      </c>
      <c r="N1836">
        <v>0</v>
      </c>
      <c r="O1836" t="s">
        <v>42</v>
      </c>
    </row>
    <row r="1837" spans="1:15" x14ac:dyDescent="0.25">
      <c r="A1837" t="s">
        <v>160</v>
      </c>
      <c r="B1837">
        <v>454.97399999999999</v>
      </c>
      <c r="C1837">
        <v>394.3</v>
      </c>
      <c r="D1837">
        <v>394.25299999999999</v>
      </c>
      <c r="E1837">
        <v>390.18599999999998</v>
      </c>
      <c r="F1837">
        <v>10.6265</v>
      </c>
      <c r="G1837">
        <v>129.08099999999999</v>
      </c>
      <c r="H1837">
        <v>45.870899999999999</v>
      </c>
      <c r="I1837">
        <v>13.425700000000001</v>
      </c>
      <c r="J1837">
        <v>42.735399999999998</v>
      </c>
      <c r="K1837">
        <v>232.21899999999999</v>
      </c>
      <c r="L1837">
        <v>1.23007E-3</v>
      </c>
      <c r="M1837">
        <v>0.99967399999999995</v>
      </c>
      <c r="N1837">
        <v>0</v>
      </c>
      <c r="O1837" t="s">
        <v>42</v>
      </c>
    </row>
    <row r="1838" spans="1:15" x14ac:dyDescent="0.25">
      <c r="A1838" t="s">
        <v>160</v>
      </c>
      <c r="B1838">
        <v>454.81400000000002</v>
      </c>
      <c r="C1838">
        <v>392.39600000000002</v>
      </c>
      <c r="D1838">
        <v>392.346</v>
      </c>
      <c r="E1838">
        <v>388.23500000000001</v>
      </c>
      <c r="F1838">
        <v>10.7568</v>
      </c>
      <c r="G1838">
        <v>130.93</v>
      </c>
      <c r="H1838">
        <v>47.143900000000002</v>
      </c>
      <c r="I1838">
        <v>13.5548</v>
      </c>
      <c r="J1838">
        <v>42.8386</v>
      </c>
      <c r="K1838">
        <v>228.09800000000001</v>
      </c>
      <c r="L1838">
        <v>1.2300499999999999E-3</v>
      </c>
      <c r="M1838">
        <v>0.99973699999999999</v>
      </c>
      <c r="N1838">
        <v>0</v>
      </c>
      <c r="O1838" t="s">
        <v>42</v>
      </c>
    </row>
    <row r="1839" spans="1:15" x14ac:dyDescent="0.25">
      <c r="A1839" t="s">
        <v>160</v>
      </c>
      <c r="B1839">
        <v>457.846</v>
      </c>
      <c r="C1839">
        <v>395.49599999999998</v>
      </c>
      <c r="D1839">
        <v>395.44900000000001</v>
      </c>
      <c r="E1839">
        <v>391.39299999999997</v>
      </c>
      <c r="F1839">
        <v>11.278600000000001</v>
      </c>
      <c r="G1839">
        <v>129.155</v>
      </c>
      <c r="H1839">
        <v>45.8354</v>
      </c>
      <c r="I1839">
        <v>13.6493</v>
      </c>
      <c r="J1839">
        <v>42.740200000000002</v>
      </c>
      <c r="K1839">
        <v>232.80099999999999</v>
      </c>
      <c r="L1839">
        <v>1.2300499999999999E-3</v>
      </c>
      <c r="M1839">
        <v>0.99959600000000004</v>
      </c>
      <c r="N1839">
        <v>0</v>
      </c>
      <c r="O1839" t="s">
        <v>42</v>
      </c>
    </row>
    <row r="1840" spans="1:15" x14ac:dyDescent="0.25">
      <c r="A1840" t="s">
        <v>160</v>
      </c>
      <c r="B1840">
        <v>457.10700000000003</v>
      </c>
      <c r="C1840">
        <v>395.23099999999999</v>
      </c>
      <c r="D1840">
        <v>395.17700000000002</v>
      </c>
      <c r="E1840">
        <v>391.06200000000001</v>
      </c>
      <c r="F1840">
        <v>11.478999999999999</v>
      </c>
      <c r="G1840">
        <v>130.63499999999999</v>
      </c>
      <c r="H1840">
        <v>46.403500000000001</v>
      </c>
      <c r="I1840">
        <v>13.625400000000001</v>
      </c>
      <c r="J1840">
        <v>43.329099999999997</v>
      </c>
      <c r="K1840">
        <v>230.66399999999999</v>
      </c>
      <c r="L1840">
        <v>1.2300499999999999E-3</v>
      </c>
      <c r="M1840">
        <v>0.99994499999999997</v>
      </c>
      <c r="N1840">
        <v>0</v>
      </c>
      <c r="O1840" t="s">
        <v>42</v>
      </c>
    </row>
    <row r="1841" spans="1:25" x14ac:dyDescent="0.25">
      <c r="A1841" t="s">
        <v>160</v>
      </c>
      <c r="B1841">
        <v>476.10700000000003</v>
      </c>
      <c r="C1841">
        <v>414.91800000000001</v>
      </c>
      <c r="D1841">
        <v>414.86500000000001</v>
      </c>
      <c r="E1841">
        <v>410.69299999999998</v>
      </c>
      <c r="F1841">
        <v>10.779299999999999</v>
      </c>
      <c r="G1841">
        <v>129.399</v>
      </c>
      <c r="H1841">
        <v>45.310699999999997</v>
      </c>
      <c r="I1841">
        <v>13.5616</v>
      </c>
      <c r="J1841">
        <v>43.431199999999997</v>
      </c>
      <c r="K1841">
        <v>252.17699999999999</v>
      </c>
      <c r="L1841">
        <v>1.2300499999999999E-3</v>
      </c>
      <c r="M1841">
        <v>0.99970199999999998</v>
      </c>
      <c r="N1841">
        <v>0</v>
      </c>
      <c r="O1841" t="s">
        <v>42</v>
      </c>
    </row>
    <row r="1842" spans="1:25" x14ac:dyDescent="0.25">
      <c r="A1842" t="s">
        <v>160</v>
      </c>
      <c r="B1842">
        <v>453.33699999999999</v>
      </c>
      <c r="C1842">
        <v>391.322</v>
      </c>
      <c r="D1842">
        <v>391.26900000000001</v>
      </c>
      <c r="E1842">
        <v>386.93400000000003</v>
      </c>
      <c r="F1842">
        <v>10.7021</v>
      </c>
      <c r="G1842">
        <v>128.631</v>
      </c>
      <c r="H1842">
        <v>45.480899999999998</v>
      </c>
      <c r="I1842">
        <v>13.329800000000001</v>
      </c>
      <c r="J1842">
        <v>42.828099999999999</v>
      </c>
      <c r="K1842">
        <v>229.27500000000001</v>
      </c>
      <c r="L1842">
        <v>1.2300499999999999E-3</v>
      </c>
      <c r="M1842">
        <v>0.99831800000000004</v>
      </c>
      <c r="N1842">
        <v>0</v>
      </c>
      <c r="O1842" t="s">
        <v>42</v>
      </c>
    </row>
    <row r="1843" spans="1:25" x14ac:dyDescent="0.25">
      <c r="A1843" t="s">
        <v>160</v>
      </c>
      <c r="B1843">
        <v>437.70600000000002</v>
      </c>
      <c r="C1843">
        <v>377.15600000000001</v>
      </c>
      <c r="D1843">
        <v>377.108</v>
      </c>
      <c r="E1843">
        <v>372.767</v>
      </c>
      <c r="F1843">
        <v>10.6014</v>
      </c>
      <c r="G1843">
        <v>127.13800000000001</v>
      </c>
      <c r="H1843">
        <v>45.454599999999999</v>
      </c>
      <c r="I1843">
        <v>13.1013</v>
      </c>
      <c r="J1843">
        <v>42.298699999999997</v>
      </c>
      <c r="K1843">
        <v>217.14400000000001</v>
      </c>
      <c r="L1843">
        <v>1.2300499999999999E-3</v>
      </c>
      <c r="M1843">
        <v>0.99934400000000001</v>
      </c>
      <c r="N1843">
        <v>0</v>
      </c>
      <c r="O1843" t="s">
        <v>42</v>
      </c>
    </row>
    <row r="1844" spans="1:25" x14ac:dyDescent="0.25">
      <c r="A1844" t="s">
        <v>160</v>
      </c>
      <c r="B1844">
        <v>452.83499999999998</v>
      </c>
      <c r="C1844">
        <v>392.69600000000003</v>
      </c>
      <c r="D1844">
        <v>392.64299999999997</v>
      </c>
      <c r="E1844">
        <v>388.37299999999999</v>
      </c>
      <c r="F1844">
        <v>10.7392</v>
      </c>
      <c r="G1844">
        <v>129.529</v>
      </c>
      <c r="H1844">
        <v>46.280200000000001</v>
      </c>
      <c r="I1844">
        <v>13.321300000000001</v>
      </c>
      <c r="J1844">
        <v>43.155700000000003</v>
      </c>
      <c r="K1844">
        <v>229.95</v>
      </c>
      <c r="L1844">
        <v>1.2300499999999999E-3</v>
      </c>
      <c r="M1844">
        <v>0.99999400000000005</v>
      </c>
      <c r="N1844">
        <v>0</v>
      </c>
      <c r="O1844" t="s">
        <v>42</v>
      </c>
    </row>
    <row r="1845" spans="1:25" x14ac:dyDescent="0.25">
      <c r="A1845" t="s">
        <v>160</v>
      </c>
      <c r="B1845">
        <v>452.173</v>
      </c>
      <c r="C1845">
        <v>391.56</v>
      </c>
      <c r="D1845">
        <v>391.50799999999998</v>
      </c>
      <c r="E1845">
        <v>387.33699999999999</v>
      </c>
      <c r="F1845">
        <v>10.715</v>
      </c>
      <c r="G1845">
        <v>130.946</v>
      </c>
      <c r="H1845">
        <v>46.982900000000001</v>
      </c>
      <c r="I1845">
        <v>13.457700000000001</v>
      </c>
      <c r="J1845">
        <v>43.405999999999999</v>
      </c>
      <c r="K1845">
        <v>227.404</v>
      </c>
      <c r="L1845">
        <v>1.2300499999999999E-3</v>
      </c>
      <c r="M1845">
        <v>0.99995699999999998</v>
      </c>
      <c r="N1845">
        <v>0</v>
      </c>
      <c r="O1845" t="s">
        <v>42</v>
      </c>
    </row>
    <row r="1846" spans="1:25" x14ac:dyDescent="0.25">
      <c r="A1846" t="s">
        <v>160</v>
      </c>
      <c r="B1846">
        <v>473.46800000000002</v>
      </c>
      <c r="C1846">
        <v>411.65800000000002</v>
      </c>
      <c r="D1846">
        <v>411.60700000000003</v>
      </c>
      <c r="E1846">
        <v>407.488</v>
      </c>
      <c r="F1846">
        <v>12.048299999999999</v>
      </c>
      <c r="G1846">
        <v>131.358</v>
      </c>
      <c r="H1846">
        <v>46.698900000000002</v>
      </c>
      <c r="I1846">
        <v>13.8208</v>
      </c>
      <c r="J1846">
        <v>43.578600000000002</v>
      </c>
      <c r="K1846">
        <v>245.62799999999999</v>
      </c>
      <c r="L1846">
        <v>1.2300499999999999E-3</v>
      </c>
      <c r="M1846">
        <v>0.99984700000000004</v>
      </c>
      <c r="N1846">
        <v>0</v>
      </c>
      <c r="O1846" t="s">
        <v>42</v>
      </c>
    </row>
    <row r="1847" spans="1:25" x14ac:dyDescent="0.25">
      <c r="A1847" t="s">
        <v>160</v>
      </c>
      <c r="B1847">
        <v>456.70400000000001</v>
      </c>
      <c r="C1847">
        <v>395.40199999999999</v>
      </c>
      <c r="D1847">
        <v>395.35500000000002</v>
      </c>
      <c r="E1847">
        <v>391.29500000000002</v>
      </c>
      <c r="F1847">
        <v>11.2624</v>
      </c>
      <c r="G1847">
        <v>130.10300000000001</v>
      </c>
      <c r="H1847">
        <v>46.731099999999998</v>
      </c>
      <c r="I1847">
        <v>13.399800000000001</v>
      </c>
      <c r="J1847">
        <v>42.891100000000002</v>
      </c>
      <c r="K1847">
        <v>231.655</v>
      </c>
      <c r="L1847">
        <v>1.2300499999999999E-3</v>
      </c>
      <c r="M1847">
        <v>0.99974300000000005</v>
      </c>
      <c r="N1847">
        <v>0</v>
      </c>
      <c r="O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160</v>
      </c>
      <c r="B1848">
        <v>447.61399999999998</v>
      </c>
      <c r="C1848">
        <v>384.65800000000002</v>
      </c>
      <c r="D1848">
        <v>384.61099999999999</v>
      </c>
      <c r="E1848">
        <v>380.49400000000003</v>
      </c>
      <c r="F1848">
        <v>10.6386</v>
      </c>
      <c r="G1848">
        <v>129.178</v>
      </c>
      <c r="H1848">
        <v>45.968200000000003</v>
      </c>
      <c r="I1848">
        <v>13.4194</v>
      </c>
      <c r="J1848">
        <v>42.663699999999999</v>
      </c>
      <c r="K1848">
        <v>222.45</v>
      </c>
      <c r="L1848">
        <v>1.2300600000000001E-3</v>
      </c>
      <c r="M1848">
        <v>0.99910500000000002</v>
      </c>
      <c r="N1848">
        <v>0</v>
      </c>
      <c r="O1848" t="s">
        <v>42</v>
      </c>
      <c r="R1848">
        <f>AVERAGE(B1799:B1848)</f>
        <v>453.32863999999995</v>
      </c>
      <c r="S1848">
        <f>AVERAGE(C1799:C1848)</f>
        <v>391.38086000000004</v>
      </c>
      <c r="U1848">
        <f>_xlfn.VAR.P(B1799:B1848)</f>
        <v>67.378139670400017</v>
      </c>
      <c r="V1848">
        <f>_xlfn.VAR.P(C1799:C1848)</f>
        <v>67.542991760400042</v>
      </c>
      <c r="X1848">
        <f>1.96*SQRT(U1848)/50</f>
        <v>0.32177001809230688</v>
      </c>
      <c r="Y1848">
        <f>1.96*SQRT(V1848)/50</f>
        <v>0.3221634101798358</v>
      </c>
    </row>
    <row r="1849" spans="1:25" x14ac:dyDescent="0.25">
      <c r="A1849" t="s">
        <v>161</v>
      </c>
      <c r="B1849">
        <v>22809.4611</v>
      </c>
      <c r="C1849" t="s">
        <v>36</v>
      </c>
    </row>
    <row r="1850" spans="1:25" x14ac:dyDescent="0.25">
      <c r="A1850" t="s">
        <v>162</v>
      </c>
      <c r="B1850">
        <v>393.05099999999999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1.2300499999999999E-3</v>
      </c>
      <c r="L1850">
        <v>0.99945600000000001</v>
      </c>
      <c r="M1850">
        <v>0</v>
      </c>
      <c r="N1850" t="s">
        <v>42</v>
      </c>
    </row>
    <row r="1851" spans="1:25" x14ac:dyDescent="0.25">
      <c r="A1851" t="s">
        <v>162</v>
      </c>
      <c r="B1851">
        <v>401.77600000000001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1.2300499999999999E-3</v>
      </c>
      <c r="L1851">
        <v>0.99979799999999996</v>
      </c>
      <c r="M1851">
        <v>0</v>
      </c>
      <c r="N1851" t="s">
        <v>42</v>
      </c>
    </row>
    <row r="1852" spans="1:25" x14ac:dyDescent="0.25">
      <c r="A1852" t="s">
        <v>162</v>
      </c>
      <c r="B1852">
        <v>396.68200000000002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1.2300600000000001E-3</v>
      </c>
      <c r="L1852">
        <v>0.99978599999999995</v>
      </c>
      <c r="M1852">
        <v>0</v>
      </c>
      <c r="N1852" t="s">
        <v>42</v>
      </c>
    </row>
    <row r="1853" spans="1:25" x14ac:dyDescent="0.25">
      <c r="A1853" t="s">
        <v>162</v>
      </c>
      <c r="B1853">
        <v>387.08600000000001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1.2300600000000001E-3</v>
      </c>
      <c r="L1853">
        <v>0.99960499999999997</v>
      </c>
      <c r="M1853">
        <v>0</v>
      </c>
      <c r="N1853" t="s">
        <v>42</v>
      </c>
    </row>
    <row r="1854" spans="1:25" x14ac:dyDescent="0.25">
      <c r="A1854" t="s">
        <v>162</v>
      </c>
      <c r="B1854">
        <v>399.20600000000002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1.2300600000000001E-3</v>
      </c>
      <c r="L1854">
        <v>0.99974600000000002</v>
      </c>
      <c r="M1854">
        <v>0</v>
      </c>
      <c r="N1854" t="s">
        <v>42</v>
      </c>
    </row>
    <row r="1855" spans="1:25" x14ac:dyDescent="0.25">
      <c r="A1855" t="s">
        <v>162</v>
      </c>
      <c r="B1855">
        <v>395.95699999999999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1.2300600000000001E-3</v>
      </c>
      <c r="L1855">
        <v>0.99824400000000002</v>
      </c>
      <c r="M1855">
        <v>0</v>
      </c>
      <c r="N1855" t="s">
        <v>42</v>
      </c>
    </row>
    <row r="1856" spans="1:25" x14ac:dyDescent="0.25">
      <c r="A1856" t="s">
        <v>162</v>
      </c>
      <c r="B1856">
        <v>391.77600000000001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1.2300499999999999E-3</v>
      </c>
      <c r="L1856">
        <v>0.99898299999999995</v>
      </c>
      <c r="M1856">
        <v>0</v>
      </c>
      <c r="N1856" t="s">
        <v>42</v>
      </c>
    </row>
    <row r="1857" spans="1:14" x14ac:dyDescent="0.25">
      <c r="A1857" t="s">
        <v>162</v>
      </c>
      <c r="B1857">
        <v>389.29199999999997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1.2300600000000001E-3</v>
      </c>
      <c r="L1857">
        <v>0.99978500000000003</v>
      </c>
      <c r="M1857">
        <v>0</v>
      </c>
      <c r="N1857" t="s">
        <v>42</v>
      </c>
    </row>
    <row r="1858" spans="1:14" x14ac:dyDescent="0.25">
      <c r="A1858" t="s">
        <v>162</v>
      </c>
      <c r="B1858">
        <v>392.60199999999998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1.2300499999999999E-3</v>
      </c>
      <c r="L1858">
        <v>0.99951299999999998</v>
      </c>
      <c r="M1858">
        <v>0</v>
      </c>
      <c r="N1858" t="s">
        <v>42</v>
      </c>
    </row>
    <row r="1859" spans="1:14" x14ac:dyDescent="0.25">
      <c r="A1859" t="s">
        <v>162</v>
      </c>
      <c r="B1859">
        <v>386.19299999999998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1.2300499999999999E-3</v>
      </c>
      <c r="L1859">
        <v>0.99977099999999997</v>
      </c>
      <c r="M1859">
        <v>0</v>
      </c>
      <c r="N1859" t="s">
        <v>42</v>
      </c>
    </row>
    <row r="1860" spans="1:14" x14ac:dyDescent="0.25">
      <c r="A1860" t="s">
        <v>162</v>
      </c>
      <c r="B1860">
        <v>389.27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1.2300600000000001E-3</v>
      </c>
      <c r="L1860">
        <v>0.99987400000000004</v>
      </c>
      <c r="M1860">
        <v>0</v>
      </c>
      <c r="N1860" t="s">
        <v>42</v>
      </c>
    </row>
    <row r="1861" spans="1:14" x14ac:dyDescent="0.25">
      <c r="A1861" t="s">
        <v>162</v>
      </c>
      <c r="B1861">
        <v>401.952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1.2300499999999999E-3</v>
      </c>
      <c r="L1861">
        <v>0.99911000000000005</v>
      </c>
      <c r="M1861">
        <v>0</v>
      </c>
      <c r="N1861" t="s">
        <v>42</v>
      </c>
    </row>
    <row r="1862" spans="1:14" x14ac:dyDescent="0.25">
      <c r="A1862" t="s">
        <v>162</v>
      </c>
      <c r="B1862">
        <v>400.35700000000003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1.2300499999999999E-3</v>
      </c>
      <c r="L1862">
        <v>0.99993600000000005</v>
      </c>
      <c r="M1862">
        <v>0</v>
      </c>
      <c r="N1862" t="s">
        <v>42</v>
      </c>
    </row>
    <row r="1863" spans="1:14" x14ac:dyDescent="0.25">
      <c r="A1863" t="s">
        <v>162</v>
      </c>
      <c r="B1863">
        <v>395.46100000000001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1.2300499999999999E-3</v>
      </c>
      <c r="L1863">
        <v>0.99963500000000005</v>
      </c>
      <c r="M1863">
        <v>0</v>
      </c>
      <c r="N1863" t="s">
        <v>42</v>
      </c>
    </row>
    <row r="1864" spans="1:14" x14ac:dyDescent="0.25">
      <c r="A1864" t="s">
        <v>162</v>
      </c>
      <c r="B1864">
        <v>384.27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1.2300600000000001E-3</v>
      </c>
      <c r="L1864">
        <v>0.999807</v>
      </c>
      <c r="M1864">
        <v>0</v>
      </c>
      <c r="N1864" t="s">
        <v>42</v>
      </c>
    </row>
    <row r="1865" spans="1:14" x14ac:dyDescent="0.25">
      <c r="A1865" t="s">
        <v>162</v>
      </c>
      <c r="B1865">
        <v>382.70299999999997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1.2300600000000001E-3</v>
      </c>
      <c r="L1865">
        <v>0.99953599999999998</v>
      </c>
      <c r="M1865">
        <v>0</v>
      </c>
      <c r="N1865" t="s">
        <v>42</v>
      </c>
    </row>
    <row r="1866" spans="1:14" x14ac:dyDescent="0.25">
      <c r="A1866" t="s">
        <v>162</v>
      </c>
      <c r="B1866">
        <v>398.20699999999999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1.2300499999999999E-3</v>
      </c>
      <c r="L1866">
        <v>0.99999899999999997</v>
      </c>
      <c r="M1866">
        <v>0</v>
      </c>
      <c r="N1866" t="s">
        <v>42</v>
      </c>
    </row>
    <row r="1867" spans="1:14" x14ac:dyDescent="0.25">
      <c r="A1867" t="s">
        <v>162</v>
      </c>
      <c r="B1867">
        <v>395.36700000000002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1.2300600000000001E-3</v>
      </c>
      <c r="L1867">
        <v>0.99903299999999995</v>
      </c>
      <c r="M1867">
        <v>0</v>
      </c>
      <c r="N1867" t="s">
        <v>42</v>
      </c>
    </row>
    <row r="1868" spans="1:14" x14ac:dyDescent="0.25">
      <c r="A1868" t="s">
        <v>162</v>
      </c>
      <c r="B1868">
        <v>390.529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1.2300600000000001E-3</v>
      </c>
      <c r="L1868">
        <v>0.99955300000000002</v>
      </c>
      <c r="M1868">
        <v>0</v>
      </c>
      <c r="N1868" t="s">
        <v>42</v>
      </c>
    </row>
    <row r="1869" spans="1:14" x14ac:dyDescent="0.25">
      <c r="A1869" t="s">
        <v>162</v>
      </c>
      <c r="B1869">
        <v>397.24400000000003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1.23007E-3</v>
      </c>
      <c r="L1869">
        <v>0.99952700000000005</v>
      </c>
      <c r="M1869">
        <v>0</v>
      </c>
      <c r="N1869" t="s">
        <v>42</v>
      </c>
    </row>
    <row r="1870" spans="1:14" x14ac:dyDescent="0.25">
      <c r="A1870" t="s">
        <v>162</v>
      </c>
      <c r="B1870">
        <v>394.51900000000001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1.2300499999999999E-3</v>
      </c>
      <c r="L1870">
        <v>0.99992499999999995</v>
      </c>
      <c r="M1870">
        <v>0</v>
      </c>
      <c r="N1870" t="s">
        <v>42</v>
      </c>
    </row>
    <row r="1871" spans="1:14" x14ac:dyDescent="0.25">
      <c r="A1871" t="s">
        <v>162</v>
      </c>
      <c r="B1871">
        <v>396.75900000000001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1.2300499999999999E-3</v>
      </c>
      <c r="L1871">
        <v>0.99900699999999998</v>
      </c>
      <c r="M1871">
        <v>0</v>
      </c>
      <c r="N1871" t="s">
        <v>42</v>
      </c>
    </row>
    <row r="1872" spans="1:14" x14ac:dyDescent="0.25">
      <c r="A1872" t="s">
        <v>162</v>
      </c>
      <c r="B1872">
        <v>399.19499999999999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1.2300499999999999E-3</v>
      </c>
      <c r="L1872">
        <v>0.99999000000000005</v>
      </c>
      <c r="M1872">
        <v>0</v>
      </c>
      <c r="N1872" t="s">
        <v>42</v>
      </c>
    </row>
    <row r="1873" spans="1:14" x14ac:dyDescent="0.25">
      <c r="A1873" t="s">
        <v>162</v>
      </c>
      <c r="B1873">
        <v>390.94499999999999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1.2300499999999999E-3</v>
      </c>
      <c r="L1873">
        <v>0.99990900000000005</v>
      </c>
      <c r="M1873">
        <v>0</v>
      </c>
      <c r="N1873" t="s">
        <v>42</v>
      </c>
    </row>
    <row r="1874" spans="1:14" x14ac:dyDescent="0.25">
      <c r="A1874" t="s">
        <v>162</v>
      </c>
      <c r="B1874">
        <v>391.29700000000003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1.23007E-3</v>
      </c>
      <c r="L1874">
        <v>0.99985100000000005</v>
      </c>
      <c r="M1874">
        <v>0</v>
      </c>
      <c r="N1874" t="s">
        <v>42</v>
      </c>
    </row>
    <row r="1875" spans="1:14" x14ac:dyDescent="0.25">
      <c r="A1875" t="s">
        <v>162</v>
      </c>
      <c r="B1875">
        <v>383.33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1.2301E-3</v>
      </c>
      <c r="L1875">
        <v>0.999143</v>
      </c>
      <c r="M1875">
        <v>0</v>
      </c>
      <c r="N1875" t="s">
        <v>42</v>
      </c>
    </row>
    <row r="1876" spans="1:14" x14ac:dyDescent="0.25">
      <c r="A1876" t="s">
        <v>162</v>
      </c>
      <c r="B1876">
        <v>390.17599999999999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1.2300600000000001E-3</v>
      </c>
      <c r="L1876">
        <v>0.99992499999999995</v>
      </c>
      <c r="M1876">
        <v>0</v>
      </c>
      <c r="N1876" t="s">
        <v>42</v>
      </c>
    </row>
    <row r="1877" spans="1:14" x14ac:dyDescent="0.25">
      <c r="A1877" t="s">
        <v>162</v>
      </c>
      <c r="B1877">
        <v>397.50799999999998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1.2300499999999999E-3</v>
      </c>
      <c r="L1877">
        <v>0.99998299999999996</v>
      </c>
      <c r="M1877">
        <v>0</v>
      </c>
      <c r="N1877" t="s">
        <v>42</v>
      </c>
    </row>
    <row r="1878" spans="1:14" x14ac:dyDescent="0.25">
      <c r="A1878" t="s">
        <v>162</v>
      </c>
      <c r="B1878">
        <v>396.065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1.2300499999999999E-3</v>
      </c>
      <c r="L1878">
        <v>0.99953899999999996</v>
      </c>
      <c r="M1878">
        <v>0</v>
      </c>
      <c r="N1878" t="s">
        <v>42</v>
      </c>
    </row>
    <row r="1879" spans="1:14" x14ac:dyDescent="0.25">
      <c r="A1879" t="s">
        <v>162</v>
      </c>
      <c r="B1879">
        <v>391.00200000000001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1.2300499999999999E-3</v>
      </c>
      <c r="L1879">
        <v>0.99983200000000005</v>
      </c>
      <c r="M1879">
        <v>0</v>
      </c>
      <c r="N1879" t="s">
        <v>42</v>
      </c>
    </row>
    <row r="1880" spans="1:14" x14ac:dyDescent="0.25">
      <c r="A1880" t="s">
        <v>162</v>
      </c>
      <c r="B1880">
        <v>397.32499999999999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1.2300600000000001E-3</v>
      </c>
      <c r="L1880">
        <v>0.99985599999999997</v>
      </c>
      <c r="M1880">
        <v>0</v>
      </c>
      <c r="N1880" t="s">
        <v>42</v>
      </c>
    </row>
    <row r="1881" spans="1:14" x14ac:dyDescent="0.25">
      <c r="A1881" t="s">
        <v>162</v>
      </c>
      <c r="B1881">
        <v>388.65100000000001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1.2300499999999999E-3</v>
      </c>
      <c r="L1881">
        <v>0.99999300000000002</v>
      </c>
      <c r="M1881">
        <v>0</v>
      </c>
      <c r="N1881" t="s">
        <v>42</v>
      </c>
    </row>
    <row r="1882" spans="1:14" x14ac:dyDescent="0.25">
      <c r="A1882" t="s">
        <v>162</v>
      </c>
      <c r="B1882">
        <v>402.23500000000001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1.2300600000000001E-3</v>
      </c>
      <c r="L1882">
        <v>0.99923899999999999</v>
      </c>
      <c r="M1882">
        <v>0</v>
      </c>
      <c r="N1882" t="s">
        <v>42</v>
      </c>
    </row>
    <row r="1883" spans="1:14" x14ac:dyDescent="0.25">
      <c r="A1883" t="s">
        <v>162</v>
      </c>
      <c r="B1883">
        <v>390.75200000000001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1.2300600000000001E-3</v>
      </c>
      <c r="L1883">
        <v>0.99960000000000004</v>
      </c>
      <c r="M1883">
        <v>0</v>
      </c>
      <c r="N1883" t="s">
        <v>42</v>
      </c>
    </row>
    <row r="1884" spans="1:14" x14ac:dyDescent="0.25">
      <c r="A1884" t="s">
        <v>162</v>
      </c>
      <c r="B1884">
        <v>398.2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1.2300600000000001E-3</v>
      </c>
      <c r="L1884">
        <v>0.99955499999999997</v>
      </c>
      <c r="M1884">
        <v>0</v>
      </c>
      <c r="N1884" t="s">
        <v>42</v>
      </c>
    </row>
    <row r="1885" spans="1:14" x14ac:dyDescent="0.25">
      <c r="A1885" t="s">
        <v>162</v>
      </c>
      <c r="B1885">
        <v>405.71600000000001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1.2300499999999999E-3</v>
      </c>
      <c r="L1885">
        <v>0.99973100000000004</v>
      </c>
      <c r="M1885">
        <v>0</v>
      </c>
      <c r="N1885" t="s">
        <v>42</v>
      </c>
    </row>
    <row r="1886" spans="1:14" x14ac:dyDescent="0.25">
      <c r="A1886" t="s">
        <v>162</v>
      </c>
      <c r="B1886">
        <v>396.56799999999998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1.2300499999999999E-3</v>
      </c>
      <c r="L1886">
        <v>0.999996</v>
      </c>
      <c r="M1886">
        <v>0</v>
      </c>
      <c r="N1886" t="s">
        <v>42</v>
      </c>
    </row>
    <row r="1887" spans="1:14" x14ac:dyDescent="0.25">
      <c r="A1887" t="s">
        <v>162</v>
      </c>
      <c r="B1887">
        <v>382.26600000000002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1.2300900000000001E-3</v>
      </c>
      <c r="L1887">
        <v>0.99974600000000002</v>
      </c>
      <c r="M1887">
        <v>0</v>
      </c>
      <c r="N1887" t="s">
        <v>42</v>
      </c>
    </row>
    <row r="1888" spans="1:14" x14ac:dyDescent="0.25">
      <c r="A1888" t="s">
        <v>162</v>
      </c>
      <c r="B1888">
        <v>391.51799999999997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1.2300600000000001E-3</v>
      </c>
      <c r="L1888">
        <v>0.99967399999999995</v>
      </c>
      <c r="M1888">
        <v>0</v>
      </c>
      <c r="N1888" t="s">
        <v>42</v>
      </c>
    </row>
    <row r="1889" spans="1:25" x14ac:dyDescent="0.25">
      <c r="A1889" t="s">
        <v>162</v>
      </c>
      <c r="B1889">
        <v>396.46100000000001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1.2300499999999999E-3</v>
      </c>
      <c r="L1889">
        <v>0.999888</v>
      </c>
      <c r="M1889">
        <v>0</v>
      </c>
      <c r="N1889" t="s">
        <v>42</v>
      </c>
    </row>
    <row r="1890" spans="1:25" x14ac:dyDescent="0.25">
      <c r="A1890" t="s">
        <v>162</v>
      </c>
      <c r="B1890">
        <v>400.74799999999999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1.2300600000000001E-3</v>
      </c>
      <c r="L1890">
        <v>0.99924800000000003</v>
      </c>
      <c r="M1890">
        <v>0</v>
      </c>
      <c r="N1890" t="s">
        <v>42</v>
      </c>
    </row>
    <row r="1891" spans="1:25" x14ac:dyDescent="0.25">
      <c r="A1891" t="s">
        <v>162</v>
      </c>
      <c r="B1891">
        <v>382.69200000000001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1.2300600000000001E-3</v>
      </c>
      <c r="L1891">
        <v>0.99953199999999998</v>
      </c>
      <c r="M1891">
        <v>0</v>
      </c>
      <c r="N1891" t="s">
        <v>42</v>
      </c>
    </row>
    <row r="1892" spans="1:25" x14ac:dyDescent="0.25">
      <c r="A1892" t="s">
        <v>162</v>
      </c>
      <c r="B1892">
        <v>390.96899999999999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1.2300499999999999E-3</v>
      </c>
      <c r="L1892">
        <v>0.99951999999999996</v>
      </c>
      <c r="M1892">
        <v>0</v>
      </c>
      <c r="N1892" t="s">
        <v>42</v>
      </c>
    </row>
    <row r="1893" spans="1:25" x14ac:dyDescent="0.25">
      <c r="A1893" t="s">
        <v>162</v>
      </c>
      <c r="B1893">
        <v>392.30200000000002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1.2300600000000001E-3</v>
      </c>
      <c r="L1893">
        <v>0.99983</v>
      </c>
      <c r="M1893">
        <v>0</v>
      </c>
      <c r="N1893" t="s">
        <v>42</v>
      </c>
    </row>
    <row r="1894" spans="1:25" x14ac:dyDescent="0.25">
      <c r="A1894" t="s">
        <v>162</v>
      </c>
      <c r="B1894">
        <v>379.57600000000002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1.23007E-3</v>
      </c>
      <c r="L1894">
        <v>0.99835700000000005</v>
      </c>
      <c r="M1894">
        <v>0</v>
      </c>
      <c r="N1894" t="s">
        <v>42</v>
      </c>
    </row>
    <row r="1895" spans="1:25" x14ac:dyDescent="0.25">
      <c r="A1895" t="s">
        <v>162</v>
      </c>
      <c r="B1895">
        <v>386.64100000000002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1.2300499999999999E-3</v>
      </c>
      <c r="L1895">
        <v>0.99975099999999995</v>
      </c>
      <c r="M1895">
        <v>0</v>
      </c>
      <c r="N1895" t="s">
        <v>42</v>
      </c>
    </row>
    <row r="1896" spans="1:25" x14ac:dyDescent="0.25">
      <c r="A1896" t="s">
        <v>162</v>
      </c>
      <c r="B1896">
        <v>387.18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1.2300499999999999E-3</v>
      </c>
      <c r="L1896">
        <v>0.99977499999999997</v>
      </c>
      <c r="M1896">
        <v>0</v>
      </c>
      <c r="N1896" t="s">
        <v>42</v>
      </c>
    </row>
    <row r="1897" spans="1:25" x14ac:dyDescent="0.25">
      <c r="A1897" t="s">
        <v>162</v>
      </c>
      <c r="B1897">
        <v>382.78300000000002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1.2300499999999999E-3</v>
      </c>
      <c r="L1897">
        <v>0.99928499999999998</v>
      </c>
      <c r="M1897">
        <v>0</v>
      </c>
      <c r="N1897" t="s">
        <v>42</v>
      </c>
    </row>
    <row r="1898" spans="1:25" x14ac:dyDescent="0.25">
      <c r="A1898" t="s">
        <v>162</v>
      </c>
      <c r="B1898">
        <v>397.21800000000002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1.2300499999999999E-3</v>
      </c>
      <c r="L1898">
        <v>0.99938700000000003</v>
      </c>
      <c r="M1898">
        <v>0</v>
      </c>
      <c r="N1898" t="s">
        <v>42</v>
      </c>
    </row>
    <row r="1899" spans="1:25" x14ac:dyDescent="0.25">
      <c r="A1899" t="s">
        <v>162</v>
      </c>
      <c r="B1899">
        <v>392.92700000000002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1.2300499999999999E-3</v>
      </c>
      <c r="L1899">
        <v>0.99996700000000005</v>
      </c>
      <c r="M1899">
        <v>0</v>
      </c>
      <c r="N1899" t="s">
        <v>42</v>
      </c>
    </row>
    <row r="1900" spans="1:25" x14ac:dyDescent="0.25">
      <c r="A1900" t="s">
        <v>162</v>
      </c>
      <c r="B1900">
        <v>400.70499999999998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1.2300499999999999E-3</v>
      </c>
      <c r="L1900">
        <v>0.99948499999999996</v>
      </c>
      <c r="M1900">
        <v>0</v>
      </c>
      <c r="N1900" t="s">
        <v>42</v>
      </c>
    </row>
    <row r="1901" spans="1:25" x14ac:dyDescent="0.25">
      <c r="A1901" t="s">
        <v>162</v>
      </c>
      <c r="B1901">
        <v>390.97399999999999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1.2301199999999999E-3</v>
      </c>
      <c r="L1901">
        <v>0.99943099999999996</v>
      </c>
      <c r="M1901">
        <v>0</v>
      </c>
      <c r="N1901" t="s">
        <v>42</v>
      </c>
    </row>
    <row r="1902" spans="1:25" x14ac:dyDescent="0.25">
      <c r="A1902" t="s">
        <v>162</v>
      </c>
      <c r="B1902">
        <v>384.702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1.2300600000000001E-3</v>
      </c>
      <c r="L1902">
        <v>0.99948300000000001</v>
      </c>
      <c r="M1902">
        <v>0</v>
      </c>
      <c r="N1902" t="s">
        <v>42</v>
      </c>
    </row>
    <row r="1903" spans="1:25" x14ac:dyDescent="0.25">
      <c r="A1903" t="s">
        <v>162</v>
      </c>
      <c r="B1903">
        <v>407.85899999999998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1.2300499999999999E-3</v>
      </c>
      <c r="L1903">
        <v>0.99973400000000001</v>
      </c>
      <c r="M1903">
        <v>0</v>
      </c>
      <c r="N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162</v>
      </c>
      <c r="B1904">
        <v>385.01299999999998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1.2300799999999999E-3</v>
      </c>
      <c r="L1904">
        <v>0.99958800000000003</v>
      </c>
      <c r="M1904">
        <v>0</v>
      </c>
      <c r="N1904" t="s">
        <v>42</v>
      </c>
      <c r="R1904">
        <f>AVERAGE(B1855:B1904)</f>
        <v>392.67913999999996</v>
      </c>
      <c r="S1904">
        <f>AVERAGE(C1855:C1904)</f>
        <v>0</v>
      </c>
      <c r="U1904">
        <f>_xlfn.VAR.P(B1855:B1904)</f>
        <v>41.582011520400002</v>
      </c>
      <c r="V1904">
        <f>_xlfn.VAR.P(C1855:C1904)</f>
        <v>0</v>
      </c>
      <c r="X1904">
        <f>1.96*SQRT(U1904)/50</f>
        <v>0.25277773276676774</v>
      </c>
      <c r="Y1904">
        <f>1.96*SQRT(V1904)/50</f>
        <v>0</v>
      </c>
    </row>
    <row r="1905" spans="1:13" x14ac:dyDescent="0.25">
      <c r="A1905" t="s">
        <v>163</v>
      </c>
      <c r="B1905">
        <v>19734.336500000001</v>
      </c>
      <c r="C1905" t="s">
        <v>36</v>
      </c>
    </row>
    <row r="1906" spans="1:13" x14ac:dyDescent="0.25">
      <c r="A1906" t="s">
        <v>164</v>
      </c>
      <c r="B1906">
        <v>304.899</v>
      </c>
      <c r="C1906">
        <v>302.81099999999998</v>
      </c>
      <c r="D1906">
        <v>302.75599999999997</v>
      </c>
      <c r="E1906">
        <v>298.49200000000002</v>
      </c>
      <c r="F1906">
        <v>10.663</v>
      </c>
      <c r="G1906">
        <v>0</v>
      </c>
      <c r="H1906">
        <v>44.752600000000001</v>
      </c>
      <c r="I1906">
        <v>0</v>
      </c>
      <c r="J1906">
        <v>1.2300600000000001E-3</v>
      </c>
      <c r="K1906">
        <v>0.99877300000000002</v>
      </c>
      <c r="L1906">
        <v>0</v>
      </c>
      <c r="M1906" t="s">
        <v>42</v>
      </c>
    </row>
    <row r="1907" spans="1:13" x14ac:dyDescent="0.25">
      <c r="A1907" t="s">
        <v>164</v>
      </c>
      <c r="B1907">
        <v>297.96499999999997</v>
      </c>
      <c r="C1907">
        <v>295.923</v>
      </c>
      <c r="D1907">
        <v>295.87799999999999</v>
      </c>
      <c r="E1907">
        <v>291.87</v>
      </c>
      <c r="F1907">
        <v>10.630100000000001</v>
      </c>
      <c r="G1907">
        <v>0</v>
      </c>
      <c r="H1907">
        <v>44.155099999999997</v>
      </c>
      <c r="I1907">
        <v>0</v>
      </c>
      <c r="J1907">
        <v>1.2300499999999999E-3</v>
      </c>
      <c r="K1907">
        <v>0.99998299999999996</v>
      </c>
      <c r="L1907">
        <v>0</v>
      </c>
      <c r="M1907" t="s">
        <v>42</v>
      </c>
    </row>
    <row r="1908" spans="1:13" x14ac:dyDescent="0.25">
      <c r="A1908" t="s">
        <v>164</v>
      </c>
      <c r="B1908">
        <v>308.67500000000001</v>
      </c>
      <c r="C1908">
        <v>306.76900000000001</v>
      </c>
      <c r="D1908">
        <v>306.72500000000002</v>
      </c>
      <c r="E1908">
        <v>302.72000000000003</v>
      </c>
      <c r="F1908">
        <v>11.3147</v>
      </c>
      <c r="G1908">
        <v>0</v>
      </c>
      <c r="H1908">
        <v>44.610500000000002</v>
      </c>
      <c r="I1908">
        <v>0</v>
      </c>
      <c r="J1908">
        <v>1.23007E-3</v>
      </c>
      <c r="K1908">
        <v>0.99900500000000003</v>
      </c>
      <c r="L1908">
        <v>0</v>
      </c>
      <c r="M1908" t="s">
        <v>42</v>
      </c>
    </row>
    <row r="1909" spans="1:13" x14ac:dyDescent="0.25">
      <c r="A1909" t="s">
        <v>164</v>
      </c>
      <c r="B1909">
        <v>294.19600000000003</v>
      </c>
      <c r="C1909">
        <v>292.22399999999999</v>
      </c>
      <c r="D1909">
        <v>292.18200000000002</v>
      </c>
      <c r="E1909">
        <v>288.18799999999999</v>
      </c>
      <c r="F1909">
        <v>11.026400000000001</v>
      </c>
      <c r="G1909">
        <v>0</v>
      </c>
      <c r="H1909">
        <v>44.382199999999997</v>
      </c>
      <c r="I1909">
        <v>0</v>
      </c>
      <c r="J1909">
        <v>1.2300600000000001E-3</v>
      </c>
      <c r="K1909">
        <v>0.99949200000000005</v>
      </c>
      <c r="L1909">
        <v>0</v>
      </c>
      <c r="M1909" t="s">
        <v>42</v>
      </c>
    </row>
    <row r="1910" spans="1:13" x14ac:dyDescent="0.25">
      <c r="A1910" t="s">
        <v>164</v>
      </c>
      <c r="B1910">
        <v>302.017</v>
      </c>
      <c r="C1910">
        <v>300.10500000000002</v>
      </c>
      <c r="D1910">
        <v>300.05500000000001</v>
      </c>
      <c r="E1910">
        <v>295.96300000000002</v>
      </c>
      <c r="F1910">
        <v>10.6843</v>
      </c>
      <c r="G1910">
        <v>0</v>
      </c>
      <c r="H1910">
        <v>44.846299999999999</v>
      </c>
      <c r="I1910">
        <v>0</v>
      </c>
      <c r="J1910">
        <v>1.2300499999999999E-3</v>
      </c>
      <c r="K1910">
        <v>0.99997899999999995</v>
      </c>
      <c r="L1910">
        <v>0</v>
      </c>
      <c r="M1910" t="s">
        <v>42</v>
      </c>
    </row>
    <row r="1911" spans="1:13" x14ac:dyDescent="0.25">
      <c r="A1911" t="s">
        <v>164</v>
      </c>
      <c r="B1911">
        <v>300.97399999999999</v>
      </c>
      <c r="C1911">
        <v>298.89</v>
      </c>
      <c r="D1911">
        <v>298.85000000000002</v>
      </c>
      <c r="E1911">
        <v>294.84199999999998</v>
      </c>
      <c r="F1911">
        <v>11.0861</v>
      </c>
      <c r="G1911">
        <v>0</v>
      </c>
      <c r="H1911">
        <v>44.398499999999999</v>
      </c>
      <c r="I1911">
        <v>0</v>
      </c>
      <c r="J1911">
        <v>1.2300900000000001E-3</v>
      </c>
      <c r="K1911">
        <v>0.99953999999999998</v>
      </c>
      <c r="L1911">
        <v>0</v>
      </c>
      <c r="M1911" t="s">
        <v>42</v>
      </c>
    </row>
    <row r="1912" spans="1:13" x14ac:dyDescent="0.25">
      <c r="A1912" t="s">
        <v>164</v>
      </c>
      <c r="B1912">
        <v>296.06799999999998</v>
      </c>
      <c r="C1912">
        <v>294.17099999999999</v>
      </c>
      <c r="D1912">
        <v>294.125</v>
      </c>
      <c r="E1912">
        <v>290.125</v>
      </c>
      <c r="F1912">
        <v>10.564299999999999</v>
      </c>
      <c r="G1912">
        <v>0</v>
      </c>
      <c r="H1912">
        <v>44.586300000000001</v>
      </c>
      <c r="I1912">
        <v>0</v>
      </c>
      <c r="J1912">
        <v>1.2300499999999999E-3</v>
      </c>
      <c r="K1912">
        <v>0.99949699999999997</v>
      </c>
      <c r="L1912">
        <v>0</v>
      </c>
      <c r="M1912" t="s">
        <v>42</v>
      </c>
    </row>
    <row r="1913" spans="1:13" x14ac:dyDescent="0.25">
      <c r="A1913" t="s">
        <v>164</v>
      </c>
      <c r="B1913">
        <v>316.17599999999999</v>
      </c>
      <c r="C1913">
        <v>314.262</v>
      </c>
      <c r="D1913">
        <v>314.209</v>
      </c>
      <c r="E1913">
        <v>310.02300000000002</v>
      </c>
      <c r="F1913">
        <v>10.878</v>
      </c>
      <c r="G1913">
        <v>0</v>
      </c>
      <c r="H1913">
        <v>45.235999999999997</v>
      </c>
      <c r="I1913">
        <v>0</v>
      </c>
      <c r="J1913">
        <v>1.23007E-3</v>
      </c>
      <c r="K1913">
        <v>0.99979600000000002</v>
      </c>
      <c r="L1913">
        <v>0</v>
      </c>
      <c r="M1913" t="s">
        <v>42</v>
      </c>
    </row>
    <row r="1914" spans="1:13" x14ac:dyDescent="0.25">
      <c r="A1914" t="s">
        <v>164</v>
      </c>
      <c r="B1914">
        <v>297.67899999999997</v>
      </c>
      <c r="C1914">
        <v>295.77100000000002</v>
      </c>
      <c r="D1914">
        <v>295.72899999999998</v>
      </c>
      <c r="E1914">
        <v>291.64</v>
      </c>
      <c r="F1914">
        <v>11.273199999999999</v>
      </c>
      <c r="G1914">
        <v>0</v>
      </c>
      <c r="H1914">
        <v>44.962899999999998</v>
      </c>
      <c r="I1914">
        <v>0</v>
      </c>
      <c r="J1914">
        <v>1.2300499999999999E-3</v>
      </c>
      <c r="K1914">
        <v>0.99984799999999996</v>
      </c>
      <c r="L1914">
        <v>0</v>
      </c>
      <c r="M1914" t="s">
        <v>42</v>
      </c>
    </row>
    <row r="1915" spans="1:13" x14ac:dyDescent="0.25">
      <c r="A1915" t="s">
        <v>164</v>
      </c>
      <c r="B1915">
        <v>300.51600000000002</v>
      </c>
      <c r="C1915">
        <v>298.60300000000001</v>
      </c>
      <c r="D1915">
        <v>298.55700000000002</v>
      </c>
      <c r="E1915">
        <v>294.52999999999997</v>
      </c>
      <c r="F1915">
        <v>11.6936</v>
      </c>
      <c r="G1915">
        <v>0</v>
      </c>
      <c r="H1915">
        <v>44.740299999999998</v>
      </c>
      <c r="I1915">
        <v>0</v>
      </c>
      <c r="J1915">
        <v>1.2300499999999999E-3</v>
      </c>
      <c r="K1915">
        <v>0.99950799999999995</v>
      </c>
      <c r="L1915">
        <v>0</v>
      </c>
      <c r="M1915" t="s">
        <v>42</v>
      </c>
    </row>
    <row r="1916" spans="1:13" x14ac:dyDescent="0.25">
      <c r="A1916" t="s">
        <v>164</v>
      </c>
      <c r="B1916">
        <v>306.46699999999998</v>
      </c>
      <c r="C1916">
        <v>304.53899999999999</v>
      </c>
      <c r="D1916">
        <v>304.49</v>
      </c>
      <c r="E1916">
        <v>300.39100000000002</v>
      </c>
      <c r="F1916">
        <v>11.2905</v>
      </c>
      <c r="G1916">
        <v>0</v>
      </c>
      <c r="H1916">
        <v>45.1218</v>
      </c>
      <c r="I1916">
        <v>0</v>
      </c>
      <c r="J1916">
        <v>1.2300499999999999E-3</v>
      </c>
      <c r="K1916">
        <v>0.99936899999999995</v>
      </c>
      <c r="L1916">
        <v>0</v>
      </c>
      <c r="M1916" t="s">
        <v>42</v>
      </c>
    </row>
    <row r="1917" spans="1:13" x14ac:dyDescent="0.25">
      <c r="A1917" t="s">
        <v>164</v>
      </c>
      <c r="B1917">
        <v>288.536</v>
      </c>
      <c r="C1917">
        <v>286.56599999999997</v>
      </c>
      <c r="D1917">
        <v>286.52499999999998</v>
      </c>
      <c r="E1917">
        <v>282.55399999999997</v>
      </c>
      <c r="F1917">
        <v>10.9831</v>
      </c>
      <c r="G1917">
        <v>0</v>
      </c>
      <c r="H1917">
        <v>44.365299999999998</v>
      </c>
      <c r="I1917">
        <v>0</v>
      </c>
      <c r="J1917">
        <v>1.2300600000000001E-3</v>
      </c>
      <c r="K1917">
        <v>0.99997599999999998</v>
      </c>
      <c r="L1917">
        <v>0</v>
      </c>
      <c r="M1917" t="s">
        <v>42</v>
      </c>
    </row>
    <row r="1918" spans="1:13" x14ac:dyDescent="0.25">
      <c r="A1918" t="s">
        <v>164</v>
      </c>
      <c r="B1918">
        <v>296.14800000000002</v>
      </c>
      <c r="C1918">
        <v>294.12200000000001</v>
      </c>
      <c r="D1918">
        <v>294.07799999999997</v>
      </c>
      <c r="E1918">
        <v>290.09300000000002</v>
      </c>
      <c r="F1918">
        <v>11.063800000000001</v>
      </c>
      <c r="G1918">
        <v>0</v>
      </c>
      <c r="H1918">
        <v>45.712400000000002</v>
      </c>
      <c r="I1918">
        <v>0</v>
      </c>
      <c r="J1918">
        <v>1.2300499999999999E-3</v>
      </c>
      <c r="K1918">
        <v>0.99914899999999995</v>
      </c>
      <c r="L1918">
        <v>0</v>
      </c>
      <c r="M1918" t="s">
        <v>42</v>
      </c>
    </row>
    <row r="1919" spans="1:13" x14ac:dyDescent="0.25">
      <c r="A1919" t="s">
        <v>164</v>
      </c>
      <c r="B1919">
        <v>306.12299999999999</v>
      </c>
      <c r="C1919">
        <v>304.19499999999999</v>
      </c>
      <c r="D1919">
        <v>304.149</v>
      </c>
      <c r="E1919">
        <v>300.13600000000002</v>
      </c>
      <c r="F1919">
        <v>10.5999</v>
      </c>
      <c r="G1919">
        <v>0</v>
      </c>
      <c r="H1919">
        <v>44.410499999999999</v>
      </c>
      <c r="I1919">
        <v>0</v>
      </c>
      <c r="J1919">
        <v>1.2300799999999999E-3</v>
      </c>
      <c r="K1919">
        <v>0.99918799999999997</v>
      </c>
      <c r="L1919">
        <v>0</v>
      </c>
      <c r="M1919" t="s">
        <v>42</v>
      </c>
    </row>
    <row r="1920" spans="1:13" x14ac:dyDescent="0.25">
      <c r="A1920" t="s">
        <v>164</v>
      </c>
      <c r="B1920">
        <v>315.52</v>
      </c>
      <c r="C1920">
        <v>313.59199999999998</v>
      </c>
      <c r="D1920">
        <v>313.541</v>
      </c>
      <c r="E1920">
        <v>309.28699999999998</v>
      </c>
      <c r="F1920">
        <v>11.0968</v>
      </c>
      <c r="G1920">
        <v>0</v>
      </c>
      <c r="H1920">
        <v>45.979599999999998</v>
      </c>
      <c r="I1920">
        <v>0</v>
      </c>
      <c r="J1920">
        <v>1.23007E-3</v>
      </c>
      <c r="K1920">
        <v>0.99990100000000004</v>
      </c>
      <c r="L1920">
        <v>0</v>
      </c>
      <c r="M1920" t="s">
        <v>42</v>
      </c>
    </row>
    <row r="1921" spans="1:13" x14ac:dyDescent="0.25">
      <c r="A1921" t="s">
        <v>164</v>
      </c>
      <c r="B1921">
        <v>306.22000000000003</v>
      </c>
      <c r="C1921">
        <v>304.17700000000002</v>
      </c>
      <c r="D1921">
        <v>304.12</v>
      </c>
      <c r="E1921">
        <v>299.91000000000003</v>
      </c>
      <c r="F1921">
        <v>10.988799999999999</v>
      </c>
      <c r="G1921">
        <v>0</v>
      </c>
      <c r="H1921">
        <v>45.271500000000003</v>
      </c>
      <c r="I1921">
        <v>0</v>
      </c>
      <c r="J1921">
        <v>1.2300499999999999E-3</v>
      </c>
      <c r="K1921">
        <v>0.99979899999999999</v>
      </c>
      <c r="L1921">
        <v>0</v>
      </c>
      <c r="M1921" t="s">
        <v>42</v>
      </c>
    </row>
    <row r="1922" spans="1:13" x14ac:dyDescent="0.25">
      <c r="A1922" t="s">
        <v>164</v>
      </c>
      <c r="B1922">
        <v>287.31700000000001</v>
      </c>
      <c r="C1922">
        <v>285.40199999999999</v>
      </c>
      <c r="D1922">
        <v>285.351</v>
      </c>
      <c r="E1922">
        <v>281.29199999999997</v>
      </c>
      <c r="F1922">
        <v>11.1884</v>
      </c>
      <c r="G1922">
        <v>0</v>
      </c>
      <c r="H1922">
        <v>44.312100000000001</v>
      </c>
      <c r="I1922">
        <v>0</v>
      </c>
      <c r="J1922">
        <v>1.2300499999999999E-3</v>
      </c>
      <c r="K1922">
        <v>0.99993100000000001</v>
      </c>
      <c r="L1922">
        <v>0</v>
      </c>
      <c r="M1922" t="s">
        <v>42</v>
      </c>
    </row>
    <row r="1923" spans="1:13" x14ac:dyDescent="0.25">
      <c r="A1923" t="s">
        <v>164</v>
      </c>
      <c r="B1923">
        <v>301.096</v>
      </c>
      <c r="C1923">
        <v>299.01900000000001</v>
      </c>
      <c r="D1923">
        <v>298.97000000000003</v>
      </c>
      <c r="E1923">
        <v>294.74599999999998</v>
      </c>
      <c r="F1923">
        <v>10.8001</v>
      </c>
      <c r="G1923">
        <v>0</v>
      </c>
      <c r="H1923">
        <v>45.738900000000001</v>
      </c>
      <c r="I1923">
        <v>0</v>
      </c>
      <c r="J1923">
        <v>1.2300499999999999E-3</v>
      </c>
      <c r="K1923">
        <v>0.99973000000000001</v>
      </c>
      <c r="L1923">
        <v>0</v>
      </c>
      <c r="M1923" t="s">
        <v>42</v>
      </c>
    </row>
    <row r="1924" spans="1:13" x14ac:dyDescent="0.25">
      <c r="A1924" t="s">
        <v>164</v>
      </c>
      <c r="B1924">
        <v>317.66300000000001</v>
      </c>
      <c r="C1924">
        <v>315.75400000000002</v>
      </c>
      <c r="D1924">
        <v>315.69600000000003</v>
      </c>
      <c r="E1924">
        <v>311.57</v>
      </c>
      <c r="F1924">
        <v>11.389900000000001</v>
      </c>
      <c r="G1924">
        <v>0</v>
      </c>
      <c r="H1924">
        <v>44.818899999999999</v>
      </c>
      <c r="I1924">
        <v>0</v>
      </c>
      <c r="J1924">
        <v>1.2300799999999999E-3</v>
      </c>
      <c r="K1924">
        <v>0.99981200000000003</v>
      </c>
      <c r="L1924">
        <v>0</v>
      </c>
      <c r="M1924" t="s">
        <v>42</v>
      </c>
    </row>
    <row r="1925" spans="1:13" x14ac:dyDescent="0.25">
      <c r="A1925" t="s">
        <v>164</v>
      </c>
      <c r="B1925">
        <v>307.17599999999999</v>
      </c>
      <c r="C1925">
        <v>305.09199999999998</v>
      </c>
      <c r="D1925">
        <v>305.04500000000002</v>
      </c>
      <c r="E1925">
        <v>301.03199999999998</v>
      </c>
      <c r="F1925">
        <v>11.061500000000001</v>
      </c>
      <c r="G1925">
        <v>0</v>
      </c>
      <c r="H1925">
        <v>44.160699999999999</v>
      </c>
      <c r="I1925">
        <v>0</v>
      </c>
      <c r="J1925">
        <v>1.2300499999999999E-3</v>
      </c>
      <c r="K1925">
        <v>0.99914899999999995</v>
      </c>
      <c r="L1925">
        <v>0</v>
      </c>
      <c r="M1925" t="s">
        <v>42</v>
      </c>
    </row>
    <row r="1926" spans="1:13" x14ac:dyDescent="0.25">
      <c r="A1926" t="s">
        <v>164</v>
      </c>
      <c r="B1926">
        <v>318.43</v>
      </c>
      <c r="C1926">
        <v>316.53500000000003</v>
      </c>
      <c r="D1926">
        <v>316.48200000000003</v>
      </c>
      <c r="E1926">
        <v>312.41699999999997</v>
      </c>
      <c r="F1926">
        <v>11.2875</v>
      </c>
      <c r="G1926">
        <v>0</v>
      </c>
      <c r="H1926">
        <v>44.537599999999998</v>
      </c>
      <c r="I1926">
        <v>0</v>
      </c>
      <c r="J1926">
        <v>1.2300600000000001E-3</v>
      </c>
      <c r="K1926">
        <v>0.99979799999999996</v>
      </c>
      <c r="L1926">
        <v>0</v>
      </c>
      <c r="M1926" t="s">
        <v>42</v>
      </c>
    </row>
    <row r="1927" spans="1:13" x14ac:dyDescent="0.25">
      <c r="A1927" t="s">
        <v>164</v>
      </c>
      <c r="B1927">
        <v>313.98200000000003</v>
      </c>
      <c r="C1927">
        <v>311.97399999999999</v>
      </c>
      <c r="D1927">
        <v>311.92700000000002</v>
      </c>
      <c r="E1927">
        <v>307.93200000000002</v>
      </c>
      <c r="F1927">
        <v>11.0756</v>
      </c>
      <c r="G1927">
        <v>0</v>
      </c>
      <c r="H1927">
        <v>44.478200000000001</v>
      </c>
      <c r="I1927">
        <v>0</v>
      </c>
      <c r="J1927">
        <v>1.23011E-3</v>
      </c>
      <c r="K1927">
        <v>0.99979200000000001</v>
      </c>
      <c r="L1927">
        <v>0</v>
      </c>
      <c r="M1927" t="s">
        <v>42</v>
      </c>
    </row>
    <row r="1928" spans="1:13" x14ac:dyDescent="0.25">
      <c r="A1928" t="s">
        <v>164</v>
      </c>
      <c r="B1928">
        <v>302.89600000000002</v>
      </c>
      <c r="C1928">
        <v>300.99599999999998</v>
      </c>
      <c r="D1928">
        <v>300.95299999999997</v>
      </c>
      <c r="E1928">
        <v>296.96300000000002</v>
      </c>
      <c r="F1928">
        <v>11.027100000000001</v>
      </c>
      <c r="G1928">
        <v>0</v>
      </c>
      <c r="H1928">
        <v>44.322699999999998</v>
      </c>
      <c r="I1928">
        <v>0</v>
      </c>
      <c r="J1928">
        <v>1.23011E-3</v>
      </c>
      <c r="K1928">
        <v>0.99984700000000004</v>
      </c>
      <c r="L1928">
        <v>0</v>
      </c>
      <c r="M1928" t="s">
        <v>42</v>
      </c>
    </row>
    <row r="1929" spans="1:13" x14ac:dyDescent="0.25">
      <c r="A1929" t="s">
        <v>164</v>
      </c>
      <c r="B1929">
        <v>302.34399999999999</v>
      </c>
      <c r="C1929">
        <v>300.303</v>
      </c>
      <c r="D1929">
        <v>300.255</v>
      </c>
      <c r="E1929">
        <v>296.04399999999998</v>
      </c>
      <c r="F1929">
        <v>11.372299999999999</v>
      </c>
      <c r="G1929">
        <v>0</v>
      </c>
      <c r="H1929">
        <v>44.753399999999999</v>
      </c>
      <c r="I1929">
        <v>0</v>
      </c>
      <c r="J1929">
        <v>1.2300600000000001E-3</v>
      </c>
      <c r="K1929">
        <v>0.99982099999999996</v>
      </c>
      <c r="L1929">
        <v>0</v>
      </c>
      <c r="M1929" t="s">
        <v>42</v>
      </c>
    </row>
    <row r="1930" spans="1:13" x14ac:dyDescent="0.25">
      <c r="A1930" t="s">
        <v>164</v>
      </c>
      <c r="B1930">
        <v>309.75799999999998</v>
      </c>
      <c r="C1930">
        <v>307.71499999999997</v>
      </c>
      <c r="D1930">
        <v>307.67200000000003</v>
      </c>
      <c r="E1930">
        <v>303.67599999999999</v>
      </c>
      <c r="F1930">
        <v>10.558999999999999</v>
      </c>
      <c r="G1930">
        <v>0</v>
      </c>
      <c r="H1930">
        <v>44.645899999999997</v>
      </c>
      <c r="I1930">
        <v>0</v>
      </c>
      <c r="J1930">
        <v>1.2300499999999999E-3</v>
      </c>
      <c r="K1930">
        <v>0.99926000000000004</v>
      </c>
      <c r="L1930">
        <v>0</v>
      </c>
      <c r="M1930" t="s">
        <v>42</v>
      </c>
    </row>
    <row r="1931" spans="1:13" x14ac:dyDescent="0.25">
      <c r="A1931" t="s">
        <v>164</v>
      </c>
      <c r="B1931">
        <v>295.84800000000001</v>
      </c>
      <c r="C1931">
        <v>293.79300000000001</v>
      </c>
      <c r="D1931">
        <v>293.74799999999999</v>
      </c>
      <c r="E1931">
        <v>289.726</v>
      </c>
      <c r="F1931">
        <v>10.521800000000001</v>
      </c>
      <c r="G1931">
        <v>0</v>
      </c>
      <c r="H1931">
        <v>44.464300000000001</v>
      </c>
      <c r="I1931">
        <v>0</v>
      </c>
      <c r="J1931">
        <v>1.2300499999999999E-3</v>
      </c>
      <c r="K1931">
        <v>0.99943199999999999</v>
      </c>
      <c r="L1931">
        <v>0</v>
      </c>
      <c r="M1931" t="s">
        <v>42</v>
      </c>
    </row>
    <row r="1932" spans="1:13" x14ac:dyDescent="0.25">
      <c r="A1932" t="s">
        <v>164</v>
      </c>
      <c r="B1932">
        <v>294.06900000000002</v>
      </c>
      <c r="C1932">
        <v>292.00099999999998</v>
      </c>
      <c r="D1932">
        <v>291.95299999999997</v>
      </c>
      <c r="E1932">
        <v>287.88600000000002</v>
      </c>
      <c r="F1932">
        <v>10.5328</v>
      </c>
      <c r="G1932">
        <v>0</v>
      </c>
      <c r="H1932">
        <v>44.284100000000002</v>
      </c>
      <c r="I1932">
        <v>0</v>
      </c>
      <c r="J1932">
        <v>1.2300600000000001E-3</v>
      </c>
      <c r="K1932">
        <v>0.99994499999999997</v>
      </c>
      <c r="L1932">
        <v>0</v>
      </c>
      <c r="M1932" t="s">
        <v>42</v>
      </c>
    </row>
    <row r="1933" spans="1:13" x14ac:dyDescent="0.25">
      <c r="A1933" t="s">
        <v>164</v>
      </c>
      <c r="B1933">
        <v>302.024</v>
      </c>
      <c r="C1933">
        <v>300.11200000000002</v>
      </c>
      <c r="D1933">
        <v>300.06200000000001</v>
      </c>
      <c r="E1933">
        <v>295.95800000000003</v>
      </c>
      <c r="F1933">
        <v>10.8079</v>
      </c>
      <c r="G1933">
        <v>0</v>
      </c>
      <c r="H1933">
        <v>44.960099999999997</v>
      </c>
      <c r="I1933">
        <v>0</v>
      </c>
      <c r="J1933">
        <v>1.2300499999999999E-3</v>
      </c>
      <c r="K1933">
        <v>0.99950499999999998</v>
      </c>
      <c r="L1933">
        <v>0</v>
      </c>
      <c r="M1933" t="s">
        <v>42</v>
      </c>
    </row>
    <row r="1934" spans="1:13" x14ac:dyDescent="0.25">
      <c r="A1934" t="s">
        <v>164</v>
      </c>
      <c r="B1934">
        <v>294.07799999999997</v>
      </c>
      <c r="C1934">
        <v>292.173</v>
      </c>
      <c r="D1934">
        <v>292.13099999999997</v>
      </c>
      <c r="E1934">
        <v>288.16300000000001</v>
      </c>
      <c r="F1934">
        <v>10.488899999999999</v>
      </c>
      <c r="G1934">
        <v>0</v>
      </c>
      <c r="H1934">
        <v>44.044600000000003</v>
      </c>
      <c r="I1934">
        <v>0</v>
      </c>
      <c r="J1934">
        <v>1.2300499999999999E-3</v>
      </c>
      <c r="K1934">
        <v>0.99990000000000001</v>
      </c>
      <c r="L1934">
        <v>0</v>
      </c>
      <c r="M1934" t="s">
        <v>42</v>
      </c>
    </row>
    <row r="1935" spans="1:13" x14ac:dyDescent="0.25">
      <c r="A1935" t="s">
        <v>164</v>
      </c>
      <c r="B1935">
        <v>302.899</v>
      </c>
      <c r="C1935">
        <v>300.81299999999999</v>
      </c>
      <c r="D1935">
        <v>300.77</v>
      </c>
      <c r="E1935">
        <v>296.75299999999999</v>
      </c>
      <c r="F1935">
        <v>10.565899999999999</v>
      </c>
      <c r="G1935">
        <v>0</v>
      </c>
      <c r="H1935">
        <v>44.512900000000002</v>
      </c>
      <c r="I1935">
        <v>0</v>
      </c>
      <c r="J1935">
        <v>1.2300499999999999E-3</v>
      </c>
      <c r="K1935">
        <v>0.99980999999999998</v>
      </c>
      <c r="L1935">
        <v>0</v>
      </c>
      <c r="M1935" t="s">
        <v>42</v>
      </c>
    </row>
    <row r="1936" spans="1:13" x14ac:dyDescent="0.25">
      <c r="A1936" t="s">
        <v>164</v>
      </c>
      <c r="B1936">
        <v>298.45800000000003</v>
      </c>
      <c r="C1936">
        <v>296.42899999999997</v>
      </c>
      <c r="D1936">
        <v>296.37799999999999</v>
      </c>
      <c r="E1936">
        <v>292.28300000000002</v>
      </c>
      <c r="F1936">
        <v>10.6554</v>
      </c>
      <c r="G1936">
        <v>0</v>
      </c>
      <c r="H1936">
        <v>45.006999999999998</v>
      </c>
      <c r="I1936">
        <v>0</v>
      </c>
      <c r="J1936">
        <v>1.2300499999999999E-3</v>
      </c>
      <c r="K1936">
        <v>0.99995100000000003</v>
      </c>
      <c r="L1936">
        <v>0</v>
      </c>
      <c r="M1936" t="s">
        <v>42</v>
      </c>
    </row>
    <row r="1937" spans="1:13" x14ac:dyDescent="0.25">
      <c r="A1937" t="s">
        <v>164</v>
      </c>
      <c r="B1937">
        <v>299.34199999999998</v>
      </c>
      <c r="C1937">
        <v>297.423</v>
      </c>
      <c r="D1937">
        <v>297.37700000000001</v>
      </c>
      <c r="E1937">
        <v>293.37700000000001</v>
      </c>
      <c r="F1937">
        <v>10.5099</v>
      </c>
      <c r="G1937">
        <v>0</v>
      </c>
      <c r="H1937">
        <v>44.198</v>
      </c>
      <c r="I1937">
        <v>0</v>
      </c>
      <c r="J1937">
        <v>1.2300499999999999E-3</v>
      </c>
      <c r="K1937">
        <v>0.99970700000000001</v>
      </c>
      <c r="L1937">
        <v>0</v>
      </c>
      <c r="M1937" t="s">
        <v>42</v>
      </c>
    </row>
    <row r="1938" spans="1:13" x14ac:dyDescent="0.25">
      <c r="A1938" t="s">
        <v>164</v>
      </c>
      <c r="B1938">
        <v>293.12700000000001</v>
      </c>
      <c r="C1938">
        <v>291.20600000000002</v>
      </c>
      <c r="D1938">
        <v>291.161</v>
      </c>
      <c r="E1938">
        <v>287.16000000000003</v>
      </c>
      <c r="F1938">
        <v>10.5886</v>
      </c>
      <c r="G1938">
        <v>0</v>
      </c>
      <c r="H1938">
        <v>44.462000000000003</v>
      </c>
      <c r="I1938">
        <v>0</v>
      </c>
      <c r="J1938">
        <v>1.2300499999999999E-3</v>
      </c>
      <c r="K1938">
        <v>0.99960000000000004</v>
      </c>
      <c r="L1938">
        <v>0</v>
      </c>
      <c r="M1938" t="s">
        <v>42</v>
      </c>
    </row>
    <row r="1939" spans="1:13" x14ac:dyDescent="0.25">
      <c r="A1939" t="s">
        <v>164</v>
      </c>
      <c r="B1939">
        <v>293.15699999999998</v>
      </c>
      <c r="C1939">
        <v>290.99599999999998</v>
      </c>
      <c r="D1939">
        <v>290.95299999999997</v>
      </c>
      <c r="E1939">
        <v>286.91800000000001</v>
      </c>
      <c r="F1939">
        <v>10.610099999999999</v>
      </c>
      <c r="G1939">
        <v>0</v>
      </c>
      <c r="H1939">
        <v>44.213999999999999</v>
      </c>
      <c r="I1939">
        <v>0</v>
      </c>
      <c r="J1939">
        <v>1.2300499999999999E-3</v>
      </c>
      <c r="K1939">
        <v>0.99968699999999999</v>
      </c>
      <c r="L1939">
        <v>0</v>
      </c>
      <c r="M1939" t="s">
        <v>42</v>
      </c>
    </row>
    <row r="1940" spans="1:13" x14ac:dyDescent="0.25">
      <c r="A1940" t="s">
        <v>164</v>
      </c>
      <c r="B1940">
        <v>286.06299999999999</v>
      </c>
      <c r="C1940">
        <v>284.15899999999999</v>
      </c>
      <c r="D1940">
        <v>284.11599999999999</v>
      </c>
      <c r="E1940">
        <v>280.13600000000002</v>
      </c>
      <c r="F1940">
        <v>10.5219</v>
      </c>
      <c r="G1940">
        <v>0</v>
      </c>
      <c r="H1940">
        <v>44.624099999999999</v>
      </c>
      <c r="I1940">
        <v>0</v>
      </c>
      <c r="J1940">
        <v>1.2300900000000001E-3</v>
      </c>
      <c r="K1940">
        <v>0.99997400000000003</v>
      </c>
      <c r="L1940">
        <v>0</v>
      </c>
      <c r="M1940" t="s">
        <v>42</v>
      </c>
    </row>
    <row r="1941" spans="1:13" x14ac:dyDescent="0.25">
      <c r="A1941" t="s">
        <v>164</v>
      </c>
      <c r="B1941">
        <v>306.33999999999997</v>
      </c>
      <c r="C1941">
        <v>304.39100000000002</v>
      </c>
      <c r="D1941">
        <v>304.34399999999999</v>
      </c>
      <c r="E1941">
        <v>300.30500000000001</v>
      </c>
      <c r="F1941">
        <v>10.735900000000001</v>
      </c>
      <c r="G1941">
        <v>0</v>
      </c>
      <c r="H1941">
        <v>44.095799999999997</v>
      </c>
      <c r="I1941">
        <v>0</v>
      </c>
      <c r="J1941">
        <v>1.2300600000000001E-3</v>
      </c>
      <c r="K1941">
        <v>0.99839800000000001</v>
      </c>
      <c r="L1941">
        <v>0</v>
      </c>
      <c r="M1941" t="s">
        <v>42</v>
      </c>
    </row>
    <row r="1942" spans="1:13" x14ac:dyDescent="0.25">
      <c r="A1942" t="s">
        <v>164</v>
      </c>
      <c r="B1942">
        <v>299.43599999999998</v>
      </c>
      <c r="C1942">
        <v>297.51900000000001</v>
      </c>
      <c r="D1942">
        <v>297.47699999999998</v>
      </c>
      <c r="E1942">
        <v>293.46199999999999</v>
      </c>
      <c r="F1942">
        <v>10.5624</v>
      </c>
      <c r="G1942">
        <v>0</v>
      </c>
      <c r="H1942">
        <v>44.4178</v>
      </c>
      <c r="I1942">
        <v>0</v>
      </c>
      <c r="J1942">
        <v>1.2300499999999999E-3</v>
      </c>
      <c r="K1942">
        <v>0.99876799999999999</v>
      </c>
      <c r="L1942">
        <v>0</v>
      </c>
      <c r="M1942" t="s">
        <v>42</v>
      </c>
    </row>
    <row r="1943" spans="1:13" x14ac:dyDescent="0.25">
      <c r="A1943" t="s">
        <v>164</v>
      </c>
      <c r="B1943">
        <v>311.517</v>
      </c>
      <c r="C1943">
        <v>309.57299999999998</v>
      </c>
      <c r="D1943">
        <v>309.524</v>
      </c>
      <c r="E1943">
        <v>305.45</v>
      </c>
      <c r="F1943">
        <v>11.298</v>
      </c>
      <c r="G1943">
        <v>0</v>
      </c>
      <c r="H1943">
        <v>44.808900000000001</v>
      </c>
      <c r="I1943">
        <v>0</v>
      </c>
      <c r="J1943">
        <v>1.2300799999999999E-3</v>
      </c>
      <c r="K1943">
        <v>0.99993299999999996</v>
      </c>
      <c r="L1943">
        <v>0</v>
      </c>
      <c r="M1943" t="s">
        <v>42</v>
      </c>
    </row>
    <row r="1944" spans="1:13" x14ac:dyDescent="0.25">
      <c r="A1944" t="s">
        <v>164</v>
      </c>
      <c r="B1944">
        <v>312.73200000000003</v>
      </c>
      <c r="C1944">
        <v>310.82799999999997</v>
      </c>
      <c r="D1944">
        <v>310.78199999999998</v>
      </c>
      <c r="E1944">
        <v>306.70400000000001</v>
      </c>
      <c r="F1944">
        <v>10.516999999999999</v>
      </c>
      <c r="G1944">
        <v>0</v>
      </c>
      <c r="H1944">
        <v>44.633099999999999</v>
      </c>
      <c r="I1944">
        <v>0</v>
      </c>
      <c r="J1944">
        <v>1.23007E-3</v>
      </c>
      <c r="K1944">
        <v>0.99985999999999997</v>
      </c>
      <c r="L1944">
        <v>0</v>
      </c>
      <c r="M1944" t="s">
        <v>42</v>
      </c>
    </row>
    <row r="1945" spans="1:13" x14ac:dyDescent="0.25">
      <c r="A1945" t="s">
        <v>164</v>
      </c>
      <c r="B1945">
        <v>304.29599999999999</v>
      </c>
      <c r="C1945">
        <v>302.39100000000002</v>
      </c>
      <c r="D1945">
        <v>302.34300000000002</v>
      </c>
      <c r="E1945">
        <v>298.28800000000001</v>
      </c>
      <c r="F1945">
        <v>10.615399999999999</v>
      </c>
      <c r="G1945">
        <v>0</v>
      </c>
      <c r="H1945">
        <v>44.331000000000003</v>
      </c>
      <c r="I1945">
        <v>0</v>
      </c>
      <c r="J1945">
        <v>1.2300600000000001E-3</v>
      </c>
      <c r="K1945">
        <v>0.99958899999999995</v>
      </c>
      <c r="L1945">
        <v>0</v>
      </c>
      <c r="M1945" t="s">
        <v>42</v>
      </c>
    </row>
    <row r="1946" spans="1:13" x14ac:dyDescent="0.25">
      <c r="A1946" t="s">
        <v>164</v>
      </c>
      <c r="B1946">
        <v>302.94799999999998</v>
      </c>
      <c r="C1946">
        <v>300.827</v>
      </c>
      <c r="D1946">
        <v>300.78100000000001</v>
      </c>
      <c r="E1946">
        <v>296.76900000000001</v>
      </c>
      <c r="F1946">
        <v>11.140599999999999</v>
      </c>
      <c r="G1946">
        <v>0</v>
      </c>
      <c r="H1946">
        <v>45.154000000000003</v>
      </c>
      <c r="I1946">
        <v>0</v>
      </c>
      <c r="J1946">
        <v>1.23007E-3</v>
      </c>
      <c r="K1946">
        <v>0.99991600000000003</v>
      </c>
      <c r="L1946">
        <v>0</v>
      </c>
      <c r="M1946" t="s">
        <v>42</v>
      </c>
    </row>
    <row r="1947" spans="1:13" x14ac:dyDescent="0.25">
      <c r="A1947" t="s">
        <v>164</v>
      </c>
      <c r="B1947">
        <v>309.99099999999999</v>
      </c>
      <c r="C1947">
        <v>307.88900000000001</v>
      </c>
      <c r="D1947">
        <v>307.85000000000002</v>
      </c>
      <c r="E1947">
        <v>303.87900000000002</v>
      </c>
      <c r="F1947">
        <v>10.615500000000001</v>
      </c>
      <c r="G1947">
        <v>0</v>
      </c>
      <c r="H1947">
        <v>44.42</v>
      </c>
      <c r="I1947">
        <v>0</v>
      </c>
      <c r="J1947">
        <v>1.2300499999999999E-3</v>
      </c>
      <c r="K1947">
        <v>0.99977400000000005</v>
      </c>
      <c r="L1947">
        <v>0</v>
      </c>
      <c r="M1947" t="s">
        <v>42</v>
      </c>
    </row>
    <row r="1948" spans="1:13" x14ac:dyDescent="0.25">
      <c r="A1948" t="s">
        <v>164</v>
      </c>
      <c r="B1948">
        <v>305.87299999999999</v>
      </c>
      <c r="C1948">
        <v>303.84899999999999</v>
      </c>
      <c r="D1948">
        <v>303.80500000000001</v>
      </c>
      <c r="E1948">
        <v>299.80500000000001</v>
      </c>
      <c r="F1948">
        <v>11.099500000000001</v>
      </c>
      <c r="G1948">
        <v>0</v>
      </c>
      <c r="H1948">
        <v>44.319499999999998</v>
      </c>
      <c r="I1948">
        <v>0</v>
      </c>
      <c r="J1948">
        <v>1.2300499999999999E-3</v>
      </c>
      <c r="K1948">
        <v>0.99966100000000002</v>
      </c>
      <c r="L1948">
        <v>0</v>
      </c>
      <c r="M1948" t="s">
        <v>42</v>
      </c>
    </row>
    <row r="1949" spans="1:13" x14ac:dyDescent="0.25">
      <c r="A1949" t="s">
        <v>164</v>
      </c>
      <c r="B1949">
        <v>308.67099999999999</v>
      </c>
      <c r="C1949">
        <v>306.77</v>
      </c>
      <c r="D1949">
        <v>306.71699999999998</v>
      </c>
      <c r="E1949">
        <v>302.59199999999998</v>
      </c>
      <c r="F1949">
        <v>10.779500000000001</v>
      </c>
      <c r="G1949">
        <v>0</v>
      </c>
      <c r="H1949">
        <v>44.981400000000001</v>
      </c>
      <c r="I1949">
        <v>0</v>
      </c>
      <c r="J1949">
        <v>1.2300499999999999E-3</v>
      </c>
      <c r="K1949">
        <v>0.99965199999999999</v>
      </c>
      <c r="L1949">
        <v>0</v>
      </c>
      <c r="M1949" t="s">
        <v>42</v>
      </c>
    </row>
    <row r="1950" spans="1:13" x14ac:dyDescent="0.25">
      <c r="A1950" t="s">
        <v>164</v>
      </c>
      <c r="B1950">
        <v>287.92500000000001</v>
      </c>
      <c r="C1950">
        <v>285.89499999999998</v>
      </c>
      <c r="D1950">
        <v>285.84899999999999</v>
      </c>
      <c r="E1950">
        <v>281.78899999999999</v>
      </c>
      <c r="F1950">
        <v>10.5786</v>
      </c>
      <c r="G1950">
        <v>0</v>
      </c>
      <c r="H1950">
        <v>45.104799999999997</v>
      </c>
      <c r="I1950">
        <v>0</v>
      </c>
      <c r="J1950">
        <v>1.2300499999999999E-3</v>
      </c>
      <c r="K1950">
        <v>0.999892</v>
      </c>
      <c r="L1950">
        <v>0</v>
      </c>
      <c r="M1950" t="s">
        <v>42</v>
      </c>
    </row>
    <row r="1951" spans="1:13" x14ac:dyDescent="0.25">
      <c r="A1951" t="s">
        <v>164</v>
      </c>
      <c r="B1951">
        <v>306.36799999999999</v>
      </c>
      <c r="C1951">
        <v>304.43400000000003</v>
      </c>
      <c r="D1951">
        <v>304.38799999999998</v>
      </c>
      <c r="E1951">
        <v>300.36</v>
      </c>
      <c r="F1951">
        <v>10.6159</v>
      </c>
      <c r="G1951">
        <v>0</v>
      </c>
      <c r="H1951">
        <v>44.943300000000001</v>
      </c>
      <c r="I1951">
        <v>0</v>
      </c>
      <c r="J1951">
        <v>1.2300499999999999E-3</v>
      </c>
      <c r="K1951">
        <v>0.99980100000000005</v>
      </c>
      <c r="L1951">
        <v>0</v>
      </c>
      <c r="M1951" t="s">
        <v>42</v>
      </c>
    </row>
    <row r="1952" spans="1:13" x14ac:dyDescent="0.25">
      <c r="A1952" t="s">
        <v>164</v>
      </c>
      <c r="B1952">
        <v>312.80599999999998</v>
      </c>
      <c r="C1952">
        <v>310.76900000000001</v>
      </c>
      <c r="D1952">
        <v>310.71600000000001</v>
      </c>
      <c r="E1952">
        <v>306.62700000000001</v>
      </c>
      <c r="F1952">
        <v>11.389799999999999</v>
      </c>
      <c r="G1952">
        <v>0</v>
      </c>
      <c r="H1952">
        <v>44.582099999999997</v>
      </c>
      <c r="I1952">
        <v>0</v>
      </c>
      <c r="J1952">
        <v>1.2300499999999999E-3</v>
      </c>
      <c r="K1952">
        <v>0.99948300000000001</v>
      </c>
      <c r="L1952">
        <v>0</v>
      </c>
      <c r="M1952" t="s">
        <v>42</v>
      </c>
    </row>
    <row r="1953" spans="1:25" x14ac:dyDescent="0.25">
      <c r="A1953" t="s">
        <v>164</v>
      </c>
      <c r="B1953">
        <v>304.87599999999998</v>
      </c>
      <c r="C1953">
        <v>302.78800000000001</v>
      </c>
      <c r="D1953">
        <v>302.73899999999998</v>
      </c>
      <c r="E1953">
        <v>298.70400000000001</v>
      </c>
      <c r="F1953">
        <v>11.131</v>
      </c>
      <c r="G1953">
        <v>0</v>
      </c>
      <c r="H1953">
        <v>44.634399999999999</v>
      </c>
      <c r="I1953">
        <v>0</v>
      </c>
      <c r="J1953">
        <v>1.2300499999999999E-3</v>
      </c>
      <c r="K1953">
        <v>0.999834</v>
      </c>
      <c r="L1953">
        <v>0</v>
      </c>
      <c r="M1953" t="s">
        <v>42</v>
      </c>
    </row>
    <row r="1954" spans="1:25" x14ac:dyDescent="0.25">
      <c r="A1954" t="s">
        <v>164</v>
      </c>
      <c r="B1954">
        <v>301.32</v>
      </c>
      <c r="C1954">
        <v>299.42099999999999</v>
      </c>
      <c r="D1954">
        <v>299.37200000000001</v>
      </c>
      <c r="E1954">
        <v>295.19400000000002</v>
      </c>
      <c r="F1954">
        <v>10.6153</v>
      </c>
      <c r="G1954">
        <v>0</v>
      </c>
      <c r="H1954">
        <v>45.055700000000002</v>
      </c>
      <c r="I1954">
        <v>0</v>
      </c>
      <c r="J1954">
        <v>1.2300499999999999E-3</v>
      </c>
      <c r="K1954">
        <v>0.99969600000000003</v>
      </c>
      <c r="L1954">
        <v>0</v>
      </c>
      <c r="M1954" t="s">
        <v>42</v>
      </c>
    </row>
    <row r="1955" spans="1:25" x14ac:dyDescent="0.25">
      <c r="A1955" t="s">
        <v>164</v>
      </c>
      <c r="B1955">
        <v>296.63499999999999</v>
      </c>
      <c r="C1955">
        <v>294.58100000000002</v>
      </c>
      <c r="D1955">
        <v>294.53800000000001</v>
      </c>
      <c r="E1955">
        <v>290.553</v>
      </c>
      <c r="F1955">
        <v>11.0929</v>
      </c>
      <c r="G1955">
        <v>0</v>
      </c>
      <c r="H1955">
        <v>44.779899999999998</v>
      </c>
      <c r="I1955">
        <v>0</v>
      </c>
      <c r="J1955">
        <v>1.2300499999999999E-3</v>
      </c>
      <c r="K1955">
        <v>0.99870099999999995</v>
      </c>
      <c r="L1955">
        <v>0</v>
      </c>
      <c r="M1955" t="s">
        <v>42</v>
      </c>
    </row>
    <row r="1956" spans="1:25" x14ac:dyDescent="0.25">
      <c r="A1956" t="s">
        <v>164</v>
      </c>
      <c r="B1956">
        <v>310.42399999999998</v>
      </c>
      <c r="C1956">
        <v>308.52600000000001</v>
      </c>
      <c r="D1956">
        <v>308.47300000000001</v>
      </c>
      <c r="E1956">
        <v>304.34800000000001</v>
      </c>
      <c r="F1956">
        <v>10.815200000000001</v>
      </c>
      <c r="G1956">
        <v>0</v>
      </c>
      <c r="H1956">
        <v>45.390999999999998</v>
      </c>
      <c r="I1956">
        <v>0</v>
      </c>
      <c r="J1956">
        <v>1.2300499999999999E-3</v>
      </c>
      <c r="K1956">
        <v>0.99999000000000005</v>
      </c>
      <c r="L1956">
        <v>0</v>
      </c>
      <c r="M1956" t="s">
        <v>42</v>
      </c>
    </row>
    <row r="1957" spans="1:25" x14ac:dyDescent="0.25">
      <c r="A1957" t="s">
        <v>164</v>
      </c>
      <c r="B1957">
        <v>288.57299999999998</v>
      </c>
      <c r="C1957">
        <v>286.65800000000002</v>
      </c>
      <c r="D1957">
        <v>286.61200000000002</v>
      </c>
      <c r="E1957">
        <v>282.60599999999999</v>
      </c>
      <c r="F1957">
        <v>10.5952</v>
      </c>
      <c r="G1957">
        <v>0</v>
      </c>
      <c r="H1957">
        <v>44.532200000000003</v>
      </c>
      <c r="I1957">
        <v>0</v>
      </c>
      <c r="J1957">
        <v>1.2300600000000001E-3</v>
      </c>
      <c r="K1957">
        <v>0.99983900000000003</v>
      </c>
      <c r="L1957">
        <v>0</v>
      </c>
      <c r="M1957" t="s">
        <v>42</v>
      </c>
    </row>
    <row r="1958" spans="1:25" x14ac:dyDescent="0.25">
      <c r="A1958" t="s">
        <v>164</v>
      </c>
      <c r="B1958">
        <v>312.709</v>
      </c>
      <c r="C1958">
        <v>310.80700000000002</v>
      </c>
      <c r="D1958">
        <v>310.76</v>
      </c>
      <c r="E1958">
        <v>306.36700000000002</v>
      </c>
      <c r="F1958">
        <v>10.533099999999999</v>
      </c>
      <c r="G1958">
        <v>0</v>
      </c>
      <c r="H1958">
        <v>44.237200000000001</v>
      </c>
      <c r="I1958">
        <v>0</v>
      </c>
      <c r="J1958">
        <v>1.2300499999999999E-3</v>
      </c>
      <c r="K1958">
        <v>0.99979899999999999</v>
      </c>
      <c r="L1958">
        <v>0</v>
      </c>
      <c r="M1958" t="s">
        <v>42</v>
      </c>
    </row>
    <row r="1959" spans="1:25" x14ac:dyDescent="0.25">
      <c r="A1959" t="s">
        <v>164</v>
      </c>
      <c r="B1959">
        <v>299.47500000000002</v>
      </c>
      <c r="C1959">
        <v>297.56700000000001</v>
      </c>
      <c r="D1959">
        <v>297.51799999999997</v>
      </c>
      <c r="E1959">
        <v>293.29500000000002</v>
      </c>
      <c r="F1959">
        <v>10.694100000000001</v>
      </c>
      <c r="G1959">
        <v>0</v>
      </c>
      <c r="H1959">
        <v>44.6297</v>
      </c>
      <c r="I1959">
        <v>0</v>
      </c>
      <c r="J1959">
        <v>1.2300600000000001E-3</v>
      </c>
      <c r="K1959">
        <v>0.99918399999999996</v>
      </c>
      <c r="L1959">
        <v>0</v>
      </c>
      <c r="M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164</v>
      </c>
      <c r="B1960">
        <v>304.358</v>
      </c>
      <c r="C1960">
        <v>302.44299999999998</v>
      </c>
      <c r="D1960">
        <v>302.399</v>
      </c>
      <c r="E1960">
        <v>298.39999999999998</v>
      </c>
      <c r="F1960">
        <v>11.588900000000001</v>
      </c>
      <c r="G1960">
        <v>0</v>
      </c>
      <c r="H1960">
        <v>44.585700000000003</v>
      </c>
      <c r="I1960">
        <v>0</v>
      </c>
      <c r="J1960">
        <v>1.2300499999999999E-3</v>
      </c>
      <c r="K1960">
        <v>0.99947699999999995</v>
      </c>
      <c r="L1960">
        <v>0</v>
      </c>
      <c r="M1960" t="s">
        <v>42</v>
      </c>
      <c r="R1960">
        <f>AVERAGE(B1911:B1960)</f>
        <v>302.74854000000005</v>
      </c>
      <c r="S1960">
        <f>AVERAGE(C1911:C1960)</f>
        <v>300.77417999999989</v>
      </c>
      <c r="U1960">
        <f>_xlfn.VAR.P(B1911:B1960)</f>
        <v>67.023048328399994</v>
      </c>
      <c r="V1960">
        <f>_xlfn.VAR.P(C1911:C1960)</f>
        <v>67.153877467600026</v>
      </c>
      <c r="X1960">
        <f>1.96*SQRT(U1960)/50</f>
        <v>0.32092101362072339</v>
      </c>
      <c r="Y1960">
        <f>1.96*SQRT(V1960)/50</f>
        <v>0.3212340801842371</v>
      </c>
    </row>
    <row r="1961" spans="1:25" x14ac:dyDescent="0.25">
      <c r="A1961" t="s">
        <v>165</v>
      </c>
      <c r="B1961">
        <v>15247.257</v>
      </c>
      <c r="C1961" t="s">
        <v>36</v>
      </c>
    </row>
    <row r="1962" spans="1:25" x14ac:dyDescent="0.25">
      <c r="A1962" t="s">
        <v>166</v>
      </c>
      <c r="B1962">
        <v>445.81</v>
      </c>
      <c r="C1962">
        <v>381.49200000000002</v>
      </c>
      <c r="D1962">
        <v>381.44099999999997</v>
      </c>
      <c r="E1962">
        <v>377.34699999999998</v>
      </c>
      <c r="F1962">
        <v>10.645300000000001</v>
      </c>
      <c r="G1962">
        <v>129.49</v>
      </c>
      <c r="H1962">
        <v>46.424100000000003</v>
      </c>
      <c r="I1962">
        <v>13.361499999999999</v>
      </c>
      <c r="J1962">
        <v>42.648299999999999</v>
      </c>
      <c r="K1962">
        <v>218.97200000000001</v>
      </c>
      <c r="L1962">
        <v>1.2300499999999999E-3</v>
      </c>
      <c r="M1962">
        <v>0.99965000000000004</v>
      </c>
      <c r="N1962">
        <v>0</v>
      </c>
      <c r="O1962" t="s">
        <v>42</v>
      </c>
    </row>
    <row r="1963" spans="1:25" x14ac:dyDescent="0.25">
      <c r="A1963" t="s">
        <v>166</v>
      </c>
      <c r="B1963">
        <v>451.30599999999998</v>
      </c>
      <c r="C1963">
        <v>386.75099999999998</v>
      </c>
      <c r="D1963">
        <v>386.69900000000001</v>
      </c>
      <c r="E1963">
        <v>382.57299999999998</v>
      </c>
      <c r="F1963">
        <v>10.7988</v>
      </c>
      <c r="G1963">
        <v>129.84299999999999</v>
      </c>
      <c r="H1963">
        <v>46.187899999999999</v>
      </c>
      <c r="I1963">
        <v>13.597899999999999</v>
      </c>
      <c r="J1963">
        <v>42.874000000000002</v>
      </c>
      <c r="K1963">
        <v>223.697</v>
      </c>
      <c r="L1963">
        <v>1.2300600000000001E-3</v>
      </c>
      <c r="M1963">
        <v>0.99960800000000005</v>
      </c>
      <c r="N1963">
        <v>0</v>
      </c>
      <c r="O1963" t="s">
        <v>42</v>
      </c>
    </row>
    <row r="1964" spans="1:25" x14ac:dyDescent="0.25">
      <c r="A1964" t="s">
        <v>166</v>
      </c>
      <c r="B1964">
        <v>462.3</v>
      </c>
      <c r="C1964">
        <v>399.85500000000002</v>
      </c>
      <c r="D1964">
        <v>399.80599999999998</v>
      </c>
      <c r="E1964">
        <v>395.75</v>
      </c>
      <c r="F1964">
        <v>11.2807</v>
      </c>
      <c r="G1964">
        <v>130.29499999999999</v>
      </c>
      <c r="H1964">
        <v>46.645200000000003</v>
      </c>
      <c r="I1964">
        <v>13.553599999999999</v>
      </c>
      <c r="J1964">
        <v>42.988</v>
      </c>
      <c r="K1964">
        <v>235.91</v>
      </c>
      <c r="L1964">
        <v>1.2300499999999999E-3</v>
      </c>
      <c r="M1964">
        <v>0.99994400000000006</v>
      </c>
      <c r="N1964">
        <v>0</v>
      </c>
      <c r="O1964" t="s">
        <v>42</v>
      </c>
    </row>
    <row r="1965" spans="1:25" x14ac:dyDescent="0.25">
      <c r="A1965" t="s">
        <v>166</v>
      </c>
      <c r="B1965">
        <v>458.50299999999999</v>
      </c>
      <c r="C1965">
        <v>397.15199999999999</v>
      </c>
      <c r="D1965">
        <v>397.09800000000001</v>
      </c>
      <c r="E1965">
        <v>393.005</v>
      </c>
      <c r="F1965">
        <v>10.7075</v>
      </c>
      <c r="G1965">
        <v>130.773</v>
      </c>
      <c r="H1965">
        <v>46.182600000000001</v>
      </c>
      <c r="I1965">
        <v>13.5318</v>
      </c>
      <c r="J1965">
        <v>43.525700000000001</v>
      </c>
      <c r="K1965">
        <v>232.83699999999999</v>
      </c>
      <c r="L1965">
        <v>1.23007E-3</v>
      </c>
      <c r="M1965">
        <v>0.99986299999999995</v>
      </c>
      <c r="N1965">
        <v>0</v>
      </c>
      <c r="O1965" t="s">
        <v>42</v>
      </c>
    </row>
    <row r="1966" spans="1:25" x14ac:dyDescent="0.25">
      <c r="A1966" t="s">
        <v>166</v>
      </c>
      <c r="B1966">
        <v>467.43400000000003</v>
      </c>
      <c r="C1966">
        <v>406.86500000000001</v>
      </c>
      <c r="D1966">
        <v>406.81700000000001</v>
      </c>
      <c r="E1966">
        <v>402.75200000000001</v>
      </c>
      <c r="F1966">
        <v>11.293200000000001</v>
      </c>
      <c r="G1966">
        <v>130.00700000000001</v>
      </c>
      <c r="H1966">
        <v>46.051200000000001</v>
      </c>
      <c r="I1966">
        <v>13.395099999999999</v>
      </c>
      <c r="J1966">
        <v>43.171300000000002</v>
      </c>
      <c r="K1966">
        <v>242.96700000000001</v>
      </c>
      <c r="L1966">
        <v>1.2300499999999999E-3</v>
      </c>
      <c r="M1966">
        <v>0.99979300000000004</v>
      </c>
      <c r="N1966">
        <v>0</v>
      </c>
      <c r="O1966" t="s">
        <v>42</v>
      </c>
    </row>
    <row r="1967" spans="1:25" x14ac:dyDescent="0.25">
      <c r="A1967" t="s">
        <v>166</v>
      </c>
      <c r="B1967">
        <v>474.19799999999998</v>
      </c>
      <c r="C1967">
        <v>410.38400000000001</v>
      </c>
      <c r="D1967">
        <v>410.32900000000001</v>
      </c>
      <c r="E1967">
        <v>406.16399999999999</v>
      </c>
      <c r="F1967">
        <v>11.5075</v>
      </c>
      <c r="G1967">
        <v>131.62700000000001</v>
      </c>
      <c r="H1967">
        <v>46.575699999999998</v>
      </c>
      <c r="I1967">
        <v>13.595800000000001</v>
      </c>
      <c r="J1967">
        <v>44.1038</v>
      </c>
      <c r="K1967">
        <v>244.54499999999999</v>
      </c>
      <c r="L1967">
        <v>1.2300499999999999E-3</v>
      </c>
      <c r="M1967">
        <v>0.99992599999999998</v>
      </c>
      <c r="N1967">
        <v>0</v>
      </c>
      <c r="O1967" t="s">
        <v>42</v>
      </c>
    </row>
    <row r="1968" spans="1:25" x14ac:dyDescent="0.25">
      <c r="A1968" t="s">
        <v>166</v>
      </c>
      <c r="B1968">
        <v>465.31099999999998</v>
      </c>
      <c r="C1968">
        <v>400.95400000000001</v>
      </c>
      <c r="D1968">
        <v>400.90199999999999</v>
      </c>
      <c r="E1968">
        <v>396.79899999999998</v>
      </c>
      <c r="F1968">
        <v>11.325100000000001</v>
      </c>
      <c r="G1968">
        <v>130.054</v>
      </c>
      <c r="H1968">
        <v>45.584000000000003</v>
      </c>
      <c r="I1968">
        <v>13.8604</v>
      </c>
      <c r="J1968">
        <v>43.322099999999999</v>
      </c>
      <c r="K1968">
        <v>237.251</v>
      </c>
      <c r="L1968">
        <v>1.23021E-3</v>
      </c>
      <c r="M1968">
        <v>0.99992599999999998</v>
      </c>
      <c r="N1968">
        <v>0</v>
      </c>
      <c r="O1968" t="s">
        <v>42</v>
      </c>
    </row>
    <row r="1969" spans="1:15" x14ac:dyDescent="0.25">
      <c r="A1969" t="s">
        <v>166</v>
      </c>
      <c r="B1969">
        <v>472.33800000000002</v>
      </c>
      <c r="C1969">
        <v>409.71600000000001</v>
      </c>
      <c r="D1969">
        <v>409.66300000000001</v>
      </c>
      <c r="E1969">
        <v>405.47699999999998</v>
      </c>
      <c r="F1969">
        <v>11.4026</v>
      </c>
      <c r="G1969">
        <v>131.083</v>
      </c>
      <c r="H1969">
        <v>46.394100000000002</v>
      </c>
      <c r="I1969">
        <v>13.620799999999999</v>
      </c>
      <c r="J1969">
        <v>43.585700000000003</v>
      </c>
      <c r="K1969">
        <v>244.33699999999999</v>
      </c>
      <c r="L1969">
        <v>1.2300799999999999E-3</v>
      </c>
      <c r="M1969">
        <v>0.99986299999999995</v>
      </c>
      <c r="N1969">
        <v>0</v>
      </c>
      <c r="O1969" t="s">
        <v>42</v>
      </c>
    </row>
    <row r="1970" spans="1:15" x14ac:dyDescent="0.25">
      <c r="A1970" t="s">
        <v>166</v>
      </c>
      <c r="B1970">
        <v>466.846</v>
      </c>
      <c r="C1970">
        <v>402.91699999999997</v>
      </c>
      <c r="D1970">
        <v>402.86799999999999</v>
      </c>
      <c r="E1970">
        <v>398.82400000000001</v>
      </c>
      <c r="F1970">
        <v>10.614100000000001</v>
      </c>
      <c r="G1970">
        <v>130.48400000000001</v>
      </c>
      <c r="H1970">
        <v>46.381599999999999</v>
      </c>
      <c r="I1970">
        <v>13.5815</v>
      </c>
      <c r="J1970">
        <v>43.251199999999997</v>
      </c>
      <c r="K1970">
        <v>239.44300000000001</v>
      </c>
      <c r="L1970">
        <v>1.23007E-3</v>
      </c>
      <c r="M1970">
        <v>0.99868500000000004</v>
      </c>
      <c r="N1970">
        <v>0</v>
      </c>
      <c r="O1970" t="s">
        <v>42</v>
      </c>
    </row>
    <row r="1971" spans="1:15" x14ac:dyDescent="0.25">
      <c r="A1971" t="s">
        <v>166</v>
      </c>
      <c r="B1971">
        <v>463.346</v>
      </c>
      <c r="C1971">
        <v>402.60899999999998</v>
      </c>
      <c r="D1971">
        <v>402.55200000000002</v>
      </c>
      <c r="E1971">
        <v>398.291</v>
      </c>
      <c r="F1971">
        <v>11.687900000000001</v>
      </c>
      <c r="G1971">
        <v>131.703</v>
      </c>
      <c r="H1971">
        <v>46.638300000000001</v>
      </c>
      <c r="I1971">
        <v>13.5769</v>
      </c>
      <c r="J1971">
        <v>44.124000000000002</v>
      </c>
      <c r="K1971">
        <v>236.202</v>
      </c>
      <c r="L1971">
        <v>1.2300499999999999E-3</v>
      </c>
      <c r="M1971">
        <v>0.99980999999999998</v>
      </c>
      <c r="N1971">
        <v>0</v>
      </c>
      <c r="O1971" t="s">
        <v>42</v>
      </c>
    </row>
    <row r="1972" spans="1:15" x14ac:dyDescent="0.25">
      <c r="A1972" t="s">
        <v>166</v>
      </c>
      <c r="B1972">
        <v>455.303</v>
      </c>
      <c r="C1972">
        <v>394.887</v>
      </c>
      <c r="D1972">
        <v>394.83800000000002</v>
      </c>
      <c r="E1972">
        <v>390.78399999999999</v>
      </c>
      <c r="F1972">
        <v>10.738300000000001</v>
      </c>
      <c r="G1972">
        <v>129.61600000000001</v>
      </c>
      <c r="H1972">
        <v>46.206800000000001</v>
      </c>
      <c r="I1972">
        <v>13.4566</v>
      </c>
      <c r="J1972">
        <v>42.950200000000002</v>
      </c>
      <c r="K1972">
        <v>232.23400000000001</v>
      </c>
      <c r="L1972">
        <v>1.2300499999999999E-3</v>
      </c>
      <c r="M1972">
        <v>0.99978800000000001</v>
      </c>
      <c r="N1972">
        <v>0</v>
      </c>
      <c r="O1972" t="s">
        <v>42</v>
      </c>
    </row>
    <row r="1973" spans="1:15" x14ac:dyDescent="0.25">
      <c r="A1973" t="s">
        <v>166</v>
      </c>
      <c r="B1973">
        <v>466.32900000000001</v>
      </c>
      <c r="C1973">
        <v>403.71699999999998</v>
      </c>
      <c r="D1973">
        <v>403.65800000000002</v>
      </c>
      <c r="E1973">
        <v>399.43799999999999</v>
      </c>
      <c r="F1973">
        <v>11.5923</v>
      </c>
      <c r="G1973">
        <v>131.624</v>
      </c>
      <c r="H1973">
        <v>46.672899999999998</v>
      </c>
      <c r="I1973">
        <v>13.7087</v>
      </c>
      <c r="J1973">
        <v>44.068800000000003</v>
      </c>
      <c r="K1973">
        <v>237.864</v>
      </c>
      <c r="L1973">
        <v>1.2300499999999999E-3</v>
      </c>
      <c r="M1973">
        <v>0.99960099999999996</v>
      </c>
      <c r="N1973">
        <v>0</v>
      </c>
      <c r="O1973" t="s">
        <v>42</v>
      </c>
    </row>
    <row r="1974" spans="1:15" x14ac:dyDescent="0.25">
      <c r="A1974" t="s">
        <v>166</v>
      </c>
      <c r="B1974">
        <v>450.09899999999999</v>
      </c>
      <c r="C1974">
        <v>384.67399999999998</v>
      </c>
      <c r="D1974">
        <v>384.62400000000002</v>
      </c>
      <c r="E1974">
        <v>380.589</v>
      </c>
      <c r="F1974">
        <v>10.627599999999999</v>
      </c>
      <c r="G1974">
        <v>128.786</v>
      </c>
      <c r="H1974">
        <v>45.882899999999999</v>
      </c>
      <c r="I1974">
        <v>13.2957</v>
      </c>
      <c r="J1974">
        <v>42.646099999999997</v>
      </c>
      <c r="K1974">
        <v>222.98</v>
      </c>
      <c r="L1974">
        <v>1.2300600000000001E-3</v>
      </c>
      <c r="M1974">
        <v>0.99970300000000001</v>
      </c>
      <c r="N1974">
        <v>0</v>
      </c>
      <c r="O1974" t="s">
        <v>42</v>
      </c>
    </row>
    <row r="1975" spans="1:15" x14ac:dyDescent="0.25">
      <c r="A1975" t="s">
        <v>166</v>
      </c>
      <c r="B1975">
        <v>464.61099999999999</v>
      </c>
      <c r="C1975">
        <v>398.84500000000003</v>
      </c>
      <c r="D1975">
        <v>398.79599999999999</v>
      </c>
      <c r="E1975">
        <v>394.55900000000003</v>
      </c>
      <c r="F1975">
        <v>10.6378</v>
      </c>
      <c r="G1975">
        <v>130.143</v>
      </c>
      <c r="H1975">
        <v>46.315800000000003</v>
      </c>
      <c r="I1975">
        <v>13.4657</v>
      </c>
      <c r="J1975">
        <v>43.289200000000001</v>
      </c>
      <c r="K1975">
        <v>235.43299999999999</v>
      </c>
      <c r="L1975">
        <v>1.2300499999999999E-3</v>
      </c>
      <c r="M1975">
        <v>0.99987400000000004</v>
      </c>
      <c r="N1975">
        <v>0</v>
      </c>
      <c r="O1975" t="s">
        <v>42</v>
      </c>
    </row>
    <row r="1976" spans="1:15" x14ac:dyDescent="0.25">
      <c r="A1976" t="s">
        <v>166</v>
      </c>
      <c r="B1976">
        <v>458.40899999999999</v>
      </c>
      <c r="C1976">
        <v>395.68799999999999</v>
      </c>
      <c r="D1976">
        <v>395.63900000000001</v>
      </c>
      <c r="E1976">
        <v>391.56099999999998</v>
      </c>
      <c r="F1976">
        <v>10.6518</v>
      </c>
      <c r="G1976">
        <v>130.31700000000001</v>
      </c>
      <c r="H1976">
        <v>46.4193</v>
      </c>
      <c r="I1976">
        <v>13.5524</v>
      </c>
      <c r="J1976">
        <v>43.256399999999999</v>
      </c>
      <c r="K1976">
        <v>232.172</v>
      </c>
      <c r="L1976">
        <v>1.2300499999999999E-3</v>
      </c>
      <c r="M1976">
        <v>0.99946199999999996</v>
      </c>
      <c r="N1976">
        <v>0</v>
      </c>
      <c r="O1976" t="s">
        <v>42</v>
      </c>
    </row>
    <row r="1977" spans="1:15" x14ac:dyDescent="0.25">
      <c r="A1977" t="s">
        <v>166</v>
      </c>
      <c r="B1977">
        <v>438.67200000000003</v>
      </c>
      <c r="C1977">
        <v>377.87</v>
      </c>
      <c r="D1977">
        <v>377.82299999999998</v>
      </c>
      <c r="E1977">
        <v>373.57499999999999</v>
      </c>
      <c r="F1977">
        <v>10.6305</v>
      </c>
      <c r="G1977">
        <v>129.66999999999999</v>
      </c>
      <c r="H1977">
        <v>47.052799999999998</v>
      </c>
      <c r="I1977">
        <v>13.43</v>
      </c>
      <c r="J1977">
        <v>42.309399999999997</v>
      </c>
      <c r="K1977">
        <v>215.197</v>
      </c>
      <c r="L1977">
        <v>1.2300499999999999E-3</v>
      </c>
      <c r="M1977">
        <v>0.99941500000000005</v>
      </c>
      <c r="N1977">
        <v>0</v>
      </c>
      <c r="O1977" t="s">
        <v>42</v>
      </c>
    </row>
    <row r="1978" spans="1:15" x14ac:dyDescent="0.25">
      <c r="A1978" t="s">
        <v>166</v>
      </c>
      <c r="B1978">
        <v>459.19200000000001</v>
      </c>
      <c r="C1978">
        <v>398.97500000000002</v>
      </c>
      <c r="D1978">
        <v>398.91699999999997</v>
      </c>
      <c r="E1978">
        <v>394.71600000000001</v>
      </c>
      <c r="F1978">
        <v>11.4656</v>
      </c>
      <c r="G1978">
        <v>131.77199999999999</v>
      </c>
      <c r="H1978">
        <v>46.429400000000001</v>
      </c>
      <c r="I1978">
        <v>13.754799999999999</v>
      </c>
      <c r="J1978">
        <v>44.315600000000003</v>
      </c>
      <c r="K1978">
        <v>233.01900000000001</v>
      </c>
      <c r="L1978">
        <v>1.2300600000000001E-3</v>
      </c>
      <c r="M1978">
        <v>0.99984099999999998</v>
      </c>
      <c r="N1978">
        <v>0</v>
      </c>
      <c r="O1978" t="s">
        <v>42</v>
      </c>
    </row>
    <row r="1979" spans="1:15" x14ac:dyDescent="0.25">
      <c r="A1979" t="s">
        <v>166</v>
      </c>
      <c r="B1979">
        <v>451.24599999999998</v>
      </c>
      <c r="C1979">
        <v>388.33600000000001</v>
      </c>
      <c r="D1979">
        <v>388.28800000000001</v>
      </c>
      <c r="E1979">
        <v>384.14400000000001</v>
      </c>
      <c r="F1979">
        <v>11.361599999999999</v>
      </c>
      <c r="G1979">
        <v>130.322</v>
      </c>
      <c r="H1979">
        <v>46.441400000000002</v>
      </c>
      <c r="I1979">
        <v>13.5586</v>
      </c>
      <c r="J1979">
        <v>43.293599999999998</v>
      </c>
      <c r="K1979">
        <v>224.18899999999999</v>
      </c>
      <c r="L1979">
        <v>1.2300499999999999E-3</v>
      </c>
      <c r="M1979">
        <v>0.99904599999999999</v>
      </c>
      <c r="N1979">
        <v>0</v>
      </c>
      <c r="O1979" t="s">
        <v>42</v>
      </c>
    </row>
    <row r="1980" spans="1:15" x14ac:dyDescent="0.25">
      <c r="A1980" t="s">
        <v>166</v>
      </c>
      <c r="B1980">
        <v>461.66399999999999</v>
      </c>
      <c r="C1980">
        <v>398.09500000000003</v>
      </c>
      <c r="D1980">
        <v>398.041</v>
      </c>
      <c r="E1980">
        <v>393.87099999999998</v>
      </c>
      <c r="F1980">
        <v>10.754099999999999</v>
      </c>
      <c r="G1980">
        <v>131.25800000000001</v>
      </c>
      <c r="H1980">
        <v>46.047400000000003</v>
      </c>
      <c r="I1980">
        <v>13.7585</v>
      </c>
      <c r="J1980">
        <v>44.027700000000003</v>
      </c>
      <c r="K1980">
        <v>233.16300000000001</v>
      </c>
      <c r="L1980">
        <v>1.2300499999999999E-3</v>
      </c>
      <c r="M1980">
        <v>0.99988100000000002</v>
      </c>
      <c r="N1980">
        <v>0</v>
      </c>
      <c r="O1980" t="s">
        <v>42</v>
      </c>
    </row>
    <row r="1981" spans="1:15" x14ac:dyDescent="0.25">
      <c r="A1981" t="s">
        <v>166</v>
      </c>
      <c r="B1981">
        <v>451.99</v>
      </c>
      <c r="C1981">
        <v>389.03699999999998</v>
      </c>
      <c r="D1981">
        <v>388.99099999999999</v>
      </c>
      <c r="E1981">
        <v>384.94200000000001</v>
      </c>
      <c r="F1981">
        <v>10.659700000000001</v>
      </c>
      <c r="G1981">
        <v>129.91900000000001</v>
      </c>
      <c r="H1981">
        <v>46.298400000000001</v>
      </c>
      <c r="I1981">
        <v>13.7814</v>
      </c>
      <c r="J1981">
        <v>42.700899999999997</v>
      </c>
      <c r="K1981">
        <v>226.119</v>
      </c>
      <c r="L1981">
        <v>1.23007E-3</v>
      </c>
      <c r="M1981">
        <v>0.99971699999999997</v>
      </c>
      <c r="N1981">
        <v>0</v>
      </c>
      <c r="O1981" t="s">
        <v>42</v>
      </c>
    </row>
    <row r="1982" spans="1:15" x14ac:dyDescent="0.25">
      <c r="A1982" t="s">
        <v>166</v>
      </c>
      <c r="B1982">
        <v>444.48</v>
      </c>
      <c r="C1982">
        <v>383.24700000000001</v>
      </c>
      <c r="D1982">
        <v>383.19600000000003</v>
      </c>
      <c r="E1982">
        <v>379.06400000000002</v>
      </c>
      <c r="F1982">
        <v>10.782299999999999</v>
      </c>
      <c r="G1982">
        <v>130.042</v>
      </c>
      <c r="H1982">
        <v>46.431699999999999</v>
      </c>
      <c r="I1982">
        <v>13.507</v>
      </c>
      <c r="J1982">
        <v>42.8626</v>
      </c>
      <c r="K1982">
        <v>219.96100000000001</v>
      </c>
      <c r="L1982">
        <v>1.2300600000000001E-3</v>
      </c>
      <c r="M1982">
        <v>0.99965300000000001</v>
      </c>
      <c r="N1982">
        <v>0</v>
      </c>
      <c r="O1982" t="s">
        <v>42</v>
      </c>
    </row>
    <row r="1983" spans="1:15" x14ac:dyDescent="0.25">
      <c r="A1983" t="s">
        <v>166</v>
      </c>
      <c r="B1983">
        <v>457.80500000000001</v>
      </c>
      <c r="C1983">
        <v>396.26900000000001</v>
      </c>
      <c r="D1983">
        <v>396.22399999999999</v>
      </c>
      <c r="E1983">
        <v>392.15</v>
      </c>
      <c r="F1983">
        <v>10.599500000000001</v>
      </c>
      <c r="G1983">
        <v>130.09399999999999</v>
      </c>
      <c r="H1983">
        <v>46.572400000000002</v>
      </c>
      <c r="I1983">
        <v>13.6966</v>
      </c>
      <c r="J1983">
        <v>42.7012</v>
      </c>
      <c r="K1983">
        <v>233.13900000000001</v>
      </c>
      <c r="L1983">
        <v>1.2300499999999999E-3</v>
      </c>
      <c r="M1983">
        <v>0.99998200000000004</v>
      </c>
      <c r="N1983">
        <v>0</v>
      </c>
      <c r="O1983" t="s">
        <v>42</v>
      </c>
    </row>
    <row r="1984" spans="1:15" x14ac:dyDescent="0.25">
      <c r="A1984" t="s">
        <v>166</v>
      </c>
      <c r="B1984">
        <v>458.13400000000001</v>
      </c>
      <c r="C1984">
        <v>396.90800000000002</v>
      </c>
      <c r="D1984">
        <v>396.85500000000002</v>
      </c>
      <c r="E1984">
        <v>392.69299999999998</v>
      </c>
      <c r="F1984">
        <v>10.8531</v>
      </c>
      <c r="G1984">
        <v>131.75399999999999</v>
      </c>
      <c r="H1984">
        <v>46.768799999999999</v>
      </c>
      <c r="I1984">
        <v>13.639200000000001</v>
      </c>
      <c r="J1984">
        <v>43.929699999999997</v>
      </c>
      <c r="K1984">
        <v>231.61600000000001</v>
      </c>
      <c r="L1984">
        <v>1.2300499999999999E-3</v>
      </c>
      <c r="M1984">
        <v>0.99994700000000003</v>
      </c>
      <c r="N1984">
        <v>0</v>
      </c>
      <c r="O1984" t="s">
        <v>42</v>
      </c>
    </row>
    <row r="1985" spans="1:15" x14ac:dyDescent="0.25">
      <c r="A1985" t="s">
        <v>166</v>
      </c>
      <c r="B1985">
        <v>461.685</v>
      </c>
      <c r="C1985">
        <v>401.096</v>
      </c>
      <c r="D1985">
        <v>401.04899999999998</v>
      </c>
      <c r="E1985">
        <v>396.995</v>
      </c>
      <c r="F1985">
        <v>10.5479</v>
      </c>
      <c r="G1985">
        <v>129.828</v>
      </c>
      <c r="H1985">
        <v>46.064399999999999</v>
      </c>
      <c r="I1985">
        <v>13.6089</v>
      </c>
      <c r="J1985">
        <v>43.064399999999999</v>
      </c>
      <c r="K1985">
        <v>238.40299999999999</v>
      </c>
      <c r="L1985">
        <v>1.2300499999999999E-3</v>
      </c>
      <c r="M1985">
        <v>0.99912299999999998</v>
      </c>
      <c r="N1985">
        <v>0</v>
      </c>
      <c r="O1985" t="s">
        <v>42</v>
      </c>
    </row>
    <row r="1986" spans="1:15" x14ac:dyDescent="0.25">
      <c r="A1986" t="s">
        <v>166</v>
      </c>
      <c r="B1986">
        <v>465.858</v>
      </c>
      <c r="C1986">
        <v>403.601</v>
      </c>
      <c r="D1986">
        <v>403.54700000000003</v>
      </c>
      <c r="E1986">
        <v>399.41699999999997</v>
      </c>
      <c r="F1986">
        <v>11.3331</v>
      </c>
      <c r="G1986">
        <v>130.98400000000001</v>
      </c>
      <c r="H1986">
        <v>46.41</v>
      </c>
      <c r="I1986">
        <v>13.605600000000001</v>
      </c>
      <c r="J1986">
        <v>43.7712</v>
      </c>
      <c r="K1986">
        <v>238.76599999999999</v>
      </c>
      <c r="L1986">
        <v>1.2300600000000001E-3</v>
      </c>
      <c r="M1986">
        <v>0.999614</v>
      </c>
      <c r="N1986">
        <v>0</v>
      </c>
      <c r="O1986" t="s">
        <v>42</v>
      </c>
    </row>
    <row r="1987" spans="1:15" x14ac:dyDescent="0.25">
      <c r="A1987" t="s">
        <v>166</v>
      </c>
      <c r="B1987">
        <v>466.62299999999999</v>
      </c>
      <c r="C1987">
        <v>403.80599999999998</v>
      </c>
      <c r="D1987">
        <v>403.75400000000002</v>
      </c>
      <c r="E1987">
        <v>399.70100000000002</v>
      </c>
      <c r="F1987">
        <v>11.3086</v>
      </c>
      <c r="G1987">
        <v>130.029</v>
      </c>
      <c r="H1987">
        <v>46.319200000000002</v>
      </c>
      <c r="I1987">
        <v>13.453200000000001</v>
      </c>
      <c r="J1987">
        <v>42.852699999999999</v>
      </c>
      <c r="K1987">
        <v>240.03800000000001</v>
      </c>
      <c r="L1987">
        <v>1.2300600000000001E-3</v>
      </c>
      <c r="M1987">
        <v>0.99950600000000001</v>
      </c>
      <c r="N1987">
        <v>0</v>
      </c>
      <c r="O1987" t="s">
        <v>42</v>
      </c>
    </row>
    <row r="1988" spans="1:15" x14ac:dyDescent="0.25">
      <c r="A1988" t="s">
        <v>166</v>
      </c>
      <c r="B1988">
        <v>456.07299999999998</v>
      </c>
      <c r="C1988">
        <v>394.63400000000001</v>
      </c>
      <c r="D1988">
        <v>394.58699999999999</v>
      </c>
      <c r="E1988">
        <v>390.49599999999998</v>
      </c>
      <c r="F1988">
        <v>10.5937</v>
      </c>
      <c r="G1988">
        <v>129.001</v>
      </c>
      <c r="H1988">
        <v>45.936199999999999</v>
      </c>
      <c r="I1988">
        <v>13.3888</v>
      </c>
      <c r="J1988">
        <v>42.5961</v>
      </c>
      <c r="K1988">
        <v>232.565</v>
      </c>
      <c r="L1988">
        <v>1.2300600000000001E-3</v>
      </c>
      <c r="M1988">
        <v>0.99901700000000004</v>
      </c>
      <c r="N1988">
        <v>0</v>
      </c>
      <c r="O1988" t="s">
        <v>42</v>
      </c>
    </row>
    <row r="1989" spans="1:15" x14ac:dyDescent="0.25">
      <c r="A1989" t="s">
        <v>166</v>
      </c>
      <c r="B1989">
        <v>474.77300000000002</v>
      </c>
      <c r="C1989">
        <v>410.83</v>
      </c>
      <c r="D1989">
        <v>410.779</v>
      </c>
      <c r="E1989">
        <v>406.685</v>
      </c>
      <c r="F1989">
        <v>11.4032</v>
      </c>
      <c r="G1989">
        <v>131.06700000000001</v>
      </c>
      <c r="H1989">
        <v>46.744999999999997</v>
      </c>
      <c r="I1989">
        <v>13.6076</v>
      </c>
      <c r="J1989">
        <v>43.353099999999998</v>
      </c>
      <c r="K1989">
        <v>245.75700000000001</v>
      </c>
      <c r="L1989">
        <v>1.2300499999999999E-3</v>
      </c>
      <c r="M1989">
        <v>0.99906799999999996</v>
      </c>
      <c r="N1989">
        <v>0</v>
      </c>
      <c r="O1989" t="s">
        <v>42</v>
      </c>
    </row>
    <row r="1990" spans="1:15" x14ac:dyDescent="0.25">
      <c r="A1990" t="s">
        <v>166</v>
      </c>
      <c r="B1990">
        <v>438.15600000000001</v>
      </c>
      <c r="C1990">
        <v>377.14499999999998</v>
      </c>
      <c r="D1990">
        <v>377.09500000000003</v>
      </c>
      <c r="E1990">
        <v>373.04899999999998</v>
      </c>
      <c r="F1990">
        <v>11.325200000000001</v>
      </c>
      <c r="G1990">
        <v>128.26900000000001</v>
      </c>
      <c r="H1990">
        <v>45.648099999999999</v>
      </c>
      <c r="I1990">
        <v>13.219900000000001</v>
      </c>
      <c r="J1990">
        <v>42.394799999999996</v>
      </c>
      <c r="K1990">
        <v>215.13</v>
      </c>
      <c r="L1990">
        <v>1.2300600000000001E-3</v>
      </c>
      <c r="M1990">
        <v>0.99934699999999999</v>
      </c>
      <c r="N1990">
        <v>0</v>
      </c>
      <c r="O1990" t="s">
        <v>42</v>
      </c>
    </row>
    <row r="1991" spans="1:15" x14ac:dyDescent="0.25">
      <c r="A1991" t="s">
        <v>166</v>
      </c>
      <c r="B1991">
        <v>464.81799999999998</v>
      </c>
      <c r="C1991">
        <v>401.25900000000001</v>
      </c>
      <c r="D1991">
        <v>401.209</v>
      </c>
      <c r="E1991">
        <v>397.11900000000003</v>
      </c>
      <c r="F1991">
        <v>11.400700000000001</v>
      </c>
      <c r="G1991">
        <v>131.636</v>
      </c>
      <c r="H1991">
        <v>47.390099999999997</v>
      </c>
      <c r="I1991">
        <v>13.6904</v>
      </c>
      <c r="J1991">
        <v>43.110300000000002</v>
      </c>
      <c r="K1991">
        <v>235.59899999999999</v>
      </c>
      <c r="L1991">
        <v>1.2300499999999999E-3</v>
      </c>
      <c r="M1991">
        <v>0.999857</v>
      </c>
      <c r="N1991">
        <v>0</v>
      </c>
      <c r="O1991" t="s">
        <v>42</v>
      </c>
    </row>
    <row r="1992" spans="1:15" x14ac:dyDescent="0.25">
      <c r="A1992" t="s">
        <v>166</v>
      </c>
      <c r="B1992">
        <v>458.68599999999998</v>
      </c>
      <c r="C1992">
        <v>397.71699999999998</v>
      </c>
      <c r="D1992">
        <v>397.67</v>
      </c>
      <c r="E1992">
        <v>393.60599999999999</v>
      </c>
      <c r="F1992">
        <v>10.672499999999999</v>
      </c>
      <c r="G1992">
        <v>129.702</v>
      </c>
      <c r="H1992">
        <v>46.3992</v>
      </c>
      <c r="I1992">
        <v>13.5425</v>
      </c>
      <c r="J1992">
        <v>42.634599999999999</v>
      </c>
      <c r="K1992">
        <v>234.916</v>
      </c>
      <c r="L1992">
        <v>1.23011E-3</v>
      </c>
      <c r="M1992">
        <v>0.999332</v>
      </c>
      <c r="N1992">
        <v>0</v>
      </c>
      <c r="O1992" t="s">
        <v>42</v>
      </c>
    </row>
    <row r="1993" spans="1:15" x14ac:dyDescent="0.25">
      <c r="A1993" t="s">
        <v>166</v>
      </c>
      <c r="B1993">
        <v>456.49700000000001</v>
      </c>
      <c r="C1993">
        <v>394.202</v>
      </c>
      <c r="D1993">
        <v>394.14800000000002</v>
      </c>
      <c r="E1993">
        <v>389.971</v>
      </c>
      <c r="F1993">
        <v>11.452400000000001</v>
      </c>
      <c r="G1993">
        <v>130.833</v>
      </c>
      <c r="H1993">
        <v>46.216200000000001</v>
      </c>
      <c r="I1993">
        <v>13.4747</v>
      </c>
      <c r="J1993">
        <v>43.871200000000002</v>
      </c>
      <c r="K1993">
        <v>229.298</v>
      </c>
      <c r="L1993">
        <v>1.2300499999999999E-3</v>
      </c>
      <c r="M1993">
        <v>0.99954200000000004</v>
      </c>
      <c r="N1993">
        <v>0</v>
      </c>
      <c r="O1993" t="s">
        <v>42</v>
      </c>
    </row>
    <row r="1994" spans="1:15" x14ac:dyDescent="0.25">
      <c r="A1994" t="s">
        <v>166</v>
      </c>
      <c r="B1994">
        <v>447.46199999999999</v>
      </c>
      <c r="C1994">
        <v>385.58600000000001</v>
      </c>
      <c r="D1994">
        <v>385.53699999999998</v>
      </c>
      <c r="E1994">
        <v>381.46499999999997</v>
      </c>
      <c r="F1994">
        <v>11.276899999999999</v>
      </c>
      <c r="G1994">
        <v>128.61699999999999</v>
      </c>
      <c r="H1994">
        <v>45.876399999999997</v>
      </c>
      <c r="I1994">
        <v>13.507</v>
      </c>
      <c r="J1994">
        <v>42.374099999999999</v>
      </c>
      <c r="K1994">
        <v>223.309</v>
      </c>
      <c r="L1994">
        <v>1.2300499999999999E-3</v>
      </c>
      <c r="M1994">
        <v>0.99928399999999995</v>
      </c>
      <c r="N1994">
        <v>0</v>
      </c>
      <c r="O1994" t="s">
        <v>42</v>
      </c>
    </row>
    <row r="1995" spans="1:15" x14ac:dyDescent="0.25">
      <c r="A1995" t="s">
        <v>166</v>
      </c>
      <c r="B1995">
        <v>453.22399999999999</v>
      </c>
      <c r="C1995">
        <v>392.60399999999998</v>
      </c>
      <c r="D1995">
        <v>392.55399999999997</v>
      </c>
      <c r="E1995">
        <v>388.464</v>
      </c>
      <c r="F1995">
        <v>11.406700000000001</v>
      </c>
      <c r="G1995">
        <v>130.29900000000001</v>
      </c>
      <c r="H1995">
        <v>46.480800000000002</v>
      </c>
      <c r="I1995">
        <v>13.597200000000001</v>
      </c>
      <c r="J1995">
        <v>42.849600000000002</v>
      </c>
      <c r="K1995">
        <v>228.422</v>
      </c>
      <c r="L1995">
        <v>1.2300600000000001E-3</v>
      </c>
      <c r="M1995">
        <v>0.99954399999999999</v>
      </c>
      <c r="N1995">
        <v>0</v>
      </c>
      <c r="O1995" t="s">
        <v>42</v>
      </c>
    </row>
    <row r="1996" spans="1:15" x14ac:dyDescent="0.25">
      <c r="A1996" t="s">
        <v>166</v>
      </c>
      <c r="B1996">
        <v>462.221</v>
      </c>
      <c r="C1996">
        <v>397.91399999999999</v>
      </c>
      <c r="D1996">
        <v>397.858</v>
      </c>
      <c r="E1996">
        <v>393.81299999999999</v>
      </c>
      <c r="F1996">
        <v>10.603300000000001</v>
      </c>
      <c r="G1996">
        <v>129.495</v>
      </c>
      <c r="H1996">
        <v>45.9739</v>
      </c>
      <c r="I1996">
        <v>13.561400000000001</v>
      </c>
      <c r="J1996">
        <v>42.709800000000001</v>
      </c>
      <c r="K1996">
        <v>235.38300000000001</v>
      </c>
      <c r="L1996">
        <v>1.2300499999999999E-3</v>
      </c>
      <c r="M1996">
        <v>0.99882899999999997</v>
      </c>
      <c r="N1996">
        <v>0</v>
      </c>
      <c r="O1996" t="s">
        <v>42</v>
      </c>
    </row>
    <row r="1997" spans="1:15" x14ac:dyDescent="0.25">
      <c r="A1997" t="s">
        <v>166</v>
      </c>
      <c r="B1997">
        <v>462.964</v>
      </c>
      <c r="C1997">
        <v>401.31099999999998</v>
      </c>
      <c r="D1997">
        <v>401.26</v>
      </c>
      <c r="E1997">
        <v>397.05799999999999</v>
      </c>
      <c r="F1997">
        <v>10.8194</v>
      </c>
      <c r="G1997">
        <v>132.232</v>
      </c>
      <c r="H1997">
        <v>47.109099999999998</v>
      </c>
      <c r="I1997">
        <v>13.537800000000001</v>
      </c>
      <c r="J1997">
        <v>43.920900000000003</v>
      </c>
      <c r="K1997">
        <v>235.548</v>
      </c>
      <c r="L1997">
        <v>1.2300499999999999E-3</v>
      </c>
      <c r="M1997">
        <v>0.99952799999999997</v>
      </c>
      <c r="N1997">
        <v>0</v>
      </c>
      <c r="O1997" t="s">
        <v>42</v>
      </c>
    </row>
    <row r="1998" spans="1:15" x14ac:dyDescent="0.25">
      <c r="A1998" t="s">
        <v>166</v>
      </c>
      <c r="B1998">
        <v>444.44400000000002</v>
      </c>
      <c r="C1998">
        <v>383.97399999999999</v>
      </c>
      <c r="D1998">
        <v>383.92700000000002</v>
      </c>
      <c r="E1998">
        <v>379.887</v>
      </c>
      <c r="F1998">
        <v>10.556800000000001</v>
      </c>
      <c r="G1998">
        <v>129.066</v>
      </c>
      <c r="H1998">
        <v>46.362400000000001</v>
      </c>
      <c r="I1998">
        <v>13.5281</v>
      </c>
      <c r="J1998">
        <v>42.319000000000003</v>
      </c>
      <c r="K1998">
        <v>222.02</v>
      </c>
      <c r="L1998">
        <v>1.2300499999999999E-3</v>
      </c>
      <c r="M1998">
        <v>0.99982800000000005</v>
      </c>
      <c r="N1998">
        <v>0</v>
      </c>
      <c r="O1998" t="s">
        <v>42</v>
      </c>
    </row>
    <row r="1999" spans="1:15" x14ac:dyDescent="0.25">
      <c r="A1999" t="s">
        <v>166</v>
      </c>
      <c r="B1999">
        <v>460.029</v>
      </c>
      <c r="C1999">
        <v>398.67200000000003</v>
      </c>
      <c r="D1999">
        <v>398.62099999999998</v>
      </c>
      <c r="E1999">
        <v>394.57100000000003</v>
      </c>
      <c r="F1999">
        <v>11.254</v>
      </c>
      <c r="G1999">
        <v>130.255</v>
      </c>
      <c r="H1999">
        <v>46.3429</v>
      </c>
      <c r="I1999">
        <v>13.397</v>
      </c>
      <c r="J1999">
        <v>43.328000000000003</v>
      </c>
      <c r="K1999">
        <v>234.727</v>
      </c>
      <c r="L1999">
        <v>1.2300499999999999E-3</v>
      </c>
      <c r="M1999">
        <v>0.99929000000000001</v>
      </c>
      <c r="N1999">
        <v>0</v>
      </c>
      <c r="O1999" t="s">
        <v>42</v>
      </c>
    </row>
    <row r="2000" spans="1:15" x14ac:dyDescent="0.25">
      <c r="A2000" t="s">
        <v>166</v>
      </c>
      <c r="B2000">
        <v>458.24099999999999</v>
      </c>
      <c r="C2000">
        <v>393.57499999999999</v>
      </c>
      <c r="D2000">
        <v>393.52600000000001</v>
      </c>
      <c r="E2000">
        <v>389.47199999999998</v>
      </c>
      <c r="F2000">
        <v>10.7117</v>
      </c>
      <c r="G2000">
        <v>129.79300000000001</v>
      </c>
      <c r="H2000">
        <v>46.4711</v>
      </c>
      <c r="I2000">
        <v>13.5945</v>
      </c>
      <c r="J2000">
        <v>42.770299999999999</v>
      </c>
      <c r="K2000">
        <v>230.80199999999999</v>
      </c>
      <c r="L2000">
        <v>1.2300499999999999E-3</v>
      </c>
      <c r="M2000">
        <v>0.99983299999999997</v>
      </c>
      <c r="N2000">
        <v>0</v>
      </c>
      <c r="O2000" t="s">
        <v>42</v>
      </c>
    </row>
    <row r="2001" spans="1:25" x14ac:dyDescent="0.25">
      <c r="A2001" t="s">
        <v>166</v>
      </c>
      <c r="B2001">
        <v>466.79199999999997</v>
      </c>
      <c r="C2001">
        <v>405.57900000000001</v>
      </c>
      <c r="D2001">
        <v>405.53500000000003</v>
      </c>
      <c r="E2001">
        <v>401.48500000000001</v>
      </c>
      <c r="F2001">
        <v>11.286799999999999</v>
      </c>
      <c r="G2001">
        <v>130.59</v>
      </c>
      <c r="H2001">
        <v>47.035299999999999</v>
      </c>
      <c r="I2001">
        <v>13.494300000000001</v>
      </c>
      <c r="J2001">
        <v>42.913400000000003</v>
      </c>
      <c r="K2001">
        <v>241.351</v>
      </c>
      <c r="L2001">
        <v>1.2300499999999999E-3</v>
      </c>
      <c r="M2001">
        <v>0.99971699999999997</v>
      </c>
      <c r="N2001">
        <v>0</v>
      </c>
      <c r="O2001" t="s">
        <v>42</v>
      </c>
    </row>
    <row r="2002" spans="1:25" x14ac:dyDescent="0.25">
      <c r="A2002" t="s">
        <v>166</v>
      </c>
      <c r="B2002">
        <v>465.03800000000001</v>
      </c>
      <c r="C2002">
        <v>402.09300000000002</v>
      </c>
      <c r="D2002">
        <v>402.03899999999999</v>
      </c>
      <c r="E2002">
        <v>397.89600000000002</v>
      </c>
      <c r="F2002">
        <v>11.507099999999999</v>
      </c>
      <c r="G2002">
        <v>130.54400000000001</v>
      </c>
      <c r="H2002">
        <v>46.357300000000002</v>
      </c>
      <c r="I2002">
        <v>13.732799999999999</v>
      </c>
      <c r="J2002">
        <v>43.335900000000002</v>
      </c>
      <c r="K2002">
        <v>237.47399999999999</v>
      </c>
      <c r="L2002">
        <v>1.2300499999999999E-3</v>
      </c>
      <c r="M2002">
        <v>0.99934599999999996</v>
      </c>
      <c r="N2002">
        <v>0</v>
      </c>
      <c r="O2002" t="s">
        <v>42</v>
      </c>
    </row>
    <row r="2003" spans="1:25" x14ac:dyDescent="0.25">
      <c r="A2003" t="s">
        <v>166</v>
      </c>
      <c r="B2003">
        <v>460.70299999999997</v>
      </c>
      <c r="C2003">
        <v>398.03</v>
      </c>
      <c r="D2003">
        <v>397.983</v>
      </c>
      <c r="E2003">
        <v>393.91399999999999</v>
      </c>
      <c r="F2003">
        <v>10.6471</v>
      </c>
      <c r="G2003">
        <v>129.45500000000001</v>
      </c>
      <c r="H2003">
        <v>45.840400000000002</v>
      </c>
      <c r="I2003">
        <v>13.557600000000001</v>
      </c>
      <c r="J2003">
        <v>42.738700000000001</v>
      </c>
      <c r="K2003">
        <v>235.541</v>
      </c>
      <c r="L2003">
        <v>1.2300499999999999E-3</v>
      </c>
      <c r="M2003">
        <v>0.99958999999999998</v>
      </c>
      <c r="N2003">
        <v>0</v>
      </c>
      <c r="O2003" t="s">
        <v>42</v>
      </c>
    </row>
    <row r="2004" spans="1:25" x14ac:dyDescent="0.25">
      <c r="A2004" t="s">
        <v>166</v>
      </c>
      <c r="B2004">
        <v>451.08499999999998</v>
      </c>
      <c r="C2004">
        <v>390.73599999999999</v>
      </c>
      <c r="D2004">
        <v>390.68099999999998</v>
      </c>
      <c r="E2004">
        <v>386.54300000000001</v>
      </c>
      <c r="F2004">
        <v>10.7858</v>
      </c>
      <c r="G2004">
        <v>131.423</v>
      </c>
      <c r="H2004">
        <v>46.793799999999997</v>
      </c>
      <c r="I2004">
        <v>13.822100000000001</v>
      </c>
      <c r="J2004">
        <v>43.511200000000002</v>
      </c>
      <c r="K2004">
        <v>225.965</v>
      </c>
      <c r="L2004">
        <v>1.2300499999999999E-3</v>
      </c>
      <c r="M2004">
        <v>0.99903399999999998</v>
      </c>
      <c r="N2004">
        <v>0</v>
      </c>
      <c r="O2004" t="s">
        <v>42</v>
      </c>
    </row>
    <row r="2005" spans="1:25" x14ac:dyDescent="0.25">
      <c r="A2005" t="s">
        <v>166</v>
      </c>
      <c r="B2005">
        <v>466.09399999999999</v>
      </c>
      <c r="C2005">
        <v>403.06099999999998</v>
      </c>
      <c r="D2005">
        <v>403.01</v>
      </c>
      <c r="E2005">
        <v>398.93700000000001</v>
      </c>
      <c r="F2005">
        <v>11.3931</v>
      </c>
      <c r="G2005">
        <v>129.155</v>
      </c>
      <c r="H2005">
        <v>45.474400000000003</v>
      </c>
      <c r="I2005">
        <v>13.480700000000001</v>
      </c>
      <c r="J2005">
        <v>42.895000000000003</v>
      </c>
      <c r="K2005">
        <v>239.91900000000001</v>
      </c>
      <c r="L2005">
        <v>1.2300499999999999E-3</v>
      </c>
      <c r="M2005">
        <v>0.99990900000000005</v>
      </c>
      <c r="N2005">
        <v>0</v>
      </c>
      <c r="O2005" t="s">
        <v>42</v>
      </c>
    </row>
    <row r="2006" spans="1:25" x14ac:dyDescent="0.25">
      <c r="A2006" t="s">
        <v>166</v>
      </c>
      <c r="B2006">
        <v>445.77499999999998</v>
      </c>
      <c r="C2006">
        <v>382.53100000000001</v>
      </c>
      <c r="D2006">
        <v>382.476</v>
      </c>
      <c r="E2006">
        <v>378.31700000000001</v>
      </c>
      <c r="F2006">
        <v>11.4375</v>
      </c>
      <c r="G2006">
        <v>130.40299999999999</v>
      </c>
      <c r="H2006">
        <v>46.738700000000001</v>
      </c>
      <c r="I2006">
        <v>13.4945</v>
      </c>
      <c r="J2006">
        <v>43.193399999999997</v>
      </c>
      <c r="K2006">
        <v>218.12299999999999</v>
      </c>
      <c r="L2006">
        <v>1.2300600000000001E-3</v>
      </c>
      <c r="M2006">
        <v>0.99912299999999998</v>
      </c>
      <c r="N2006">
        <v>0</v>
      </c>
      <c r="O2006" t="s">
        <v>42</v>
      </c>
    </row>
    <row r="2007" spans="1:25" x14ac:dyDescent="0.25">
      <c r="A2007" t="s">
        <v>166</v>
      </c>
      <c r="B2007">
        <v>466.65</v>
      </c>
      <c r="C2007">
        <v>405.58699999999999</v>
      </c>
      <c r="D2007">
        <v>405.54</v>
      </c>
      <c r="E2007">
        <v>401.49700000000001</v>
      </c>
      <c r="F2007">
        <v>10.5974</v>
      </c>
      <c r="G2007">
        <v>129.786</v>
      </c>
      <c r="H2007">
        <v>46.415100000000002</v>
      </c>
      <c r="I2007">
        <v>13.5052</v>
      </c>
      <c r="J2007">
        <v>42.798400000000001</v>
      </c>
      <c r="K2007">
        <v>242.72399999999999</v>
      </c>
      <c r="L2007">
        <v>1.2300799999999999E-3</v>
      </c>
      <c r="M2007">
        <v>0.99908200000000003</v>
      </c>
      <c r="N2007">
        <v>0</v>
      </c>
      <c r="O2007" t="s">
        <v>42</v>
      </c>
    </row>
    <row r="2008" spans="1:25" x14ac:dyDescent="0.25">
      <c r="A2008" t="s">
        <v>166</v>
      </c>
      <c r="B2008">
        <v>456.77499999999998</v>
      </c>
      <c r="C2008">
        <v>395.00400000000002</v>
      </c>
      <c r="D2008">
        <v>394.94900000000001</v>
      </c>
      <c r="E2008">
        <v>390.73399999999998</v>
      </c>
      <c r="F2008">
        <v>10.799899999999999</v>
      </c>
      <c r="G2008">
        <v>131.358</v>
      </c>
      <c r="H2008">
        <v>46.250100000000003</v>
      </c>
      <c r="I2008">
        <v>13.551500000000001</v>
      </c>
      <c r="J2008">
        <v>44.101300000000002</v>
      </c>
      <c r="K2008">
        <v>230.066</v>
      </c>
      <c r="L2008">
        <v>1.2300499999999999E-3</v>
      </c>
      <c r="M2008">
        <v>0.99962399999999996</v>
      </c>
      <c r="N2008">
        <v>0</v>
      </c>
      <c r="O2008" t="s">
        <v>42</v>
      </c>
    </row>
    <row r="2009" spans="1:25" x14ac:dyDescent="0.25">
      <c r="A2009" t="s">
        <v>166</v>
      </c>
      <c r="B2009">
        <v>449.60599999999999</v>
      </c>
      <c r="C2009">
        <v>388.78899999999999</v>
      </c>
      <c r="D2009">
        <v>388.738</v>
      </c>
      <c r="E2009">
        <v>384.64299999999997</v>
      </c>
      <c r="F2009">
        <v>10.5837</v>
      </c>
      <c r="G2009">
        <v>128.958</v>
      </c>
      <c r="H2009">
        <v>45.603999999999999</v>
      </c>
      <c r="I2009">
        <v>13.269600000000001</v>
      </c>
      <c r="J2009">
        <v>42.756599999999999</v>
      </c>
      <c r="K2009">
        <v>226.631</v>
      </c>
      <c r="L2009">
        <v>1.2300499999999999E-3</v>
      </c>
      <c r="M2009">
        <v>0.99986799999999998</v>
      </c>
      <c r="N2009">
        <v>0</v>
      </c>
      <c r="O2009" t="s">
        <v>42</v>
      </c>
    </row>
    <row r="2010" spans="1:25" x14ac:dyDescent="0.25">
      <c r="A2010" t="s">
        <v>166</v>
      </c>
      <c r="B2010">
        <v>462.18200000000002</v>
      </c>
      <c r="C2010">
        <v>399.61200000000002</v>
      </c>
      <c r="D2010">
        <v>399.56200000000001</v>
      </c>
      <c r="E2010">
        <v>395.41800000000001</v>
      </c>
      <c r="F2010">
        <v>10.862399999999999</v>
      </c>
      <c r="G2010">
        <v>131.46700000000001</v>
      </c>
      <c r="H2010">
        <v>46.732500000000002</v>
      </c>
      <c r="I2010">
        <v>13.7662</v>
      </c>
      <c r="J2010">
        <v>43.4148</v>
      </c>
      <c r="K2010">
        <v>234.52199999999999</v>
      </c>
      <c r="L2010">
        <v>1.2300499999999999E-3</v>
      </c>
      <c r="M2010">
        <v>0.99802900000000005</v>
      </c>
      <c r="N2010">
        <v>0</v>
      </c>
      <c r="O2010" t="s">
        <v>42</v>
      </c>
    </row>
    <row r="2011" spans="1:25" x14ac:dyDescent="0.25">
      <c r="A2011" t="s">
        <v>166</v>
      </c>
      <c r="B2011">
        <v>464.45499999999998</v>
      </c>
      <c r="C2011">
        <v>401.58699999999999</v>
      </c>
      <c r="D2011">
        <v>401.53800000000001</v>
      </c>
      <c r="E2011">
        <v>397.48599999999999</v>
      </c>
      <c r="F2011">
        <v>10.6304</v>
      </c>
      <c r="G2011">
        <v>130.02199999999999</v>
      </c>
      <c r="H2011">
        <v>46.527200000000001</v>
      </c>
      <c r="I2011">
        <v>13.601100000000001</v>
      </c>
      <c r="J2011">
        <v>42.848999999999997</v>
      </c>
      <c r="K2011">
        <v>238.482</v>
      </c>
      <c r="L2011">
        <v>1.2300499999999999E-3</v>
      </c>
      <c r="M2011">
        <v>0.99896600000000002</v>
      </c>
      <c r="N2011">
        <v>0</v>
      </c>
      <c r="O2011" t="s">
        <v>42</v>
      </c>
    </row>
    <row r="2012" spans="1:25" x14ac:dyDescent="0.25">
      <c r="A2012" t="s">
        <v>166</v>
      </c>
      <c r="B2012">
        <v>458.649</v>
      </c>
      <c r="C2012">
        <v>396.75099999999998</v>
      </c>
      <c r="D2012">
        <v>396.70499999999998</v>
      </c>
      <c r="E2012">
        <v>392.62299999999999</v>
      </c>
      <c r="F2012">
        <v>10.702500000000001</v>
      </c>
      <c r="G2012">
        <v>130.327</v>
      </c>
      <c r="H2012">
        <v>46.784100000000002</v>
      </c>
      <c r="I2012">
        <v>13.522399999999999</v>
      </c>
      <c r="J2012">
        <v>42.806199999999997</v>
      </c>
      <c r="K2012">
        <v>233.267</v>
      </c>
      <c r="L2012">
        <v>1.2300499999999999E-3</v>
      </c>
      <c r="M2012">
        <v>0.99974499999999999</v>
      </c>
      <c r="N2012">
        <v>0</v>
      </c>
      <c r="O2012" t="s">
        <v>42</v>
      </c>
    </row>
    <row r="2013" spans="1:25" x14ac:dyDescent="0.25">
      <c r="A2013" t="s">
        <v>166</v>
      </c>
      <c r="B2013">
        <v>450.86500000000001</v>
      </c>
      <c r="C2013">
        <v>389.30700000000002</v>
      </c>
      <c r="D2013">
        <v>389.25900000000001</v>
      </c>
      <c r="E2013">
        <v>385.24599999999998</v>
      </c>
      <c r="F2013">
        <v>11.2051</v>
      </c>
      <c r="G2013">
        <v>128.94900000000001</v>
      </c>
      <c r="H2013">
        <v>46.081699999999998</v>
      </c>
      <c r="I2013">
        <v>13.425000000000001</v>
      </c>
      <c r="J2013">
        <v>42.4086</v>
      </c>
      <c r="K2013">
        <v>226.79900000000001</v>
      </c>
      <c r="L2013">
        <v>1.2300499999999999E-3</v>
      </c>
      <c r="M2013">
        <v>0.99905200000000005</v>
      </c>
      <c r="N2013">
        <v>0</v>
      </c>
      <c r="O2013" t="s">
        <v>42</v>
      </c>
    </row>
    <row r="2014" spans="1:25" x14ac:dyDescent="0.25">
      <c r="A2014" t="s">
        <v>166</v>
      </c>
      <c r="B2014">
        <v>451.99799999999999</v>
      </c>
      <c r="C2014">
        <v>391.90199999999999</v>
      </c>
      <c r="D2014">
        <v>391.85500000000002</v>
      </c>
      <c r="E2014">
        <v>387.798</v>
      </c>
      <c r="F2014">
        <v>11.859400000000001</v>
      </c>
      <c r="G2014">
        <v>129.505</v>
      </c>
      <c r="H2014">
        <v>46.0379</v>
      </c>
      <c r="I2014">
        <v>13.3757</v>
      </c>
      <c r="J2014">
        <v>43.018900000000002</v>
      </c>
      <c r="K2014">
        <v>228.12</v>
      </c>
      <c r="L2014">
        <v>1.2300499999999999E-3</v>
      </c>
      <c r="M2014">
        <v>0.99938400000000005</v>
      </c>
      <c r="N2014">
        <v>0</v>
      </c>
      <c r="O2014" t="s">
        <v>42</v>
      </c>
    </row>
    <row r="2015" spans="1:25" x14ac:dyDescent="0.25">
      <c r="A2015" t="s">
        <v>166</v>
      </c>
      <c r="B2015">
        <v>455.47800000000001</v>
      </c>
      <c r="C2015">
        <v>392.45400000000001</v>
      </c>
      <c r="D2015">
        <v>392.40199999999999</v>
      </c>
      <c r="E2015">
        <v>388.24400000000003</v>
      </c>
      <c r="F2015">
        <v>10.8034</v>
      </c>
      <c r="G2015">
        <v>131.21299999999999</v>
      </c>
      <c r="H2015">
        <v>47.171599999999998</v>
      </c>
      <c r="I2015">
        <v>13.4536</v>
      </c>
      <c r="J2015">
        <v>43.108899999999998</v>
      </c>
      <c r="K2015">
        <v>227.7</v>
      </c>
      <c r="L2015">
        <v>1.2300600000000001E-3</v>
      </c>
      <c r="M2015">
        <v>0.99968400000000002</v>
      </c>
      <c r="N2015">
        <v>0</v>
      </c>
      <c r="O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166</v>
      </c>
      <c r="B2016">
        <v>461.40899999999999</v>
      </c>
      <c r="C2016">
        <v>398.91899999999998</v>
      </c>
      <c r="D2016">
        <v>398.87099999999998</v>
      </c>
      <c r="E2016">
        <v>394.82600000000002</v>
      </c>
      <c r="F2016">
        <v>11.279199999999999</v>
      </c>
      <c r="G2016">
        <v>130.04400000000001</v>
      </c>
      <c r="H2016">
        <v>46.2804</v>
      </c>
      <c r="I2016">
        <v>13.773300000000001</v>
      </c>
      <c r="J2016">
        <v>42.6965</v>
      </c>
      <c r="K2016">
        <v>235.126</v>
      </c>
      <c r="L2016">
        <v>1.2300600000000001E-3</v>
      </c>
      <c r="M2016">
        <v>0.99983200000000005</v>
      </c>
      <c r="N2016">
        <v>0</v>
      </c>
      <c r="O2016" t="s">
        <v>42</v>
      </c>
      <c r="R2016">
        <f>AVERAGE(B1967:B2016)</f>
        <v>458.50562000000014</v>
      </c>
      <c r="S2016">
        <f>AVERAGE(C1967:C2016)</f>
        <v>396.25992000000014</v>
      </c>
      <c r="U2016">
        <f>_xlfn.VAR.P(B1967:B2016)</f>
        <v>68.031567595599981</v>
      </c>
      <c r="V2016">
        <f>_xlfn.VAR.P(C1967:C2016)</f>
        <v>60.947705393599982</v>
      </c>
      <c r="X2016">
        <f>1.96*SQRT(U2016)/50</f>
        <v>0.32332650375449079</v>
      </c>
      <c r="Y2016">
        <f>1.96*SQRT(V2016)/50</f>
        <v>0.30603052464749569</v>
      </c>
    </row>
    <row r="2017" spans="1:22" x14ac:dyDescent="0.25">
      <c r="A2017" t="s">
        <v>167</v>
      </c>
      <c r="B2017">
        <v>23075.242699999999</v>
      </c>
      <c r="C2017" t="s">
        <v>36</v>
      </c>
      <c r="U2017" t="s">
        <v>75</v>
      </c>
    </row>
    <row r="2018" spans="1:22" x14ac:dyDescent="0.25">
      <c r="A2018" t="s">
        <v>168</v>
      </c>
      <c r="B2018">
        <v>391.55900000000003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1.2300499999999999E-3</v>
      </c>
      <c r="L2018">
        <v>0.99976699999999996</v>
      </c>
      <c r="M2018">
        <v>0</v>
      </c>
      <c r="N2018" t="s">
        <v>42</v>
      </c>
      <c r="U2018">
        <f>_xlfn.STDEV.P(B1967:B2016)</f>
        <v>8.2481250957778265</v>
      </c>
      <c r="V2018">
        <f>_xlfn.STDEV.P(C1967:C2016)</f>
        <v>7.8069011389667269</v>
      </c>
    </row>
    <row r="2019" spans="1:22" x14ac:dyDescent="0.25">
      <c r="A2019" t="s">
        <v>168</v>
      </c>
      <c r="B2019">
        <v>392.113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1.23007E-3</v>
      </c>
      <c r="L2019">
        <v>0.999942</v>
      </c>
      <c r="M2019">
        <v>0</v>
      </c>
      <c r="N2019" t="s">
        <v>42</v>
      </c>
    </row>
    <row r="2020" spans="1:22" x14ac:dyDescent="0.25">
      <c r="A2020" t="s">
        <v>168</v>
      </c>
      <c r="B2020">
        <v>386.52600000000001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1.2300499999999999E-3</v>
      </c>
      <c r="L2020">
        <v>0.99922100000000003</v>
      </c>
      <c r="M2020">
        <v>0</v>
      </c>
      <c r="N2020" t="s">
        <v>42</v>
      </c>
    </row>
    <row r="2021" spans="1:22" x14ac:dyDescent="0.25">
      <c r="A2021" t="s">
        <v>168</v>
      </c>
      <c r="B2021">
        <v>382.87700000000001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1.2300499999999999E-3</v>
      </c>
      <c r="L2021">
        <v>0.99995999999999996</v>
      </c>
      <c r="M2021">
        <v>0</v>
      </c>
      <c r="N2021" t="s">
        <v>42</v>
      </c>
    </row>
    <row r="2022" spans="1:22" x14ac:dyDescent="0.25">
      <c r="A2022" t="s">
        <v>168</v>
      </c>
      <c r="B2022">
        <v>383.73700000000002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1.2301E-3</v>
      </c>
      <c r="L2022">
        <v>0.99966900000000003</v>
      </c>
      <c r="M2022">
        <v>0</v>
      </c>
      <c r="N2022" t="s">
        <v>42</v>
      </c>
    </row>
    <row r="2023" spans="1:22" x14ac:dyDescent="0.25">
      <c r="A2023" t="s">
        <v>168</v>
      </c>
      <c r="B2023">
        <v>398.03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1.23007E-3</v>
      </c>
      <c r="L2023">
        <v>0.99951599999999996</v>
      </c>
      <c r="M2023">
        <v>0</v>
      </c>
      <c r="N2023" t="s">
        <v>42</v>
      </c>
    </row>
    <row r="2024" spans="1:22" x14ac:dyDescent="0.25">
      <c r="A2024" t="s">
        <v>168</v>
      </c>
      <c r="B2024">
        <v>387.767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1.2300499999999999E-3</v>
      </c>
      <c r="L2024">
        <v>0.99989700000000004</v>
      </c>
      <c r="M2024">
        <v>0</v>
      </c>
      <c r="N2024" t="s">
        <v>42</v>
      </c>
    </row>
    <row r="2025" spans="1:22" x14ac:dyDescent="0.25">
      <c r="A2025" t="s">
        <v>168</v>
      </c>
      <c r="B2025">
        <v>376.24700000000001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1.2300499999999999E-3</v>
      </c>
      <c r="L2025">
        <v>0.99977199999999999</v>
      </c>
      <c r="M2025">
        <v>0</v>
      </c>
      <c r="N2025" t="s">
        <v>42</v>
      </c>
    </row>
    <row r="2026" spans="1:22" x14ac:dyDescent="0.25">
      <c r="A2026" t="s">
        <v>168</v>
      </c>
      <c r="B2026">
        <v>384.58199999999999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1.2300499999999999E-3</v>
      </c>
      <c r="L2026">
        <v>0.99854900000000002</v>
      </c>
      <c r="M2026">
        <v>0</v>
      </c>
      <c r="N2026" t="s">
        <v>42</v>
      </c>
    </row>
    <row r="2027" spans="1:22" x14ac:dyDescent="0.25">
      <c r="A2027" t="s">
        <v>168</v>
      </c>
      <c r="B2027">
        <v>393.56299999999999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1.23011E-3</v>
      </c>
      <c r="L2027">
        <v>0.99952200000000002</v>
      </c>
      <c r="M2027">
        <v>0</v>
      </c>
      <c r="N2027" t="s">
        <v>42</v>
      </c>
    </row>
    <row r="2028" spans="1:22" x14ac:dyDescent="0.25">
      <c r="A2028" t="s">
        <v>168</v>
      </c>
      <c r="B2028">
        <v>388.27800000000002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1.2300499999999999E-3</v>
      </c>
      <c r="L2028">
        <v>0.99789600000000001</v>
      </c>
      <c r="M2028">
        <v>0</v>
      </c>
      <c r="N2028" t="s">
        <v>42</v>
      </c>
    </row>
    <row r="2029" spans="1:22" x14ac:dyDescent="0.25">
      <c r="A2029" t="s">
        <v>168</v>
      </c>
      <c r="B2029">
        <v>390.71300000000002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1.2300499999999999E-3</v>
      </c>
      <c r="L2029">
        <v>0.99991200000000002</v>
      </c>
      <c r="M2029">
        <v>0</v>
      </c>
      <c r="N2029" t="s">
        <v>42</v>
      </c>
    </row>
    <row r="2030" spans="1:22" x14ac:dyDescent="0.25">
      <c r="A2030" t="s">
        <v>168</v>
      </c>
      <c r="B2030">
        <v>389.60899999999998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1.2300499999999999E-3</v>
      </c>
      <c r="L2030">
        <v>0.99949600000000005</v>
      </c>
      <c r="M2030">
        <v>0</v>
      </c>
      <c r="N2030" t="s">
        <v>42</v>
      </c>
    </row>
    <row r="2031" spans="1:22" x14ac:dyDescent="0.25">
      <c r="A2031" t="s">
        <v>168</v>
      </c>
      <c r="B2031">
        <v>395.322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1.2300600000000001E-3</v>
      </c>
      <c r="L2031">
        <v>0.99947699999999995</v>
      </c>
      <c r="M2031">
        <v>0</v>
      </c>
      <c r="N2031" t="s">
        <v>42</v>
      </c>
    </row>
    <row r="2032" spans="1:22" x14ac:dyDescent="0.25">
      <c r="A2032" t="s">
        <v>168</v>
      </c>
      <c r="B2032">
        <v>398.88600000000002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1.2300600000000001E-3</v>
      </c>
      <c r="L2032">
        <v>0.99989700000000004</v>
      </c>
      <c r="M2032">
        <v>0</v>
      </c>
      <c r="N2032" t="s">
        <v>42</v>
      </c>
    </row>
    <row r="2033" spans="1:14" x14ac:dyDescent="0.25">
      <c r="A2033" t="s">
        <v>168</v>
      </c>
      <c r="B2033">
        <v>390.34199999999998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1.2300499999999999E-3</v>
      </c>
      <c r="L2033">
        <v>0.99939100000000003</v>
      </c>
      <c r="M2033">
        <v>0</v>
      </c>
      <c r="N2033" t="s">
        <v>42</v>
      </c>
    </row>
    <row r="2034" spans="1:14" x14ac:dyDescent="0.25">
      <c r="A2034" t="s">
        <v>168</v>
      </c>
      <c r="B2034">
        <v>396.72399999999999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1.23007E-3</v>
      </c>
      <c r="L2034">
        <v>0.999977</v>
      </c>
      <c r="M2034">
        <v>0</v>
      </c>
      <c r="N2034" t="s">
        <v>42</v>
      </c>
    </row>
    <row r="2035" spans="1:14" x14ac:dyDescent="0.25">
      <c r="A2035" t="s">
        <v>168</v>
      </c>
      <c r="B2035">
        <v>391.14400000000001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1.23007E-3</v>
      </c>
      <c r="L2035">
        <v>0.99920399999999998</v>
      </c>
      <c r="M2035">
        <v>0</v>
      </c>
      <c r="N2035" t="s">
        <v>42</v>
      </c>
    </row>
    <row r="2036" spans="1:14" x14ac:dyDescent="0.25">
      <c r="A2036" t="s">
        <v>168</v>
      </c>
      <c r="B2036">
        <v>391.28199999999998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1.2300499999999999E-3</v>
      </c>
      <c r="L2036">
        <v>0.99982899999999997</v>
      </c>
      <c r="M2036">
        <v>0</v>
      </c>
      <c r="N2036" t="s">
        <v>42</v>
      </c>
    </row>
    <row r="2037" spans="1:14" x14ac:dyDescent="0.25">
      <c r="A2037" t="s">
        <v>168</v>
      </c>
      <c r="B2037">
        <v>403.38299999999998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1.2300499999999999E-3</v>
      </c>
      <c r="L2037">
        <v>0.99943300000000002</v>
      </c>
      <c r="M2037">
        <v>0</v>
      </c>
      <c r="N2037" t="s">
        <v>42</v>
      </c>
    </row>
    <row r="2038" spans="1:14" x14ac:dyDescent="0.25">
      <c r="A2038" t="s">
        <v>168</v>
      </c>
      <c r="B2038">
        <v>408.02800000000002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1.2300499999999999E-3</v>
      </c>
      <c r="L2038">
        <v>0.99907400000000002</v>
      </c>
      <c r="M2038">
        <v>0</v>
      </c>
      <c r="N2038" t="s">
        <v>42</v>
      </c>
    </row>
    <row r="2039" spans="1:14" x14ac:dyDescent="0.25">
      <c r="A2039" t="s">
        <v>168</v>
      </c>
      <c r="B2039">
        <v>393.601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1.2300499999999999E-3</v>
      </c>
      <c r="L2039">
        <v>0.99972499999999997</v>
      </c>
      <c r="M2039">
        <v>0</v>
      </c>
      <c r="N2039" t="s">
        <v>42</v>
      </c>
    </row>
    <row r="2040" spans="1:14" x14ac:dyDescent="0.25">
      <c r="A2040" t="s">
        <v>168</v>
      </c>
      <c r="B2040">
        <v>393.45800000000003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1.2300600000000001E-3</v>
      </c>
      <c r="L2040">
        <v>0.99987899999999996</v>
      </c>
      <c r="M2040">
        <v>0</v>
      </c>
      <c r="N2040" t="s">
        <v>42</v>
      </c>
    </row>
    <row r="2041" spans="1:14" x14ac:dyDescent="0.25">
      <c r="A2041" t="s">
        <v>168</v>
      </c>
      <c r="B2041">
        <v>387.98700000000002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1.2300499999999999E-3</v>
      </c>
      <c r="L2041">
        <v>0.99983100000000003</v>
      </c>
      <c r="M2041">
        <v>0</v>
      </c>
      <c r="N2041" t="s">
        <v>42</v>
      </c>
    </row>
    <row r="2042" spans="1:14" x14ac:dyDescent="0.25">
      <c r="A2042" t="s">
        <v>168</v>
      </c>
      <c r="B2042">
        <v>394.11799999999999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1.2300600000000001E-3</v>
      </c>
      <c r="L2042">
        <v>0.99879600000000002</v>
      </c>
      <c r="M2042">
        <v>0</v>
      </c>
      <c r="N2042" t="s">
        <v>42</v>
      </c>
    </row>
    <row r="2043" spans="1:14" x14ac:dyDescent="0.25">
      <c r="A2043" t="s">
        <v>168</v>
      </c>
      <c r="B2043">
        <v>394.892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1.23007E-3</v>
      </c>
      <c r="L2043">
        <v>0.99983200000000005</v>
      </c>
      <c r="M2043">
        <v>0</v>
      </c>
      <c r="N2043" t="s">
        <v>42</v>
      </c>
    </row>
    <row r="2044" spans="1:14" x14ac:dyDescent="0.25">
      <c r="A2044" t="s">
        <v>168</v>
      </c>
      <c r="B2044">
        <v>392.20400000000001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1.2300499999999999E-3</v>
      </c>
      <c r="L2044">
        <v>0.99951800000000002</v>
      </c>
      <c r="M2044">
        <v>0</v>
      </c>
      <c r="N2044" t="s">
        <v>42</v>
      </c>
    </row>
    <row r="2045" spans="1:14" x14ac:dyDescent="0.25">
      <c r="A2045" t="s">
        <v>168</v>
      </c>
      <c r="B2045">
        <v>384.65100000000001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1.2300600000000001E-3</v>
      </c>
      <c r="L2045">
        <v>0.99964799999999998</v>
      </c>
      <c r="M2045">
        <v>0</v>
      </c>
      <c r="N2045" t="s">
        <v>42</v>
      </c>
    </row>
    <row r="2046" spans="1:14" x14ac:dyDescent="0.25">
      <c r="A2046" t="s">
        <v>168</v>
      </c>
      <c r="B2046">
        <v>392.024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1.2300499999999999E-3</v>
      </c>
      <c r="L2046">
        <v>0.99947299999999994</v>
      </c>
      <c r="M2046">
        <v>0</v>
      </c>
      <c r="N2046" t="s">
        <v>42</v>
      </c>
    </row>
    <row r="2047" spans="1:14" x14ac:dyDescent="0.25">
      <c r="A2047" t="s">
        <v>168</v>
      </c>
      <c r="B2047">
        <v>381.93799999999999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1.2300600000000001E-3</v>
      </c>
      <c r="L2047">
        <v>0.999996</v>
      </c>
      <c r="M2047">
        <v>0</v>
      </c>
      <c r="N2047" t="s">
        <v>42</v>
      </c>
    </row>
    <row r="2048" spans="1:14" x14ac:dyDescent="0.25">
      <c r="A2048" t="s">
        <v>168</v>
      </c>
      <c r="B2048">
        <v>396.00799999999998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1.2300499999999999E-3</v>
      </c>
      <c r="L2048">
        <v>0.99978599999999995</v>
      </c>
      <c r="M2048">
        <v>0</v>
      </c>
      <c r="N2048" t="s">
        <v>42</v>
      </c>
    </row>
    <row r="2049" spans="1:14" x14ac:dyDescent="0.25">
      <c r="A2049" t="s">
        <v>168</v>
      </c>
      <c r="B2049">
        <v>394.286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1.2300499999999999E-3</v>
      </c>
      <c r="L2049">
        <v>0.99978599999999995</v>
      </c>
      <c r="M2049">
        <v>0</v>
      </c>
      <c r="N2049" t="s">
        <v>42</v>
      </c>
    </row>
    <row r="2050" spans="1:14" x14ac:dyDescent="0.25">
      <c r="A2050" t="s">
        <v>168</v>
      </c>
      <c r="B2050">
        <v>386.76499999999999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1.2300600000000001E-3</v>
      </c>
      <c r="L2050">
        <v>0.999664</v>
      </c>
      <c r="M2050">
        <v>0</v>
      </c>
      <c r="N2050" t="s">
        <v>42</v>
      </c>
    </row>
    <row r="2051" spans="1:14" x14ac:dyDescent="0.25">
      <c r="A2051" t="s">
        <v>168</v>
      </c>
      <c r="B2051">
        <v>401.97500000000002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1.2300499999999999E-3</v>
      </c>
      <c r="L2051">
        <v>0.99960000000000004</v>
      </c>
      <c r="M2051">
        <v>0</v>
      </c>
      <c r="N2051" t="s">
        <v>42</v>
      </c>
    </row>
    <row r="2052" spans="1:14" x14ac:dyDescent="0.25">
      <c r="A2052" t="s">
        <v>168</v>
      </c>
      <c r="B2052">
        <v>387.50700000000001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1.2300499999999999E-3</v>
      </c>
      <c r="L2052">
        <v>0.99941800000000003</v>
      </c>
      <c r="M2052">
        <v>0</v>
      </c>
      <c r="N2052" t="s">
        <v>42</v>
      </c>
    </row>
    <row r="2053" spans="1:14" x14ac:dyDescent="0.25">
      <c r="A2053" t="s">
        <v>168</v>
      </c>
      <c r="B2053">
        <v>397.483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1.23007E-3</v>
      </c>
      <c r="L2053">
        <v>0.99976699999999996</v>
      </c>
      <c r="M2053">
        <v>0</v>
      </c>
      <c r="N2053" t="s">
        <v>42</v>
      </c>
    </row>
    <row r="2054" spans="1:14" x14ac:dyDescent="0.25">
      <c r="A2054" t="s">
        <v>168</v>
      </c>
      <c r="B2054">
        <v>397.69099999999997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1.2300499999999999E-3</v>
      </c>
      <c r="L2054">
        <v>0.99992000000000003</v>
      </c>
      <c r="M2054">
        <v>0</v>
      </c>
      <c r="N2054" t="s">
        <v>42</v>
      </c>
    </row>
    <row r="2055" spans="1:14" x14ac:dyDescent="0.25">
      <c r="A2055" t="s">
        <v>168</v>
      </c>
      <c r="B2055">
        <v>390.10199999999998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1.2300499999999999E-3</v>
      </c>
      <c r="L2055">
        <v>0.99992300000000001</v>
      </c>
      <c r="M2055">
        <v>0</v>
      </c>
      <c r="N2055" t="s">
        <v>42</v>
      </c>
    </row>
    <row r="2056" spans="1:14" x14ac:dyDescent="0.25">
      <c r="A2056" t="s">
        <v>168</v>
      </c>
      <c r="B2056">
        <v>394.971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1.2300600000000001E-3</v>
      </c>
      <c r="L2056">
        <v>0.99964900000000001</v>
      </c>
      <c r="M2056">
        <v>0</v>
      </c>
      <c r="N2056" t="s">
        <v>42</v>
      </c>
    </row>
    <row r="2057" spans="1:14" x14ac:dyDescent="0.25">
      <c r="A2057" t="s">
        <v>168</v>
      </c>
      <c r="B2057">
        <v>402.57499999999999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1.23007E-3</v>
      </c>
      <c r="L2057">
        <v>0.99977499999999997</v>
      </c>
      <c r="M2057">
        <v>0</v>
      </c>
      <c r="N2057" t="s">
        <v>42</v>
      </c>
    </row>
    <row r="2058" spans="1:14" x14ac:dyDescent="0.25">
      <c r="A2058" t="s">
        <v>168</v>
      </c>
      <c r="B2058">
        <v>400.303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1.23007E-3</v>
      </c>
      <c r="L2058">
        <v>0.999919</v>
      </c>
      <c r="M2058">
        <v>0</v>
      </c>
      <c r="N2058" t="s">
        <v>42</v>
      </c>
    </row>
    <row r="2059" spans="1:14" x14ac:dyDescent="0.25">
      <c r="A2059" t="s">
        <v>168</v>
      </c>
      <c r="B2059">
        <v>396.63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1.2300499999999999E-3</v>
      </c>
      <c r="L2059">
        <v>0.99994000000000005</v>
      </c>
      <c r="M2059">
        <v>0</v>
      </c>
      <c r="N2059" t="s">
        <v>42</v>
      </c>
    </row>
    <row r="2060" spans="1:14" x14ac:dyDescent="0.25">
      <c r="A2060" t="s">
        <v>168</v>
      </c>
      <c r="B2060">
        <v>395.80799999999999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1.2300600000000001E-3</v>
      </c>
      <c r="L2060">
        <v>0.99882199999999999</v>
      </c>
      <c r="M2060">
        <v>0</v>
      </c>
      <c r="N2060" t="s">
        <v>42</v>
      </c>
    </row>
    <row r="2061" spans="1:14" x14ac:dyDescent="0.25">
      <c r="A2061" t="s">
        <v>168</v>
      </c>
      <c r="B2061">
        <v>396.49599999999998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1.2300499999999999E-3</v>
      </c>
      <c r="L2061">
        <v>0.99976500000000001</v>
      </c>
      <c r="M2061">
        <v>0</v>
      </c>
      <c r="N2061" t="s">
        <v>42</v>
      </c>
    </row>
    <row r="2062" spans="1:14" x14ac:dyDescent="0.25">
      <c r="A2062" t="s">
        <v>168</v>
      </c>
      <c r="B2062">
        <v>387.84899999999999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1.2300499999999999E-3</v>
      </c>
      <c r="L2062">
        <v>0.99928399999999995</v>
      </c>
      <c r="M2062">
        <v>0</v>
      </c>
      <c r="N2062" t="s">
        <v>42</v>
      </c>
    </row>
    <row r="2063" spans="1:14" x14ac:dyDescent="0.25">
      <c r="A2063" t="s">
        <v>168</v>
      </c>
      <c r="B2063">
        <v>396.40699999999998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1.2300600000000001E-3</v>
      </c>
      <c r="L2063">
        <v>0.99959699999999996</v>
      </c>
      <c r="M2063">
        <v>0</v>
      </c>
      <c r="N2063" t="s">
        <v>42</v>
      </c>
    </row>
    <row r="2064" spans="1:14" x14ac:dyDescent="0.25">
      <c r="A2064" t="s">
        <v>168</v>
      </c>
      <c r="B2064">
        <v>398.25299999999999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1.2300499999999999E-3</v>
      </c>
      <c r="L2064">
        <v>0.99779399999999996</v>
      </c>
      <c r="M2064">
        <v>0</v>
      </c>
      <c r="N2064" t="s">
        <v>42</v>
      </c>
    </row>
    <row r="2065" spans="1:25" x14ac:dyDescent="0.25">
      <c r="A2065" t="s">
        <v>168</v>
      </c>
      <c r="B2065">
        <v>397.57400000000001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1.2300799999999999E-3</v>
      </c>
      <c r="L2065">
        <v>0.99966100000000002</v>
      </c>
      <c r="M2065">
        <v>0</v>
      </c>
      <c r="N2065" t="s">
        <v>42</v>
      </c>
    </row>
    <row r="2066" spans="1:25" x14ac:dyDescent="0.25">
      <c r="A2066" t="s">
        <v>168</v>
      </c>
      <c r="B2066">
        <v>396.17500000000001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1.2300600000000001E-3</v>
      </c>
      <c r="L2066">
        <v>0.99984899999999999</v>
      </c>
      <c r="M2066">
        <v>0</v>
      </c>
      <c r="N2066" t="s">
        <v>42</v>
      </c>
    </row>
    <row r="2067" spans="1:25" x14ac:dyDescent="0.25">
      <c r="A2067" t="s">
        <v>168</v>
      </c>
      <c r="B2067">
        <v>391.42099999999999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1.2301199999999999E-3</v>
      </c>
      <c r="L2067">
        <v>0.99996300000000005</v>
      </c>
      <c r="M2067">
        <v>0</v>
      </c>
      <c r="N2067" t="s">
        <v>42</v>
      </c>
    </row>
    <row r="2068" spans="1:25" x14ac:dyDescent="0.25">
      <c r="A2068" t="s">
        <v>168</v>
      </c>
      <c r="B2068">
        <v>401.339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1.2300499999999999E-3</v>
      </c>
      <c r="L2068">
        <v>0.99973900000000004</v>
      </c>
      <c r="M2068">
        <v>0</v>
      </c>
      <c r="N2068" t="s">
        <v>42</v>
      </c>
    </row>
    <row r="2069" spans="1:25" x14ac:dyDescent="0.25">
      <c r="A2069" t="s">
        <v>168</v>
      </c>
      <c r="B2069">
        <v>405.48099999999999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1.2300600000000001E-3</v>
      </c>
      <c r="L2069">
        <v>0.999081</v>
      </c>
      <c r="M2069">
        <v>0</v>
      </c>
      <c r="N2069" t="s">
        <v>42</v>
      </c>
    </row>
    <row r="2070" spans="1:25" x14ac:dyDescent="0.25">
      <c r="A2070" t="s">
        <v>168</v>
      </c>
      <c r="B2070">
        <v>396.85500000000002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1.2300600000000001E-3</v>
      </c>
      <c r="L2070">
        <v>0.99983200000000005</v>
      </c>
      <c r="M2070">
        <v>0</v>
      </c>
      <c r="N2070" t="s">
        <v>42</v>
      </c>
    </row>
    <row r="2071" spans="1:25" x14ac:dyDescent="0.25">
      <c r="A2071" t="s">
        <v>168</v>
      </c>
      <c r="B2071">
        <v>393.30399999999997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1.2300499999999999E-3</v>
      </c>
      <c r="L2071">
        <v>0.99961299999999997</v>
      </c>
      <c r="M2071">
        <v>0</v>
      </c>
      <c r="N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168</v>
      </c>
      <c r="B2072">
        <v>397.673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1.2300499999999999E-3</v>
      </c>
      <c r="L2072">
        <v>0.99998100000000001</v>
      </c>
      <c r="M2072">
        <v>0</v>
      </c>
      <c r="N2072" t="s">
        <v>42</v>
      </c>
      <c r="R2072">
        <f>AVERAGE(B2023:B2072)</f>
        <v>393.99407999999988</v>
      </c>
      <c r="S2072">
        <f>AVERAGE(C2023:C2072)</f>
        <v>0</v>
      </c>
      <c r="U2072">
        <f>_xlfn.VAR.P(B2023:B2072)</f>
        <v>35.473364513599989</v>
      </c>
      <c r="V2072">
        <f>_xlfn.VAR.P(C2023:C2072)</f>
        <v>0</v>
      </c>
      <c r="X2072">
        <f>1.96*SQRT(U2072)/50</f>
        <v>0.23347331934544102</v>
      </c>
      <c r="Y2072">
        <f>1.96*SQRT(V2072)/50</f>
        <v>0</v>
      </c>
    </row>
    <row r="2073" spans="1:25" x14ac:dyDescent="0.25">
      <c r="A2073" t="s">
        <v>169</v>
      </c>
      <c r="B2073">
        <v>19815.79</v>
      </c>
      <c r="C2073" t="s">
        <v>36</v>
      </c>
    </row>
    <row r="2074" spans="1:25" x14ac:dyDescent="0.25">
      <c r="A2074" t="s">
        <v>170</v>
      </c>
      <c r="B2074">
        <v>298.99900000000002</v>
      </c>
      <c r="C2074">
        <v>297.10899999999998</v>
      </c>
      <c r="D2074">
        <v>297.065</v>
      </c>
      <c r="E2074">
        <v>293.02300000000002</v>
      </c>
      <c r="F2074">
        <v>10.6113</v>
      </c>
      <c r="G2074">
        <v>0</v>
      </c>
      <c r="H2074">
        <v>46.002400000000002</v>
      </c>
      <c r="I2074">
        <v>0</v>
      </c>
      <c r="J2074">
        <v>1.2300499999999999E-3</v>
      </c>
      <c r="K2074">
        <v>0.99994099999999997</v>
      </c>
      <c r="L2074">
        <v>0</v>
      </c>
      <c r="M2074" t="s">
        <v>42</v>
      </c>
    </row>
    <row r="2075" spans="1:25" x14ac:dyDescent="0.25">
      <c r="A2075" t="s">
        <v>170</v>
      </c>
      <c r="B2075">
        <v>294.536</v>
      </c>
      <c r="C2075">
        <v>292.637</v>
      </c>
      <c r="D2075">
        <v>292.59399999999999</v>
      </c>
      <c r="E2075">
        <v>288.44</v>
      </c>
      <c r="F2075">
        <v>11.4336</v>
      </c>
      <c r="G2075">
        <v>0</v>
      </c>
      <c r="H2075">
        <v>45.790300000000002</v>
      </c>
      <c r="I2075">
        <v>0</v>
      </c>
      <c r="J2075">
        <v>1.2300499999999999E-3</v>
      </c>
      <c r="K2075">
        <v>0.99994400000000006</v>
      </c>
      <c r="L2075">
        <v>0</v>
      </c>
      <c r="M2075" t="s">
        <v>42</v>
      </c>
    </row>
    <row r="2076" spans="1:25" x14ac:dyDescent="0.25">
      <c r="A2076" t="s">
        <v>170</v>
      </c>
      <c r="B2076">
        <v>311.697</v>
      </c>
      <c r="C2076">
        <v>309.67700000000002</v>
      </c>
      <c r="D2076">
        <v>309.63</v>
      </c>
      <c r="E2076">
        <v>305.483</v>
      </c>
      <c r="F2076">
        <v>11.4543</v>
      </c>
      <c r="G2076">
        <v>0</v>
      </c>
      <c r="H2076">
        <v>45.475299999999997</v>
      </c>
      <c r="I2076">
        <v>0</v>
      </c>
      <c r="J2076">
        <v>1.23007E-3</v>
      </c>
      <c r="K2076">
        <v>0.99940499999999999</v>
      </c>
      <c r="L2076">
        <v>0</v>
      </c>
      <c r="M2076" t="s">
        <v>42</v>
      </c>
    </row>
    <row r="2077" spans="1:25" x14ac:dyDescent="0.25">
      <c r="A2077" t="s">
        <v>170</v>
      </c>
      <c r="B2077">
        <v>303.55</v>
      </c>
      <c r="C2077">
        <v>301.51600000000002</v>
      </c>
      <c r="D2077">
        <v>301.46199999999999</v>
      </c>
      <c r="E2077">
        <v>297.279</v>
      </c>
      <c r="F2077">
        <v>10.847099999999999</v>
      </c>
      <c r="G2077">
        <v>0</v>
      </c>
      <c r="H2077">
        <v>45.6541</v>
      </c>
      <c r="I2077">
        <v>0</v>
      </c>
      <c r="J2077">
        <v>1.2300499999999999E-3</v>
      </c>
      <c r="K2077">
        <v>0.99990400000000002</v>
      </c>
      <c r="L2077">
        <v>0</v>
      </c>
      <c r="M2077" t="s">
        <v>42</v>
      </c>
    </row>
    <row r="2078" spans="1:25" x14ac:dyDescent="0.25">
      <c r="A2078" t="s">
        <v>170</v>
      </c>
      <c r="B2078">
        <v>303.82499999999999</v>
      </c>
      <c r="C2078">
        <v>301.899</v>
      </c>
      <c r="D2078">
        <v>301.83800000000002</v>
      </c>
      <c r="E2078">
        <v>297.50900000000001</v>
      </c>
      <c r="F2078">
        <v>11.549200000000001</v>
      </c>
      <c r="G2078">
        <v>0</v>
      </c>
      <c r="H2078">
        <v>45.758099999999999</v>
      </c>
      <c r="I2078">
        <v>0</v>
      </c>
      <c r="J2078">
        <v>1.2300499999999999E-3</v>
      </c>
      <c r="K2078">
        <v>0.99956299999999998</v>
      </c>
      <c r="L2078">
        <v>0</v>
      </c>
      <c r="M2078" t="s">
        <v>42</v>
      </c>
    </row>
    <row r="2079" spans="1:25" x14ac:dyDescent="0.25">
      <c r="A2079" t="s">
        <v>170</v>
      </c>
      <c r="B2079">
        <v>314.12700000000001</v>
      </c>
      <c r="C2079">
        <v>312.221</v>
      </c>
      <c r="D2079">
        <v>312.15600000000001</v>
      </c>
      <c r="E2079">
        <v>307.79599999999999</v>
      </c>
      <c r="F2079">
        <v>11.7468</v>
      </c>
      <c r="G2079">
        <v>0</v>
      </c>
      <c r="H2079">
        <v>45.6387</v>
      </c>
      <c r="I2079">
        <v>0</v>
      </c>
      <c r="J2079">
        <v>1.2300499999999999E-3</v>
      </c>
      <c r="K2079">
        <v>0.99917100000000003</v>
      </c>
      <c r="L2079">
        <v>0</v>
      </c>
      <c r="M2079" t="s">
        <v>42</v>
      </c>
    </row>
    <row r="2080" spans="1:25" x14ac:dyDescent="0.25">
      <c r="A2080" t="s">
        <v>170</v>
      </c>
      <c r="B2080">
        <v>322.13200000000001</v>
      </c>
      <c r="C2080">
        <v>320.11599999999999</v>
      </c>
      <c r="D2080">
        <v>320.05799999999999</v>
      </c>
      <c r="E2080">
        <v>315.86</v>
      </c>
      <c r="F2080">
        <v>11.216900000000001</v>
      </c>
      <c r="G2080">
        <v>0</v>
      </c>
      <c r="H2080">
        <v>45.109900000000003</v>
      </c>
      <c r="I2080">
        <v>0</v>
      </c>
      <c r="J2080">
        <v>1.2300499999999999E-3</v>
      </c>
      <c r="K2080">
        <v>0.99934599999999996</v>
      </c>
      <c r="L2080">
        <v>0</v>
      </c>
      <c r="M2080" t="s">
        <v>42</v>
      </c>
    </row>
    <row r="2081" spans="1:13" x14ac:dyDescent="0.25">
      <c r="A2081" t="s">
        <v>170</v>
      </c>
      <c r="B2081">
        <v>303.85199999999998</v>
      </c>
      <c r="C2081">
        <v>301.947</v>
      </c>
      <c r="D2081">
        <v>301.88499999999999</v>
      </c>
      <c r="E2081">
        <v>297.72300000000001</v>
      </c>
      <c r="F2081">
        <v>11.2082</v>
      </c>
      <c r="G2081">
        <v>0</v>
      </c>
      <c r="H2081">
        <v>45.251600000000003</v>
      </c>
      <c r="I2081">
        <v>0</v>
      </c>
      <c r="J2081">
        <v>1.2300499999999999E-3</v>
      </c>
      <c r="K2081">
        <v>0.99990299999999999</v>
      </c>
      <c r="L2081">
        <v>0</v>
      </c>
      <c r="M2081" t="s">
        <v>42</v>
      </c>
    </row>
    <row r="2082" spans="1:13" x14ac:dyDescent="0.25">
      <c r="A2082" t="s">
        <v>170</v>
      </c>
      <c r="B2082">
        <v>296.214</v>
      </c>
      <c r="C2082">
        <v>294.18099999999998</v>
      </c>
      <c r="D2082">
        <v>294.13600000000002</v>
      </c>
      <c r="E2082">
        <v>290.096</v>
      </c>
      <c r="F2082">
        <v>11.659700000000001</v>
      </c>
      <c r="G2082">
        <v>0</v>
      </c>
      <c r="H2082">
        <v>44.613</v>
      </c>
      <c r="I2082">
        <v>0</v>
      </c>
      <c r="J2082">
        <v>1.2300600000000001E-3</v>
      </c>
      <c r="K2082">
        <v>0.99938199999999999</v>
      </c>
      <c r="L2082">
        <v>0</v>
      </c>
      <c r="M2082" t="s">
        <v>42</v>
      </c>
    </row>
    <row r="2083" spans="1:13" x14ac:dyDescent="0.25">
      <c r="A2083" t="s">
        <v>170</v>
      </c>
      <c r="B2083">
        <v>301.75200000000001</v>
      </c>
      <c r="C2083">
        <v>299.84699999999998</v>
      </c>
      <c r="D2083">
        <v>299.79700000000003</v>
      </c>
      <c r="E2083">
        <v>295.68700000000001</v>
      </c>
      <c r="F2083">
        <v>10.6647</v>
      </c>
      <c r="G2083">
        <v>0</v>
      </c>
      <c r="H2083">
        <v>44.553600000000003</v>
      </c>
      <c r="I2083">
        <v>0</v>
      </c>
      <c r="J2083">
        <v>1.2301199999999999E-3</v>
      </c>
      <c r="K2083">
        <v>0.999413</v>
      </c>
      <c r="L2083">
        <v>0</v>
      </c>
      <c r="M2083" t="s">
        <v>42</v>
      </c>
    </row>
    <row r="2084" spans="1:13" x14ac:dyDescent="0.25">
      <c r="A2084" t="s">
        <v>170</v>
      </c>
      <c r="B2084">
        <v>323.73</v>
      </c>
      <c r="C2084">
        <v>321.80500000000001</v>
      </c>
      <c r="D2084">
        <v>321.755</v>
      </c>
      <c r="E2084">
        <v>317.64299999999997</v>
      </c>
      <c r="F2084">
        <v>11.2089</v>
      </c>
      <c r="G2084">
        <v>0</v>
      </c>
      <c r="H2084">
        <v>44.652999999999999</v>
      </c>
      <c r="I2084">
        <v>0</v>
      </c>
      <c r="J2084">
        <v>1.2300499999999999E-3</v>
      </c>
      <c r="K2084">
        <v>0.99999400000000005</v>
      </c>
      <c r="L2084">
        <v>0</v>
      </c>
      <c r="M2084" t="s">
        <v>42</v>
      </c>
    </row>
    <row r="2085" spans="1:13" x14ac:dyDescent="0.25">
      <c r="A2085" t="s">
        <v>170</v>
      </c>
      <c r="B2085">
        <v>299.12299999999999</v>
      </c>
      <c r="C2085">
        <v>297.108</v>
      </c>
      <c r="D2085">
        <v>297.06700000000001</v>
      </c>
      <c r="E2085">
        <v>293.01100000000002</v>
      </c>
      <c r="F2085">
        <v>10.5939</v>
      </c>
      <c r="G2085">
        <v>0</v>
      </c>
      <c r="H2085">
        <v>44.825899999999997</v>
      </c>
      <c r="I2085">
        <v>0</v>
      </c>
      <c r="J2085">
        <v>1.2300799999999999E-3</v>
      </c>
      <c r="K2085">
        <v>0.999224</v>
      </c>
      <c r="L2085">
        <v>0</v>
      </c>
      <c r="M2085" t="s">
        <v>42</v>
      </c>
    </row>
    <row r="2086" spans="1:13" x14ac:dyDescent="0.25">
      <c r="A2086" t="s">
        <v>170</v>
      </c>
      <c r="B2086">
        <v>298.46199999999999</v>
      </c>
      <c r="C2086">
        <v>296.43099999999998</v>
      </c>
      <c r="D2086">
        <v>296.38299999999998</v>
      </c>
      <c r="E2086">
        <v>292.24099999999999</v>
      </c>
      <c r="F2086">
        <v>10.6477</v>
      </c>
      <c r="G2086">
        <v>0</v>
      </c>
      <c r="H2086">
        <v>44.558199999999999</v>
      </c>
      <c r="I2086">
        <v>0</v>
      </c>
      <c r="J2086">
        <v>1.2300499999999999E-3</v>
      </c>
      <c r="K2086">
        <v>0.99983</v>
      </c>
      <c r="L2086">
        <v>0</v>
      </c>
      <c r="M2086" t="s">
        <v>42</v>
      </c>
    </row>
    <row r="2087" spans="1:13" x14ac:dyDescent="0.25">
      <c r="A2087" t="s">
        <v>170</v>
      </c>
      <c r="B2087">
        <v>313.53300000000002</v>
      </c>
      <c r="C2087">
        <v>311.63900000000001</v>
      </c>
      <c r="D2087">
        <v>311.59100000000001</v>
      </c>
      <c r="E2087">
        <v>307.50700000000001</v>
      </c>
      <c r="F2087">
        <v>11.272399999999999</v>
      </c>
      <c r="G2087">
        <v>0</v>
      </c>
      <c r="H2087">
        <v>44.729199999999999</v>
      </c>
      <c r="I2087">
        <v>0</v>
      </c>
      <c r="J2087">
        <v>1.2301300000000001E-3</v>
      </c>
      <c r="K2087">
        <v>0.99937399999999998</v>
      </c>
      <c r="L2087">
        <v>0</v>
      </c>
      <c r="M2087" t="s">
        <v>42</v>
      </c>
    </row>
    <row r="2088" spans="1:13" x14ac:dyDescent="0.25">
      <c r="A2088" t="s">
        <v>170</v>
      </c>
      <c r="B2088">
        <v>309.33300000000003</v>
      </c>
      <c r="C2088">
        <v>307.27100000000002</v>
      </c>
      <c r="D2088">
        <v>307.22000000000003</v>
      </c>
      <c r="E2088">
        <v>303.05700000000002</v>
      </c>
      <c r="F2088">
        <v>11.3833</v>
      </c>
      <c r="G2088">
        <v>0</v>
      </c>
      <c r="H2088">
        <v>45.4375</v>
      </c>
      <c r="I2088">
        <v>0</v>
      </c>
      <c r="J2088">
        <v>1.2300499999999999E-3</v>
      </c>
      <c r="K2088">
        <v>0.999919</v>
      </c>
      <c r="L2088">
        <v>0</v>
      </c>
      <c r="M2088" t="s">
        <v>42</v>
      </c>
    </row>
    <row r="2089" spans="1:13" x14ac:dyDescent="0.25">
      <c r="A2089" t="s">
        <v>170</v>
      </c>
      <c r="B2089">
        <v>298.11099999999999</v>
      </c>
      <c r="C2089">
        <v>296.202</v>
      </c>
      <c r="D2089">
        <v>296.154</v>
      </c>
      <c r="E2089">
        <v>292.12299999999999</v>
      </c>
      <c r="F2089">
        <v>11.043900000000001</v>
      </c>
      <c r="G2089">
        <v>0</v>
      </c>
      <c r="H2089">
        <v>44.284599999999998</v>
      </c>
      <c r="I2089">
        <v>0</v>
      </c>
      <c r="J2089">
        <v>1.2300499999999999E-3</v>
      </c>
      <c r="K2089">
        <v>0.99950300000000003</v>
      </c>
      <c r="L2089">
        <v>0</v>
      </c>
      <c r="M2089" t="s">
        <v>42</v>
      </c>
    </row>
    <row r="2090" spans="1:13" x14ac:dyDescent="0.25">
      <c r="A2090" t="s">
        <v>170</v>
      </c>
      <c r="B2090">
        <v>299.54899999999998</v>
      </c>
      <c r="C2090">
        <v>297.64600000000002</v>
      </c>
      <c r="D2090">
        <v>297.60500000000002</v>
      </c>
      <c r="E2090">
        <v>293.59399999999999</v>
      </c>
      <c r="F2090">
        <v>11.2263</v>
      </c>
      <c r="G2090">
        <v>0</v>
      </c>
      <c r="H2090">
        <v>44.452800000000003</v>
      </c>
      <c r="I2090">
        <v>0</v>
      </c>
      <c r="J2090">
        <v>1.2300600000000001E-3</v>
      </c>
      <c r="K2090">
        <v>0.99827600000000005</v>
      </c>
      <c r="L2090">
        <v>0</v>
      </c>
      <c r="M2090" t="s">
        <v>42</v>
      </c>
    </row>
    <row r="2091" spans="1:13" x14ac:dyDescent="0.25">
      <c r="A2091" t="s">
        <v>170</v>
      </c>
      <c r="B2091">
        <v>308.17500000000001</v>
      </c>
      <c r="C2091">
        <v>306.21600000000001</v>
      </c>
      <c r="D2091">
        <v>306.161</v>
      </c>
      <c r="E2091">
        <v>301.98399999999998</v>
      </c>
      <c r="F2091">
        <v>12.0288</v>
      </c>
      <c r="G2091">
        <v>0</v>
      </c>
      <c r="H2091">
        <v>45.833100000000002</v>
      </c>
      <c r="I2091">
        <v>0</v>
      </c>
      <c r="J2091">
        <v>1.2300499999999999E-3</v>
      </c>
      <c r="K2091">
        <v>0.99837399999999998</v>
      </c>
      <c r="L2091">
        <v>0</v>
      </c>
      <c r="M2091" t="s">
        <v>42</v>
      </c>
    </row>
    <row r="2092" spans="1:13" x14ac:dyDescent="0.25">
      <c r="A2092" t="s">
        <v>170</v>
      </c>
      <c r="B2092">
        <v>311.72399999999999</v>
      </c>
      <c r="C2092">
        <v>309.82100000000003</v>
      </c>
      <c r="D2092">
        <v>309.77600000000001</v>
      </c>
      <c r="E2092">
        <v>305.66000000000003</v>
      </c>
      <c r="F2092">
        <v>10.6913</v>
      </c>
      <c r="G2092">
        <v>0</v>
      </c>
      <c r="H2092">
        <v>44.959200000000003</v>
      </c>
      <c r="I2092">
        <v>0</v>
      </c>
      <c r="J2092">
        <v>1.2300499999999999E-3</v>
      </c>
      <c r="K2092">
        <v>0.99918399999999996</v>
      </c>
      <c r="L2092">
        <v>0</v>
      </c>
      <c r="M2092" t="s">
        <v>42</v>
      </c>
    </row>
    <row r="2093" spans="1:13" x14ac:dyDescent="0.25">
      <c r="A2093" t="s">
        <v>170</v>
      </c>
      <c r="B2093">
        <v>296.63299999999998</v>
      </c>
      <c r="C2093">
        <v>294.702</v>
      </c>
      <c r="D2093">
        <v>294.65699999999998</v>
      </c>
      <c r="E2093">
        <v>290.49200000000002</v>
      </c>
      <c r="F2093">
        <v>10.6492</v>
      </c>
      <c r="G2093">
        <v>0</v>
      </c>
      <c r="H2093">
        <v>44.812800000000003</v>
      </c>
      <c r="I2093">
        <v>0</v>
      </c>
      <c r="J2093">
        <v>1.23011E-3</v>
      </c>
      <c r="K2093">
        <v>0.99981299999999995</v>
      </c>
      <c r="L2093">
        <v>0</v>
      </c>
      <c r="M2093" t="s">
        <v>42</v>
      </c>
    </row>
    <row r="2094" spans="1:13" x14ac:dyDescent="0.25">
      <c r="A2094" t="s">
        <v>170</v>
      </c>
      <c r="B2094">
        <v>299.505</v>
      </c>
      <c r="C2094">
        <v>297.61</v>
      </c>
      <c r="D2094">
        <v>297.55900000000003</v>
      </c>
      <c r="E2094">
        <v>293.39499999999998</v>
      </c>
      <c r="F2094">
        <v>11.2509</v>
      </c>
      <c r="G2094">
        <v>0</v>
      </c>
      <c r="H2094">
        <v>44.639200000000002</v>
      </c>
      <c r="I2094">
        <v>0</v>
      </c>
      <c r="J2094">
        <v>1.23007E-3</v>
      </c>
      <c r="K2094">
        <v>0.99878100000000003</v>
      </c>
      <c r="L2094">
        <v>0</v>
      </c>
      <c r="M2094" t="s">
        <v>42</v>
      </c>
    </row>
    <row r="2095" spans="1:13" x14ac:dyDescent="0.25">
      <c r="A2095" t="s">
        <v>170</v>
      </c>
      <c r="B2095">
        <v>304.745</v>
      </c>
      <c r="C2095">
        <v>302.69099999999997</v>
      </c>
      <c r="D2095">
        <v>302.64699999999999</v>
      </c>
      <c r="E2095">
        <v>298.59899999999999</v>
      </c>
      <c r="F2095">
        <v>11.656599999999999</v>
      </c>
      <c r="G2095">
        <v>0</v>
      </c>
      <c r="H2095">
        <v>44.445</v>
      </c>
      <c r="I2095">
        <v>0</v>
      </c>
      <c r="J2095">
        <v>1.2300499999999999E-3</v>
      </c>
      <c r="K2095">
        <v>0.99909700000000001</v>
      </c>
      <c r="L2095">
        <v>0</v>
      </c>
      <c r="M2095" t="s">
        <v>42</v>
      </c>
    </row>
    <row r="2096" spans="1:13" x14ac:dyDescent="0.25">
      <c r="A2096" t="s">
        <v>170</v>
      </c>
      <c r="B2096">
        <v>299.738</v>
      </c>
      <c r="C2096">
        <v>297.779</v>
      </c>
      <c r="D2096">
        <v>297.73399999999998</v>
      </c>
      <c r="E2096">
        <v>293.68099999999998</v>
      </c>
      <c r="F2096">
        <v>10.6409</v>
      </c>
      <c r="G2096">
        <v>0</v>
      </c>
      <c r="H2096">
        <v>44.3996</v>
      </c>
      <c r="I2096">
        <v>0</v>
      </c>
      <c r="J2096">
        <v>1.2300499999999999E-3</v>
      </c>
      <c r="K2096">
        <v>0.99999199999999999</v>
      </c>
      <c r="L2096">
        <v>0</v>
      </c>
      <c r="M2096" t="s">
        <v>42</v>
      </c>
    </row>
    <row r="2097" spans="1:13" x14ac:dyDescent="0.25">
      <c r="A2097" t="s">
        <v>170</v>
      </c>
      <c r="B2097">
        <v>300.27</v>
      </c>
      <c r="C2097">
        <v>298.09100000000001</v>
      </c>
      <c r="D2097">
        <v>298.03899999999999</v>
      </c>
      <c r="E2097">
        <v>293.90199999999999</v>
      </c>
      <c r="F2097">
        <v>11.408899999999999</v>
      </c>
      <c r="G2097">
        <v>0</v>
      </c>
      <c r="H2097">
        <v>45.0627</v>
      </c>
      <c r="I2097">
        <v>0</v>
      </c>
      <c r="J2097">
        <v>1.2300600000000001E-3</v>
      </c>
      <c r="K2097">
        <v>0.99989700000000004</v>
      </c>
      <c r="L2097">
        <v>0</v>
      </c>
      <c r="M2097" t="s">
        <v>42</v>
      </c>
    </row>
    <row r="2098" spans="1:13" x14ac:dyDescent="0.25">
      <c r="A2098" t="s">
        <v>170</v>
      </c>
      <c r="B2098">
        <v>306.15300000000002</v>
      </c>
      <c r="C2098">
        <v>304.11500000000001</v>
      </c>
      <c r="D2098">
        <v>304.06700000000001</v>
      </c>
      <c r="E2098">
        <v>299.95800000000003</v>
      </c>
      <c r="F2098">
        <v>10.734500000000001</v>
      </c>
      <c r="G2098">
        <v>0</v>
      </c>
      <c r="H2098">
        <v>44.923400000000001</v>
      </c>
      <c r="I2098">
        <v>0</v>
      </c>
      <c r="J2098">
        <v>1.2300499999999999E-3</v>
      </c>
      <c r="K2098">
        <v>0.999664</v>
      </c>
      <c r="L2098">
        <v>0</v>
      </c>
      <c r="M2098" t="s">
        <v>42</v>
      </c>
    </row>
    <row r="2099" spans="1:13" x14ac:dyDescent="0.25">
      <c r="A2099" t="s">
        <v>170</v>
      </c>
      <c r="B2099">
        <v>305.84100000000001</v>
      </c>
      <c r="C2099">
        <v>303.89400000000001</v>
      </c>
      <c r="D2099">
        <v>303.85000000000002</v>
      </c>
      <c r="E2099">
        <v>299.83199999999999</v>
      </c>
      <c r="F2099">
        <v>11.1675</v>
      </c>
      <c r="G2099">
        <v>0</v>
      </c>
      <c r="H2099">
        <v>44.568399999999997</v>
      </c>
      <c r="I2099">
        <v>0</v>
      </c>
      <c r="J2099">
        <v>1.23007E-3</v>
      </c>
      <c r="K2099">
        <v>0.99968900000000005</v>
      </c>
      <c r="L2099">
        <v>0</v>
      </c>
      <c r="M2099" t="s">
        <v>42</v>
      </c>
    </row>
    <row r="2100" spans="1:13" x14ac:dyDescent="0.25">
      <c r="A2100" t="s">
        <v>170</v>
      </c>
      <c r="B2100">
        <v>295.20699999999999</v>
      </c>
      <c r="C2100">
        <v>293.166</v>
      </c>
      <c r="D2100">
        <v>293.12099999999998</v>
      </c>
      <c r="E2100">
        <v>289.10300000000001</v>
      </c>
      <c r="F2100">
        <v>10.716200000000001</v>
      </c>
      <c r="G2100">
        <v>0</v>
      </c>
      <c r="H2100">
        <v>44.287100000000002</v>
      </c>
      <c r="I2100">
        <v>0</v>
      </c>
      <c r="J2100">
        <v>1.2300499999999999E-3</v>
      </c>
      <c r="K2100">
        <v>0.99908200000000003</v>
      </c>
      <c r="L2100">
        <v>0</v>
      </c>
      <c r="M2100" t="s">
        <v>42</v>
      </c>
    </row>
    <row r="2101" spans="1:13" x14ac:dyDescent="0.25">
      <c r="A2101" t="s">
        <v>170</v>
      </c>
      <c r="B2101">
        <v>317.65499999999997</v>
      </c>
      <c r="C2101">
        <v>315.75099999999998</v>
      </c>
      <c r="D2101">
        <v>315.7</v>
      </c>
      <c r="E2101">
        <v>311.553</v>
      </c>
      <c r="F2101">
        <v>11.2927</v>
      </c>
      <c r="G2101">
        <v>0</v>
      </c>
      <c r="H2101">
        <v>44.657699999999998</v>
      </c>
      <c r="I2101">
        <v>0</v>
      </c>
      <c r="J2101">
        <v>1.2300499999999999E-3</v>
      </c>
      <c r="K2101">
        <v>0.99966999999999995</v>
      </c>
      <c r="L2101">
        <v>0</v>
      </c>
      <c r="M2101" t="s">
        <v>42</v>
      </c>
    </row>
    <row r="2102" spans="1:13" x14ac:dyDescent="0.25">
      <c r="A2102" t="s">
        <v>170</v>
      </c>
      <c r="B2102">
        <v>307.78399999999999</v>
      </c>
      <c r="C2102">
        <v>305.86599999999999</v>
      </c>
      <c r="D2102">
        <v>305.81900000000002</v>
      </c>
      <c r="E2102">
        <v>301.767</v>
      </c>
      <c r="F2102">
        <v>11.0801</v>
      </c>
      <c r="G2102">
        <v>0</v>
      </c>
      <c r="H2102">
        <v>44.776899999999998</v>
      </c>
      <c r="I2102">
        <v>0</v>
      </c>
      <c r="J2102">
        <v>1.2300499999999999E-3</v>
      </c>
      <c r="K2102">
        <v>0.99990199999999996</v>
      </c>
      <c r="L2102">
        <v>0</v>
      </c>
      <c r="M2102" t="s">
        <v>42</v>
      </c>
    </row>
    <row r="2103" spans="1:13" x14ac:dyDescent="0.25">
      <c r="A2103" t="s">
        <v>170</v>
      </c>
      <c r="B2103">
        <v>313.072</v>
      </c>
      <c r="C2103">
        <v>310.98200000000003</v>
      </c>
      <c r="D2103">
        <v>310.94099999999997</v>
      </c>
      <c r="E2103">
        <v>306.928</v>
      </c>
      <c r="F2103">
        <v>11.037699999999999</v>
      </c>
      <c r="G2103">
        <v>0</v>
      </c>
      <c r="H2103">
        <v>44.6631</v>
      </c>
      <c r="I2103">
        <v>0</v>
      </c>
      <c r="J2103">
        <v>1.2300499999999999E-3</v>
      </c>
      <c r="K2103">
        <v>0.999579</v>
      </c>
      <c r="L2103">
        <v>0</v>
      </c>
      <c r="M2103" t="s">
        <v>42</v>
      </c>
    </row>
    <row r="2104" spans="1:13" x14ac:dyDescent="0.25">
      <c r="A2104" t="s">
        <v>170</v>
      </c>
      <c r="B2104">
        <v>308.75400000000002</v>
      </c>
      <c r="C2104">
        <v>306.82900000000001</v>
      </c>
      <c r="D2104">
        <v>306.77600000000001</v>
      </c>
      <c r="E2104">
        <v>302.52800000000002</v>
      </c>
      <c r="F2104">
        <v>10.7546</v>
      </c>
      <c r="G2104">
        <v>0</v>
      </c>
      <c r="H2104">
        <v>44.901299999999999</v>
      </c>
      <c r="I2104">
        <v>0</v>
      </c>
      <c r="J2104">
        <v>1.2300499999999999E-3</v>
      </c>
      <c r="K2104">
        <v>0.99822699999999998</v>
      </c>
      <c r="L2104">
        <v>0</v>
      </c>
      <c r="M2104" t="s">
        <v>42</v>
      </c>
    </row>
    <row r="2105" spans="1:13" x14ac:dyDescent="0.25">
      <c r="A2105" t="s">
        <v>170</v>
      </c>
      <c r="B2105">
        <v>308.43299999999999</v>
      </c>
      <c r="C2105">
        <v>306.53699999999998</v>
      </c>
      <c r="D2105">
        <v>306.488</v>
      </c>
      <c r="E2105">
        <v>302.45499999999998</v>
      </c>
      <c r="F2105">
        <v>10.871</v>
      </c>
      <c r="G2105">
        <v>0</v>
      </c>
      <c r="H2105">
        <v>44.344900000000003</v>
      </c>
      <c r="I2105">
        <v>0</v>
      </c>
      <c r="J2105">
        <v>1.2300600000000001E-3</v>
      </c>
      <c r="K2105">
        <v>0.99989700000000004</v>
      </c>
      <c r="L2105">
        <v>0</v>
      </c>
      <c r="M2105" t="s">
        <v>42</v>
      </c>
    </row>
    <row r="2106" spans="1:13" x14ac:dyDescent="0.25">
      <c r="A2106" t="s">
        <v>170</v>
      </c>
      <c r="B2106">
        <v>308.55700000000002</v>
      </c>
      <c r="C2106">
        <v>306.51100000000002</v>
      </c>
      <c r="D2106">
        <v>306.46600000000001</v>
      </c>
      <c r="E2106">
        <v>302.387</v>
      </c>
      <c r="F2106">
        <v>11.072900000000001</v>
      </c>
      <c r="G2106">
        <v>0</v>
      </c>
      <c r="H2106">
        <v>44.253399999999999</v>
      </c>
      <c r="I2106">
        <v>0</v>
      </c>
      <c r="J2106">
        <v>1.23007E-3</v>
      </c>
      <c r="K2106">
        <v>0.99993900000000002</v>
      </c>
      <c r="L2106">
        <v>0</v>
      </c>
      <c r="M2106" t="s">
        <v>42</v>
      </c>
    </row>
    <row r="2107" spans="1:13" x14ac:dyDescent="0.25">
      <c r="A2107" t="s">
        <v>170</v>
      </c>
      <c r="B2107">
        <v>308.83600000000001</v>
      </c>
      <c r="C2107">
        <v>306.77499999999998</v>
      </c>
      <c r="D2107">
        <v>306.72199999999998</v>
      </c>
      <c r="E2107">
        <v>302.45999999999998</v>
      </c>
      <c r="F2107">
        <v>11.478899999999999</v>
      </c>
      <c r="G2107">
        <v>0</v>
      </c>
      <c r="H2107">
        <v>45.662100000000002</v>
      </c>
      <c r="I2107">
        <v>0</v>
      </c>
      <c r="J2107">
        <v>1.2300600000000001E-3</v>
      </c>
      <c r="K2107">
        <v>0.99966600000000005</v>
      </c>
      <c r="L2107">
        <v>0</v>
      </c>
      <c r="M2107" t="s">
        <v>42</v>
      </c>
    </row>
    <row r="2108" spans="1:13" x14ac:dyDescent="0.25">
      <c r="A2108" t="s">
        <v>170</v>
      </c>
      <c r="B2108">
        <v>300.04300000000001</v>
      </c>
      <c r="C2108">
        <v>297.90800000000002</v>
      </c>
      <c r="D2108">
        <v>297.86500000000001</v>
      </c>
      <c r="E2108">
        <v>293.803</v>
      </c>
      <c r="F2108">
        <v>11.100199999999999</v>
      </c>
      <c r="G2108">
        <v>0</v>
      </c>
      <c r="H2108">
        <v>44.204900000000002</v>
      </c>
      <c r="I2108">
        <v>0</v>
      </c>
      <c r="J2108">
        <v>1.2300600000000001E-3</v>
      </c>
      <c r="K2108">
        <v>0.99993600000000005</v>
      </c>
      <c r="L2108">
        <v>0</v>
      </c>
      <c r="M2108" t="s">
        <v>42</v>
      </c>
    </row>
    <row r="2109" spans="1:13" x14ac:dyDescent="0.25">
      <c r="A2109" t="s">
        <v>170</v>
      </c>
      <c r="B2109">
        <v>303.27300000000002</v>
      </c>
      <c r="C2109">
        <v>301.37599999999998</v>
      </c>
      <c r="D2109">
        <v>301.32900000000001</v>
      </c>
      <c r="E2109">
        <v>297.27699999999999</v>
      </c>
      <c r="F2109">
        <v>11.1599</v>
      </c>
      <c r="G2109">
        <v>0</v>
      </c>
      <c r="H2109">
        <v>44.887999999999998</v>
      </c>
      <c r="I2109">
        <v>0</v>
      </c>
      <c r="J2109">
        <v>1.2300499999999999E-3</v>
      </c>
      <c r="K2109">
        <v>0.99995699999999998</v>
      </c>
      <c r="L2109">
        <v>0</v>
      </c>
      <c r="M2109" t="s">
        <v>42</v>
      </c>
    </row>
    <row r="2110" spans="1:13" x14ac:dyDescent="0.25">
      <c r="A2110" t="s">
        <v>170</v>
      </c>
      <c r="B2110">
        <v>300.59300000000002</v>
      </c>
      <c r="C2110">
        <v>298.68099999999998</v>
      </c>
      <c r="D2110">
        <v>298.63400000000001</v>
      </c>
      <c r="E2110">
        <v>294.57299999999998</v>
      </c>
      <c r="F2110">
        <v>10.833299999999999</v>
      </c>
      <c r="G2110">
        <v>0</v>
      </c>
      <c r="H2110">
        <v>45.884599999999999</v>
      </c>
      <c r="I2110">
        <v>0</v>
      </c>
      <c r="J2110">
        <v>1.2300499999999999E-3</v>
      </c>
      <c r="K2110">
        <v>0.99984700000000004</v>
      </c>
      <c r="L2110">
        <v>0</v>
      </c>
      <c r="M2110" t="s">
        <v>42</v>
      </c>
    </row>
    <row r="2111" spans="1:13" x14ac:dyDescent="0.25">
      <c r="A2111" t="s">
        <v>170</v>
      </c>
      <c r="B2111">
        <v>295.68</v>
      </c>
      <c r="C2111">
        <v>293.65199999999999</v>
      </c>
      <c r="D2111">
        <v>293.61099999999999</v>
      </c>
      <c r="E2111">
        <v>289.572</v>
      </c>
      <c r="F2111">
        <v>10.8177</v>
      </c>
      <c r="G2111">
        <v>0</v>
      </c>
      <c r="H2111">
        <v>44.214599999999997</v>
      </c>
      <c r="I2111">
        <v>0</v>
      </c>
      <c r="J2111">
        <v>1.2300499999999999E-3</v>
      </c>
      <c r="K2111">
        <v>0.99978800000000001</v>
      </c>
      <c r="L2111">
        <v>0</v>
      </c>
      <c r="M2111" t="s">
        <v>42</v>
      </c>
    </row>
    <row r="2112" spans="1:13" x14ac:dyDescent="0.25">
      <c r="A2112" t="s">
        <v>170</v>
      </c>
      <c r="B2112">
        <v>301.25700000000001</v>
      </c>
      <c r="C2112">
        <v>299.36</v>
      </c>
      <c r="D2112">
        <v>299.31700000000001</v>
      </c>
      <c r="E2112">
        <v>295.20299999999997</v>
      </c>
      <c r="F2112">
        <v>10.695600000000001</v>
      </c>
      <c r="G2112">
        <v>0</v>
      </c>
      <c r="H2112">
        <v>45.225200000000001</v>
      </c>
      <c r="I2112">
        <v>0</v>
      </c>
      <c r="J2112">
        <v>1.2300600000000001E-3</v>
      </c>
      <c r="K2112">
        <v>0.99938899999999997</v>
      </c>
      <c r="L2112">
        <v>0</v>
      </c>
      <c r="M2112" t="s">
        <v>42</v>
      </c>
    </row>
    <row r="2113" spans="1:25" x14ac:dyDescent="0.25">
      <c r="A2113" t="s">
        <v>170</v>
      </c>
      <c r="B2113">
        <v>297.25799999999998</v>
      </c>
      <c r="C2113">
        <v>295.34500000000003</v>
      </c>
      <c r="D2113">
        <v>295.29700000000003</v>
      </c>
      <c r="E2113">
        <v>291.23</v>
      </c>
      <c r="F2113">
        <v>11.137499999999999</v>
      </c>
      <c r="G2113">
        <v>0</v>
      </c>
      <c r="H2113">
        <v>44.517699999999998</v>
      </c>
      <c r="I2113">
        <v>0</v>
      </c>
      <c r="J2113">
        <v>1.2300600000000001E-3</v>
      </c>
      <c r="K2113">
        <v>0.99953199999999998</v>
      </c>
      <c r="L2113">
        <v>0</v>
      </c>
      <c r="M2113" t="s">
        <v>42</v>
      </c>
    </row>
    <row r="2114" spans="1:25" x14ac:dyDescent="0.25">
      <c r="A2114" t="s">
        <v>170</v>
      </c>
      <c r="B2114">
        <v>309.09100000000001</v>
      </c>
      <c r="C2114">
        <v>307.16199999999998</v>
      </c>
      <c r="D2114">
        <v>307.11700000000002</v>
      </c>
      <c r="E2114">
        <v>303.03199999999998</v>
      </c>
      <c r="F2114">
        <v>11.456300000000001</v>
      </c>
      <c r="G2114">
        <v>0</v>
      </c>
      <c r="H2114">
        <v>45.6798</v>
      </c>
      <c r="I2114">
        <v>0</v>
      </c>
      <c r="J2114">
        <v>1.2300499999999999E-3</v>
      </c>
      <c r="K2114">
        <v>0.99952300000000005</v>
      </c>
      <c r="L2114">
        <v>0</v>
      </c>
      <c r="M2114" t="s">
        <v>42</v>
      </c>
    </row>
    <row r="2115" spans="1:25" x14ac:dyDescent="0.25">
      <c r="A2115" t="s">
        <v>170</v>
      </c>
      <c r="B2115">
        <v>293.82799999999997</v>
      </c>
      <c r="C2115">
        <v>291.68200000000002</v>
      </c>
      <c r="D2115">
        <v>291.63200000000001</v>
      </c>
      <c r="E2115">
        <v>287.37</v>
      </c>
      <c r="F2115">
        <v>11.2538</v>
      </c>
      <c r="G2115">
        <v>0</v>
      </c>
      <c r="H2115">
        <v>44.271000000000001</v>
      </c>
      <c r="I2115">
        <v>0</v>
      </c>
      <c r="J2115">
        <v>1.2300499999999999E-3</v>
      </c>
      <c r="K2115">
        <v>0.99987300000000001</v>
      </c>
      <c r="L2115">
        <v>0</v>
      </c>
      <c r="M2115" t="s">
        <v>42</v>
      </c>
    </row>
    <row r="2116" spans="1:25" x14ac:dyDescent="0.25">
      <c r="A2116" t="s">
        <v>170</v>
      </c>
      <c r="B2116">
        <v>300.32</v>
      </c>
      <c r="C2116">
        <v>298.358</v>
      </c>
      <c r="D2116">
        <v>298.31400000000002</v>
      </c>
      <c r="E2116">
        <v>294.29500000000002</v>
      </c>
      <c r="F2116">
        <v>11.0914</v>
      </c>
      <c r="G2116">
        <v>0</v>
      </c>
      <c r="H2116">
        <v>44.231200000000001</v>
      </c>
      <c r="I2116">
        <v>0</v>
      </c>
      <c r="J2116">
        <v>1.2300499999999999E-3</v>
      </c>
      <c r="K2116">
        <v>0.99834699999999998</v>
      </c>
      <c r="L2116">
        <v>0</v>
      </c>
      <c r="M2116" t="s">
        <v>42</v>
      </c>
    </row>
    <row r="2117" spans="1:25" x14ac:dyDescent="0.25">
      <c r="A2117" t="s">
        <v>170</v>
      </c>
      <c r="B2117">
        <v>306.459</v>
      </c>
      <c r="C2117">
        <v>304.57100000000003</v>
      </c>
      <c r="D2117">
        <v>304.51499999999999</v>
      </c>
      <c r="E2117">
        <v>300.28699999999998</v>
      </c>
      <c r="F2117">
        <v>11.5099</v>
      </c>
      <c r="G2117">
        <v>0</v>
      </c>
      <c r="H2117">
        <v>44.931199999999997</v>
      </c>
      <c r="I2117">
        <v>0</v>
      </c>
      <c r="J2117">
        <v>1.2300600000000001E-3</v>
      </c>
      <c r="K2117">
        <v>0.99939500000000003</v>
      </c>
      <c r="L2117">
        <v>0</v>
      </c>
      <c r="M2117" t="s">
        <v>42</v>
      </c>
    </row>
    <row r="2118" spans="1:25" x14ac:dyDescent="0.25">
      <c r="A2118" t="s">
        <v>170</v>
      </c>
      <c r="B2118">
        <v>299.63</v>
      </c>
      <c r="C2118">
        <v>297.60599999999999</v>
      </c>
      <c r="D2118">
        <v>297.565</v>
      </c>
      <c r="E2118">
        <v>293.52999999999997</v>
      </c>
      <c r="F2118">
        <v>10.617800000000001</v>
      </c>
      <c r="G2118">
        <v>0</v>
      </c>
      <c r="H2118">
        <v>44.411099999999998</v>
      </c>
      <c r="I2118">
        <v>0</v>
      </c>
      <c r="J2118">
        <v>1.2300600000000001E-3</v>
      </c>
      <c r="K2118">
        <v>0.99993699999999996</v>
      </c>
      <c r="L2118">
        <v>0</v>
      </c>
      <c r="M2118" t="s">
        <v>42</v>
      </c>
    </row>
    <row r="2119" spans="1:25" x14ac:dyDescent="0.25">
      <c r="A2119" t="s">
        <v>170</v>
      </c>
      <c r="B2119">
        <v>301.43299999999999</v>
      </c>
      <c r="C2119">
        <v>299.51799999999997</v>
      </c>
      <c r="D2119">
        <v>299.47199999999998</v>
      </c>
      <c r="E2119">
        <v>295.43700000000001</v>
      </c>
      <c r="F2119">
        <v>10.5861</v>
      </c>
      <c r="G2119">
        <v>0</v>
      </c>
      <c r="H2119">
        <v>44.308599999999998</v>
      </c>
      <c r="I2119">
        <v>0</v>
      </c>
      <c r="J2119">
        <v>1.2300499999999999E-3</v>
      </c>
      <c r="K2119">
        <v>0.99990299999999999</v>
      </c>
      <c r="L2119">
        <v>0</v>
      </c>
      <c r="M2119" t="s">
        <v>42</v>
      </c>
    </row>
    <row r="2120" spans="1:25" x14ac:dyDescent="0.25">
      <c r="A2120" t="s">
        <v>170</v>
      </c>
      <c r="B2120">
        <v>300.93</v>
      </c>
      <c r="C2120">
        <v>298.90499999999997</v>
      </c>
      <c r="D2120">
        <v>298.85199999999998</v>
      </c>
      <c r="E2120">
        <v>294.67099999999999</v>
      </c>
      <c r="F2120">
        <v>11.3886</v>
      </c>
      <c r="G2120">
        <v>0</v>
      </c>
      <c r="H2120">
        <v>45.047499999999999</v>
      </c>
      <c r="I2120">
        <v>0</v>
      </c>
      <c r="J2120">
        <v>1.2300499999999999E-3</v>
      </c>
      <c r="K2120">
        <v>0.99984499999999998</v>
      </c>
      <c r="L2120">
        <v>0</v>
      </c>
      <c r="M2120" t="s">
        <v>42</v>
      </c>
    </row>
    <row r="2121" spans="1:25" x14ac:dyDescent="0.25">
      <c r="A2121" t="s">
        <v>170</v>
      </c>
      <c r="B2121">
        <v>316.32499999999999</v>
      </c>
      <c r="C2121">
        <v>314.21199999999999</v>
      </c>
      <c r="D2121">
        <v>314.17</v>
      </c>
      <c r="E2121">
        <v>310.12200000000001</v>
      </c>
      <c r="F2121">
        <v>11.069900000000001</v>
      </c>
      <c r="G2121">
        <v>0</v>
      </c>
      <c r="H2121">
        <v>44.470500000000001</v>
      </c>
      <c r="I2121">
        <v>0</v>
      </c>
      <c r="J2121">
        <v>1.2300600000000001E-3</v>
      </c>
      <c r="K2121">
        <v>0.99983999999999995</v>
      </c>
      <c r="L2121">
        <v>0</v>
      </c>
      <c r="M2121" t="s">
        <v>42</v>
      </c>
    </row>
    <row r="2122" spans="1:25" x14ac:dyDescent="0.25">
      <c r="A2122" t="s">
        <v>170</v>
      </c>
      <c r="B2122">
        <v>318.80500000000001</v>
      </c>
      <c r="C2122">
        <v>316.60500000000002</v>
      </c>
      <c r="D2122">
        <v>316.55399999999997</v>
      </c>
      <c r="E2122">
        <v>312.40499999999997</v>
      </c>
      <c r="F2122">
        <v>14.685</v>
      </c>
      <c r="G2122">
        <v>0</v>
      </c>
      <c r="H2122">
        <v>45.4741</v>
      </c>
      <c r="I2122">
        <v>0</v>
      </c>
      <c r="J2122">
        <v>1.2300499999999999E-3</v>
      </c>
      <c r="K2122">
        <v>0.99988999999999995</v>
      </c>
      <c r="L2122">
        <v>0</v>
      </c>
      <c r="M2122" t="s">
        <v>42</v>
      </c>
    </row>
    <row r="2123" spans="1:25" x14ac:dyDescent="0.25">
      <c r="A2123" t="s">
        <v>170</v>
      </c>
      <c r="B2123">
        <v>301.40300000000002</v>
      </c>
      <c r="C2123">
        <v>299.488</v>
      </c>
      <c r="D2123">
        <v>299.44400000000002</v>
      </c>
      <c r="E2123">
        <v>295.392</v>
      </c>
      <c r="F2123">
        <v>10.5549</v>
      </c>
      <c r="G2123">
        <v>0</v>
      </c>
      <c r="H2123">
        <v>44.118899999999996</v>
      </c>
      <c r="I2123">
        <v>0</v>
      </c>
      <c r="J2123">
        <v>1.2300600000000001E-3</v>
      </c>
      <c r="K2123">
        <v>0.99952200000000002</v>
      </c>
      <c r="L2123">
        <v>0</v>
      </c>
      <c r="M2123" t="s">
        <v>42</v>
      </c>
    </row>
    <row r="2124" spans="1:25" x14ac:dyDescent="0.25">
      <c r="A2124" t="s">
        <v>170</v>
      </c>
      <c r="B2124">
        <v>304.42700000000002</v>
      </c>
      <c r="C2124">
        <v>302.36200000000002</v>
      </c>
      <c r="D2124">
        <v>302.31799999999998</v>
      </c>
      <c r="E2124">
        <v>298.20499999999998</v>
      </c>
      <c r="F2124">
        <v>10.762499999999999</v>
      </c>
      <c r="G2124">
        <v>0</v>
      </c>
      <c r="H2124">
        <v>45.071100000000001</v>
      </c>
      <c r="I2124">
        <v>0</v>
      </c>
      <c r="J2124">
        <v>1.2300499999999999E-3</v>
      </c>
      <c r="K2124">
        <v>0.99926899999999996</v>
      </c>
      <c r="L2124">
        <v>0</v>
      </c>
      <c r="M2124" t="s">
        <v>42</v>
      </c>
    </row>
    <row r="2125" spans="1:25" x14ac:dyDescent="0.25">
      <c r="A2125" t="s">
        <v>170</v>
      </c>
      <c r="B2125">
        <v>310.06200000000001</v>
      </c>
      <c r="C2125">
        <v>308.13299999999998</v>
      </c>
      <c r="D2125">
        <v>307.92399999999998</v>
      </c>
      <c r="E2125">
        <v>303.70100000000002</v>
      </c>
      <c r="F2125">
        <v>12.027200000000001</v>
      </c>
      <c r="G2125">
        <v>0</v>
      </c>
      <c r="H2125">
        <v>44.804900000000004</v>
      </c>
      <c r="I2125">
        <v>0</v>
      </c>
      <c r="J2125">
        <v>1.2300600000000001E-3</v>
      </c>
      <c r="K2125">
        <v>0.99961299999999997</v>
      </c>
      <c r="L2125">
        <v>0</v>
      </c>
      <c r="M2125" t="s">
        <v>42</v>
      </c>
    </row>
    <row r="2126" spans="1:25" x14ac:dyDescent="0.25">
      <c r="A2126" t="s">
        <v>170</v>
      </c>
      <c r="B2126">
        <v>312.06799999999998</v>
      </c>
      <c r="C2126">
        <v>310.02199999999999</v>
      </c>
      <c r="D2126">
        <v>309.97500000000002</v>
      </c>
      <c r="E2126">
        <v>305.87700000000001</v>
      </c>
      <c r="F2126">
        <v>10.8346</v>
      </c>
      <c r="G2126">
        <v>0</v>
      </c>
      <c r="H2126">
        <v>44.420400000000001</v>
      </c>
      <c r="I2126">
        <v>0</v>
      </c>
      <c r="J2126">
        <v>1.2300499999999999E-3</v>
      </c>
      <c r="K2126">
        <v>0.99810699999999997</v>
      </c>
      <c r="L2126">
        <v>0</v>
      </c>
      <c r="M2126" t="s">
        <v>42</v>
      </c>
    </row>
    <row r="2127" spans="1:25" x14ac:dyDescent="0.25">
      <c r="A2127" t="s">
        <v>170</v>
      </c>
      <c r="B2127">
        <v>315.721</v>
      </c>
      <c r="C2127">
        <v>313.86</v>
      </c>
      <c r="D2127">
        <v>313.59399999999999</v>
      </c>
      <c r="E2127">
        <v>309.40899999999999</v>
      </c>
      <c r="F2127">
        <v>10.8109</v>
      </c>
      <c r="G2127">
        <v>0</v>
      </c>
      <c r="H2127">
        <v>45.3812</v>
      </c>
      <c r="I2127">
        <v>0</v>
      </c>
      <c r="J2127">
        <v>1.2300499999999999E-3</v>
      </c>
      <c r="K2127">
        <v>0.99978599999999995</v>
      </c>
      <c r="L2127">
        <v>0</v>
      </c>
      <c r="M2127" t="s">
        <v>42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170</v>
      </c>
      <c r="B2128">
        <v>294.82</v>
      </c>
      <c r="C2128">
        <v>292.86799999999999</v>
      </c>
      <c r="D2128">
        <v>292.81700000000001</v>
      </c>
      <c r="E2128">
        <v>288.67</v>
      </c>
      <c r="F2128">
        <v>11.79</v>
      </c>
      <c r="G2128">
        <v>0</v>
      </c>
      <c r="H2128">
        <v>44.616799999999998</v>
      </c>
      <c r="I2128">
        <v>0</v>
      </c>
      <c r="J2128">
        <v>1.2300600000000001E-3</v>
      </c>
      <c r="K2128">
        <v>0.99954799999999999</v>
      </c>
      <c r="L2128">
        <v>0</v>
      </c>
      <c r="M2128" t="s">
        <v>42</v>
      </c>
      <c r="R2128">
        <f>AVERAGE(B2079:B2128)</f>
        <v>305.28851999999995</v>
      </c>
      <c r="S2128">
        <f>AVERAGE(C2079:C2128)</f>
        <v>303.30848000000003</v>
      </c>
      <c r="U2128">
        <f>_xlfn.VAR.P(B2079:B2128)</f>
        <v>54.123435009600051</v>
      </c>
      <c r="V2128">
        <f>_xlfn.VAR.P(C2079:C2128)</f>
        <v>54.164386249600014</v>
      </c>
      <c r="X2128">
        <f>1.96*SQRT(U2128)/50</f>
        <v>0.28838903441904967</v>
      </c>
      <c r="Y2128">
        <f>1.96*SQRT(V2128)/50</f>
        <v>0.28849811522189422</v>
      </c>
    </row>
    <row r="2129" spans="1:9" x14ac:dyDescent="0.25">
      <c r="A2129" t="s">
        <v>171</v>
      </c>
      <c r="B2129">
        <v>15374.821</v>
      </c>
      <c r="C2129" t="s">
        <v>36</v>
      </c>
    </row>
    <row r="2130" spans="1:9" x14ac:dyDescent="0.25">
      <c r="A2130" t="s">
        <v>172</v>
      </c>
      <c r="B2130">
        <v>605.66399999999999</v>
      </c>
      <c r="C2130">
        <v>576.94799999999998</v>
      </c>
      <c r="D2130">
        <v>556.79600000000005</v>
      </c>
      <c r="E2130">
        <v>551.11400000000003</v>
      </c>
      <c r="F2130">
        <v>11.7864</v>
      </c>
      <c r="G2130">
        <v>1.2300499999999999E-3</v>
      </c>
      <c r="H2130">
        <v>0.99865599999999999</v>
      </c>
      <c r="I2130">
        <v>0</v>
      </c>
    </row>
    <row r="2131" spans="1:9" x14ac:dyDescent="0.25">
      <c r="A2131" t="s">
        <v>172</v>
      </c>
      <c r="B2131">
        <v>379.69499999999999</v>
      </c>
      <c r="C2131">
        <v>370.97699999999998</v>
      </c>
      <c r="D2131">
        <v>338.24400000000003</v>
      </c>
      <c r="E2131">
        <v>329.03899999999999</v>
      </c>
      <c r="F2131">
        <v>12.320600000000001</v>
      </c>
      <c r="G2131">
        <v>1.2300600000000001E-3</v>
      </c>
      <c r="H2131">
        <v>0.99926599999999999</v>
      </c>
      <c r="I2131">
        <v>0</v>
      </c>
    </row>
    <row r="2132" spans="1:9" x14ac:dyDescent="0.25">
      <c r="A2132" t="s">
        <v>172</v>
      </c>
      <c r="B2132">
        <v>370.47800000000001</v>
      </c>
      <c r="C2132">
        <v>361.39299999999997</v>
      </c>
      <c r="D2132">
        <v>333.24900000000002</v>
      </c>
      <c r="E2132">
        <v>325.31200000000001</v>
      </c>
      <c r="F2132">
        <v>11.351000000000001</v>
      </c>
      <c r="G2132">
        <v>1.2300499999999999E-3</v>
      </c>
      <c r="H2132">
        <v>0.99836599999999998</v>
      </c>
      <c r="I2132">
        <v>0</v>
      </c>
    </row>
    <row r="2133" spans="1:9" x14ac:dyDescent="0.25">
      <c r="A2133" t="s">
        <v>172</v>
      </c>
      <c r="B2133">
        <v>358.47699999999998</v>
      </c>
      <c r="C2133">
        <v>349.798</v>
      </c>
      <c r="D2133">
        <v>324.01900000000001</v>
      </c>
      <c r="E2133">
        <v>316.55099999999999</v>
      </c>
      <c r="F2133">
        <v>11.9053</v>
      </c>
      <c r="G2133">
        <v>1.2300499999999999E-3</v>
      </c>
      <c r="H2133">
        <v>0.99942500000000001</v>
      </c>
      <c r="I2133">
        <v>0</v>
      </c>
    </row>
    <row r="2134" spans="1:9" x14ac:dyDescent="0.25">
      <c r="A2134" t="s">
        <v>172</v>
      </c>
      <c r="B2134">
        <v>370.911</v>
      </c>
      <c r="C2134">
        <v>361.50700000000001</v>
      </c>
      <c r="D2134">
        <v>331.238</v>
      </c>
      <c r="E2134">
        <v>322.76400000000001</v>
      </c>
      <c r="F2134">
        <v>11.886799999999999</v>
      </c>
      <c r="G2134">
        <v>1.23007E-3</v>
      </c>
      <c r="H2134">
        <v>0.99965599999999999</v>
      </c>
      <c r="I2134">
        <v>0</v>
      </c>
    </row>
    <row r="2135" spans="1:9" x14ac:dyDescent="0.25">
      <c r="A2135" t="s">
        <v>172</v>
      </c>
      <c r="B2135">
        <v>355.78199999999998</v>
      </c>
      <c r="C2135">
        <v>346.779</v>
      </c>
      <c r="D2135">
        <v>321.43799999999999</v>
      </c>
      <c r="E2135">
        <v>314.39400000000001</v>
      </c>
      <c r="F2135">
        <v>12.752700000000001</v>
      </c>
      <c r="G2135">
        <v>1.2300499999999999E-3</v>
      </c>
      <c r="H2135">
        <v>0.99980800000000003</v>
      </c>
      <c r="I2135">
        <v>0</v>
      </c>
    </row>
    <row r="2136" spans="1:9" x14ac:dyDescent="0.25">
      <c r="A2136" t="s">
        <v>172</v>
      </c>
      <c r="B2136">
        <v>357.65600000000001</v>
      </c>
      <c r="C2136">
        <v>348.50299999999999</v>
      </c>
      <c r="D2136">
        <v>323.26900000000001</v>
      </c>
      <c r="E2136">
        <v>315.69900000000001</v>
      </c>
      <c r="F2136">
        <v>11.8589</v>
      </c>
      <c r="G2136">
        <v>1.2300499999999999E-3</v>
      </c>
      <c r="H2136">
        <v>0.99926300000000001</v>
      </c>
      <c r="I2136">
        <v>0</v>
      </c>
    </row>
    <row r="2137" spans="1:9" x14ac:dyDescent="0.25">
      <c r="A2137" t="s">
        <v>172</v>
      </c>
      <c r="B2137">
        <v>332.91300000000001</v>
      </c>
      <c r="C2137">
        <v>323.95299999999997</v>
      </c>
      <c r="D2137">
        <v>306.14299999999997</v>
      </c>
      <c r="E2137">
        <v>300.63400000000001</v>
      </c>
      <c r="F2137">
        <v>11.3864</v>
      </c>
      <c r="G2137">
        <v>1.2300499999999999E-3</v>
      </c>
      <c r="H2137">
        <v>0.99973400000000001</v>
      </c>
      <c r="I2137">
        <v>0</v>
      </c>
    </row>
    <row r="2138" spans="1:9" x14ac:dyDescent="0.25">
      <c r="A2138" t="s">
        <v>172</v>
      </c>
      <c r="B2138">
        <v>332.15199999999999</v>
      </c>
      <c r="C2138">
        <v>323.36700000000002</v>
      </c>
      <c r="D2138">
        <v>305.51900000000001</v>
      </c>
      <c r="E2138">
        <v>300.19799999999998</v>
      </c>
      <c r="F2138">
        <v>11.637700000000001</v>
      </c>
      <c r="G2138">
        <v>1.2300499999999999E-3</v>
      </c>
      <c r="H2138">
        <v>0.99887599999999999</v>
      </c>
      <c r="I2138">
        <v>0</v>
      </c>
    </row>
    <row r="2139" spans="1:9" x14ac:dyDescent="0.25">
      <c r="A2139" t="s">
        <v>172</v>
      </c>
      <c r="B2139">
        <v>337.67899999999997</v>
      </c>
      <c r="C2139">
        <v>328.10199999999998</v>
      </c>
      <c r="D2139">
        <v>308.512</v>
      </c>
      <c r="E2139">
        <v>302.745</v>
      </c>
      <c r="F2139">
        <v>11.505800000000001</v>
      </c>
      <c r="G2139">
        <v>1.2300499999999999E-3</v>
      </c>
      <c r="H2139">
        <v>0.99960899999999997</v>
      </c>
      <c r="I2139">
        <v>0</v>
      </c>
    </row>
    <row r="2140" spans="1:9" x14ac:dyDescent="0.25">
      <c r="A2140" t="s">
        <v>172</v>
      </c>
      <c r="B2140">
        <v>378.95</v>
      </c>
      <c r="C2140">
        <v>369.78300000000002</v>
      </c>
      <c r="D2140">
        <v>337.49200000000002</v>
      </c>
      <c r="E2140">
        <v>328.32100000000003</v>
      </c>
      <c r="F2140">
        <v>12.020200000000001</v>
      </c>
      <c r="G2140">
        <v>1.2300600000000001E-3</v>
      </c>
      <c r="H2140">
        <v>0.99928399999999995</v>
      </c>
      <c r="I2140">
        <v>0</v>
      </c>
    </row>
    <row r="2141" spans="1:9" x14ac:dyDescent="0.25">
      <c r="A2141" t="s">
        <v>172</v>
      </c>
      <c r="B2141">
        <v>366.74400000000003</v>
      </c>
      <c r="C2141">
        <v>357.98</v>
      </c>
      <c r="D2141">
        <v>329.18599999999998</v>
      </c>
      <c r="E2141">
        <v>321.142</v>
      </c>
      <c r="F2141">
        <v>12.0322</v>
      </c>
      <c r="G2141">
        <v>1.2300600000000001E-3</v>
      </c>
      <c r="H2141">
        <v>0.99915100000000001</v>
      </c>
      <c r="I2141">
        <v>0</v>
      </c>
    </row>
    <row r="2142" spans="1:9" x14ac:dyDescent="0.25">
      <c r="A2142" t="s">
        <v>172</v>
      </c>
      <c r="B2142">
        <v>370.14400000000001</v>
      </c>
      <c r="C2142">
        <v>361.23</v>
      </c>
      <c r="D2142">
        <v>331.07499999999999</v>
      </c>
      <c r="E2142">
        <v>322.70400000000001</v>
      </c>
      <c r="F2142">
        <v>12.187099999999999</v>
      </c>
      <c r="G2142">
        <v>1.2300499999999999E-3</v>
      </c>
      <c r="H2142">
        <v>0.999865</v>
      </c>
      <c r="I2142">
        <v>0</v>
      </c>
    </row>
    <row r="2143" spans="1:9" x14ac:dyDescent="0.25">
      <c r="A2143" t="s">
        <v>172</v>
      </c>
      <c r="B2143">
        <v>338.85700000000003</v>
      </c>
      <c r="C2143">
        <v>329.77699999999999</v>
      </c>
      <c r="D2143">
        <v>309.85399999999998</v>
      </c>
      <c r="E2143">
        <v>304.00099999999998</v>
      </c>
      <c r="F2143">
        <v>11.773099999999999</v>
      </c>
      <c r="G2143">
        <v>1.2300499999999999E-3</v>
      </c>
      <c r="H2143">
        <v>0.99888600000000005</v>
      </c>
      <c r="I2143">
        <v>0</v>
      </c>
    </row>
    <row r="2144" spans="1:9" x14ac:dyDescent="0.25">
      <c r="A2144" t="s">
        <v>172</v>
      </c>
      <c r="B2144">
        <v>366.11700000000002</v>
      </c>
      <c r="C2144">
        <v>357.36500000000001</v>
      </c>
      <c r="D2144">
        <v>328.88</v>
      </c>
      <c r="E2144">
        <v>320.89</v>
      </c>
      <c r="F2144">
        <v>12.055999999999999</v>
      </c>
      <c r="G2144">
        <v>1.2300499999999999E-3</v>
      </c>
      <c r="H2144">
        <v>0.99987099999999995</v>
      </c>
      <c r="I2144">
        <v>0</v>
      </c>
    </row>
    <row r="2145" spans="1:9" x14ac:dyDescent="0.25">
      <c r="A2145" t="s">
        <v>172</v>
      </c>
      <c r="B2145">
        <v>384.54599999999999</v>
      </c>
      <c r="C2145">
        <v>376.08199999999999</v>
      </c>
      <c r="D2145">
        <v>341.26799999999997</v>
      </c>
      <c r="E2145">
        <v>331.38299999999998</v>
      </c>
      <c r="F2145">
        <v>11.980700000000001</v>
      </c>
      <c r="G2145">
        <v>1.2300499999999999E-3</v>
      </c>
      <c r="H2145">
        <v>0.99999000000000005</v>
      </c>
      <c r="I2145">
        <v>0</v>
      </c>
    </row>
    <row r="2146" spans="1:9" x14ac:dyDescent="0.25">
      <c r="A2146" t="s">
        <v>172</v>
      </c>
      <c r="B2146">
        <v>371.66399999999999</v>
      </c>
      <c r="C2146">
        <v>363.11900000000003</v>
      </c>
      <c r="D2146">
        <v>332.82299999999998</v>
      </c>
      <c r="E2146">
        <v>324.10399999999998</v>
      </c>
      <c r="F2146">
        <v>12.3339</v>
      </c>
      <c r="G2146">
        <v>1.2300600000000001E-3</v>
      </c>
      <c r="H2146">
        <v>0.99967499999999998</v>
      </c>
      <c r="I2146">
        <v>0</v>
      </c>
    </row>
    <row r="2147" spans="1:9" x14ac:dyDescent="0.25">
      <c r="A2147" t="s">
        <v>172</v>
      </c>
      <c r="B2147">
        <v>350.68099999999998</v>
      </c>
      <c r="C2147">
        <v>341.596</v>
      </c>
      <c r="D2147">
        <v>318.42099999999999</v>
      </c>
      <c r="E2147">
        <v>311.92399999999998</v>
      </c>
      <c r="F2147">
        <v>12.323499999999999</v>
      </c>
      <c r="G2147">
        <v>1.2300499999999999E-3</v>
      </c>
      <c r="H2147">
        <v>0.99989700000000004</v>
      </c>
      <c r="I2147">
        <v>0</v>
      </c>
    </row>
    <row r="2148" spans="1:9" x14ac:dyDescent="0.25">
      <c r="A2148" t="s">
        <v>172</v>
      </c>
      <c r="B2148">
        <v>343</v>
      </c>
      <c r="C2148">
        <v>333.428</v>
      </c>
      <c r="D2148">
        <v>312.56099999999998</v>
      </c>
      <c r="E2148">
        <v>306.399</v>
      </c>
      <c r="F2148">
        <v>12.043799999999999</v>
      </c>
      <c r="G2148">
        <v>1.2300499999999999E-3</v>
      </c>
      <c r="H2148">
        <v>0.99942500000000001</v>
      </c>
      <c r="I2148">
        <v>0</v>
      </c>
    </row>
    <row r="2149" spans="1:9" x14ac:dyDescent="0.25">
      <c r="A2149" t="s">
        <v>172</v>
      </c>
      <c r="B2149">
        <v>336.18099999999998</v>
      </c>
      <c r="C2149">
        <v>326.27600000000001</v>
      </c>
      <c r="D2149">
        <v>307.17500000000001</v>
      </c>
      <c r="E2149">
        <v>301.589</v>
      </c>
      <c r="F2149">
        <v>11.443199999999999</v>
      </c>
      <c r="G2149">
        <v>1.2300600000000001E-3</v>
      </c>
      <c r="H2149">
        <v>0.99974799999999997</v>
      </c>
      <c r="I2149">
        <v>0</v>
      </c>
    </row>
    <row r="2150" spans="1:9" x14ac:dyDescent="0.25">
      <c r="A2150" t="s">
        <v>172</v>
      </c>
      <c r="B2150">
        <v>359.5</v>
      </c>
      <c r="C2150">
        <v>350.57900000000001</v>
      </c>
      <c r="D2150">
        <v>323.90699999999998</v>
      </c>
      <c r="E2150">
        <v>316.61799999999999</v>
      </c>
      <c r="F2150">
        <v>11.8086</v>
      </c>
      <c r="G2150">
        <v>1.2300600000000001E-3</v>
      </c>
      <c r="H2150">
        <v>0.99907000000000001</v>
      </c>
      <c r="I2150">
        <v>0</v>
      </c>
    </row>
    <row r="2151" spans="1:9" x14ac:dyDescent="0.25">
      <c r="A2151" t="s">
        <v>172</v>
      </c>
      <c r="B2151">
        <v>367.27600000000001</v>
      </c>
      <c r="C2151">
        <v>358.30700000000002</v>
      </c>
      <c r="D2151">
        <v>329.09399999999999</v>
      </c>
      <c r="E2151">
        <v>321.17200000000003</v>
      </c>
      <c r="F2151">
        <v>12.009399999999999</v>
      </c>
      <c r="G2151">
        <v>1.2300600000000001E-3</v>
      </c>
      <c r="H2151">
        <v>0.99965099999999996</v>
      </c>
      <c r="I2151">
        <v>0</v>
      </c>
    </row>
    <row r="2152" spans="1:9" x14ac:dyDescent="0.25">
      <c r="A2152" t="s">
        <v>172</v>
      </c>
      <c r="B2152">
        <v>377.52</v>
      </c>
      <c r="C2152">
        <v>368.26100000000002</v>
      </c>
      <c r="D2152">
        <v>336.214</v>
      </c>
      <c r="E2152">
        <v>327.27999999999997</v>
      </c>
      <c r="F2152">
        <v>11.837199999999999</v>
      </c>
      <c r="G2152">
        <v>1.2300499999999999E-3</v>
      </c>
      <c r="H2152">
        <v>0.99971399999999999</v>
      </c>
      <c r="I2152">
        <v>0</v>
      </c>
    </row>
    <row r="2153" spans="1:9" x14ac:dyDescent="0.25">
      <c r="A2153" t="s">
        <v>172</v>
      </c>
      <c r="B2153">
        <v>402.93200000000002</v>
      </c>
      <c r="C2153">
        <v>393.85899999999998</v>
      </c>
      <c r="D2153">
        <v>354.41399999999999</v>
      </c>
      <c r="E2153">
        <v>343.60399999999998</v>
      </c>
      <c r="F2153">
        <v>12.0184</v>
      </c>
      <c r="G2153">
        <v>1.2300499999999999E-3</v>
      </c>
      <c r="H2153">
        <v>0.99998900000000002</v>
      </c>
      <c r="I2153">
        <v>0</v>
      </c>
    </row>
    <row r="2154" spans="1:9" x14ac:dyDescent="0.25">
      <c r="A2154" t="s">
        <v>172</v>
      </c>
      <c r="B2154">
        <v>394.24599999999998</v>
      </c>
      <c r="C2154">
        <v>385.21199999999999</v>
      </c>
      <c r="D2154">
        <v>348.40199999999999</v>
      </c>
      <c r="E2154">
        <v>338.33199999999999</v>
      </c>
      <c r="F2154">
        <v>12.0852</v>
      </c>
      <c r="G2154">
        <v>1.2300499999999999E-3</v>
      </c>
      <c r="H2154">
        <v>0.99979600000000002</v>
      </c>
      <c r="I2154">
        <v>0</v>
      </c>
    </row>
    <row r="2155" spans="1:9" x14ac:dyDescent="0.25">
      <c r="A2155" t="s">
        <v>172</v>
      </c>
      <c r="B2155">
        <v>359.62900000000002</v>
      </c>
      <c r="C2155">
        <v>350.77800000000002</v>
      </c>
      <c r="D2155">
        <v>324.5</v>
      </c>
      <c r="E2155">
        <v>316.89</v>
      </c>
      <c r="F2155">
        <v>11.689500000000001</v>
      </c>
      <c r="G2155">
        <v>1.2300499999999999E-3</v>
      </c>
      <c r="H2155">
        <v>0.99964500000000001</v>
      </c>
      <c r="I2155">
        <v>0</v>
      </c>
    </row>
    <row r="2156" spans="1:9" x14ac:dyDescent="0.25">
      <c r="A2156" t="s">
        <v>172</v>
      </c>
      <c r="B2156">
        <v>386.62900000000002</v>
      </c>
      <c r="C2156">
        <v>377.71100000000001</v>
      </c>
      <c r="D2156">
        <v>343.75200000000001</v>
      </c>
      <c r="E2156">
        <v>334.29500000000002</v>
      </c>
      <c r="F2156">
        <v>13.498799999999999</v>
      </c>
      <c r="G2156">
        <v>1.2300499999999999E-3</v>
      </c>
      <c r="H2156">
        <v>0.99972099999999997</v>
      </c>
      <c r="I2156">
        <v>0</v>
      </c>
    </row>
    <row r="2157" spans="1:9" x14ac:dyDescent="0.25">
      <c r="A2157" t="s">
        <v>172</v>
      </c>
      <c r="B2157">
        <v>343.68700000000001</v>
      </c>
      <c r="C2157">
        <v>334.92</v>
      </c>
      <c r="D2157">
        <v>314.35899999999998</v>
      </c>
      <c r="E2157">
        <v>308.48500000000001</v>
      </c>
      <c r="F2157">
        <v>12.472099999999999</v>
      </c>
      <c r="G2157">
        <v>1.2300499999999999E-3</v>
      </c>
      <c r="H2157">
        <v>0.99920799999999999</v>
      </c>
      <c r="I2157">
        <v>0</v>
      </c>
    </row>
    <row r="2158" spans="1:9" x14ac:dyDescent="0.25">
      <c r="A2158" t="s">
        <v>172</v>
      </c>
      <c r="B2158">
        <v>408.38</v>
      </c>
      <c r="C2158">
        <v>399.50599999999997</v>
      </c>
      <c r="D2158">
        <v>358.53100000000001</v>
      </c>
      <c r="E2158">
        <v>347.47699999999998</v>
      </c>
      <c r="F2158">
        <v>13.3687</v>
      </c>
      <c r="G2158">
        <v>1.2300499999999999E-3</v>
      </c>
      <c r="H2158">
        <v>0.999888</v>
      </c>
      <c r="I2158">
        <v>0</v>
      </c>
    </row>
    <row r="2159" spans="1:9" x14ac:dyDescent="0.25">
      <c r="A2159" t="s">
        <v>172</v>
      </c>
      <c r="B2159">
        <v>376.411</v>
      </c>
      <c r="C2159">
        <v>367.21899999999999</v>
      </c>
      <c r="D2159">
        <v>336.15600000000001</v>
      </c>
      <c r="E2159">
        <v>327.447</v>
      </c>
      <c r="F2159">
        <v>12.3156</v>
      </c>
      <c r="G2159">
        <v>1.2300499999999999E-3</v>
      </c>
      <c r="H2159">
        <v>0.99974099999999999</v>
      </c>
      <c r="I2159">
        <v>0</v>
      </c>
    </row>
    <row r="2160" spans="1:9" x14ac:dyDescent="0.25">
      <c r="A2160" t="s">
        <v>172</v>
      </c>
      <c r="B2160">
        <v>366.99700000000001</v>
      </c>
      <c r="C2160">
        <v>358.29599999999999</v>
      </c>
      <c r="D2160">
        <v>329.90899999999999</v>
      </c>
      <c r="E2160">
        <v>321.89100000000002</v>
      </c>
      <c r="F2160">
        <v>12.4231</v>
      </c>
      <c r="G2160">
        <v>1.2300600000000001E-3</v>
      </c>
      <c r="H2160">
        <v>0.99999300000000002</v>
      </c>
      <c r="I2160">
        <v>0</v>
      </c>
    </row>
    <row r="2161" spans="1:9" x14ac:dyDescent="0.25">
      <c r="A2161" t="s">
        <v>172</v>
      </c>
      <c r="B2161">
        <v>391.29500000000002</v>
      </c>
      <c r="C2161">
        <v>382.613</v>
      </c>
      <c r="D2161">
        <v>346.52100000000002</v>
      </c>
      <c r="E2161">
        <v>336.62200000000001</v>
      </c>
      <c r="F2161">
        <v>11.856400000000001</v>
      </c>
      <c r="G2161">
        <v>1.2300499999999999E-3</v>
      </c>
      <c r="H2161">
        <v>0.99980800000000003</v>
      </c>
      <c r="I2161">
        <v>0</v>
      </c>
    </row>
    <row r="2162" spans="1:9" x14ac:dyDescent="0.25">
      <c r="A2162" t="s">
        <v>172</v>
      </c>
      <c r="B2162">
        <v>373.59300000000002</v>
      </c>
      <c r="C2162">
        <v>364.49</v>
      </c>
      <c r="D2162">
        <v>333.80599999999998</v>
      </c>
      <c r="E2162">
        <v>325.33800000000002</v>
      </c>
      <c r="F2162">
        <v>12.541600000000001</v>
      </c>
      <c r="G2162">
        <v>1.2300499999999999E-3</v>
      </c>
      <c r="H2162">
        <v>0.99996099999999999</v>
      </c>
      <c r="I2162">
        <v>0</v>
      </c>
    </row>
    <row r="2163" spans="1:9" x14ac:dyDescent="0.25">
      <c r="A2163" t="s">
        <v>172</v>
      </c>
      <c r="B2163">
        <v>396.84399999999999</v>
      </c>
      <c r="C2163">
        <v>387.88299999999998</v>
      </c>
      <c r="D2163">
        <v>350.46100000000001</v>
      </c>
      <c r="E2163">
        <v>340.17399999999998</v>
      </c>
      <c r="F2163">
        <v>11.589499999999999</v>
      </c>
      <c r="G2163">
        <v>1.2300499999999999E-3</v>
      </c>
      <c r="H2163">
        <v>0.99905999999999995</v>
      </c>
      <c r="I2163">
        <v>0</v>
      </c>
    </row>
    <row r="2164" spans="1:9" x14ac:dyDescent="0.25">
      <c r="A2164" t="s">
        <v>172</v>
      </c>
      <c r="B2164">
        <v>387.31200000000001</v>
      </c>
      <c r="C2164">
        <v>378.37799999999999</v>
      </c>
      <c r="D2164">
        <v>343.625</v>
      </c>
      <c r="E2164">
        <v>334.11900000000003</v>
      </c>
      <c r="F2164">
        <v>12.0768</v>
      </c>
      <c r="G2164">
        <v>1.2300900000000001E-3</v>
      </c>
      <c r="H2164">
        <v>0.999838</v>
      </c>
      <c r="I2164">
        <v>0</v>
      </c>
    </row>
    <row r="2165" spans="1:9" x14ac:dyDescent="0.25">
      <c r="A2165" t="s">
        <v>172</v>
      </c>
      <c r="B2165">
        <v>354.10399999999998</v>
      </c>
      <c r="C2165">
        <v>344.47300000000001</v>
      </c>
      <c r="D2165">
        <v>320.06599999999997</v>
      </c>
      <c r="E2165">
        <v>313.29000000000002</v>
      </c>
      <c r="F2165">
        <v>11.8797</v>
      </c>
      <c r="G2165">
        <v>1.2300499999999999E-3</v>
      </c>
      <c r="H2165">
        <v>0.99974200000000002</v>
      </c>
      <c r="I2165">
        <v>0</v>
      </c>
    </row>
    <row r="2166" spans="1:9" x14ac:dyDescent="0.25">
      <c r="A2166" t="s">
        <v>172</v>
      </c>
      <c r="B2166">
        <v>381.45400000000001</v>
      </c>
      <c r="C2166">
        <v>372.63900000000001</v>
      </c>
      <c r="D2166">
        <v>339.38600000000002</v>
      </c>
      <c r="E2166">
        <v>330.23200000000003</v>
      </c>
      <c r="F2166">
        <v>11.729799999999999</v>
      </c>
      <c r="G2166">
        <v>1.2300499999999999E-3</v>
      </c>
      <c r="H2166">
        <v>0.99968900000000005</v>
      </c>
      <c r="I2166">
        <v>0</v>
      </c>
    </row>
    <row r="2167" spans="1:9" x14ac:dyDescent="0.25">
      <c r="A2167" t="s">
        <v>172</v>
      </c>
      <c r="B2167">
        <v>382.18900000000002</v>
      </c>
      <c r="C2167">
        <v>373.267</v>
      </c>
      <c r="D2167">
        <v>340.12400000000002</v>
      </c>
      <c r="E2167">
        <v>330.935</v>
      </c>
      <c r="F2167">
        <v>11.6349</v>
      </c>
      <c r="G2167">
        <v>1.2300499999999999E-3</v>
      </c>
      <c r="H2167">
        <v>0.99970999999999999</v>
      </c>
      <c r="I2167">
        <v>0</v>
      </c>
    </row>
    <row r="2168" spans="1:9" x14ac:dyDescent="0.25">
      <c r="A2168" t="s">
        <v>172</v>
      </c>
      <c r="B2168">
        <v>385.92899999999997</v>
      </c>
      <c r="C2168">
        <v>377.13799999999998</v>
      </c>
      <c r="D2168">
        <v>343.23599999999999</v>
      </c>
      <c r="E2168">
        <v>333.82400000000001</v>
      </c>
      <c r="F2168">
        <v>12.238099999999999</v>
      </c>
      <c r="G2168">
        <v>1.2300499999999999E-3</v>
      </c>
      <c r="H2168">
        <v>0.99987000000000004</v>
      </c>
      <c r="I2168">
        <v>0</v>
      </c>
    </row>
    <row r="2169" spans="1:9" x14ac:dyDescent="0.25">
      <c r="A2169" t="s">
        <v>172</v>
      </c>
      <c r="B2169">
        <v>357.71300000000002</v>
      </c>
      <c r="C2169">
        <v>349.262</v>
      </c>
      <c r="D2169">
        <v>323.21499999999997</v>
      </c>
      <c r="E2169">
        <v>316.024</v>
      </c>
      <c r="F2169">
        <v>11.616899999999999</v>
      </c>
      <c r="G2169">
        <v>1.2300600000000001E-3</v>
      </c>
      <c r="H2169">
        <v>0.99934999999999996</v>
      </c>
      <c r="I2169">
        <v>0</v>
      </c>
    </row>
    <row r="2170" spans="1:9" x14ac:dyDescent="0.25">
      <c r="A2170" t="s">
        <v>172</v>
      </c>
      <c r="B2170">
        <v>387.327</v>
      </c>
      <c r="C2170">
        <v>378.435</v>
      </c>
      <c r="D2170">
        <v>343.31200000000001</v>
      </c>
      <c r="E2170">
        <v>333.74099999999999</v>
      </c>
      <c r="F2170">
        <v>11.7424</v>
      </c>
      <c r="G2170">
        <v>1.2300499999999999E-3</v>
      </c>
      <c r="H2170">
        <v>0.99925699999999995</v>
      </c>
      <c r="I2170">
        <v>0</v>
      </c>
    </row>
    <row r="2171" spans="1:9" x14ac:dyDescent="0.25">
      <c r="A2171" t="s">
        <v>172</v>
      </c>
      <c r="B2171">
        <v>349.97199999999998</v>
      </c>
      <c r="C2171">
        <v>340.95699999999999</v>
      </c>
      <c r="D2171">
        <v>317.75700000000001</v>
      </c>
      <c r="E2171">
        <v>311.18700000000001</v>
      </c>
      <c r="F2171">
        <v>11.165800000000001</v>
      </c>
      <c r="G2171">
        <v>1.2300499999999999E-3</v>
      </c>
      <c r="H2171">
        <v>0.99957799999999997</v>
      </c>
      <c r="I2171">
        <v>0</v>
      </c>
    </row>
    <row r="2172" spans="1:9" x14ac:dyDescent="0.25">
      <c r="A2172" t="s">
        <v>172</v>
      </c>
      <c r="B2172">
        <v>374.6</v>
      </c>
      <c r="C2172">
        <v>365.83</v>
      </c>
      <c r="D2172">
        <v>335.40699999999998</v>
      </c>
      <c r="E2172">
        <v>326.77</v>
      </c>
      <c r="F2172">
        <v>12.9063</v>
      </c>
      <c r="G2172">
        <v>1.2300600000000001E-3</v>
      </c>
      <c r="H2172">
        <v>0.99871500000000002</v>
      </c>
      <c r="I2172">
        <v>0</v>
      </c>
    </row>
    <row r="2173" spans="1:9" x14ac:dyDescent="0.25">
      <c r="A2173" t="s">
        <v>172</v>
      </c>
      <c r="B2173">
        <v>353.99</v>
      </c>
      <c r="C2173">
        <v>345.43599999999998</v>
      </c>
      <c r="D2173">
        <v>321.85700000000003</v>
      </c>
      <c r="E2173">
        <v>314.839</v>
      </c>
      <c r="F2173">
        <v>13.1394</v>
      </c>
      <c r="G2173">
        <v>1.2300600000000001E-3</v>
      </c>
      <c r="H2173">
        <v>0.99935799999999997</v>
      </c>
      <c r="I2173">
        <v>0</v>
      </c>
    </row>
    <row r="2174" spans="1:9" x14ac:dyDescent="0.25">
      <c r="A2174" t="s">
        <v>172</v>
      </c>
      <c r="B2174">
        <v>366.209</v>
      </c>
      <c r="C2174">
        <v>357.041</v>
      </c>
      <c r="D2174">
        <v>328.97300000000001</v>
      </c>
      <c r="E2174">
        <v>321.17099999999999</v>
      </c>
      <c r="F2174">
        <v>12.1366</v>
      </c>
      <c r="G2174">
        <v>1.2301199999999999E-3</v>
      </c>
      <c r="H2174">
        <v>0.99996099999999999</v>
      </c>
      <c r="I2174">
        <v>0</v>
      </c>
    </row>
    <row r="2175" spans="1:9" x14ac:dyDescent="0.25">
      <c r="A2175" t="s">
        <v>172</v>
      </c>
      <c r="B2175">
        <v>343.36799999999999</v>
      </c>
      <c r="C2175">
        <v>334.34100000000001</v>
      </c>
      <c r="D2175">
        <v>314.23599999999999</v>
      </c>
      <c r="E2175">
        <v>308.03500000000003</v>
      </c>
      <c r="F2175">
        <v>12.1371</v>
      </c>
      <c r="G2175">
        <v>1.2301E-3</v>
      </c>
      <c r="H2175">
        <v>0.99966600000000005</v>
      </c>
      <c r="I2175">
        <v>0</v>
      </c>
    </row>
    <row r="2176" spans="1:9" x14ac:dyDescent="0.25">
      <c r="A2176" t="s">
        <v>172</v>
      </c>
      <c r="B2176">
        <v>342.73599999999999</v>
      </c>
      <c r="C2176">
        <v>333.51799999999997</v>
      </c>
      <c r="D2176">
        <v>313.04700000000003</v>
      </c>
      <c r="E2176">
        <v>307.262</v>
      </c>
      <c r="F2176">
        <v>12.016400000000001</v>
      </c>
      <c r="G2176">
        <v>1.2300600000000001E-3</v>
      </c>
      <c r="H2176">
        <v>0.99887400000000004</v>
      </c>
      <c r="I2176">
        <v>0</v>
      </c>
    </row>
    <row r="2177" spans="1:25" x14ac:dyDescent="0.25">
      <c r="A2177" t="s">
        <v>172</v>
      </c>
      <c r="B2177">
        <v>377.238</v>
      </c>
      <c r="C2177">
        <v>368.59100000000001</v>
      </c>
      <c r="D2177">
        <v>337.68200000000002</v>
      </c>
      <c r="E2177">
        <v>328.82100000000003</v>
      </c>
      <c r="F2177">
        <v>12.249000000000001</v>
      </c>
      <c r="G2177">
        <v>1.2300499999999999E-3</v>
      </c>
      <c r="H2177">
        <v>0.99977400000000005</v>
      </c>
      <c r="I2177">
        <v>0</v>
      </c>
    </row>
    <row r="2178" spans="1:25" x14ac:dyDescent="0.25">
      <c r="A2178" t="s">
        <v>172</v>
      </c>
      <c r="B2178">
        <v>390.17899999999997</v>
      </c>
      <c r="C2178">
        <v>380.88</v>
      </c>
      <c r="D2178">
        <v>345.65</v>
      </c>
      <c r="E2178">
        <v>335.71</v>
      </c>
      <c r="F2178">
        <v>11.550599999999999</v>
      </c>
      <c r="G2178">
        <v>1.2300499999999999E-3</v>
      </c>
      <c r="H2178">
        <v>0.99957499999999999</v>
      </c>
      <c r="I2178">
        <v>0</v>
      </c>
    </row>
    <row r="2179" spans="1:25" x14ac:dyDescent="0.25">
      <c r="A2179" t="s">
        <v>172</v>
      </c>
      <c r="B2179">
        <v>374.79199999999997</v>
      </c>
      <c r="C2179">
        <v>366.14699999999999</v>
      </c>
      <c r="D2179">
        <v>335.72800000000001</v>
      </c>
      <c r="E2179">
        <v>326.94299999999998</v>
      </c>
      <c r="F2179">
        <v>12.2501</v>
      </c>
      <c r="G2179">
        <v>1.2300499999999999E-3</v>
      </c>
      <c r="H2179">
        <v>0.99987400000000004</v>
      </c>
      <c r="I2179">
        <v>0</v>
      </c>
    </row>
    <row r="2180" spans="1:25" x14ac:dyDescent="0.25">
      <c r="A2180" t="s">
        <v>172</v>
      </c>
      <c r="B2180">
        <v>362.88799999999998</v>
      </c>
      <c r="C2180">
        <v>354.21300000000002</v>
      </c>
      <c r="D2180">
        <v>327.07600000000002</v>
      </c>
      <c r="E2180">
        <v>319.49700000000001</v>
      </c>
      <c r="F2180">
        <v>13.4962</v>
      </c>
      <c r="G2180">
        <v>1.2300600000000001E-3</v>
      </c>
      <c r="H2180">
        <v>0.99965599999999999</v>
      </c>
      <c r="I2180">
        <v>0</v>
      </c>
    </row>
    <row r="2181" spans="1:25" x14ac:dyDescent="0.25">
      <c r="A2181" t="s">
        <v>172</v>
      </c>
      <c r="B2181">
        <v>377.21199999999999</v>
      </c>
      <c r="C2181">
        <v>368.55799999999999</v>
      </c>
      <c r="D2181">
        <v>336.78100000000001</v>
      </c>
      <c r="E2181">
        <v>327.90899999999999</v>
      </c>
      <c r="F2181">
        <v>12.028</v>
      </c>
      <c r="G2181">
        <v>1.2300499999999999E-3</v>
      </c>
      <c r="H2181">
        <v>0.99875000000000003</v>
      </c>
      <c r="I2181">
        <v>0</v>
      </c>
    </row>
    <row r="2182" spans="1:25" x14ac:dyDescent="0.25">
      <c r="A2182" t="s">
        <v>172</v>
      </c>
      <c r="B2182">
        <v>369.161</v>
      </c>
      <c r="C2182">
        <v>360.59800000000001</v>
      </c>
      <c r="D2182">
        <v>331.589</v>
      </c>
      <c r="E2182">
        <v>323.363</v>
      </c>
      <c r="F2182">
        <v>12.2986</v>
      </c>
      <c r="G2182">
        <v>1.2300600000000001E-3</v>
      </c>
      <c r="H2182">
        <v>0.99984200000000001</v>
      </c>
      <c r="I2182">
        <v>0</v>
      </c>
    </row>
    <row r="2183" spans="1:25" x14ac:dyDescent="0.25">
      <c r="A2183" t="s">
        <v>172</v>
      </c>
      <c r="B2183">
        <v>381.30799999999999</v>
      </c>
      <c r="C2183">
        <v>371.90699999999998</v>
      </c>
      <c r="D2183">
        <v>339.30799999999999</v>
      </c>
      <c r="E2183">
        <v>330.25400000000002</v>
      </c>
      <c r="F2183">
        <v>12.746700000000001</v>
      </c>
      <c r="G2183">
        <v>1.2300600000000001E-3</v>
      </c>
      <c r="H2183">
        <v>0.99936899999999995</v>
      </c>
      <c r="I2183">
        <v>0</v>
      </c>
      <c r="R2183" t="s">
        <v>67</v>
      </c>
      <c r="U2183" t="s">
        <v>66</v>
      </c>
      <c r="X2183" t="s">
        <v>64</v>
      </c>
    </row>
    <row r="2184" spans="1:25" x14ac:dyDescent="0.25">
      <c r="A2184" t="s">
        <v>172</v>
      </c>
      <c r="B2184">
        <v>343.24299999999999</v>
      </c>
      <c r="C2184">
        <v>333.97699999999998</v>
      </c>
      <c r="D2184">
        <v>313.33</v>
      </c>
      <c r="E2184">
        <v>307.29899999999998</v>
      </c>
      <c r="F2184">
        <v>11.7432</v>
      </c>
      <c r="G2184">
        <v>1.2300600000000001E-3</v>
      </c>
      <c r="H2184">
        <v>0.99943800000000005</v>
      </c>
      <c r="I2184">
        <v>0</v>
      </c>
      <c r="R2184">
        <f>AVERAGE(B2135:B2184)</f>
        <v>367.41857999999991</v>
      </c>
      <c r="S2184">
        <f>AVERAGE(C2135:C2184)</f>
        <v>358.45120000000003</v>
      </c>
      <c r="U2184">
        <f>_xlfn.VAR.P(B2135:B2184)</f>
        <v>363.10760312359992</v>
      </c>
      <c r="V2184">
        <f>_xlfn.VAR.P(C2135:C2184)</f>
        <v>366.53285535999999</v>
      </c>
      <c r="X2184">
        <f>1.96*SQRT(U2184)/50</f>
        <v>0.74697099492808194</v>
      </c>
      <c r="Y2184">
        <f>1.96*SQRT(V2184)/50</f>
        <v>0.7504858738579897</v>
      </c>
    </row>
    <row r="2185" spans="1:25" x14ac:dyDescent="0.25">
      <c r="A2185" t="s">
        <v>173</v>
      </c>
      <c r="B2185">
        <v>18456.274700000002</v>
      </c>
      <c r="C2185" t="s">
        <v>36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81"/>
  <sheetViews>
    <sheetView workbookViewId="0">
      <selection activeCell="A2" sqref="A2:AN78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44.024751999999999</v>
      </c>
      <c r="I2">
        <v>3.2781999999999999E-2</v>
      </c>
      <c r="J2" t="s">
        <v>3</v>
      </c>
      <c r="K2">
        <v>22.983346999999998</v>
      </c>
      <c r="L2">
        <v>2.6940000000000002E-3</v>
      </c>
      <c r="M2" t="s">
        <v>4</v>
      </c>
      <c r="N2">
        <v>17.991575999999998</v>
      </c>
      <c r="O2">
        <v>1.6509999999999999E-3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88.036669000000003</v>
      </c>
      <c r="I3">
        <v>0.112597</v>
      </c>
      <c r="J3" t="s">
        <v>3</v>
      </c>
      <c r="K3">
        <v>45.960526999999999</v>
      </c>
      <c r="L3">
        <v>9.8340000000000007E-3</v>
      </c>
      <c r="M3" t="s">
        <v>4</v>
      </c>
      <c r="N3">
        <v>35.977983000000002</v>
      </c>
      <c r="O3">
        <v>5.7970000000000001E-3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132.09362200000001</v>
      </c>
      <c r="I4">
        <v>0.233094</v>
      </c>
      <c r="J4" t="s">
        <v>3</v>
      </c>
      <c r="K4">
        <v>68.940607999999997</v>
      </c>
      <c r="L4">
        <v>2.2823E-2</v>
      </c>
      <c r="M4" t="s">
        <v>4</v>
      </c>
      <c r="N4">
        <v>53.966614999999997</v>
      </c>
      <c r="O4">
        <v>1.3427E-2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176.13021699999999</v>
      </c>
      <c r="I5">
        <v>0.36000500000000002</v>
      </c>
      <c r="J5" t="s">
        <v>3</v>
      </c>
      <c r="K5">
        <v>91.922690000000003</v>
      </c>
      <c r="L5">
        <v>4.0231999999999997E-2</v>
      </c>
      <c r="M5" t="s">
        <v>4</v>
      </c>
      <c r="N5">
        <v>71.954908000000003</v>
      </c>
      <c r="O5">
        <v>2.3868E-2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220.144171</v>
      </c>
      <c r="I6">
        <v>0.53685300000000002</v>
      </c>
      <c r="J6" t="s">
        <v>3</v>
      </c>
      <c r="K6">
        <v>114.903271</v>
      </c>
      <c r="L6">
        <v>6.3663999999999998E-2</v>
      </c>
      <c r="M6" t="s">
        <v>4</v>
      </c>
      <c r="N6">
        <v>89.941001</v>
      </c>
      <c r="O6">
        <v>3.7849000000000001E-2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264.17635899999999</v>
      </c>
      <c r="I7">
        <v>0.69478600000000001</v>
      </c>
      <c r="J7" t="s">
        <v>3</v>
      </c>
      <c r="K7">
        <v>137.888543</v>
      </c>
      <c r="L7">
        <v>9.1269000000000003E-2</v>
      </c>
      <c r="M7" t="s">
        <v>4</v>
      </c>
      <c r="N7">
        <v>107.929259</v>
      </c>
      <c r="O7">
        <v>5.3589999999999999E-2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308.16361999999998</v>
      </c>
      <c r="I8">
        <v>0.89900199999999997</v>
      </c>
      <c r="J8" t="s">
        <v>3</v>
      </c>
      <c r="K8">
        <v>160.87325000000001</v>
      </c>
      <c r="L8">
        <v>0.12364799999999999</v>
      </c>
      <c r="M8" t="s">
        <v>4</v>
      </c>
      <c r="N8">
        <v>125.91675600000001</v>
      </c>
      <c r="O8">
        <v>7.2197999999999998E-2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352.17686700000002</v>
      </c>
      <c r="I9">
        <v>1.1896</v>
      </c>
      <c r="J9" t="s">
        <v>3</v>
      </c>
      <c r="K9">
        <v>183.863799</v>
      </c>
      <c r="L9">
        <v>0.159556</v>
      </c>
      <c r="M9" t="s">
        <v>4</v>
      </c>
      <c r="N9">
        <v>143.909222</v>
      </c>
      <c r="O9">
        <v>9.2562000000000005E-2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396.18342799999999</v>
      </c>
      <c r="I10">
        <v>1.4616610000000001</v>
      </c>
      <c r="J10" t="s">
        <v>3</v>
      </c>
      <c r="K10">
        <v>206.851789</v>
      </c>
      <c r="L10">
        <v>0.20335900000000001</v>
      </c>
      <c r="M10" t="s">
        <v>4</v>
      </c>
      <c r="N10">
        <v>161.89777699999999</v>
      </c>
      <c r="O10">
        <v>0.11817999999999999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440.19038399999999</v>
      </c>
      <c r="I11">
        <v>1.8400620000000001</v>
      </c>
      <c r="J11" t="s">
        <v>3</v>
      </c>
      <c r="K11">
        <v>229.83798999999999</v>
      </c>
      <c r="L11">
        <v>0.25079200000000001</v>
      </c>
      <c r="M11" t="s">
        <v>4</v>
      </c>
      <c r="N11">
        <v>179.88258500000001</v>
      </c>
      <c r="O11">
        <v>0.14579700000000001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484.21192300000001</v>
      </c>
      <c r="I12">
        <v>2.1471969999999998</v>
      </c>
      <c r="J12" t="s">
        <v>3</v>
      </c>
      <c r="K12">
        <v>252.828282</v>
      </c>
      <c r="L12">
        <v>0.30459399999999998</v>
      </c>
      <c r="M12" t="s">
        <v>4</v>
      </c>
      <c r="N12">
        <v>197.87047699999999</v>
      </c>
      <c r="O12">
        <v>0.17646000000000001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528.28278399999999</v>
      </c>
      <c r="I13">
        <v>2.4029229999999999</v>
      </c>
      <c r="J13" t="s">
        <v>3</v>
      </c>
      <c r="K13">
        <v>275.81667399999998</v>
      </c>
      <c r="L13">
        <v>0.34877599999999997</v>
      </c>
      <c r="M13" t="s">
        <v>4</v>
      </c>
      <c r="N13">
        <v>215.85797500000001</v>
      </c>
      <c r="O13">
        <v>0.20361399999999999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572.31945599999995</v>
      </c>
      <c r="I14">
        <v>2.6909610000000002</v>
      </c>
      <c r="J14" t="s">
        <v>3</v>
      </c>
      <c r="K14">
        <v>298.80909400000002</v>
      </c>
      <c r="L14">
        <v>0.40229500000000001</v>
      </c>
      <c r="M14" t="s">
        <v>4</v>
      </c>
      <c r="N14">
        <v>233.84756100000001</v>
      </c>
      <c r="O14">
        <v>0.234513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616.36460699999998</v>
      </c>
      <c r="I15">
        <v>3.1078830000000002</v>
      </c>
      <c r="J15" t="s">
        <v>3</v>
      </c>
      <c r="K15">
        <v>321.80357099999998</v>
      </c>
      <c r="L15">
        <v>0.46267000000000003</v>
      </c>
      <c r="M15" t="s">
        <v>4</v>
      </c>
      <c r="N15">
        <v>251.83530999999999</v>
      </c>
      <c r="O15">
        <v>0.268627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660.41102699999999</v>
      </c>
      <c r="I16">
        <v>3.5347930000000001</v>
      </c>
      <c r="J16" t="s">
        <v>3</v>
      </c>
      <c r="K16">
        <v>344.80023699999998</v>
      </c>
      <c r="L16">
        <v>0.52600899999999995</v>
      </c>
      <c r="M16" t="s">
        <v>4</v>
      </c>
      <c r="N16">
        <v>269.826143</v>
      </c>
      <c r="O16">
        <v>0.30467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704.45365500000003</v>
      </c>
      <c r="I17">
        <v>3.885983</v>
      </c>
      <c r="J17" t="s">
        <v>3</v>
      </c>
      <c r="K17">
        <v>367.797842</v>
      </c>
      <c r="L17">
        <v>0.58824200000000004</v>
      </c>
      <c r="M17" t="s">
        <v>4</v>
      </c>
      <c r="N17">
        <v>287.81627099999997</v>
      </c>
      <c r="O17">
        <v>0.34020099999999998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748.52032299999996</v>
      </c>
      <c r="I18">
        <v>4.1877800000000001</v>
      </c>
      <c r="J18" t="s">
        <v>3</v>
      </c>
      <c r="K18">
        <v>390.796944</v>
      </c>
      <c r="L18">
        <v>0.654895</v>
      </c>
      <c r="M18" t="s">
        <v>4</v>
      </c>
      <c r="N18">
        <v>305.80832500000002</v>
      </c>
      <c r="O18">
        <v>0.37891799999999998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792.57196399999998</v>
      </c>
      <c r="I19">
        <v>4.5244070000000001</v>
      </c>
      <c r="J19" t="s">
        <v>3</v>
      </c>
      <c r="K19">
        <v>413.79691700000001</v>
      </c>
      <c r="L19">
        <v>0.72072800000000004</v>
      </c>
      <c r="M19" t="s">
        <v>4</v>
      </c>
      <c r="N19">
        <v>323.798812</v>
      </c>
      <c r="O19">
        <v>0.41756399999999999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836.59630600000003</v>
      </c>
      <c r="I20">
        <v>5.0557100000000004</v>
      </c>
      <c r="J20" t="s">
        <v>3</v>
      </c>
      <c r="K20">
        <v>436.794847</v>
      </c>
      <c r="L20">
        <v>0.79500000000000004</v>
      </c>
      <c r="M20" t="s">
        <v>4</v>
      </c>
      <c r="N20">
        <v>341.78764799999999</v>
      </c>
      <c r="O20">
        <v>0.46005000000000001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91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880.63797599999998</v>
      </c>
      <c r="I21" s="3">
        <v>5.5188740000000003</v>
      </c>
      <c r="J21" s="3" t="s">
        <v>3</v>
      </c>
      <c r="K21" s="3">
        <v>459.797642</v>
      </c>
      <c r="L21" s="3">
        <v>0.88164799999999999</v>
      </c>
      <c r="M21" s="3" t="s">
        <v>4</v>
      </c>
      <c r="N21" s="3">
        <v>359.778794</v>
      </c>
      <c r="O21" s="3">
        <v>0.511042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42.676133</v>
      </c>
      <c r="I42">
        <v>0.14755199999999999</v>
      </c>
      <c r="J42" t="s">
        <v>3</v>
      </c>
      <c r="K42">
        <v>21.715954</v>
      </c>
      <c r="L42">
        <v>4.7529000000000002E-2</v>
      </c>
      <c r="M42" t="s">
        <v>4</v>
      </c>
      <c r="N42">
        <v>17.995486</v>
      </c>
      <c r="O42">
        <v>1.47E-4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85.183515999999997</v>
      </c>
      <c r="I43">
        <v>0.43920399999999998</v>
      </c>
      <c r="J43" t="s">
        <v>3</v>
      </c>
      <c r="K43">
        <v>43.321353999999999</v>
      </c>
      <c r="L43">
        <v>0.13788700000000001</v>
      </c>
      <c r="M43" t="s">
        <v>4</v>
      </c>
      <c r="N43">
        <v>35.9893</v>
      </c>
      <c r="O43">
        <v>3.4600000000000001E-4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127.581399</v>
      </c>
      <c r="I44">
        <v>0.58773500000000001</v>
      </c>
      <c r="J44" t="s">
        <v>3</v>
      </c>
      <c r="K44">
        <v>64.864351999999997</v>
      </c>
      <c r="L44">
        <v>0.18274199999999999</v>
      </c>
      <c r="M44" t="s">
        <v>4</v>
      </c>
      <c r="N44">
        <v>53.981422000000002</v>
      </c>
      <c r="O44">
        <v>4.7899999999999999E-4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170.001249</v>
      </c>
      <c r="I45">
        <v>0.72814999999999996</v>
      </c>
      <c r="J45" t="s">
        <v>3</v>
      </c>
      <c r="K45">
        <v>86.421170000000004</v>
      </c>
      <c r="L45">
        <v>0.23287099999999999</v>
      </c>
      <c r="M45" t="s">
        <v>4</v>
      </c>
      <c r="N45">
        <v>71.972887</v>
      </c>
      <c r="O45">
        <v>6.4000000000000005E-4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212.37092200000001</v>
      </c>
      <c r="I46">
        <v>0.83336900000000003</v>
      </c>
      <c r="J46" t="s">
        <v>3</v>
      </c>
      <c r="K46">
        <v>107.953243</v>
      </c>
      <c r="L46">
        <v>0.26947300000000002</v>
      </c>
      <c r="M46" t="s">
        <v>4</v>
      </c>
      <c r="N46">
        <v>89.966672000000003</v>
      </c>
      <c r="O46">
        <v>6.7900000000000002E-4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254.71502799999999</v>
      </c>
      <c r="I47">
        <v>0.87396700000000005</v>
      </c>
      <c r="J47" t="s">
        <v>3</v>
      </c>
      <c r="K47">
        <v>129.472092</v>
      </c>
      <c r="L47">
        <v>0.28841600000000001</v>
      </c>
      <c r="M47" t="s">
        <v>4</v>
      </c>
      <c r="N47">
        <v>107.958777</v>
      </c>
      <c r="O47">
        <v>9.1399999999999999E-4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297.10747099999998</v>
      </c>
      <c r="I48">
        <v>0.98993500000000001</v>
      </c>
      <c r="J48" t="s">
        <v>3</v>
      </c>
      <c r="K48">
        <v>151.013586</v>
      </c>
      <c r="L48">
        <v>0.32070399999999999</v>
      </c>
      <c r="M48" t="s">
        <v>4</v>
      </c>
      <c r="N48">
        <v>125.951125</v>
      </c>
      <c r="O48">
        <v>1.4040000000000001E-3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339.46831200000003</v>
      </c>
      <c r="I49">
        <v>1.1144430000000001</v>
      </c>
      <c r="J49" t="s">
        <v>3</v>
      </c>
      <c r="K49">
        <v>172.539072</v>
      </c>
      <c r="L49">
        <v>0.36191200000000001</v>
      </c>
      <c r="M49" t="s">
        <v>4</v>
      </c>
      <c r="N49">
        <v>143.94242</v>
      </c>
      <c r="O49">
        <v>1.5479999999999999E-3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381.85773399999999</v>
      </c>
      <c r="I50">
        <v>1.3114669999999999</v>
      </c>
      <c r="J50" t="s">
        <v>3</v>
      </c>
      <c r="K50">
        <v>194.081042</v>
      </c>
      <c r="L50">
        <v>0.41619099999999998</v>
      </c>
      <c r="M50" t="s">
        <v>4</v>
      </c>
      <c r="N50">
        <v>161.934371</v>
      </c>
      <c r="O50">
        <v>1.6260000000000001E-3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424.28977400000002</v>
      </c>
      <c r="I51">
        <v>1.5334589999999999</v>
      </c>
      <c r="J51" t="s">
        <v>3</v>
      </c>
      <c r="K51">
        <v>215.650948</v>
      </c>
      <c r="L51">
        <v>0.49281700000000001</v>
      </c>
      <c r="M51" t="s">
        <v>4</v>
      </c>
      <c r="N51">
        <v>179.92958200000001</v>
      </c>
      <c r="O51">
        <v>1.493E-3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466.67925000000002</v>
      </c>
      <c r="I52">
        <v>1.710151</v>
      </c>
      <c r="J52" t="s">
        <v>3</v>
      </c>
      <c r="K52">
        <v>237.19025999999999</v>
      </c>
      <c r="L52">
        <v>0.54944800000000005</v>
      </c>
      <c r="M52" t="s">
        <v>4</v>
      </c>
      <c r="N52">
        <v>197.919206</v>
      </c>
      <c r="O52">
        <v>1.751E-3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509.03478899999999</v>
      </c>
      <c r="I53">
        <v>1.8741620000000001</v>
      </c>
      <c r="J53" t="s">
        <v>3</v>
      </c>
      <c r="K53">
        <v>258.70569499999999</v>
      </c>
      <c r="L53">
        <v>0.583596</v>
      </c>
      <c r="M53" t="s">
        <v>4</v>
      </c>
      <c r="N53">
        <v>215.912845</v>
      </c>
      <c r="O53">
        <v>1.8959999999999999E-3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551.36132099999998</v>
      </c>
      <c r="I54">
        <v>1.932048</v>
      </c>
      <c r="J54" t="s">
        <v>3</v>
      </c>
      <c r="K54">
        <v>280.21125699999999</v>
      </c>
      <c r="L54">
        <v>0.60582100000000005</v>
      </c>
      <c r="M54" t="s">
        <v>4</v>
      </c>
      <c r="N54">
        <v>233.90724299999999</v>
      </c>
      <c r="O54">
        <v>2.2569999999999999E-3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593.73152100000004</v>
      </c>
      <c r="I55">
        <v>1.926749</v>
      </c>
      <c r="J55" t="s">
        <v>3</v>
      </c>
      <c r="K55">
        <v>301.74337700000001</v>
      </c>
      <c r="L55">
        <v>0.60787400000000003</v>
      </c>
      <c r="M55" t="s">
        <v>4</v>
      </c>
      <c r="N55">
        <v>251.89796699999999</v>
      </c>
      <c r="O55">
        <v>2.8939999999999999E-3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636.08629800000006</v>
      </c>
      <c r="I56">
        <v>1.9506950000000001</v>
      </c>
      <c r="J56" t="s">
        <v>3</v>
      </c>
      <c r="K56">
        <v>323.26346100000001</v>
      </c>
      <c r="L56">
        <v>0.61424299999999998</v>
      </c>
      <c r="M56" t="s">
        <v>4</v>
      </c>
      <c r="N56">
        <v>269.891616</v>
      </c>
      <c r="O56">
        <v>2.8930000000000002E-3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678.48947999999996</v>
      </c>
      <c r="I57">
        <v>1.956747</v>
      </c>
      <c r="J57" t="s">
        <v>3</v>
      </c>
      <c r="K57">
        <v>344.81332400000002</v>
      </c>
      <c r="L57">
        <v>0.61647200000000002</v>
      </c>
      <c r="M57" t="s">
        <v>4</v>
      </c>
      <c r="N57">
        <v>287.884702</v>
      </c>
      <c r="O57">
        <v>3.3509999999999998E-3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720.87057100000004</v>
      </c>
      <c r="I58">
        <v>1.9455229999999999</v>
      </c>
      <c r="J58" t="s">
        <v>3</v>
      </c>
      <c r="K58">
        <v>366.34983499999998</v>
      </c>
      <c r="L58">
        <v>0.61221000000000003</v>
      </c>
      <c r="M58" t="s">
        <v>4</v>
      </c>
      <c r="N58">
        <v>305.87969099999998</v>
      </c>
      <c r="O58">
        <v>3.444E-3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763.31206099999997</v>
      </c>
      <c r="I59">
        <v>2.0412780000000001</v>
      </c>
      <c r="J59" t="s">
        <v>3</v>
      </c>
      <c r="K59">
        <v>387.91619400000002</v>
      </c>
      <c r="L59">
        <v>0.64854299999999998</v>
      </c>
      <c r="M59" t="s">
        <v>4</v>
      </c>
      <c r="N59">
        <v>323.87265400000001</v>
      </c>
      <c r="O59">
        <v>3.594E-3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805.77019700000005</v>
      </c>
      <c r="I60">
        <v>2.391785</v>
      </c>
      <c r="J60" t="s">
        <v>3</v>
      </c>
      <c r="K60">
        <v>409.499863</v>
      </c>
      <c r="L60">
        <v>0.76224899999999995</v>
      </c>
      <c r="M60" t="s">
        <v>4</v>
      </c>
      <c r="N60">
        <v>341.86720100000002</v>
      </c>
      <c r="O60">
        <v>4.2189999999999997E-3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848.15248199999996</v>
      </c>
      <c r="I61" s="3">
        <v>2.6889530000000001</v>
      </c>
      <c r="J61" s="3" t="s">
        <v>3</v>
      </c>
      <c r="K61" s="3">
        <v>431.04037699999998</v>
      </c>
      <c r="L61" s="3">
        <v>0.85024999999999995</v>
      </c>
      <c r="M61" s="3" t="s">
        <v>4</v>
      </c>
      <c r="N61" s="3">
        <v>359.86577399999999</v>
      </c>
      <c r="O61" s="3">
        <v>4.8329999999999996E-3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55.386902999999997</v>
      </c>
      <c r="I62">
        <v>3.4879E-2</v>
      </c>
      <c r="J62" t="s">
        <v>3</v>
      </c>
      <c r="K62">
        <v>36.573627000000002</v>
      </c>
      <c r="L62">
        <v>1.07E-4</v>
      </c>
      <c r="M62" t="s">
        <v>4</v>
      </c>
      <c r="N62">
        <v>22.888625999999999</v>
      </c>
      <c r="O62">
        <v>9.0000000000000002E-6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110.77613100000001</v>
      </c>
      <c r="I63">
        <v>0.105335</v>
      </c>
      <c r="J63" t="s">
        <v>3</v>
      </c>
      <c r="K63">
        <v>73.146664000000001</v>
      </c>
      <c r="L63">
        <v>1.7100000000000001E-4</v>
      </c>
      <c r="M63" t="s">
        <v>4</v>
      </c>
      <c r="N63">
        <v>45.776206999999999</v>
      </c>
      <c r="O63">
        <v>2.8E-5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166.19902500000001</v>
      </c>
      <c r="I64">
        <v>0.224244</v>
      </c>
      <c r="J64" t="s">
        <v>3</v>
      </c>
      <c r="K64">
        <v>109.736192</v>
      </c>
      <c r="L64">
        <v>3.3799999999999998E-4</v>
      </c>
      <c r="M64" t="s">
        <v>4</v>
      </c>
      <c r="N64">
        <v>68.664529000000002</v>
      </c>
      <c r="O64">
        <v>5.5000000000000002E-5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221.624379</v>
      </c>
      <c r="I65">
        <v>0.37171199999999999</v>
      </c>
      <c r="J65" t="s">
        <v>3</v>
      </c>
      <c r="K65">
        <v>146.339989</v>
      </c>
      <c r="L65">
        <v>4.5399999999999998E-4</v>
      </c>
      <c r="M65" t="s">
        <v>4</v>
      </c>
      <c r="N65">
        <v>91.552610000000001</v>
      </c>
      <c r="O65">
        <v>8.2999999999999998E-5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277.08790800000003</v>
      </c>
      <c r="I66">
        <v>0.56201800000000002</v>
      </c>
      <c r="J66" t="s">
        <v>3</v>
      </c>
      <c r="K66">
        <v>182.94966400000001</v>
      </c>
      <c r="L66">
        <v>5.4199999999999995E-4</v>
      </c>
      <c r="M66" t="s">
        <v>4</v>
      </c>
      <c r="N66">
        <v>114.440622</v>
      </c>
      <c r="O66">
        <v>1.2999999999999999E-4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332.52426800000001</v>
      </c>
      <c r="I67">
        <v>0.82691999999999999</v>
      </c>
      <c r="J67" t="s">
        <v>3</v>
      </c>
      <c r="K67">
        <v>219.56452899999999</v>
      </c>
      <c r="L67">
        <v>6.5300000000000004E-4</v>
      </c>
      <c r="M67" t="s">
        <v>4</v>
      </c>
      <c r="N67">
        <v>137.32850400000001</v>
      </c>
      <c r="O67">
        <v>1.8000000000000001E-4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388.00038799999999</v>
      </c>
      <c r="I68">
        <v>1.112973</v>
      </c>
      <c r="J68" t="s">
        <v>3</v>
      </c>
      <c r="K68">
        <v>256.18439899999998</v>
      </c>
      <c r="L68">
        <v>8.9099999999999997E-4</v>
      </c>
      <c r="M68" t="s">
        <v>4</v>
      </c>
      <c r="N68">
        <v>160.21610899999999</v>
      </c>
      <c r="O68">
        <v>2.43E-4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443.47882499999997</v>
      </c>
      <c r="I69">
        <v>1.3878429999999999</v>
      </c>
      <c r="J69" t="s">
        <v>3</v>
      </c>
      <c r="K69">
        <v>292.80833799999999</v>
      </c>
      <c r="L69">
        <v>1.1440000000000001E-3</v>
      </c>
      <c r="M69" t="s">
        <v>4</v>
      </c>
      <c r="N69">
        <v>183.10363599999999</v>
      </c>
      <c r="O69">
        <v>2.9500000000000001E-4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498.90871499999997</v>
      </c>
      <c r="I70">
        <v>1.624193</v>
      </c>
      <c r="J70" t="s">
        <v>3</v>
      </c>
      <c r="K70">
        <v>329.43435499999998</v>
      </c>
      <c r="L70">
        <v>1.6069999999999999E-3</v>
      </c>
      <c r="M70" t="s">
        <v>4</v>
      </c>
      <c r="N70">
        <v>205.99130299999999</v>
      </c>
      <c r="O70">
        <v>3.7300000000000001E-4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554.32134599999995</v>
      </c>
      <c r="I71">
        <v>1.985824</v>
      </c>
      <c r="J71" t="s">
        <v>3</v>
      </c>
      <c r="K71">
        <v>366.06327199999998</v>
      </c>
      <c r="L71">
        <v>1.825E-3</v>
      </c>
      <c r="M71" t="s">
        <v>4</v>
      </c>
      <c r="N71">
        <v>228.87869000000001</v>
      </c>
      <c r="O71">
        <v>4.2700000000000002E-4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609.74357099999997</v>
      </c>
      <c r="I72">
        <v>2.3958300000000001</v>
      </c>
      <c r="J72" t="s">
        <v>3</v>
      </c>
      <c r="K72">
        <v>402.69700399999999</v>
      </c>
      <c r="L72">
        <v>1.9889999999999999E-3</v>
      </c>
      <c r="M72" t="s">
        <v>4</v>
      </c>
      <c r="N72">
        <v>251.76621399999999</v>
      </c>
      <c r="O72">
        <v>4.7699999999999999E-4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665.19478900000001</v>
      </c>
      <c r="I73">
        <v>2.9497110000000002</v>
      </c>
      <c r="J73" t="s">
        <v>3</v>
      </c>
      <c r="K73">
        <v>439.33534900000001</v>
      </c>
      <c r="L73">
        <v>2.343E-3</v>
      </c>
      <c r="M73" t="s">
        <v>4</v>
      </c>
      <c r="N73">
        <v>274.65425199999999</v>
      </c>
      <c r="O73">
        <v>5.5699999999999999E-4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720.668724</v>
      </c>
      <c r="I74">
        <v>3.5517620000000001</v>
      </c>
      <c r="J74" t="s">
        <v>3</v>
      </c>
      <c r="K74">
        <v>475.97212500000001</v>
      </c>
      <c r="L74">
        <v>2.6979999999999999E-3</v>
      </c>
      <c r="M74" t="s">
        <v>4</v>
      </c>
      <c r="N74">
        <v>297.542418</v>
      </c>
      <c r="O74">
        <v>6.3699999999999998E-4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776.12093000000004</v>
      </c>
      <c r="I75">
        <v>4.0761810000000001</v>
      </c>
      <c r="J75" t="s">
        <v>3</v>
      </c>
      <c r="K75">
        <v>512.61423500000001</v>
      </c>
      <c r="L75">
        <v>3.1939999999999998E-3</v>
      </c>
      <c r="M75" t="s">
        <v>4</v>
      </c>
      <c r="N75">
        <v>320.430273</v>
      </c>
      <c r="O75">
        <v>7.2400000000000003E-4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831.60059899999999</v>
      </c>
      <c r="I76">
        <v>4.7521570000000004</v>
      </c>
      <c r="J76" t="s">
        <v>3</v>
      </c>
      <c r="K76">
        <v>549.26022499999999</v>
      </c>
      <c r="L76">
        <v>3.2989999999999998E-3</v>
      </c>
      <c r="M76" t="s">
        <v>4</v>
      </c>
      <c r="N76">
        <v>343.31814300000002</v>
      </c>
      <c r="O76">
        <v>8.1300000000000003E-4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887.04291000000001</v>
      </c>
      <c r="I77">
        <v>5.4292280000000002</v>
      </c>
      <c r="J77" t="s">
        <v>3</v>
      </c>
      <c r="K77">
        <v>585.91163600000004</v>
      </c>
      <c r="L77">
        <v>3.8049999999999998E-3</v>
      </c>
      <c r="M77" t="s">
        <v>4</v>
      </c>
      <c r="N77">
        <v>366.205918</v>
      </c>
      <c r="O77">
        <v>8.8999999999999995E-4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942.51781000000005</v>
      </c>
      <c r="I78">
        <v>5.9961989999999998</v>
      </c>
      <c r="J78" t="s">
        <v>3</v>
      </c>
      <c r="K78">
        <v>622.56734500000005</v>
      </c>
      <c r="L78">
        <v>3.8860000000000001E-3</v>
      </c>
      <c r="M78" t="s">
        <v>4</v>
      </c>
      <c r="N78">
        <v>389.09379999999999</v>
      </c>
      <c r="O78">
        <v>9.810000000000001E-4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997.98896100000002</v>
      </c>
      <c r="I79">
        <v>6.6986780000000001</v>
      </c>
      <c r="J79" t="s">
        <v>3</v>
      </c>
      <c r="K79">
        <v>659.22764600000005</v>
      </c>
      <c r="L79">
        <v>4.7489999999999997E-3</v>
      </c>
      <c r="M79" t="s">
        <v>4</v>
      </c>
      <c r="N79">
        <v>411.98188399999998</v>
      </c>
      <c r="O79">
        <v>1.111E-3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1053.4593990000001</v>
      </c>
      <c r="I80">
        <v>7.4747490000000001</v>
      </c>
      <c r="J80" t="s">
        <v>3</v>
      </c>
      <c r="K80">
        <v>695.88930800000003</v>
      </c>
      <c r="L80">
        <v>5.3969999999999999E-3</v>
      </c>
      <c r="M80" t="s">
        <v>4</v>
      </c>
      <c r="N80">
        <v>434.86953599999998</v>
      </c>
      <c r="O80">
        <v>1.2620000000000001E-3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82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1108.9619869999999</v>
      </c>
      <c r="I81" s="3">
        <v>8.0103229999999996</v>
      </c>
      <c r="J81" s="3" t="s">
        <v>3</v>
      </c>
      <c r="K81" s="3">
        <v>732.55734299999995</v>
      </c>
      <c r="L81" s="3">
        <v>6.2449999999999997E-3</v>
      </c>
      <c r="M81" s="3" t="s">
        <v>4</v>
      </c>
      <c r="N81" s="3">
        <v>457.75789700000001</v>
      </c>
      <c r="O81" s="3">
        <v>1.389E-3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57.820168000000002</v>
      </c>
      <c r="I82">
        <v>2.4608999999999999E-2</v>
      </c>
      <c r="J82" t="s">
        <v>3</v>
      </c>
      <c r="K82">
        <v>36.788223000000002</v>
      </c>
      <c r="L82">
        <v>1.37E-4</v>
      </c>
      <c r="M82" t="s">
        <v>4</v>
      </c>
      <c r="N82">
        <v>23.106269000000001</v>
      </c>
      <c r="O82">
        <v>1.4E-5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115.665312</v>
      </c>
      <c r="I83">
        <v>6.8722000000000005E-2</v>
      </c>
      <c r="J83" t="s">
        <v>3</v>
      </c>
      <c r="K83">
        <v>73.578468000000001</v>
      </c>
      <c r="L83">
        <v>2.8600000000000001E-4</v>
      </c>
      <c r="M83" t="s">
        <v>4</v>
      </c>
      <c r="N83">
        <v>46.212721999999999</v>
      </c>
      <c r="O83">
        <v>3.4E-5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173.53245000000001</v>
      </c>
      <c r="I84">
        <v>0.10422099999999999</v>
      </c>
      <c r="J84" t="s">
        <v>3</v>
      </c>
      <c r="K84">
        <v>110.386713</v>
      </c>
      <c r="L84">
        <v>3.9300000000000001E-4</v>
      </c>
      <c r="M84" t="s">
        <v>4</v>
      </c>
      <c r="N84">
        <v>69.319315000000003</v>
      </c>
      <c r="O84">
        <v>6.6000000000000005E-5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231.39414400000001</v>
      </c>
      <c r="I85">
        <v>0.14716699999999999</v>
      </c>
      <c r="J85" t="s">
        <v>3</v>
      </c>
      <c r="K85">
        <v>147.20487900000001</v>
      </c>
      <c r="L85">
        <v>4.8299999999999998E-4</v>
      </c>
      <c r="M85" t="s">
        <v>4</v>
      </c>
      <c r="N85">
        <v>92.426092999999995</v>
      </c>
      <c r="O85">
        <v>1.03E-4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289.27270900000002</v>
      </c>
      <c r="I86">
        <v>0.162359</v>
      </c>
      <c r="J86" t="s">
        <v>3</v>
      </c>
      <c r="K86">
        <v>184.03197499999999</v>
      </c>
      <c r="L86">
        <v>7.6999999999999996E-4</v>
      </c>
      <c r="M86" t="s">
        <v>4</v>
      </c>
      <c r="N86">
        <v>115.532833</v>
      </c>
      <c r="O86">
        <v>1.44E-4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347.13284900000002</v>
      </c>
      <c r="I87">
        <v>0.152948</v>
      </c>
      <c r="J87" t="s">
        <v>3</v>
      </c>
      <c r="K87">
        <v>220.86238299999999</v>
      </c>
      <c r="L87">
        <v>9.7400000000000004E-4</v>
      </c>
      <c r="M87" t="s">
        <v>4</v>
      </c>
      <c r="N87">
        <v>138.639914</v>
      </c>
      <c r="O87">
        <v>2.12E-4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405.021097</v>
      </c>
      <c r="I88">
        <v>0.192215</v>
      </c>
      <c r="J88" t="s">
        <v>3</v>
      </c>
      <c r="K88">
        <v>257.69859600000001</v>
      </c>
      <c r="L88">
        <v>1.0989999999999999E-3</v>
      </c>
      <c r="M88" t="s">
        <v>4</v>
      </c>
      <c r="N88">
        <v>161.74691899999999</v>
      </c>
      <c r="O88">
        <v>2.6899999999999998E-4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462.930409</v>
      </c>
      <c r="I89">
        <v>0.21038899999999999</v>
      </c>
      <c r="J89" t="s">
        <v>3</v>
      </c>
      <c r="K89">
        <v>294.53856500000001</v>
      </c>
      <c r="L89">
        <v>1.1529999999999999E-3</v>
      </c>
      <c r="M89" t="s">
        <v>4</v>
      </c>
      <c r="N89">
        <v>184.85422199999999</v>
      </c>
      <c r="O89">
        <v>3.2200000000000002E-4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520.77558199999999</v>
      </c>
      <c r="I90">
        <v>0.23963499999999999</v>
      </c>
      <c r="J90" t="s">
        <v>3</v>
      </c>
      <c r="K90">
        <v>331.38209000000001</v>
      </c>
      <c r="L90">
        <v>1.3810000000000001E-3</v>
      </c>
      <c r="M90" t="s">
        <v>4</v>
      </c>
      <c r="N90">
        <v>207.96200899999999</v>
      </c>
      <c r="O90">
        <v>3.9399999999999998E-4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578.68604000000005</v>
      </c>
      <c r="I91">
        <v>0.26889800000000003</v>
      </c>
      <c r="J91" t="s">
        <v>3</v>
      </c>
      <c r="K91">
        <v>368.22952800000002</v>
      </c>
      <c r="L91">
        <v>1.6169999999999999E-3</v>
      </c>
      <c r="M91" t="s">
        <v>4</v>
      </c>
      <c r="N91">
        <v>231.068333</v>
      </c>
      <c r="O91">
        <v>4.8999999999999998E-4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636.61329799999999</v>
      </c>
      <c r="I92">
        <v>0.32114900000000002</v>
      </c>
      <c r="J92" t="s">
        <v>3</v>
      </c>
      <c r="K92">
        <v>405.08059700000001</v>
      </c>
      <c r="L92">
        <v>1.8450000000000001E-3</v>
      </c>
      <c r="M92" t="s">
        <v>4</v>
      </c>
      <c r="N92">
        <v>254.175646</v>
      </c>
      <c r="O92">
        <v>5.7600000000000001E-4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694.52153099999998</v>
      </c>
      <c r="I93">
        <v>0.34818500000000002</v>
      </c>
      <c r="J93" t="s">
        <v>3</v>
      </c>
      <c r="K93">
        <v>441.93639400000001</v>
      </c>
      <c r="L93">
        <v>2.3270000000000001E-3</v>
      </c>
      <c r="M93" t="s">
        <v>4</v>
      </c>
      <c r="N93">
        <v>277.284246</v>
      </c>
      <c r="O93">
        <v>6.7500000000000004E-4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752.44111099999998</v>
      </c>
      <c r="I94">
        <v>0.355296</v>
      </c>
      <c r="J94" t="s">
        <v>3</v>
      </c>
      <c r="K94">
        <v>478.79381999999998</v>
      </c>
      <c r="L94">
        <v>2.5010000000000002E-3</v>
      </c>
      <c r="M94" t="s">
        <v>4</v>
      </c>
      <c r="N94">
        <v>300.39293900000001</v>
      </c>
      <c r="O94">
        <v>7.9100000000000004E-4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810.384187</v>
      </c>
      <c r="I95">
        <v>0.40782600000000002</v>
      </c>
      <c r="J95" t="s">
        <v>3</v>
      </c>
      <c r="K95">
        <v>515.65642600000001</v>
      </c>
      <c r="L95">
        <v>3.0569999999999998E-3</v>
      </c>
      <c r="M95" t="s">
        <v>4</v>
      </c>
      <c r="N95">
        <v>323.50167699999997</v>
      </c>
      <c r="O95">
        <v>9.6199999999999996E-4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868.34198100000003</v>
      </c>
      <c r="I96">
        <v>0.45070300000000002</v>
      </c>
      <c r="J96" t="s">
        <v>3</v>
      </c>
      <c r="K96">
        <v>552.52488500000004</v>
      </c>
      <c r="L96">
        <v>3.7190000000000001E-3</v>
      </c>
      <c r="M96" t="s">
        <v>4</v>
      </c>
      <c r="N96">
        <v>346.610793</v>
      </c>
      <c r="O96">
        <v>1.0950000000000001E-3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926.28346599999998</v>
      </c>
      <c r="I97">
        <v>0.44843699999999997</v>
      </c>
      <c r="J97" t="s">
        <v>3</v>
      </c>
      <c r="K97">
        <v>589.39556200000004</v>
      </c>
      <c r="L97">
        <v>5.1070000000000004E-3</v>
      </c>
      <c r="M97" t="s">
        <v>4</v>
      </c>
      <c r="N97">
        <v>369.72053799999998</v>
      </c>
      <c r="O97">
        <v>1.2819999999999999E-3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984.22336700000005</v>
      </c>
      <c r="I98">
        <v>0.491429</v>
      </c>
      <c r="J98" t="s">
        <v>3</v>
      </c>
      <c r="K98">
        <v>626.26993500000003</v>
      </c>
      <c r="L98">
        <v>5.47E-3</v>
      </c>
      <c r="M98" t="s">
        <v>4</v>
      </c>
      <c r="N98">
        <v>392.82971300000003</v>
      </c>
      <c r="O98">
        <v>1.4350000000000001E-3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1042.1730030000001</v>
      </c>
      <c r="I99">
        <v>0.55728900000000003</v>
      </c>
      <c r="J99" t="s">
        <v>3</v>
      </c>
      <c r="K99">
        <v>663.14698499999997</v>
      </c>
      <c r="L99">
        <v>6.339E-3</v>
      </c>
      <c r="M99" t="s">
        <v>4</v>
      </c>
      <c r="N99">
        <v>415.939482</v>
      </c>
      <c r="O99">
        <v>1.6770000000000001E-3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1100.100498</v>
      </c>
      <c r="I100">
        <v>0.65260700000000005</v>
      </c>
      <c r="J100" t="s">
        <v>3</v>
      </c>
      <c r="K100">
        <v>700.028503</v>
      </c>
      <c r="L100">
        <v>7.2020000000000001E-3</v>
      </c>
      <c r="M100" t="s">
        <v>4</v>
      </c>
      <c r="N100">
        <v>439.04906699999998</v>
      </c>
      <c r="O100">
        <v>1.848E-3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92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1158.039272</v>
      </c>
      <c r="I101" s="3">
        <v>0.70569400000000004</v>
      </c>
      <c r="J101" s="3" t="s">
        <v>3</v>
      </c>
      <c r="K101" s="3">
        <v>736.91520400000002</v>
      </c>
      <c r="L101" s="3">
        <v>7.8569999999999994E-3</v>
      </c>
      <c r="M101" s="3" t="s">
        <v>4</v>
      </c>
      <c r="N101" s="3">
        <v>462.15837699999997</v>
      </c>
      <c r="O101" s="3">
        <v>2.029E-3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53.792703000000003</v>
      </c>
      <c r="I102">
        <v>1.5467E-2</v>
      </c>
      <c r="J102" t="s">
        <v>3</v>
      </c>
      <c r="K102">
        <v>35.261319</v>
      </c>
      <c r="L102">
        <v>6.7000000000000002E-5</v>
      </c>
      <c r="M102" t="s">
        <v>4</v>
      </c>
      <c r="N102">
        <v>22.708387999999999</v>
      </c>
      <c r="O102">
        <v>6.9999999999999999E-6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107.51101800000001</v>
      </c>
      <c r="I103">
        <v>5.1017E-2</v>
      </c>
      <c r="J103" t="s">
        <v>3</v>
      </c>
      <c r="K103">
        <v>70.499876</v>
      </c>
      <c r="L103">
        <v>1.12E-4</v>
      </c>
      <c r="M103" t="s">
        <v>4</v>
      </c>
      <c r="N103">
        <v>45.416324000000003</v>
      </c>
      <c r="O103">
        <v>2.6999999999999999E-5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161.22720000000001</v>
      </c>
      <c r="I104">
        <v>0.115386</v>
      </c>
      <c r="J104" t="s">
        <v>3</v>
      </c>
      <c r="K104">
        <v>105.738454</v>
      </c>
      <c r="L104">
        <v>1.66E-4</v>
      </c>
      <c r="M104" t="s">
        <v>4</v>
      </c>
      <c r="N104">
        <v>68.124491000000006</v>
      </c>
      <c r="O104">
        <v>5.0000000000000002E-5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214.94295700000001</v>
      </c>
      <c r="I105">
        <v>0.192192</v>
      </c>
      <c r="J105" t="s">
        <v>3</v>
      </c>
      <c r="K105">
        <v>140.97626700000001</v>
      </c>
      <c r="L105">
        <v>2.7399999999999999E-4</v>
      </c>
      <c r="M105" t="s">
        <v>4</v>
      </c>
      <c r="N105">
        <v>90.832504</v>
      </c>
      <c r="O105">
        <v>8.6000000000000003E-5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268.689525</v>
      </c>
      <c r="I106">
        <v>0.300456</v>
      </c>
      <c r="J106" t="s">
        <v>3</v>
      </c>
      <c r="K106">
        <v>176.213953</v>
      </c>
      <c r="L106">
        <v>3.9399999999999998E-4</v>
      </c>
      <c r="M106" t="s">
        <v>4</v>
      </c>
      <c r="N106">
        <v>113.54026</v>
      </c>
      <c r="O106">
        <v>1.2999999999999999E-4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322.42295000000001</v>
      </c>
      <c r="I107">
        <v>0.43071100000000001</v>
      </c>
      <c r="J107" t="s">
        <v>3</v>
      </c>
      <c r="K107">
        <v>211.45195200000001</v>
      </c>
      <c r="L107">
        <v>5.1099999999999995E-4</v>
      </c>
      <c r="M107" t="s">
        <v>4</v>
      </c>
      <c r="N107">
        <v>136.24849499999999</v>
      </c>
      <c r="O107">
        <v>1.7799999999999999E-4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376.16492599999998</v>
      </c>
      <c r="I108">
        <v>0.55305899999999997</v>
      </c>
      <c r="J108" t="s">
        <v>3</v>
      </c>
      <c r="K108">
        <v>246.68991</v>
      </c>
      <c r="L108">
        <v>6.8400000000000004E-4</v>
      </c>
      <c r="M108" t="s">
        <v>4</v>
      </c>
      <c r="N108">
        <v>158.956864</v>
      </c>
      <c r="O108">
        <v>2.43E-4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429.91908599999999</v>
      </c>
      <c r="I109">
        <v>0.69397299999999995</v>
      </c>
      <c r="J109" t="s">
        <v>3</v>
      </c>
      <c r="K109">
        <v>281.92765000000003</v>
      </c>
      <c r="L109">
        <v>8.8400000000000002E-4</v>
      </c>
      <c r="M109" t="s">
        <v>4</v>
      </c>
      <c r="N109">
        <v>181.66467900000001</v>
      </c>
      <c r="O109">
        <v>3.1E-4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483.68256500000001</v>
      </c>
      <c r="I110">
        <v>0.83102600000000004</v>
      </c>
      <c r="J110" t="s">
        <v>3</v>
      </c>
      <c r="K110">
        <v>317.16665499999999</v>
      </c>
      <c r="L110">
        <v>1.023E-3</v>
      </c>
      <c r="M110" t="s">
        <v>4</v>
      </c>
      <c r="N110">
        <v>204.37336300000001</v>
      </c>
      <c r="O110">
        <v>3.7199999999999999E-4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537.43786299999999</v>
      </c>
      <c r="I111">
        <v>0.99970999999999999</v>
      </c>
      <c r="J111" t="s">
        <v>3</v>
      </c>
      <c r="K111">
        <v>352.40583400000003</v>
      </c>
      <c r="L111">
        <v>1.2509999999999999E-3</v>
      </c>
      <c r="M111" t="s">
        <v>4</v>
      </c>
      <c r="N111">
        <v>227.08213499999999</v>
      </c>
      <c r="O111">
        <v>4.5800000000000002E-4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591.16778199999999</v>
      </c>
      <c r="I112">
        <v>1.219922</v>
      </c>
      <c r="J112" t="s">
        <v>3</v>
      </c>
      <c r="K112">
        <v>387.644001</v>
      </c>
      <c r="L112">
        <v>1.523E-3</v>
      </c>
      <c r="M112" t="s">
        <v>4</v>
      </c>
      <c r="N112">
        <v>249.79049900000001</v>
      </c>
      <c r="O112">
        <v>5.4699999999999996E-4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644.88295800000003</v>
      </c>
      <c r="I113">
        <v>1.393653</v>
      </c>
      <c r="J113" t="s">
        <v>3</v>
      </c>
      <c r="K113">
        <v>422.88182899999998</v>
      </c>
      <c r="L113">
        <v>1.683E-3</v>
      </c>
      <c r="M113" t="s">
        <v>4</v>
      </c>
      <c r="N113">
        <v>272.49879399999998</v>
      </c>
      <c r="O113">
        <v>6.2500000000000001E-4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698.60541000000001</v>
      </c>
      <c r="I114">
        <v>1.5684830000000001</v>
      </c>
      <c r="J114" t="s">
        <v>3</v>
      </c>
      <c r="K114">
        <v>458.11978299999998</v>
      </c>
      <c r="L114">
        <v>1.8959999999999999E-3</v>
      </c>
      <c r="M114" t="s">
        <v>4</v>
      </c>
      <c r="N114">
        <v>295.20681500000001</v>
      </c>
      <c r="O114">
        <v>6.9099999999999999E-4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752.32363599999996</v>
      </c>
      <c r="I115">
        <v>1.7734540000000001</v>
      </c>
      <c r="J115" t="s">
        <v>3</v>
      </c>
      <c r="K115">
        <v>493.35765900000001</v>
      </c>
      <c r="L115">
        <v>2.1510000000000001E-3</v>
      </c>
      <c r="M115" t="s">
        <v>4</v>
      </c>
      <c r="N115">
        <v>317.91535499999998</v>
      </c>
      <c r="O115">
        <v>7.6999999999999996E-4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806.02588600000001</v>
      </c>
      <c r="I116">
        <v>1.90465</v>
      </c>
      <c r="J116" t="s">
        <v>3</v>
      </c>
      <c r="K116">
        <v>528.59532999999999</v>
      </c>
      <c r="L116">
        <v>2.3730000000000001E-3</v>
      </c>
      <c r="M116" t="s">
        <v>4</v>
      </c>
      <c r="N116">
        <v>340.62373700000001</v>
      </c>
      <c r="O116">
        <v>8.8800000000000001E-4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859.72784300000001</v>
      </c>
      <c r="I117">
        <v>2.0948730000000002</v>
      </c>
      <c r="J117" t="s">
        <v>3</v>
      </c>
      <c r="K117">
        <v>563.83203000000003</v>
      </c>
      <c r="L117">
        <v>2.611E-3</v>
      </c>
      <c r="M117" t="s">
        <v>4</v>
      </c>
      <c r="N117">
        <v>363.33189199999998</v>
      </c>
      <c r="O117">
        <v>9.9099999999999991E-4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913.44181400000002</v>
      </c>
      <c r="I118">
        <v>2.3349980000000001</v>
      </c>
      <c r="J118" t="s">
        <v>3</v>
      </c>
      <c r="K118">
        <v>599.06883200000004</v>
      </c>
      <c r="L118">
        <v>2.8149999999999998E-3</v>
      </c>
      <c r="M118" t="s">
        <v>4</v>
      </c>
      <c r="N118">
        <v>386.03999800000003</v>
      </c>
      <c r="O118">
        <v>1.073E-3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967.15073900000004</v>
      </c>
      <c r="I119">
        <v>2.6370610000000001</v>
      </c>
      <c r="J119" t="s">
        <v>3</v>
      </c>
      <c r="K119">
        <v>634.30581700000005</v>
      </c>
      <c r="L119">
        <v>3.1310000000000001E-3</v>
      </c>
      <c r="M119" t="s">
        <v>4</v>
      </c>
      <c r="N119">
        <v>408.74836199999999</v>
      </c>
      <c r="O119">
        <v>1.212E-3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1020.861956</v>
      </c>
      <c r="I120">
        <v>2.9189090000000002</v>
      </c>
      <c r="J120" t="s">
        <v>3</v>
      </c>
      <c r="K120">
        <v>669.54339100000004</v>
      </c>
      <c r="L120">
        <v>3.271E-3</v>
      </c>
      <c r="M120" t="s">
        <v>4</v>
      </c>
      <c r="N120">
        <v>431.456547</v>
      </c>
      <c r="O120">
        <v>1.3010000000000001E-3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83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1074.582529</v>
      </c>
      <c r="I121" s="3">
        <v>3.2345929999999998</v>
      </c>
      <c r="J121" s="3" t="s">
        <v>3</v>
      </c>
      <c r="K121" s="3">
        <v>704.78044899999998</v>
      </c>
      <c r="L121" s="3">
        <v>3.4420000000000002E-3</v>
      </c>
      <c r="M121" s="3" t="s">
        <v>4</v>
      </c>
      <c r="N121" s="3">
        <v>454.16559999999998</v>
      </c>
      <c r="O121" s="3">
        <v>1.3630000000000001E-3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16.223849999999999</v>
      </c>
      <c r="I122">
        <v>1.3306180000000001</v>
      </c>
      <c r="J122" t="s">
        <v>3</v>
      </c>
      <c r="K122">
        <v>15.944908</v>
      </c>
      <c r="L122">
        <v>1.0442800000000001</v>
      </c>
      <c r="M122" t="s">
        <v>4</v>
      </c>
      <c r="N122">
        <v>0.55751799999999996</v>
      </c>
      <c r="O122">
        <v>1.3979999999999999E-3</v>
      </c>
      <c r="P122" t="s">
        <v>5</v>
      </c>
      <c r="Q122">
        <v>0.29142600000000002</v>
      </c>
      <c r="R122">
        <v>1.685E-2</v>
      </c>
      <c r="S122" t="s">
        <v>6</v>
      </c>
      <c r="T122">
        <v>13.706678</v>
      </c>
      <c r="U122">
        <v>2.6346999999999999E-2</v>
      </c>
      <c r="V122" t="s">
        <v>7</v>
      </c>
      <c r="W122">
        <v>0.130408</v>
      </c>
      <c r="X122">
        <v>1.964E-3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1.2340000000000001E-3</v>
      </c>
      <c r="AG122">
        <v>0</v>
      </c>
      <c r="AH122" t="s">
        <v>11</v>
      </c>
      <c r="AI122">
        <v>0.99603399999999997</v>
      </c>
      <c r="AJ122">
        <v>1.9999999999999999E-6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32.291944000000001</v>
      </c>
      <c r="I123">
        <v>3.4352070000000001</v>
      </c>
      <c r="J123" t="s">
        <v>3</v>
      </c>
      <c r="K123">
        <v>31.746966</v>
      </c>
      <c r="L123">
        <v>2.6841149999999998</v>
      </c>
      <c r="M123" t="s">
        <v>4</v>
      </c>
      <c r="N123">
        <v>1.1157140000000001</v>
      </c>
      <c r="O123">
        <v>4.5149999999999999E-3</v>
      </c>
      <c r="P123" t="s">
        <v>5</v>
      </c>
      <c r="Q123">
        <v>0.57283200000000001</v>
      </c>
      <c r="R123">
        <v>4.5684000000000002E-2</v>
      </c>
      <c r="S123" t="s">
        <v>6</v>
      </c>
      <c r="T123">
        <v>27.392434999999999</v>
      </c>
      <c r="U123">
        <v>7.0566000000000004E-2</v>
      </c>
      <c r="V123" t="s">
        <v>7</v>
      </c>
      <c r="W123">
        <v>0.258108</v>
      </c>
      <c r="X123">
        <v>5.2050000000000004E-3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0.99700599999999995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48.249547999999997</v>
      </c>
      <c r="I124">
        <v>4.7995330000000003</v>
      </c>
      <c r="J124" t="s">
        <v>3</v>
      </c>
      <c r="K124">
        <v>47.444954000000003</v>
      </c>
      <c r="L124">
        <v>3.7565469999999999</v>
      </c>
      <c r="M124" t="s">
        <v>4</v>
      </c>
      <c r="N124">
        <v>1.6677759999999999</v>
      </c>
      <c r="O124">
        <v>7.8469999999999998E-3</v>
      </c>
      <c r="P124" t="s">
        <v>5</v>
      </c>
      <c r="Q124">
        <v>0.84355800000000003</v>
      </c>
      <c r="R124">
        <v>6.3449000000000005E-2</v>
      </c>
      <c r="S124" t="s">
        <v>6</v>
      </c>
      <c r="T124">
        <v>41.078454000000001</v>
      </c>
      <c r="U124">
        <v>0.100382</v>
      </c>
      <c r="V124" t="s">
        <v>7</v>
      </c>
      <c r="W124">
        <v>0.36937799999999998</v>
      </c>
      <c r="X124">
        <v>7.6059999999999999E-3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0.997498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64.178216000000006</v>
      </c>
      <c r="I125">
        <v>6.6367070000000004</v>
      </c>
      <c r="J125" t="s">
        <v>3</v>
      </c>
      <c r="K125">
        <v>63.113700999999999</v>
      </c>
      <c r="L125">
        <v>5.1702959999999996</v>
      </c>
      <c r="M125" t="s">
        <v>4</v>
      </c>
      <c r="N125">
        <v>2.2178040000000001</v>
      </c>
      <c r="O125">
        <v>1.0178E-2</v>
      </c>
      <c r="P125" t="s">
        <v>5</v>
      </c>
      <c r="Q125">
        <v>1.1146259999999999</v>
      </c>
      <c r="R125">
        <v>8.7946999999999997E-2</v>
      </c>
      <c r="S125" t="s">
        <v>6</v>
      </c>
      <c r="T125">
        <v>54.773710000000001</v>
      </c>
      <c r="U125">
        <v>0.13981399999999999</v>
      </c>
      <c r="V125" t="s">
        <v>7</v>
      </c>
      <c r="W125">
        <v>0.47632200000000002</v>
      </c>
      <c r="X125">
        <v>1.0815999999999999E-2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0.99783699999999997</v>
      </c>
      <c r="AJ125">
        <v>3.0000000000000001E-6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80.045467000000002</v>
      </c>
      <c r="I126">
        <v>8.2227479999999993</v>
      </c>
      <c r="J126" t="s">
        <v>3</v>
      </c>
      <c r="K126">
        <v>78.733074000000002</v>
      </c>
      <c r="L126">
        <v>6.3845640000000001</v>
      </c>
      <c r="M126" t="s">
        <v>4</v>
      </c>
      <c r="N126">
        <v>2.764494</v>
      </c>
      <c r="O126">
        <v>1.2307E-2</v>
      </c>
      <c r="P126" t="s">
        <v>5</v>
      </c>
      <c r="Q126">
        <v>1.374787</v>
      </c>
      <c r="R126">
        <v>0.111652</v>
      </c>
      <c r="S126" t="s">
        <v>6</v>
      </c>
      <c r="T126">
        <v>68.465083000000007</v>
      </c>
      <c r="U126">
        <v>0.17618900000000001</v>
      </c>
      <c r="V126" t="s">
        <v>7</v>
      </c>
      <c r="W126">
        <v>0.581812</v>
      </c>
      <c r="X126">
        <v>1.2567E-2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0.99812000000000001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95.839348000000001</v>
      </c>
      <c r="I127">
        <v>10.000431000000001</v>
      </c>
      <c r="J127" t="s">
        <v>3</v>
      </c>
      <c r="K127">
        <v>94.286980999999997</v>
      </c>
      <c r="L127">
        <v>7.7620009999999997</v>
      </c>
      <c r="M127" t="s">
        <v>4</v>
      </c>
      <c r="N127">
        <v>3.3079550000000002</v>
      </c>
      <c r="O127">
        <v>1.3894999999999999E-2</v>
      </c>
      <c r="P127" t="s">
        <v>5</v>
      </c>
      <c r="Q127">
        <v>1.6257170000000001</v>
      </c>
      <c r="R127">
        <v>0.13480900000000001</v>
      </c>
      <c r="S127" t="s">
        <v>6</v>
      </c>
      <c r="T127">
        <v>82.153231000000005</v>
      </c>
      <c r="U127">
        <v>0.21221100000000001</v>
      </c>
      <c r="V127" t="s">
        <v>7</v>
      </c>
      <c r="W127">
        <v>0.68190799999999996</v>
      </c>
      <c r="X127">
        <v>1.5275E-2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0.99820600000000004</v>
      </c>
      <c r="AJ127">
        <v>1.9999999999999999E-6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111.603819</v>
      </c>
      <c r="I128">
        <v>11.841227</v>
      </c>
      <c r="J128" t="s">
        <v>3</v>
      </c>
      <c r="K128">
        <v>109.813655</v>
      </c>
      <c r="L128">
        <v>9.2381430000000009</v>
      </c>
      <c r="M128" t="s">
        <v>4</v>
      </c>
      <c r="N128">
        <v>3.8515389999999998</v>
      </c>
      <c r="O128">
        <v>1.6192999999999999E-2</v>
      </c>
      <c r="P128" t="s">
        <v>5</v>
      </c>
      <c r="Q128">
        <v>1.8730009999999999</v>
      </c>
      <c r="R128">
        <v>0.15640799999999999</v>
      </c>
      <c r="S128" t="s">
        <v>6</v>
      </c>
      <c r="T128">
        <v>95.842927000000003</v>
      </c>
      <c r="U128">
        <v>0.25280799999999998</v>
      </c>
      <c r="V128" t="s">
        <v>7</v>
      </c>
      <c r="W128">
        <v>0.78683099999999995</v>
      </c>
      <c r="X128">
        <v>2.1225000000000001E-2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0.99829699999999999</v>
      </c>
      <c r="AJ128">
        <v>1.9999999999999999E-6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127.352751</v>
      </c>
      <c r="I129">
        <v>14.184018999999999</v>
      </c>
      <c r="J129" t="s">
        <v>3</v>
      </c>
      <c r="K129">
        <v>125.325783</v>
      </c>
      <c r="L129">
        <v>11.070180000000001</v>
      </c>
      <c r="M129" t="s">
        <v>4</v>
      </c>
      <c r="N129">
        <v>4.3919160000000002</v>
      </c>
      <c r="O129">
        <v>1.8679999999999999E-2</v>
      </c>
      <c r="P129" t="s">
        <v>5</v>
      </c>
      <c r="Q129">
        <v>2.119389</v>
      </c>
      <c r="R129">
        <v>0.18645300000000001</v>
      </c>
      <c r="S129" t="s">
        <v>6</v>
      </c>
      <c r="T129">
        <v>109.530303</v>
      </c>
      <c r="U129">
        <v>0.301342</v>
      </c>
      <c r="V129" t="s">
        <v>7</v>
      </c>
      <c r="W129">
        <v>0.88503900000000002</v>
      </c>
      <c r="X129">
        <v>2.571E-2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0.99845200000000001</v>
      </c>
      <c r="AJ129">
        <v>1.9999999999999999E-6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143.01549800000001</v>
      </c>
      <c r="I130">
        <v>14.519969</v>
      </c>
      <c r="J130" t="s">
        <v>3</v>
      </c>
      <c r="K130">
        <v>140.76467700000001</v>
      </c>
      <c r="L130">
        <v>11.326711</v>
      </c>
      <c r="M130" t="s">
        <v>4</v>
      </c>
      <c r="N130">
        <v>4.931762</v>
      </c>
      <c r="O130">
        <v>2.0714E-2</v>
      </c>
      <c r="P130" t="s">
        <v>5</v>
      </c>
      <c r="Q130">
        <v>2.352776</v>
      </c>
      <c r="R130">
        <v>0.19122900000000001</v>
      </c>
      <c r="S130" t="s">
        <v>6</v>
      </c>
      <c r="T130">
        <v>123.20806</v>
      </c>
      <c r="U130">
        <v>0.31094899999999998</v>
      </c>
      <c r="V130" t="s">
        <v>7</v>
      </c>
      <c r="W130">
        <v>0.98258500000000004</v>
      </c>
      <c r="X130">
        <v>2.7293999999999999E-2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0.99847699999999995</v>
      </c>
      <c r="AJ130">
        <v>1.9999999999999999E-6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158.63457</v>
      </c>
      <c r="I131">
        <v>14.448041</v>
      </c>
      <c r="J131" t="s">
        <v>3</v>
      </c>
      <c r="K131">
        <v>156.161698</v>
      </c>
      <c r="L131">
        <v>11.256831999999999</v>
      </c>
      <c r="M131" t="s">
        <v>4</v>
      </c>
      <c r="N131">
        <v>5.4693050000000003</v>
      </c>
      <c r="O131">
        <v>2.3382E-2</v>
      </c>
      <c r="P131" t="s">
        <v>5</v>
      </c>
      <c r="Q131">
        <v>2.5826539999999998</v>
      </c>
      <c r="R131">
        <v>0.19034400000000001</v>
      </c>
      <c r="S131" t="s">
        <v>6</v>
      </c>
      <c r="T131">
        <v>136.88135399999999</v>
      </c>
      <c r="U131">
        <v>0.31111699999999998</v>
      </c>
      <c r="V131" t="s">
        <v>7</v>
      </c>
      <c r="W131">
        <v>1.076265</v>
      </c>
      <c r="X131">
        <v>2.8108999999999999E-2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0.99870499999999995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174.26289499999999</v>
      </c>
      <c r="I132">
        <v>14.535323999999999</v>
      </c>
      <c r="J132" t="s">
        <v>3</v>
      </c>
      <c r="K132">
        <v>171.56776400000001</v>
      </c>
      <c r="L132">
        <v>11.321892</v>
      </c>
      <c r="M132" t="s">
        <v>4</v>
      </c>
      <c r="N132">
        <v>6.0059550000000002</v>
      </c>
      <c r="O132">
        <v>2.5472999999999999E-2</v>
      </c>
      <c r="P132" t="s">
        <v>5</v>
      </c>
      <c r="Q132">
        <v>2.812465</v>
      </c>
      <c r="R132">
        <v>0.19050800000000001</v>
      </c>
      <c r="S132" t="s">
        <v>6</v>
      </c>
      <c r="T132">
        <v>150.56103200000001</v>
      </c>
      <c r="U132">
        <v>0.31235299999999999</v>
      </c>
      <c r="V132" t="s">
        <v>7</v>
      </c>
      <c r="W132">
        <v>1.168636</v>
      </c>
      <c r="X132">
        <v>2.8865999999999999E-2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0.99892400000000003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189.98778300000001</v>
      </c>
      <c r="I133">
        <v>15.080805</v>
      </c>
      <c r="J133" t="s">
        <v>3</v>
      </c>
      <c r="K133">
        <v>187.05714599999999</v>
      </c>
      <c r="L133">
        <v>11.755121000000001</v>
      </c>
      <c r="M133" t="s">
        <v>4</v>
      </c>
      <c r="N133">
        <v>6.54338</v>
      </c>
      <c r="O133">
        <v>2.7210000000000002E-2</v>
      </c>
      <c r="P133" t="s">
        <v>5</v>
      </c>
      <c r="Q133">
        <v>3.0544929999999999</v>
      </c>
      <c r="R133">
        <v>0.196187</v>
      </c>
      <c r="S133" t="s">
        <v>6</v>
      </c>
      <c r="T133">
        <v>164.25923399999999</v>
      </c>
      <c r="U133">
        <v>0.32387700000000003</v>
      </c>
      <c r="V133" t="s">
        <v>7</v>
      </c>
      <c r="W133">
        <v>1.267228</v>
      </c>
      <c r="X133">
        <v>3.1861E-2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0.998973</v>
      </c>
      <c r="AJ133">
        <v>9.9999999999999995E-7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205.80116899999999</v>
      </c>
      <c r="I134">
        <v>16.938580999999999</v>
      </c>
      <c r="J134" t="s">
        <v>3</v>
      </c>
      <c r="K134">
        <v>202.625822</v>
      </c>
      <c r="L134">
        <v>13.220966000000001</v>
      </c>
      <c r="M134" t="s">
        <v>4</v>
      </c>
      <c r="N134">
        <v>7.0814209999999997</v>
      </c>
      <c r="O134">
        <v>2.9322000000000001E-2</v>
      </c>
      <c r="P134" t="s">
        <v>5</v>
      </c>
      <c r="Q134">
        <v>3.3045960000000001</v>
      </c>
      <c r="R134">
        <v>0.220329</v>
      </c>
      <c r="S134" t="s">
        <v>6</v>
      </c>
      <c r="T134">
        <v>177.967534</v>
      </c>
      <c r="U134">
        <v>0.36591699999999999</v>
      </c>
      <c r="V134" t="s">
        <v>7</v>
      </c>
      <c r="W134">
        <v>1.369545</v>
      </c>
      <c r="X134">
        <v>3.6638999999999998E-2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0.99903200000000003</v>
      </c>
      <c r="AJ134">
        <v>9.9999999999999995E-7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221.51972799999999</v>
      </c>
      <c r="I135">
        <v>19.029335</v>
      </c>
      <c r="J135" t="s">
        <v>3</v>
      </c>
      <c r="K135">
        <v>218.11261400000001</v>
      </c>
      <c r="L135">
        <v>14.877853</v>
      </c>
      <c r="M135" t="s">
        <v>4</v>
      </c>
      <c r="N135">
        <v>7.6212030000000004</v>
      </c>
      <c r="O135">
        <v>3.3760999999999999E-2</v>
      </c>
      <c r="P135" t="s">
        <v>5</v>
      </c>
      <c r="Q135">
        <v>3.5425300000000002</v>
      </c>
      <c r="R135">
        <v>0.24562400000000001</v>
      </c>
      <c r="S135" t="s">
        <v>6</v>
      </c>
      <c r="T135">
        <v>191.66891200000001</v>
      </c>
      <c r="U135">
        <v>0.41074699999999997</v>
      </c>
      <c r="V135" t="s">
        <v>7</v>
      </c>
      <c r="W135">
        <v>1.4671430000000001</v>
      </c>
      <c r="X135">
        <v>4.2882999999999998E-2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0.99905299999999997</v>
      </c>
      <c r="AJ135">
        <v>9.9999999999999995E-7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237.25341399999999</v>
      </c>
      <c r="I136">
        <v>21.756446</v>
      </c>
      <c r="J136" t="s">
        <v>3</v>
      </c>
      <c r="K136">
        <v>233.610456</v>
      </c>
      <c r="L136">
        <v>16.987611000000001</v>
      </c>
      <c r="M136" t="s">
        <v>4</v>
      </c>
      <c r="N136">
        <v>8.1603969999999997</v>
      </c>
      <c r="O136">
        <v>3.9577000000000001E-2</v>
      </c>
      <c r="P136" t="s">
        <v>5</v>
      </c>
      <c r="Q136">
        <v>3.782591</v>
      </c>
      <c r="R136">
        <v>0.28517900000000002</v>
      </c>
      <c r="S136" t="s">
        <v>6</v>
      </c>
      <c r="T136">
        <v>205.37371200000001</v>
      </c>
      <c r="U136">
        <v>0.46953699999999998</v>
      </c>
      <c r="V136" t="s">
        <v>7</v>
      </c>
      <c r="W136">
        <v>1.566103</v>
      </c>
      <c r="X136">
        <v>5.3490000000000003E-2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0.99912800000000002</v>
      </c>
      <c r="AJ136">
        <v>9.9999999999999995E-7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252.99615700000001</v>
      </c>
      <c r="I137">
        <v>23.420105</v>
      </c>
      <c r="J137" t="s">
        <v>3</v>
      </c>
      <c r="K137">
        <v>249.118439</v>
      </c>
      <c r="L137">
        <v>18.315591000000001</v>
      </c>
      <c r="M137" t="s">
        <v>4</v>
      </c>
      <c r="N137">
        <v>8.6964640000000006</v>
      </c>
      <c r="O137">
        <v>4.3041000000000003E-2</v>
      </c>
      <c r="P137" t="s">
        <v>5</v>
      </c>
      <c r="Q137">
        <v>4.024851</v>
      </c>
      <c r="R137">
        <v>0.30436400000000002</v>
      </c>
      <c r="S137" t="s">
        <v>6</v>
      </c>
      <c r="T137">
        <v>219.08128099999999</v>
      </c>
      <c r="U137">
        <v>0.50404700000000002</v>
      </c>
      <c r="V137" t="s">
        <v>7</v>
      </c>
      <c r="W137">
        <v>1.6653739999999999</v>
      </c>
      <c r="X137">
        <v>5.9820999999999999E-2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0.99919599999999997</v>
      </c>
      <c r="AJ137">
        <v>9.9999999999999995E-7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268.80288200000001</v>
      </c>
      <c r="I138">
        <v>24.246749000000001</v>
      </c>
      <c r="J138" t="s">
        <v>3</v>
      </c>
      <c r="K138">
        <v>264.68486100000001</v>
      </c>
      <c r="L138">
        <v>18.999112</v>
      </c>
      <c r="M138" t="s">
        <v>4</v>
      </c>
      <c r="N138">
        <v>9.2379569999999998</v>
      </c>
      <c r="O138">
        <v>4.6758000000000001E-2</v>
      </c>
      <c r="P138" t="s">
        <v>5</v>
      </c>
      <c r="Q138">
        <v>4.2713010000000002</v>
      </c>
      <c r="R138">
        <v>0.31347799999999998</v>
      </c>
      <c r="S138" t="s">
        <v>6</v>
      </c>
      <c r="T138">
        <v>232.80234799999999</v>
      </c>
      <c r="U138">
        <v>0.51774500000000001</v>
      </c>
      <c r="V138" t="s">
        <v>7</v>
      </c>
      <c r="W138">
        <v>1.7645500000000001</v>
      </c>
      <c r="X138">
        <v>6.1314E-2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0.99924100000000005</v>
      </c>
      <c r="AJ138">
        <v>9.9999999999999995E-7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284.58426400000002</v>
      </c>
      <c r="I139">
        <v>26.954508000000001</v>
      </c>
      <c r="J139" t="s">
        <v>3</v>
      </c>
      <c r="K139">
        <v>280.22991200000001</v>
      </c>
      <c r="L139">
        <v>21.153689</v>
      </c>
      <c r="M139" t="s">
        <v>4</v>
      </c>
      <c r="N139">
        <v>9.7775540000000003</v>
      </c>
      <c r="O139">
        <v>5.1470000000000002E-2</v>
      </c>
      <c r="P139" t="s">
        <v>5</v>
      </c>
      <c r="Q139">
        <v>4.5162469999999999</v>
      </c>
      <c r="R139">
        <v>0.34908899999999998</v>
      </c>
      <c r="S139" t="s">
        <v>6</v>
      </c>
      <c r="T139">
        <v>246.52215000000001</v>
      </c>
      <c r="U139">
        <v>0.57400799999999996</v>
      </c>
      <c r="V139" t="s">
        <v>7</v>
      </c>
      <c r="W139">
        <v>1.8647910000000001</v>
      </c>
      <c r="X139">
        <v>7.5218999999999994E-2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0.999309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300.37047100000001</v>
      </c>
      <c r="I140">
        <v>26.741779999999999</v>
      </c>
      <c r="J140" t="s">
        <v>3</v>
      </c>
      <c r="K140">
        <v>295.77930700000002</v>
      </c>
      <c r="L140">
        <v>20.967465000000001</v>
      </c>
      <c r="M140" t="s">
        <v>4</v>
      </c>
      <c r="N140">
        <v>10.320007</v>
      </c>
      <c r="O140">
        <v>5.4647000000000001E-2</v>
      </c>
      <c r="P140" t="s">
        <v>5</v>
      </c>
      <c r="Q140">
        <v>4.7602650000000004</v>
      </c>
      <c r="R140">
        <v>0.34918500000000002</v>
      </c>
      <c r="S140" t="s">
        <v>6</v>
      </c>
      <c r="T140">
        <v>260.24681299999997</v>
      </c>
      <c r="U140">
        <v>0.570851</v>
      </c>
      <c r="V140" t="s">
        <v>7</v>
      </c>
      <c r="W140">
        <v>1.9634290000000001</v>
      </c>
      <c r="X140">
        <v>7.4171000000000001E-2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0.99934500000000004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93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316.13301799999999</v>
      </c>
      <c r="I141" s="3">
        <v>27.848717000000001</v>
      </c>
      <c r="J141" s="3" t="s">
        <v>3</v>
      </c>
      <c r="K141" s="3">
        <v>311.30649899999997</v>
      </c>
      <c r="L141" s="3">
        <v>21.785094999999998</v>
      </c>
      <c r="M141" s="3" t="s">
        <v>4</v>
      </c>
      <c r="N141" s="3">
        <v>10.86209</v>
      </c>
      <c r="O141" s="3">
        <v>5.9264999999999998E-2</v>
      </c>
      <c r="P141" s="3" t="s">
        <v>5</v>
      </c>
      <c r="Q141" s="3">
        <v>5.0014890000000003</v>
      </c>
      <c r="R141" s="3">
        <v>0.366039</v>
      </c>
      <c r="S141" s="3" t="s">
        <v>6</v>
      </c>
      <c r="T141" s="3">
        <v>273.96830499999999</v>
      </c>
      <c r="U141" s="3">
        <v>0.59425399999999995</v>
      </c>
      <c r="V141" s="3" t="s">
        <v>7</v>
      </c>
      <c r="W141" s="3">
        <v>2.0595349999999999</v>
      </c>
      <c r="X141" s="3">
        <v>7.5680999999999998E-2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0.99934500000000004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61.041266</v>
      </c>
      <c r="I142">
        <v>0.320351</v>
      </c>
      <c r="J142" t="s">
        <v>3</v>
      </c>
      <c r="K142">
        <v>40.432147999999998</v>
      </c>
      <c r="L142">
        <v>0.28330100000000003</v>
      </c>
      <c r="M142" t="s">
        <v>4</v>
      </c>
      <c r="N142">
        <v>23.130046</v>
      </c>
      <c r="O142">
        <v>3.6549999999999999E-2</v>
      </c>
      <c r="P142" t="s">
        <v>5</v>
      </c>
      <c r="Q142">
        <v>14.002984</v>
      </c>
      <c r="R142">
        <v>0.30484600000000001</v>
      </c>
      <c r="S142" t="s">
        <v>6</v>
      </c>
      <c r="T142">
        <v>38.103121999999999</v>
      </c>
      <c r="U142">
        <v>0.94316100000000003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1.2359999999999999E-3</v>
      </c>
      <c r="AG142">
        <v>0</v>
      </c>
      <c r="AH142" t="s">
        <v>11</v>
      </c>
      <c r="AI142">
        <v>0.99660700000000002</v>
      </c>
      <c r="AJ142">
        <v>3.0000000000000001E-6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121.971065</v>
      </c>
      <c r="I143">
        <v>1.180078</v>
      </c>
      <c r="J143" t="s">
        <v>3</v>
      </c>
      <c r="K143">
        <v>80.788614999999993</v>
      </c>
      <c r="L143">
        <v>1.109883</v>
      </c>
      <c r="M143" t="s">
        <v>4</v>
      </c>
      <c r="N143">
        <v>46.230355000000003</v>
      </c>
      <c r="O143">
        <v>8.5984000000000005E-2</v>
      </c>
      <c r="P143" t="s">
        <v>5</v>
      </c>
      <c r="Q143">
        <v>28.022559999999999</v>
      </c>
      <c r="R143">
        <v>1.1398029999999999</v>
      </c>
      <c r="S143" t="s">
        <v>6</v>
      </c>
      <c r="T143">
        <v>76.130786000000001</v>
      </c>
      <c r="U143">
        <v>2.766842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1.2310000000000001E-3</v>
      </c>
      <c r="AG143">
        <v>0</v>
      </c>
      <c r="AH143" t="s">
        <v>11</v>
      </c>
      <c r="AI143">
        <v>0.99698399999999998</v>
      </c>
      <c r="AJ143">
        <v>3.0000000000000001E-6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183.15363099999999</v>
      </c>
      <c r="I144">
        <v>5.8982710000000003</v>
      </c>
      <c r="J144" t="s">
        <v>3</v>
      </c>
      <c r="K144">
        <v>121.394909</v>
      </c>
      <c r="L144">
        <v>5.7374340000000004</v>
      </c>
      <c r="M144" t="s">
        <v>4</v>
      </c>
      <c r="N144">
        <v>69.359577999999999</v>
      </c>
      <c r="O144">
        <v>0.16122400000000001</v>
      </c>
      <c r="P144" t="s">
        <v>5</v>
      </c>
      <c r="Q144">
        <v>41.960051</v>
      </c>
      <c r="R144">
        <v>2.0092750000000001</v>
      </c>
      <c r="S144" t="s">
        <v>6</v>
      </c>
      <c r="T144">
        <v>114.183977</v>
      </c>
      <c r="U144">
        <v>4.8191569999999997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1.23E-3</v>
      </c>
      <c r="AG144">
        <v>0</v>
      </c>
      <c r="AH144" t="s">
        <v>11</v>
      </c>
      <c r="AI144">
        <v>0.99729699999999999</v>
      </c>
      <c r="AJ144">
        <v>3.0000000000000001E-6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243.98710500000001</v>
      </c>
      <c r="I145">
        <v>8.342428</v>
      </c>
      <c r="J145" t="s">
        <v>3</v>
      </c>
      <c r="K145">
        <v>161.63111599999999</v>
      </c>
      <c r="L145">
        <v>7.718998</v>
      </c>
      <c r="M145" t="s">
        <v>4</v>
      </c>
      <c r="N145">
        <v>92.492839000000004</v>
      </c>
      <c r="O145">
        <v>0.28644999999999998</v>
      </c>
      <c r="P145" t="s">
        <v>5</v>
      </c>
      <c r="Q145">
        <v>55.768183000000001</v>
      </c>
      <c r="R145">
        <v>3.4042249999999998</v>
      </c>
      <c r="S145" t="s">
        <v>6</v>
      </c>
      <c r="T145">
        <v>152.097002</v>
      </c>
      <c r="U145">
        <v>8.47959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1.23E-3</v>
      </c>
      <c r="AG145">
        <v>0</v>
      </c>
      <c r="AH145" t="s">
        <v>11</v>
      </c>
      <c r="AI145">
        <v>0.99771900000000002</v>
      </c>
      <c r="AJ145">
        <v>3.0000000000000001E-6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304.70466299999998</v>
      </c>
      <c r="I146">
        <v>10.347123</v>
      </c>
      <c r="J146" t="s">
        <v>3</v>
      </c>
      <c r="K146">
        <v>201.76923600000001</v>
      </c>
      <c r="L146">
        <v>9.5264000000000006</v>
      </c>
      <c r="M146" t="s">
        <v>4</v>
      </c>
      <c r="N146">
        <v>115.611311</v>
      </c>
      <c r="O146">
        <v>0.39327600000000001</v>
      </c>
      <c r="P146" t="s">
        <v>5</v>
      </c>
      <c r="Q146">
        <v>69.603099</v>
      </c>
      <c r="R146">
        <v>4.5913370000000002</v>
      </c>
      <c r="S146" t="s">
        <v>6</v>
      </c>
      <c r="T146">
        <v>190.004109</v>
      </c>
      <c r="U146">
        <v>11.495013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1.23E-3</v>
      </c>
      <c r="AG146">
        <v>0</v>
      </c>
      <c r="AH146" t="s">
        <v>11</v>
      </c>
      <c r="AI146">
        <v>0.99806799999999996</v>
      </c>
      <c r="AJ146">
        <v>3.0000000000000001E-6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365.86194</v>
      </c>
      <c r="I147">
        <v>15.362961</v>
      </c>
      <c r="J147" t="s">
        <v>3</v>
      </c>
      <c r="K147">
        <v>242.34546499999999</v>
      </c>
      <c r="L147">
        <v>14.659211000000001</v>
      </c>
      <c r="M147" t="s">
        <v>4</v>
      </c>
      <c r="N147">
        <v>138.73864499999999</v>
      </c>
      <c r="O147">
        <v>0.51644999999999996</v>
      </c>
      <c r="P147" t="s">
        <v>5</v>
      </c>
      <c r="Q147">
        <v>83.531424000000001</v>
      </c>
      <c r="R147">
        <v>6.2567190000000004</v>
      </c>
      <c r="S147" t="s">
        <v>6</v>
      </c>
      <c r="T147">
        <v>228.03794500000001</v>
      </c>
      <c r="U147">
        <v>15.862925000000001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1.23E-3</v>
      </c>
      <c r="AG147">
        <v>0</v>
      </c>
      <c r="AH147" t="s">
        <v>11</v>
      </c>
      <c r="AI147">
        <v>0.99828799999999995</v>
      </c>
      <c r="AJ147">
        <v>1.9999999999999999E-6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426.58153299999998</v>
      </c>
      <c r="I148">
        <v>16.682794999999999</v>
      </c>
      <c r="J148" t="s">
        <v>3</v>
      </c>
      <c r="K148">
        <v>282.46947799999998</v>
      </c>
      <c r="L148">
        <v>16.014173</v>
      </c>
      <c r="M148" t="s">
        <v>4</v>
      </c>
      <c r="N148">
        <v>161.88716299999999</v>
      </c>
      <c r="O148">
        <v>0.65095099999999995</v>
      </c>
      <c r="P148" t="s">
        <v>5</v>
      </c>
      <c r="Q148">
        <v>97.380246</v>
      </c>
      <c r="R148">
        <v>8.238918</v>
      </c>
      <c r="S148" t="s">
        <v>6</v>
      </c>
      <c r="T148">
        <v>266.075356</v>
      </c>
      <c r="U148">
        <v>20.954076000000001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1.23E-3</v>
      </c>
      <c r="AG148">
        <v>0</v>
      </c>
      <c r="AH148" t="s">
        <v>11</v>
      </c>
      <c r="AI148">
        <v>0.99855300000000002</v>
      </c>
      <c r="AJ148">
        <v>1.9999999999999999E-6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487.29269799999997</v>
      </c>
      <c r="I149">
        <v>17.434073999999999</v>
      </c>
      <c r="J149" t="s">
        <v>3</v>
      </c>
      <c r="K149">
        <v>322.60976599999998</v>
      </c>
      <c r="L149">
        <v>16.789290000000001</v>
      </c>
      <c r="M149" t="s">
        <v>4</v>
      </c>
      <c r="N149">
        <v>184.98194699999999</v>
      </c>
      <c r="O149">
        <v>0.79453200000000002</v>
      </c>
      <c r="P149" t="s">
        <v>5</v>
      </c>
      <c r="Q149">
        <v>111.165959</v>
      </c>
      <c r="R149">
        <v>10.150066000000001</v>
      </c>
      <c r="S149" t="s">
        <v>6</v>
      </c>
      <c r="T149">
        <v>303.83895799999999</v>
      </c>
      <c r="U149">
        <v>25.853511000000001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1.23E-3</v>
      </c>
      <c r="AG149">
        <v>0</v>
      </c>
      <c r="AH149" t="s">
        <v>11</v>
      </c>
      <c r="AI149">
        <v>0.99889399999999995</v>
      </c>
      <c r="AJ149">
        <v>9.9999999999999995E-7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548.18713100000002</v>
      </c>
      <c r="I150">
        <v>19.691551</v>
      </c>
      <c r="J150" t="s">
        <v>3</v>
      </c>
      <c r="K150">
        <v>362.906116</v>
      </c>
      <c r="L150">
        <v>18.911141000000001</v>
      </c>
      <c r="M150" t="s">
        <v>4</v>
      </c>
      <c r="N150">
        <v>208.127959</v>
      </c>
      <c r="O150">
        <v>1.017077</v>
      </c>
      <c r="P150" t="s">
        <v>5</v>
      </c>
      <c r="Q150">
        <v>125.077375</v>
      </c>
      <c r="R150">
        <v>13.524565000000001</v>
      </c>
      <c r="S150" t="s">
        <v>6</v>
      </c>
      <c r="T150">
        <v>341.90531499999997</v>
      </c>
      <c r="U150">
        <v>33.962167000000001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1.23E-3</v>
      </c>
      <c r="AG150">
        <v>0</v>
      </c>
      <c r="AH150" t="s">
        <v>11</v>
      </c>
      <c r="AI150">
        <v>0.99896200000000002</v>
      </c>
      <c r="AJ150">
        <v>9.9999999999999995E-7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608.95314199999996</v>
      </c>
      <c r="I151">
        <v>21.123937999999999</v>
      </c>
      <c r="J151" t="s">
        <v>3</v>
      </c>
      <c r="K151">
        <v>403.07430099999999</v>
      </c>
      <c r="L151">
        <v>20.243874000000002</v>
      </c>
      <c r="M151" t="s">
        <v>4</v>
      </c>
      <c r="N151">
        <v>231.31872799999999</v>
      </c>
      <c r="O151">
        <v>1.204105</v>
      </c>
      <c r="P151" t="s">
        <v>5</v>
      </c>
      <c r="Q151">
        <v>138.91030000000001</v>
      </c>
      <c r="R151">
        <v>16.699909999999999</v>
      </c>
      <c r="S151" t="s">
        <v>6</v>
      </c>
      <c r="T151">
        <v>380.06242200000003</v>
      </c>
      <c r="U151">
        <v>40.633172999999999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1.23E-3</v>
      </c>
      <c r="AG151">
        <v>0</v>
      </c>
      <c r="AH151" t="s">
        <v>11</v>
      </c>
      <c r="AI151">
        <v>0.99905100000000002</v>
      </c>
      <c r="AJ151">
        <v>9.9999999999999995E-7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670.11515299999996</v>
      </c>
      <c r="I152">
        <v>25.542290000000001</v>
      </c>
      <c r="J152" t="s">
        <v>3</v>
      </c>
      <c r="K152">
        <v>443.625564</v>
      </c>
      <c r="L152">
        <v>24.431408999999999</v>
      </c>
      <c r="M152" t="s">
        <v>4</v>
      </c>
      <c r="N152">
        <v>254.51275899999999</v>
      </c>
      <c r="O152">
        <v>1.4736849999999999</v>
      </c>
      <c r="P152" t="s">
        <v>5</v>
      </c>
      <c r="Q152">
        <v>152.764568</v>
      </c>
      <c r="R152">
        <v>19.636568</v>
      </c>
      <c r="S152" t="s">
        <v>6</v>
      </c>
      <c r="T152">
        <v>418.21613200000002</v>
      </c>
      <c r="U152">
        <v>49.258737000000004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1.23E-3</v>
      </c>
      <c r="AG152">
        <v>0</v>
      </c>
      <c r="AH152" t="s">
        <v>11</v>
      </c>
      <c r="AI152">
        <v>0.99910100000000002</v>
      </c>
      <c r="AJ152">
        <v>9.9999999999999995E-7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731.011301</v>
      </c>
      <c r="I153">
        <v>28.470147999999998</v>
      </c>
      <c r="J153" t="s">
        <v>3</v>
      </c>
      <c r="K153">
        <v>483.92810200000002</v>
      </c>
      <c r="L153">
        <v>27.176141000000001</v>
      </c>
      <c r="M153" t="s">
        <v>4</v>
      </c>
      <c r="N153">
        <v>277.633644</v>
      </c>
      <c r="O153">
        <v>1.724785</v>
      </c>
      <c r="P153" t="s">
        <v>5</v>
      </c>
      <c r="Q153">
        <v>166.70034999999999</v>
      </c>
      <c r="R153">
        <v>22.931069000000001</v>
      </c>
      <c r="S153" t="s">
        <v>6</v>
      </c>
      <c r="T153">
        <v>456.23048999999997</v>
      </c>
      <c r="U153">
        <v>60.000974999999997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1.23E-3</v>
      </c>
      <c r="AG153">
        <v>0</v>
      </c>
      <c r="AH153" t="s">
        <v>11</v>
      </c>
      <c r="AI153">
        <v>0.999116</v>
      </c>
      <c r="AJ153">
        <v>9.9999999999999995E-7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791.87158299999999</v>
      </c>
      <c r="I154">
        <v>30.224589000000002</v>
      </c>
      <c r="J154" t="s">
        <v>3</v>
      </c>
      <c r="K154">
        <v>524.20038099999999</v>
      </c>
      <c r="L154">
        <v>28.941852000000001</v>
      </c>
      <c r="M154" t="s">
        <v>4</v>
      </c>
      <c r="N154">
        <v>300.77194900000001</v>
      </c>
      <c r="O154">
        <v>1.984964</v>
      </c>
      <c r="P154" t="s">
        <v>5</v>
      </c>
      <c r="Q154">
        <v>180.623289</v>
      </c>
      <c r="R154">
        <v>25.397462999999998</v>
      </c>
      <c r="S154" t="s">
        <v>6</v>
      </c>
      <c r="T154">
        <v>494.27454999999998</v>
      </c>
      <c r="U154">
        <v>67.279061999999996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1.23E-3</v>
      </c>
      <c r="AG154">
        <v>0</v>
      </c>
      <c r="AH154" t="s">
        <v>11</v>
      </c>
      <c r="AI154">
        <v>0.99914800000000004</v>
      </c>
      <c r="AJ154">
        <v>9.9999999999999995E-7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852.63432399999999</v>
      </c>
      <c r="I155">
        <v>31.896636999999998</v>
      </c>
      <c r="J155" t="s">
        <v>3</v>
      </c>
      <c r="K155">
        <v>564.37533399999995</v>
      </c>
      <c r="L155">
        <v>30.675139000000001</v>
      </c>
      <c r="M155" t="s">
        <v>4</v>
      </c>
      <c r="N155">
        <v>323.89517000000001</v>
      </c>
      <c r="O155">
        <v>2.3325399999999998</v>
      </c>
      <c r="P155" t="s">
        <v>5</v>
      </c>
      <c r="Q155">
        <v>194.38063</v>
      </c>
      <c r="R155">
        <v>28.342903</v>
      </c>
      <c r="S155" t="s">
        <v>6</v>
      </c>
      <c r="T155">
        <v>532.11278200000004</v>
      </c>
      <c r="U155">
        <v>76.367613000000006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1.23E-3</v>
      </c>
      <c r="AG155">
        <v>0</v>
      </c>
      <c r="AH155" t="s">
        <v>11</v>
      </c>
      <c r="AI155">
        <v>0.99920600000000004</v>
      </c>
      <c r="AJ155">
        <v>9.9999999999999995E-7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913.36407099999997</v>
      </c>
      <c r="I156">
        <v>33.054063999999997</v>
      </c>
      <c r="J156" t="s">
        <v>3</v>
      </c>
      <c r="K156">
        <v>604.52667199999996</v>
      </c>
      <c r="L156">
        <v>32.156889999999997</v>
      </c>
      <c r="M156" t="s">
        <v>4</v>
      </c>
      <c r="N156">
        <v>347.01136200000002</v>
      </c>
      <c r="O156">
        <v>2.6930999999999998</v>
      </c>
      <c r="P156" t="s">
        <v>5</v>
      </c>
      <c r="Q156">
        <v>208.112458</v>
      </c>
      <c r="R156">
        <v>30.629937999999999</v>
      </c>
      <c r="S156" t="s">
        <v>6</v>
      </c>
      <c r="T156">
        <v>569.88332000000003</v>
      </c>
      <c r="U156">
        <v>85.363561000000004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1.23E-3</v>
      </c>
      <c r="AG156">
        <v>0</v>
      </c>
      <c r="AH156" t="s">
        <v>11</v>
      </c>
      <c r="AI156">
        <v>0.99934400000000001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974.04062999999996</v>
      </c>
      <c r="I157">
        <v>34.298375999999998</v>
      </c>
      <c r="J157" t="s">
        <v>3</v>
      </c>
      <c r="K157">
        <v>644.61867800000005</v>
      </c>
      <c r="L157">
        <v>33.613154999999999</v>
      </c>
      <c r="M157" t="s">
        <v>4</v>
      </c>
      <c r="N157">
        <v>370.13754299999999</v>
      </c>
      <c r="O157">
        <v>2.99613</v>
      </c>
      <c r="P157" t="s">
        <v>5</v>
      </c>
      <c r="Q157">
        <v>221.99176800000001</v>
      </c>
      <c r="R157">
        <v>33.685927</v>
      </c>
      <c r="S157" t="s">
        <v>6</v>
      </c>
      <c r="T157">
        <v>607.876484</v>
      </c>
      <c r="U157">
        <v>94.881212000000005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1.23E-3</v>
      </c>
      <c r="AG157">
        <v>0</v>
      </c>
      <c r="AH157" t="s">
        <v>11</v>
      </c>
      <c r="AI157">
        <v>0.99938000000000005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1035.0999220000001</v>
      </c>
      <c r="I158">
        <v>38.867379999999997</v>
      </c>
      <c r="J158" t="s">
        <v>3</v>
      </c>
      <c r="K158">
        <v>685.09727499999997</v>
      </c>
      <c r="L158">
        <v>37.885207000000001</v>
      </c>
      <c r="M158" t="s">
        <v>4</v>
      </c>
      <c r="N158">
        <v>393.26500700000003</v>
      </c>
      <c r="O158">
        <v>3.2641420000000001</v>
      </c>
      <c r="P158" t="s">
        <v>5</v>
      </c>
      <c r="Q158">
        <v>235.90427800000001</v>
      </c>
      <c r="R158">
        <v>37.743898000000002</v>
      </c>
      <c r="S158" t="s">
        <v>6</v>
      </c>
      <c r="T158">
        <v>645.89280499999995</v>
      </c>
      <c r="U158">
        <v>105.222194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1.23E-3</v>
      </c>
      <c r="AG158">
        <v>0</v>
      </c>
      <c r="AH158" t="s">
        <v>11</v>
      </c>
      <c r="AI158">
        <v>0.99939800000000001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1096.0556320000001</v>
      </c>
      <c r="I159">
        <v>48.817785000000001</v>
      </c>
      <c r="J159" t="s">
        <v>3</v>
      </c>
      <c r="K159">
        <v>725.480503</v>
      </c>
      <c r="L159">
        <v>46.900421999999999</v>
      </c>
      <c r="M159" t="s">
        <v>4</v>
      </c>
      <c r="N159">
        <v>416.36003499999998</v>
      </c>
      <c r="O159">
        <v>3.529236</v>
      </c>
      <c r="P159" t="s">
        <v>5</v>
      </c>
      <c r="Q159">
        <v>249.789827</v>
      </c>
      <c r="R159">
        <v>41.640732999999997</v>
      </c>
      <c r="S159" t="s">
        <v>6</v>
      </c>
      <c r="T159">
        <v>683.79751499999998</v>
      </c>
      <c r="U159">
        <v>116.938959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1.23E-3</v>
      </c>
      <c r="AG159">
        <v>0</v>
      </c>
      <c r="AH159" t="s">
        <v>11</v>
      </c>
      <c r="AI159">
        <v>0.99939900000000004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1157.001692</v>
      </c>
      <c r="I160">
        <v>50.910792999999998</v>
      </c>
      <c r="J160" t="s">
        <v>3</v>
      </c>
      <c r="K160">
        <v>765.83425299999999</v>
      </c>
      <c r="L160">
        <v>48.918039999999998</v>
      </c>
      <c r="M160" t="s">
        <v>4</v>
      </c>
      <c r="N160">
        <v>439.49440700000002</v>
      </c>
      <c r="O160">
        <v>3.9031690000000001</v>
      </c>
      <c r="P160" t="s">
        <v>5</v>
      </c>
      <c r="Q160">
        <v>263.75905499999999</v>
      </c>
      <c r="R160">
        <v>44.767668</v>
      </c>
      <c r="S160" t="s">
        <v>6</v>
      </c>
      <c r="T160">
        <v>721.88941999999997</v>
      </c>
      <c r="U160">
        <v>127.936561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1.23E-3</v>
      </c>
      <c r="AG160">
        <v>0</v>
      </c>
      <c r="AH160" t="s">
        <v>11</v>
      </c>
      <c r="AI160">
        <v>0.99943899999999997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1217.846436</v>
      </c>
      <c r="I161">
        <v>54.954470999999998</v>
      </c>
      <c r="J161" t="s">
        <v>3</v>
      </c>
      <c r="K161">
        <v>806.110366</v>
      </c>
      <c r="L161">
        <v>52.791995</v>
      </c>
      <c r="M161" t="s">
        <v>4</v>
      </c>
      <c r="N161">
        <v>462.59942999999998</v>
      </c>
      <c r="O161">
        <v>4.1122509999999997</v>
      </c>
      <c r="P161" t="s">
        <v>5</v>
      </c>
      <c r="Q161">
        <v>277.68422500000003</v>
      </c>
      <c r="R161">
        <v>47.611175000000003</v>
      </c>
      <c r="S161" t="s">
        <v>6</v>
      </c>
      <c r="T161">
        <v>759.84572000000003</v>
      </c>
      <c r="U161">
        <v>136.85884100000001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1.23E-3</v>
      </c>
      <c r="AG161">
        <v>0</v>
      </c>
      <c r="AH161" t="s">
        <v>11</v>
      </c>
      <c r="AI161">
        <v>0.99944900000000003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44.432209999999998</v>
      </c>
      <c r="I182">
        <v>2.7300999999999999E-2</v>
      </c>
      <c r="J182" t="s">
        <v>3</v>
      </c>
      <c r="K182">
        <v>4.9682490000000001</v>
      </c>
      <c r="L182">
        <v>3.8999999999999999E-5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88.932914999999994</v>
      </c>
      <c r="I183">
        <v>8.6897000000000002E-2</v>
      </c>
      <c r="J183" t="s">
        <v>3</v>
      </c>
      <c r="K183">
        <v>9.9317709999999995</v>
      </c>
      <c r="L183">
        <v>1.3899999999999999E-4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133.44628399999999</v>
      </c>
      <c r="I184">
        <v>0.15676999999999999</v>
      </c>
      <c r="J184" t="s">
        <v>3</v>
      </c>
      <c r="K184">
        <v>14.897561</v>
      </c>
      <c r="L184">
        <v>2.14E-4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177.959541</v>
      </c>
      <c r="I185">
        <v>0.260073</v>
      </c>
      <c r="J185" t="s">
        <v>3</v>
      </c>
      <c r="K185">
        <v>19.865289000000001</v>
      </c>
      <c r="L185">
        <v>3.79E-4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222.54373200000001</v>
      </c>
      <c r="I186">
        <v>0.35318899999999998</v>
      </c>
      <c r="J186" t="s">
        <v>3</v>
      </c>
      <c r="K186">
        <v>24.833511000000001</v>
      </c>
      <c r="L186">
        <v>5.3600000000000002E-4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267.10048599999999</v>
      </c>
      <c r="I187">
        <v>0.45591500000000001</v>
      </c>
      <c r="J187" t="s">
        <v>3</v>
      </c>
      <c r="K187">
        <v>29.802894999999999</v>
      </c>
      <c r="L187">
        <v>8.0599999999999997E-4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311.66436800000002</v>
      </c>
      <c r="I188">
        <v>0.583372</v>
      </c>
      <c r="J188" t="s">
        <v>3</v>
      </c>
      <c r="K188">
        <v>34.773302999999999</v>
      </c>
      <c r="L188">
        <v>1.109E-3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356.21840800000001</v>
      </c>
      <c r="I189">
        <v>0.75022500000000003</v>
      </c>
      <c r="J189" t="s">
        <v>3</v>
      </c>
      <c r="K189">
        <v>39.744236999999998</v>
      </c>
      <c r="L189">
        <v>1.506E-3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400.793679</v>
      </c>
      <c r="I190">
        <v>0.90773899999999996</v>
      </c>
      <c r="J190" t="s">
        <v>3</v>
      </c>
      <c r="K190">
        <v>44.715440999999998</v>
      </c>
      <c r="L190">
        <v>2.0089999999999999E-3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445.33998200000002</v>
      </c>
      <c r="I191">
        <v>1.05867</v>
      </c>
      <c r="J191" t="s">
        <v>3</v>
      </c>
      <c r="K191">
        <v>49.689945999999999</v>
      </c>
      <c r="L191">
        <v>2.3180000000000002E-3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489.91733299999999</v>
      </c>
      <c r="I192">
        <v>1.2244870000000001</v>
      </c>
      <c r="J192" t="s">
        <v>3</v>
      </c>
      <c r="K192">
        <v>54.666158000000003</v>
      </c>
      <c r="L192">
        <v>3.009E-3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534.49523899999997</v>
      </c>
      <c r="I193">
        <v>1.4434979999999999</v>
      </c>
      <c r="J193" t="s">
        <v>3</v>
      </c>
      <c r="K193">
        <v>59.642651999999998</v>
      </c>
      <c r="L193">
        <v>3.6059999999999998E-3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579.06947600000001</v>
      </c>
      <c r="I194">
        <v>1.665697</v>
      </c>
      <c r="J194" t="s">
        <v>3</v>
      </c>
      <c r="K194">
        <v>64.620233999999996</v>
      </c>
      <c r="L194">
        <v>4.1419999999999998E-3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623.60332600000004</v>
      </c>
      <c r="I195">
        <v>1.881526</v>
      </c>
      <c r="J195" t="s">
        <v>3</v>
      </c>
      <c r="K195">
        <v>69.601393000000002</v>
      </c>
      <c r="L195">
        <v>4.9509999999999997E-3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668.12604699999997</v>
      </c>
      <c r="I196">
        <v>2.1424799999999999</v>
      </c>
      <c r="J196" t="s">
        <v>3</v>
      </c>
      <c r="K196">
        <v>74.580089999999998</v>
      </c>
      <c r="L196">
        <v>5.6449999999999998E-3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712.69625599999995</v>
      </c>
      <c r="I197">
        <v>2.4652729999999998</v>
      </c>
      <c r="J197" t="s">
        <v>3</v>
      </c>
      <c r="K197">
        <v>79.561536000000004</v>
      </c>
      <c r="L197">
        <v>6.3610000000000003E-3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757.26221599999997</v>
      </c>
      <c r="I198">
        <v>2.7685050000000002</v>
      </c>
      <c r="J198" t="s">
        <v>3</v>
      </c>
      <c r="K198">
        <v>84.542404000000005</v>
      </c>
      <c r="L198">
        <v>7.2240000000000004E-3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801.81394899999998</v>
      </c>
      <c r="I199">
        <v>3.070408</v>
      </c>
      <c r="J199" t="s">
        <v>3</v>
      </c>
      <c r="K199">
        <v>89.523696999999999</v>
      </c>
      <c r="L199">
        <v>8.2529999999999999E-3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846.40396999999996</v>
      </c>
      <c r="I200">
        <v>3.4071319999999998</v>
      </c>
      <c r="J200" t="s">
        <v>3</v>
      </c>
      <c r="K200">
        <v>94.508814999999998</v>
      </c>
      <c r="L200">
        <v>9.2530000000000008E-3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890.99582199999998</v>
      </c>
      <c r="I201">
        <v>3.632819</v>
      </c>
      <c r="J201" t="s">
        <v>3</v>
      </c>
      <c r="K201">
        <v>99.494485999999995</v>
      </c>
      <c r="L201">
        <v>1.0800000000000001E-2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42.357671000000003</v>
      </c>
      <c r="I202">
        <v>9.7870000000000006E-3</v>
      </c>
      <c r="J202" t="s">
        <v>3</v>
      </c>
      <c r="K202">
        <v>3.1779649999999999</v>
      </c>
      <c r="L202">
        <v>3.4E-5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84.785298999999995</v>
      </c>
      <c r="I203">
        <v>1.9178000000000001E-2</v>
      </c>
      <c r="J203" t="s">
        <v>3</v>
      </c>
      <c r="K203">
        <v>6.3530110000000004</v>
      </c>
      <c r="L203">
        <v>7.2000000000000002E-5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127.204874</v>
      </c>
      <c r="I204">
        <v>2.75E-2</v>
      </c>
      <c r="J204" t="s">
        <v>3</v>
      </c>
      <c r="K204">
        <v>9.5278930000000006</v>
      </c>
      <c r="L204">
        <v>1.3799999999999999E-4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169.64945700000001</v>
      </c>
      <c r="I205">
        <v>5.2554999999999998E-2</v>
      </c>
      <c r="J205" t="s">
        <v>3</v>
      </c>
      <c r="K205">
        <v>12.703711</v>
      </c>
      <c r="L205">
        <v>2.5500000000000002E-4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212.08438699999999</v>
      </c>
      <c r="I206">
        <v>5.8902000000000003E-2</v>
      </c>
      <c r="J206" t="s">
        <v>3</v>
      </c>
      <c r="K206">
        <v>15.880831000000001</v>
      </c>
      <c r="L206">
        <v>4.8799999999999999E-4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254.53260700000001</v>
      </c>
      <c r="I207">
        <v>8.5894999999999999E-2</v>
      </c>
      <c r="J207" t="s">
        <v>3</v>
      </c>
      <c r="K207">
        <v>19.056594</v>
      </c>
      <c r="L207">
        <v>9.3700000000000001E-4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296.97406999999998</v>
      </c>
      <c r="I208">
        <v>0.117634</v>
      </c>
      <c r="J208" t="s">
        <v>3</v>
      </c>
      <c r="K208">
        <v>22.232257000000001</v>
      </c>
      <c r="L208">
        <v>1.3240000000000001E-3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339.39718900000003</v>
      </c>
      <c r="I209">
        <v>0.13014200000000001</v>
      </c>
      <c r="J209" t="s">
        <v>3</v>
      </c>
      <c r="K209">
        <v>25.409832000000002</v>
      </c>
      <c r="L209">
        <v>1.7769999999999999E-3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381.83991200000003</v>
      </c>
      <c r="I210">
        <v>0.152583</v>
      </c>
      <c r="J210" t="s">
        <v>3</v>
      </c>
      <c r="K210">
        <v>28.588049999999999</v>
      </c>
      <c r="L210">
        <v>2.4610000000000001E-3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424.265964</v>
      </c>
      <c r="I211">
        <v>0.15701699999999999</v>
      </c>
      <c r="J211" t="s">
        <v>3</v>
      </c>
      <c r="K211">
        <v>31.765297</v>
      </c>
      <c r="L211">
        <v>3.0829999999999998E-3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466.67779400000001</v>
      </c>
      <c r="I212">
        <v>0.16045599999999999</v>
      </c>
      <c r="J212" t="s">
        <v>3</v>
      </c>
      <c r="K212">
        <v>34.941549000000002</v>
      </c>
      <c r="L212">
        <v>3.7550000000000001E-3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509.12865199999999</v>
      </c>
      <c r="I213">
        <v>0.17734800000000001</v>
      </c>
      <c r="J213" t="s">
        <v>3</v>
      </c>
      <c r="K213">
        <v>38.118535999999999</v>
      </c>
      <c r="L213">
        <v>4.5539999999999999E-3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551.54954099999998</v>
      </c>
      <c r="I214">
        <v>0.18392600000000001</v>
      </c>
      <c r="J214" t="s">
        <v>3</v>
      </c>
      <c r="K214">
        <v>41.295358</v>
      </c>
      <c r="L214">
        <v>5.4790000000000004E-3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593.96741899999995</v>
      </c>
      <c r="I215">
        <v>0.19448299999999999</v>
      </c>
      <c r="J215" t="s">
        <v>3</v>
      </c>
      <c r="K215">
        <v>44.472447000000003</v>
      </c>
      <c r="L215">
        <v>6.5779999999999996E-3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636.40977399999997</v>
      </c>
      <c r="I216">
        <v>0.20305200000000001</v>
      </c>
      <c r="J216" t="s">
        <v>3</v>
      </c>
      <c r="K216">
        <v>47.648766000000002</v>
      </c>
      <c r="L216">
        <v>7.6579999999999999E-3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678.84064599999999</v>
      </c>
      <c r="I217">
        <v>0.22986000000000001</v>
      </c>
      <c r="J217" t="s">
        <v>3</v>
      </c>
      <c r="K217">
        <v>50.825721999999999</v>
      </c>
      <c r="L217">
        <v>8.659E-3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721.26299300000005</v>
      </c>
      <c r="I218">
        <v>0.25295099999999998</v>
      </c>
      <c r="J218" t="s">
        <v>3</v>
      </c>
      <c r="K218">
        <v>54.002555000000001</v>
      </c>
      <c r="L218">
        <v>9.7710000000000002E-3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763.69285300000001</v>
      </c>
      <c r="I219">
        <v>0.258633</v>
      </c>
      <c r="J219" t="s">
        <v>3</v>
      </c>
      <c r="K219">
        <v>57.179440999999997</v>
      </c>
      <c r="L219">
        <v>1.1096E-2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806.125496</v>
      </c>
      <c r="I220">
        <v>0.26459500000000002</v>
      </c>
      <c r="J220" t="s">
        <v>3</v>
      </c>
      <c r="K220">
        <v>60.355283999999997</v>
      </c>
      <c r="L220">
        <v>1.2637000000000001E-2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848.549128</v>
      </c>
      <c r="I221">
        <v>0.27246999999999999</v>
      </c>
      <c r="J221" t="s">
        <v>3</v>
      </c>
      <c r="K221">
        <v>63.532774000000003</v>
      </c>
      <c r="L221">
        <v>1.434E-2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54.413550000000001</v>
      </c>
      <c r="I222">
        <v>2.0098000000000001E-2</v>
      </c>
      <c r="J222" t="s">
        <v>3</v>
      </c>
      <c r="K222">
        <v>13.571209</v>
      </c>
      <c r="L222">
        <v>7.2000000000000002E-5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108.977795</v>
      </c>
      <c r="I223">
        <v>4.3208000000000003E-2</v>
      </c>
      <c r="J223" t="s">
        <v>3</v>
      </c>
      <c r="K223">
        <v>27.149519000000002</v>
      </c>
      <c r="L223">
        <v>1.46E-4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163.54594700000001</v>
      </c>
      <c r="I224">
        <v>6.0776999999999998E-2</v>
      </c>
      <c r="J224" t="s">
        <v>3</v>
      </c>
      <c r="K224">
        <v>40.743223999999998</v>
      </c>
      <c r="L224">
        <v>2.4000000000000001E-4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218.11990399999999</v>
      </c>
      <c r="I225">
        <v>7.5882000000000005E-2</v>
      </c>
      <c r="J225" t="s">
        <v>3</v>
      </c>
      <c r="K225">
        <v>54.349738000000002</v>
      </c>
      <c r="L225">
        <v>3.0600000000000001E-4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272.70838099999997</v>
      </c>
      <c r="I226">
        <v>8.4446999999999994E-2</v>
      </c>
      <c r="J226" t="s">
        <v>3</v>
      </c>
      <c r="K226">
        <v>67.964967000000001</v>
      </c>
      <c r="L226">
        <v>3.8400000000000001E-4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327.305905</v>
      </c>
      <c r="I227">
        <v>9.9467E-2</v>
      </c>
      <c r="J227" t="s">
        <v>3</v>
      </c>
      <c r="K227">
        <v>81.584266</v>
      </c>
      <c r="L227">
        <v>4.8299999999999998E-4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381.91195199999999</v>
      </c>
      <c r="I228">
        <v>0.14329900000000001</v>
      </c>
      <c r="J228" t="s">
        <v>3</v>
      </c>
      <c r="K228">
        <v>95.210517999999993</v>
      </c>
      <c r="L228">
        <v>5.31E-4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436.51570900000002</v>
      </c>
      <c r="I229">
        <v>0.198742</v>
      </c>
      <c r="J229" t="s">
        <v>3</v>
      </c>
      <c r="K229">
        <v>108.838165</v>
      </c>
      <c r="L229">
        <v>6.2600000000000004E-4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491.12878999999998</v>
      </c>
      <c r="I230">
        <v>0.25314599999999998</v>
      </c>
      <c r="J230" t="s">
        <v>3</v>
      </c>
      <c r="K230">
        <v>122.46901800000001</v>
      </c>
      <c r="L230">
        <v>7.1599999999999995E-4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545.74149999999997</v>
      </c>
      <c r="I231">
        <v>0.29038700000000001</v>
      </c>
      <c r="J231" t="s">
        <v>3</v>
      </c>
      <c r="K231">
        <v>136.10179400000001</v>
      </c>
      <c r="L231">
        <v>8.61E-4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600.37231799999995</v>
      </c>
      <c r="I232">
        <v>0.30929200000000001</v>
      </c>
      <c r="J232" t="s">
        <v>3</v>
      </c>
      <c r="K232">
        <v>149.74050099999999</v>
      </c>
      <c r="L232">
        <v>1.023E-3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655.00155400000006</v>
      </c>
      <c r="I233">
        <v>0.35098499999999999</v>
      </c>
      <c r="J233" t="s">
        <v>3</v>
      </c>
      <c r="K233">
        <v>163.38083900000001</v>
      </c>
      <c r="L233">
        <v>1.209E-3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709.63103999999998</v>
      </c>
      <c r="I234">
        <v>0.36444799999999999</v>
      </c>
      <c r="J234" t="s">
        <v>3</v>
      </c>
      <c r="K234">
        <v>177.02602400000001</v>
      </c>
      <c r="L234">
        <v>1.3630000000000001E-3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764.28140900000005</v>
      </c>
      <c r="I235">
        <v>0.39214500000000002</v>
      </c>
      <c r="J235" t="s">
        <v>3</v>
      </c>
      <c r="K235">
        <v>190.67579699999999</v>
      </c>
      <c r="L235">
        <v>1.4009999999999999E-3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818.928719</v>
      </c>
      <c r="I236">
        <v>0.434921</v>
      </c>
      <c r="J236" t="s">
        <v>3</v>
      </c>
      <c r="K236">
        <v>204.328641</v>
      </c>
      <c r="L236">
        <v>1.4120000000000001E-3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873.54886799999997</v>
      </c>
      <c r="I237">
        <v>0.460789</v>
      </c>
      <c r="J237" t="s">
        <v>3</v>
      </c>
      <c r="K237">
        <v>217.98523900000001</v>
      </c>
      <c r="L237">
        <v>1.387E-3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928.17607099999998</v>
      </c>
      <c r="I238">
        <v>0.49585299999999999</v>
      </c>
      <c r="J238" t="s">
        <v>3</v>
      </c>
      <c r="K238">
        <v>231.643958</v>
      </c>
      <c r="L238">
        <v>1.5009999999999999E-3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982.81431399999997</v>
      </c>
      <c r="I239">
        <v>0.50865000000000005</v>
      </c>
      <c r="J239" t="s">
        <v>3</v>
      </c>
      <c r="K239">
        <v>245.30649199999999</v>
      </c>
      <c r="L239">
        <v>1.719E-3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1037.484148</v>
      </c>
      <c r="I240">
        <v>0.54704399999999997</v>
      </c>
      <c r="J240" t="s">
        <v>3</v>
      </c>
      <c r="K240">
        <v>258.97447899999997</v>
      </c>
      <c r="L240">
        <v>1.9319999999999999E-3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1092.1427510000001</v>
      </c>
      <c r="I241">
        <v>0.58892800000000001</v>
      </c>
      <c r="J241" t="s">
        <v>3</v>
      </c>
      <c r="K241">
        <v>272.64297699999997</v>
      </c>
      <c r="L241">
        <v>2.0590000000000001E-3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53.579256999999998</v>
      </c>
      <c r="I242">
        <v>2.9330999999999999E-2</v>
      </c>
      <c r="J242" t="s">
        <v>3</v>
      </c>
      <c r="K242">
        <v>12.547582999999999</v>
      </c>
      <c r="L242">
        <v>2.8E-5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107.40106299999999</v>
      </c>
      <c r="I243">
        <v>7.9072000000000003E-2</v>
      </c>
      <c r="J243" t="s">
        <v>3</v>
      </c>
      <c r="K243">
        <v>25.074816999999999</v>
      </c>
      <c r="L243">
        <v>4.0000000000000003E-5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161.191754</v>
      </c>
      <c r="I244">
        <v>0.14929200000000001</v>
      </c>
      <c r="J244" t="s">
        <v>3</v>
      </c>
      <c r="K244">
        <v>37.602148</v>
      </c>
      <c r="L244">
        <v>6.2000000000000003E-5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214.95412400000001</v>
      </c>
      <c r="I245">
        <v>0.25711899999999999</v>
      </c>
      <c r="J245" t="s">
        <v>3</v>
      </c>
      <c r="K245">
        <v>50.129075999999998</v>
      </c>
      <c r="L245">
        <v>7.7000000000000001E-5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268.74684300000001</v>
      </c>
      <c r="I246">
        <v>0.32977000000000001</v>
      </c>
      <c r="J246" t="s">
        <v>3</v>
      </c>
      <c r="K246">
        <v>62.655963</v>
      </c>
      <c r="L246">
        <v>8.8999999999999995E-5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322.519835</v>
      </c>
      <c r="I247">
        <v>0.42048200000000002</v>
      </c>
      <c r="J247" t="s">
        <v>3</v>
      </c>
      <c r="K247">
        <v>75.182561000000007</v>
      </c>
      <c r="L247">
        <v>1.17E-4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376.29433999999998</v>
      </c>
      <c r="I248">
        <v>0.54913599999999996</v>
      </c>
      <c r="J248" t="s">
        <v>3</v>
      </c>
      <c r="K248">
        <v>87.709563000000003</v>
      </c>
      <c r="L248">
        <v>1.3999999999999999E-4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430.04180500000001</v>
      </c>
      <c r="I249">
        <v>0.70480399999999999</v>
      </c>
      <c r="J249" t="s">
        <v>3</v>
      </c>
      <c r="K249">
        <v>100.23652</v>
      </c>
      <c r="L249">
        <v>1.63E-4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483.86077599999999</v>
      </c>
      <c r="I250">
        <v>0.83780100000000002</v>
      </c>
      <c r="J250" t="s">
        <v>3</v>
      </c>
      <c r="K250">
        <v>112.762762</v>
      </c>
      <c r="L250">
        <v>1.95E-4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537.66373699999997</v>
      </c>
      <c r="I251">
        <v>0.99767799999999995</v>
      </c>
      <c r="J251" t="s">
        <v>3</v>
      </c>
      <c r="K251">
        <v>125.28922300000001</v>
      </c>
      <c r="L251">
        <v>2.3499999999999999E-4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591.44766100000004</v>
      </c>
      <c r="I252">
        <v>1.160147</v>
      </c>
      <c r="J252" t="s">
        <v>3</v>
      </c>
      <c r="K252">
        <v>137.815788</v>
      </c>
      <c r="L252">
        <v>2.52E-4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645.24272299999996</v>
      </c>
      <c r="I253">
        <v>1.24658</v>
      </c>
      <c r="J253" t="s">
        <v>3</v>
      </c>
      <c r="K253">
        <v>150.34244100000001</v>
      </c>
      <c r="L253">
        <v>2.7799999999999998E-4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699.00656500000002</v>
      </c>
      <c r="I254">
        <v>1.4092979999999999</v>
      </c>
      <c r="J254" t="s">
        <v>3</v>
      </c>
      <c r="K254">
        <v>162.86868000000001</v>
      </c>
      <c r="L254">
        <v>3.1100000000000002E-4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752.74213999999995</v>
      </c>
      <c r="I255">
        <v>1.6283240000000001</v>
      </c>
      <c r="J255" t="s">
        <v>3</v>
      </c>
      <c r="K255">
        <v>175.39467400000001</v>
      </c>
      <c r="L255">
        <v>3.2899999999999997E-4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806.50110199999995</v>
      </c>
      <c r="I256">
        <v>1.860115</v>
      </c>
      <c r="J256" t="s">
        <v>3</v>
      </c>
      <c r="K256">
        <v>187.92166599999999</v>
      </c>
      <c r="L256">
        <v>3.5799999999999997E-4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860.26740500000005</v>
      </c>
      <c r="I257">
        <v>1.9786790000000001</v>
      </c>
      <c r="J257" t="s">
        <v>3</v>
      </c>
      <c r="K257">
        <v>200.44788500000001</v>
      </c>
      <c r="L257">
        <v>3.7800000000000003E-4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914.060562</v>
      </c>
      <c r="I258">
        <v>2.1027079999999998</v>
      </c>
      <c r="J258" t="s">
        <v>3</v>
      </c>
      <c r="K258">
        <v>212.974287</v>
      </c>
      <c r="L258">
        <v>4.0900000000000002E-4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967.83252000000005</v>
      </c>
      <c r="I259">
        <v>2.2919939999999999</v>
      </c>
      <c r="J259" t="s">
        <v>3</v>
      </c>
      <c r="K259">
        <v>225.500077</v>
      </c>
      <c r="L259">
        <v>4.66E-4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1021.60489</v>
      </c>
      <c r="I260">
        <v>2.4961220000000002</v>
      </c>
      <c r="J260" t="s">
        <v>3</v>
      </c>
      <c r="K260">
        <v>238.02648300000001</v>
      </c>
      <c r="L260">
        <v>5.1800000000000001E-4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1075.342261</v>
      </c>
      <c r="I261">
        <v>2.5592380000000001</v>
      </c>
      <c r="J261" t="s">
        <v>3</v>
      </c>
      <c r="K261">
        <v>250.55279999999999</v>
      </c>
      <c r="L261">
        <v>5.6899999999999995E-4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56.977178000000002</v>
      </c>
      <c r="I262">
        <v>2.7758000000000001E-2</v>
      </c>
      <c r="J262" t="s">
        <v>3</v>
      </c>
      <c r="K262">
        <v>13.571488</v>
      </c>
      <c r="L262">
        <v>5.3999999999999998E-5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114.233419</v>
      </c>
      <c r="I263">
        <v>6.8284999999999998E-2</v>
      </c>
      <c r="J263" t="s">
        <v>3</v>
      </c>
      <c r="K263">
        <v>27.146764000000001</v>
      </c>
      <c r="L263">
        <v>1.83E-4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171.52641299999999</v>
      </c>
      <c r="I264">
        <v>0.10867300000000001</v>
      </c>
      <c r="J264" t="s">
        <v>3</v>
      </c>
      <c r="K264">
        <v>40.740862999999997</v>
      </c>
      <c r="L264">
        <v>2.81E-4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228.82617300000001</v>
      </c>
      <c r="I265">
        <v>0.145789</v>
      </c>
      <c r="J265" t="s">
        <v>3</v>
      </c>
      <c r="K265">
        <v>54.345523</v>
      </c>
      <c r="L265">
        <v>3.6999999999999999E-4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286.11312900000001</v>
      </c>
      <c r="I266">
        <v>0.20821600000000001</v>
      </c>
      <c r="J266" t="s">
        <v>3</v>
      </c>
      <c r="K266">
        <v>67.959898999999993</v>
      </c>
      <c r="L266">
        <v>4.95E-4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343.427637</v>
      </c>
      <c r="I267">
        <v>0.28404499999999999</v>
      </c>
      <c r="J267" t="s">
        <v>3</v>
      </c>
      <c r="K267">
        <v>81.578182999999996</v>
      </c>
      <c r="L267">
        <v>5.3700000000000004E-4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400.745092</v>
      </c>
      <c r="I268">
        <v>0.352132</v>
      </c>
      <c r="J268" t="s">
        <v>3</v>
      </c>
      <c r="K268">
        <v>95.200691000000006</v>
      </c>
      <c r="L268">
        <v>7.1100000000000004E-4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458.073532</v>
      </c>
      <c r="I269">
        <v>0.45066600000000001</v>
      </c>
      <c r="J269" t="s">
        <v>3</v>
      </c>
      <c r="K269">
        <v>108.827766</v>
      </c>
      <c r="L269">
        <v>7.54E-4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515.41579100000001</v>
      </c>
      <c r="I270">
        <v>0.56183700000000003</v>
      </c>
      <c r="J270" t="s">
        <v>3</v>
      </c>
      <c r="K270">
        <v>122.457719</v>
      </c>
      <c r="L270">
        <v>8.25E-4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572.76542099999995</v>
      </c>
      <c r="I271">
        <v>0.67437599999999998</v>
      </c>
      <c r="J271" t="s">
        <v>3</v>
      </c>
      <c r="K271">
        <v>136.09028000000001</v>
      </c>
      <c r="L271">
        <v>8.9700000000000001E-4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630.098567</v>
      </c>
      <c r="I272">
        <v>0.81864400000000004</v>
      </c>
      <c r="J272" t="s">
        <v>3</v>
      </c>
      <c r="K272">
        <v>149.728532</v>
      </c>
      <c r="L272">
        <v>1.0039999999999999E-3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687.42655200000002</v>
      </c>
      <c r="I273">
        <v>0.87347200000000003</v>
      </c>
      <c r="J273" t="s">
        <v>3</v>
      </c>
      <c r="K273">
        <v>163.37054000000001</v>
      </c>
      <c r="L273">
        <v>1.2509999999999999E-3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744.75654299999997</v>
      </c>
      <c r="I274">
        <v>0.955511</v>
      </c>
      <c r="J274" t="s">
        <v>3</v>
      </c>
      <c r="K274">
        <v>177.011628</v>
      </c>
      <c r="L274">
        <v>1.369E-3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802.07784100000003</v>
      </c>
      <c r="I275">
        <v>1.1215459999999999</v>
      </c>
      <c r="J275" t="s">
        <v>3</v>
      </c>
      <c r="K275">
        <v>190.658231</v>
      </c>
      <c r="L275">
        <v>1.5089999999999999E-3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859.42604500000004</v>
      </c>
      <c r="I276">
        <v>1.195373</v>
      </c>
      <c r="J276" t="s">
        <v>3</v>
      </c>
      <c r="K276">
        <v>204.307962</v>
      </c>
      <c r="L276">
        <v>1.5759999999999999E-3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916.75541599999997</v>
      </c>
      <c r="I277">
        <v>1.311293</v>
      </c>
      <c r="J277" t="s">
        <v>3</v>
      </c>
      <c r="K277">
        <v>217.96063599999999</v>
      </c>
      <c r="L277">
        <v>1.6260000000000001E-3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974.10197600000004</v>
      </c>
      <c r="I278">
        <v>1.4551860000000001</v>
      </c>
      <c r="J278" t="s">
        <v>3</v>
      </c>
      <c r="K278">
        <v>231.62079900000001</v>
      </c>
      <c r="L278">
        <v>1.8270000000000001E-3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1031.4427169999999</v>
      </c>
      <c r="I279">
        <v>1.628862</v>
      </c>
      <c r="J279" t="s">
        <v>3</v>
      </c>
      <c r="K279">
        <v>245.28214500000001</v>
      </c>
      <c r="L279">
        <v>1.9040000000000001E-3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1088.785085</v>
      </c>
      <c r="I280">
        <v>1.794373</v>
      </c>
      <c r="J280" t="s">
        <v>3</v>
      </c>
      <c r="K280">
        <v>258.94547799999998</v>
      </c>
      <c r="L280">
        <v>2.3089999999999999E-3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1146.147502</v>
      </c>
      <c r="I281">
        <v>1.987851</v>
      </c>
      <c r="J281" t="s">
        <v>3</v>
      </c>
      <c r="K281">
        <v>272.61608200000001</v>
      </c>
      <c r="L281">
        <v>2.846E-3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19.430907999999999</v>
      </c>
      <c r="I282">
        <v>2.0269110000000001</v>
      </c>
      <c r="J282" t="s">
        <v>3</v>
      </c>
      <c r="K282">
        <v>19.196601999999999</v>
      </c>
      <c r="L282">
        <v>1.996262</v>
      </c>
      <c r="M282" t="s">
        <v>4</v>
      </c>
      <c r="N282">
        <v>0.52439199999999997</v>
      </c>
      <c r="O282">
        <v>7.7700000000000002E-4</v>
      </c>
      <c r="P282" t="s">
        <v>5</v>
      </c>
      <c r="Q282">
        <v>5.7722959999999999</v>
      </c>
      <c r="R282">
        <v>0.17161799999999999</v>
      </c>
      <c r="S282" t="s">
        <v>6</v>
      </c>
      <c r="T282">
        <v>1.0268790000000001</v>
      </c>
      <c r="U282">
        <v>4.4549999999999998E-3</v>
      </c>
      <c r="V282" t="s">
        <v>7</v>
      </c>
      <c r="W282">
        <v>0.71908899999999998</v>
      </c>
      <c r="X282">
        <v>5.9420000000000002E-3</v>
      </c>
      <c r="Y282" t="s">
        <v>8</v>
      </c>
      <c r="Z282">
        <v>2.6409590000000001</v>
      </c>
      <c r="AA282">
        <v>5.4970999999999999E-2</v>
      </c>
      <c r="AB282" t="s">
        <v>9</v>
      </c>
      <c r="AC282">
        <v>11.92811</v>
      </c>
      <c r="AD282">
        <v>1.124112</v>
      </c>
      <c r="AE282" t="s">
        <v>10</v>
      </c>
      <c r="AF282">
        <v>1.2340000000000001E-3</v>
      </c>
      <c r="AG282">
        <v>0</v>
      </c>
      <c r="AH282" t="s">
        <v>11</v>
      </c>
      <c r="AI282">
        <v>0.99623399999999995</v>
      </c>
      <c r="AJ282">
        <v>3.0000000000000001E-6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38.240430000000003</v>
      </c>
      <c r="I283">
        <v>7.4844229999999996</v>
      </c>
      <c r="J283" t="s">
        <v>3</v>
      </c>
      <c r="K283">
        <v>37.774245000000001</v>
      </c>
      <c r="L283">
        <v>7.3691069999999996</v>
      </c>
      <c r="M283" t="s">
        <v>4</v>
      </c>
      <c r="N283">
        <v>1.040376</v>
      </c>
      <c r="O283">
        <v>2.356E-3</v>
      </c>
      <c r="P283" t="s">
        <v>5</v>
      </c>
      <c r="Q283">
        <v>11.324206999999999</v>
      </c>
      <c r="R283">
        <v>0.74052499999999999</v>
      </c>
      <c r="S283" t="s">
        <v>6</v>
      </c>
      <c r="T283">
        <v>2.0377019999999999</v>
      </c>
      <c r="U283">
        <v>1.3325E-2</v>
      </c>
      <c r="V283" t="s">
        <v>7</v>
      </c>
      <c r="W283">
        <v>1.436275</v>
      </c>
      <c r="X283">
        <v>2.0402E-2</v>
      </c>
      <c r="Y283" t="s">
        <v>8</v>
      </c>
      <c r="Z283">
        <v>5.0873590000000002</v>
      </c>
      <c r="AA283">
        <v>0.24940100000000001</v>
      </c>
      <c r="AB283" t="s">
        <v>9</v>
      </c>
      <c r="AC283">
        <v>23.472861000000002</v>
      </c>
      <c r="AD283">
        <v>3.6546059999999998</v>
      </c>
      <c r="AE283" t="s">
        <v>10</v>
      </c>
      <c r="AF283">
        <v>1.2310000000000001E-3</v>
      </c>
      <c r="AG283">
        <v>0</v>
      </c>
      <c r="AH283" t="s">
        <v>11</v>
      </c>
      <c r="AI283">
        <v>0.99744900000000003</v>
      </c>
      <c r="AJ283">
        <v>3.0000000000000001E-6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57.122703999999999</v>
      </c>
      <c r="I284">
        <v>15.447398</v>
      </c>
      <c r="J284" t="s">
        <v>3</v>
      </c>
      <c r="K284">
        <v>56.423163000000002</v>
      </c>
      <c r="L284">
        <v>15.137646</v>
      </c>
      <c r="M284" t="s">
        <v>4</v>
      </c>
      <c r="N284">
        <v>1.553706</v>
      </c>
      <c r="O284">
        <v>4.1729999999999996E-3</v>
      </c>
      <c r="P284" t="s">
        <v>5</v>
      </c>
      <c r="Q284">
        <v>16.85557</v>
      </c>
      <c r="R284">
        <v>1.700823</v>
      </c>
      <c r="S284" t="s">
        <v>6</v>
      </c>
      <c r="T284">
        <v>3.0393219999999999</v>
      </c>
      <c r="U284">
        <v>2.5124E-2</v>
      </c>
      <c r="V284" t="s">
        <v>7</v>
      </c>
      <c r="W284">
        <v>2.153956</v>
      </c>
      <c r="X284">
        <v>4.2803000000000001E-2</v>
      </c>
      <c r="Y284" t="s">
        <v>8</v>
      </c>
      <c r="Z284">
        <v>7.5327549999999999</v>
      </c>
      <c r="AA284">
        <v>0.59134399999999998</v>
      </c>
      <c r="AB284" t="s">
        <v>9</v>
      </c>
      <c r="AC284">
        <v>35.118245999999999</v>
      </c>
      <c r="AD284">
        <v>6.7056190000000004</v>
      </c>
      <c r="AE284" t="s">
        <v>10</v>
      </c>
      <c r="AF284">
        <v>1.2310000000000001E-3</v>
      </c>
      <c r="AG284">
        <v>0</v>
      </c>
      <c r="AH284" t="s">
        <v>11</v>
      </c>
      <c r="AI284">
        <v>0.99784399999999995</v>
      </c>
      <c r="AJ284">
        <v>3.0000000000000001E-6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75.860467</v>
      </c>
      <c r="I285">
        <v>25.987776</v>
      </c>
      <c r="J285" t="s">
        <v>3</v>
      </c>
      <c r="K285">
        <v>74.931805999999995</v>
      </c>
      <c r="L285">
        <v>25.493655</v>
      </c>
      <c r="M285" t="s">
        <v>4</v>
      </c>
      <c r="N285">
        <v>2.0645359999999999</v>
      </c>
      <c r="O285">
        <v>6.3099999999999996E-3</v>
      </c>
      <c r="P285" t="s">
        <v>5</v>
      </c>
      <c r="Q285">
        <v>22.379823999999999</v>
      </c>
      <c r="R285">
        <v>3.0337369999999999</v>
      </c>
      <c r="S285" t="s">
        <v>6</v>
      </c>
      <c r="T285">
        <v>4.0405290000000003</v>
      </c>
      <c r="U285">
        <v>4.0530999999999998E-2</v>
      </c>
      <c r="V285" t="s">
        <v>7</v>
      </c>
      <c r="W285">
        <v>2.8652869999999999</v>
      </c>
      <c r="X285">
        <v>7.8088000000000005E-2</v>
      </c>
      <c r="Y285" t="s">
        <v>8</v>
      </c>
      <c r="Z285">
        <v>9.9727510000000006</v>
      </c>
      <c r="AA285">
        <v>1.045234</v>
      </c>
      <c r="AB285" t="s">
        <v>9</v>
      </c>
      <c r="AC285">
        <v>46.640309000000002</v>
      </c>
      <c r="AD285">
        <v>10.917529999999999</v>
      </c>
      <c r="AE285" t="s">
        <v>10</v>
      </c>
      <c r="AF285">
        <v>1.23E-3</v>
      </c>
      <c r="AG285">
        <v>0</v>
      </c>
      <c r="AH285" t="s">
        <v>11</v>
      </c>
      <c r="AI285">
        <v>0.99829999999999997</v>
      </c>
      <c r="AJ285">
        <v>1.9999999999999999E-6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94.833270999999996</v>
      </c>
      <c r="I286">
        <v>39.630020999999999</v>
      </c>
      <c r="J286" t="s">
        <v>3</v>
      </c>
      <c r="K286">
        <v>93.670867000000001</v>
      </c>
      <c r="L286">
        <v>38.867660999999998</v>
      </c>
      <c r="M286" t="s">
        <v>4</v>
      </c>
      <c r="N286">
        <v>2.5808239999999998</v>
      </c>
      <c r="O286">
        <v>9.5949999999999994E-3</v>
      </c>
      <c r="P286" t="s">
        <v>5</v>
      </c>
      <c r="Q286">
        <v>27.942620999999999</v>
      </c>
      <c r="R286">
        <v>4.8342669999999996</v>
      </c>
      <c r="S286" t="s">
        <v>6</v>
      </c>
      <c r="T286">
        <v>5.0475820000000002</v>
      </c>
      <c r="U286">
        <v>6.0905000000000001E-2</v>
      </c>
      <c r="V286" t="s">
        <v>7</v>
      </c>
      <c r="W286">
        <v>3.580606</v>
      </c>
      <c r="X286">
        <v>0.124677</v>
      </c>
      <c r="Y286" t="s">
        <v>8</v>
      </c>
      <c r="Z286">
        <v>12.433315</v>
      </c>
      <c r="AA286">
        <v>1.6520410000000001</v>
      </c>
      <c r="AB286" t="s">
        <v>9</v>
      </c>
      <c r="AC286">
        <v>58.339975000000003</v>
      </c>
      <c r="AD286">
        <v>15.942924</v>
      </c>
      <c r="AE286" t="s">
        <v>10</v>
      </c>
      <c r="AF286">
        <v>1.23E-3</v>
      </c>
      <c r="AG286">
        <v>0</v>
      </c>
      <c r="AH286" t="s">
        <v>11</v>
      </c>
      <c r="AI286">
        <v>0.99856800000000001</v>
      </c>
      <c r="AJ286">
        <v>1.9999999999999999E-6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113.751924</v>
      </c>
      <c r="I287">
        <v>56.37236</v>
      </c>
      <c r="J287" t="s">
        <v>3</v>
      </c>
      <c r="K287">
        <v>112.35690200000001</v>
      </c>
      <c r="L287">
        <v>55.268605999999998</v>
      </c>
      <c r="M287" t="s">
        <v>4</v>
      </c>
      <c r="N287">
        <v>3.098646</v>
      </c>
      <c r="O287">
        <v>1.4404999999999999E-2</v>
      </c>
      <c r="P287" t="s">
        <v>5</v>
      </c>
      <c r="Q287">
        <v>33.532474000000001</v>
      </c>
      <c r="R287">
        <v>7.1406000000000001</v>
      </c>
      <c r="S287" t="s">
        <v>6</v>
      </c>
      <c r="T287">
        <v>6.0590260000000002</v>
      </c>
      <c r="U287">
        <v>8.7725999999999998E-2</v>
      </c>
      <c r="V287" t="s">
        <v>7</v>
      </c>
      <c r="W287">
        <v>4.304405</v>
      </c>
      <c r="X287">
        <v>0.185611</v>
      </c>
      <c r="Y287" t="s">
        <v>8</v>
      </c>
      <c r="Z287">
        <v>14.899507</v>
      </c>
      <c r="AA287">
        <v>2.4030860000000001</v>
      </c>
      <c r="AB287" t="s">
        <v>9</v>
      </c>
      <c r="AC287">
        <v>69.964202</v>
      </c>
      <c r="AD287">
        <v>21.482551999999998</v>
      </c>
      <c r="AE287" t="s">
        <v>10</v>
      </c>
      <c r="AF287">
        <v>1.23E-3</v>
      </c>
      <c r="AG287">
        <v>0</v>
      </c>
      <c r="AH287" t="s">
        <v>11</v>
      </c>
      <c r="AI287">
        <v>0.99864399999999998</v>
      </c>
      <c r="AJ287">
        <v>1.9999999999999999E-6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132.570651</v>
      </c>
      <c r="I288">
        <v>74.403959999999998</v>
      </c>
      <c r="J288" t="s">
        <v>3</v>
      </c>
      <c r="K288">
        <v>130.945427</v>
      </c>
      <c r="L288">
        <v>72.957999000000001</v>
      </c>
      <c r="M288" t="s">
        <v>4</v>
      </c>
      <c r="N288">
        <v>3.613521</v>
      </c>
      <c r="O288">
        <v>1.9303000000000001E-2</v>
      </c>
      <c r="P288" t="s">
        <v>5</v>
      </c>
      <c r="Q288">
        <v>39.097726000000002</v>
      </c>
      <c r="R288">
        <v>9.5911410000000004</v>
      </c>
      <c r="S288" t="s">
        <v>6</v>
      </c>
      <c r="T288">
        <v>7.0644109999999998</v>
      </c>
      <c r="U288">
        <v>0.11415</v>
      </c>
      <c r="V288" t="s">
        <v>7</v>
      </c>
      <c r="W288">
        <v>5.0232130000000002</v>
      </c>
      <c r="X288">
        <v>0.25666899999999998</v>
      </c>
      <c r="Y288" t="s">
        <v>8</v>
      </c>
      <c r="Z288">
        <v>17.365577999999999</v>
      </c>
      <c r="AA288">
        <v>3.1926169999999998</v>
      </c>
      <c r="AB288" t="s">
        <v>9</v>
      </c>
      <c r="AC288">
        <v>81.529320999999996</v>
      </c>
      <c r="AD288">
        <v>27.648461999999999</v>
      </c>
      <c r="AE288" t="s">
        <v>10</v>
      </c>
      <c r="AF288">
        <v>1.23E-3</v>
      </c>
      <c r="AG288">
        <v>0</v>
      </c>
      <c r="AH288" t="s">
        <v>11</v>
      </c>
      <c r="AI288">
        <v>0.99883999999999995</v>
      </c>
      <c r="AJ288">
        <v>9.9999999999999995E-7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151.21657300000001</v>
      </c>
      <c r="I289">
        <v>94.159644999999998</v>
      </c>
      <c r="J289" t="s">
        <v>3</v>
      </c>
      <c r="K289">
        <v>149.36045899999999</v>
      </c>
      <c r="L289">
        <v>92.320633000000001</v>
      </c>
      <c r="M289" t="s">
        <v>4</v>
      </c>
      <c r="N289">
        <v>4.1262889999999999</v>
      </c>
      <c r="O289">
        <v>2.4035999999999998E-2</v>
      </c>
      <c r="P289" t="s">
        <v>5</v>
      </c>
      <c r="Q289">
        <v>44.619852999999999</v>
      </c>
      <c r="R289">
        <v>12.068676</v>
      </c>
      <c r="S289" t="s">
        <v>6</v>
      </c>
      <c r="T289">
        <v>8.0715690000000002</v>
      </c>
      <c r="U289">
        <v>0.140399</v>
      </c>
      <c r="V289" t="s">
        <v>7</v>
      </c>
      <c r="W289">
        <v>5.733028</v>
      </c>
      <c r="X289">
        <v>0.33434999999999998</v>
      </c>
      <c r="Y289" t="s">
        <v>8</v>
      </c>
      <c r="Z289">
        <v>19.800872999999999</v>
      </c>
      <c r="AA289">
        <v>3.9559730000000002</v>
      </c>
      <c r="AB289" t="s">
        <v>9</v>
      </c>
      <c r="AC289">
        <v>92.981109000000004</v>
      </c>
      <c r="AD289">
        <v>35.026206999999999</v>
      </c>
      <c r="AE289" t="s">
        <v>10</v>
      </c>
      <c r="AF289">
        <v>1.23E-3</v>
      </c>
      <c r="AG289">
        <v>0</v>
      </c>
      <c r="AH289" t="s">
        <v>11</v>
      </c>
      <c r="AI289">
        <v>0.99892899999999996</v>
      </c>
      <c r="AJ289">
        <v>9.9999999999999995E-7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169.67121700000001</v>
      </c>
      <c r="I290">
        <v>109.220775</v>
      </c>
      <c r="J290" t="s">
        <v>3</v>
      </c>
      <c r="K290">
        <v>167.58698200000001</v>
      </c>
      <c r="L290">
        <v>107.120796</v>
      </c>
      <c r="M290" t="s">
        <v>4</v>
      </c>
      <c r="N290">
        <v>4.6346660000000002</v>
      </c>
      <c r="O290">
        <v>2.8042999999999998E-2</v>
      </c>
      <c r="P290" t="s">
        <v>5</v>
      </c>
      <c r="Q290">
        <v>50.075747999999997</v>
      </c>
      <c r="R290">
        <v>14.152704</v>
      </c>
      <c r="S290" t="s">
        <v>6</v>
      </c>
      <c r="T290">
        <v>9.0669059999999995</v>
      </c>
      <c r="U290">
        <v>0.16318099999999999</v>
      </c>
      <c r="V290" t="s">
        <v>7</v>
      </c>
      <c r="W290">
        <v>6.4367169999999998</v>
      </c>
      <c r="X290">
        <v>0.39228099999999999</v>
      </c>
      <c r="Y290" t="s">
        <v>8</v>
      </c>
      <c r="Z290">
        <v>22.200838000000001</v>
      </c>
      <c r="AA290">
        <v>4.6483049999999997</v>
      </c>
      <c r="AB290" t="s">
        <v>9</v>
      </c>
      <c r="AC290">
        <v>104.321986</v>
      </c>
      <c r="AD290">
        <v>40.979398000000003</v>
      </c>
      <c r="AE290" t="s">
        <v>10</v>
      </c>
      <c r="AF290">
        <v>1.23E-3</v>
      </c>
      <c r="AG290">
        <v>0</v>
      </c>
      <c r="AH290" t="s">
        <v>11</v>
      </c>
      <c r="AI290">
        <v>0.99907800000000002</v>
      </c>
      <c r="AJ290">
        <v>9.9999999999999995E-7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187.86373699999999</v>
      </c>
      <c r="I291">
        <v>122.412216</v>
      </c>
      <c r="J291" t="s">
        <v>3</v>
      </c>
      <c r="K291">
        <v>185.553686</v>
      </c>
      <c r="L291">
        <v>120.114926</v>
      </c>
      <c r="M291" t="s">
        <v>4</v>
      </c>
      <c r="N291">
        <v>5.1404820000000004</v>
      </c>
      <c r="O291">
        <v>3.1484999999999999E-2</v>
      </c>
      <c r="P291" t="s">
        <v>5</v>
      </c>
      <c r="Q291">
        <v>55.459026000000001</v>
      </c>
      <c r="R291">
        <v>15.977930000000001</v>
      </c>
      <c r="S291" t="s">
        <v>6</v>
      </c>
      <c r="T291">
        <v>10.054563999999999</v>
      </c>
      <c r="U291">
        <v>0.18093999999999999</v>
      </c>
      <c r="V291" t="s">
        <v>7</v>
      </c>
      <c r="W291">
        <v>7.121613</v>
      </c>
      <c r="X291">
        <v>0.44276900000000002</v>
      </c>
      <c r="Y291" t="s">
        <v>8</v>
      </c>
      <c r="Z291">
        <v>24.559350999999999</v>
      </c>
      <c r="AA291">
        <v>5.2294530000000004</v>
      </c>
      <c r="AB291" t="s">
        <v>9</v>
      </c>
      <c r="AC291">
        <v>115.489881</v>
      </c>
      <c r="AD291">
        <v>46.230747000000001</v>
      </c>
      <c r="AE291" t="s">
        <v>10</v>
      </c>
      <c r="AF291">
        <v>1.23E-3</v>
      </c>
      <c r="AG291">
        <v>0</v>
      </c>
      <c r="AH291" t="s">
        <v>11</v>
      </c>
      <c r="AI291">
        <v>0.99908600000000003</v>
      </c>
      <c r="AJ291">
        <v>9.9999999999999995E-7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206.23012</v>
      </c>
      <c r="I292">
        <v>136.03575499999999</v>
      </c>
      <c r="J292" t="s">
        <v>3</v>
      </c>
      <c r="K292">
        <v>203.69376600000001</v>
      </c>
      <c r="L292">
        <v>133.498932</v>
      </c>
      <c r="M292" t="s">
        <v>4</v>
      </c>
      <c r="N292">
        <v>5.646153</v>
      </c>
      <c r="O292">
        <v>3.4928000000000001E-2</v>
      </c>
      <c r="P292" t="s">
        <v>5</v>
      </c>
      <c r="Q292">
        <v>60.835678999999999</v>
      </c>
      <c r="R292">
        <v>17.887585999999999</v>
      </c>
      <c r="S292" t="s">
        <v>6</v>
      </c>
      <c r="T292">
        <v>11.040597999999999</v>
      </c>
      <c r="U292">
        <v>0.20191400000000001</v>
      </c>
      <c r="V292" t="s">
        <v>7</v>
      </c>
      <c r="W292">
        <v>7.8128260000000003</v>
      </c>
      <c r="X292">
        <v>0.48356300000000002</v>
      </c>
      <c r="Y292" t="s">
        <v>8</v>
      </c>
      <c r="Z292">
        <v>26.916989000000001</v>
      </c>
      <c r="AA292">
        <v>5.9587969999999997</v>
      </c>
      <c r="AB292" t="s">
        <v>9</v>
      </c>
      <c r="AC292">
        <v>126.830551</v>
      </c>
      <c r="AD292">
        <v>51.398637000000001</v>
      </c>
      <c r="AE292" t="s">
        <v>10</v>
      </c>
      <c r="AF292">
        <v>1.23E-3</v>
      </c>
      <c r="AG292">
        <v>0</v>
      </c>
      <c r="AH292" t="s">
        <v>11</v>
      </c>
      <c r="AI292">
        <v>0.99917100000000003</v>
      </c>
      <c r="AJ292">
        <v>9.9999999999999995E-7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224.54466099999999</v>
      </c>
      <c r="I293">
        <v>152.308558</v>
      </c>
      <c r="J293" t="s">
        <v>3</v>
      </c>
      <c r="K293">
        <v>221.783424</v>
      </c>
      <c r="L293">
        <v>149.49704800000001</v>
      </c>
      <c r="M293" t="s">
        <v>4</v>
      </c>
      <c r="N293">
        <v>6.1521480000000004</v>
      </c>
      <c r="O293">
        <v>4.079E-2</v>
      </c>
      <c r="P293" t="s">
        <v>5</v>
      </c>
      <c r="Q293">
        <v>66.199510000000004</v>
      </c>
      <c r="R293">
        <v>20.211452999999999</v>
      </c>
      <c r="S293" t="s">
        <v>6</v>
      </c>
      <c r="T293">
        <v>12.023417</v>
      </c>
      <c r="U293">
        <v>0.226851</v>
      </c>
      <c r="V293" t="s">
        <v>7</v>
      </c>
      <c r="W293">
        <v>8.5040689999999994</v>
      </c>
      <c r="X293">
        <v>0.54076199999999996</v>
      </c>
      <c r="Y293" t="s">
        <v>8</v>
      </c>
      <c r="Z293">
        <v>29.271619000000001</v>
      </c>
      <c r="AA293">
        <v>6.8026179999999998</v>
      </c>
      <c r="AB293" t="s">
        <v>9</v>
      </c>
      <c r="AC293">
        <v>138.111223</v>
      </c>
      <c r="AD293">
        <v>57.056272</v>
      </c>
      <c r="AE293" t="s">
        <v>10</v>
      </c>
      <c r="AF293">
        <v>1.23E-3</v>
      </c>
      <c r="AG293">
        <v>0</v>
      </c>
      <c r="AH293" t="s">
        <v>11</v>
      </c>
      <c r="AI293">
        <v>0.99922999999999995</v>
      </c>
      <c r="AJ293">
        <v>9.9999999999999995E-7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242.622319</v>
      </c>
      <c r="I294">
        <v>164.04784100000001</v>
      </c>
      <c r="J294" t="s">
        <v>3</v>
      </c>
      <c r="K294">
        <v>239.63595900000001</v>
      </c>
      <c r="L294">
        <v>161.03044600000001</v>
      </c>
      <c r="M294" t="s">
        <v>4</v>
      </c>
      <c r="N294">
        <v>6.6553820000000004</v>
      </c>
      <c r="O294">
        <v>4.5469999999999997E-2</v>
      </c>
      <c r="P294" t="s">
        <v>5</v>
      </c>
      <c r="Q294">
        <v>71.508369000000002</v>
      </c>
      <c r="R294">
        <v>21.783251</v>
      </c>
      <c r="S294" t="s">
        <v>6</v>
      </c>
      <c r="T294">
        <v>13.000813000000001</v>
      </c>
      <c r="U294">
        <v>0.24199499999999999</v>
      </c>
      <c r="V294" t="s">
        <v>7</v>
      </c>
      <c r="W294">
        <v>9.176831</v>
      </c>
      <c r="X294">
        <v>0.57298199999999999</v>
      </c>
      <c r="Y294" t="s">
        <v>8</v>
      </c>
      <c r="Z294">
        <v>31.616530000000001</v>
      </c>
      <c r="AA294">
        <v>7.3881139999999998</v>
      </c>
      <c r="AB294" t="s">
        <v>9</v>
      </c>
      <c r="AC294">
        <v>149.19857200000001</v>
      </c>
      <c r="AD294">
        <v>61.796812000000003</v>
      </c>
      <c r="AE294" t="s">
        <v>10</v>
      </c>
      <c r="AF294">
        <v>1.23E-3</v>
      </c>
      <c r="AG294">
        <v>0</v>
      </c>
      <c r="AH294" t="s">
        <v>11</v>
      </c>
      <c r="AI294">
        <v>0.99928799999999995</v>
      </c>
      <c r="AJ294">
        <v>9.9999999999999995E-7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260.717556</v>
      </c>
      <c r="I295">
        <v>172.00554399999999</v>
      </c>
      <c r="J295" t="s">
        <v>3</v>
      </c>
      <c r="K295">
        <v>257.50769400000001</v>
      </c>
      <c r="L295">
        <v>168.85411400000001</v>
      </c>
      <c r="M295" t="s">
        <v>4</v>
      </c>
      <c r="N295">
        <v>7.1590889999999998</v>
      </c>
      <c r="O295">
        <v>4.9966999999999998E-2</v>
      </c>
      <c r="P295" t="s">
        <v>5</v>
      </c>
      <c r="Q295">
        <v>76.808610999999999</v>
      </c>
      <c r="R295">
        <v>23.047079</v>
      </c>
      <c r="S295" t="s">
        <v>6</v>
      </c>
      <c r="T295">
        <v>13.974169</v>
      </c>
      <c r="U295">
        <v>0.25822800000000001</v>
      </c>
      <c r="V295" t="s">
        <v>7</v>
      </c>
      <c r="W295">
        <v>9.8538399999999999</v>
      </c>
      <c r="X295">
        <v>0.60477700000000001</v>
      </c>
      <c r="Y295" t="s">
        <v>8</v>
      </c>
      <c r="Z295">
        <v>33.953304000000003</v>
      </c>
      <c r="AA295">
        <v>7.7772969999999999</v>
      </c>
      <c r="AB295" t="s">
        <v>9</v>
      </c>
      <c r="AC295">
        <v>160.31044299999999</v>
      </c>
      <c r="AD295">
        <v>64.684595000000002</v>
      </c>
      <c r="AE295" t="s">
        <v>10</v>
      </c>
      <c r="AF295">
        <v>1.23E-3</v>
      </c>
      <c r="AG295">
        <v>0</v>
      </c>
      <c r="AH295" t="s">
        <v>11</v>
      </c>
      <c r="AI295">
        <v>0.99930699999999995</v>
      </c>
      <c r="AJ295">
        <v>9.9999999999999995E-7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278.781949</v>
      </c>
      <c r="I296">
        <v>172.52550600000001</v>
      </c>
      <c r="J296" t="s">
        <v>3</v>
      </c>
      <c r="K296">
        <v>275.34912400000002</v>
      </c>
      <c r="L296">
        <v>169.37897699999999</v>
      </c>
      <c r="M296" t="s">
        <v>4</v>
      </c>
      <c r="N296">
        <v>7.6626079999999996</v>
      </c>
      <c r="O296">
        <v>5.2867999999999998E-2</v>
      </c>
      <c r="P296" t="s">
        <v>5</v>
      </c>
      <c r="Q296">
        <v>82.071173000000002</v>
      </c>
      <c r="R296">
        <v>23.554447</v>
      </c>
      <c r="S296" t="s">
        <v>6</v>
      </c>
      <c r="T296">
        <v>14.948570999999999</v>
      </c>
      <c r="U296">
        <v>0.26891500000000002</v>
      </c>
      <c r="V296" t="s">
        <v>7</v>
      </c>
      <c r="W296">
        <v>10.522256</v>
      </c>
      <c r="X296">
        <v>0.60456100000000002</v>
      </c>
      <c r="Y296" t="s">
        <v>8</v>
      </c>
      <c r="Z296">
        <v>36.2592</v>
      </c>
      <c r="AA296">
        <v>8.0307089999999999</v>
      </c>
      <c r="AB296" t="s">
        <v>9</v>
      </c>
      <c r="AC296">
        <v>171.431747</v>
      </c>
      <c r="AD296">
        <v>65.553006999999994</v>
      </c>
      <c r="AE296" t="s">
        <v>10</v>
      </c>
      <c r="AF296">
        <v>1.23E-3</v>
      </c>
      <c r="AG296">
        <v>0</v>
      </c>
      <c r="AH296" t="s">
        <v>11</v>
      </c>
      <c r="AI296">
        <v>0.99931999999999999</v>
      </c>
      <c r="AJ296">
        <v>9.9999999999999995E-7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296.56787800000001</v>
      </c>
      <c r="I297">
        <v>173.42249100000001</v>
      </c>
      <c r="J297" t="s">
        <v>3</v>
      </c>
      <c r="K297">
        <v>292.91198100000003</v>
      </c>
      <c r="L297">
        <v>170.296941</v>
      </c>
      <c r="M297" t="s">
        <v>4</v>
      </c>
      <c r="N297">
        <v>8.1669499999999999</v>
      </c>
      <c r="O297">
        <v>5.6188000000000002E-2</v>
      </c>
      <c r="P297" t="s">
        <v>5</v>
      </c>
      <c r="Q297">
        <v>87.307463999999996</v>
      </c>
      <c r="R297">
        <v>23.769613</v>
      </c>
      <c r="S297" t="s">
        <v>6</v>
      </c>
      <c r="T297">
        <v>15.920804</v>
      </c>
      <c r="U297">
        <v>0.26693699999999998</v>
      </c>
      <c r="V297" t="s">
        <v>7</v>
      </c>
      <c r="W297">
        <v>11.188117</v>
      </c>
      <c r="X297">
        <v>0.59711499999999995</v>
      </c>
      <c r="Y297" t="s">
        <v>8</v>
      </c>
      <c r="Z297">
        <v>38.543948999999998</v>
      </c>
      <c r="AA297">
        <v>8.2744949999999999</v>
      </c>
      <c r="AB297" t="s">
        <v>9</v>
      </c>
      <c r="AC297">
        <v>182.298506</v>
      </c>
      <c r="AD297">
        <v>67.353037</v>
      </c>
      <c r="AE297" t="s">
        <v>10</v>
      </c>
      <c r="AF297">
        <v>1.23E-3</v>
      </c>
      <c r="AG297">
        <v>0</v>
      </c>
      <c r="AH297" t="s">
        <v>11</v>
      </c>
      <c r="AI297">
        <v>0.99934900000000004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314.27512100000001</v>
      </c>
      <c r="I298">
        <v>175.10806600000001</v>
      </c>
      <c r="J298" t="s">
        <v>3</v>
      </c>
      <c r="K298">
        <v>310.39503400000001</v>
      </c>
      <c r="L298">
        <v>171.96770100000001</v>
      </c>
      <c r="M298" t="s">
        <v>4</v>
      </c>
      <c r="N298">
        <v>8.6708730000000003</v>
      </c>
      <c r="O298">
        <v>6.1525999999999997E-2</v>
      </c>
      <c r="P298" t="s">
        <v>5</v>
      </c>
      <c r="Q298">
        <v>92.532397000000003</v>
      </c>
      <c r="R298">
        <v>24.242754000000001</v>
      </c>
      <c r="S298" t="s">
        <v>6</v>
      </c>
      <c r="T298">
        <v>16.889706</v>
      </c>
      <c r="U298">
        <v>0.26868199999999998</v>
      </c>
      <c r="V298" t="s">
        <v>7</v>
      </c>
      <c r="W298">
        <v>11.849874</v>
      </c>
      <c r="X298">
        <v>0.58471899999999999</v>
      </c>
      <c r="Y298" t="s">
        <v>8</v>
      </c>
      <c r="Z298">
        <v>40.821238999999998</v>
      </c>
      <c r="AA298">
        <v>8.6676090000000006</v>
      </c>
      <c r="AB298" t="s">
        <v>9</v>
      </c>
      <c r="AC298">
        <v>193.09753699999999</v>
      </c>
      <c r="AD298">
        <v>67.816920999999994</v>
      </c>
      <c r="AE298" t="s">
        <v>10</v>
      </c>
      <c r="AF298">
        <v>1.23E-3</v>
      </c>
      <c r="AG298">
        <v>0</v>
      </c>
      <c r="AH298" t="s">
        <v>11</v>
      </c>
      <c r="AI298">
        <v>0.99937500000000001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332.00232499999998</v>
      </c>
      <c r="I299">
        <v>184.34191799999999</v>
      </c>
      <c r="J299" t="s">
        <v>3</v>
      </c>
      <c r="K299">
        <v>327.898797</v>
      </c>
      <c r="L299">
        <v>181.14701199999999</v>
      </c>
      <c r="M299" t="s">
        <v>4</v>
      </c>
      <c r="N299">
        <v>9.1741139999999994</v>
      </c>
      <c r="O299">
        <v>6.7610000000000003E-2</v>
      </c>
      <c r="P299" t="s">
        <v>5</v>
      </c>
      <c r="Q299">
        <v>97.765090000000001</v>
      </c>
      <c r="R299">
        <v>25.095269999999999</v>
      </c>
      <c r="S299" t="s">
        <v>6</v>
      </c>
      <c r="T299">
        <v>17.856434</v>
      </c>
      <c r="U299">
        <v>0.27863700000000002</v>
      </c>
      <c r="V299" t="s">
        <v>7</v>
      </c>
      <c r="W299">
        <v>12.511117</v>
      </c>
      <c r="X299">
        <v>0.59058100000000002</v>
      </c>
      <c r="Y299" t="s">
        <v>8</v>
      </c>
      <c r="Z299">
        <v>43.111128999999998</v>
      </c>
      <c r="AA299">
        <v>9.1068709999999999</v>
      </c>
      <c r="AB299" t="s">
        <v>9</v>
      </c>
      <c r="AC299">
        <v>203.908974</v>
      </c>
      <c r="AD299">
        <v>73.458740000000006</v>
      </c>
      <c r="AE299" t="s">
        <v>10</v>
      </c>
      <c r="AF299">
        <v>1.23E-3</v>
      </c>
      <c r="AG299">
        <v>0</v>
      </c>
      <c r="AH299" t="s">
        <v>11</v>
      </c>
      <c r="AI299">
        <v>0.999448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350.01390099999998</v>
      </c>
      <c r="I300">
        <v>186.78458800000001</v>
      </c>
      <c r="J300" t="s">
        <v>3</v>
      </c>
      <c r="K300">
        <v>345.684506</v>
      </c>
      <c r="L300">
        <v>183.64840000000001</v>
      </c>
      <c r="M300" t="s">
        <v>4</v>
      </c>
      <c r="N300">
        <v>9.6777630000000006</v>
      </c>
      <c r="O300">
        <v>7.3054999999999995E-2</v>
      </c>
      <c r="P300" t="s">
        <v>5</v>
      </c>
      <c r="Q300">
        <v>103.006367</v>
      </c>
      <c r="R300">
        <v>25.567076</v>
      </c>
      <c r="S300" t="s">
        <v>6</v>
      </c>
      <c r="T300">
        <v>18.817274000000001</v>
      </c>
      <c r="U300">
        <v>0.28686099999999998</v>
      </c>
      <c r="V300" t="s">
        <v>7</v>
      </c>
      <c r="W300">
        <v>13.176518</v>
      </c>
      <c r="X300">
        <v>0.58858299999999997</v>
      </c>
      <c r="Y300" t="s">
        <v>8</v>
      </c>
      <c r="Z300">
        <v>45.406151999999999</v>
      </c>
      <c r="AA300">
        <v>9.4199490000000008</v>
      </c>
      <c r="AB300" t="s">
        <v>9</v>
      </c>
      <c r="AC300">
        <v>214.99610200000001</v>
      </c>
      <c r="AD300">
        <v>75.582115000000002</v>
      </c>
      <c r="AE300" t="s">
        <v>10</v>
      </c>
      <c r="AF300">
        <v>1.23E-3</v>
      </c>
      <c r="AG300">
        <v>0</v>
      </c>
      <c r="AH300" t="s">
        <v>11</v>
      </c>
      <c r="AI300">
        <v>0.99949200000000005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368.205443</v>
      </c>
      <c r="I301">
        <v>199.52570900000001</v>
      </c>
      <c r="J301" t="s">
        <v>3</v>
      </c>
      <c r="K301">
        <v>363.65292099999999</v>
      </c>
      <c r="L301">
        <v>196.294262</v>
      </c>
      <c r="M301" t="s">
        <v>4</v>
      </c>
      <c r="N301">
        <v>10.177015000000001</v>
      </c>
      <c r="O301">
        <v>7.8591999999999995E-2</v>
      </c>
      <c r="P301" t="s">
        <v>5</v>
      </c>
      <c r="Q301">
        <v>108.26716</v>
      </c>
      <c r="R301">
        <v>26.445592999999999</v>
      </c>
      <c r="S301" t="s">
        <v>6</v>
      </c>
      <c r="T301">
        <v>19.776934000000001</v>
      </c>
      <c r="U301">
        <v>0.29747499999999999</v>
      </c>
      <c r="V301" t="s">
        <v>7</v>
      </c>
      <c r="W301">
        <v>13.844041000000001</v>
      </c>
      <c r="X301">
        <v>0.61658999999999997</v>
      </c>
      <c r="Y301" t="s">
        <v>8</v>
      </c>
      <c r="Z301">
        <v>47.719434</v>
      </c>
      <c r="AA301">
        <v>9.7418440000000004</v>
      </c>
      <c r="AB301" t="s">
        <v>9</v>
      </c>
      <c r="AC301">
        <v>226.25537800000001</v>
      </c>
      <c r="AD301">
        <v>83.226078000000001</v>
      </c>
      <c r="AE301" t="s">
        <v>10</v>
      </c>
      <c r="AF301">
        <v>1.23E-3</v>
      </c>
      <c r="AG301">
        <v>0</v>
      </c>
      <c r="AH301" t="s">
        <v>11</v>
      </c>
      <c r="AI301">
        <v>0.99951999999999996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12.962356</v>
      </c>
      <c r="I322">
        <v>0.81365100000000001</v>
      </c>
      <c r="J322" t="s">
        <v>3</v>
      </c>
      <c r="K322">
        <v>12.737428</v>
      </c>
      <c r="L322">
        <v>0.810562</v>
      </c>
      <c r="M322" t="s">
        <v>4</v>
      </c>
      <c r="N322">
        <v>0.50278999999999996</v>
      </c>
      <c r="O322">
        <v>2.3499999999999999E-4</v>
      </c>
      <c r="P322" t="s">
        <v>5</v>
      </c>
      <c r="Q322">
        <v>0</v>
      </c>
      <c r="R322">
        <v>0</v>
      </c>
      <c r="S322" t="s">
        <v>6</v>
      </c>
      <c r="T322">
        <v>0.97145400000000004</v>
      </c>
      <c r="U322">
        <v>5.9000000000000003E-4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1.2340000000000001E-3</v>
      </c>
      <c r="AD322">
        <v>0</v>
      </c>
      <c r="AE322" t="s">
        <v>10</v>
      </c>
      <c r="AF322">
        <v>0</v>
      </c>
      <c r="AG322">
        <v>0</v>
      </c>
      <c r="AH322" t="s">
        <v>11</v>
      </c>
      <c r="AI322">
        <v>0.99636800000000003</v>
      </c>
      <c r="AJ322">
        <v>3.0000000000000001E-6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25.738869999999999</v>
      </c>
      <c r="I323">
        <v>1.9173020000000001</v>
      </c>
      <c r="J323" t="s">
        <v>3</v>
      </c>
      <c r="K323">
        <v>25.288958999999998</v>
      </c>
      <c r="L323">
        <v>1.9104099999999999</v>
      </c>
      <c r="M323" t="s">
        <v>4</v>
      </c>
      <c r="N323">
        <v>1.0043800000000001</v>
      </c>
      <c r="O323">
        <v>5.13E-4</v>
      </c>
      <c r="P323" t="s">
        <v>5</v>
      </c>
      <c r="Q323">
        <v>0</v>
      </c>
      <c r="R323">
        <v>0</v>
      </c>
      <c r="S323" t="s">
        <v>6</v>
      </c>
      <c r="T323">
        <v>1.9499200000000001</v>
      </c>
      <c r="U323">
        <v>2.2339999999999999E-3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1.2310000000000001E-3</v>
      </c>
      <c r="AD323">
        <v>0</v>
      </c>
      <c r="AE323" t="s">
        <v>10</v>
      </c>
      <c r="AF323">
        <v>0</v>
      </c>
      <c r="AG323">
        <v>0</v>
      </c>
      <c r="AH323" t="s">
        <v>11</v>
      </c>
      <c r="AI323">
        <v>0.99703299999999995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38.332664999999999</v>
      </c>
      <c r="I324">
        <v>2.3769480000000001</v>
      </c>
      <c r="J324" t="s">
        <v>3</v>
      </c>
      <c r="K324">
        <v>37.658884999999998</v>
      </c>
      <c r="L324">
        <v>2.3694609999999998</v>
      </c>
      <c r="M324" t="s">
        <v>4</v>
      </c>
      <c r="N324">
        <v>1.503906</v>
      </c>
      <c r="O324">
        <v>8.5300000000000003E-4</v>
      </c>
      <c r="P324" t="s">
        <v>5</v>
      </c>
      <c r="Q324">
        <v>0</v>
      </c>
      <c r="R324">
        <v>0</v>
      </c>
      <c r="S324" t="s">
        <v>6</v>
      </c>
      <c r="T324">
        <v>2.9192550000000002</v>
      </c>
      <c r="U324">
        <v>3.016E-3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1.2310000000000001E-3</v>
      </c>
      <c r="AD324">
        <v>0</v>
      </c>
      <c r="AE324" t="s">
        <v>10</v>
      </c>
      <c r="AF324">
        <v>0</v>
      </c>
      <c r="AG324">
        <v>0</v>
      </c>
      <c r="AH324" t="s">
        <v>11</v>
      </c>
      <c r="AI324">
        <v>0.99763500000000005</v>
      </c>
      <c r="AJ324">
        <v>1.9999999999999999E-6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50.983187999999998</v>
      </c>
      <c r="I325">
        <v>3.7013150000000001</v>
      </c>
      <c r="J325" t="s">
        <v>3</v>
      </c>
      <c r="K325">
        <v>50.086669999999998</v>
      </c>
      <c r="L325">
        <v>3.6848730000000001</v>
      </c>
      <c r="M325" t="s">
        <v>4</v>
      </c>
      <c r="N325">
        <v>2.0009060000000001</v>
      </c>
      <c r="O325">
        <v>1.6490000000000001E-3</v>
      </c>
      <c r="P325" t="s">
        <v>5</v>
      </c>
      <c r="Q325">
        <v>0</v>
      </c>
      <c r="R325">
        <v>0</v>
      </c>
      <c r="S325" t="s">
        <v>6</v>
      </c>
      <c r="T325">
        <v>3.8873120000000001</v>
      </c>
      <c r="U325">
        <v>4.2509999999999996E-3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1.23E-3</v>
      </c>
      <c r="AD325">
        <v>0</v>
      </c>
      <c r="AE325" t="s">
        <v>10</v>
      </c>
      <c r="AF325">
        <v>0</v>
      </c>
      <c r="AG325">
        <v>0</v>
      </c>
      <c r="AH325" t="s">
        <v>11</v>
      </c>
      <c r="AI325">
        <v>0.99791799999999997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63.752071999999998</v>
      </c>
      <c r="I326">
        <v>6.3255590000000002</v>
      </c>
      <c r="J326" t="s">
        <v>3</v>
      </c>
      <c r="K326">
        <v>62.633119000000001</v>
      </c>
      <c r="L326">
        <v>6.2960289999999999</v>
      </c>
      <c r="M326" t="s">
        <v>4</v>
      </c>
      <c r="N326">
        <v>2.4976579999999999</v>
      </c>
      <c r="O326">
        <v>2.4889999999999999E-3</v>
      </c>
      <c r="P326" t="s">
        <v>5</v>
      </c>
      <c r="Q326">
        <v>0</v>
      </c>
      <c r="R326">
        <v>0</v>
      </c>
      <c r="S326" t="s">
        <v>6</v>
      </c>
      <c r="T326">
        <v>4.8578419999999998</v>
      </c>
      <c r="U326">
        <v>5.7850000000000002E-3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1.23E-3</v>
      </c>
      <c r="AD326">
        <v>0</v>
      </c>
      <c r="AE326" t="s">
        <v>10</v>
      </c>
      <c r="AF326">
        <v>0</v>
      </c>
      <c r="AG326">
        <v>0</v>
      </c>
      <c r="AH326" t="s">
        <v>11</v>
      </c>
      <c r="AI326">
        <v>0.99829000000000001</v>
      </c>
      <c r="AJ326">
        <v>1.9999999999999999E-6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76.494332</v>
      </c>
      <c r="I327">
        <v>10.903038</v>
      </c>
      <c r="J327" t="s">
        <v>3</v>
      </c>
      <c r="K327">
        <v>75.153177999999997</v>
      </c>
      <c r="L327">
        <v>10.862404</v>
      </c>
      <c r="M327" t="s">
        <v>4</v>
      </c>
      <c r="N327">
        <v>2.9935239999999999</v>
      </c>
      <c r="O327">
        <v>3.5620000000000001E-3</v>
      </c>
      <c r="P327" t="s">
        <v>5</v>
      </c>
      <c r="Q327">
        <v>0</v>
      </c>
      <c r="R327">
        <v>0</v>
      </c>
      <c r="S327" t="s">
        <v>6</v>
      </c>
      <c r="T327">
        <v>5.8245509999999996</v>
      </c>
      <c r="U327">
        <v>7.404E-3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1.23E-3</v>
      </c>
      <c r="AD327">
        <v>0</v>
      </c>
      <c r="AE327" t="s">
        <v>10</v>
      </c>
      <c r="AF327">
        <v>0</v>
      </c>
      <c r="AG327">
        <v>0</v>
      </c>
      <c r="AH327" t="s">
        <v>11</v>
      </c>
      <c r="AI327">
        <v>0.99856599999999995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89.150704000000005</v>
      </c>
      <c r="I328">
        <v>14.885935999999999</v>
      </c>
      <c r="J328" t="s">
        <v>3</v>
      </c>
      <c r="K328">
        <v>87.587339</v>
      </c>
      <c r="L328">
        <v>14.832559</v>
      </c>
      <c r="M328" t="s">
        <v>4</v>
      </c>
      <c r="N328">
        <v>3.4888349999999999</v>
      </c>
      <c r="O328">
        <v>4.7219999999999996E-3</v>
      </c>
      <c r="P328" t="s">
        <v>5</v>
      </c>
      <c r="Q328">
        <v>0</v>
      </c>
      <c r="R328">
        <v>0</v>
      </c>
      <c r="S328" t="s">
        <v>6</v>
      </c>
      <c r="T328">
        <v>6.790635</v>
      </c>
      <c r="U328">
        <v>8.2749999999999994E-3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1.23E-3</v>
      </c>
      <c r="AD328">
        <v>0</v>
      </c>
      <c r="AE328" t="s">
        <v>10</v>
      </c>
      <c r="AF328">
        <v>0</v>
      </c>
      <c r="AG328">
        <v>0</v>
      </c>
      <c r="AH328" t="s">
        <v>11</v>
      </c>
      <c r="AI328">
        <v>0.99881699999999995</v>
      </c>
      <c r="AJ328">
        <v>9.9999999999999995E-7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101.63773</v>
      </c>
      <c r="I329">
        <v>16.794844000000001</v>
      </c>
      <c r="J329" t="s">
        <v>3</v>
      </c>
      <c r="K329">
        <v>99.852345</v>
      </c>
      <c r="L329">
        <v>16.722047</v>
      </c>
      <c r="M329" t="s">
        <v>4</v>
      </c>
      <c r="N329">
        <v>3.983355</v>
      </c>
      <c r="O329">
        <v>5.8690000000000001E-3</v>
      </c>
      <c r="P329" t="s">
        <v>5</v>
      </c>
      <c r="Q329">
        <v>0</v>
      </c>
      <c r="R329">
        <v>0</v>
      </c>
      <c r="S329" t="s">
        <v>6</v>
      </c>
      <c r="T329">
        <v>7.7539949999999997</v>
      </c>
      <c r="U329">
        <v>9.2589999999999999E-3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1.23E-3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0.99886799999999998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114.503435</v>
      </c>
      <c r="I330">
        <v>19.244762999999999</v>
      </c>
      <c r="J330" t="s">
        <v>3</v>
      </c>
      <c r="K330">
        <v>112.49559600000001</v>
      </c>
      <c r="L330">
        <v>19.171364000000001</v>
      </c>
      <c r="M330" t="s">
        <v>4</v>
      </c>
      <c r="N330">
        <v>4.4798499999999999</v>
      </c>
      <c r="O330">
        <v>7.2899999999999996E-3</v>
      </c>
      <c r="P330" t="s">
        <v>5</v>
      </c>
      <c r="Q330">
        <v>0</v>
      </c>
      <c r="R330">
        <v>0</v>
      </c>
      <c r="S330" t="s">
        <v>6</v>
      </c>
      <c r="T330">
        <v>8.7171059999999994</v>
      </c>
      <c r="U330">
        <v>1.0845E-2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1.23E-3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0.998919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127.259682</v>
      </c>
      <c r="I331">
        <v>23.784967999999999</v>
      </c>
      <c r="J331" t="s">
        <v>3</v>
      </c>
      <c r="K331">
        <v>125.028595</v>
      </c>
      <c r="L331">
        <v>23.675156999999999</v>
      </c>
      <c r="M331" t="s">
        <v>4</v>
      </c>
      <c r="N331">
        <v>4.9775739999999997</v>
      </c>
      <c r="O331">
        <v>8.5990000000000007E-3</v>
      </c>
      <c r="P331" t="s">
        <v>5</v>
      </c>
      <c r="Q331">
        <v>0</v>
      </c>
      <c r="R331">
        <v>0</v>
      </c>
      <c r="S331" t="s">
        <v>6</v>
      </c>
      <c r="T331">
        <v>9.6847209999999997</v>
      </c>
      <c r="U331">
        <v>1.2134000000000001E-2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1.23E-3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0.99903900000000001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139.66009500000001</v>
      </c>
      <c r="I332">
        <v>26.247323999999999</v>
      </c>
      <c r="J332" t="s">
        <v>3</v>
      </c>
      <c r="K332">
        <v>137.20558299999999</v>
      </c>
      <c r="L332">
        <v>26.134460000000001</v>
      </c>
      <c r="M332" t="s">
        <v>4</v>
      </c>
      <c r="N332">
        <v>5.4749290000000004</v>
      </c>
      <c r="O332">
        <v>1.0316000000000001E-2</v>
      </c>
      <c r="P332" t="s">
        <v>5</v>
      </c>
      <c r="Q332">
        <v>0</v>
      </c>
      <c r="R332">
        <v>0</v>
      </c>
      <c r="S332" t="s">
        <v>6</v>
      </c>
      <c r="T332">
        <v>10.652466</v>
      </c>
      <c r="U332">
        <v>1.4021E-2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1.23E-3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0.99912800000000002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152.15751299999999</v>
      </c>
      <c r="I333">
        <v>28.340973999999999</v>
      </c>
      <c r="J333" t="s">
        <v>3</v>
      </c>
      <c r="K333">
        <v>149.480422</v>
      </c>
      <c r="L333">
        <v>28.230657999999998</v>
      </c>
      <c r="M333" t="s">
        <v>4</v>
      </c>
      <c r="N333">
        <v>5.9706279999999996</v>
      </c>
      <c r="O333">
        <v>1.2089000000000001E-2</v>
      </c>
      <c r="P333" t="s">
        <v>5</v>
      </c>
      <c r="Q333">
        <v>0</v>
      </c>
      <c r="R333">
        <v>0</v>
      </c>
      <c r="S333" t="s">
        <v>6</v>
      </c>
      <c r="T333">
        <v>11.621062999999999</v>
      </c>
      <c r="U333">
        <v>1.6539000000000002E-2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1.23E-3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0.99913799999999997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164.69416000000001</v>
      </c>
      <c r="I334">
        <v>30.944959000000001</v>
      </c>
      <c r="J334" t="s">
        <v>3</v>
      </c>
      <c r="K334">
        <v>161.79395299999999</v>
      </c>
      <c r="L334">
        <v>30.815543999999999</v>
      </c>
      <c r="M334" t="s">
        <v>4</v>
      </c>
      <c r="N334">
        <v>6.4666119999999996</v>
      </c>
      <c r="O334">
        <v>1.4548E-2</v>
      </c>
      <c r="P334" t="s">
        <v>5</v>
      </c>
      <c r="Q334">
        <v>0</v>
      </c>
      <c r="R334">
        <v>0</v>
      </c>
      <c r="S334" t="s">
        <v>6</v>
      </c>
      <c r="T334">
        <v>12.585058</v>
      </c>
      <c r="U334">
        <v>1.9064000000000001E-2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1.23E-3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0.99919599999999997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177.178348</v>
      </c>
      <c r="I335">
        <v>32.599556999999997</v>
      </c>
      <c r="J335" t="s">
        <v>3</v>
      </c>
      <c r="K335">
        <v>174.055262</v>
      </c>
      <c r="L335">
        <v>32.446359000000001</v>
      </c>
      <c r="M335" t="s">
        <v>4</v>
      </c>
      <c r="N335">
        <v>6.9622270000000004</v>
      </c>
      <c r="O335">
        <v>1.6827999999999999E-2</v>
      </c>
      <c r="P335" t="s">
        <v>5</v>
      </c>
      <c r="Q335">
        <v>0</v>
      </c>
      <c r="R335">
        <v>0</v>
      </c>
      <c r="S335" t="s">
        <v>6</v>
      </c>
      <c r="T335">
        <v>13.550732</v>
      </c>
      <c r="U335">
        <v>2.2273000000000001E-2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1.23E-3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0.999274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189.616545</v>
      </c>
      <c r="I336">
        <v>36.613461000000001</v>
      </c>
      <c r="J336" t="s">
        <v>3</v>
      </c>
      <c r="K336">
        <v>186.271266</v>
      </c>
      <c r="L336">
        <v>36.438782000000003</v>
      </c>
      <c r="M336" t="s">
        <v>4</v>
      </c>
      <c r="N336">
        <v>7.4566369999999997</v>
      </c>
      <c r="O336">
        <v>1.908E-2</v>
      </c>
      <c r="P336" t="s">
        <v>5</v>
      </c>
      <c r="Q336">
        <v>0</v>
      </c>
      <c r="R336">
        <v>0</v>
      </c>
      <c r="S336" t="s">
        <v>6</v>
      </c>
      <c r="T336">
        <v>14.513495000000001</v>
      </c>
      <c r="U336">
        <v>2.5510000000000001E-2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1.23E-3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0.99933000000000005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202.30636899999999</v>
      </c>
      <c r="I337">
        <v>40.788061999999996</v>
      </c>
      <c r="J337" t="s">
        <v>3</v>
      </c>
      <c r="K337">
        <v>198.73933299999999</v>
      </c>
      <c r="L337">
        <v>40.608044</v>
      </c>
      <c r="M337" t="s">
        <v>4</v>
      </c>
      <c r="N337">
        <v>7.9506059999999996</v>
      </c>
      <c r="O337">
        <v>2.1205999999999999E-2</v>
      </c>
      <c r="P337" t="s">
        <v>5</v>
      </c>
      <c r="Q337">
        <v>0</v>
      </c>
      <c r="R337">
        <v>0</v>
      </c>
      <c r="S337" t="s">
        <v>6</v>
      </c>
      <c r="T337">
        <v>15.476122</v>
      </c>
      <c r="U337">
        <v>2.7503E-2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1.23E-3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0.99943700000000002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214.96900500000001</v>
      </c>
      <c r="I338">
        <v>40.627946000000001</v>
      </c>
      <c r="J338" t="s">
        <v>3</v>
      </c>
      <c r="K338">
        <v>211.179621</v>
      </c>
      <c r="L338">
        <v>40.454822999999998</v>
      </c>
      <c r="M338" t="s">
        <v>4</v>
      </c>
      <c r="N338">
        <v>8.4458249999999992</v>
      </c>
      <c r="O338">
        <v>2.3666E-2</v>
      </c>
      <c r="P338" t="s">
        <v>5</v>
      </c>
      <c r="Q338">
        <v>0</v>
      </c>
      <c r="R338">
        <v>0</v>
      </c>
      <c r="S338" t="s">
        <v>6</v>
      </c>
      <c r="T338">
        <v>16.438967999999999</v>
      </c>
      <c r="U338">
        <v>2.9479000000000002E-2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1.23E-3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0.99946699999999999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227.58061000000001</v>
      </c>
      <c r="I339">
        <v>42.678140999999997</v>
      </c>
      <c r="J339" t="s">
        <v>3</v>
      </c>
      <c r="K339">
        <v>223.56877700000001</v>
      </c>
      <c r="L339">
        <v>42.509898999999997</v>
      </c>
      <c r="M339" t="s">
        <v>4</v>
      </c>
      <c r="N339">
        <v>8.941376</v>
      </c>
      <c r="O339">
        <v>2.5971999999999999E-2</v>
      </c>
      <c r="P339" t="s">
        <v>5</v>
      </c>
      <c r="Q339">
        <v>0</v>
      </c>
      <c r="R339">
        <v>0</v>
      </c>
      <c r="S339" t="s">
        <v>6</v>
      </c>
      <c r="T339">
        <v>17.395320999999999</v>
      </c>
      <c r="U339">
        <v>3.0412000000000002E-2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1.23E-3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0.99947200000000003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240.20961299999999</v>
      </c>
      <c r="I340">
        <v>42.709929000000002</v>
      </c>
      <c r="J340" t="s">
        <v>3</v>
      </c>
      <c r="K340">
        <v>235.97535400000001</v>
      </c>
      <c r="L340">
        <v>42.552636</v>
      </c>
      <c r="M340" t="s">
        <v>4</v>
      </c>
      <c r="N340">
        <v>9.4418500000000005</v>
      </c>
      <c r="O340">
        <v>2.8018000000000001E-2</v>
      </c>
      <c r="P340" t="s">
        <v>5</v>
      </c>
      <c r="Q340">
        <v>0</v>
      </c>
      <c r="R340">
        <v>0</v>
      </c>
      <c r="S340" t="s">
        <v>6</v>
      </c>
      <c r="T340">
        <v>18.349519000000001</v>
      </c>
      <c r="U340">
        <v>3.1189999999999999E-2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1.23E-3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0.99948199999999998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252.80736899999999</v>
      </c>
      <c r="I341">
        <v>42.423698000000002</v>
      </c>
      <c r="J341" t="s">
        <v>3</v>
      </c>
      <c r="K341">
        <v>248.35027600000001</v>
      </c>
      <c r="L341">
        <v>42.207861000000001</v>
      </c>
      <c r="M341" t="s">
        <v>4</v>
      </c>
      <c r="N341">
        <v>9.9373310000000004</v>
      </c>
      <c r="O341">
        <v>3.0823E-2</v>
      </c>
      <c r="P341" t="s">
        <v>5</v>
      </c>
      <c r="Q341">
        <v>0</v>
      </c>
      <c r="R341">
        <v>0</v>
      </c>
      <c r="S341" t="s">
        <v>6</v>
      </c>
      <c r="T341">
        <v>19.306194999999999</v>
      </c>
      <c r="U341">
        <v>3.2767999999999999E-2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1.23E-3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0.99948700000000001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301.76673</v>
      </c>
      <c r="I342">
        <v>7.1191700000000004</v>
      </c>
      <c r="J342" t="s">
        <v>3</v>
      </c>
      <c r="K342">
        <v>301.23850399999998</v>
      </c>
      <c r="L342">
        <v>7.0977209999999999</v>
      </c>
      <c r="M342" t="s">
        <v>4</v>
      </c>
      <c r="N342">
        <v>2.0870060000000001</v>
      </c>
      <c r="O342">
        <v>2.062E-3</v>
      </c>
      <c r="P342" t="s">
        <v>5</v>
      </c>
      <c r="Q342">
        <v>11.445487999999999</v>
      </c>
      <c r="R342">
        <v>5.3871000000000002E-2</v>
      </c>
      <c r="S342" t="s">
        <v>6</v>
      </c>
      <c r="T342">
        <v>2.5797889999999999</v>
      </c>
      <c r="U342">
        <v>2.029E-3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1.232E-3</v>
      </c>
      <c r="AG342">
        <v>0</v>
      </c>
      <c r="AH342" t="s">
        <v>11</v>
      </c>
      <c r="AI342">
        <v>0.99599800000000005</v>
      </c>
      <c r="AJ342">
        <v>1.9999999999999999E-6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604.18293000000006</v>
      </c>
      <c r="I343">
        <v>17.665068000000002</v>
      </c>
      <c r="J343" t="s">
        <v>3</v>
      </c>
      <c r="K343">
        <v>603.12533199999996</v>
      </c>
      <c r="L343">
        <v>17.552026000000001</v>
      </c>
      <c r="M343" t="s">
        <v>4</v>
      </c>
      <c r="N343">
        <v>4.1751560000000003</v>
      </c>
      <c r="O343">
        <v>4.0679999999999996E-3</v>
      </c>
      <c r="P343" t="s">
        <v>5</v>
      </c>
      <c r="Q343">
        <v>22.721405000000001</v>
      </c>
      <c r="R343">
        <v>0.16383200000000001</v>
      </c>
      <c r="S343" t="s">
        <v>6</v>
      </c>
      <c r="T343">
        <v>5.1535960000000003</v>
      </c>
      <c r="U343">
        <v>2.2950000000000002E-3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1.23E-3</v>
      </c>
      <c r="AG343">
        <v>0</v>
      </c>
      <c r="AH343" t="s">
        <v>11</v>
      </c>
      <c r="AI343">
        <v>0.99677499999999997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906.36620600000003</v>
      </c>
      <c r="I344">
        <v>22.500252</v>
      </c>
      <c r="J344" t="s">
        <v>3</v>
      </c>
      <c r="K344">
        <v>904.78233999999998</v>
      </c>
      <c r="L344">
        <v>22.357227999999999</v>
      </c>
      <c r="M344" t="s">
        <v>4</v>
      </c>
      <c r="N344">
        <v>6.2640339999999997</v>
      </c>
      <c r="O344">
        <v>7.7419999999999998E-3</v>
      </c>
      <c r="P344" t="s">
        <v>5</v>
      </c>
      <c r="Q344">
        <v>34.157133000000002</v>
      </c>
      <c r="R344">
        <v>0.44307600000000003</v>
      </c>
      <c r="S344" t="s">
        <v>6</v>
      </c>
      <c r="T344">
        <v>7.731395</v>
      </c>
      <c r="U344">
        <v>4.0810000000000004E-3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1.23E-3</v>
      </c>
      <c r="AG344">
        <v>0</v>
      </c>
      <c r="AH344" t="s">
        <v>11</v>
      </c>
      <c r="AI344">
        <v>0.99765499999999996</v>
      </c>
      <c r="AJ344">
        <v>3.0000000000000001E-6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1207.798984</v>
      </c>
      <c r="I345">
        <v>22.874694999999999</v>
      </c>
      <c r="J345" t="s">
        <v>3</v>
      </c>
      <c r="K345">
        <v>1205.690002</v>
      </c>
      <c r="L345">
        <v>22.734981000000001</v>
      </c>
      <c r="M345" t="s">
        <v>4</v>
      </c>
      <c r="N345">
        <v>8.3457080000000001</v>
      </c>
      <c r="O345">
        <v>1.0699E-2</v>
      </c>
      <c r="P345" t="s">
        <v>5</v>
      </c>
      <c r="Q345">
        <v>45.640718999999997</v>
      </c>
      <c r="R345">
        <v>0.98382700000000001</v>
      </c>
      <c r="S345" t="s">
        <v>6</v>
      </c>
      <c r="T345">
        <v>10.296991</v>
      </c>
      <c r="U345">
        <v>4.6220000000000002E-3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1.23E-3</v>
      </c>
      <c r="AG345">
        <v>0</v>
      </c>
      <c r="AH345" t="s">
        <v>11</v>
      </c>
      <c r="AI345">
        <v>0.99794300000000002</v>
      </c>
      <c r="AJ345">
        <v>1.9999999999999999E-6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1509.7556300000001</v>
      </c>
      <c r="I346">
        <v>36.282922999999997</v>
      </c>
      <c r="J346" t="s">
        <v>3</v>
      </c>
      <c r="K346">
        <v>1507.1204829999999</v>
      </c>
      <c r="L346">
        <v>36.088163000000002</v>
      </c>
      <c r="M346" t="s">
        <v>4</v>
      </c>
      <c r="N346">
        <v>10.430629</v>
      </c>
      <c r="O346">
        <v>1.4149E-2</v>
      </c>
      <c r="P346" t="s">
        <v>5</v>
      </c>
      <c r="Q346">
        <v>57.106192</v>
      </c>
      <c r="R346">
        <v>1.51119</v>
      </c>
      <c r="S346" t="s">
        <v>6</v>
      </c>
      <c r="T346">
        <v>12.863562</v>
      </c>
      <c r="U346">
        <v>5.4400000000000004E-3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1.23E-3</v>
      </c>
      <c r="AG346">
        <v>0</v>
      </c>
      <c r="AH346" t="s">
        <v>11</v>
      </c>
      <c r="AI346">
        <v>0.99824199999999996</v>
      </c>
      <c r="AJ346">
        <v>1.9999999999999999E-6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1811.7926460000001</v>
      </c>
      <c r="I347">
        <v>47.479576999999999</v>
      </c>
      <c r="J347" t="s">
        <v>3</v>
      </c>
      <c r="K347">
        <v>1808.6325609999999</v>
      </c>
      <c r="L347">
        <v>47.263522999999999</v>
      </c>
      <c r="M347" t="s">
        <v>4</v>
      </c>
      <c r="N347">
        <v>12.516124</v>
      </c>
      <c r="O347">
        <v>1.9369000000000001E-2</v>
      </c>
      <c r="P347" t="s">
        <v>5</v>
      </c>
      <c r="Q347">
        <v>68.592883999999998</v>
      </c>
      <c r="R347">
        <v>2.3308339999999999</v>
      </c>
      <c r="S347" t="s">
        <v>6</v>
      </c>
      <c r="T347">
        <v>15.428183000000001</v>
      </c>
      <c r="U347">
        <v>7.5339999999999999E-3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1.23E-3</v>
      </c>
      <c r="AG347">
        <v>0</v>
      </c>
      <c r="AH347" t="s">
        <v>11</v>
      </c>
      <c r="AI347">
        <v>0.99861900000000003</v>
      </c>
      <c r="AJ347">
        <v>9.9999999999999995E-7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2114.3454830000001</v>
      </c>
      <c r="I348">
        <v>65.339135999999996</v>
      </c>
      <c r="J348" t="s">
        <v>3</v>
      </c>
      <c r="K348">
        <v>2110.6591020000001</v>
      </c>
      <c r="L348">
        <v>65.146900000000002</v>
      </c>
      <c r="M348" t="s">
        <v>4</v>
      </c>
      <c r="N348">
        <v>14.615275</v>
      </c>
      <c r="O348">
        <v>3.4169999999999999E-2</v>
      </c>
      <c r="P348" t="s">
        <v>5</v>
      </c>
      <c r="Q348">
        <v>80.164913999999996</v>
      </c>
      <c r="R348">
        <v>3.5690719999999998</v>
      </c>
      <c r="S348" t="s">
        <v>6</v>
      </c>
      <c r="T348">
        <v>17.985377</v>
      </c>
      <c r="U348">
        <v>8.6350000000000003E-3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1.23E-3</v>
      </c>
      <c r="AG348">
        <v>0</v>
      </c>
      <c r="AH348" t="s">
        <v>11</v>
      </c>
      <c r="AI348">
        <v>0.99878299999999998</v>
      </c>
      <c r="AJ348">
        <v>9.9999999999999995E-7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2416.670376</v>
      </c>
      <c r="I349">
        <v>123.186601</v>
      </c>
      <c r="J349" t="s">
        <v>3</v>
      </c>
      <c r="K349">
        <v>2412.454526</v>
      </c>
      <c r="L349">
        <v>122.754808</v>
      </c>
      <c r="M349" t="s">
        <v>4</v>
      </c>
      <c r="N349">
        <v>16.702788000000002</v>
      </c>
      <c r="O349">
        <v>3.8885000000000003E-2</v>
      </c>
      <c r="P349" t="s">
        <v>5</v>
      </c>
      <c r="Q349">
        <v>91.803867999999994</v>
      </c>
      <c r="R349">
        <v>5.4079280000000001</v>
      </c>
      <c r="S349" t="s">
        <v>6</v>
      </c>
      <c r="T349">
        <v>20.560738000000001</v>
      </c>
      <c r="U349">
        <v>1.2678E-2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1.23E-3</v>
      </c>
      <c r="AG349">
        <v>0</v>
      </c>
      <c r="AH349" t="s">
        <v>11</v>
      </c>
      <c r="AI349">
        <v>0.99889899999999998</v>
      </c>
      <c r="AJ349">
        <v>9.9999999999999995E-7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2718.5279740000001</v>
      </c>
      <c r="I350">
        <v>131.40396200000001</v>
      </c>
      <c r="J350" t="s">
        <v>3</v>
      </c>
      <c r="K350">
        <v>2713.7846829999999</v>
      </c>
      <c r="L350">
        <v>130.950219</v>
      </c>
      <c r="M350" t="s">
        <v>4</v>
      </c>
      <c r="N350">
        <v>18.785221</v>
      </c>
      <c r="O350">
        <v>4.4630000000000003E-2</v>
      </c>
      <c r="P350" t="s">
        <v>5</v>
      </c>
      <c r="Q350">
        <v>103.43291600000001</v>
      </c>
      <c r="R350">
        <v>7.722874</v>
      </c>
      <c r="S350" t="s">
        <v>6</v>
      </c>
      <c r="T350">
        <v>23.125350999999998</v>
      </c>
      <c r="U350">
        <v>1.3315E-2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1.23E-3</v>
      </c>
      <c r="AG350">
        <v>0</v>
      </c>
      <c r="AH350" t="s">
        <v>11</v>
      </c>
      <c r="AI350">
        <v>0.99909899999999996</v>
      </c>
      <c r="AJ350">
        <v>9.9999999999999995E-7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3020.2301419999999</v>
      </c>
      <c r="I351">
        <v>133.868201</v>
      </c>
      <c r="J351" t="s">
        <v>3</v>
      </c>
      <c r="K351">
        <v>3014.959683</v>
      </c>
      <c r="L351">
        <v>133.464733</v>
      </c>
      <c r="M351" t="s">
        <v>4</v>
      </c>
      <c r="N351">
        <v>20.868036</v>
      </c>
      <c r="O351">
        <v>5.1672000000000003E-2</v>
      </c>
      <c r="P351" t="s">
        <v>5</v>
      </c>
      <c r="Q351">
        <v>114.98300999999999</v>
      </c>
      <c r="R351">
        <v>9.0879080000000005</v>
      </c>
      <c r="S351" t="s">
        <v>6</v>
      </c>
      <c r="T351">
        <v>25.687225999999999</v>
      </c>
      <c r="U351">
        <v>1.3849999999999999E-2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1.23E-3</v>
      </c>
      <c r="AG351">
        <v>0</v>
      </c>
      <c r="AH351" t="s">
        <v>11</v>
      </c>
      <c r="AI351">
        <v>0.99914199999999997</v>
      </c>
      <c r="AJ351">
        <v>9.9999999999999995E-7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3322.202573</v>
      </c>
      <c r="I352">
        <v>144.204724</v>
      </c>
      <c r="J352" t="s">
        <v>3</v>
      </c>
      <c r="K352">
        <v>3316.4046189999999</v>
      </c>
      <c r="L352">
        <v>143.84031200000001</v>
      </c>
      <c r="M352" t="s">
        <v>4</v>
      </c>
      <c r="N352">
        <v>22.950479999999999</v>
      </c>
      <c r="O352">
        <v>6.3408000000000006E-2</v>
      </c>
      <c r="P352" t="s">
        <v>5</v>
      </c>
      <c r="Q352">
        <v>126.52498799999999</v>
      </c>
      <c r="R352">
        <v>10.831402000000001</v>
      </c>
      <c r="S352" t="s">
        <v>6</v>
      </c>
      <c r="T352">
        <v>28.242415000000001</v>
      </c>
      <c r="U352">
        <v>1.6677999999999998E-2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1.23E-3</v>
      </c>
      <c r="AG352">
        <v>0</v>
      </c>
      <c r="AH352" t="s">
        <v>11</v>
      </c>
      <c r="AI352">
        <v>0.99926400000000004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3624.1422710000002</v>
      </c>
      <c r="I353">
        <v>165.008588</v>
      </c>
      <c r="J353" t="s">
        <v>3</v>
      </c>
      <c r="K353">
        <v>3617.8190140000002</v>
      </c>
      <c r="L353">
        <v>164.5428</v>
      </c>
      <c r="M353" t="s">
        <v>4</v>
      </c>
      <c r="N353">
        <v>25.036068</v>
      </c>
      <c r="O353">
        <v>7.2432999999999997E-2</v>
      </c>
      <c r="P353" t="s">
        <v>5</v>
      </c>
      <c r="Q353">
        <v>138.102711</v>
      </c>
      <c r="R353">
        <v>13.677142</v>
      </c>
      <c r="S353" t="s">
        <v>6</v>
      </c>
      <c r="T353">
        <v>30.798794999999998</v>
      </c>
      <c r="U353">
        <v>1.9015000000000001E-2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1.23E-3</v>
      </c>
      <c r="AG353">
        <v>0</v>
      </c>
      <c r="AH353" t="s">
        <v>11</v>
      </c>
      <c r="AI353">
        <v>0.99938700000000003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3926.0498680000001</v>
      </c>
      <c r="I354">
        <v>175.72048100000001</v>
      </c>
      <c r="J354" t="s">
        <v>3</v>
      </c>
      <c r="K354">
        <v>3919.1984280000001</v>
      </c>
      <c r="L354">
        <v>175.287846</v>
      </c>
      <c r="M354" t="s">
        <v>4</v>
      </c>
      <c r="N354">
        <v>27.114889999999999</v>
      </c>
      <c r="O354">
        <v>7.9746999999999998E-2</v>
      </c>
      <c r="P354" t="s">
        <v>5</v>
      </c>
      <c r="Q354">
        <v>149.58154300000001</v>
      </c>
      <c r="R354">
        <v>15.3027</v>
      </c>
      <c r="S354" t="s">
        <v>6</v>
      </c>
      <c r="T354">
        <v>33.345913000000003</v>
      </c>
      <c r="U354">
        <v>2.2207999999999999E-2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1.23E-3</v>
      </c>
      <c r="AG354">
        <v>0</v>
      </c>
      <c r="AH354" t="s">
        <v>11</v>
      </c>
      <c r="AI354">
        <v>0.99940499999999999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4228.1375200000002</v>
      </c>
      <c r="I355">
        <v>187.12004999999999</v>
      </c>
      <c r="J355" t="s">
        <v>3</v>
      </c>
      <c r="K355">
        <v>4220.7572360000004</v>
      </c>
      <c r="L355">
        <v>186.66690600000001</v>
      </c>
      <c r="M355" t="s">
        <v>4</v>
      </c>
      <c r="N355">
        <v>29.207727999999999</v>
      </c>
      <c r="O355">
        <v>9.1603000000000004E-2</v>
      </c>
      <c r="P355" t="s">
        <v>5</v>
      </c>
      <c r="Q355">
        <v>161.06345899999999</v>
      </c>
      <c r="R355">
        <v>16.828098000000001</v>
      </c>
      <c r="S355" t="s">
        <v>6</v>
      </c>
      <c r="T355">
        <v>35.884723000000001</v>
      </c>
      <c r="U355">
        <v>2.7331999999999999E-2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1.23E-3</v>
      </c>
      <c r="AG355">
        <v>0</v>
      </c>
      <c r="AH355" t="s">
        <v>11</v>
      </c>
      <c r="AI355">
        <v>0.999448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4530.4296969999996</v>
      </c>
      <c r="I356">
        <v>211.72307699999999</v>
      </c>
      <c r="J356" t="s">
        <v>3</v>
      </c>
      <c r="K356">
        <v>4522.5229980000004</v>
      </c>
      <c r="L356">
        <v>211.19521800000001</v>
      </c>
      <c r="M356" t="s">
        <v>4</v>
      </c>
      <c r="N356">
        <v>31.300156999999999</v>
      </c>
      <c r="O356">
        <v>0.106479</v>
      </c>
      <c r="P356" t="s">
        <v>5</v>
      </c>
      <c r="Q356">
        <v>172.66688199999999</v>
      </c>
      <c r="R356">
        <v>19.040600999999999</v>
      </c>
      <c r="S356" t="s">
        <v>6</v>
      </c>
      <c r="T356">
        <v>38.418129999999998</v>
      </c>
      <c r="U356">
        <v>3.2406999999999998E-2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1.23E-3</v>
      </c>
      <c r="AG356">
        <v>0</v>
      </c>
      <c r="AH356" t="s">
        <v>11</v>
      </c>
      <c r="AI356">
        <v>0.99946199999999996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4832.2448240000003</v>
      </c>
      <c r="I357">
        <v>218.55190899999999</v>
      </c>
      <c r="J357" t="s">
        <v>3</v>
      </c>
      <c r="K357">
        <v>4823.8119630000001</v>
      </c>
      <c r="L357">
        <v>217.959327</v>
      </c>
      <c r="M357" t="s">
        <v>4</v>
      </c>
      <c r="N357">
        <v>33.384456</v>
      </c>
      <c r="O357">
        <v>0.11783399999999999</v>
      </c>
      <c r="P357" t="s">
        <v>5</v>
      </c>
      <c r="Q357">
        <v>184.266617</v>
      </c>
      <c r="R357">
        <v>21.460919000000001</v>
      </c>
      <c r="S357" t="s">
        <v>6</v>
      </c>
      <c r="T357">
        <v>40.951259</v>
      </c>
      <c r="U357">
        <v>3.7360999999999998E-2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1.23E-3</v>
      </c>
      <c r="AG357">
        <v>0</v>
      </c>
      <c r="AH357" t="s">
        <v>11</v>
      </c>
      <c r="AI357">
        <v>0.99949299999999996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5134.4836519999999</v>
      </c>
      <c r="I358">
        <v>234.37286700000001</v>
      </c>
      <c r="J358" t="s">
        <v>3</v>
      </c>
      <c r="K358">
        <v>5125.522285</v>
      </c>
      <c r="L358">
        <v>233.76152099999999</v>
      </c>
      <c r="M358" t="s">
        <v>4</v>
      </c>
      <c r="N358">
        <v>35.471226000000001</v>
      </c>
      <c r="O358">
        <v>0.13681499999999999</v>
      </c>
      <c r="P358" t="s">
        <v>5</v>
      </c>
      <c r="Q358">
        <v>195.93102300000001</v>
      </c>
      <c r="R358">
        <v>24.196231000000001</v>
      </c>
      <c r="S358" t="s">
        <v>6</v>
      </c>
      <c r="T358">
        <v>43.488495</v>
      </c>
      <c r="U358">
        <v>4.8819000000000001E-2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1.23E-3</v>
      </c>
      <c r="AG358">
        <v>0</v>
      </c>
      <c r="AH358" t="s">
        <v>11</v>
      </c>
      <c r="AI358">
        <v>0.99952799999999997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5436.1656929999999</v>
      </c>
      <c r="I359">
        <v>257.59175099999999</v>
      </c>
      <c r="J359" t="s">
        <v>3</v>
      </c>
      <c r="K359">
        <v>5426.6781739999997</v>
      </c>
      <c r="L359">
        <v>256.87959000000001</v>
      </c>
      <c r="M359" t="s">
        <v>4</v>
      </c>
      <c r="N359">
        <v>37.557451999999998</v>
      </c>
      <c r="O359">
        <v>0.14937</v>
      </c>
      <c r="P359" t="s">
        <v>5</v>
      </c>
      <c r="Q359">
        <v>207.51447200000001</v>
      </c>
      <c r="R359">
        <v>27.157012000000002</v>
      </c>
      <c r="S359" t="s">
        <v>6</v>
      </c>
      <c r="T359">
        <v>46.012729</v>
      </c>
      <c r="U359">
        <v>4.8517999999999999E-2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1.23E-3</v>
      </c>
      <c r="AG359">
        <v>0</v>
      </c>
      <c r="AH359" t="s">
        <v>11</v>
      </c>
      <c r="AI359">
        <v>0.99952799999999997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5738.0251459999999</v>
      </c>
      <c r="I360">
        <v>292.50709899999998</v>
      </c>
      <c r="J360" t="s">
        <v>3</v>
      </c>
      <c r="K360">
        <v>5728.0112209999998</v>
      </c>
      <c r="L360">
        <v>291.64637399999998</v>
      </c>
      <c r="M360" t="s">
        <v>4</v>
      </c>
      <c r="N360">
        <v>39.644449999999999</v>
      </c>
      <c r="O360">
        <v>0.16545899999999999</v>
      </c>
      <c r="P360" t="s">
        <v>5</v>
      </c>
      <c r="Q360">
        <v>219.13605000000001</v>
      </c>
      <c r="R360">
        <v>30.867253999999999</v>
      </c>
      <c r="S360" t="s">
        <v>6</v>
      </c>
      <c r="T360">
        <v>48.544606999999999</v>
      </c>
      <c r="U360">
        <v>5.1248000000000002E-2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1.23E-3</v>
      </c>
      <c r="AG360">
        <v>0</v>
      </c>
      <c r="AH360" t="s">
        <v>11</v>
      </c>
      <c r="AI360">
        <v>0.99952799999999997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6039.7526170000001</v>
      </c>
      <c r="I361">
        <v>330.13829800000002</v>
      </c>
      <c r="J361" t="s">
        <v>3</v>
      </c>
      <c r="K361">
        <v>6029.211738</v>
      </c>
      <c r="L361">
        <v>329.21356800000001</v>
      </c>
      <c r="M361" t="s">
        <v>4</v>
      </c>
      <c r="N361">
        <v>41.734594000000001</v>
      </c>
      <c r="O361">
        <v>0.18843199999999999</v>
      </c>
      <c r="P361" t="s">
        <v>5</v>
      </c>
      <c r="Q361">
        <v>230.84906699999999</v>
      </c>
      <c r="R361">
        <v>35.679845999999998</v>
      </c>
      <c r="S361" t="s">
        <v>6</v>
      </c>
      <c r="T361">
        <v>51.071959999999997</v>
      </c>
      <c r="U361">
        <v>5.2777999999999999E-2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1.23E-3</v>
      </c>
      <c r="AG361">
        <v>0</v>
      </c>
      <c r="AH361" t="s">
        <v>11</v>
      </c>
      <c r="AI361">
        <v>0.99953499999999995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292.98738300000002</v>
      </c>
      <c r="I362">
        <v>7.532127</v>
      </c>
      <c r="J362" t="s">
        <v>3</v>
      </c>
      <c r="K362">
        <v>292.46152999999998</v>
      </c>
      <c r="L362">
        <v>7.5033240000000001</v>
      </c>
      <c r="M362" t="s">
        <v>4</v>
      </c>
      <c r="N362">
        <v>2.0202040000000001</v>
      </c>
      <c r="O362">
        <v>1.493E-3</v>
      </c>
      <c r="P362" t="s">
        <v>5</v>
      </c>
      <c r="Q362">
        <v>0</v>
      </c>
      <c r="R362">
        <v>0</v>
      </c>
      <c r="S362" t="s">
        <v>6</v>
      </c>
      <c r="T362">
        <v>2.5565060000000002</v>
      </c>
      <c r="U362">
        <v>1.281E-3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1.2329999999999999E-3</v>
      </c>
      <c r="AG362">
        <v>0</v>
      </c>
      <c r="AH362" t="s">
        <v>11</v>
      </c>
      <c r="AI362">
        <v>0.99606700000000004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585.343931</v>
      </c>
      <c r="I363">
        <v>14.775622</v>
      </c>
      <c r="J363" t="s">
        <v>3</v>
      </c>
      <c r="K363">
        <v>584.292551</v>
      </c>
      <c r="L363">
        <v>14.719073</v>
      </c>
      <c r="M363" t="s">
        <v>4</v>
      </c>
      <c r="N363">
        <v>4.035018</v>
      </c>
      <c r="O363">
        <v>3.0040000000000002E-3</v>
      </c>
      <c r="P363" t="s">
        <v>5</v>
      </c>
      <c r="Q363">
        <v>0</v>
      </c>
      <c r="R363">
        <v>0</v>
      </c>
      <c r="S363" t="s">
        <v>6</v>
      </c>
      <c r="T363">
        <v>5.1031019999999998</v>
      </c>
      <c r="U363">
        <v>3.1199999999999999E-3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1.2310000000000001E-3</v>
      </c>
      <c r="AG363">
        <v>0</v>
      </c>
      <c r="AH363" t="s">
        <v>11</v>
      </c>
      <c r="AI363">
        <v>0.99712000000000001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877.71397200000001</v>
      </c>
      <c r="I364">
        <v>15.624200999999999</v>
      </c>
      <c r="J364" t="s">
        <v>3</v>
      </c>
      <c r="K364">
        <v>876.13662199999999</v>
      </c>
      <c r="L364">
        <v>15.548389</v>
      </c>
      <c r="M364" t="s">
        <v>4</v>
      </c>
      <c r="N364">
        <v>6.0529900000000003</v>
      </c>
      <c r="O364">
        <v>7.0280000000000004E-3</v>
      </c>
      <c r="P364" t="s">
        <v>5</v>
      </c>
      <c r="Q364">
        <v>0</v>
      </c>
      <c r="R364">
        <v>0</v>
      </c>
      <c r="S364" t="s">
        <v>6</v>
      </c>
      <c r="T364">
        <v>7.6621610000000002</v>
      </c>
      <c r="U364">
        <v>2.0792999999999999E-2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1.23E-3</v>
      </c>
      <c r="AG364">
        <v>0</v>
      </c>
      <c r="AH364" t="s">
        <v>11</v>
      </c>
      <c r="AI364">
        <v>0.99768999999999997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1169.996255</v>
      </c>
      <c r="I365">
        <v>19.376884</v>
      </c>
      <c r="J365" t="s">
        <v>3</v>
      </c>
      <c r="K365">
        <v>1167.896182</v>
      </c>
      <c r="L365">
        <v>19.275987000000001</v>
      </c>
      <c r="M365" t="s">
        <v>4</v>
      </c>
      <c r="N365">
        <v>8.069172</v>
      </c>
      <c r="O365">
        <v>9.136E-3</v>
      </c>
      <c r="P365" t="s">
        <v>5</v>
      </c>
      <c r="Q365">
        <v>0</v>
      </c>
      <c r="R365">
        <v>0</v>
      </c>
      <c r="S365" t="s">
        <v>6</v>
      </c>
      <c r="T365">
        <v>10.202143</v>
      </c>
      <c r="U365">
        <v>2.0222E-2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1.23E-3</v>
      </c>
      <c r="AG365">
        <v>0</v>
      </c>
      <c r="AH365" t="s">
        <v>11</v>
      </c>
      <c r="AI365">
        <v>0.99785900000000005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1462.4561719999999</v>
      </c>
      <c r="I366">
        <v>26.775863999999999</v>
      </c>
      <c r="J366" t="s">
        <v>3</v>
      </c>
      <c r="K366">
        <v>1459.83249</v>
      </c>
      <c r="L366">
        <v>26.654001000000001</v>
      </c>
      <c r="M366" t="s">
        <v>4</v>
      </c>
      <c r="N366">
        <v>10.083743999999999</v>
      </c>
      <c r="O366">
        <v>1.1587999999999999E-2</v>
      </c>
      <c r="P366" t="s">
        <v>5</v>
      </c>
      <c r="Q366">
        <v>0</v>
      </c>
      <c r="R366">
        <v>0</v>
      </c>
      <c r="S366" t="s">
        <v>6</v>
      </c>
      <c r="T366">
        <v>12.745791000000001</v>
      </c>
      <c r="U366">
        <v>2.2610999999999999E-2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1.23E-3</v>
      </c>
      <c r="AG366">
        <v>0</v>
      </c>
      <c r="AH366" t="s">
        <v>11</v>
      </c>
      <c r="AI366">
        <v>0.99831199999999998</v>
      </c>
      <c r="AJ366">
        <v>1.9999999999999999E-6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1754.655051</v>
      </c>
      <c r="I367">
        <v>38.336194999999996</v>
      </c>
      <c r="J367" t="s">
        <v>3</v>
      </c>
      <c r="K367">
        <v>1751.5087840000001</v>
      </c>
      <c r="L367">
        <v>38.181626999999999</v>
      </c>
      <c r="M367" t="s">
        <v>4</v>
      </c>
      <c r="N367">
        <v>12.093214</v>
      </c>
      <c r="O367">
        <v>1.3587E-2</v>
      </c>
      <c r="P367" t="s">
        <v>5</v>
      </c>
      <c r="Q367">
        <v>0</v>
      </c>
      <c r="R367">
        <v>0</v>
      </c>
      <c r="S367" t="s">
        <v>6</v>
      </c>
      <c r="T367">
        <v>15.284606999999999</v>
      </c>
      <c r="U367">
        <v>2.5250000000000002E-2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1.23E-3</v>
      </c>
      <c r="AG367">
        <v>0</v>
      </c>
      <c r="AH367" t="s">
        <v>11</v>
      </c>
      <c r="AI367">
        <v>0.99849500000000002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2046.5505149999999</v>
      </c>
      <c r="I368">
        <v>36.811329000000001</v>
      </c>
      <c r="J368" t="s">
        <v>3</v>
      </c>
      <c r="K368">
        <v>2042.8836160000001</v>
      </c>
      <c r="L368">
        <v>36.677176000000003</v>
      </c>
      <c r="M368" t="s">
        <v>4</v>
      </c>
      <c r="N368">
        <v>14.108193</v>
      </c>
      <c r="O368">
        <v>1.6941000000000001E-2</v>
      </c>
      <c r="P368" t="s">
        <v>5</v>
      </c>
      <c r="Q368">
        <v>0</v>
      </c>
      <c r="R368">
        <v>0</v>
      </c>
      <c r="S368" t="s">
        <v>6</v>
      </c>
      <c r="T368">
        <v>17.813479000000001</v>
      </c>
      <c r="U368">
        <v>2.5267000000000001E-2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1.23E-3</v>
      </c>
      <c r="AG368">
        <v>0</v>
      </c>
      <c r="AH368" t="s">
        <v>11</v>
      </c>
      <c r="AI368">
        <v>0.99870999999999999</v>
      </c>
      <c r="AJ368">
        <v>9.9999999999999995E-7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2339.028135</v>
      </c>
      <c r="I369">
        <v>43.789594999999998</v>
      </c>
      <c r="J369" t="s">
        <v>3</v>
      </c>
      <c r="K369">
        <v>2334.836753</v>
      </c>
      <c r="L369">
        <v>43.653888999999999</v>
      </c>
      <c r="M369" t="s">
        <v>4</v>
      </c>
      <c r="N369">
        <v>16.125744999999998</v>
      </c>
      <c r="O369">
        <v>2.2818000000000001E-2</v>
      </c>
      <c r="P369" t="s">
        <v>5</v>
      </c>
      <c r="Q369">
        <v>0</v>
      </c>
      <c r="R369">
        <v>0</v>
      </c>
      <c r="S369" t="s">
        <v>6</v>
      </c>
      <c r="T369">
        <v>20.355585000000001</v>
      </c>
      <c r="U369">
        <v>2.9571E-2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1.23E-3</v>
      </c>
      <c r="AG369">
        <v>0</v>
      </c>
      <c r="AH369" t="s">
        <v>11</v>
      </c>
      <c r="AI369">
        <v>0.99877800000000005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2631.32249</v>
      </c>
      <c r="I370">
        <v>58.619757999999997</v>
      </c>
      <c r="J370" t="s">
        <v>3</v>
      </c>
      <c r="K370">
        <v>2626.609136</v>
      </c>
      <c r="L370">
        <v>58.406537999999998</v>
      </c>
      <c r="M370" t="s">
        <v>4</v>
      </c>
      <c r="N370">
        <v>18.140843</v>
      </c>
      <c r="O370">
        <v>2.4978E-2</v>
      </c>
      <c r="P370" t="s">
        <v>5</v>
      </c>
      <c r="Q370">
        <v>0</v>
      </c>
      <c r="R370">
        <v>0</v>
      </c>
      <c r="S370" t="s">
        <v>6</v>
      </c>
      <c r="T370">
        <v>22.896407</v>
      </c>
      <c r="U370">
        <v>3.4029999999999998E-2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1.23E-3</v>
      </c>
      <c r="AG370">
        <v>0</v>
      </c>
      <c r="AH370" t="s">
        <v>11</v>
      </c>
      <c r="AI370">
        <v>0.99885699999999999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2923.490718</v>
      </c>
      <c r="I371">
        <v>62.951774</v>
      </c>
      <c r="J371" t="s">
        <v>3</v>
      </c>
      <c r="K371">
        <v>2918.2544240000002</v>
      </c>
      <c r="L371">
        <v>62.772053999999997</v>
      </c>
      <c r="M371" t="s">
        <v>4</v>
      </c>
      <c r="N371">
        <v>20.155394999999999</v>
      </c>
      <c r="O371">
        <v>2.7321999999999999E-2</v>
      </c>
      <c r="P371" t="s">
        <v>5</v>
      </c>
      <c r="Q371">
        <v>0</v>
      </c>
      <c r="R371">
        <v>0</v>
      </c>
      <c r="S371" t="s">
        <v>6</v>
      </c>
      <c r="T371">
        <v>25.431450000000002</v>
      </c>
      <c r="U371">
        <v>3.8379999999999997E-2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1.23E-3</v>
      </c>
      <c r="AG371">
        <v>0</v>
      </c>
      <c r="AH371" t="s">
        <v>11</v>
      </c>
      <c r="AI371">
        <v>0.99898900000000002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3215.4316549999999</v>
      </c>
      <c r="I372">
        <v>68.818790000000007</v>
      </c>
      <c r="J372" t="s">
        <v>3</v>
      </c>
      <c r="K372">
        <v>3209.6744819999999</v>
      </c>
      <c r="L372">
        <v>68.621568999999994</v>
      </c>
      <c r="M372" t="s">
        <v>4</v>
      </c>
      <c r="N372">
        <v>22.170275</v>
      </c>
      <c r="O372">
        <v>3.4374000000000002E-2</v>
      </c>
      <c r="P372" t="s">
        <v>5</v>
      </c>
      <c r="Q372">
        <v>0</v>
      </c>
      <c r="R372">
        <v>0</v>
      </c>
      <c r="S372" t="s">
        <v>6</v>
      </c>
      <c r="T372">
        <v>27.965859999999999</v>
      </c>
      <c r="U372">
        <v>4.0842999999999997E-2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1.23E-3</v>
      </c>
      <c r="AG372">
        <v>0</v>
      </c>
      <c r="AH372" t="s">
        <v>11</v>
      </c>
      <c r="AI372">
        <v>0.999031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3508.2223439999998</v>
      </c>
      <c r="I373">
        <v>81.634758000000005</v>
      </c>
      <c r="J373" t="s">
        <v>3</v>
      </c>
      <c r="K373">
        <v>3501.938682</v>
      </c>
      <c r="L373">
        <v>81.346075999999996</v>
      </c>
      <c r="M373" t="s">
        <v>4</v>
      </c>
      <c r="N373">
        <v>24.194006999999999</v>
      </c>
      <c r="O373">
        <v>3.8781000000000003E-2</v>
      </c>
      <c r="P373" t="s">
        <v>5</v>
      </c>
      <c r="Q373">
        <v>0</v>
      </c>
      <c r="R373">
        <v>0</v>
      </c>
      <c r="S373" t="s">
        <v>6</v>
      </c>
      <c r="T373">
        <v>30.504397000000001</v>
      </c>
      <c r="U373">
        <v>4.8411000000000003E-2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1.23E-3</v>
      </c>
      <c r="AG373">
        <v>0</v>
      </c>
      <c r="AH373" t="s">
        <v>11</v>
      </c>
      <c r="AI373">
        <v>0.99909499999999996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3800.4998190000001</v>
      </c>
      <c r="I374">
        <v>96.245797999999994</v>
      </c>
      <c r="J374" t="s">
        <v>3</v>
      </c>
      <c r="K374">
        <v>3793.6941109999998</v>
      </c>
      <c r="L374">
        <v>95.911499000000006</v>
      </c>
      <c r="M374" t="s">
        <v>4</v>
      </c>
      <c r="N374">
        <v>26.20899</v>
      </c>
      <c r="O374">
        <v>4.2340999999999997E-2</v>
      </c>
      <c r="P374" t="s">
        <v>5</v>
      </c>
      <c r="Q374">
        <v>0</v>
      </c>
      <c r="R374">
        <v>0</v>
      </c>
      <c r="S374" t="s">
        <v>6</v>
      </c>
      <c r="T374">
        <v>33.032629</v>
      </c>
      <c r="U374">
        <v>5.6030000000000003E-2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1.23E-3</v>
      </c>
      <c r="AG374">
        <v>0</v>
      </c>
      <c r="AH374" t="s">
        <v>11</v>
      </c>
      <c r="AI374">
        <v>0.99914000000000003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4092.5337789999999</v>
      </c>
      <c r="I375">
        <v>101.146062</v>
      </c>
      <c r="J375" t="s">
        <v>3</v>
      </c>
      <c r="K375">
        <v>4085.2061819999999</v>
      </c>
      <c r="L375">
        <v>100.769671</v>
      </c>
      <c r="M375" t="s">
        <v>4</v>
      </c>
      <c r="N375">
        <v>28.223326</v>
      </c>
      <c r="O375">
        <v>4.9532E-2</v>
      </c>
      <c r="P375" t="s">
        <v>5</v>
      </c>
      <c r="Q375">
        <v>0</v>
      </c>
      <c r="R375">
        <v>0</v>
      </c>
      <c r="S375" t="s">
        <v>6</v>
      </c>
      <c r="T375">
        <v>35.542949</v>
      </c>
      <c r="U375">
        <v>5.8463000000000001E-2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1.23E-3</v>
      </c>
      <c r="AG375">
        <v>0</v>
      </c>
      <c r="AH375" t="s">
        <v>11</v>
      </c>
      <c r="AI375">
        <v>0.999278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4384.8820509999996</v>
      </c>
      <c r="I376">
        <v>111.033287</v>
      </c>
      <c r="J376" t="s">
        <v>3</v>
      </c>
      <c r="K376">
        <v>4377.0311620000002</v>
      </c>
      <c r="L376">
        <v>110.59875700000001</v>
      </c>
      <c r="M376" t="s">
        <v>4</v>
      </c>
      <c r="N376">
        <v>30.239526000000001</v>
      </c>
      <c r="O376">
        <v>5.3756999999999999E-2</v>
      </c>
      <c r="P376" t="s">
        <v>5</v>
      </c>
      <c r="Q376">
        <v>0</v>
      </c>
      <c r="R376">
        <v>0</v>
      </c>
      <c r="S376" t="s">
        <v>6</v>
      </c>
      <c r="T376">
        <v>38.056052000000001</v>
      </c>
      <c r="U376">
        <v>6.2066999999999997E-2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1.23E-3</v>
      </c>
      <c r="AG376">
        <v>0</v>
      </c>
      <c r="AH376" t="s">
        <v>11</v>
      </c>
      <c r="AI376">
        <v>0.99929400000000002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4677.2270900000003</v>
      </c>
      <c r="I377">
        <v>135.42382699999999</v>
      </c>
      <c r="J377" t="s">
        <v>3</v>
      </c>
      <c r="K377">
        <v>4668.8523340000002</v>
      </c>
      <c r="L377">
        <v>134.844605</v>
      </c>
      <c r="M377" t="s">
        <v>4</v>
      </c>
      <c r="N377">
        <v>32.254278999999997</v>
      </c>
      <c r="O377">
        <v>5.1623000000000002E-2</v>
      </c>
      <c r="P377" t="s">
        <v>5</v>
      </c>
      <c r="Q377">
        <v>0</v>
      </c>
      <c r="R377">
        <v>0</v>
      </c>
      <c r="S377" t="s">
        <v>6</v>
      </c>
      <c r="T377">
        <v>40.569994000000001</v>
      </c>
      <c r="U377">
        <v>6.7724999999999994E-2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1.23E-3</v>
      </c>
      <c r="AG377">
        <v>0</v>
      </c>
      <c r="AH377" t="s">
        <v>11</v>
      </c>
      <c r="AI377">
        <v>0.99933499999999997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4969.4062700000004</v>
      </c>
      <c r="I378">
        <v>140.15817000000001</v>
      </c>
      <c r="J378" t="s">
        <v>3</v>
      </c>
      <c r="K378">
        <v>4960.5103220000001</v>
      </c>
      <c r="L378">
        <v>139.58668</v>
      </c>
      <c r="M378" t="s">
        <v>4</v>
      </c>
      <c r="N378">
        <v>34.267817000000001</v>
      </c>
      <c r="O378">
        <v>5.7534000000000002E-2</v>
      </c>
      <c r="P378" t="s">
        <v>5</v>
      </c>
      <c r="Q378">
        <v>0</v>
      </c>
      <c r="R378">
        <v>0</v>
      </c>
      <c r="S378" t="s">
        <v>6</v>
      </c>
      <c r="T378">
        <v>43.076700000000002</v>
      </c>
      <c r="U378">
        <v>6.9834999999999994E-2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1.23E-3</v>
      </c>
      <c r="AG378">
        <v>0</v>
      </c>
      <c r="AH378" t="s">
        <v>11</v>
      </c>
      <c r="AI378">
        <v>0.99934699999999999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5261.5713770000002</v>
      </c>
      <c r="I379">
        <v>152.62198799999999</v>
      </c>
      <c r="J379" t="s">
        <v>3</v>
      </c>
      <c r="K379">
        <v>5252.1498240000001</v>
      </c>
      <c r="L379">
        <v>151.823497</v>
      </c>
      <c r="M379" t="s">
        <v>4</v>
      </c>
      <c r="N379">
        <v>36.281815000000002</v>
      </c>
      <c r="O379">
        <v>5.8939999999999999E-2</v>
      </c>
      <c r="P379" t="s">
        <v>5</v>
      </c>
      <c r="Q379">
        <v>0</v>
      </c>
      <c r="R379">
        <v>0</v>
      </c>
      <c r="S379" t="s">
        <v>6</v>
      </c>
      <c r="T379">
        <v>45.580224999999999</v>
      </c>
      <c r="U379">
        <v>7.6313000000000006E-2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1.23E-3</v>
      </c>
      <c r="AG379">
        <v>0</v>
      </c>
      <c r="AH379" t="s">
        <v>11</v>
      </c>
      <c r="AI379">
        <v>0.99938899999999997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5553.9414260000003</v>
      </c>
      <c r="I380">
        <v>183.45411100000001</v>
      </c>
      <c r="J380" t="s">
        <v>3</v>
      </c>
      <c r="K380">
        <v>5543.9955179999997</v>
      </c>
      <c r="L380">
        <v>182.47773599999999</v>
      </c>
      <c r="M380" t="s">
        <v>4</v>
      </c>
      <c r="N380">
        <v>38.298025000000003</v>
      </c>
      <c r="O380">
        <v>6.4003000000000004E-2</v>
      </c>
      <c r="P380" t="s">
        <v>5</v>
      </c>
      <c r="Q380">
        <v>0</v>
      </c>
      <c r="R380">
        <v>0</v>
      </c>
      <c r="S380" t="s">
        <v>6</v>
      </c>
      <c r="T380">
        <v>48.085420999999997</v>
      </c>
      <c r="U380">
        <v>8.1846000000000002E-2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1.23E-3</v>
      </c>
      <c r="AG380">
        <v>0</v>
      </c>
      <c r="AH380" t="s">
        <v>11</v>
      </c>
      <c r="AI380">
        <v>0.99940399999999996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5846.1799799999999</v>
      </c>
      <c r="I381">
        <v>204.108011</v>
      </c>
      <c r="J381" t="s">
        <v>3</v>
      </c>
      <c r="K381">
        <v>5835.7078220000003</v>
      </c>
      <c r="L381">
        <v>203.08148399999999</v>
      </c>
      <c r="M381" t="s">
        <v>4</v>
      </c>
      <c r="N381">
        <v>40.316766000000001</v>
      </c>
      <c r="O381">
        <v>6.8805000000000005E-2</v>
      </c>
      <c r="P381" t="s">
        <v>5</v>
      </c>
      <c r="Q381">
        <v>0</v>
      </c>
      <c r="R381">
        <v>0</v>
      </c>
      <c r="S381" t="s">
        <v>6</v>
      </c>
      <c r="T381">
        <v>50.597645999999997</v>
      </c>
      <c r="U381">
        <v>8.6929000000000006E-2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1.23E-3</v>
      </c>
      <c r="AG381">
        <v>0</v>
      </c>
      <c r="AH381" t="s">
        <v>11</v>
      </c>
      <c r="AI381">
        <v>0.99941999999999998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15.017982</v>
      </c>
      <c r="I382">
        <v>0.192999</v>
      </c>
      <c r="J382" t="s">
        <v>3</v>
      </c>
      <c r="K382">
        <v>14.794518</v>
      </c>
      <c r="L382">
        <v>0.192388</v>
      </c>
      <c r="M382" t="s">
        <v>4</v>
      </c>
      <c r="N382">
        <v>0.51671199999999995</v>
      </c>
      <c r="O382">
        <v>3.1799999999999998E-4</v>
      </c>
      <c r="P382" t="s">
        <v>5</v>
      </c>
      <c r="Q382">
        <v>4.0986729999999998</v>
      </c>
      <c r="R382">
        <v>8.7799999999999996E-3</v>
      </c>
      <c r="S382" t="s">
        <v>6</v>
      </c>
      <c r="T382">
        <v>0.95230599999999999</v>
      </c>
      <c r="U382">
        <v>4.0099999999999999E-4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1.235E-3</v>
      </c>
      <c r="AG382">
        <v>0</v>
      </c>
      <c r="AH382" t="s">
        <v>11</v>
      </c>
      <c r="AI382">
        <v>0.99605200000000005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29.584667</v>
      </c>
      <c r="I383">
        <v>0.48892400000000003</v>
      </c>
      <c r="J383" t="s">
        <v>3</v>
      </c>
      <c r="K383">
        <v>29.138992999999999</v>
      </c>
      <c r="L383">
        <v>0.48529499999999998</v>
      </c>
      <c r="M383" t="s">
        <v>4</v>
      </c>
      <c r="N383">
        <v>1.029908</v>
      </c>
      <c r="O383">
        <v>1.0330000000000001E-3</v>
      </c>
      <c r="P383" t="s">
        <v>5</v>
      </c>
      <c r="Q383">
        <v>7.9223720000000002</v>
      </c>
      <c r="R383">
        <v>2.1447999999999998E-2</v>
      </c>
      <c r="S383" t="s">
        <v>6</v>
      </c>
      <c r="T383">
        <v>1.900253</v>
      </c>
      <c r="U383">
        <v>1.266E-3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1.232E-3</v>
      </c>
      <c r="AG383">
        <v>0</v>
      </c>
      <c r="AH383" t="s">
        <v>11</v>
      </c>
      <c r="AI383">
        <v>0.99687999999999999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44.215010999999997</v>
      </c>
      <c r="I384">
        <v>1.0152380000000001</v>
      </c>
      <c r="J384" t="s">
        <v>3</v>
      </c>
      <c r="K384">
        <v>43.548096000000001</v>
      </c>
      <c r="L384">
        <v>1.0040039999999999</v>
      </c>
      <c r="M384" t="s">
        <v>4</v>
      </c>
      <c r="N384">
        <v>1.5417479999999999</v>
      </c>
      <c r="O384">
        <v>2.0720000000000001E-3</v>
      </c>
      <c r="P384" t="s">
        <v>5</v>
      </c>
      <c r="Q384">
        <v>11.726561</v>
      </c>
      <c r="R384">
        <v>4.0214E-2</v>
      </c>
      <c r="S384" t="s">
        <v>6</v>
      </c>
      <c r="T384">
        <v>2.8414169999999999</v>
      </c>
      <c r="U384">
        <v>2.8639999999999998E-3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1.2310000000000001E-3</v>
      </c>
      <c r="AG384">
        <v>0</v>
      </c>
      <c r="AH384" t="s">
        <v>11</v>
      </c>
      <c r="AI384">
        <v>0.99751900000000004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58.859315000000002</v>
      </c>
      <c r="I385">
        <v>1.725614</v>
      </c>
      <c r="J385" t="s">
        <v>3</v>
      </c>
      <c r="K385">
        <v>57.971063999999998</v>
      </c>
      <c r="L385">
        <v>1.7013799999999999</v>
      </c>
      <c r="M385" t="s">
        <v>4</v>
      </c>
      <c r="N385">
        <v>2.0537619999999999</v>
      </c>
      <c r="O385">
        <v>3.5729999999999998E-3</v>
      </c>
      <c r="P385" t="s">
        <v>5</v>
      </c>
      <c r="Q385">
        <v>15.537507</v>
      </c>
      <c r="R385">
        <v>7.0045999999999997E-2</v>
      </c>
      <c r="S385" t="s">
        <v>6</v>
      </c>
      <c r="T385">
        <v>3.7834789999999998</v>
      </c>
      <c r="U385">
        <v>5.169E-3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0.99792099999999995</v>
      </c>
      <c r="AJ385">
        <v>3.0000000000000001E-6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73.464284000000006</v>
      </c>
      <c r="I386">
        <v>2.599072</v>
      </c>
      <c r="J386" t="s">
        <v>3</v>
      </c>
      <c r="K386">
        <v>72.354387000000003</v>
      </c>
      <c r="L386">
        <v>2.5624180000000001</v>
      </c>
      <c r="M386" t="s">
        <v>4</v>
      </c>
      <c r="N386">
        <v>2.5659519999999998</v>
      </c>
      <c r="O386">
        <v>5.3709999999999999E-3</v>
      </c>
      <c r="P386" t="s">
        <v>5</v>
      </c>
      <c r="Q386">
        <v>19.347083999999999</v>
      </c>
      <c r="R386">
        <v>0.109363</v>
      </c>
      <c r="S386" t="s">
        <v>6</v>
      </c>
      <c r="T386">
        <v>4.732138</v>
      </c>
      <c r="U386">
        <v>7.7010000000000004E-3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0.99820600000000004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88.020516000000001</v>
      </c>
      <c r="I387">
        <v>3.3153980000000001</v>
      </c>
      <c r="J387" t="s">
        <v>3</v>
      </c>
      <c r="K387">
        <v>86.689672000000002</v>
      </c>
      <c r="L387">
        <v>3.268688</v>
      </c>
      <c r="M387" t="s">
        <v>4</v>
      </c>
      <c r="N387">
        <v>3.07647</v>
      </c>
      <c r="O387">
        <v>7.267E-3</v>
      </c>
      <c r="P387" t="s">
        <v>5</v>
      </c>
      <c r="Q387">
        <v>23.165723</v>
      </c>
      <c r="R387">
        <v>0.14590500000000001</v>
      </c>
      <c r="S387" t="s">
        <v>6</v>
      </c>
      <c r="T387">
        <v>5.6801979999999999</v>
      </c>
      <c r="U387">
        <v>9.8720000000000006E-3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0.99850300000000003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102.665379</v>
      </c>
      <c r="I388">
        <v>3.9261029999999999</v>
      </c>
      <c r="J388" t="s">
        <v>3</v>
      </c>
      <c r="K388">
        <v>101.112804</v>
      </c>
      <c r="L388">
        <v>3.867111</v>
      </c>
      <c r="M388" t="s">
        <v>4</v>
      </c>
      <c r="N388">
        <v>3.5893809999999999</v>
      </c>
      <c r="O388">
        <v>1.0231000000000001E-2</v>
      </c>
      <c r="P388" t="s">
        <v>5</v>
      </c>
      <c r="Q388">
        <v>26.975173999999999</v>
      </c>
      <c r="R388">
        <v>0.18881000000000001</v>
      </c>
      <c r="S388" t="s">
        <v>6</v>
      </c>
      <c r="T388">
        <v>6.6251629999999997</v>
      </c>
      <c r="U388">
        <v>1.2791E-2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0.99853499999999995</v>
      </c>
      <c r="AJ388">
        <v>1.9999999999999999E-6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117.30225799999999</v>
      </c>
      <c r="I389">
        <v>4.78294</v>
      </c>
      <c r="J389" t="s">
        <v>3</v>
      </c>
      <c r="K389">
        <v>115.527304</v>
      </c>
      <c r="L389">
        <v>4.7076140000000004</v>
      </c>
      <c r="M389" t="s">
        <v>4</v>
      </c>
      <c r="N389">
        <v>4.1059549999999998</v>
      </c>
      <c r="O389">
        <v>1.4701000000000001E-2</v>
      </c>
      <c r="P389" t="s">
        <v>5</v>
      </c>
      <c r="Q389">
        <v>30.784269999999999</v>
      </c>
      <c r="R389">
        <v>0.23810400000000001</v>
      </c>
      <c r="S389" t="s">
        <v>6</v>
      </c>
      <c r="T389">
        <v>7.5707069999999996</v>
      </c>
      <c r="U389">
        <v>1.5709000000000001E-2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0.99861599999999995</v>
      </c>
      <c r="AJ389">
        <v>1.9999999999999999E-6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131.949512</v>
      </c>
      <c r="I390">
        <v>5.4733799999999997</v>
      </c>
      <c r="J390" t="s">
        <v>3</v>
      </c>
      <c r="K390">
        <v>129.953045</v>
      </c>
      <c r="L390">
        <v>5.3955029999999997</v>
      </c>
      <c r="M390" t="s">
        <v>4</v>
      </c>
      <c r="N390">
        <v>4.6174759999999999</v>
      </c>
      <c r="O390">
        <v>1.8112E-2</v>
      </c>
      <c r="P390" t="s">
        <v>5</v>
      </c>
      <c r="Q390">
        <v>34.621307000000002</v>
      </c>
      <c r="R390">
        <v>0.27757399999999999</v>
      </c>
      <c r="S390" t="s">
        <v>6</v>
      </c>
      <c r="T390">
        <v>8.5165030000000002</v>
      </c>
      <c r="U390">
        <v>1.7388000000000001E-2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0.99872000000000005</v>
      </c>
      <c r="AJ390">
        <v>1.9999999999999999E-6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146.36732499999999</v>
      </c>
      <c r="I391">
        <v>6.0880919999999996</v>
      </c>
      <c r="J391" t="s">
        <v>3</v>
      </c>
      <c r="K391">
        <v>144.149609</v>
      </c>
      <c r="L391">
        <v>6.0036139999999998</v>
      </c>
      <c r="M391" t="s">
        <v>4</v>
      </c>
      <c r="N391">
        <v>5.1269960000000001</v>
      </c>
      <c r="O391">
        <v>2.1017000000000001E-2</v>
      </c>
      <c r="P391" t="s">
        <v>5</v>
      </c>
      <c r="Q391">
        <v>38.428590999999997</v>
      </c>
      <c r="R391">
        <v>0.31058400000000003</v>
      </c>
      <c r="S391" t="s">
        <v>6</v>
      </c>
      <c r="T391">
        <v>9.4578050000000005</v>
      </c>
      <c r="U391">
        <v>1.8027000000000001E-2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0.99877400000000005</v>
      </c>
      <c r="AJ391">
        <v>1.9999999999999999E-6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160.904583</v>
      </c>
      <c r="I392">
        <v>6.9333549999999997</v>
      </c>
      <c r="J392" t="s">
        <v>3</v>
      </c>
      <c r="K392">
        <v>158.46614299999999</v>
      </c>
      <c r="L392">
        <v>6.8404249999999998</v>
      </c>
      <c r="M392" t="s">
        <v>4</v>
      </c>
      <c r="N392">
        <v>5.6370230000000001</v>
      </c>
      <c r="O392">
        <v>2.4094000000000001E-2</v>
      </c>
      <c r="P392" t="s">
        <v>5</v>
      </c>
      <c r="Q392">
        <v>42.243040000000001</v>
      </c>
      <c r="R392">
        <v>0.36243500000000001</v>
      </c>
      <c r="S392" t="s">
        <v>6</v>
      </c>
      <c r="T392">
        <v>10.401149</v>
      </c>
      <c r="U392">
        <v>2.0480999999999999E-2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0.99882800000000005</v>
      </c>
      <c r="AJ392">
        <v>1.9999999999999999E-6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175.34634600000001</v>
      </c>
      <c r="I393">
        <v>7.903632</v>
      </c>
      <c r="J393" t="s">
        <v>3</v>
      </c>
      <c r="K393">
        <v>172.68613999999999</v>
      </c>
      <c r="L393">
        <v>7.8067080000000004</v>
      </c>
      <c r="M393" t="s">
        <v>4</v>
      </c>
      <c r="N393">
        <v>6.1476030000000002</v>
      </c>
      <c r="O393">
        <v>2.8469999999999999E-2</v>
      </c>
      <c r="P393" t="s">
        <v>5</v>
      </c>
      <c r="Q393">
        <v>46.062249999999999</v>
      </c>
      <c r="R393">
        <v>0.40588800000000003</v>
      </c>
      <c r="S393" t="s">
        <v>6</v>
      </c>
      <c r="T393">
        <v>11.34703</v>
      </c>
      <c r="U393">
        <v>2.2735999999999999E-2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0.99893600000000005</v>
      </c>
      <c r="AJ393">
        <v>1.9999999999999999E-6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189.878491</v>
      </c>
      <c r="I394">
        <v>8.6647879999999997</v>
      </c>
      <c r="J394" t="s">
        <v>3</v>
      </c>
      <c r="K394">
        <v>186.997231</v>
      </c>
      <c r="L394">
        <v>8.5710859999999993</v>
      </c>
      <c r="M394" t="s">
        <v>4</v>
      </c>
      <c r="N394">
        <v>6.6583430000000003</v>
      </c>
      <c r="O394">
        <v>3.3236000000000002E-2</v>
      </c>
      <c r="P394" t="s">
        <v>5</v>
      </c>
      <c r="Q394">
        <v>49.892198999999998</v>
      </c>
      <c r="R394">
        <v>0.42150199999999999</v>
      </c>
      <c r="S394" t="s">
        <v>6</v>
      </c>
      <c r="T394">
        <v>12.292020000000001</v>
      </c>
      <c r="U394">
        <v>2.3772000000000001E-2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0.99912900000000004</v>
      </c>
      <c r="AJ394">
        <v>9.9999999999999995E-7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204.45290299999999</v>
      </c>
      <c r="I395">
        <v>8.8131529999999998</v>
      </c>
      <c r="J395" t="s">
        <v>3</v>
      </c>
      <c r="K395">
        <v>201.34896800000001</v>
      </c>
      <c r="L395">
        <v>8.7365539999999999</v>
      </c>
      <c r="M395" t="s">
        <v>4</v>
      </c>
      <c r="N395">
        <v>7.1691339999999997</v>
      </c>
      <c r="O395">
        <v>3.8415999999999999E-2</v>
      </c>
      <c r="P395" t="s">
        <v>5</v>
      </c>
      <c r="Q395">
        <v>53.736170000000001</v>
      </c>
      <c r="R395">
        <v>0.41045999999999999</v>
      </c>
      <c r="S395" t="s">
        <v>6</v>
      </c>
      <c r="T395">
        <v>13.237106000000001</v>
      </c>
      <c r="U395">
        <v>2.4308E-2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0.999247</v>
      </c>
      <c r="AJ395">
        <v>9.9999999999999995E-7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218.99277699999999</v>
      </c>
      <c r="I396">
        <v>8.8568300000000004</v>
      </c>
      <c r="J396" t="s">
        <v>3</v>
      </c>
      <c r="K396">
        <v>215.66740200000001</v>
      </c>
      <c r="L396">
        <v>8.782743</v>
      </c>
      <c r="M396" t="s">
        <v>4</v>
      </c>
      <c r="N396">
        <v>7.6802859999999997</v>
      </c>
      <c r="O396">
        <v>4.4481E-2</v>
      </c>
      <c r="P396" t="s">
        <v>5</v>
      </c>
      <c r="Q396">
        <v>57.548954000000002</v>
      </c>
      <c r="R396">
        <v>0.43001400000000001</v>
      </c>
      <c r="S396" t="s">
        <v>6</v>
      </c>
      <c r="T396">
        <v>14.178982</v>
      </c>
      <c r="U396">
        <v>2.4043999999999999E-2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0.99929100000000004</v>
      </c>
      <c r="AJ396">
        <v>9.9999999999999995E-7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233.56247400000001</v>
      </c>
      <c r="I397">
        <v>9.2709030000000006</v>
      </c>
      <c r="J397" t="s">
        <v>3</v>
      </c>
      <c r="K397">
        <v>230.015199</v>
      </c>
      <c r="L397">
        <v>9.1939639999999994</v>
      </c>
      <c r="M397" t="s">
        <v>4</v>
      </c>
      <c r="N397">
        <v>8.1913060000000009</v>
      </c>
      <c r="O397">
        <v>4.9797000000000001E-2</v>
      </c>
      <c r="P397" t="s">
        <v>5</v>
      </c>
      <c r="Q397">
        <v>61.384025999999999</v>
      </c>
      <c r="R397">
        <v>0.47592899999999999</v>
      </c>
      <c r="S397" t="s">
        <v>6</v>
      </c>
      <c r="T397">
        <v>15.123495</v>
      </c>
      <c r="U397">
        <v>2.5166000000000001E-2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0.99935200000000002</v>
      </c>
      <c r="AJ397">
        <v>9.9999999999999995E-7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248.16643500000001</v>
      </c>
      <c r="I398">
        <v>9.8251600000000003</v>
      </c>
      <c r="J398" t="s">
        <v>3</v>
      </c>
      <c r="K398">
        <v>244.397616</v>
      </c>
      <c r="L398">
        <v>9.746829</v>
      </c>
      <c r="M398" t="s">
        <v>4</v>
      </c>
      <c r="N398">
        <v>8.7032389999999999</v>
      </c>
      <c r="O398">
        <v>5.4989000000000003E-2</v>
      </c>
      <c r="P398" t="s">
        <v>5</v>
      </c>
      <c r="Q398">
        <v>65.203587999999996</v>
      </c>
      <c r="R398">
        <v>0.50743000000000005</v>
      </c>
      <c r="S398" t="s">
        <v>6</v>
      </c>
      <c r="T398">
        <v>16.067685000000001</v>
      </c>
      <c r="U398">
        <v>2.6626E-2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0.999421</v>
      </c>
      <c r="AJ398">
        <v>9.9999999999999995E-7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262.81074599999999</v>
      </c>
      <c r="I399">
        <v>10.753352</v>
      </c>
      <c r="J399" t="s">
        <v>3</v>
      </c>
      <c r="K399">
        <v>258.81954400000001</v>
      </c>
      <c r="L399">
        <v>10.658858</v>
      </c>
      <c r="M399" t="s">
        <v>4</v>
      </c>
      <c r="N399">
        <v>9.2144940000000002</v>
      </c>
      <c r="O399">
        <v>6.0836000000000001E-2</v>
      </c>
      <c r="P399" t="s">
        <v>5</v>
      </c>
      <c r="Q399">
        <v>69.003152</v>
      </c>
      <c r="R399">
        <v>0.54450500000000002</v>
      </c>
      <c r="S399" t="s">
        <v>6</v>
      </c>
      <c r="T399">
        <v>17.002689</v>
      </c>
      <c r="U399">
        <v>2.8583999999999998E-2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0.99942399999999998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277.51722100000001</v>
      </c>
      <c r="I400">
        <v>11.461691</v>
      </c>
      <c r="J400" t="s">
        <v>3</v>
      </c>
      <c r="K400">
        <v>273.303899</v>
      </c>
      <c r="L400">
        <v>11.350536</v>
      </c>
      <c r="M400" t="s">
        <v>4</v>
      </c>
      <c r="N400">
        <v>9.7266560000000002</v>
      </c>
      <c r="O400">
        <v>6.6733000000000001E-2</v>
      </c>
      <c r="P400" t="s">
        <v>5</v>
      </c>
      <c r="Q400">
        <v>72.817166999999998</v>
      </c>
      <c r="R400">
        <v>0.57421199999999994</v>
      </c>
      <c r="S400" t="s">
        <v>6</v>
      </c>
      <c r="T400">
        <v>17.940223</v>
      </c>
      <c r="U400">
        <v>3.1343000000000003E-2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0.99943700000000002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292.10736100000003</v>
      </c>
      <c r="I401">
        <v>12.026077000000001</v>
      </c>
      <c r="J401" t="s">
        <v>3</v>
      </c>
      <c r="K401">
        <v>287.672753</v>
      </c>
      <c r="L401">
        <v>11.911561000000001</v>
      </c>
      <c r="M401" t="s">
        <v>4</v>
      </c>
      <c r="N401">
        <v>10.236541000000001</v>
      </c>
      <c r="O401">
        <v>7.3228000000000001E-2</v>
      </c>
      <c r="P401" t="s">
        <v>5</v>
      </c>
      <c r="Q401">
        <v>76.602860000000007</v>
      </c>
      <c r="R401">
        <v>0.60839299999999996</v>
      </c>
      <c r="S401" t="s">
        <v>6</v>
      </c>
      <c r="T401">
        <v>18.871782</v>
      </c>
      <c r="U401">
        <v>3.2688000000000002E-2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0.99944100000000002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12.297496000000001</v>
      </c>
      <c r="I402">
        <v>0.284912</v>
      </c>
      <c r="J402" t="s">
        <v>3</v>
      </c>
      <c r="K402">
        <v>12.071198000000001</v>
      </c>
      <c r="L402">
        <v>0.28145900000000001</v>
      </c>
      <c r="M402" t="s">
        <v>4</v>
      </c>
      <c r="N402">
        <v>0.52740200000000004</v>
      </c>
      <c r="O402">
        <v>2.63E-4</v>
      </c>
      <c r="P402" t="s">
        <v>5</v>
      </c>
      <c r="Q402">
        <v>0</v>
      </c>
      <c r="R402">
        <v>0</v>
      </c>
      <c r="S402" t="s">
        <v>6</v>
      </c>
      <c r="T402">
        <v>0.97998300000000005</v>
      </c>
      <c r="U402">
        <v>1.1280000000000001E-3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1.2340000000000001E-3</v>
      </c>
      <c r="AG402">
        <v>0</v>
      </c>
      <c r="AH402" t="s">
        <v>11</v>
      </c>
      <c r="AI402">
        <v>0.99595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24.136264000000001</v>
      </c>
      <c r="I403">
        <v>0.67981199999999997</v>
      </c>
      <c r="J403" t="s">
        <v>3</v>
      </c>
      <c r="K403">
        <v>23.690142000000002</v>
      </c>
      <c r="L403">
        <v>0.67633500000000002</v>
      </c>
      <c r="M403" t="s">
        <v>4</v>
      </c>
      <c r="N403">
        <v>1.0453539999999999</v>
      </c>
      <c r="O403">
        <v>9.2599999999999996E-4</v>
      </c>
      <c r="P403" t="s">
        <v>5</v>
      </c>
      <c r="Q403">
        <v>0</v>
      </c>
      <c r="R403">
        <v>0</v>
      </c>
      <c r="S403" t="s">
        <v>6</v>
      </c>
      <c r="T403">
        <v>1.935532</v>
      </c>
      <c r="U403">
        <v>2.0939999999999999E-3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0.99690599999999996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35.854779000000001</v>
      </c>
      <c r="I404">
        <v>0.85089800000000004</v>
      </c>
      <c r="J404" t="s">
        <v>3</v>
      </c>
      <c r="K404">
        <v>35.189638000000002</v>
      </c>
      <c r="L404">
        <v>0.84443000000000001</v>
      </c>
      <c r="M404" t="s">
        <v>4</v>
      </c>
      <c r="N404">
        <v>1.5647679999999999</v>
      </c>
      <c r="O404">
        <v>2.258E-3</v>
      </c>
      <c r="P404" t="s">
        <v>5</v>
      </c>
      <c r="Q404">
        <v>0</v>
      </c>
      <c r="R404">
        <v>0</v>
      </c>
      <c r="S404" t="s">
        <v>6</v>
      </c>
      <c r="T404">
        <v>2.897853</v>
      </c>
      <c r="U404">
        <v>3.1619999999999999E-3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1.2310000000000001E-3</v>
      </c>
      <c r="AG404">
        <v>0</v>
      </c>
      <c r="AH404" t="s">
        <v>11</v>
      </c>
      <c r="AI404">
        <v>0.99735600000000002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47.606380999999999</v>
      </c>
      <c r="I405">
        <v>1.104948</v>
      </c>
      <c r="J405" t="s">
        <v>3</v>
      </c>
      <c r="K405">
        <v>46.721212999999999</v>
      </c>
      <c r="L405">
        <v>1.091143</v>
      </c>
      <c r="M405" t="s">
        <v>4</v>
      </c>
      <c r="N405">
        <v>2.0789200000000001</v>
      </c>
      <c r="O405">
        <v>3.3899999999999998E-3</v>
      </c>
      <c r="P405" t="s">
        <v>5</v>
      </c>
      <c r="Q405">
        <v>0</v>
      </c>
      <c r="R405">
        <v>0</v>
      </c>
      <c r="S405" t="s">
        <v>6</v>
      </c>
      <c r="T405">
        <v>3.8486989999999999</v>
      </c>
      <c r="U405">
        <v>4.4609999999999997E-3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0.99765099999999995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59.308720000000001</v>
      </c>
      <c r="I406">
        <v>1.80307</v>
      </c>
      <c r="J406" t="s">
        <v>3</v>
      </c>
      <c r="K406">
        <v>58.205275999999998</v>
      </c>
      <c r="L406">
        <v>1.77397</v>
      </c>
      <c r="M406" t="s">
        <v>4</v>
      </c>
      <c r="N406">
        <v>2.5930780000000002</v>
      </c>
      <c r="O406">
        <v>4.9430000000000003E-3</v>
      </c>
      <c r="P406" t="s">
        <v>5</v>
      </c>
      <c r="Q406">
        <v>0</v>
      </c>
      <c r="R406">
        <v>0</v>
      </c>
      <c r="S406" t="s">
        <v>6</v>
      </c>
      <c r="T406">
        <v>4.798813</v>
      </c>
      <c r="U406">
        <v>6.8760000000000002E-3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0.99801300000000004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70.976173000000003</v>
      </c>
      <c r="I407">
        <v>2.2621060000000002</v>
      </c>
      <c r="J407" t="s">
        <v>3</v>
      </c>
      <c r="K407">
        <v>69.654088999999999</v>
      </c>
      <c r="L407">
        <v>2.2203360000000001</v>
      </c>
      <c r="M407" t="s">
        <v>4</v>
      </c>
      <c r="N407">
        <v>3.1065459999999998</v>
      </c>
      <c r="O407">
        <v>6.77E-3</v>
      </c>
      <c r="P407" t="s">
        <v>5</v>
      </c>
      <c r="Q407">
        <v>0</v>
      </c>
      <c r="R407">
        <v>0</v>
      </c>
      <c r="S407" t="s">
        <v>6</v>
      </c>
      <c r="T407">
        <v>5.7517719999999999</v>
      </c>
      <c r="U407">
        <v>8.8859999999999998E-3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0.99829000000000001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82.713160000000002</v>
      </c>
      <c r="I408">
        <v>3.0938279999999998</v>
      </c>
      <c r="J408" t="s">
        <v>3</v>
      </c>
      <c r="K408">
        <v>81.173039000000003</v>
      </c>
      <c r="L408">
        <v>3.0337459999999998</v>
      </c>
      <c r="M408" t="s">
        <v>4</v>
      </c>
      <c r="N408">
        <v>3.6190630000000001</v>
      </c>
      <c r="O408">
        <v>8.5419999999999992E-3</v>
      </c>
      <c r="P408" t="s">
        <v>5</v>
      </c>
      <c r="Q408">
        <v>0</v>
      </c>
      <c r="R408">
        <v>0</v>
      </c>
      <c r="S408" t="s">
        <v>6</v>
      </c>
      <c r="T408">
        <v>6.701187</v>
      </c>
      <c r="U408">
        <v>1.0312999999999999E-2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0.99847799999999998</v>
      </c>
      <c r="AJ408">
        <v>1.9999999999999999E-6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94.393313000000006</v>
      </c>
      <c r="I409">
        <v>3.9457710000000001</v>
      </c>
      <c r="J409" t="s">
        <v>3</v>
      </c>
      <c r="K409">
        <v>92.634947999999994</v>
      </c>
      <c r="L409">
        <v>3.8716430000000002</v>
      </c>
      <c r="M409" t="s">
        <v>4</v>
      </c>
      <c r="N409">
        <v>4.1302890000000003</v>
      </c>
      <c r="O409">
        <v>1.065E-2</v>
      </c>
      <c r="P409" t="s">
        <v>5</v>
      </c>
      <c r="Q409">
        <v>0</v>
      </c>
      <c r="R409">
        <v>0</v>
      </c>
      <c r="S409" t="s">
        <v>6</v>
      </c>
      <c r="T409">
        <v>7.6503769999999998</v>
      </c>
      <c r="U409">
        <v>1.1906E-2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0.99863000000000002</v>
      </c>
      <c r="AJ409">
        <v>1.9999999999999999E-6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106.08705</v>
      </c>
      <c r="I410">
        <v>4.2402430000000004</v>
      </c>
      <c r="J410" t="s">
        <v>3</v>
      </c>
      <c r="K410">
        <v>104.11101499999999</v>
      </c>
      <c r="L410">
        <v>4.1556480000000002</v>
      </c>
      <c r="M410" t="s">
        <v>4</v>
      </c>
      <c r="N410">
        <v>4.642118</v>
      </c>
      <c r="O410">
        <v>1.3088000000000001E-2</v>
      </c>
      <c r="P410" t="s">
        <v>5</v>
      </c>
      <c r="Q410">
        <v>0</v>
      </c>
      <c r="R410">
        <v>0</v>
      </c>
      <c r="S410" t="s">
        <v>6</v>
      </c>
      <c r="T410">
        <v>8.5990350000000007</v>
      </c>
      <c r="U410">
        <v>1.3219E-2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0.99872499999999997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117.75747</v>
      </c>
      <c r="I411">
        <v>5.228332</v>
      </c>
      <c r="J411" t="s">
        <v>3</v>
      </c>
      <c r="K411">
        <v>115.563867</v>
      </c>
      <c r="L411">
        <v>5.1326850000000004</v>
      </c>
      <c r="M411" t="s">
        <v>4</v>
      </c>
      <c r="N411">
        <v>5.1580560000000002</v>
      </c>
      <c r="O411">
        <v>1.5568E-2</v>
      </c>
      <c r="P411" t="s">
        <v>5</v>
      </c>
      <c r="Q411">
        <v>0</v>
      </c>
      <c r="R411">
        <v>0</v>
      </c>
      <c r="S411" t="s">
        <v>6</v>
      </c>
      <c r="T411">
        <v>9.5517070000000004</v>
      </c>
      <c r="U411">
        <v>1.5249E-2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0.99881600000000004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129.392537</v>
      </c>
      <c r="I412">
        <v>5.7558749999999996</v>
      </c>
      <c r="J412" t="s">
        <v>3</v>
      </c>
      <c r="K412">
        <v>126.981388</v>
      </c>
      <c r="L412">
        <v>5.6508779999999996</v>
      </c>
      <c r="M412" t="s">
        <v>4</v>
      </c>
      <c r="N412">
        <v>5.6701980000000001</v>
      </c>
      <c r="O412">
        <v>1.9015000000000001E-2</v>
      </c>
      <c r="P412" t="s">
        <v>5</v>
      </c>
      <c r="Q412">
        <v>0</v>
      </c>
      <c r="R412">
        <v>0</v>
      </c>
      <c r="S412" t="s">
        <v>6</v>
      </c>
      <c r="T412">
        <v>10.500881</v>
      </c>
      <c r="U412">
        <v>1.7458000000000001E-2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0.99895699999999998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141.046628</v>
      </c>
      <c r="I413">
        <v>6.2214939999999999</v>
      </c>
      <c r="J413" t="s">
        <v>3</v>
      </c>
      <c r="K413">
        <v>138.417756</v>
      </c>
      <c r="L413">
        <v>6.1065100000000001</v>
      </c>
      <c r="M413" t="s">
        <v>4</v>
      </c>
      <c r="N413">
        <v>6.1812610000000001</v>
      </c>
      <c r="O413">
        <v>2.3047999999999999E-2</v>
      </c>
      <c r="P413" t="s">
        <v>5</v>
      </c>
      <c r="Q413">
        <v>0</v>
      </c>
      <c r="R413">
        <v>0</v>
      </c>
      <c r="S413" t="s">
        <v>6</v>
      </c>
      <c r="T413">
        <v>11.453218</v>
      </c>
      <c r="U413">
        <v>1.9521E-2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0.99898200000000004</v>
      </c>
      <c r="AJ413">
        <v>9.9999999999999995E-7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152.67853500000001</v>
      </c>
      <c r="I414">
        <v>6.4988780000000004</v>
      </c>
      <c r="J414" t="s">
        <v>3</v>
      </c>
      <c r="K414">
        <v>149.831199</v>
      </c>
      <c r="L414">
        <v>6.386107</v>
      </c>
      <c r="M414" t="s">
        <v>4</v>
      </c>
      <c r="N414">
        <v>6.6944049999999997</v>
      </c>
      <c r="O414">
        <v>2.7456999999999999E-2</v>
      </c>
      <c r="P414" t="s">
        <v>5</v>
      </c>
      <c r="Q414">
        <v>0</v>
      </c>
      <c r="R414">
        <v>0</v>
      </c>
      <c r="S414" t="s">
        <v>6</v>
      </c>
      <c r="T414">
        <v>12.402457999999999</v>
      </c>
      <c r="U414">
        <v>2.0746000000000001E-2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0.999135</v>
      </c>
      <c r="AJ414">
        <v>9.9999999999999995E-7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164.310677</v>
      </c>
      <c r="I415">
        <v>7.3812569999999997</v>
      </c>
      <c r="J415" t="s">
        <v>3</v>
      </c>
      <c r="K415">
        <v>161.24531500000001</v>
      </c>
      <c r="L415">
        <v>7.2617440000000002</v>
      </c>
      <c r="M415" t="s">
        <v>4</v>
      </c>
      <c r="N415">
        <v>7.2074579999999999</v>
      </c>
      <c r="O415">
        <v>3.1952000000000001E-2</v>
      </c>
      <c r="P415" t="s">
        <v>5</v>
      </c>
      <c r="Q415">
        <v>0</v>
      </c>
      <c r="R415">
        <v>0</v>
      </c>
      <c r="S415" t="s">
        <v>6</v>
      </c>
      <c r="T415">
        <v>13.350987</v>
      </c>
      <c r="U415">
        <v>2.2367999999999999E-2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0.99917800000000001</v>
      </c>
      <c r="AJ415">
        <v>9.9999999999999995E-7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176.050051</v>
      </c>
      <c r="I416">
        <v>8.4696820000000006</v>
      </c>
      <c r="J416" t="s">
        <v>3</v>
      </c>
      <c r="K416">
        <v>172.76682700000001</v>
      </c>
      <c r="L416">
        <v>8.3326469999999997</v>
      </c>
      <c r="M416" t="s">
        <v>4</v>
      </c>
      <c r="N416">
        <v>7.7226340000000002</v>
      </c>
      <c r="O416">
        <v>3.8414999999999998E-2</v>
      </c>
      <c r="P416" t="s">
        <v>5</v>
      </c>
      <c r="Q416">
        <v>0</v>
      </c>
      <c r="R416">
        <v>0</v>
      </c>
      <c r="S416" t="s">
        <v>6</v>
      </c>
      <c r="T416">
        <v>14.30564</v>
      </c>
      <c r="U416">
        <v>2.4223000000000001E-2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0.99920799999999999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187.825041</v>
      </c>
      <c r="I417">
        <v>10.196565</v>
      </c>
      <c r="J417" t="s">
        <v>3</v>
      </c>
      <c r="K417">
        <v>184.32346699999999</v>
      </c>
      <c r="L417">
        <v>10.042426000000001</v>
      </c>
      <c r="M417" t="s">
        <v>4</v>
      </c>
      <c r="N417">
        <v>8.2343060000000001</v>
      </c>
      <c r="O417">
        <v>4.4821E-2</v>
      </c>
      <c r="P417" t="s">
        <v>5</v>
      </c>
      <c r="Q417">
        <v>0</v>
      </c>
      <c r="R417">
        <v>0</v>
      </c>
      <c r="S417" t="s">
        <v>6</v>
      </c>
      <c r="T417">
        <v>15.255091999999999</v>
      </c>
      <c r="U417">
        <v>2.6407E-2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0.99923399999999996</v>
      </c>
      <c r="AJ417">
        <v>9.9999999999999995E-7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199.639847</v>
      </c>
      <c r="I418">
        <v>11.480757000000001</v>
      </c>
      <c r="J418" t="s">
        <v>3</v>
      </c>
      <c r="K418">
        <v>195.920626</v>
      </c>
      <c r="L418">
        <v>11.317304</v>
      </c>
      <c r="M418" t="s">
        <v>4</v>
      </c>
      <c r="N418">
        <v>8.7453120000000002</v>
      </c>
      <c r="O418">
        <v>5.1602000000000002E-2</v>
      </c>
      <c r="P418" t="s">
        <v>5</v>
      </c>
      <c r="Q418">
        <v>0</v>
      </c>
      <c r="R418">
        <v>0</v>
      </c>
      <c r="S418" t="s">
        <v>6</v>
      </c>
      <c r="T418">
        <v>16.204927999999999</v>
      </c>
      <c r="U418">
        <v>2.8239E-2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0.99944100000000002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211.34160900000001</v>
      </c>
      <c r="I419">
        <v>12.79064</v>
      </c>
      <c r="J419" t="s">
        <v>3</v>
      </c>
      <c r="K419">
        <v>207.40456699999999</v>
      </c>
      <c r="L419">
        <v>12.60815</v>
      </c>
      <c r="M419" t="s">
        <v>4</v>
      </c>
      <c r="N419">
        <v>9.2563429999999993</v>
      </c>
      <c r="O419">
        <v>5.8285999999999998E-2</v>
      </c>
      <c r="P419" t="s">
        <v>5</v>
      </c>
      <c r="Q419">
        <v>0</v>
      </c>
      <c r="R419">
        <v>0</v>
      </c>
      <c r="S419" t="s">
        <v>6</v>
      </c>
      <c r="T419">
        <v>17.146525</v>
      </c>
      <c r="U419">
        <v>2.9932E-2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0.99945700000000004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222.91324800000001</v>
      </c>
      <c r="I420">
        <v>13.448081999999999</v>
      </c>
      <c r="J420" t="s">
        <v>3</v>
      </c>
      <c r="K420">
        <v>218.75841399999999</v>
      </c>
      <c r="L420">
        <v>13.250503999999999</v>
      </c>
      <c r="M420" t="s">
        <v>4</v>
      </c>
      <c r="N420">
        <v>9.7673319999999997</v>
      </c>
      <c r="O420">
        <v>6.5638000000000002E-2</v>
      </c>
      <c r="P420" t="s">
        <v>5</v>
      </c>
      <c r="Q420">
        <v>0</v>
      </c>
      <c r="R420">
        <v>0</v>
      </c>
      <c r="S420" t="s">
        <v>6</v>
      </c>
      <c r="T420">
        <v>18.085643000000001</v>
      </c>
      <c r="U420">
        <v>3.1472E-2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0.99948700000000001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234.47164799999999</v>
      </c>
      <c r="I421">
        <v>14.950561</v>
      </c>
      <c r="J421" t="s">
        <v>3</v>
      </c>
      <c r="K421">
        <v>230.09921299999999</v>
      </c>
      <c r="L421">
        <v>14.734083</v>
      </c>
      <c r="M421" t="s">
        <v>4</v>
      </c>
      <c r="N421">
        <v>10.280957000000001</v>
      </c>
      <c r="O421">
        <v>7.1975999999999998E-2</v>
      </c>
      <c r="P421" t="s">
        <v>5</v>
      </c>
      <c r="Q421">
        <v>0</v>
      </c>
      <c r="R421">
        <v>0</v>
      </c>
      <c r="S421" t="s">
        <v>6</v>
      </c>
      <c r="T421">
        <v>19.023351000000002</v>
      </c>
      <c r="U421">
        <v>3.5201000000000003E-2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0.99950499999999998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18.555906</v>
      </c>
      <c r="I422">
        <v>1.674434</v>
      </c>
      <c r="J422" t="s">
        <v>3</v>
      </c>
      <c r="K422">
        <v>18.300820000000002</v>
      </c>
      <c r="L422">
        <v>1.658347</v>
      </c>
      <c r="M422" t="s">
        <v>4</v>
      </c>
      <c r="N422">
        <v>0.57873799999999997</v>
      </c>
      <c r="O422">
        <v>1.4419999999999999E-3</v>
      </c>
      <c r="P422" t="s">
        <v>5</v>
      </c>
      <c r="Q422">
        <v>5.3635120000000001</v>
      </c>
      <c r="R422">
        <v>2.1988000000000001E-2</v>
      </c>
      <c r="S422" t="s">
        <v>6</v>
      </c>
      <c r="T422">
        <v>0.97451100000000002</v>
      </c>
      <c r="U422">
        <v>6.78E-4</v>
      </c>
      <c r="V422" t="s">
        <v>7</v>
      </c>
      <c r="W422">
        <v>0.66434599999999999</v>
      </c>
      <c r="X422">
        <v>8.61E-4</v>
      </c>
      <c r="Y422" t="s">
        <v>8</v>
      </c>
      <c r="Z422">
        <v>2.3993410000000002</v>
      </c>
      <c r="AA422">
        <v>8.9149999999999993E-3</v>
      </c>
      <c r="AB422" t="s">
        <v>9</v>
      </c>
      <c r="AC422">
        <v>11.431164000000001</v>
      </c>
      <c r="AD422">
        <v>1.4137770000000001</v>
      </c>
      <c r="AE422" t="s">
        <v>10</v>
      </c>
      <c r="AF422">
        <v>1.2340000000000001E-3</v>
      </c>
      <c r="AG422">
        <v>0</v>
      </c>
      <c r="AH422" t="s">
        <v>11</v>
      </c>
      <c r="AI422">
        <v>0.99619400000000002</v>
      </c>
      <c r="AJ422">
        <v>3.0000000000000001E-6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36.512307999999997</v>
      </c>
      <c r="I423">
        <v>4.3387760000000002</v>
      </c>
      <c r="J423" t="s">
        <v>3</v>
      </c>
      <c r="K423">
        <v>36.010708000000001</v>
      </c>
      <c r="L423">
        <v>4.303871</v>
      </c>
      <c r="M423" t="s">
        <v>4</v>
      </c>
      <c r="N423">
        <v>1.15299</v>
      </c>
      <c r="O423">
        <v>4.6940000000000003E-3</v>
      </c>
      <c r="P423" t="s">
        <v>5</v>
      </c>
      <c r="Q423">
        <v>10.450652</v>
      </c>
      <c r="R423">
        <v>5.4094999999999997E-2</v>
      </c>
      <c r="S423" t="s">
        <v>6</v>
      </c>
      <c r="T423">
        <v>1.9432179999999999</v>
      </c>
      <c r="U423">
        <v>1.725E-3</v>
      </c>
      <c r="V423" t="s">
        <v>7</v>
      </c>
      <c r="W423">
        <v>1.322648</v>
      </c>
      <c r="X423">
        <v>1.92E-3</v>
      </c>
      <c r="Y423" t="s">
        <v>8</v>
      </c>
      <c r="Z423">
        <v>4.5482339999999999</v>
      </c>
      <c r="AA423">
        <v>1.9112000000000001E-2</v>
      </c>
      <c r="AB423" t="s">
        <v>9</v>
      </c>
      <c r="AC423">
        <v>22.555482999999999</v>
      </c>
      <c r="AD423">
        <v>3.753625</v>
      </c>
      <c r="AE423" t="s">
        <v>10</v>
      </c>
      <c r="AF423">
        <v>1.232E-3</v>
      </c>
      <c r="AG423">
        <v>0</v>
      </c>
      <c r="AH423" t="s">
        <v>11</v>
      </c>
      <c r="AI423">
        <v>0.99684899999999999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54.511862000000001</v>
      </c>
      <c r="I424">
        <v>6.6505130000000001</v>
      </c>
      <c r="J424" t="s">
        <v>3</v>
      </c>
      <c r="K424">
        <v>53.764398999999997</v>
      </c>
      <c r="L424">
        <v>6.607005</v>
      </c>
      <c r="M424" t="s">
        <v>4</v>
      </c>
      <c r="N424">
        <v>1.7239420000000001</v>
      </c>
      <c r="O424">
        <v>9.1940000000000008E-3</v>
      </c>
      <c r="P424" t="s">
        <v>5</v>
      </c>
      <c r="Q424">
        <v>15.523099999999999</v>
      </c>
      <c r="R424">
        <v>9.2999999999999999E-2</v>
      </c>
      <c r="S424" t="s">
        <v>6</v>
      </c>
      <c r="T424">
        <v>2.91188</v>
      </c>
      <c r="U424">
        <v>2.9610000000000001E-3</v>
      </c>
      <c r="V424" t="s">
        <v>7</v>
      </c>
      <c r="W424">
        <v>1.9839260000000001</v>
      </c>
      <c r="X424">
        <v>3.2729999999999999E-3</v>
      </c>
      <c r="Y424" t="s">
        <v>8</v>
      </c>
      <c r="Z424">
        <v>6.6854760000000004</v>
      </c>
      <c r="AA424">
        <v>2.8936E-2</v>
      </c>
      <c r="AB424" t="s">
        <v>9</v>
      </c>
      <c r="AC424">
        <v>33.741945000000001</v>
      </c>
      <c r="AD424">
        <v>5.8000239999999996</v>
      </c>
      <c r="AE424" t="s">
        <v>10</v>
      </c>
      <c r="AF424">
        <v>1.2310000000000001E-3</v>
      </c>
      <c r="AG424">
        <v>0</v>
      </c>
      <c r="AH424" t="s">
        <v>11</v>
      </c>
      <c r="AI424">
        <v>0.99742600000000003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72.491071000000005</v>
      </c>
      <c r="I425">
        <v>7.8453790000000003</v>
      </c>
      <c r="J425" t="s">
        <v>3</v>
      </c>
      <c r="K425">
        <v>71.499561</v>
      </c>
      <c r="L425">
        <v>7.7899450000000003</v>
      </c>
      <c r="M425" t="s">
        <v>4</v>
      </c>
      <c r="N425">
        <v>2.2944879999999999</v>
      </c>
      <c r="O425">
        <v>1.5453E-2</v>
      </c>
      <c r="P425" t="s">
        <v>5</v>
      </c>
      <c r="Q425">
        <v>20.586245000000002</v>
      </c>
      <c r="R425">
        <v>0.14099800000000001</v>
      </c>
      <c r="S425" t="s">
        <v>6</v>
      </c>
      <c r="T425">
        <v>3.8804099999999999</v>
      </c>
      <c r="U425">
        <v>4.052E-3</v>
      </c>
      <c r="V425" t="s">
        <v>7</v>
      </c>
      <c r="W425">
        <v>2.6439249999999999</v>
      </c>
      <c r="X425">
        <v>4.9439999999999996E-3</v>
      </c>
      <c r="Y425" t="s">
        <v>8</v>
      </c>
      <c r="Z425">
        <v>8.8123280000000008</v>
      </c>
      <c r="AA425">
        <v>4.3679000000000003E-2</v>
      </c>
      <c r="AB425" t="s">
        <v>9</v>
      </c>
      <c r="AC425">
        <v>44.922491000000001</v>
      </c>
      <c r="AD425">
        <v>6.6782349999999999</v>
      </c>
      <c r="AE425" t="s">
        <v>10</v>
      </c>
      <c r="AF425">
        <v>1.23E-3</v>
      </c>
      <c r="AG425">
        <v>0</v>
      </c>
      <c r="AH425" t="s">
        <v>11</v>
      </c>
      <c r="AI425">
        <v>0.99784200000000001</v>
      </c>
      <c r="AJ425">
        <v>1.9999999999999999E-6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90.313398000000007</v>
      </c>
      <c r="I426">
        <v>9.4923540000000006</v>
      </c>
      <c r="J426" t="s">
        <v>3</v>
      </c>
      <c r="K426">
        <v>89.078076999999993</v>
      </c>
      <c r="L426">
        <v>9.4274430000000002</v>
      </c>
      <c r="M426" t="s">
        <v>4</v>
      </c>
      <c r="N426">
        <v>2.8642259999999999</v>
      </c>
      <c r="O426">
        <v>2.3517E-2</v>
      </c>
      <c r="P426" t="s">
        <v>5</v>
      </c>
      <c r="Q426">
        <v>25.642289999999999</v>
      </c>
      <c r="R426">
        <v>0.177263</v>
      </c>
      <c r="S426" t="s">
        <v>6</v>
      </c>
      <c r="T426">
        <v>4.8476090000000003</v>
      </c>
      <c r="U426">
        <v>4.5030000000000001E-3</v>
      </c>
      <c r="V426" t="s">
        <v>7</v>
      </c>
      <c r="W426">
        <v>3.3018360000000002</v>
      </c>
      <c r="X426">
        <v>6.4770000000000001E-3</v>
      </c>
      <c r="Y426" t="s">
        <v>8</v>
      </c>
      <c r="Z426">
        <v>10.937661</v>
      </c>
      <c r="AA426">
        <v>5.4171999999999998E-2</v>
      </c>
      <c r="AB426" t="s">
        <v>9</v>
      </c>
      <c r="AC426">
        <v>55.966115000000002</v>
      </c>
      <c r="AD426">
        <v>8.0616129999999995</v>
      </c>
      <c r="AE426" t="s">
        <v>10</v>
      </c>
      <c r="AF426">
        <v>1.23E-3</v>
      </c>
      <c r="AG426">
        <v>0</v>
      </c>
      <c r="AH426" t="s">
        <v>11</v>
      </c>
      <c r="AI426">
        <v>0.998031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108.54964</v>
      </c>
      <c r="I427">
        <v>13.238764</v>
      </c>
      <c r="J427" t="s">
        <v>3</v>
      </c>
      <c r="K427">
        <v>107.068819</v>
      </c>
      <c r="L427">
        <v>13.143948999999999</v>
      </c>
      <c r="M427" t="s">
        <v>4</v>
      </c>
      <c r="N427">
        <v>3.433074</v>
      </c>
      <c r="O427">
        <v>3.3048000000000001E-2</v>
      </c>
      <c r="P427" t="s">
        <v>5</v>
      </c>
      <c r="Q427">
        <v>30.719508000000001</v>
      </c>
      <c r="R427">
        <v>0.22592999999999999</v>
      </c>
      <c r="S427" t="s">
        <v>6</v>
      </c>
      <c r="T427">
        <v>5.8142569999999996</v>
      </c>
      <c r="U427">
        <v>5.4000000000000003E-3</v>
      </c>
      <c r="V427" t="s">
        <v>7</v>
      </c>
      <c r="W427">
        <v>3.970332</v>
      </c>
      <c r="X427">
        <v>1.042E-2</v>
      </c>
      <c r="Y427" t="s">
        <v>8</v>
      </c>
      <c r="Z427">
        <v>13.069985000000001</v>
      </c>
      <c r="AA427">
        <v>6.7888000000000004E-2</v>
      </c>
      <c r="AB427" t="s">
        <v>9</v>
      </c>
      <c r="AC427">
        <v>67.396664999999999</v>
      </c>
      <c r="AD427">
        <v>11.44589</v>
      </c>
      <c r="AE427" t="s">
        <v>10</v>
      </c>
      <c r="AF427">
        <v>1.23E-3</v>
      </c>
      <c r="AG427">
        <v>0</v>
      </c>
      <c r="AH427" t="s">
        <v>11</v>
      </c>
      <c r="AI427">
        <v>0.99817599999999995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126.70353900000001</v>
      </c>
      <c r="I428">
        <v>17.733737999999999</v>
      </c>
      <c r="J428" t="s">
        <v>3</v>
      </c>
      <c r="K428">
        <v>124.97815799999999</v>
      </c>
      <c r="L428">
        <v>17.619384</v>
      </c>
      <c r="M428" t="s">
        <v>4</v>
      </c>
      <c r="N428">
        <v>4.0033430000000001</v>
      </c>
      <c r="O428">
        <v>4.4215999999999998E-2</v>
      </c>
      <c r="P428" t="s">
        <v>5</v>
      </c>
      <c r="Q428">
        <v>35.794949000000003</v>
      </c>
      <c r="R428">
        <v>0.27333200000000002</v>
      </c>
      <c r="S428" t="s">
        <v>6</v>
      </c>
      <c r="T428">
        <v>6.7846789999999997</v>
      </c>
      <c r="U428">
        <v>6.4689999999999999E-3</v>
      </c>
      <c r="V428" t="s">
        <v>7</v>
      </c>
      <c r="W428">
        <v>4.6350949999999997</v>
      </c>
      <c r="X428">
        <v>1.2008E-2</v>
      </c>
      <c r="Y428" t="s">
        <v>8</v>
      </c>
      <c r="Z428">
        <v>15.198634</v>
      </c>
      <c r="AA428">
        <v>8.0048999999999995E-2</v>
      </c>
      <c r="AB428" t="s">
        <v>9</v>
      </c>
      <c r="AC428">
        <v>78.762786000000006</v>
      </c>
      <c r="AD428">
        <v>15.182489</v>
      </c>
      <c r="AE428" t="s">
        <v>10</v>
      </c>
      <c r="AF428">
        <v>1.23E-3</v>
      </c>
      <c r="AG428">
        <v>0</v>
      </c>
      <c r="AH428" t="s">
        <v>11</v>
      </c>
      <c r="AI428">
        <v>0.99831599999999998</v>
      </c>
      <c r="AJ428">
        <v>1.9999999999999999E-6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144.83337599999999</v>
      </c>
      <c r="I429">
        <v>22.196384999999999</v>
      </c>
      <c r="J429" t="s">
        <v>3</v>
      </c>
      <c r="K429">
        <v>142.863123</v>
      </c>
      <c r="L429">
        <v>22.037302</v>
      </c>
      <c r="M429" t="s">
        <v>4</v>
      </c>
      <c r="N429">
        <v>4.5741959999999997</v>
      </c>
      <c r="O429">
        <v>5.7659000000000002E-2</v>
      </c>
      <c r="P429" t="s">
        <v>5</v>
      </c>
      <c r="Q429">
        <v>40.865361</v>
      </c>
      <c r="R429">
        <v>0.32364799999999999</v>
      </c>
      <c r="S429" t="s">
        <v>6</v>
      </c>
      <c r="T429">
        <v>7.751671</v>
      </c>
      <c r="U429">
        <v>8.3660000000000002E-3</v>
      </c>
      <c r="V429" t="s">
        <v>7</v>
      </c>
      <c r="W429">
        <v>5.3005570000000004</v>
      </c>
      <c r="X429">
        <v>1.2885000000000001E-2</v>
      </c>
      <c r="Y429" t="s">
        <v>8</v>
      </c>
      <c r="Z429">
        <v>17.320837999999998</v>
      </c>
      <c r="AA429">
        <v>9.4787999999999997E-2</v>
      </c>
      <c r="AB429" t="s">
        <v>9</v>
      </c>
      <c r="AC429">
        <v>90.109528999999995</v>
      </c>
      <c r="AD429">
        <v>19.239802000000001</v>
      </c>
      <c r="AE429" t="s">
        <v>10</v>
      </c>
      <c r="AF429">
        <v>1.23E-3</v>
      </c>
      <c r="AG429">
        <v>0</v>
      </c>
      <c r="AH429" t="s">
        <v>11</v>
      </c>
      <c r="AI429">
        <v>0.99867300000000003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162.66857300000001</v>
      </c>
      <c r="I430">
        <v>25.304403000000001</v>
      </c>
      <c r="J430" t="s">
        <v>3</v>
      </c>
      <c r="K430">
        <v>160.44973999999999</v>
      </c>
      <c r="L430">
        <v>25.117193</v>
      </c>
      <c r="M430" t="s">
        <v>4</v>
      </c>
      <c r="N430">
        <v>5.1428219999999998</v>
      </c>
      <c r="O430">
        <v>7.3547000000000001E-2</v>
      </c>
      <c r="P430" t="s">
        <v>5</v>
      </c>
      <c r="Q430">
        <v>45.927776999999999</v>
      </c>
      <c r="R430">
        <v>0.39029199999999997</v>
      </c>
      <c r="S430" t="s">
        <v>6</v>
      </c>
      <c r="T430">
        <v>8.7231319999999997</v>
      </c>
      <c r="U430">
        <v>9.5270000000000007E-3</v>
      </c>
      <c r="V430" t="s">
        <v>7</v>
      </c>
      <c r="W430">
        <v>5.9602709999999997</v>
      </c>
      <c r="X430">
        <v>1.5165E-2</v>
      </c>
      <c r="Y430" t="s">
        <v>8</v>
      </c>
      <c r="Z430">
        <v>19.434920000000002</v>
      </c>
      <c r="AA430">
        <v>0.110635</v>
      </c>
      <c r="AB430" t="s">
        <v>9</v>
      </c>
      <c r="AC430">
        <v>101.171069</v>
      </c>
      <c r="AD430">
        <v>21.887343999999999</v>
      </c>
      <c r="AE430" t="s">
        <v>10</v>
      </c>
      <c r="AF430">
        <v>1.23E-3</v>
      </c>
      <c r="AG430">
        <v>0</v>
      </c>
      <c r="AH430" t="s">
        <v>11</v>
      </c>
      <c r="AI430">
        <v>0.99883900000000003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180.34744000000001</v>
      </c>
      <c r="I431">
        <v>28.305053999999998</v>
      </c>
      <c r="J431" t="s">
        <v>3</v>
      </c>
      <c r="K431">
        <v>177.88421299999999</v>
      </c>
      <c r="L431">
        <v>28.106774999999999</v>
      </c>
      <c r="M431" t="s">
        <v>4</v>
      </c>
      <c r="N431">
        <v>5.711481</v>
      </c>
      <c r="O431">
        <v>9.1239000000000001E-2</v>
      </c>
      <c r="P431" t="s">
        <v>5</v>
      </c>
      <c r="Q431">
        <v>50.984144000000001</v>
      </c>
      <c r="R431">
        <v>0.43928400000000001</v>
      </c>
      <c r="S431" t="s">
        <v>6</v>
      </c>
      <c r="T431">
        <v>9.6896590000000007</v>
      </c>
      <c r="U431">
        <v>1.0181000000000001E-2</v>
      </c>
      <c r="V431" t="s">
        <v>7</v>
      </c>
      <c r="W431">
        <v>6.6188209999999996</v>
      </c>
      <c r="X431">
        <v>1.7593999999999999E-2</v>
      </c>
      <c r="Y431" t="s">
        <v>8</v>
      </c>
      <c r="Z431">
        <v>21.556184999999999</v>
      </c>
      <c r="AA431">
        <v>0.12595100000000001</v>
      </c>
      <c r="AB431" t="s">
        <v>9</v>
      </c>
      <c r="AC431">
        <v>112.094596</v>
      </c>
      <c r="AD431">
        <v>24.569154000000001</v>
      </c>
      <c r="AE431" t="s">
        <v>10</v>
      </c>
      <c r="AF431">
        <v>1.23E-3</v>
      </c>
      <c r="AG431">
        <v>0</v>
      </c>
      <c r="AH431" t="s">
        <v>11</v>
      </c>
      <c r="AI431">
        <v>0.998977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198.281462</v>
      </c>
      <c r="I432">
        <v>29.956685</v>
      </c>
      <c r="J432" t="s">
        <v>3</v>
      </c>
      <c r="K432">
        <v>195.57421400000001</v>
      </c>
      <c r="L432">
        <v>29.761896</v>
      </c>
      <c r="M432" t="s">
        <v>4</v>
      </c>
      <c r="N432">
        <v>6.2808679999999999</v>
      </c>
      <c r="O432">
        <v>0.109916</v>
      </c>
      <c r="P432" t="s">
        <v>5</v>
      </c>
      <c r="Q432">
        <v>56.055988999999997</v>
      </c>
      <c r="R432">
        <v>0.447519</v>
      </c>
      <c r="S432" t="s">
        <v>6</v>
      </c>
      <c r="T432">
        <v>10.655462</v>
      </c>
      <c r="U432">
        <v>1.0366999999999999E-2</v>
      </c>
      <c r="V432" t="s">
        <v>7</v>
      </c>
      <c r="W432">
        <v>7.2846890000000002</v>
      </c>
      <c r="X432">
        <v>1.7821E-2</v>
      </c>
      <c r="Y432" t="s">
        <v>8</v>
      </c>
      <c r="Z432">
        <v>23.682570999999999</v>
      </c>
      <c r="AA432">
        <v>0.13501299999999999</v>
      </c>
      <c r="AB432" t="s">
        <v>9</v>
      </c>
      <c r="AC432">
        <v>123.247142</v>
      </c>
      <c r="AD432">
        <v>26.573612000000001</v>
      </c>
      <c r="AE432" t="s">
        <v>10</v>
      </c>
      <c r="AF432">
        <v>1.23E-3</v>
      </c>
      <c r="AG432">
        <v>0</v>
      </c>
      <c r="AH432" t="s">
        <v>11</v>
      </c>
      <c r="AI432">
        <v>0.99912000000000001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216.19520499999999</v>
      </c>
      <c r="I433">
        <v>32.405118999999999</v>
      </c>
      <c r="J433" t="s">
        <v>3</v>
      </c>
      <c r="K433">
        <v>213.24394899999999</v>
      </c>
      <c r="L433">
        <v>32.197952999999998</v>
      </c>
      <c r="M433" t="s">
        <v>4</v>
      </c>
      <c r="N433">
        <v>6.8478139999999996</v>
      </c>
      <c r="O433">
        <v>0.12976499999999999</v>
      </c>
      <c r="P433" t="s">
        <v>5</v>
      </c>
      <c r="Q433">
        <v>61.112493999999998</v>
      </c>
      <c r="R433">
        <v>0.45218999999999998</v>
      </c>
      <c r="S433" t="s">
        <v>6</v>
      </c>
      <c r="T433">
        <v>11.621797000000001</v>
      </c>
      <c r="U433">
        <v>1.1324000000000001E-2</v>
      </c>
      <c r="V433" t="s">
        <v>7</v>
      </c>
      <c r="W433">
        <v>7.9404349999999999</v>
      </c>
      <c r="X433">
        <v>1.7566999999999999E-2</v>
      </c>
      <c r="Y433" t="s">
        <v>8</v>
      </c>
      <c r="Z433">
        <v>25.80049</v>
      </c>
      <c r="AA433">
        <v>0.138016</v>
      </c>
      <c r="AB433" t="s">
        <v>9</v>
      </c>
      <c r="AC433">
        <v>134.38726399999999</v>
      </c>
      <c r="AD433">
        <v>28.979199999999999</v>
      </c>
      <c r="AE433" t="s">
        <v>10</v>
      </c>
      <c r="AF433">
        <v>1.23E-3</v>
      </c>
      <c r="AG433">
        <v>0</v>
      </c>
      <c r="AH433" t="s">
        <v>11</v>
      </c>
      <c r="AI433">
        <v>0.99917299999999998</v>
      </c>
      <c r="AJ433">
        <v>9.9999999999999995E-7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234.19203200000001</v>
      </c>
      <c r="I434">
        <v>39.709837999999998</v>
      </c>
      <c r="J434" t="s">
        <v>3</v>
      </c>
      <c r="K434">
        <v>230.99524500000001</v>
      </c>
      <c r="L434">
        <v>39.452751999999997</v>
      </c>
      <c r="M434" t="s">
        <v>4</v>
      </c>
      <c r="N434">
        <v>7.4202170000000001</v>
      </c>
      <c r="O434">
        <v>0.14891799999999999</v>
      </c>
      <c r="P434" t="s">
        <v>5</v>
      </c>
      <c r="Q434">
        <v>66.161860000000004</v>
      </c>
      <c r="R434">
        <v>0.47681499999999999</v>
      </c>
      <c r="S434" t="s">
        <v>6</v>
      </c>
      <c r="T434">
        <v>12.588668999999999</v>
      </c>
      <c r="U434">
        <v>1.2192E-2</v>
      </c>
      <c r="V434" t="s">
        <v>7</v>
      </c>
      <c r="W434">
        <v>8.6018460000000001</v>
      </c>
      <c r="X434">
        <v>1.9741999999999999E-2</v>
      </c>
      <c r="Y434" t="s">
        <v>8</v>
      </c>
      <c r="Z434">
        <v>27.924845000000001</v>
      </c>
      <c r="AA434">
        <v>0.145619</v>
      </c>
      <c r="AB434" t="s">
        <v>9</v>
      </c>
      <c r="AC434">
        <v>145.57792000000001</v>
      </c>
      <c r="AD434">
        <v>35.203493000000002</v>
      </c>
      <c r="AE434" t="s">
        <v>10</v>
      </c>
      <c r="AF434">
        <v>1.23E-3</v>
      </c>
      <c r="AG434">
        <v>0</v>
      </c>
      <c r="AH434" t="s">
        <v>11</v>
      </c>
      <c r="AI434">
        <v>0.99926099999999995</v>
      </c>
      <c r="AJ434">
        <v>9.9999999999999995E-7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252.22807800000001</v>
      </c>
      <c r="I435">
        <v>43.479751</v>
      </c>
      <c r="J435" t="s">
        <v>3</v>
      </c>
      <c r="K435">
        <v>248.785697</v>
      </c>
      <c r="L435">
        <v>43.232474000000003</v>
      </c>
      <c r="M435" t="s">
        <v>4</v>
      </c>
      <c r="N435">
        <v>7.991371</v>
      </c>
      <c r="O435">
        <v>0.17010800000000001</v>
      </c>
      <c r="P435" t="s">
        <v>5</v>
      </c>
      <c r="Q435">
        <v>71.201846000000003</v>
      </c>
      <c r="R435">
        <v>0.538161</v>
      </c>
      <c r="S435" t="s">
        <v>6</v>
      </c>
      <c r="T435">
        <v>13.555472</v>
      </c>
      <c r="U435">
        <v>1.2770999999999999E-2</v>
      </c>
      <c r="V435" t="s">
        <v>7</v>
      </c>
      <c r="W435">
        <v>9.2617779999999996</v>
      </c>
      <c r="X435">
        <v>2.1447999999999998E-2</v>
      </c>
      <c r="Y435" t="s">
        <v>8</v>
      </c>
      <c r="Z435">
        <v>30.059645</v>
      </c>
      <c r="AA435">
        <v>0.17235600000000001</v>
      </c>
      <c r="AB435" t="s">
        <v>9</v>
      </c>
      <c r="AC435">
        <v>156.79677599999999</v>
      </c>
      <c r="AD435">
        <v>38.103462</v>
      </c>
      <c r="AE435" t="s">
        <v>10</v>
      </c>
      <c r="AF435">
        <v>1.23E-3</v>
      </c>
      <c r="AG435">
        <v>0</v>
      </c>
      <c r="AH435" t="s">
        <v>11</v>
      </c>
      <c r="AI435">
        <v>0.999332</v>
      </c>
      <c r="AJ435">
        <v>9.9999999999999995E-7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270.05151699999999</v>
      </c>
      <c r="I436">
        <v>51.080914</v>
      </c>
      <c r="J436" t="s">
        <v>3</v>
      </c>
      <c r="K436">
        <v>266.36525499999999</v>
      </c>
      <c r="L436">
        <v>50.818598999999999</v>
      </c>
      <c r="M436" t="s">
        <v>4</v>
      </c>
      <c r="N436">
        <v>8.5608649999999997</v>
      </c>
      <c r="O436">
        <v>0.19341</v>
      </c>
      <c r="P436" t="s">
        <v>5</v>
      </c>
      <c r="Q436">
        <v>76.232348000000002</v>
      </c>
      <c r="R436">
        <v>0.574735</v>
      </c>
      <c r="S436" t="s">
        <v>6</v>
      </c>
      <c r="T436">
        <v>14.525323999999999</v>
      </c>
      <c r="U436">
        <v>1.3436E-2</v>
      </c>
      <c r="V436" t="s">
        <v>7</v>
      </c>
      <c r="W436">
        <v>9.9242779999999993</v>
      </c>
      <c r="X436">
        <v>2.3099000000000001E-2</v>
      </c>
      <c r="Y436" t="s">
        <v>8</v>
      </c>
      <c r="Z436">
        <v>32.175249000000001</v>
      </c>
      <c r="AA436">
        <v>0.18338499999999999</v>
      </c>
      <c r="AB436" t="s">
        <v>9</v>
      </c>
      <c r="AC436">
        <v>167.81605500000001</v>
      </c>
      <c r="AD436">
        <v>44.685277999999997</v>
      </c>
      <c r="AE436" t="s">
        <v>10</v>
      </c>
      <c r="AF436">
        <v>1.23E-3</v>
      </c>
      <c r="AG436">
        <v>0</v>
      </c>
      <c r="AH436" t="s">
        <v>11</v>
      </c>
      <c r="AI436">
        <v>0.999332</v>
      </c>
      <c r="AJ436">
        <v>9.9999999999999995E-7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287.96962200000002</v>
      </c>
      <c r="I437">
        <v>55.703184</v>
      </c>
      <c r="J437" t="s">
        <v>3</v>
      </c>
      <c r="K437">
        <v>284.03916600000002</v>
      </c>
      <c r="L437">
        <v>55.433298000000001</v>
      </c>
      <c r="M437" t="s">
        <v>4</v>
      </c>
      <c r="N437">
        <v>9.1299700000000001</v>
      </c>
      <c r="O437">
        <v>0.21967999999999999</v>
      </c>
      <c r="P437" t="s">
        <v>5</v>
      </c>
      <c r="Q437">
        <v>81.267595</v>
      </c>
      <c r="R437">
        <v>0.62200200000000005</v>
      </c>
      <c r="S437" t="s">
        <v>6</v>
      </c>
      <c r="T437">
        <v>15.495715000000001</v>
      </c>
      <c r="U437">
        <v>1.5284000000000001E-2</v>
      </c>
      <c r="V437" t="s">
        <v>7</v>
      </c>
      <c r="W437">
        <v>10.588763999999999</v>
      </c>
      <c r="X437">
        <v>2.2445E-2</v>
      </c>
      <c r="Y437" t="s">
        <v>8</v>
      </c>
      <c r="Z437">
        <v>34.288187999999998</v>
      </c>
      <c r="AA437">
        <v>0.19386900000000001</v>
      </c>
      <c r="AB437" t="s">
        <v>9</v>
      </c>
      <c r="AC437">
        <v>178.928248</v>
      </c>
      <c r="AD437">
        <v>48.871037000000001</v>
      </c>
      <c r="AE437" t="s">
        <v>10</v>
      </c>
      <c r="AF437">
        <v>1.23E-3</v>
      </c>
      <c r="AG437">
        <v>0</v>
      </c>
      <c r="AH437" t="s">
        <v>11</v>
      </c>
      <c r="AI437">
        <v>0.99934100000000003</v>
      </c>
      <c r="AJ437">
        <v>9.9999999999999995E-7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305.99046800000002</v>
      </c>
      <c r="I438">
        <v>59.045952999999997</v>
      </c>
      <c r="J438" t="s">
        <v>3</v>
      </c>
      <c r="K438">
        <v>301.814099</v>
      </c>
      <c r="L438">
        <v>58.794477999999998</v>
      </c>
      <c r="M438" t="s">
        <v>4</v>
      </c>
      <c r="N438">
        <v>9.6978469999999994</v>
      </c>
      <c r="O438">
        <v>0.24667600000000001</v>
      </c>
      <c r="P438" t="s">
        <v>5</v>
      </c>
      <c r="Q438">
        <v>86.316554999999994</v>
      </c>
      <c r="R438">
        <v>0.67082699999999995</v>
      </c>
      <c r="S438" t="s">
        <v>6</v>
      </c>
      <c r="T438">
        <v>16.461079000000002</v>
      </c>
      <c r="U438">
        <v>1.7409000000000001E-2</v>
      </c>
      <c r="V438" t="s">
        <v>7</v>
      </c>
      <c r="W438">
        <v>11.258912</v>
      </c>
      <c r="X438">
        <v>2.7605000000000001E-2</v>
      </c>
      <c r="Y438" t="s">
        <v>8</v>
      </c>
      <c r="Z438">
        <v>36.409584000000002</v>
      </c>
      <c r="AA438">
        <v>0.19816500000000001</v>
      </c>
      <c r="AB438" t="s">
        <v>9</v>
      </c>
      <c r="AC438">
        <v>190.12693899999999</v>
      </c>
      <c r="AD438">
        <v>52.186058000000003</v>
      </c>
      <c r="AE438" t="s">
        <v>10</v>
      </c>
      <c r="AF438">
        <v>1.23E-3</v>
      </c>
      <c r="AG438">
        <v>0</v>
      </c>
      <c r="AH438" t="s">
        <v>11</v>
      </c>
      <c r="AI438">
        <v>0.99938700000000003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323.98256500000002</v>
      </c>
      <c r="I439">
        <v>57.089851000000003</v>
      </c>
      <c r="J439" t="s">
        <v>3</v>
      </c>
      <c r="K439">
        <v>319.56128999999999</v>
      </c>
      <c r="L439">
        <v>56.834977000000002</v>
      </c>
      <c r="M439" t="s">
        <v>4</v>
      </c>
      <c r="N439">
        <v>10.265641</v>
      </c>
      <c r="O439">
        <v>0.27598800000000001</v>
      </c>
      <c r="P439" t="s">
        <v>5</v>
      </c>
      <c r="Q439">
        <v>91.352341999999993</v>
      </c>
      <c r="R439">
        <v>0.69682599999999995</v>
      </c>
      <c r="S439" t="s">
        <v>6</v>
      </c>
      <c r="T439">
        <v>17.419595000000001</v>
      </c>
      <c r="U439">
        <v>1.9640999999999999E-2</v>
      </c>
      <c r="V439" t="s">
        <v>7</v>
      </c>
      <c r="W439">
        <v>11.921983000000001</v>
      </c>
      <c r="X439">
        <v>3.0084E-2</v>
      </c>
      <c r="Y439" t="s">
        <v>8</v>
      </c>
      <c r="Z439">
        <v>38.525500000000001</v>
      </c>
      <c r="AA439">
        <v>0.20838599999999999</v>
      </c>
      <c r="AB439" t="s">
        <v>9</v>
      </c>
      <c r="AC439">
        <v>201.311959</v>
      </c>
      <c r="AD439">
        <v>50.378762999999999</v>
      </c>
      <c r="AE439" t="s">
        <v>10</v>
      </c>
      <c r="AF439">
        <v>1.23E-3</v>
      </c>
      <c r="AG439">
        <v>0</v>
      </c>
      <c r="AH439" t="s">
        <v>11</v>
      </c>
      <c r="AI439">
        <v>0.99940200000000001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341.92908599999998</v>
      </c>
      <c r="I440">
        <v>59.828817000000001</v>
      </c>
      <c r="J440" t="s">
        <v>3</v>
      </c>
      <c r="K440">
        <v>337.26424200000002</v>
      </c>
      <c r="L440">
        <v>59.571724000000003</v>
      </c>
      <c r="M440" t="s">
        <v>4</v>
      </c>
      <c r="N440">
        <v>10.832234</v>
      </c>
      <c r="O440">
        <v>0.30313099999999998</v>
      </c>
      <c r="P440" t="s">
        <v>5</v>
      </c>
      <c r="Q440">
        <v>96.383967999999996</v>
      </c>
      <c r="R440">
        <v>0.75899700000000003</v>
      </c>
      <c r="S440" t="s">
        <v>6</v>
      </c>
      <c r="T440">
        <v>18.376722999999998</v>
      </c>
      <c r="U440">
        <v>2.1101000000000002E-2</v>
      </c>
      <c r="V440" t="s">
        <v>7</v>
      </c>
      <c r="W440">
        <v>12.586867</v>
      </c>
      <c r="X440">
        <v>3.0256999999999999E-2</v>
      </c>
      <c r="Y440" t="s">
        <v>8</v>
      </c>
      <c r="Z440">
        <v>40.641849000000001</v>
      </c>
      <c r="AA440">
        <v>0.22950300000000001</v>
      </c>
      <c r="AB440" t="s">
        <v>9</v>
      </c>
      <c r="AC440">
        <v>212.459655</v>
      </c>
      <c r="AD440">
        <v>51.716698999999998</v>
      </c>
      <c r="AE440" t="s">
        <v>10</v>
      </c>
      <c r="AF440">
        <v>1.23E-3</v>
      </c>
      <c r="AG440">
        <v>0</v>
      </c>
      <c r="AH440" t="s">
        <v>11</v>
      </c>
      <c r="AI440">
        <v>0.999498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360.05729400000001</v>
      </c>
      <c r="I441">
        <v>66.270455999999996</v>
      </c>
      <c r="J441" t="s">
        <v>3</v>
      </c>
      <c r="K441">
        <v>355.14913100000001</v>
      </c>
      <c r="L441">
        <v>65.983647000000005</v>
      </c>
      <c r="M441" t="s">
        <v>4</v>
      </c>
      <c r="N441">
        <v>11.399677000000001</v>
      </c>
      <c r="O441">
        <v>0.33183800000000002</v>
      </c>
      <c r="P441" t="s">
        <v>5</v>
      </c>
      <c r="Q441">
        <v>101.416973</v>
      </c>
      <c r="R441">
        <v>0.76733099999999999</v>
      </c>
      <c r="S441" t="s">
        <v>6</v>
      </c>
      <c r="T441">
        <v>19.336278</v>
      </c>
      <c r="U441">
        <v>2.2599999999999999E-2</v>
      </c>
      <c r="V441" t="s">
        <v>7</v>
      </c>
      <c r="W441">
        <v>13.253423</v>
      </c>
      <c r="X441">
        <v>3.1345999999999999E-2</v>
      </c>
      <c r="Y441" t="s">
        <v>8</v>
      </c>
      <c r="Z441">
        <v>42.754703999999997</v>
      </c>
      <c r="AA441">
        <v>0.23049</v>
      </c>
      <c r="AB441" t="s">
        <v>9</v>
      </c>
      <c r="AC441">
        <v>223.786765</v>
      </c>
      <c r="AD441">
        <v>57.960571999999999</v>
      </c>
      <c r="AE441" t="s">
        <v>10</v>
      </c>
      <c r="AF441">
        <v>1.23E-3</v>
      </c>
      <c r="AG441">
        <v>0</v>
      </c>
      <c r="AH441" t="s">
        <v>11</v>
      </c>
      <c r="AI441">
        <v>0.99951800000000002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14.435922</v>
      </c>
      <c r="I462">
        <v>0.71932099999999999</v>
      </c>
      <c r="J462" t="s">
        <v>3</v>
      </c>
      <c r="K462">
        <v>14.182072</v>
      </c>
      <c r="L462">
        <v>0.71487000000000001</v>
      </c>
      <c r="M462" t="s">
        <v>4</v>
      </c>
      <c r="N462">
        <v>0.56787399999999999</v>
      </c>
      <c r="O462">
        <v>6.0599999999999998E-4</v>
      </c>
      <c r="P462" t="s">
        <v>5</v>
      </c>
      <c r="Q462">
        <v>0</v>
      </c>
      <c r="R462">
        <v>0</v>
      </c>
      <c r="S462" t="s">
        <v>6</v>
      </c>
      <c r="T462">
        <v>0.98738899999999996</v>
      </c>
      <c r="U462">
        <v>8.4099999999999995E-4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1.2359999999999999E-3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0.99630200000000002</v>
      </c>
      <c r="AJ462">
        <v>3.0000000000000001E-6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28.477588000000001</v>
      </c>
      <c r="I463">
        <v>2.5691039999999998</v>
      </c>
      <c r="J463" t="s">
        <v>3</v>
      </c>
      <c r="K463">
        <v>27.972984</v>
      </c>
      <c r="L463">
        <v>2.5461649999999998</v>
      </c>
      <c r="M463" t="s">
        <v>4</v>
      </c>
      <c r="N463">
        <v>1.1283339999999999</v>
      </c>
      <c r="O463">
        <v>2.2049999999999999E-3</v>
      </c>
      <c r="P463" t="s">
        <v>5</v>
      </c>
      <c r="Q463">
        <v>0</v>
      </c>
      <c r="R463">
        <v>0</v>
      </c>
      <c r="S463" t="s">
        <v>6</v>
      </c>
      <c r="T463">
        <v>1.9617309999999999</v>
      </c>
      <c r="U463">
        <v>2.1849999999999999E-3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1.2310000000000001E-3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0.99688100000000002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42.158186000000001</v>
      </c>
      <c r="I464">
        <v>4.1074780000000004</v>
      </c>
      <c r="J464" t="s">
        <v>3</v>
      </c>
      <c r="K464">
        <v>41.405960999999998</v>
      </c>
      <c r="L464">
        <v>4.0814630000000003</v>
      </c>
      <c r="M464" t="s">
        <v>4</v>
      </c>
      <c r="N464">
        <v>1.6867399999999999</v>
      </c>
      <c r="O464">
        <v>4.5469999999999998E-3</v>
      </c>
      <c r="P464" t="s">
        <v>5</v>
      </c>
      <c r="Q464">
        <v>0</v>
      </c>
      <c r="R464">
        <v>0</v>
      </c>
      <c r="S464" t="s">
        <v>6</v>
      </c>
      <c r="T464">
        <v>2.9300380000000001</v>
      </c>
      <c r="U464">
        <v>4.2529999999999998E-3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1.2310000000000001E-3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0.99721000000000004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55.518551000000002</v>
      </c>
      <c r="I465">
        <v>6.6243220000000003</v>
      </c>
      <c r="J465" t="s">
        <v>3</v>
      </c>
      <c r="K465">
        <v>54.521801000000004</v>
      </c>
      <c r="L465">
        <v>6.5929169999999999</v>
      </c>
      <c r="M465" t="s">
        <v>4</v>
      </c>
      <c r="N465">
        <v>2.243668</v>
      </c>
      <c r="O465">
        <v>7.8050000000000003E-3</v>
      </c>
      <c r="P465" t="s">
        <v>5</v>
      </c>
      <c r="Q465">
        <v>0</v>
      </c>
      <c r="R465">
        <v>0</v>
      </c>
      <c r="S465" t="s">
        <v>6</v>
      </c>
      <c r="T465">
        <v>3.8914439999999999</v>
      </c>
      <c r="U465">
        <v>4.9829999999999996E-3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1.23E-3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0.99785699999999999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69.086331999999999</v>
      </c>
      <c r="I466">
        <v>7.5427280000000003</v>
      </c>
      <c r="J466" t="s">
        <v>3</v>
      </c>
      <c r="K466">
        <v>67.846737000000005</v>
      </c>
      <c r="L466">
        <v>7.5062069999999999</v>
      </c>
      <c r="M466" t="s">
        <v>4</v>
      </c>
      <c r="N466">
        <v>2.7991959999999998</v>
      </c>
      <c r="O466">
        <v>1.1858E-2</v>
      </c>
      <c r="P466" t="s">
        <v>5</v>
      </c>
      <c r="Q466">
        <v>0</v>
      </c>
      <c r="R466">
        <v>0</v>
      </c>
      <c r="S466" t="s">
        <v>6</v>
      </c>
      <c r="T466">
        <v>4.8541090000000002</v>
      </c>
      <c r="U466">
        <v>5.6950000000000004E-3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1.23E-3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0.99791700000000005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82.462823999999998</v>
      </c>
      <c r="I467">
        <v>10.310435</v>
      </c>
      <c r="J467" t="s">
        <v>3</v>
      </c>
      <c r="K467">
        <v>80.980667999999994</v>
      </c>
      <c r="L467">
        <v>10.233703</v>
      </c>
      <c r="M467" t="s">
        <v>4</v>
      </c>
      <c r="N467">
        <v>3.356544</v>
      </c>
      <c r="O467">
        <v>1.7299999999999999E-2</v>
      </c>
      <c r="P467" t="s">
        <v>5</v>
      </c>
      <c r="Q467">
        <v>0</v>
      </c>
      <c r="R467">
        <v>0</v>
      </c>
      <c r="S467" t="s">
        <v>6</v>
      </c>
      <c r="T467">
        <v>5.8246200000000004</v>
      </c>
      <c r="U467">
        <v>6.783E-3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1.23E-3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0.99836100000000005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95.908165999999994</v>
      </c>
      <c r="I468">
        <v>14.624131999999999</v>
      </c>
      <c r="J468" t="s">
        <v>3</v>
      </c>
      <c r="K468">
        <v>94.182160999999994</v>
      </c>
      <c r="L468">
        <v>14.526942</v>
      </c>
      <c r="M468" t="s">
        <v>4</v>
      </c>
      <c r="N468">
        <v>3.9150930000000002</v>
      </c>
      <c r="O468">
        <v>2.503E-2</v>
      </c>
      <c r="P468" t="s">
        <v>5</v>
      </c>
      <c r="Q468">
        <v>0</v>
      </c>
      <c r="R468">
        <v>0</v>
      </c>
      <c r="S468" t="s">
        <v>6</v>
      </c>
      <c r="T468">
        <v>6.7926000000000002</v>
      </c>
      <c r="U468">
        <v>8.5019999999999991E-3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1.23E-3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0.99856199999999995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109.445857</v>
      </c>
      <c r="I469">
        <v>18.451281000000002</v>
      </c>
      <c r="J469" t="s">
        <v>3</v>
      </c>
      <c r="K469">
        <v>107.477079</v>
      </c>
      <c r="L469">
        <v>18.312792000000002</v>
      </c>
      <c r="M469" t="s">
        <v>4</v>
      </c>
      <c r="N469">
        <v>4.4711660000000002</v>
      </c>
      <c r="O469">
        <v>3.2093000000000003E-2</v>
      </c>
      <c r="P469" t="s">
        <v>5</v>
      </c>
      <c r="Q469">
        <v>0</v>
      </c>
      <c r="R469">
        <v>0</v>
      </c>
      <c r="S469" t="s">
        <v>6</v>
      </c>
      <c r="T469">
        <v>7.7552139999999996</v>
      </c>
      <c r="U469">
        <v>1.0024E-2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1.23E-3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0.99872700000000003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122.99982300000001</v>
      </c>
      <c r="I470">
        <v>21.282243999999999</v>
      </c>
      <c r="J470" t="s">
        <v>3</v>
      </c>
      <c r="K470">
        <v>120.787757</v>
      </c>
      <c r="L470">
        <v>21.122698</v>
      </c>
      <c r="M470" t="s">
        <v>4</v>
      </c>
      <c r="N470">
        <v>5.0286340000000003</v>
      </c>
      <c r="O470">
        <v>4.1515000000000003E-2</v>
      </c>
      <c r="P470" t="s">
        <v>5</v>
      </c>
      <c r="Q470">
        <v>0</v>
      </c>
      <c r="R470">
        <v>0</v>
      </c>
      <c r="S470" t="s">
        <v>6</v>
      </c>
      <c r="T470">
        <v>8.7242180000000005</v>
      </c>
      <c r="U470">
        <v>1.2885000000000001E-2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1.23E-3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0.99878599999999995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136.69212400000001</v>
      </c>
      <c r="I471">
        <v>23.971333999999999</v>
      </c>
      <c r="J471" t="s">
        <v>3</v>
      </c>
      <c r="K471">
        <v>134.237844</v>
      </c>
      <c r="L471">
        <v>23.805368999999999</v>
      </c>
      <c r="M471" t="s">
        <v>4</v>
      </c>
      <c r="N471">
        <v>5.5843049999999996</v>
      </c>
      <c r="O471">
        <v>5.0111999999999997E-2</v>
      </c>
      <c r="P471" t="s">
        <v>5</v>
      </c>
      <c r="Q471">
        <v>0</v>
      </c>
      <c r="R471">
        <v>0</v>
      </c>
      <c r="S471" t="s">
        <v>6</v>
      </c>
      <c r="T471">
        <v>9.6858579999999996</v>
      </c>
      <c r="U471">
        <v>1.5235E-2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1.23E-3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0.99901099999999998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150.35772499999999</v>
      </c>
      <c r="I472">
        <v>25.857068000000002</v>
      </c>
      <c r="J472" t="s">
        <v>3</v>
      </c>
      <c r="K472">
        <v>147.66104000000001</v>
      </c>
      <c r="L472">
        <v>25.654323999999999</v>
      </c>
      <c r="M472" t="s">
        <v>4</v>
      </c>
      <c r="N472">
        <v>6.1396559999999996</v>
      </c>
      <c r="O472">
        <v>5.8792999999999998E-2</v>
      </c>
      <c r="P472" t="s">
        <v>5</v>
      </c>
      <c r="Q472">
        <v>0</v>
      </c>
      <c r="R472">
        <v>0</v>
      </c>
      <c r="S472" t="s">
        <v>6</v>
      </c>
      <c r="T472">
        <v>10.650463999999999</v>
      </c>
      <c r="U472">
        <v>1.7128999999999998E-2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1.23E-3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0.99911399999999995</v>
      </c>
      <c r="AJ472">
        <v>9.9999999999999995E-7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163.99337199999999</v>
      </c>
      <c r="I473">
        <v>29.367789999999999</v>
      </c>
      <c r="J473" t="s">
        <v>3</v>
      </c>
      <c r="K473">
        <v>161.053788</v>
      </c>
      <c r="L473">
        <v>29.134326999999999</v>
      </c>
      <c r="M473" t="s">
        <v>4</v>
      </c>
      <c r="N473">
        <v>6.6961849999999998</v>
      </c>
      <c r="O473">
        <v>6.7419999999999994E-2</v>
      </c>
      <c r="P473" t="s">
        <v>5</v>
      </c>
      <c r="Q473">
        <v>0</v>
      </c>
      <c r="R473">
        <v>0</v>
      </c>
      <c r="S473" t="s">
        <v>6</v>
      </c>
      <c r="T473">
        <v>11.618588000000001</v>
      </c>
      <c r="U473">
        <v>1.9008000000000001E-2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1.23E-3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0.99920100000000001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177.514028</v>
      </c>
      <c r="I474">
        <v>32.130853000000002</v>
      </c>
      <c r="J474" t="s">
        <v>3</v>
      </c>
      <c r="K474">
        <v>174.33271500000001</v>
      </c>
      <c r="L474">
        <v>31.904916</v>
      </c>
      <c r="M474" t="s">
        <v>4</v>
      </c>
      <c r="N474">
        <v>7.2513480000000001</v>
      </c>
      <c r="O474">
        <v>7.6757000000000006E-2</v>
      </c>
      <c r="P474" t="s">
        <v>5</v>
      </c>
      <c r="Q474">
        <v>0</v>
      </c>
      <c r="R474">
        <v>0</v>
      </c>
      <c r="S474" t="s">
        <v>6</v>
      </c>
      <c r="T474">
        <v>12.584194999999999</v>
      </c>
      <c r="U474">
        <v>1.8634000000000001E-2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1.23E-3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0.99920900000000001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190.92793399999999</v>
      </c>
      <c r="I475">
        <v>37.695450000000001</v>
      </c>
      <c r="J475" t="s">
        <v>3</v>
      </c>
      <c r="K475">
        <v>187.50215299999999</v>
      </c>
      <c r="L475">
        <v>37.481856000000001</v>
      </c>
      <c r="M475" t="s">
        <v>4</v>
      </c>
      <c r="N475">
        <v>7.8078830000000004</v>
      </c>
      <c r="O475">
        <v>8.6016999999999996E-2</v>
      </c>
      <c r="P475" t="s">
        <v>5</v>
      </c>
      <c r="Q475">
        <v>0</v>
      </c>
      <c r="R475">
        <v>0</v>
      </c>
      <c r="S475" t="s">
        <v>6</v>
      </c>
      <c r="T475">
        <v>13.549912000000001</v>
      </c>
      <c r="U475">
        <v>1.8867999999999999E-2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1.23E-3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0.99922299999999997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204.14211</v>
      </c>
      <c r="I476">
        <v>39.11694</v>
      </c>
      <c r="J476" t="s">
        <v>3</v>
      </c>
      <c r="K476">
        <v>200.47466399999999</v>
      </c>
      <c r="L476">
        <v>38.898581</v>
      </c>
      <c r="M476" t="s">
        <v>4</v>
      </c>
      <c r="N476">
        <v>8.3646399999999996</v>
      </c>
      <c r="O476">
        <v>9.6939999999999998E-2</v>
      </c>
      <c r="P476" t="s">
        <v>5</v>
      </c>
      <c r="Q476">
        <v>0</v>
      </c>
      <c r="R476">
        <v>0</v>
      </c>
      <c r="S476" t="s">
        <v>6</v>
      </c>
      <c r="T476">
        <v>14.513425</v>
      </c>
      <c r="U476">
        <v>1.9816E-2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1.23E-3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0.99925200000000003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217.812849</v>
      </c>
      <c r="I477">
        <v>41.284323999999998</v>
      </c>
      <c r="J477" t="s">
        <v>3</v>
      </c>
      <c r="K477">
        <v>213.901779</v>
      </c>
      <c r="L477">
        <v>41.026434999999999</v>
      </c>
      <c r="M477" t="s">
        <v>4</v>
      </c>
      <c r="N477">
        <v>8.9224779999999999</v>
      </c>
      <c r="O477">
        <v>0.108501</v>
      </c>
      <c r="P477" t="s">
        <v>5</v>
      </c>
      <c r="Q477">
        <v>0</v>
      </c>
      <c r="R477">
        <v>0</v>
      </c>
      <c r="S477" t="s">
        <v>6</v>
      </c>
      <c r="T477">
        <v>15.475949999999999</v>
      </c>
      <c r="U477">
        <v>2.1087999999999999E-2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1.23E-3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0.99930200000000002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231.317654</v>
      </c>
      <c r="I478">
        <v>43.066946000000002</v>
      </c>
      <c r="J478" t="s">
        <v>3</v>
      </c>
      <c r="K478">
        <v>227.163366</v>
      </c>
      <c r="L478">
        <v>42.792144</v>
      </c>
      <c r="M478" t="s">
        <v>4</v>
      </c>
      <c r="N478">
        <v>9.4787409999999994</v>
      </c>
      <c r="O478">
        <v>0.121419</v>
      </c>
      <c r="P478" t="s">
        <v>5</v>
      </c>
      <c r="Q478">
        <v>0</v>
      </c>
      <c r="R478">
        <v>0</v>
      </c>
      <c r="S478" t="s">
        <v>6</v>
      </c>
      <c r="T478">
        <v>16.435531000000001</v>
      </c>
      <c r="U478">
        <v>2.163E-2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1.23E-3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0.99936000000000003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244.91027600000001</v>
      </c>
      <c r="I479">
        <v>48.598115</v>
      </c>
      <c r="J479" t="s">
        <v>3</v>
      </c>
      <c r="K479">
        <v>240.51292599999999</v>
      </c>
      <c r="L479">
        <v>48.288533999999999</v>
      </c>
      <c r="M479" t="s">
        <v>4</v>
      </c>
      <c r="N479">
        <v>10.03471</v>
      </c>
      <c r="O479">
        <v>0.13583899999999999</v>
      </c>
      <c r="P479" t="s">
        <v>5</v>
      </c>
      <c r="Q479">
        <v>0</v>
      </c>
      <c r="R479">
        <v>0</v>
      </c>
      <c r="S479" t="s">
        <v>6</v>
      </c>
      <c r="T479">
        <v>17.388231000000001</v>
      </c>
      <c r="U479">
        <v>2.1916999999999999E-2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1.23E-3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0.99936599999999998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258.40103099999999</v>
      </c>
      <c r="I480">
        <v>53.195490999999997</v>
      </c>
      <c r="J480" t="s">
        <v>3</v>
      </c>
      <c r="K480">
        <v>253.76087699999999</v>
      </c>
      <c r="L480">
        <v>52.866698</v>
      </c>
      <c r="M480" t="s">
        <v>4</v>
      </c>
      <c r="N480">
        <v>10.591468000000001</v>
      </c>
      <c r="O480">
        <v>0.151509</v>
      </c>
      <c r="P480" t="s">
        <v>5</v>
      </c>
      <c r="Q480">
        <v>0</v>
      </c>
      <c r="R480">
        <v>0</v>
      </c>
      <c r="S480" t="s">
        <v>6</v>
      </c>
      <c r="T480">
        <v>18.342711000000001</v>
      </c>
      <c r="U480">
        <v>2.3046000000000001E-2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1.23E-3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0.99940499999999999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271.94906900000001</v>
      </c>
      <c r="I481">
        <v>54.906775000000003</v>
      </c>
      <c r="J481" t="s">
        <v>3</v>
      </c>
      <c r="K481">
        <v>267.065473</v>
      </c>
      <c r="L481">
        <v>54.550243000000002</v>
      </c>
      <c r="M481" t="s">
        <v>4</v>
      </c>
      <c r="N481">
        <v>11.148961</v>
      </c>
      <c r="O481">
        <v>0.16780100000000001</v>
      </c>
      <c r="P481" t="s">
        <v>5</v>
      </c>
      <c r="Q481">
        <v>0</v>
      </c>
      <c r="R481">
        <v>0</v>
      </c>
      <c r="S481" t="s">
        <v>6</v>
      </c>
      <c r="T481">
        <v>19.298777000000001</v>
      </c>
      <c r="U481">
        <v>2.4152E-2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1.23E-3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0.99941999999999998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190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20.196895999999999</v>
      </c>
      <c r="I482">
        <v>1.1198090000000001</v>
      </c>
      <c r="J482" t="s">
        <v>3</v>
      </c>
      <c r="K482">
        <v>19.923832000000001</v>
      </c>
      <c r="L482">
        <v>1.117588</v>
      </c>
      <c r="M482" t="s">
        <v>4</v>
      </c>
      <c r="N482">
        <v>0.51333600000000001</v>
      </c>
      <c r="O482">
        <v>8.1400000000000005E-4</v>
      </c>
      <c r="P482" t="s">
        <v>5</v>
      </c>
      <c r="Q482">
        <v>6.7280389999999999</v>
      </c>
      <c r="R482">
        <v>2.0046000000000001E-2</v>
      </c>
      <c r="S482" t="s">
        <v>6</v>
      </c>
      <c r="T482">
        <v>2.2907479999999998</v>
      </c>
      <c r="U482">
        <v>3.5010000000000002E-3</v>
      </c>
      <c r="V482" t="s">
        <v>7</v>
      </c>
      <c r="W482">
        <v>0.67462800000000001</v>
      </c>
      <c r="X482">
        <v>7.6800000000000002E-4</v>
      </c>
      <c r="Y482" t="s">
        <v>8</v>
      </c>
      <c r="Z482">
        <v>2.4136250000000001</v>
      </c>
      <c r="AA482">
        <v>6.4099999999999999E-3</v>
      </c>
      <c r="AB482" t="s">
        <v>9</v>
      </c>
      <c r="AC482">
        <v>11.736077</v>
      </c>
      <c r="AD482">
        <v>0.98613899999999999</v>
      </c>
      <c r="AE482" t="s">
        <v>10</v>
      </c>
      <c r="AF482">
        <v>1.237E-3</v>
      </c>
      <c r="AG482">
        <v>0</v>
      </c>
      <c r="AH482" t="s">
        <v>11</v>
      </c>
      <c r="AI482">
        <v>0.99625799999999998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190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39.526781999999997</v>
      </c>
      <c r="I483">
        <v>3.565337</v>
      </c>
      <c r="J483" t="s">
        <v>3</v>
      </c>
      <c r="K483">
        <v>38.985807000000001</v>
      </c>
      <c r="L483">
        <v>3.5593469999999998</v>
      </c>
      <c r="M483" t="s">
        <v>4</v>
      </c>
      <c r="N483">
        <v>1.015436</v>
      </c>
      <c r="O483">
        <v>1.2390000000000001E-3</v>
      </c>
      <c r="P483" t="s">
        <v>5</v>
      </c>
      <c r="Q483">
        <v>13.154019999999999</v>
      </c>
      <c r="R483">
        <v>7.3182999999999998E-2</v>
      </c>
      <c r="S483" t="s">
        <v>6</v>
      </c>
      <c r="T483">
        <v>4.5587109999999997</v>
      </c>
      <c r="U483">
        <v>8.7930000000000005E-3</v>
      </c>
      <c r="V483" t="s">
        <v>7</v>
      </c>
      <c r="W483">
        <v>1.3357570000000001</v>
      </c>
      <c r="X483">
        <v>1.3159999999999999E-3</v>
      </c>
      <c r="Y483" t="s">
        <v>8</v>
      </c>
      <c r="Z483">
        <v>4.5710620000000004</v>
      </c>
      <c r="AA483">
        <v>2.3407000000000001E-2</v>
      </c>
      <c r="AB483" t="s">
        <v>9</v>
      </c>
      <c r="AC483">
        <v>22.935884000000001</v>
      </c>
      <c r="AD483">
        <v>3.0299809999999998</v>
      </c>
      <c r="AE483" t="s">
        <v>10</v>
      </c>
      <c r="AF483">
        <v>1.2310000000000001E-3</v>
      </c>
      <c r="AG483">
        <v>0</v>
      </c>
      <c r="AH483" t="s">
        <v>11</v>
      </c>
      <c r="AI483">
        <v>0.99700800000000001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190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58.809333000000002</v>
      </c>
      <c r="I484">
        <v>5.9558340000000003</v>
      </c>
      <c r="J484" t="s">
        <v>3</v>
      </c>
      <c r="K484">
        <v>57.999039000000003</v>
      </c>
      <c r="L484">
        <v>5.9209079999999998</v>
      </c>
      <c r="M484" t="s">
        <v>4</v>
      </c>
      <c r="N484">
        <v>1.520786</v>
      </c>
      <c r="O484">
        <v>2.496E-3</v>
      </c>
      <c r="P484" t="s">
        <v>5</v>
      </c>
      <c r="Q484">
        <v>19.570212000000001</v>
      </c>
      <c r="R484">
        <v>0.17814099999999999</v>
      </c>
      <c r="S484" t="s">
        <v>6</v>
      </c>
      <c r="T484">
        <v>6.8270049999999998</v>
      </c>
      <c r="U484">
        <v>2.1572999999999998E-2</v>
      </c>
      <c r="V484" t="s">
        <v>7</v>
      </c>
      <c r="W484">
        <v>2.002183</v>
      </c>
      <c r="X484">
        <v>2.5100000000000001E-3</v>
      </c>
      <c r="Y484" t="s">
        <v>8</v>
      </c>
      <c r="Z484">
        <v>6.7151360000000002</v>
      </c>
      <c r="AA484">
        <v>5.1568999999999997E-2</v>
      </c>
      <c r="AB484" t="s">
        <v>9</v>
      </c>
      <c r="AC484">
        <v>34.097473000000001</v>
      </c>
      <c r="AD484">
        <v>4.6470390000000004</v>
      </c>
      <c r="AE484" t="s">
        <v>10</v>
      </c>
      <c r="AF484">
        <v>1.23E-3</v>
      </c>
      <c r="AG484">
        <v>0</v>
      </c>
      <c r="AH484" t="s">
        <v>11</v>
      </c>
      <c r="AI484">
        <v>0.99780400000000002</v>
      </c>
      <c r="AJ484">
        <v>1.9999999999999999E-6</v>
      </c>
      <c r="AK484" t="s">
        <v>12</v>
      </c>
      <c r="AL484">
        <v>0</v>
      </c>
      <c r="AM484">
        <v>0</v>
      </c>
    </row>
    <row r="485" spans="1:39" x14ac:dyDescent="0.25">
      <c r="A485" t="s">
        <v>190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78.413893000000002</v>
      </c>
      <c r="I485">
        <v>9.7597109999999994</v>
      </c>
      <c r="J485" t="s">
        <v>3</v>
      </c>
      <c r="K485">
        <v>77.334637999999998</v>
      </c>
      <c r="L485">
        <v>9.7104719999999993</v>
      </c>
      <c r="M485" t="s">
        <v>4</v>
      </c>
      <c r="N485">
        <v>2.0234519999999998</v>
      </c>
      <c r="O485">
        <v>3.8700000000000002E-3</v>
      </c>
      <c r="P485" t="s">
        <v>5</v>
      </c>
      <c r="Q485">
        <v>26.004538</v>
      </c>
      <c r="R485">
        <v>0.32940599999999998</v>
      </c>
      <c r="S485" t="s">
        <v>6</v>
      </c>
      <c r="T485">
        <v>9.1100060000000003</v>
      </c>
      <c r="U485">
        <v>4.2058999999999999E-2</v>
      </c>
      <c r="V485" t="s">
        <v>7</v>
      </c>
      <c r="W485">
        <v>2.6731259999999999</v>
      </c>
      <c r="X485">
        <v>4.6730000000000001E-3</v>
      </c>
      <c r="Y485" t="s">
        <v>8</v>
      </c>
      <c r="Z485">
        <v>8.8515370000000004</v>
      </c>
      <c r="AA485">
        <v>8.1706000000000001E-2</v>
      </c>
      <c r="AB485" t="s">
        <v>9</v>
      </c>
      <c r="AC485">
        <v>45.560184</v>
      </c>
      <c r="AD485">
        <v>7.2239800000000001</v>
      </c>
      <c r="AE485" t="s">
        <v>10</v>
      </c>
      <c r="AF485">
        <v>1.23E-3</v>
      </c>
      <c r="AG485">
        <v>0</v>
      </c>
      <c r="AH485" t="s">
        <v>11</v>
      </c>
      <c r="AI485">
        <v>0.99790000000000001</v>
      </c>
      <c r="AJ485">
        <v>1.9999999999999999E-6</v>
      </c>
      <c r="AK485" t="s">
        <v>12</v>
      </c>
      <c r="AL485">
        <v>0</v>
      </c>
      <c r="AM485">
        <v>0</v>
      </c>
    </row>
    <row r="486" spans="1:39" x14ac:dyDescent="0.25">
      <c r="A486" t="s">
        <v>190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97.840588999999994</v>
      </c>
      <c r="I486">
        <v>13.712066</v>
      </c>
      <c r="J486" t="s">
        <v>3</v>
      </c>
      <c r="K486">
        <v>96.494918999999996</v>
      </c>
      <c r="L486">
        <v>13.659227</v>
      </c>
      <c r="M486" t="s">
        <v>4</v>
      </c>
      <c r="N486">
        <v>2.5240840000000002</v>
      </c>
      <c r="O486">
        <v>5.3200000000000001E-3</v>
      </c>
      <c r="P486" t="s">
        <v>5</v>
      </c>
      <c r="Q486">
        <v>32.423043999999997</v>
      </c>
      <c r="R486">
        <v>0.40810000000000002</v>
      </c>
      <c r="S486" t="s">
        <v>6</v>
      </c>
      <c r="T486">
        <v>11.373091000000001</v>
      </c>
      <c r="U486">
        <v>5.3086000000000001E-2</v>
      </c>
      <c r="V486" t="s">
        <v>7</v>
      </c>
      <c r="W486">
        <v>3.3374700000000002</v>
      </c>
      <c r="X486">
        <v>5.9020000000000001E-3</v>
      </c>
      <c r="Y486" t="s">
        <v>8</v>
      </c>
      <c r="Z486">
        <v>11.000890999999999</v>
      </c>
      <c r="AA486">
        <v>0.10741199999999999</v>
      </c>
      <c r="AB486" t="s">
        <v>9</v>
      </c>
      <c r="AC486">
        <v>56.860104999999997</v>
      </c>
      <c r="AD486">
        <v>10.685183</v>
      </c>
      <c r="AE486" t="s">
        <v>10</v>
      </c>
      <c r="AF486">
        <v>1.23E-3</v>
      </c>
      <c r="AG486">
        <v>0</v>
      </c>
      <c r="AH486" t="s">
        <v>11</v>
      </c>
      <c r="AI486">
        <v>0.99816099999999996</v>
      </c>
      <c r="AJ486">
        <v>1.9999999999999999E-6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190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117.08722899999999</v>
      </c>
      <c r="I487">
        <v>15.870832999999999</v>
      </c>
      <c r="J487" t="s">
        <v>3</v>
      </c>
      <c r="K487">
        <v>115.47519800000001</v>
      </c>
      <c r="L487">
        <v>15.810559</v>
      </c>
      <c r="M487" t="s">
        <v>4</v>
      </c>
      <c r="N487">
        <v>3.0245660000000001</v>
      </c>
      <c r="O487">
        <v>7.1580000000000003E-3</v>
      </c>
      <c r="P487" t="s">
        <v>5</v>
      </c>
      <c r="Q487">
        <v>38.810541999999998</v>
      </c>
      <c r="R487">
        <v>0.431473</v>
      </c>
      <c r="S487" t="s">
        <v>6</v>
      </c>
      <c r="T487">
        <v>13.634937000000001</v>
      </c>
      <c r="U487">
        <v>5.2935000000000003E-2</v>
      </c>
      <c r="V487" t="s">
        <v>7</v>
      </c>
      <c r="W487">
        <v>4.0024249999999997</v>
      </c>
      <c r="X487">
        <v>6.7609999999999996E-3</v>
      </c>
      <c r="Y487" t="s">
        <v>8</v>
      </c>
      <c r="Z487">
        <v>13.12918</v>
      </c>
      <c r="AA487">
        <v>0.12730900000000001</v>
      </c>
      <c r="AB487" t="s">
        <v>9</v>
      </c>
      <c r="AC487">
        <v>68.022513000000004</v>
      </c>
      <c r="AD487">
        <v>12.515140000000001</v>
      </c>
      <c r="AE487" t="s">
        <v>10</v>
      </c>
      <c r="AF487">
        <v>1.23E-3</v>
      </c>
      <c r="AG487">
        <v>0</v>
      </c>
      <c r="AH487" t="s">
        <v>11</v>
      </c>
      <c r="AI487">
        <v>0.99849699999999997</v>
      </c>
      <c r="AJ487">
        <v>9.9999999999999995E-7</v>
      </c>
      <c r="AK487" t="s">
        <v>12</v>
      </c>
      <c r="AL487">
        <v>0</v>
      </c>
      <c r="AM487">
        <v>0</v>
      </c>
    </row>
    <row r="488" spans="1:39" x14ac:dyDescent="0.25">
      <c r="A488" t="s">
        <v>190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136.74942899999999</v>
      </c>
      <c r="I488">
        <v>19.216853</v>
      </c>
      <c r="J488" t="s">
        <v>3</v>
      </c>
      <c r="K488">
        <v>134.869429</v>
      </c>
      <c r="L488">
        <v>19.140177000000001</v>
      </c>
      <c r="M488" t="s">
        <v>4</v>
      </c>
      <c r="N488">
        <v>3.530802</v>
      </c>
      <c r="O488">
        <v>9.5770000000000004E-3</v>
      </c>
      <c r="P488" t="s">
        <v>5</v>
      </c>
      <c r="Q488">
        <v>45.225875000000002</v>
      </c>
      <c r="R488">
        <v>0.46673199999999998</v>
      </c>
      <c r="S488" t="s">
        <v>6</v>
      </c>
      <c r="T488">
        <v>15.900077</v>
      </c>
      <c r="U488">
        <v>5.6119000000000002E-2</v>
      </c>
      <c r="V488" t="s">
        <v>7</v>
      </c>
      <c r="W488">
        <v>4.6793560000000003</v>
      </c>
      <c r="X488">
        <v>8.7720000000000003E-3</v>
      </c>
      <c r="Y488" t="s">
        <v>8</v>
      </c>
      <c r="Z488">
        <v>15.262233999999999</v>
      </c>
      <c r="AA488">
        <v>0.14663499999999999</v>
      </c>
      <c r="AB488" t="s">
        <v>9</v>
      </c>
      <c r="AC488">
        <v>79.570250000000001</v>
      </c>
      <c r="AD488">
        <v>15.349271</v>
      </c>
      <c r="AE488" t="s">
        <v>10</v>
      </c>
      <c r="AF488">
        <v>1.23E-3</v>
      </c>
      <c r="AG488">
        <v>0</v>
      </c>
      <c r="AH488" t="s">
        <v>11</v>
      </c>
      <c r="AI488">
        <v>0.99867099999999998</v>
      </c>
      <c r="AJ488">
        <v>9.9999999999999995E-7</v>
      </c>
      <c r="AK488" t="s">
        <v>12</v>
      </c>
      <c r="AL488">
        <v>0</v>
      </c>
      <c r="AM488">
        <v>0</v>
      </c>
    </row>
    <row r="489" spans="1:39" x14ac:dyDescent="0.25">
      <c r="A489" t="s">
        <v>190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156.17800600000001</v>
      </c>
      <c r="I489">
        <v>24.564855000000001</v>
      </c>
      <c r="J489" t="s">
        <v>3</v>
      </c>
      <c r="K489">
        <v>154.03138999999999</v>
      </c>
      <c r="L489">
        <v>24.472072000000001</v>
      </c>
      <c r="M489" t="s">
        <v>4</v>
      </c>
      <c r="N489">
        <v>4.0314360000000002</v>
      </c>
      <c r="O489">
        <v>1.2513E-2</v>
      </c>
      <c r="P489" t="s">
        <v>5</v>
      </c>
      <c r="Q489">
        <v>51.638663000000001</v>
      </c>
      <c r="R489">
        <v>0.50322100000000003</v>
      </c>
      <c r="S489" t="s">
        <v>6</v>
      </c>
      <c r="T489">
        <v>18.177484</v>
      </c>
      <c r="U489">
        <v>6.5602999999999995E-2</v>
      </c>
      <c r="V489" t="s">
        <v>7</v>
      </c>
      <c r="W489">
        <v>5.3466620000000002</v>
      </c>
      <c r="X489">
        <v>1.1065999999999999E-2</v>
      </c>
      <c r="Y489" t="s">
        <v>8</v>
      </c>
      <c r="Z489">
        <v>17.385093999999999</v>
      </c>
      <c r="AA489">
        <v>0.163386</v>
      </c>
      <c r="AB489" t="s">
        <v>9</v>
      </c>
      <c r="AC489">
        <v>90.894994999999994</v>
      </c>
      <c r="AD489">
        <v>19.986635</v>
      </c>
      <c r="AE489" t="s">
        <v>10</v>
      </c>
      <c r="AF489">
        <v>1.23E-3</v>
      </c>
      <c r="AG489">
        <v>0</v>
      </c>
      <c r="AH489" t="s">
        <v>11</v>
      </c>
      <c r="AI489">
        <v>0.998888</v>
      </c>
      <c r="AJ489">
        <v>9.9999999999999995E-7</v>
      </c>
      <c r="AK489" t="s">
        <v>12</v>
      </c>
      <c r="AL489">
        <v>0</v>
      </c>
      <c r="AM489">
        <v>0</v>
      </c>
    </row>
    <row r="490" spans="1:39" x14ac:dyDescent="0.25">
      <c r="A490" t="s">
        <v>190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175.51231300000001</v>
      </c>
      <c r="I490">
        <v>28.161168</v>
      </c>
      <c r="J490" t="s">
        <v>3</v>
      </c>
      <c r="K490">
        <v>173.099242</v>
      </c>
      <c r="L490">
        <v>28.044036999999999</v>
      </c>
      <c r="M490" t="s">
        <v>4</v>
      </c>
      <c r="N490">
        <v>4.5336959999999999</v>
      </c>
      <c r="O490">
        <v>1.6691000000000001E-2</v>
      </c>
      <c r="P490" t="s">
        <v>5</v>
      </c>
      <c r="Q490">
        <v>58.055678</v>
      </c>
      <c r="R490">
        <v>0.57901400000000003</v>
      </c>
      <c r="S490" t="s">
        <v>6</v>
      </c>
      <c r="T490">
        <v>20.458155000000001</v>
      </c>
      <c r="U490">
        <v>8.1111000000000003E-2</v>
      </c>
      <c r="V490" t="s">
        <v>7</v>
      </c>
      <c r="W490">
        <v>6.0207160000000002</v>
      </c>
      <c r="X490">
        <v>1.2468E-2</v>
      </c>
      <c r="Y490" t="s">
        <v>8</v>
      </c>
      <c r="Z490">
        <v>19.505400000000002</v>
      </c>
      <c r="AA490">
        <v>0.18618100000000001</v>
      </c>
      <c r="AB490" t="s">
        <v>9</v>
      </c>
      <c r="AC490">
        <v>102.125501</v>
      </c>
      <c r="AD490">
        <v>22.838229999999999</v>
      </c>
      <c r="AE490" t="s">
        <v>10</v>
      </c>
      <c r="AF490">
        <v>1.23E-3</v>
      </c>
      <c r="AG490">
        <v>0</v>
      </c>
      <c r="AH490" t="s">
        <v>11</v>
      </c>
      <c r="AI490">
        <v>0.99897000000000002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190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194.77274299999999</v>
      </c>
      <c r="I491">
        <v>29.803349999999998</v>
      </c>
      <c r="J491" t="s">
        <v>3</v>
      </c>
      <c r="K491">
        <v>192.09266099999999</v>
      </c>
      <c r="L491">
        <v>29.68431</v>
      </c>
      <c r="M491" t="s">
        <v>4</v>
      </c>
      <c r="N491">
        <v>5.0354289999999997</v>
      </c>
      <c r="O491">
        <v>2.0986000000000001E-2</v>
      </c>
      <c r="P491" t="s">
        <v>5</v>
      </c>
      <c r="Q491">
        <v>64.491158999999996</v>
      </c>
      <c r="R491">
        <v>0.55484299999999998</v>
      </c>
      <c r="S491" t="s">
        <v>6</v>
      </c>
      <c r="T491">
        <v>22.747565000000002</v>
      </c>
      <c r="U491">
        <v>8.4094000000000002E-2</v>
      </c>
      <c r="V491" t="s">
        <v>7</v>
      </c>
      <c r="W491">
        <v>6.6920809999999999</v>
      </c>
      <c r="X491">
        <v>1.2656000000000001E-2</v>
      </c>
      <c r="Y491" t="s">
        <v>8</v>
      </c>
      <c r="Z491">
        <v>21.640339000000001</v>
      </c>
      <c r="AA491">
        <v>0.191362</v>
      </c>
      <c r="AB491" t="s">
        <v>9</v>
      </c>
      <c r="AC491">
        <v>113.26510399999999</v>
      </c>
      <c r="AD491">
        <v>24.629266999999999</v>
      </c>
      <c r="AE491" t="s">
        <v>10</v>
      </c>
      <c r="AF491">
        <v>1.23E-3</v>
      </c>
      <c r="AG491">
        <v>0</v>
      </c>
      <c r="AH491" t="s">
        <v>11</v>
      </c>
      <c r="AI491">
        <v>0.999054</v>
      </c>
      <c r="AJ491">
        <v>9.9999999999999995E-7</v>
      </c>
      <c r="AK491" t="s">
        <v>12</v>
      </c>
      <c r="AL491">
        <v>0</v>
      </c>
      <c r="AM491">
        <v>0</v>
      </c>
    </row>
    <row r="492" spans="1:39" x14ac:dyDescent="0.25">
      <c r="A492" t="s">
        <v>190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213.86564799999999</v>
      </c>
      <c r="I492">
        <v>25.824117000000001</v>
      </c>
      <c r="J492" t="s">
        <v>3</v>
      </c>
      <c r="K492">
        <v>210.917001</v>
      </c>
      <c r="L492">
        <v>25.731452000000001</v>
      </c>
      <c r="M492" t="s">
        <v>4</v>
      </c>
      <c r="N492">
        <v>5.5358330000000002</v>
      </c>
      <c r="O492">
        <v>2.6030000000000001E-2</v>
      </c>
      <c r="P492" t="s">
        <v>5</v>
      </c>
      <c r="Q492">
        <v>70.914627999999993</v>
      </c>
      <c r="R492">
        <v>0.54100000000000004</v>
      </c>
      <c r="S492" t="s">
        <v>6</v>
      </c>
      <c r="T492">
        <v>25.001518000000001</v>
      </c>
      <c r="U492">
        <v>9.3484999999999999E-2</v>
      </c>
      <c r="V492" t="s">
        <v>7</v>
      </c>
      <c r="W492">
        <v>7.3548049999999998</v>
      </c>
      <c r="X492">
        <v>1.1691E-2</v>
      </c>
      <c r="Y492" t="s">
        <v>8</v>
      </c>
      <c r="Z492">
        <v>23.777829000000001</v>
      </c>
      <c r="AA492">
        <v>0.19711899999999999</v>
      </c>
      <c r="AB492" t="s">
        <v>9</v>
      </c>
      <c r="AC492">
        <v>124.287716</v>
      </c>
      <c r="AD492">
        <v>21.781911999999998</v>
      </c>
      <c r="AE492" t="s">
        <v>10</v>
      </c>
      <c r="AF492">
        <v>1.23E-3</v>
      </c>
      <c r="AG492">
        <v>0</v>
      </c>
      <c r="AH492" t="s">
        <v>11</v>
      </c>
      <c r="AI492">
        <v>0.99912199999999995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190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233.534615</v>
      </c>
      <c r="I493">
        <v>28.255492</v>
      </c>
      <c r="J493" t="s">
        <v>3</v>
      </c>
      <c r="K493">
        <v>230.31922299999999</v>
      </c>
      <c r="L493">
        <v>28.15794</v>
      </c>
      <c r="M493" t="s">
        <v>4</v>
      </c>
      <c r="N493">
        <v>6.0366840000000002</v>
      </c>
      <c r="O493">
        <v>3.1744000000000001E-2</v>
      </c>
      <c r="P493" t="s">
        <v>5</v>
      </c>
      <c r="Q493">
        <v>77.376306999999997</v>
      </c>
      <c r="R493">
        <v>0.52560399999999996</v>
      </c>
      <c r="S493" t="s">
        <v>6</v>
      </c>
      <c r="T493">
        <v>27.272805000000002</v>
      </c>
      <c r="U493">
        <v>9.5889000000000002E-2</v>
      </c>
      <c r="V493" t="s">
        <v>7</v>
      </c>
      <c r="W493">
        <v>8.0298870000000004</v>
      </c>
      <c r="X493">
        <v>1.1821999999999999E-2</v>
      </c>
      <c r="Y493" t="s">
        <v>8</v>
      </c>
      <c r="Z493">
        <v>25.915358000000001</v>
      </c>
      <c r="AA493">
        <v>0.19672000000000001</v>
      </c>
      <c r="AB493" t="s">
        <v>9</v>
      </c>
      <c r="AC493">
        <v>135.826909</v>
      </c>
      <c r="AD493">
        <v>24.256509000000001</v>
      </c>
      <c r="AE493" t="s">
        <v>10</v>
      </c>
      <c r="AF493">
        <v>1.23E-3</v>
      </c>
      <c r="AG493">
        <v>0</v>
      </c>
      <c r="AH493" t="s">
        <v>11</v>
      </c>
      <c r="AI493">
        <v>0.99914099999999995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190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253.084058</v>
      </c>
      <c r="I494">
        <v>31.088996999999999</v>
      </c>
      <c r="J494" t="s">
        <v>3</v>
      </c>
      <c r="K494">
        <v>249.601585</v>
      </c>
      <c r="L494">
        <v>30.986549</v>
      </c>
      <c r="M494" t="s">
        <v>4</v>
      </c>
      <c r="N494">
        <v>6.5380250000000002</v>
      </c>
      <c r="O494">
        <v>3.7935999999999998E-2</v>
      </c>
      <c r="P494" t="s">
        <v>5</v>
      </c>
      <c r="Q494">
        <v>83.833757000000006</v>
      </c>
      <c r="R494">
        <v>0.55108199999999996</v>
      </c>
      <c r="S494" t="s">
        <v>6</v>
      </c>
      <c r="T494">
        <v>29.54644</v>
      </c>
      <c r="U494">
        <v>0.104988</v>
      </c>
      <c r="V494" t="s">
        <v>7</v>
      </c>
      <c r="W494">
        <v>8.705425</v>
      </c>
      <c r="X494">
        <v>1.2300999999999999E-2</v>
      </c>
      <c r="Y494" t="s">
        <v>8</v>
      </c>
      <c r="Z494">
        <v>28.044153999999999</v>
      </c>
      <c r="AA494">
        <v>0.20782700000000001</v>
      </c>
      <c r="AB494" t="s">
        <v>9</v>
      </c>
      <c r="AC494">
        <v>147.23690999999999</v>
      </c>
      <c r="AD494">
        <v>27.24971</v>
      </c>
      <c r="AE494" t="s">
        <v>10</v>
      </c>
      <c r="AF494">
        <v>1.23E-3</v>
      </c>
      <c r="AG494">
        <v>0</v>
      </c>
      <c r="AH494" t="s">
        <v>11</v>
      </c>
      <c r="AI494">
        <v>0.99927200000000005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190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272.403436</v>
      </c>
      <c r="I495">
        <v>34.696798000000001</v>
      </c>
      <c r="J495" t="s">
        <v>3</v>
      </c>
      <c r="K495">
        <v>268.653502</v>
      </c>
      <c r="L495">
        <v>34.614420000000003</v>
      </c>
      <c r="M495" t="s">
        <v>4</v>
      </c>
      <c r="N495">
        <v>7.040565</v>
      </c>
      <c r="O495">
        <v>4.4956999999999997E-2</v>
      </c>
      <c r="P495" t="s">
        <v>5</v>
      </c>
      <c r="Q495">
        <v>90.267520000000005</v>
      </c>
      <c r="R495">
        <v>0.60773299999999997</v>
      </c>
      <c r="S495" t="s">
        <v>6</v>
      </c>
      <c r="T495">
        <v>31.806919000000001</v>
      </c>
      <c r="U495">
        <v>0.11583599999999999</v>
      </c>
      <c r="V495" t="s">
        <v>7</v>
      </c>
      <c r="W495">
        <v>9.3740079999999999</v>
      </c>
      <c r="X495">
        <v>1.2555E-2</v>
      </c>
      <c r="Y495" t="s">
        <v>8</v>
      </c>
      <c r="Z495">
        <v>30.176476000000001</v>
      </c>
      <c r="AA495">
        <v>0.20507500000000001</v>
      </c>
      <c r="AB495" t="s">
        <v>9</v>
      </c>
      <c r="AC495">
        <v>158.44171800000001</v>
      </c>
      <c r="AD495">
        <v>30.610427000000001</v>
      </c>
      <c r="AE495" t="s">
        <v>10</v>
      </c>
      <c r="AF495">
        <v>1.23E-3</v>
      </c>
      <c r="AG495">
        <v>0</v>
      </c>
      <c r="AH495" t="s">
        <v>11</v>
      </c>
      <c r="AI495">
        <v>0.99930699999999995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190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291.88686999999999</v>
      </c>
      <c r="I496">
        <v>41.677596000000001</v>
      </c>
      <c r="J496" t="s">
        <v>3</v>
      </c>
      <c r="K496">
        <v>287.86990500000002</v>
      </c>
      <c r="L496">
        <v>41.572189999999999</v>
      </c>
      <c r="M496" t="s">
        <v>4</v>
      </c>
      <c r="N496">
        <v>7.5424420000000003</v>
      </c>
      <c r="O496">
        <v>5.1279999999999999E-2</v>
      </c>
      <c r="P496" t="s">
        <v>5</v>
      </c>
      <c r="Q496">
        <v>96.722808000000001</v>
      </c>
      <c r="R496">
        <v>0.658389</v>
      </c>
      <c r="S496" t="s">
        <v>6</v>
      </c>
      <c r="T496">
        <v>34.062739999999998</v>
      </c>
      <c r="U496">
        <v>0.12152</v>
      </c>
      <c r="V496" t="s">
        <v>7</v>
      </c>
      <c r="W496">
        <v>10.041684</v>
      </c>
      <c r="X496">
        <v>1.3308E-2</v>
      </c>
      <c r="Y496" t="s">
        <v>8</v>
      </c>
      <c r="Z496">
        <v>32.315562999999997</v>
      </c>
      <c r="AA496">
        <v>0.21798200000000001</v>
      </c>
      <c r="AB496" t="s">
        <v>9</v>
      </c>
      <c r="AC496">
        <v>169.785235</v>
      </c>
      <c r="AD496">
        <v>36.794854000000001</v>
      </c>
      <c r="AE496" t="s">
        <v>10</v>
      </c>
      <c r="AF496">
        <v>1.23E-3</v>
      </c>
      <c r="AG496">
        <v>0</v>
      </c>
      <c r="AH496" t="s">
        <v>11</v>
      </c>
      <c r="AI496">
        <v>0.99938400000000005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190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311.42244799999997</v>
      </c>
      <c r="I497">
        <v>46.759675000000001</v>
      </c>
      <c r="J497" t="s">
        <v>3</v>
      </c>
      <c r="K497">
        <v>307.13768199999998</v>
      </c>
      <c r="L497">
        <v>46.667270000000002</v>
      </c>
      <c r="M497" t="s">
        <v>4</v>
      </c>
      <c r="N497">
        <v>8.0435020000000002</v>
      </c>
      <c r="O497">
        <v>5.7432999999999998E-2</v>
      </c>
      <c r="P497" t="s">
        <v>5</v>
      </c>
      <c r="Q497">
        <v>103.177345</v>
      </c>
      <c r="R497">
        <v>0.74591099999999999</v>
      </c>
      <c r="S497" t="s">
        <v>6</v>
      </c>
      <c r="T497">
        <v>36.310144000000001</v>
      </c>
      <c r="U497">
        <v>0.13666500000000001</v>
      </c>
      <c r="V497" t="s">
        <v>7</v>
      </c>
      <c r="W497">
        <v>10.712982999999999</v>
      </c>
      <c r="X497">
        <v>1.4525E-2</v>
      </c>
      <c r="Y497" t="s">
        <v>8</v>
      </c>
      <c r="Z497">
        <v>34.447937000000003</v>
      </c>
      <c r="AA497">
        <v>0.23441600000000001</v>
      </c>
      <c r="AB497" t="s">
        <v>9</v>
      </c>
      <c r="AC497">
        <v>181.182467</v>
      </c>
      <c r="AD497">
        <v>41.483055</v>
      </c>
      <c r="AE497" t="s">
        <v>10</v>
      </c>
      <c r="AF497">
        <v>1.23E-3</v>
      </c>
      <c r="AG497">
        <v>0</v>
      </c>
      <c r="AH497" t="s">
        <v>11</v>
      </c>
      <c r="AI497">
        <v>0.99939900000000004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190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330.864645</v>
      </c>
      <c r="I498">
        <v>52.231414999999998</v>
      </c>
      <c r="J498" t="s">
        <v>3</v>
      </c>
      <c r="K498">
        <v>326.31248399999998</v>
      </c>
      <c r="L498">
        <v>52.105525999999998</v>
      </c>
      <c r="M498" t="s">
        <v>4</v>
      </c>
      <c r="N498">
        <v>8.5443669999999994</v>
      </c>
      <c r="O498">
        <v>6.3354999999999995E-2</v>
      </c>
      <c r="P498" t="s">
        <v>5</v>
      </c>
      <c r="Q498">
        <v>109.653409</v>
      </c>
      <c r="R498">
        <v>0.86439999999999995</v>
      </c>
      <c r="S498" t="s">
        <v>6</v>
      </c>
      <c r="T498">
        <v>38.578220999999999</v>
      </c>
      <c r="U498">
        <v>0.16034200000000001</v>
      </c>
      <c r="V498" t="s">
        <v>7</v>
      </c>
      <c r="W498">
        <v>11.387302999999999</v>
      </c>
      <c r="X498">
        <v>1.6598000000000002E-2</v>
      </c>
      <c r="Y498" t="s">
        <v>8</v>
      </c>
      <c r="Z498">
        <v>36.576258000000003</v>
      </c>
      <c r="AA498">
        <v>0.248996</v>
      </c>
      <c r="AB498" t="s">
        <v>9</v>
      </c>
      <c r="AC498">
        <v>192.47035700000001</v>
      </c>
      <c r="AD498">
        <v>46.294251000000003</v>
      </c>
      <c r="AE498" t="s">
        <v>10</v>
      </c>
      <c r="AF498">
        <v>1.23E-3</v>
      </c>
      <c r="AG498">
        <v>0</v>
      </c>
      <c r="AH498" t="s">
        <v>11</v>
      </c>
      <c r="AI498">
        <v>0.99946199999999996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190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350.36167799999998</v>
      </c>
      <c r="I499">
        <v>59.220613999999998</v>
      </c>
      <c r="J499" t="s">
        <v>3</v>
      </c>
      <c r="K499">
        <v>345.54243700000001</v>
      </c>
      <c r="L499">
        <v>59.085458000000003</v>
      </c>
      <c r="M499" t="s">
        <v>4</v>
      </c>
      <c r="N499">
        <v>9.0443739999999995</v>
      </c>
      <c r="O499">
        <v>6.9878999999999997E-2</v>
      </c>
      <c r="P499" t="s">
        <v>5</v>
      </c>
      <c r="Q499">
        <v>116.102637</v>
      </c>
      <c r="R499">
        <v>0.92279800000000001</v>
      </c>
      <c r="S499" t="s">
        <v>6</v>
      </c>
      <c r="T499">
        <v>40.836300000000001</v>
      </c>
      <c r="U499">
        <v>0.17580899999999999</v>
      </c>
      <c r="V499" t="s">
        <v>7</v>
      </c>
      <c r="W499">
        <v>12.057798999999999</v>
      </c>
      <c r="X499">
        <v>1.7056999999999999E-2</v>
      </c>
      <c r="Y499" t="s">
        <v>8</v>
      </c>
      <c r="Z499">
        <v>38.689155999999997</v>
      </c>
      <c r="AA499">
        <v>0.25807799999999997</v>
      </c>
      <c r="AB499" t="s">
        <v>9</v>
      </c>
      <c r="AC499">
        <v>203.839935</v>
      </c>
      <c r="AD499">
        <v>52.812151999999998</v>
      </c>
      <c r="AE499" t="s">
        <v>10</v>
      </c>
      <c r="AF499">
        <v>1.23E-3</v>
      </c>
      <c r="AG499">
        <v>0</v>
      </c>
      <c r="AH499" t="s">
        <v>11</v>
      </c>
      <c r="AI499">
        <v>0.99948499999999996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190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370.03788800000001</v>
      </c>
      <c r="I500">
        <v>65.556864000000004</v>
      </c>
      <c r="J500" t="s">
        <v>3</v>
      </c>
      <c r="K500">
        <v>364.95097399999997</v>
      </c>
      <c r="L500">
        <v>65.415482999999995</v>
      </c>
      <c r="M500" t="s">
        <v>4</v>
      </c>
      <c r="N500">
        <v>9.5458149999999993</v>
      </c>
      <c r="O500">
        <v>7.7288999999999997E-2</v>
      </c>
      <c r="P500" t="s">
        <v>5</v>
      </c>
      <c r="Q500">
        <v>122.58029500000001</v>
      </c>
      <c r="R500">
        <v>0.99878199999999995</v>
      </c>
      <c r="S500" t="s">
        <v>6</v>
      </c>
      <c r="T500">
        <v>43.101953000000002</v>
      </c>
      <c r="U500">
        <v>0.20325099999999999</v>
      </c>
      <c r="V500" t="s">
        <v>7</v>
      </c>
      <c r="W500">
        <v>12.733860999999999</v>
      </c>
      <c r="X500">
        <v>1.7963E-2</v>
      </c>
      <c r="Y500" t="s">
        <v>8</v>
      </c>
      <c r="Z500">
        <v>40.817967000000003</v>
      </c>
      <c r="AA500">
        <v>0.26202399999999998</v>
      </c>
      <c r="AB500" t="s">
        <v>9</v>
      </c>
      <c r="AC500">
        <v>215.352576</v>
      </c>
      <c r="AD500">
        <v>58.121245999999999</v>
      </c>
      <c r="AE500" t="s">
        <v>10</v>
      </c>
      <c r="AF500">
        <v>1.23E-3</v>
      </c>
      <c r="AG500">
        <v>0</v>
      </c>
      <c r="AH500" t="s">
        <v>11</v>
      </c>
      <c r="AI500">
        <v>0.999525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190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389.462332</v>
      </c>
      <c r="I501">
        <v>73.845472999999998</v>
      </c>
      <c r="J501" t="s">
        <v>3</v>
      </c>
      <c r="K501">
        <v>384.10800999999998</v>
      </c>
      <c r="L501">
        <v>73.694211999999993</v>
      </c>
      <c r="M501" t="s">
        <v>4</v>
      </c>
      <c r="N501">
        <v>10.046868</v>
      </c>
      <c r="O501">
        <v>8.6110000000000006E-2</v>
      </c>
      <c r="P501" t="s">
        <v>5</v>
      </c>
      <c r="Q501">
        <v>129.03835900000001</v>
      </c>
      <c r="R501">
        <v>1.0736380000000001</v>
      </c>
      <c r="S501" t="s">
        <v>6</v>
      </c>
      <c r="T501">
        <v>45.357444000000001</v>
      </c>
      <c r="U501">
        <v>0.22087799999999999</v>
      </c>
      <c r="V501" t="s">
        <v>7</v>
      </c>
      <c r="W501">
        <v>13.407209</v>
      </c>
      <c r="X501">
        <v>2.0028000000000001E-2</v>
      </c>
      <c r="Y501" t="s">
        <v>8</v>
      </c>
      <c r="Z501">
        <v>42.947972</v>
      </c>
      <c r="AA501">
        <v>0.284858</v>
      </c>
      <c r="AB501" t="s">
        <v>9</v>
      </c>
      <c r="AC501">
        <v>226.632159</v>
      </c>
      <c r="AD501">
        <v>65.544022999999996</v>
      </c>
      <c r="AE501" t="s">
        <v>10</v>
      </c>
      <c r="AF501">
        <v>1.23E-3</v>
      </c>
      <c r="AG501">
        <v>0</v>
      </c>
      <c r="AH501" t="s">
        <v>11</v>
      </c>
      <c r="AI501">
        <v>0.99956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191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191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191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191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191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191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191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191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191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191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191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191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191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191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191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191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191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191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191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191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192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15.145712</v>
      </c>
      <c r="I522">
        <v>0.74744600000000005</v>
      </c>
      <c r="J522" t="s">
        <v>3</v>
      </c>
      <c r="K522">
        <v>14.8681</v>
      </c>
      <c r="L522">
        <v>0.73921899999999996</v>
      </c>
      <c r="M522" t="s">
        <v>4</v>
      </c>
      <c r="N522">
        <v>0.51221399999999995</v>
      </c>
      <c r="O522">
        <v>4.26E-4</v>
      </c>
      <c r="P522" t="s">
        <v>5</v>
      </c>
      <c r="Q522">
        <v>0</v>
      </c>
      <c r="R522">
        <v>0</v>
      </c>
      <c r="S522" t="s">
        <v>6</v>
      </c>
      <c r="T522">
        <v>2.2575729999999998</v>
      </c>
      <c r="U522">
        <v>7.3049999999999999E-3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1.2359999999999999E-3</v>
      </c>
      <c r="AD522">
        <v>0</v>
      </c>
      <c r="AE522" t="s">
        <v>10</v>
      </c>
      <c r="AF522">
        <v>0</v>
      </c>
      <c r="AG522">
        <v>0</v>
      </c>
      <c r="AH522" t="s">
        <v>11</v>
      </c>
      <c r="AI522">
        <v>0.99596899999999999</v>
      </c>
      <c r="AJ522">
        <v>1.9999999999999999E-6</v>
      </c>
      <c r="AK522" t="s">
        <v>12</v>
      </c>
      <c r="AL522">
        <v>0</v>
      </c>
      <c r="AM522">
        <v>0</v>
      </c>
    </row>
    <row r="523" spans="1:39" x14ac:dyDescent="0.25">
      <c r="A523" t="s">
        <v>192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29.569872</v>
      </c>
      <c r="I523">
        <v>1.863648</v>
      </c>
      <c r="J523" t="s">
        <v>3</v>
      </c>
      <c r="K523">
        <v>29.014652000000002</v>
      </c>
      <c r="L523">
        <v>1.845982</v>
      </c>
      <c r="M523" t="s">
        <v>4</v>
      </c>
      <c r="N523">
        <v>1.0233719999999999</v>
      </c>
      <c r="O523">
        <v>2.0720000000000001E-3</v>
      </c>
      <c r="P523" t="s">
        <v>5</v>
      </c>
      <c r="Q523">
        <v>0</v>
      </c>
      <c r="R523">
        <v>0</v>
      </c>
      <c r="S523" t="s">
        <v>6</v>
      </c>
      <c r="T523">
        <v>4.5142379999999998</v>
      </c>
      <c r="U523">
        <v>2.1311E-2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1.2310000000000001E-3</v>
      </c>
      <c r="AD523">
        <v>0</v>
      </c>
      <c r="AE523" t="s">
        <v>10</v>
      </c>
      <c r="AF523">
        <v>0</v>
      </c>
      <c r="AG523">
        <v>0</v>
      </c>
      <c r="AH523" t="s">
        <v>11</v>
      </c>
      <c r="AI523">
        <v>0.99646999999999997</v>
      </c>
      <c r="AJ523">
        <v>3.0000000000000001E-6</v>
      </c>
      <c r="AK523" t="s">
        <v>12</v>
      </c>
      <c r="AL523">
        <v>0</v>
      </c>
      <c r="AM523">
        <v>0</v>
      </c>
    </row>
    <row r="524" spans="1:39" x14ac:dyDescent="0.25">
      <c r="A524" t="s">
        <v>192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44.266514000000001</v>
      </c>
      <c r="I524">
        <v>2.9495930000000001</v>
      </c>
      <c r="J524" t="s">
        <v>3</v>
      </c>
      <c r="K524">
        <v>43.441724999999998</v>
      </c>
      <c r="L524">
        <v>2.92788</v>
      </c>
      <c r="M524" t="s">
        <v>4</v>
      </c>
      <c r="N524">
        <v>1.5335540000000001</v>
      </c>
      <c r="O524">
        <v>4.1640000000000002E-3</v>
      </c>
      <c r="P524" t="s">
        <v>5</v>
      </c>
      <c r="Q524">
        <v>0</v>
      </c>
      <c r="R524">
        <v>0</v>
      </c>
      <c r="S524" t="s">
        <v>6</v>
      </c>
      <c r="T524">
        <v>6.7653080000000001</v>
      </c>
      <c r="U524">
        <v>3.5609000000000002E-2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1.2310000000000001E-3</v>
      </c>
      <c r="AD524">
        <v>0</v>
      </c>
      <c r="AE524" t="s">
        <v>10</v>
      </c>
      <c r="AF524">
        <v>0</v>
      </c>
      <c r="AG524">
        <v>0</v>
      </c>
      <c r="AH524" t="s">
        <v>11</v>
      </c>
      <c r="AI524">
        <v>0.997143</v>
      </c>
      <c r="AJ524">
        <v>3.0000000000000001E-6</v>
      </c>
      <c r="AK524" t="s">
        <v>12</v>
      </c>
      <c r="AL524">
        <v>0</v>
      </c>
      <c r="AM524">
        <v>0</v>
      </c>
    </row>
    <row r="525" spans="1:39" x14ac:dyDescent="0.25">
      <c r="A525" t="s">
        <v>192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58.448559000000003</v>
      </c>
      <c r="I525">
        <v>4.482221</v>
      </c>
      <c r="J525" t="s">
        <v>3</v>
      </c>
      <c r="K525">
        <v>57.35427</v>
      </c>
      <c r="L525">
        <v>4.4402160000000004</v>
      </c>
      <c r="M525" t="s">
        <v>4</v>
      </c>
      <c r="N525">
        <v>2.039418</v>
      </c>
      <c r="O525">
        <v>6.7889999999999999E-3</v>
      </c>
      <c r="P525" t="s">
        <v>5</v>
      </c>
      <c r="Q525">
        <v>0</v>
      </c>
      <c r="R525">
        <v>0</v>
      </c>
      <c r="S525" t="s">
        <v>6</v>
      </c>
      <c r="T525">
        <v>8.9890399999999993</v>
      </c>
      <c r="U525">
        <v>4.2220000000000001E-2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1.23E-3</v>
      </c>
      <c r="AD525">
        <v>0</v>
      </c>
      <c r="AE525" t="s">
        <v>10</v>
      </c>
      <c r="AF525">
        <v>0</v>
      </c>
      <c r="AG525">
        <v>0</v>
      </c>
      <c r="AH525" t="s">
        <v>11</v>
      </c>
      <c r="AI525">
        <v>0.99750399999999995</v>
      </c>
      <c r="AJ525">
        <v>3.0000000000000001E-6</v>
      </c>
      <c r="AK525" t="s">
        <v>12</v>
      </c>
      <c r="AL525">
        <v>0</v>
      </c>
      <c r="AM525">
        <v>0</v>
      </c>
    </row>
    <row r="526" spans="1:39" x14ac:dyDescent="0.25">
      <c r="A526" t="s">
        <v>192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72.885683</v>
      </c>
      <c r="I526">
        <v>5.9435310000000001</v>
      </c>
      <c r="J526" t="s">
        <v>3</v>
      </c>
      <c r="K526">
        <v>71.521381000000005</v>
      </c>
      <c r="L526">
        <v>5.8764510000000003</v>
      </c>
      <c r="M526" t="s">
        <v>4</v>
      </c>
      <c r="N526">
        <v>2.5473819999999998</v>
      </c>
      <c r="O526">
        <v>9.8799999999999999E-3</v>
      </c>
      <c r="P526" t="s">
        <v>5</v>
      </c>
      <c r="Q526">
        <v>0</v>
      </c>
      <c r="R526">
        <v>0</v>
      </c>
      <c r="S526" t="s">
        <v>6</v>
      </c>
      <c r="T526">
        <v>11.232718999999999</v>
      </c>
      <c r="U526">
        <v>6.6854999999999998E-2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1.23E-3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0.99776200000000004</v>
      </c>
      <c r="AJ526">
        <v>3.0000000000000001E-6</v>
      </c>
      <c r="AK526" t="s">
        <v>12</v>
      </c>
      <c r="AL526">
        <v>0</v>
      </c>
      <c r="AM526">
        <v>0</v>
      </c>
    </row>
    <row r="527" spans="1:39" x14ac:dyDescent="0.25">
      <c r="A527" t="s">
        <v>192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87.017866999999995</v>
      </c>
      <c r="I527">
        <v>7.7776439999999996</v>
      </c>
      <c r="J527" t="s">
        <v>3</v>
      </c>
      <c r="K527">
        <v>85.385581000000002</v>
      </c>
      <c r="L527">
        <v>7.6843630000000003</v>
      </c>
      <c r="M527" t="s">
        <v>4</v>
      </c>
      <c r="N527">
        <v>3.0519799999999999</v>
      </c>
      <c r="O527">
        <v>1.3998999999999999E-2</v>
      </c>
      <c r="P527" t="s">
        <v>5</v>
      </c>
      <c r="Q527">
        <v>0</v>
      </c>
      <c r="R527">
        <v>0</v>
      </c>
      <c r="S527" t="s">
        <v>6</v>
      </c>
      <c r="T527">
        <v>13.459785</v>
      </c>
      <c r="U527">
        <v>8.3598000000000006E-2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1.23E-3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0.99820200000000003</v>
      </c>
      <c r="AJ527">
        <v>1.9999999999999999E-6</v>
      </c>
      <c r="AK527" t="s">
        <v>12</v>
      </c>
      <c r="AL527">
        <v>0</v>
      </c>
      <c r="AM527">
        <v>0</v>
      </c>
    </row>
    <row r="528" spans="1:39" x14ac:dyDescent="0.25">
      <c r="A528" t="s">
        <v>192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101.267646</v>
      </c>
      <c r="I528">
        <v>10.203943000000001</v>
      </c>
      <c r="J528" t="s">
        <v>3</v>
      </c>
      <c r="K528">
        <v>99.366258000000002</v>
      </c>
      <c r="L528">
        <v>10.102912999999999</v>
      </c>
      <c r="M528" t="s">
        <v>4</v>
      </c>
      <c r="N528">
        <v>3.5625719999999998</v>
      </c>
      <c r="O528">
        <v>1.8806E-2</v>
      </c>
      <c r="P528" t="s">
        <v>5</v>
      </c>
      <c r="Q528">
        <v>0</v>
      </c>
      <c r="R528">
        <v>0</v>
      </c>
      <c r="S528" t="s">
        <v>6</v>
      </c>
      <c r="T528">
        <v>15.667552000000001</v>
      </c>
      <c r="U528">
        <v>9.4872999999999999E-2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1.23E-3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0.99830200000000002</v>
      </c>
      <c r="AJ528">
        <v>1.9999999999999999E-6</v>
      </c>
      <c r="AK528" t="s">
        <v>12</v>
      </c>
      <c r="AL528">
        <v>0</v>
      </c>
      <c r="AM528">
        <v>0</v>
      </c>
    </row>
    <row r="529" spans="1:39" x14ac:dyDescent="0.25">
      <c r="A529" t="s">
        <v>192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115.641749</v>
      </c>
      <c r="I529">
        <v>11.754023</v>
      </c>
      <c r="J529" t="s">
        <v>3</v>
      </c>
      <c r="K529">
        <v>113.470939</v>
      </c>
      <c r="L529">
        <v>11.655015000000001</v>
      </c>
      <c r="M529" t="s">
        <v>4</v>
      </c>
      <c r="N529">
        <v>4.0673760000000003</v>
      </c>
      <c r="O529">
        <v>2.3019999999999999E-2</v>
      </c>
      <c r="P529" t="s">
        <v>5</v>
      </c>
      <c r="Q529">
        <v>0</v>
      </c>
      <c r="R529">
        <v>0</v>
      </c>
      <c r="S529" t="s">
        <v>6</v>
      </c>
      <c r="T529">
        <v>17.883793000000001</v>
      </c>
      <c r="U529">
        <v>0.106088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1.23E-3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0.99848199999999998</v>
      </c>
      <c r="AJ529">
        <v>1.9999999999999999E-6</v>
      </c>
      <c r="AK529" t="s">
        <v>12</v>
      </c>
      <c r="AL529">
        <v>0</v>
      </c>
      <c r="AM529">
        <v>0</v>
      </c>
    </row>
    <row r="530" spans="1:39" x14ac:dyDescent="0.25">
      <c r="A530" t="s">
        <v>192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129.97992400000001</v>
      </c>
      <c r="I530">
        <v>13.629683</v>
      </c>
      <c r="J530" t="s">
        <v>3</v>
      </c>
      <c r="K530">
        <v>127.540251</v>
      </c>
      <c r="L530">
        <v>13.540277</v>
      </c>
      <c r="M530" t="s">
        <v>4</v>
      </c>
      <c r="N530">
        <v>4.5747559999999998</v>
      </c>
      <c r="O530">
        <v>2.7859999999999999E-2</v>
      </c>
      <c r="P530" t="s">
        <v>5</v>
      </c>
      <c r="Q530">
        <v>0</v>
      </c>
      <c r="R530">
        <v>0</v>
      </c>
      <c r="S530" t="s">
        <v>6</v>
      </c>
      <c r="T530">
        <v>20.111566</v>
      </c>
      <c r="U530">
        <v>0.11858200000000001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1.23E-3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0.99858999999999998</v>
      </c>
      <c r="AJ530">
        <v>9.9999999999999995E-7</v>
      </c>
      <c r="AK530" t="s">
        <v>12</v>
      </c>
      <c r="AL530">
        <v>0</v>
      </c>
      <c r="AM530">
        <v>0</v>
      </c>
    </row>
    <row r="531" spans="1:39" x14ac:dyDescent="0.25">
      <c r="A531" t="s">
        <v>192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144.39754500000001</v>
      </c>
      <c r="I531">
        <v>15.307824</v>
      </c>
      <c r="J531" t="s">
        <v>3</v>
      </c>
      <c r="K531">
        <v>141.68933000000001</v>
      </c>
      <c r="L531">
        <v>15.214131</v>
      </c>
      <c r="M531" t="s">
        <v>4</v>
      </c>
      <c r="N531">
        <v>5.084365</v>
      </c>
      <c r="O531">
        <v>3.3552999999999999E-2</v>
      </c>
      <c r="P531" t="s">
        <v>5</v>
      </c>
      <c r="Q531">
        <v>0</v>
      </c>
      <c r="R531">
        <v>0</v>
      </c>
      <c r="S531" t="s">
        <v>6</v>
      </c>
      <c r="T531">
        <v>22.344957999999998</v>
      </c>
      <c r="U531">
        <v>0.147096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1.23E-3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0.99876100000000001</v>
      </c>
      <c r="AJ531">
        <v>9.9999999999999995E-7</v>
      </c>
      <c r="AK531" t="s">
        <v>12</v>
      </c>
      <c r="AL531">
        <v>0</v>
      </c>
      <c r="AM531">
        <v>0</v>
      </c>
    </row>
    <row r="532" spans="1:39" x14ac:dyDescent="0.25">
      <c r="A532" t="s">
        <v>192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158.53107800000001</v>
      </c>
      <c r="I532">
        <v>18.551210000000001</v>
      </c>
      <c r="J532" t="s">
        <v>3</v>
      </c>
      <c r="K532">
        <v>155.554452</v>
      </c>
      <c r="L532">
        <v>18.446588999999999</v>
      </c>
      <c r="M532" t="s">
        <v>4</v>
      </c>
      <c r="N532">
        <v>5.5900249999999998</v>
      </c>
      <c r="O532">
        <v>4.0575E-2</v>
      </c>
      <c r="P532" t="s">
        <v>5</v>
      </c>
      <c r="Q532">
        <v>0</v>
      </c>
      <c r="R532">
        <v>0</v>
      </c>
      <c r="S532" t="s">
        <v>6</v>
      </c>
      <c r="T532">
        <v>24.570993000000001</v>
      </c>
      <c r="U532">
        <v>0.153416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1.23E-3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0.99881399999999998</v>
      </c>
      <c r="AJ532">
        <v>9.9999999999999995E-7</v>
      </c>
      <c r="AK532" t="s">
        <v>12</v>
      </c>
      <c r="AL532">
        <v>0</v>
      </c>
      <c r="AM532">
        <v>0</v>
      </c>
    </row>
    <row r="533" spans="1:39" x14ac:dyDescent="0.25">
      <c r="A533" t="s">
        <v>192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172.587312</v>
      </c>
      <c r="I533">
        <v>19.851891999999999</v>
      </c>
      <c r="J533" t="s">
        <v>3</v>
      </c>
      <c r="K533">
        <v>169.34206499999999</v>
      </c>
      <c r="L533">
        <v>19.761016999999999</v>
      </c>
      <c r="M533" t="s">
        <v>4</v>
      </c>
      <c r="N533">
        <v>6.0963120000000002</v>
      </c>
      <c r="O533">
        <v>4.7994000000000002E-2</v>
      </c>
      <c r="P533" t="s">
        <v>5</v>
      </c>
      <c r="Q533">
        <v>0</v>
      </c>
      <c r="R533">
        <v>0</v>
      </c>
      <c r="S533" t="s">
        <v>6</v>
      </c>
      <c r="T533">
        <v>26.803408000000001</v>
      </c>
      <c r="U533">
        <v>0.18138099999999999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1.23E-3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0.99890500000000004</v>
      </c>
      <c r="AJ533">
        <v>9.9999999999999995E-7</v>
      </c>
      <c r="AK533" t="s">
        <v>12</v>
      </c>
      <c r="AL533">
        <v>0</v>
      </c>
      <c r="AM533">
        <v>0</v>
      </c>
    </row>
    <row r="534" spans="1:39" x14ac:dyDescent="0.25">
      <c r="A534" t="s">
        <v>192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186.909524</v>
      </c>
      <c r="I534">
        <v>23.783639000000001</v>
      </c>
      <c r="J534" t="s">
        <v>3</v>
      </c>
      <c r="K534">
        <v>183.39577499999999</v>
      </c>
      <c r="L534">
        <v>23.660788</v>
      </c>
      <c r="M534" t="s">
        <v>4</v>
      </c>
      <c r="N534">
        <v>6.602468</v>
      </c>
      <c r="O534">
        <v>5.5517999999999998E-2</v>
      </c>
      <c r="P534" t="s">
        <v>5</v>
      </c>
      <c r="Q534">
        <v>0</v>
      </c>
      <c r="R534">
        <v>0</v>
      </c>
      <c r="S534" t="s">
        <v>6</v>
      </c>
      <c r="T534">
        <v>29.041229000000001</v>
      </c>
      <c r="U534">
        <v>0.21359300000000001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1.23E-3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0.99898600000000004</v>
      </c>
      <c r="AJ534">
        <v>9.9999999999999995E-7</v>
      </c>
      <c r="AK534" t="s">
        <v>12</v>
      </c>
      <c r="AL534">
        <v>0</v>
      </c>
      <c r="AM534">
        <v>0</v>
      </c>
    </row>
    <row r="535" spans="1:39" x14ac:dyDescent="0.25">
      <c r="A535" t="s">
        <v>192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201.203215</v>
      </c>
      <c r="I535">
        <v>25.508140000000001</v>
      </c>
      <c r="J535" t="s">
        <v>3</v>
      </c>
      <c r="K535">
        <v>197.42188899999999</v>
      </c>
      <c r="L535">
        <v>25.386400999999999</v>
      </c>
      <c r="M535" t="s">
        <v>4</v>
      </c>
      <c r="N535">
        <v>7.1071479999999996</v>
      </c>
      <c r="O535">
        <v>6.3211000000000003E-2</v>
      </c>
      <c r="P535" t="s">
        <v>5</v>
      </c>
      <c r="Q535">
        <v>0</v>
      </c>
      <c r="R535">
        <v>0</v>
      </c>
      <c r="S535" t="s">
        <v>6</v>
      </c>
      <c r="T535">
        <v>31.266362999999998</v>
      </c>
      <c r="U535">
        <v>0.22519400000000001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1.23E-3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0.99910600000000005</v>
      </c>
      <c r="AJ535">
        <v>9.9999999999999995E-7</v>
      </c>
      <c r="AK535" t="s">
        <v>12</v>
      </c>
      <c r="AL535">
        <v>0</v>
      </c>
      <c r="AM535">
        <v>0</v>
      </c>
    </row>
    <row r="536" spans="1:39" x14ac:dyDescent="0.25">
      <c r="A536" t="s">
        <v>192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215.31889799999999</v>
      </c>
      <c r="I536">
        <v>25.814857</v>
      </c>
      <c r="J536" t="s">
        <v>3</v>
      </c>
      <c r="K536">
        <v>211.26933</v>
      </c>
      <c r="L536">
        <v>25.702006999999998</v>
      </c>
      <c r="M536" t="s">
        <v>4</v>
      </c>
      <c r="N536">
        <v>7.6129009999999999</v>
      </c>
      <c r="O536">
        <v>7.1922E-2</v>
      </c>
      <c r="P536" t="s">
        <v>5</v>
      </c>
      <c r="Q536">
        <v>0</v>
      </c>
      <c r="R536">
        <v>0</v>
      </c>
      <c r="S536" t="s">
        <v>6</v>
      </c>
      <c r="T536">
        <v>33.472624000000003</v>
      </c>
      <c r="U536">
        <v>0.23585400000000001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1.23E-3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0.99911000000000005</v>
      </c>
      <c r="AJ536">
        <v>9.9999999999999995E-7</v>
      </c>
      <c r="AK536" t="s">
        <v>12</v>
      </c>
      <c r="AL536">
        <v>0</v>
      </c>
      <c r="AM536">
        <v>0</v>
      </c>
    </row>
    <row r="537" spans="1:39" x14ac:dyDescent="0.25">
      <c r="A537" t="s">
        <v>192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229.58018100000001</v>
      </c>
      <c r="I537">
        <v>28.456098000000001</v>
      </c>
      <c r="J537" t="s">
        <v>3</v>
      </c>
      <c r="K537">
        <v>225.26121900000001</v>
      </c>
      <c r="L537">
        <v>28.368085000000001</v>
      </c>
      <c r="M537" t="s">
        <v>4</v>
      </c>
      <c r="N537">
        <v>8.1192729999999997</v>
      </c>
      <c r="O537">
        <v>8.0130999999999994E-2</v>
      </c>
      <c r="P537" t="s">
        <v>5</v>
      </c>
      <c r="Q537">
        <v>0</v>
      </c>
      <c r="R537">
        <v>0</v>
      </c>
      <c r="S537" t="s">
        <v>6</v>
      </c>
      <c r="T537">
        <v>35.668568999999998</v>
      </c>
      <c r="U537">
        <v>0.23765700000000001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1.23E-3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0.99918799999999997</v>
      </c>
      <c r="AJ537">
        <v>9.9999999999999995E-7</v>
      </c>
      <c r="AK537" t="s">
        <v>12</v>
      </c>
      <c r="AL537">
        <v>0</v>
      </c>
      <c r="AM537">
        <v>0</v>
      </c>
    </row>
    <row r="538" spans="1:39" x14ac:dyDescent="0.25">
      <c r="A538" t="s">
        <v>192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244.10801799999999</v>
      </c>
      <c r="I538">
        <v>30.387467999999998</v>
      </c>
      <c r="J538" t="s">
        <v>3</v>
      </c>
      <c r="K538">
        <v>239.52061399999999</v>
      </c>
      <c r="L538">
        <v>30.305185999999999</v>
      </c>
      <c r="M538" t="s">
        <v>4</v>
      </c>
      <c r="N538">
        <v>8.6275940000000002</v>
      </c>
      <c r="O538">
        <v>8.9121000000000006E-2</v>
      </c>
      <c r="P538" t="s">
        <v>5</v>
      </c>
      <c r="Q538">
        <v>0</v>
      </c>
      <c r="R538">
        <v>0</v>
      </c>
      <c r="S538" t="s">
        <v>6</v>
      </c>
      <c r="T538">
        <v>37.889107000000003</v>
      </c>
      <c r="U538">
        <v>0.26218900000000001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1.23E-3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0.99921899999999997</v>
      </c>
      <c r="AJ538">
        <v>9.9999999999999995E-7</v>
      </c>
      <c r="AK538" t="s">
        <v>12</v>
      </c>
      <c r="AL538">
        <v>0</v>
      </c>
      <c r="AM538">
        <v>0</v>
      </c>
    </row>
    <row r="539" spans="1:39" x14ac:dyDescent="0.25">
      <c r="A539" t="s">
        <v>192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258.41123399999998</v>
      </c>
      <c r="I539">
        <v>29.287925000000001</v>
      </c>
      <c r="J539" t="s">
        <v>3</v>
      </c>
      <c r="K539">
        <v>253.55367200000001</v>
      </c>
      <c r="L539">
        <v>29.23414</v>
      </c>
      <c r="M539" t="s">
        <v>4</v>
      </c>
      <c r="N539">
        <v>9.1345310000000008</v>
      </c>
      <c r="O539">
        <v>9.9339999999999998E-2</v>
      </c>
      <c r="P539" t="s">
        <v>5</v>
      </c>
      <c r="Q539">
        <v>0</v>
      </c>
      <c r="R539">
        <v>0</v>
      </c>
      <c r="S539" t="s">
        <v>6</v>
      </c>
      <c r="T539">
        <v>40.088974999999998</v>
      </c>
      <c r="U539">
        <v>0.27701999999999999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1.23E-3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0.999274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192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272.74433199999999</v>
      </c>
      <c r="I540">
        <v>30.711850999999999</v>
      </c>
      <c r="J540" t="s">
        <v>3</v>
      </c>
      <c r="K540">
        <v>267.61794900000001</v>
      </c>
      <c r="L540">
        <v>30.622795</v>
      </c>
      <c r="M540" t="s">
        <v>4</v>
      </c>
      <c r="N540">
        <v>9.6401559999999993</v>
      </c>
      <c r="O540">
        <v>0.110123</v>
      </c>
      <c r="P540" t="s">
        <v>5</v>
      </c>
      <c r="Q540">
        <v>0</v>
      </c>
      <c r="R540">
        <v>0</v>
      </c>
      <c r="S540" t="s">
        <v>6</v>
      </c>
      <c r="T540">
        <v>42.295768000000002</v>
      </c>
      <c r="U540">
        <v>0.25889099999999998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1.23E-3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0.99933399999999994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192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287.05129599999998</v>
      </c>
      <c r="I541">
        <v>30.846868000000001</v>
      </c>
      <c r="J541" t="s">
        <v>3</v>
      </c>
      <c r="K541">
        <v>281.65511900000001</v>
      </c>
      <c r="L541">
        <v>30.730481000000001</v>
      </c>
      <c r="M541" t="s">
        <v>4</v>
      </c>
      <c r="N541">
        <v>10.147644</v>
      </c>
      <c r="O541">
        <v>0.122192</v>
      </c>
      <c r="P541" t="s">
        <v>5</v>
      </c>
      <c r="Q541">
        <v>0</v>
      </c>
      <c r="R541">
        <v>0</v>
      </c>
      <c r="S541" t="s">
        <v>6</v>
      </c>
      <c r="T541">
        <v>44.507896000000002</v>
      </c>
      <c r="U541">
        <v>0.27571600000000002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1.23E-3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0.99934699999999999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193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13.393535999999999</v>
      </c>
      <c r="I542">
        <v>0.28221400000000002</v>
      </c>
      <c r="J542" t="s">
        <v>3</v>
      </c>
      <c r="K542">
        <v>13.11722</v>
      </c>
      <c r="L542">
        <v>0.27290799999999998</v>
      </c>
      <c r="M542" t="s">
        <v>4</v>
      </c>
      <c r="N542">
        <v>0.52110199999999995</v>
      </c>
      <c r="O542">
        <v>1.121E-3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1.2329999999999999E-3</v>
      </c>
      <c r="AG542">
        <v>0</v>
      </c>
      <c r="AH542" t="s">
        <v>11</v>
      </c>
      <c r="AI542">
        <v>0.99589700000000003</v>
      </c>
      <c r="AJ542">
        <v>1.9999999999999999E-6</v>
      </c>
      <c r="AK542" t="s">
        <v>12</v>
      </c>
      <c r="AL542">
        <v>0</v>
      </c>
      <c r="AM542">
        <v>0</v>
      </c>
    </row>
    <row r="543" spans="1:39" x14ac:dyDescent="0.25">
      <c r="A543" t="s">
        <v>193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26.666346000000001</v>
      </c>
      <c r="I543">
        <v>0.66135600000000005</v>
      </c>
      <c r="J543" t="s">
        <v>3</v>
      </c>
      <c r="K543">
        <v>26.12135</v>
      </c>
      <c r="L543">
        <v>0.650142</v>
      </c>
      <c r="M543" t="s">
        <v>4</v>
      </c>
      <c r="N543">
        <v>1.0326219999999999</v>
      </c>
      <c r="O543">
        <v>1.6479999999999999E-3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1.2310000000000001E-3</v>
      </c>
      <c r="AG543">
        <v>0</v>
      </c>
      <c r="AH543" t="s">
        <v>11</v>
      </c>
      <c r="AI543">
        <v>0.99657700000000005</v>
      </c>
      <c r="AJ543">
        <v>3.0000000000000001E-6</v>
      </c>
      <c r="AK543" t="s">
        <v>12</v>
      </c>
      <c r="AL543">
        <v>0</v>
      </c>
      <c r="AM543">
        <v>0</v>
      </c>
    </row>
    <row r="544" spans="1:39" x14ac:dyDescent="0.25">
      <c r="A544" t="s">
        <v>193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39.924531999999999</v>
      </c>
      <c r="I544">
        <v>1.2490140000000001</v>
      </c>
      <c r="J544" t="s">
        <v>3</v>
      </c>
      <c r="K544">
        <v>39.112251999999998</v>
      </c>
      <c r="L544">
        <v>1.2328539999999999</v>
      </c>
      <c r="M544" t="s">
        <v>4</v>
      </c>
      <c r="N544">
        <v>1.544694</v>
      </c>
      <c r="O544">
        <v>2.8630000000000001E-3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1.23E-3</v>
      </c>
      <c r="AG544">
        <v>0</v>
      </c>
      <c r="AH544" t="s">
        <v>11</v>
      </c>
      <c r="AI544">
        <v>0.99718799999999996</v>
      </c>
      <c r="AJ544">
        <v>3.0000000000000001E-6</v>
      </c>
      <c r="AK544" t="s">
        <v>12</v>
      </c>
      <c r="AL544">
        <v>0</v>
      </c>
      <c r="AM544">
        <v>0</v>
      </c>
    </row>
    <row r="545" spans="1:39" x14ac:dyDescent="0.25">
      <c r="A545" t="s">
        <v>193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53.147410999999998</v>
      </c>
      <c r="I545">
        <v>1.7175549999999999</v>
      </c>
      <c r="J545" t="s">
        <v>3</v>
      </c>
      <c r="K545">
        <v>52.066397000000002</v>
      </c>
      <c r="L545">
        <v>1.69268</v>
      </c>
      <c r="M545" t="s">
        <v>4</v>
      </c>
      <c r="N545">
        <v>2.0615359999999998</v>
      </c>
      <c r="O545">
        <v>5.0590000000000001E-3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1.23E-3</v>
      </c>
      <c r="AG545">
        <v>0</v>
      </c>
      <c r="AH545" t="s">
        <v>11</v>
      </c>
      <c r="AI545">
        <v>0.99756299999999998</v>
      </c>
      <c r="AJ545">
        <v>3.0000000000000001E-6</v>
      </c>
      <c r="AK545" t="s">
        <v>12</v>
      </c>
      <c r="AL545">
        <v>0</v>
      </c>
      <c r="AM545">
        <v>0</v>
      </c>
    </row>
    <row r="546" spans="1:39" x14ac:dyDescent="0.25">
      <c r="A546" t="s">
        <v>193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66.346058999999997</v>
      </c>
      <c r="I546">
        <v>2.309993</v>
      </c>
      <c r="J546" t="s">
        <v>3</v>
      </c>
      <c r="K546">
        <v>64.994846999999993</v>
      </c>
      <c r="L546">
        <v>2.2811499999999998</v>
      </c>
      <c r="M546" t="s">
        <v>4</v>
      </c>
      <c r="N546">
        <v>2.57619</v>
      </c>
      <c r="O546">
        <v>7.5969999999999996E-3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1.23E-3</v>
      </c>
      <c r="AG546">
        <v>0</v>
      </c>
      <c r="AH546" t="s">
        <v>11</v>
      </c>
      <c r="AI546">
        <v>0.99784799999999996</v>
      </c>
      <c r="AJ546">
        <v>1.9999999999999999E-6</v>
      </c>
      <c r="AK546" t="s">
        <v>12</v>
      </c>
      <c r="AL546">
        <v>0</v>
      </c>
      <c r="AM546">
        <v>0</v>
      </c>
    </row>
    <row r="547" spans="1:39" x14ac:dyDescent="0.25">
      <c r="A547" t="s">
        <v>193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79.658901</v>
      </c>
      <c r="I547">
        <v>3.2041040000000001</v>
      </c>
      <c r="J547" t="s">
        <v>3</v>
      </c>
      <c r="K547">
        <v>78.039814000000007</v>
      </c>
      <c r="L547">
        <v>3.1641309999999998</v>
      </c>
      <c r="M547" t="s">
        <v>4</v>
      </c>
      <c r="N547">
        <v>3.0878570000000001</v>
      </c>
      <c r="O547">
        <v>1.0697999999999999E-2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1.23E-3</v>
      </c>
      <c r="AG547">
        <v>0</v>
      </c>
      <c r="AH547" t="s">
        <v>11</v>
      </c>
      <c r="AI547">
        <v>0.99823300000000004</v>
      </c>
      <c r="AJ547">
        <v>1.9999999999999999E-6</v>
      </c>
      <c r="AK547" t="s">
        <v>12</v>
      </c>
      <c r="AL547">
        <v>0</v>
      </c>
      <c r="AM547">
        <v>0</v>
      </c>
    </row>
    <row r="548" spans="1:39" x14ac:dyDescent="0.25">
      <c r="A548" t="s">
        <v>193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92.985157000000001</v>
      </c>
      <c r="I548">
        <v>3.9525109999999999</v>
      </c>
      <c r="J548" t="s">
        <v>3</v>
      </c>
      <c r="K548">
        <v>91.094696999999996</v>
      </c>
      <c r="L548">
        <v>3.9044300000000001</v>
      </c>
      <c r="M548" t="s">
        <v>4</v>
      </c>
      <c r="N548">
        <v>3.6036990000000002</v>
      </c>
      <c r="O548">
        <v>1.4452E-2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1.23E-3</v>
      </c>
      <c r="AG548">
        <v>0</v>
      </c>
      <c r="AH548" t="s">
        <v>11</v>
      </c>
      <c r="AI548">
        <v>0.998448</v>
      </c>
      <c r="AJ548">
        <v>9.9999999999999995E-7</v>
      </c>
      <c r="AK548" t="s">
        <v>12</v>
      </c>
      <c r="AL548">
        <v>0</v>
      </c>
      <c r="AM548">
        <v>0</v>
      </c>
    </row>
    <row r="549" spans="1:39" x14ac:dyDescent="0.25">
      <c r="A549" t="s">
        <v>193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106.144037</v>
      </c>
      <c r="I549">
        <v>5.0611649999999999</v>
      </c>
      <c r="J549" t="s">
        <v>3</v>
      </c>
      <c r="K549">
        <v>103.98446800000001</v>
      </c>
      <c r="L549">
        <v>4.9971459999999999</v>
      </c>
      <c r="M549" t="s">
        <v>4</v>
      </c>
      <c r="N549">
        <v>4.1164009999999998</v>
      </c>
      <c r="O549">
        <v>1.8023999999999998E-2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1.23E-3</v>
      </c>
      <c r="AG549">
        <v>0</v>
      </c>
      <c r="AH549" t="s">
        <v>11</v>
      </c>
      <c r="AI549">
        <v>0.99873000000000001</v>
      </c>
      <c r="AJ549">
        <v>9.9999999999999995E-7</v>
      </c>
      <c r="AK549" t="s">
        <v>12</v>
      </c>
      <c r="AL549">
        <v>0</v>
      </c>
      <c r="AM549">
        <v>0</v>
      </c>
    </row>
    <row r="550" spans="1:39" x14ac:dyDescent="0.25">
      <c r="A550" t="s">
        <v>193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119.337468</v>
      </c>
      <c r="I550">
        <v>5.7663099999999998</v>
      </c>
      <c r="J550" t="s">
        <v>3</v>
      </c>
      <c r="K550">
        <v>116.909858</v>
      </c>
      <c r="L550">
        <v>5.6923700000000004</v>
      </c>
      <c r="M550" t="s">
        <v>4</v>
      </c>
      <c r="N550">
        <v>4.6282240000000003</v>
      </c>
      <c r="O550">
        <v>2.1777000000000001E-2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1.23E-3</v>
      </c>
      <c r="AG550">
        <v>0</v>
      </c>
      <c r="AH550" t="s">
        <v>11</v>
      </c>
      <c r="AI550">
        <v>0.99896700000000005</v>
      </c>
      <c r="AJ550">
        <v>9.9999999999999995E-7</v>
      </c>
      <c r="AK550" t="s">
        <v>12</v>
      </c>
      <c r="AL550">
        <v>0</v>
      </c>
      <c r="AM550">
        <v>0</v>
      </c>
    </row>
    <row r="551" spans="1:39" x14ac:dyDescent="0.25">
      <c r="A551" t="s">
        <v>193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132.564986</v>
      </c>
      <c r="I551">
        <v>6.8085180000000003</v>
      </c>
      <c r="J551" t="s">
        <v>3</v>
      </c>
      <c r="K551">
        <v>129.86768900000001</v>
      </c>
      <c r="L551">
        <v>6.7307030000000001</v>
      </c>
      <c r="M551" t="s">
        <v>4</v>
      </c>
      <c r="N551">
        <v>5.1399739999999996</v>
      </c>
      <c r="O551">
        <v>2.5894E-2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1.23E-3</v>
      </c>
      <c r="AG551">
        <v>0</v>
      </c>
      <c r="AH551" t="s">
        <v>11</v>
      </c>
      <c r="AI551">
        <v>0.99903500000000001</v>
      </c>
      <c r="AJ551">
        <v>9.9999999999999995E-7</v>
      </c>
      <c r="AK551" t="s">
        <v>12</v>
      </c>
      <c r="AL551">
        <v>0</v>
      </c>
      <c r="AM551">
        <v>0</v>
      </c>
    </row>
    <row r="552" spans="1:39" x14ac:dyDescent="0.25">
      <c r="A552" t="s">
        <v>193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145.78774000000001</v>
      </c>
      <c r="I552">
        <v>8.1921020000000002</v>
      </c>
      <c r="J552" t="s">
        <v>3</v>
      </c>
      <c r="K552">
        <v>142.82191800000001</v>
      </c>
      <c r="L552">
        <v>8.0846219999999995</v>
      </c>
      <c r="M552" t="s">
        <v>4</v>
      </c>
      <c r="N552">
        <v>5.6538769999999996</v>
      </c>
      <c r="O552">
        <v>3.0254E-2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1.23E-3</v>
      </c>
      <c r="AG552">
        <v>0</v>
      </c>
      <c r="AH552" t="s">
        <v>11</v>
      </c>
      <c r="AI552">
        <v>0.99909599999999998</v>
      </c>
      <c r="AJ552">
        <v>9.9999999999999995E-7</v>
      </c>
      <c r="AK552" t="s">
        <v>12</v>
      </c>
      <c r="AL552">
        <v>0</v>
      </c>
      <c r="AM552">
        <v>0</v>
      </c>
    </row>
    <row r="553" spans="1:39" x14ac:dyDescent="0.25">
      <c r="A553" t="s">
        <v>193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158.93268800000001</v>
      </c>
      <c r="I553">
        <v>9.9519470000000005</v>
      </c>
      <c r="J553" t="s">
        <v>3</v>
      </c>
      <c r="K553">
        <v>155.69928300000001</v>
      </c>
      <c r="L553">
        <v>9.8165969999999998</v>
      </c>
      <c r="M553" t="s">
        <v>4</v>
      </c>
      <c r="N553">
        <v>6.1679240000000002</v>
      </c>
      <c r="O553">
        <v>3.6062999999999998E-2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1.23E-3</v>
      </c>
      <c r="AG553">
        <v>0</v>
      </c>
      <c r="AH553" t="s">
        <v>11</v>
      </c>
      <c r="AI553">
        <v>0.99924599999999997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193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172.184292</v>
      </c>
      <c r="I554">
        <v>10.827793</v>
      </c>
      <c r="J554" t="s">
        <v>3</v>
      </c>
      <c r="K554">
        <v>168.682378</v>
      </c>
      <c r="L554">
        <v>10.663515</v>
      </c>
      <c r="M554" t="s">
        <v>4</v>
      </c>
      <c r="N554">
        <v>6.6792480000000003</v>
      </c>
      <c r="O554">
        <v>4.1889999999999997E-2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1.23E-3</v>
      </c>
      <c r="AG554">
        <v>0</v>
      </c>
      <c r="AH554" t="s">
        <v>11</v>
      </c>
      <c r="AI554">
        <v>0.99926899999999996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193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185.42861300000001</v>
      </c>
      <c r="I555">
        <v>11.894361999999999</v>
      </c>
      <c r="J555" t="s">
        <v>3</v>
      </c>
      <c r="K555">
        <v>181.659785</v>
      </c>
      <c r="L555">
        <v>11.729618</v>
      </c>
      <c r="M555" t="s">
        <v>4</v>
      </c>
      <c r="N555">
        <v>7.1894729999999996</v>
      </c>
      <c r="O555">
        <v>4.7751000000000002E-2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1.23E-3</v>
      </c>
      <c r="AG555">
        <v>0</v>
      </c>
      <c r="AH555" t="s">
        <v>11</v>
      </c>
      <c r="AI555">
        <v>0.99928899999999998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193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198.47074599999999</v>
      </c>
      <c r="I556">
        <v>12.496543000000001</v>
      </c>
      <c r="J556" t="s">
        <v>3</v>
      </c>
      <c r="K556">
        <v>194.435609</v>
      </c>
      <c r="L556">
        <v>12.334095</v>
      </c>
      <c r="M556" t="s">
        <v>4</v>
      </c>
      <c r="N556">
        <v>7.6966510000000001</v>
      </c>
      <c r="O556">
        <v>5.3580999999999997E-2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1.23E-3</v>
      </c>
      <c r="AG556">
        <v>0</v>
      </c>
      <c r="AH556" t="s">
        <v>11</v>
      </c>
      <c r="AI556">
        <v>0.99931599999999998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193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211.505257</v>
      </c>
      <c r="I557">
        <v>12.517232999999999</v>
      </c>
      <c r="J557" t="s">
        <v>3</v>
      </c>
      <c r="K557">
        <v>207.204722</v>
      </c>
      <c r="L557">
        <v>12.372922000000001</v>
      </c>
      <c r="M557" t="s">
        <v>4</v>
      </c>
      <c r="N557">
        <v>8.2086310000000005</v>
      </c>
      <c r="O557">
        <v>5.738E-2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1.23E-3</v>
      </c>
      <c r="AG557">
        <v>0</v>
      </c>
      <c r="AH557" t="s">
        <v>11</v>
      </c>
      <c r="AI557">
        <v>0.99934199999999995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193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224.575434</v>
      </c>
      <c r="I558">
        <v>13.174314000000001</v>
      </c>
      <c r="J558" t="s">
        <v>3</v>
      </c>
      <c r="K558">
        <v>220.00854799999999</v>
      </c>
      <c r="L558">
        <v>13.04045</v>
      </c>
      <c r="M558" t="s">
        <v>4</v>
      </c>
      <c r="N558">
        <v>8.71828</v>
      </c>
      <c r="O558">
        <v>6.2975000000000003E-2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1.23E-3</v>
      </c>
      <c r="AG558">
        <v>0</v>
      </c>
      <c r="AH558" t="s">
        <v>11</v>
      </c>
      <c r="AI558">
        <v>0.99936000000000003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193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237.72002499999999</v>
      </c>
      <c r="I559">
        <v>14.832839</v>
      </c>
      <c r="J559" t="s">
        <v>3</v>
      </c>
      <c r="K559">
        <v>232.88789</v>
      </c>
      <c r="L559">
        <v>14.705824</v>
      </c>
      <c r="M559" t="s">
        <v>4</v>
      </c>
      <c r="N559">
        <v>9.2268609999999995</v>
      </c>
      <c r="O559">
        <v>7.0622000000000004E-2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1.23E-3</v>
      </c>
      <c r="AG559">
        <v>0</v>
      </c>
      <c r="AH559" t="s">
        <v>11</v>
      </c>
      <c r="AI559">
        <v>0.99936999999999998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193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250.843073</v>
      </c>
      <c r="I560">
        <v>14.315277</v>
      </c>
      <c r="J560" t="s">
        <v>3</v>
      </c>
      <c r="K560">
        <v>245.745204</v>
      </c>
      <c r="L560">
        <v>14.198615</v>
      </c>
      <c r="M560" t="s">
        <v>4</v>
      </c>
      <c r="N560">
        <v>9.7367640000000009</v>
      </c>
      <c r="O560">
        <v>7.9554E-2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1.23E-3</v>
      </c>
      <c r="AG560">
        <v>0</v>
      </c>
      <c r="AH560" t="s">
        <v>11</v>
      </c>
      <c r="AI560">
        <v>0.99938000000000005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193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263.90539899999999</v>
      </c>
      <c r="I561">
        <v>15.018848999999999</v>
      </c>
      <c r="J561" t="s">
        <v>3</v>
      </c>
      <c r="K561">
        <v>258.54095000000001</v>
      </c>
      <c r="L561">
        <v>14.913774999999999</v>
      </c>
      <c r="M561" t="s">
        <v>4</v>
      </c>
      <c r="N561">
        <v>10.246740000000001</v>
      </c>
      <c r="O561">
        <v>8.7636000000000006E-2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1.23E-3</v>
      </c>
      <c r="AG561">
        <v>0</v>
      </c>
      <c r="AH561" t="s">
        <v>11</v>
      </c>
      <c r="AI561">
        <v>0.99945600000000001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194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194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194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194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194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194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194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194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194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194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194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194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194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194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194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194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194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194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194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194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195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13.579672</v>
      </c>
      <c r="I582">
        <v>0.26924900000000002</v>
      </c>
      <c r="J582" t="s">
        <v>3</v>
      </c>
      <c r="K582">
        <v>13.304478</v>
      </c>
      <c r="L582">
        <v>0.26946100000000001</v>
      </c>
      <c r="M582" t="s">
        <v>4</v>
      </c>
      <c r="N582">
        <v>0.51279600000000003</v>
      </c>
      <c r="O582">
        <v>9.4600000000000001E-4</v>
      </c>
      <c r="P582" t="s">
        <v>5</v>
      </c>
      <c r="Q582">
        <v>0</v>
      </c>
      <c r="R582">
        <v>0</v>
      </c>
      <c r="S582" t="s">
        <v>6</v>
      </c>
      <c r="T582">
        <v>2.2295129999999999</v>
      </c>
      <c r="U582">
        <v>7.2979999999999998E-3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1.235E-3</v>
      </c>
      <c r="AD582">
        <v>0</v>
      </c>
      <c r="AE582" t="s">
        <v>10</v>
      </c>
      <c r="AF582">
        <v>0</v>
      </c>
      <c r="AG582">
        <v>0</v>
      </c>
      <c r="AH582" t="s">
        <v>11</v>
      </c>
      <c r="AI582">
        <v>0.99594199999999999</v>
      </c>
      <c r="AJ582">
        <v>1.9999999999999999E-6</v>
      </c>
      <c r="AK582" t="s">
        <v>12</v>
      </c>
      <c r="AL582">
        <v>0</v>
      </c>
      <c r="AM582">
        <v>0</v>
      </c>
    </row>
    <row r="583" spans="1:39" x14ac:dyDescent="0.25">
      <c r="A583" t="s">
        <v>195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26.891634</v>
      </c>
      <c r="I583">
        <v>0.60281899999999999</v>
      </c>
      <c r="J583" t="s">
        <v>3</v>
      </c>
      <c r="K583">
        <v>26.344988000000001</v>
      </c>
      <c r="L583">
        <v>0.59223800000000004</v>
      </c>
      <c r="M583" t="s">
        <v>4</v>
      </c>
      <c r="N583">
        <v>1.02257</v>
      </c>
      <c r="O583">
        <v>2.696E-3</v>
      </c>
      <c r="P583" t="s">
        <v>5</v>
      </c>
      <c r="Q583">
        <v>0</v>
      </c>
      <c r="R583">
        <v>0</v>
      </c>
      <c r="S583" t="s">
        <v>6</v>
      </c>
      <c r="T583">
        <v>4.4405099999999997</v>
      </c>
      <c r="U583">
        <v>1.2808E-2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1.2310000000000001E-3</v>
      </c>
      <c r="AD583">
        <v>0</v>
      </c>
      <c r="AE583" t="s">
        <v>10</v>
      </c>
      <c r="AF583">
        <v>0</v>
      </c>
      <c r="AG583">
        <v>0</v>
      </c>
      <c r="AH583" t="s">
        <v>11</v>
      </c>
      <c r="AI583">
        <v>0.99629500000000004</v>
      </c>
      <c r="AJ583">
        <v>1.9999999999999999E-6</v>
      </c>
      <c r="AK583" t="s">
        <v>12</v>
      </c>
      <c r="AL583">
        <v>0</v>
      </c>
      <c r="AM583">
        <v>0</v>
      </c>
    </row>
    <row r="584" spans="1:39" x14ac:dyDescent="0.25">
      <c r="A584" t="s">
        <v>195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40.137819999999998</v>
      </c>
      <c r="I584">
        <v>0.98486499999999999</v>
      </c>
      <c r="J584" t="s">
        <v>3</v>
      </c>
      <c r="K584">
        <v>39.322664000000003</v>
      </c>
      <c r="L584">
        <v>0.97325799999999996</v>
      </c>
      <c r="M584" t="s">
        <v>4</v>
      </c>
      <c r="N584">
        <v>1.5248619999999999</v>
      </c>
      <c r="O584">
        <v>4.1019999999999997E-3</v>
      </c>
      <c r="P584" t="s">
        <v>5</v>
      </c>
      <c r="Q584">
        <v>0</v>
      </c>
      <c r="R584">
        <v>0</v>
      </c>
      <c r="S584" t="s">
        <v>6</v>
      </c>
      <c r="T584">
        <v>6.6518230000000003</v>
      </c>
      <c r="U584">
        <v>1.9047999999999999E-2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1.2310000000000001E-3</v>
      </c>
      <c r="AD584">
        <v>0</v>
      </c>
      <c r="AE584" t="s">
        <v>10</v>
      </c>
      <c r="AF584">
        <v>0</v>
      </c>
      <c r="AG584">
        <v>0</v>
      </c>
      <c r="AH584" t="s">
        <v>11</v>
      </c>
      <c r="AI584">
        <v>0.99687999999999999</v>
      </c>
      <c r="AJ584">
        <v>3.0000000000000001E-6</v>
      </c>
      <c r="AK584" t="s">
        <v>12</v>
      </c>
      <c r="AL584">
        <v>0</v>
      </c>
      <c r="AM584">
        <v>0</v>
      </c>
    </row>
    <row r="585" spans="1:39" x14ac:dyDescent="0.25">
      <c r="A585" t="s">
        <v>195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53.241000999999997</v>
      </c>
      <c r="I585">
        <v>1.335823</v>
      </c>
      <c r="J585" t="s">
        <v>3</v>
      </c>
      <c r="K585">
        <v>52.157696999999999</v>
      </c>
      <c r="L585">
        <v>1.3261689999999999</v>
      </c>
      <c r="M585" t="s">
        <v>4</v>
      </c>
      <c r="N585">
        <v>2.0282</v>
      </c>
      <c r="O585">
        <v>5.6080000000000001E-3</v>
      </c>
      <c r="P585" t="s">
        <v>5</v>
      </c>
      <c r="Q585">
        <v>0</v>
      </c>
      <c r="R585">
        <v>0</v>
      </c>
      <c r="S585" t="s">
        <v>6</v>
      </c>
      <c r="T585">
        <v>8.8471799999999998</v>
      </c>
      <c r="U585">
        <v>2.7703999999999999E-2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1.23E-3</v>
      </c>
      <c r="AD585">
        <v>0</v>
      </c>
      <c r="AE585" t="s">
        <v>10</v>
      </c>
      <c r="AF585">
        <v>0</v>
      </c>
      <c r="AG585">
        <v>0</v>
      </c>
      <c r="AH585" t="s">
        <v>11</v>
      </c>
      <c r="AI585">
        <v>0.99737799999999999</v>
      </c>
      <c r="AJ585">
        <v>1.9999999999999999E-6</v>
      </c>
      <c r="AK585" t="s">
        <v>12</v>
      </c>
      <c r="AL585">
        <v>0</v>
      </c>
      <c r="AM585">
        <v>0</v>
      </c>
    </row>
    <row r="586" spans="1:39" x14ac:dyDescent="0.25">
      <c r="A586" t="s">
        <v>195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66.390339999999995</v>
      </c>
      <c r="I586">
        <v>1.863686</v>
      </c>
      <c r="J586" t="s">
        <v>3</v>
      </c>
      <c r="K586">
        <v>65.038101999999995</v>
      </c>
      <c r="L586">
        <v>1.8548929999999999</v>
      </c>
      <c r="M586" t="s">
        <v>4</v>
      </c>
      <c r="N586">
        <v>2.5352619999999999</v>
      </c>
      <c r="O586">
        <v>9.6310000000000007E-3</v>
      </c>
      <c r="P586" t="s">
        <v>5</v>
      </c>
      <c r="Q586">
        <v>0</v>
      </c>
      <c r="R586">
        <v>0</v>
      </c>
      <c r="S586" t="s">
        <v>6</v>
      </c>
      <c r="T586">
        <v>11.043167</v>
      </c>
      <c r="U586">
        <v>3.5163E-2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1.23E-3</v>
      </c>
      <c r="AD586">
        <v>0</v>
      </c>
      <c r="AE586" t="s">
        <v>10</v>
      </c>
      <c r="AF586">
        <v>0</v>
      </c>
      <c r="AG586">
        <v>0</v>
      </c>
      <c r="AH586" t="s">
        <v>11</v>
      </c>
      <c r="AI586">
        <v>0.99775999999999998</v>
      </c>
      <c r="AJ586">
        <v>3.0000000000000001E-6</v>
      </c>
      <c r="AK586" t="s">
        <v>12</v>
      </c>
      <c r="AL586">
        <v>0</v>
      </c>
      <c r="AM586">
        <v>0</v>
      </c>
    </row>
    <row r="587" spans="1:39" x14ac:dyDescent="0.25">
      <c r="A587" t="s">
        <v>195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79.584250999999995</v>
      </c>
      <c r="I587">
        <v>2.8064049999999998</v>
      </c>
      <c r="J587" t="s">
        <v>3</v>
      </c>
      <c r="K587">
        <v>77.964305999999993</v>
      </c>
      <c r="L587">
        <v>2.7932709999999998</v>
      </c>
      <c r="M587" t="s">
        <v>4</v>
      </c>
      <c r="N587">
        <v>3.0364200000000001</v>
      </c>
      <c r="O587">
        <v>1.2220999999999999E-2</v>
      </c>
      <c r="P587" t="s">
        <v>5</v>
      </c>
      <c r="Q587">
        <v>0</v>
      </c>
      <c r="R587">
        <v>0</v>
      </c>
      <c r="S587" t="s">
        <v>6</v>
      </c>
      <c r="T587">
        <v>13.238576999999999</v>
      </c>
      <c r="U587">
        <v>4.7622999999999999E-2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1.23E-3</v>
      </c>
      <c r="AD587">
        <v>0</v>
      </c>
      <c r="AE587" t="s">
        <v>10</v>
      </c>
      <c r="AF587">
        <v>0</v>
      </c>
      <c r="AG587">
        <v>0</v>
      </c>
      <c r="AH587" t="s">
        <v>11</v>
      </c>
      <c r="AI587">
        <v>0.998278</v>
      </c>
      <c r="AJ587">
        <v>1.9999999999999999E-6</v>
      </c>
      <c r="AK587" t="s">
        <v>12</v>
      </c>
      <c r="AL587">
        <v>0</v>
      </c>
      <c r="AM587">
        <v>0</v>
      </c>
    </row>
    <row r="588" spans="1:39" x14ac:dyDescent="0.25">
      <c r="A588" t="s">
        <v>195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92.669234000000003</v>
      </c>
      <c r="I588">
        <v>3.878412</v>
      </c>
      <c r="J588" t="s">
        <v>3</v>
      </c>
      <c r="K588">
        <v>90.782148000000007</v>
      </c>
      <c r="L588">
        <v>3.859702</v>
      </c>
      <c r="M588" t="s">
        <v>4</v>
      </c>
      <c r="N588">
        <v>3.537849</v>
      </c>
      <c r="O588">
        <v>1.5537E-2</v>
      </c>
      <c r="P588" t="s">
        <v>5</v>
      </c>
      <c r="Q588">
        <v>0</v>
      </c>
      <c r="R588">
        <v>0</v>
      </c>
      <c r="S588" t="s">
        <v>6</v>
      </c>
      <c r="T588">
        <v>15.431587</v>
      </c>
      <c r="U588">
        <v>6.0024000000000001E-2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1.23E-3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0.99867899999999998</v>
      </c>
      <c r="AJ588">
        <v>9.9999999999999995E-7</v>
      </c>
      <c r="AK588" t="s">
        <v>12</v>
      </c>
      <c r="AL588">
        <v>0</v>
      </c>
      <c r="AM588">
        <v>0</v>
      </c>
    </row>
    <row r="589" spans="1:39" x14ac:dyDescent="0.25">
      <c r="A589" t="s">
        <v>195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105.821614</v>
      </c>
      <c r="I589">
        <v>4.4625539999999999</v>
      </c>
      <c r="J589" t="s">
        <v>3</v>
      </c>
      <c r="K589">
        <v>103.66691299999999</v>
      </c>
      <c r="L589">
        <v>4.4455479999999996</v>
      </c>
      <c r="M589" t="s">
        <v>4</v>
      </c>
      <c r="N589">
        <v>4.0399649999999996</v>
      </c>
      <c r="O589">
        <v>1.9203999999999999E-2</v>
      </c>
      <c r="P589" t="s">
        <v>5</v>
      </c>
      <c r="Q589">
        <v>0</v>
      </c>
      <c r="R589">
        <v>0</v>
      </c>
      <c r="S589" t="s">
        <v>6</v>
      </c>
      <c r="T589">
        <v>17.638428999999999</v>
      </c>
      <c r="U589">
        <v>8.7325E-2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1.23E-3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0.99881399999999998</v>
      </c>
      <c r="AJ589">
        <v>9.9999999999999995E-7</v>
      </c>
      <c r="AK589" t="s">
        <v>12</v>
      </c>
      <c r="AL589">
        <v>0</v>
      </c>
      <c r="AM589">
        <v>0</v>
      </c>
    </row>
    <row r="590" spans="1:39" x14ac:dyDescent="0.25">
      <c r="A590" t="s">
        <v>195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118.906689</v>
      </c>
      <c r="I590">
        <v>5.0549249999999999</v>
      </c>
      <c r="J590" t="s">
        <v>3</v>
      </c>
      <c r="K590">
        <v>116.483707</v>
      </c>
      <c r="L590">
        <v>5.0393270000000001</v>
      </c>
      <c r="M590" t="s">
        <v>4</v>
      </c>
      <c r="N590">
        <v>4.5428980000000001</v>
      </c>
      <c r="O590">
        <v>2.3671000000000001E-2</v>
      </c>
      <c r="P590" t="s">
        <v>5</v>
      </c>
      <c r="Q590">
        <v>0</v>
      </c>
      <c r="R590">
        <v>0</v>
      </c>
      <c r="S590" t="s">
        <v>6</v>
      </c>
      <c r="T590">
        <v>19.841878000000001</v>
      </c>
      <c r="U590">
        <v>0.110981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1.23E-3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0.99890800000000002</v>
      </c>
      <c r="AJ590">
        <v>9.9999999999999995E-7</v>
      </c>
      <c r="AK590" t="s">
        <v>12</v>
      </c>
      <c r="AL590">
        <v>0</v>
      </c>
      <c r="AM590">
        <v>0</v>
      </c>
    </row>
    <row r="591" spans="1:39" x14ac:dyDescent="0.25">
      <c r="A591" t="s">
        <v>195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132.10361499999999</v>
      </c>
      <c r="I591">
        <v>6.2800779999999996</v>
      </c>
      <c r="J591" t="s">
        <v>3</v>
      </c>
      <c r="K591">
        <v>129.412916</v>
      </c>
      <c r="L591">
        <v>6.2631240000000004</v>
      </c>
      <c r="M591" t="s">
        <v>4</v>
      </c>
      <c r="N591">
        <v>5.0423419999999997</v>
      </c>
      <c r="O591">
        <v>2.8174999999999999E-2</v>
      </c>
      <c r="P591" t="s">
        <v>5</v>
      </c>
      <c r="Q591">
        <v>0</v>
      </c>
      <c r="R591">
        <v>0</v>
      </c>
      <c r="S591" t="s">
        <v>6</v>
      </c>
      <c r="T591">
        <v>22.023011</v>
      </c>
      <c r="U591">
        <v>0.13084100000000001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1.23E-3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0.99895400000000001</v>
      </c>
      <c r="AJ591">
        <v>9.9999999999999995E-7</v>
      </c>
      <c r="AK591" t="s">
        <v>12</v>
      </c>
      <c r="AL591">
        <v>0</v>
      </c>
      <c r="AM591">
        <v>0</v>
      </c>
    </row>
    <row r="592" spans="1:39" x14ac:dyDescent="0.25">
      <c r="A592" t="s">
        <v>195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145.19337999999999</v>
      </c>
      <c r="I592">
        <v>8.4124099999999995</v>
      </c>
      <c r="J592" t="s">
        <v>3</v>
      </c>
      <c r="K592">
        <v>142.23599400000001</v>
      </c>
      <c r="L592">
        <v>8.3886109999999992</v>
      </c>
      <c r="M592" t="s">
        <v>4</v>
      </c>
      <c r="N592">
        <v>5.5431049999999997</v>
      </c>
      <c r="O592">
        <v>3.3426999999999998E-2</v>
      </c>
      <c r="P592" t="s">
        <v>5</v>
      </c>
      <c r="Q592">
        <v>0</v>
      </c>
      <c r="R592">
        <v>0</v>
      </c>
      <c r="S592" t="s">
        <v>6</v>
      </c>
      <c r="T592">
        <v>24.212102000000002</v>
      </c>
      <c r="U592">
        <v>0.15134400000000001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1.23E-3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0.99897800000000003</v>
      </c>
      <c r="AJ592">
        <v>9.9999999999999995E-7</v>
      </c>
      <c r="AK592" t="s">
        <v>12</v>
      </c>
      <c r="AL592">
        <v>0</v>
      </c>
      <c r="AM592">
        <v>0</v>
      </c>
    </row>
    <row r="593" spans="1:39" x14ac:dyDescent="0.25">
      <c r="A593" t="s">
        <v>195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158.27916999999999</v>
      </c>
      <c r="I593">
        <v>9.3742940000000008</v>
      </c>
      <c r="J593" t="s">
        <v>3</v>
      </c>
      <c r="K593">
        <v>155.05344099999999</v>
      </c>
      <c r="L593">
        <v>9.3472059999999999</v>
      </c>
      <c r="M593" t="s">
        <v>4</v>
      </c>
      <c r="N593">
        <v>6.0445200000000003</v>
      </c>
      <c r="O593">
        <v>3.8474000000000001E-2</v>
      </c>
      <c r="P593" t="s">
        <v>5</v>
      </c>
      <c r="Q593">
        <v>0</v>
      </c>
      <c r="R593">
        <v>0</v>
      </c>
      <c r="S593" t="s">
        <v>6</v>
      </c>
      <c r="T593">
        <v>26.401437999999999</v>
      </c>
      <c r="U593">
        <v>0.17103199999999999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1.23E-3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0.99900299999999997</v>
      </c>
      <c r="AJ593">
        <v>9.9999999999999995E-7</v>
      </c>
      <c r="AK593" t="s">
        <v>12</v>
      </c>
      <c r="AL593">
        <v>0</v>
      </c>
      <c r="AM593">
        <v>0</v>
      </c>
    </row>
    <row r="594" spans="1:39" x14ac:dyDescent="0.25">
      <c r="A594" t="s">
        <v>195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171.42143100000001</v>
      </c>
      <c r="I594">
        <v>10.168369</v>
      </c>
      <c r="J594" t="s">
        <v>3</v>
      </c>
      <c r="K594">
        <v>167.92880199999999</v>
      </c>
      <c r="L594">
        <v>10.14242</v>
      </c>
      <c r="M594" t="s">
        <v>4</v>
      </c>
      <c r="N594">
        <v>6.5469840000000001</v>
      </c>
      <c r="O594">
        <v>4.3651000000000002E-2</v>
      </c>
      <c r="P594" t="s">
        <v>5</v>
      </c>
      <c r="Q594">
        <v>0</v>
      </c>
      <c r="R594">
        <v>0</v>
      </c>
      <c r="S594" t="s">
        <v>6</v>
      </c>
      <c r="T594">
        <v>28.598369000000002</v>
      </c>
      <c r="U594">
        <v>0.196801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1.23E-3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0.99903500000000001</v>
      </c>
      <c r="AJ594">
        <v>9.9999999999999995E-7</v>
      </c>
      <c r="AK594" t="s">
        <v>12</v>
      </c>
      <c r="AL594">
        <v>0</v>
      </c>
      <c r="AM594">
        <v>0</v>
      </c>
    </row>
    <row r="595" spans="1:39" x14ac:dyDescent="0.25">
      <c r="A595" t="s">
        <v>195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184.61281600000001</v>
      </c>
      <c r="I595">
        <v>11.155243</v>
      </c>
      <c r="J595" t="s">
        <v>3</v>
      </c>
      <c r="K595">
        <v>180.85204999999999</v>
      </c>
      <c r="L595">
        <v>11.123341999999999</v>
      </c>
      <c r="M595" t="s">
        <v>4</v>
      </c>
      <c r="N595">
        <v>7.0485639999999998</v>
      </c>
      <c r="O595">
        <v>4.9181999999999997E-2</v>
      </c>
      <c r="P595" t="s">
        <v>5</v>
      </c>
      <c r="Q595">
        <v>0</v>
      </c>
      <c r="R595">
        <v>0</v>
      </c>
      <c r="S595" t="s">
        <v>6</v>
      </c>
      <c r="T595">
        <v>30.802448999999999</v>
      </c>
      <c r="U595">
        <v>0.235849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1.23E-3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0.99914899999999995</v>
      </c>
      <c r="AJ595">
        <v>9.9999999999999995E-7</v>
      </c>
      <c r="AK595" t="s">
        <v>12</v>
      </c>
      <c r="AL595">
        <v>0</v>
      </c>
      <c r="AM595">
        <v>0</v>
      </c>
    </row>
    <row r="596" spans="1:39" x14ac:dyDescent="0.25">
      <c r="A596" t="s">
        <v>195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197.82409200000001</v>
      </c>
      <c r="I596">
        <v>11.597521</v>
      </c>
      <c r="J596" t="s">
        <v>3</v>
      </c>
      <c r="K596">
        <v>193.79674299999999</v>
      </c>
      <c r="L596">
        <v>11.576059000000001</v>
      </c>
      <c r="M596" t="s">
        <v>4</v>
      </c>
      <c r="N596">
        <v>7.5483330000000004</v>
      </c>
      <c r="O596">
        <v>5.4483999999999998E-2</v>
      </c>
      <c r="P596" t="s">
        <v>5</v>
      </c>
      <c r="Q596">
        <v>0</v>
      </c>
      <c r="R596">
        <v>0</v>
      </c>
      <c r="S596" t="s">
        <v>6</v>
      </c>
      <c r="T596">
        <v>32.982574999999997</v>
      </c>
      <c r="U596">
        <v>0.25491000000000003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1.23E-3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0.99919199999999997</v>
      </c>
      <c r="AJ596">
        <v>9.9999999999999995E-7</v>
      </c>
      <c r="AK596" t="s">
        <v>12</v>
      </c>
      <c r="AL596">
        <v>0</v>
      </c>
      <c r="AM596">
        <v>0</v>
      </c>
    </row>
    <row r="597" spans="1:39" x14ac:dyDescent="0.25">
      <c r="A597" t="s">
        <v>195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210.94810100000001</v>
      </c>
      <c r="I597">
        <v>12.730542</v>
      </c>
      <c r="J597" t="s">
        <v>3</v>
      </c>
      <c r="K597">
        <v>206.653774</v>
      </c>
      <c r="L597">
        <v>12.709282999999999</v>
      </c>
      <c r="M597" t="s">
        <v>4</v>
      </c>
      <c r="N597">
        <v>8.0490390000000005</v>
      </c>
      <c r="O597">
        <v>5.9659999999999998E-2</v>
      </c>
      <c r="P597" t="s">
        <v>5</v>
      </c>
      <c r="Q597">
        <v>0</v>
      </c>
      <c r="R597">
        <v>0</v>
      </c>
      <c r="S597" t="s">
        <v>6</v>
      </c>
      <c r="T597">
        <v>35.154248000000003</v>
      </c>
      <c r="U597">
        <v>0.28070000000000001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1.23E-3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0.99925299999999995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195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224.08960400000001</v>
      </c>
      <c r="I598">
        <v>13.95501</v>
      </c>
      <c r="J598" t="s">
        <v>3</v>
      </c>
      <c r="K598">
        <v>219.52854500000001</v>
      </c>
      <c r="L598">
        <v>13.936640000000001</v>
      </c>
      <c r="M598" t="s">
        <v>4</v>
      </c>
      <c r="N598">
        <v>8.5479800000000008</v>
      </c>
      <c r="O598">
        <v>6.6235000000000002E-2</v>
      </c>
      <c r="P598" t="s">
        <v>5</v>
      </c>
      <c r="Q598">
        <v>0</v>
      </c>
      <c r="R598">
        <v>0</v>
      </c>
      <c r="S598" t="s">
        <v>6</v>
      </c>
      <c r="T598">
        <v>37.328155000000002</v>
      </c>
      <c r="U598">
        <v>0.29677100000000001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1.23E-3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0.99926999999999999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195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237.21154899999999</v>
      </c>
      <c r="I599">
        <v>15.740753</v>
      </c>
      <c r="J599" t="s">
        <v>3</v>
      </c>
      <c r="K599">
        <v>232.38329899999999</v>
      </c>
      <c r="L599">
        <v>15.720579000000001</v>
      </c>
      <c r="M599" t="s">
        <v>4</v>
      </c>
      <c r="N599">
        <v>9.0483949999999993</v>
      </c>
      <c r="O599">
        <v>7.3413999999999993E-2</v>
      </c>
      <c r="P599" t="s">
        <v>5</v>
      </c>
      <c r="Q599">
        <v>0</v>
      </c>
      <c r="R599">
        <v>0</v>
      </c>
      <c r="S599" t="s">
        <v>6</v>
      </c>
      <c r="T599">
        <v>39.486446999999998</v>
      </c>
      <c r="U599">
        <v>0.30812299999999998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1.23E-3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0.99933799999999995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195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250.27424199999999</v>
      </c>
      <c r="I600">
        <v>18.269568</v>
      </c>
      <c r="J600" t="s">
        <v>3</v>
      </c>
      <c r="K600">
        <v>245.17826500000001</v>
      </c>
      <c r="L600">
        <v>18.261482999999998</v>
      </c>
      <c r="M600" t="s">
        <v>4</v>
      </c>
      <c r="N600">
        <v>9.5486459999999997</v>
      </c>
      <c r="O600">
        <v>8.1022999999999998E-2</v>
      </c>
      <c r="P600" t="s">
        <v>5</v>
      </c>
      <c r="Q600">
        <v>0</v>
      </c>
      <c r="R600">
        <v>0</v>
      </c>
      <c r="S600" t="s">
        <v>6</v>
      </c>
      <c r="T600">
        <v>41.659002000000001</v>
      </c>
      <c r="U600">
        <v>0.31859999999999999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1.23E-3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0.99936599999999998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195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263.456458</v>
      </c>
      <c r="I601">
        <v>19.337365999999999</v>
      </c>
      <c r="J601" t="s">
        <v>3</v>
      </c>
      <c r="K601">
        <v>258.09166900000002</v>
      </c>
      <c r="L601">
        <v>19.326656</v>
      </c>
      <c r="M601" t="s">
        <v>4</v>
      </c>
      <c r="N601">
        <v>10.048927000000001</v>
      </c>
      <c r="O601">
        <v>8.8079000000000005E-2</v>
      </c>
      <c r="P601" t="s">
        <v>5</v>
      </c>
      <c r="Q601">
        <v>0</v>
      </c>
      <c r="R601">
        <v>0</v>
      </c>
      <c r="S601" t="s">
        <v>6</v>
      </c>
      <c r="T601">
        <v>43.842151000000001</v>
      </c>
      <c r="U601">
        <v>0.33832000000000001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1.23E-3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0.99943499999999996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18.189674</v>
      </c>
      <c r="I602">
        <v>1.894102</v>
      </c>
      <c r="J602" t="s">
        <v>3</v>
      </c>
      <c r="K602">
        <v>17.629881000000001</v>
      </c>
      <c r="L602">
        <v>1.5037430000000001</v>
      </c>
      <c r="M602" t="s">
        <v>4</v>
      </c>
      <c r="N602">
        <v>0.57006199999999996</v>
      </c>
      <c r="O602">
        <v>1.485E-3</v>
      </c>
      <c r="P602" t="s">
        <v>5</v>
      </c>
      <c r="Q602">
        <v>0.56285399999999997</v>
      </c>
      <c r="R602">
        <v>2.5114000000000001E-2</v>
      </c>
      <c r="S602" t="s">
        <v>6</v>
      </c>
      <c r="T602">
        <v>14.004827000000001</v>
      </c>
      <c r="U602">
        <v>4.2660999999999998E-2</v>
      </c>
      <c r="V602" t="s">
        <v>7</v>
      </c>
      <c r="W602">
        <v>0.28676600000000002</v>
      </c>
      <c r="X602">
        <v>1.3523E-2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1.235E-3</v>
      </c>
      <c r="AG602">
        <v>0</v>
      </c>
      <c r="AH602" t="s">
        <v>11</v>
      </c>
      <c r="AI602">
        <v>0.99623300000000004</v>
      </c>
      <c r="AJ602">
        <v>3.0000000000000001E-6</v>
      </c>
      <c r="AK602" t="s">
        <v>12</v>
      </c>
      <c r="AL602">
        <v>0</v>
      </c>
      <c r="AM602">
        <v>0</v>
      </c>
    </row>
    <row r="603" spans="1:39" x14ac:dyDescent="0.25">
      <c r="A603" t="s">
        <v>196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36.117244999999997</v>
      </c>
      <c r="I603">
        <v>7.154992</v>
      </c>
      <c r="J603" t="s">
        <v>3</v>
      </c>
      <c r="K603">
        <v>35.021864999999998</v>
      </c>
      <c r="L603">
        <v>5.6113169999999997</v>
      </c>
      <c r="M603" t="s">
        <v>4</v>
      </c>
      <c r="N603">
        <v>1.127278</v>
      </c>
      <c r="O603">
        <v>3.8939999999999999E-3</v>
      </c>
      <c r="P603" t="s">
        <v>5</v>
      </c>
      <c r="Q603">
        <v>1.102328</v>
      </c>
      <c r="R603">
        <v>9.5160999999999996E-2</v>
      </c>
      <c r="S603" t="s">
        <v>6</v>
      </c>
      <c r="T603">
        <v>27.978646000000001</v>
      </c>
      <c r="U603">
        <v>0.16114899999999999</v>
      </c>
      <c r="V603" t="s">
        <v>7</v>
      </c>
      <c r="W603">
        <v>0.568998</v>
      </c>
      <c r="X603">
        <v>6.3264000000000001E-2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1.2310000000000001E-3</v>
      </c>
      <c r="AG603">
        <v>0</v>
      </c>
      <c r="AH603" t="s">
        <v>11</v>
      </c>
      <c r="AI603">
        <v>0.99693900000000002</v>
      </c>
      <c r="AJ603">
        <v>3.0000000000000001E-6</v>
      </c>
      <c r="AK603" t="s">
        <v>12</v>
      </c>
      <c r="AL603">
        <v>0</v>
      </c>
      <c r="AM603">
        <v>0</v>
      </c>
    </row>
    <row r="604" spans="1:39" x14ac:dyDescent="0.25">
      <c r="A604" t="s">
        <v>196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53.928773</v>
      </c>
      <c r="I604">
        <v>15.355893</v>
      </c>
      <c r="J604" t="s">
        <v>3</v>
      </c>
      <c r="K604">
        <v>52.310243</v>
      </c>
      <c r="L604">
        <v>11.977928</v>
      </c>
      <c r="M604" t="s">
        <v>4</v>
      </c>
      <c r="N604">
        <v>1.6926939999999999</v>
      </c>
      <c r="O604">
        <v>5.6039999999999996E-3</v>
      </c>
      <c r="P604" t="s">
        <v>5</v>
      </c>
      <c r="Q604">
        <v>1.6303780000000001</v>
      </c>
      <c r="R604">
        <v>0.20865</v>
      </c>
      <c r="S604" t="s">
        <v>6</v>
      </c>
      <c r="T604">
        <v>41.959225000000004</v>
      </c>
      <c r="U604">
        <v>0.357464</v>
      </c>
      <c r="V604" t="s">
        <v>7</v>
      </c>
      <c r="W604">
        <v>0.85638599999999998</v>
      </c>
      <c r="X604">
        <v>0.15506600000000001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1.2310000000000001E-3</v>
      </c>
      <c r="AG604">
        <v>0</v>
      </c>
      <c r="AH604" t="s">
        <v>11</v>
      </c>
      <c r="AI604">
        <v>0.99755099999999997</v>
      </c>
      <c r="AJ604">
        <v>1.9999999999999999E-6</v>
      </c>
      <c r="AK604" t="s">
        <v>12</v>
      </c>
      <c r="AL604">
        <v>0</v>
      </c>
      <c r="AM604">
        <v>0</v>
      </c>
    </row>
    <row r="605" spans="1:39" x14ac:dyDescent="0.25">
      <c r="A605" t="s">
        <v>196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71.800290000000004</v>
      </c>
      <c r="I605">
        <v>22.378250999999999</v>
      </c>
      <c r="J605" t="s">
        <v>3</v>
      </c>
      <c r="K605">
        <v>69.649491999999995</v>
      </c>
      <c r="L605">
        <v>17.454536999999998</v>
      </c>
      <c r="M605" t="s">
        <v>4</v>
      </c>
      <c r="N605">
        <v>2.252424</v>
      </c>
      <c r="O605">
        <v>8.9859999999999992E-3</v>
      </c>
      <c r="P605" t="s">
        <v>5</v>
      </c>
      <c r="Q605">
        <v>2.1663579999999998</v>
      </c>
      <c r="R605">
        <v>0.30464999999999998</v>
      </c>
      <c r="S605" t="s">
        <v>6</v>
      </c>
      <c r="T605">
        <v>55.957118000000001</v>
      </c>
      <c r="U605">
        <v>0.55369699999999999</v>
      </c>
      <c r="V605" t="s">
        <v>7</v>
      </c>
      <c r="W605">
        <v>1.1521239999999999</v>
      </c>
      <c r="X605">
        <v>0.24744099999999999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1.23E-3</v>
      </c>
      <c r="AG605">
        <v>0</v>
      </c>
      <c r="AH605" t="s">
        <v>11</v>
      </c>
      <c r="AI605">
        <v>0.99791399999999997</v>
      </c>
      <c r="AJ605">
        <v>1.9999999999999999E-6</v>
      </c>
      <c r="AK605" t="s">
        <v>12</v>
      </c>
      <c r="AL605">
        <v>0</v>
      </c>
      <c r="AM605">
        <v>0</v>
      </c>
    </row>
    <row r="606" spans="1:39" x14ac:dyDescent="0.25">
      <c r="A606" t="s">
        <v>196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89.879109999999997</v>
      </c>
      <c r="I606">
        <v>31.595397999999999</v>
      </c>
      <c r="J606" t="s">
        <v>3</v>
      </c>
      <c r="K606">
        <v>87.170213000000004</v>
      </c>
      <c r="L606">
        <v>24.649826000000001</v>
      </c>
      <c r="M606" t="s">
        <v>4</v>
      </c>
      <c r="N606">
        <v>2.8223020000000001</v>
      </c>
      <c r="O606">
        <v>1.2463999999999999E-2</v>
      </c>
      <c r="P606" t="s">
        <v>5</v>
      </c>
      <c r="Q606">
        <v>2.7274280000000002</v>
      </c>
      <c r="R606">
        <v>0.426956</v>
      </c>
      <c r="S606" t="s">
        <v>6</v>
      </c>
      <c r="T606">
        <v>69.991518999999997</v>
      </c>
      <c r="U606">
        <v>0.78303199999999995</v>
      </c>
      <c r="V606" t="s">
        <v>7</v>
      </c>
      <c r="W606">
        <v>1.468634</v>
      </c>
      <c r="X606">
        <v>0.35133399999999998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1.23E-3</v>
      </c>
      <c r="AG606">
        <v>0</v>
      </c>
      <c r="AH606" t="s">
        <v>11</v>
      </c>
      <c r="AI606">
        <v>0.99833799999999995</v>
      </c>
      <c r="AJ606">
        <v>1.9999999999999999E-6</v>
      </c>
      <c r="AK606" t="s">
        <v>12</v>
      </c>
      <c r="AL606">
        <v>0</v>
      </c>
      <c r="AM606">
        <v>0</v>
      </c>
    </row>
    <row r="607" spans="1:39" x14ac:dyDescent="0.25">
      <c r="A607" t="s">
        <v>196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108.077538</v>
      </c>
      <c r="I607">
        <v>42.639721999999999</v>
      </c>
      <c r="J607" t="s">
        <v>3</v>
      </c>
      <c r="K607">
        <v>104.79608500000001</v>
      </c>
      <c r="L607">
        <v>33.293903</v>
      </c>
      <c r="M607" t="s">
        <v>4</v>
      </c>
      <c r="N607">
        <v>3.3976820000000001</v>
      </c>
      <c r="O607">
        <v>1.5656E-2</v>
      </c>
      <c r="P607" t="s">
        <v>5</v>
      </c>
      <c r="Q607">
        <v>3.2991060000000001</v>
      </c>
      <c r="R607">
        <v>0.57642899999999997</v>
      </c>
      <c r="S607" t="s">
        <v>6</v>
      </c>
      <c r="T607">
        <v>84.050653999999994</v>
      </c>
      <c r="U607">
        <v>1.072039</v>
      </c>
      <c r="V607" t="s">
        <v>7</v>
      </c>
      <c r="W607">
        <v>1.772788</v>
      </c>
      <c r="X607">
        <v>0.462754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1.23E-3</v>
      </c>
      <c r="AG607">
        <v>0</v>
      </c>
      <c r="AH607" t="s">
        <v>11</v>
      </c>
      <c r="AI607">
        <v>0.99843800000000005</v>
      </c>
      <c r="AJ607">
        <v>1.9999999999999999E-6</v>
      </c>
      <c r="AK607" t="s">
        <v>12</v>
      </c>
      <c r="AL607">
        <v>0</v>
      </c>
      <c r="AM607">
        <v>0</v>
      </c>
    </row>
    <row r="608" spans="1:39" x14ac:dyDescent="0.25">
      <c r="A608" t="s">
        <v>196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126.2278</v>
      </c>
      <c r="I608">
        <v>52.390622999999998</v>
      </c>
      <c r="J608" t="s">
        <v>3</v>
      </c>
      <c r="K608">
        <v>122.378275</v>
      </c>
      <c r="L608">
        <v>40.871775999999997</v>
      </c>
      <c r="M608" t="s">
        <v>4</v>
      </c>
      <c r="N608">
        <v>3.9748929999999998</v>
      </c>
      <c r="O608">
        <v>2.0673E-2</v>
      </c>
      <c r="P608" t="s">
        <v>5</v>
      </c>
      <c r="Q608">
        <v>3.870854</v>
      </c>
      <c r="R608">
        <v>0.71749300000000005</v>
      </c>
      <c r="S608" t="s">
        <v>6</v>
      </c>
      <c r="T608">
        <v>98.103346999999999</v>
      </c>
      <c r="U608">
        <v>1.344152</v>
      </c>
      <c r="V608" t="s">
        <v>7</v>
      </c>
      <c r="W608">
        <v>2.070926</v>
      </c>
      <c r="X608">
        <v>0.55873600000000001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1.23E-3</v>
      </c>
      <c r="AG608">
        <v>0</v>
      </c>
      <c r="AH608" t="s">
        <v>11</v>
      </c>
      <c r="AI608">
        <v>0.99867700000000004</v>
      </c>
      <c r="AJ608">
        <v>9.9999999999999995E-7</v>
      </c>
      <c r="AK608" t="s">
        <v>12</v>
      </c>
      <c r="AL608">
        <v>0</v>
      </c>
      <c r="AM608">
        <v>0</v>
      </c>
    </row>
    <row r="609" spans="1:39" x14ac:dyDescent="0.25">
      <c r="A609" t="s">
        <v>196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144.58166399999999</v>
      </c>
      <c r="I609">
        <v>57.257384999999999</v>
      </c>
      <c r="J609" t="s">
        <v>3</v>
      </c>
      <c r="K609">
        <v>140.14394899999999</v>
      </c>
      <c r="L609">
        <v>44.745345</v>
      </c>
      <c r="M609" t="s">
        <v>4</v>
      </c>
      <c r="N609">
        <v>4.5488980000000003</v>
      </c>
      <c r="O609">
        <v>2.2519000000000001E-2</v>
      </c>
      <c r="P609" t="s">
        <v>5</v>
      </c>
      <c r="Q609">
        <v>4.4617079999999998</v>
      </c>
      <c r="R609">
        <v>0.77693999999999996</v>
      </c>
      <c r="S609" t="s">
        <v>6</v>
      </c>
      <c r="T609">
        <v>112.187602</v>
      </c>
      <c r="U609">
        <v>1.481196</v>
      </c>
      <c r="V609" t="s">
        <v>7</v>
      </c>
      <c r="W609">
        <v>2.402714</v>
      </c>
      <c r="X609">
        <v>0.62276100000000001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1.23E-3</v>
      </c>
      <c r="AG609">
        <v>0</v>
      </c>
      <c r="AH609" t="s">
        <v>11</v>
      </c>
      <c r="AI609">
        <v>0.99873800000000001</v>
      </c>
      <c r="AJ609">
        <v>9.9999999999999995E-7</v>
      </c>
      <c r="AK609" t="s">
        <v>12</v>
      </c>
      <c r="AL609">
        <v>0</v>
      </c>
      <c r="AM609">
        <v>0</v>
      </c>
    </row>
    <row r="610" spans="1:39" x14ac:dyDescent="0.25">
      <c r="A610" t="s">
        <v>196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162.98970600000001</v>
      </c>
      <c r="I610">
        <v>61.139935000000001</v>
      </c>
      <c r="J610" t="s">
        <v>3</v>
      </c>
      <c r="K610">
        <v>157.966374</v>
      </c>
      <c r="L610">
        <v>47.813408000000003</v>
      </c>
      <c r="M610" t="s">
        <v>4</v>
      </c>
      <c r="N610">
        <v>5.1238039999999998</v>
      </c>
      <c r="O610">
        <v>2.7553000000000001E-2</v>
      </c>
      <c r="P610" t="s">
        <v>5</v>
      </c>
      <c r="Q610">
        <v>5.0509639999999996</v>
      </c>
      <c r="R610">
        <v>0.83179999999999998</v>
      </c>
      <c r="S610" t="s">
        <v>6</v>
      </c>
      <c r="T610">
        <v>126.284665</v>
      </c>
      <c r="U610">
        <v>1.6179030000000001</v>
      </c>
      <c r="V610" t="s">
        <v>7</v>
      </c>
      <c r="W610">
        <v>2.7352820000000002</v>
      </c>
      <c r="X610">
        <v>0.69272900000000004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1.23E-3</v>
      </c>
      <c r="AG610">
        <v>0</v>
      </c>
      <c r="AH610" t="s">
        <v>11</v>
      </c>
      <c r="AI610">
        <v>0.99880999999999998</v>
      </c>
      <c r="AJ610">
        <v>9.9999999999999995E-7</v>
      </c>
      <c r="AK610" t="s">
        <v>12</v>
      </c>
      <c r="AL610">
        <v>0</v>
      </c>
      <c r="AM610">
        <v>0</v>
      </c>
    </row>
    <row r="611" spans="1:39" x14ac:dyDescent="0.25">
      <c r="A611" t="s">
        <v>196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181.280541</v>
      </c>
      <c r="I611">
        <v>67.293869999999998</v>
      </c>
      <c r="J611" t="s">
        <v>3</v>
      </c>
      <c r="K611">
        <v>175.677018</v>
      </c>
      <c r="L611">
        <v>52.582076000000001</v>
      </c>
      <c r="M611" t="s">
        <v>4</v>
      </c>
      <c r="N611">
        <v>5.6999510000000004</v>
      </c>
      <c r="O611">
        <v>2.9388000000000001E-2</v>
      </c>
      <c r="P611" t="s">
        <v>5</v>
      </c>
      <c r="Q611">
        <v>5.6340579999999996</v>
      </c>
      <c r="R611">
        <v>0.926867</v>
      </c>
      <c r="S611" t="s">
        <v>6</v>
      </c>
      <c r="T611">
        <v>140.366671</v>
      </c>
      <c r="U611">
        <v>1.7879039999999999</v>
      </c>
      <c r="V611" t="s">
        <v>7</v>
      </c>
      <c r="W611">
        <v>3.0517319999999999</v>
      </c>
      <c r="X611">
        <v>0.77526499999999998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1.23E-3</v>
      </c>
      <c r="AG611">
        <v>0</v>
      </c>
      <c r="AH611" t="s">
        <v>11</v>
      </c>
      <c r="AI611">
        <v>0.99890299999999999</v>
      </c>
      <c r="AJ611">
        <v>9.9999999999999995E-7</v>
      </c>
      <c r="AK611" t="s">
        <v>12</v>
      </c>
      <c r="AL611">
        <v>0</v>
      </c>
      <c r="AM611">
        <v>0</v>
      </c>
    </row>
    <row r="612" spans="1:39" x14ac:dyDescent="0.25">
      <c r="A612" t="s">
        <v>196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199.526422</v>
      </c>
      <c r="I612">
        <v>77.144932999999995</v>
      </c>
      <c r="J612" t="s">
        <v>3</v>
      </c>
      <c r="K612">
        <v>193.340799</v>
      </c>
      <c r="L612">
        <v>60.141885000000002</v>
      </c>
      <c r="M612" t="s">
        <v>4</v>
      </c>
      <c r="N612">
        <v>6.2664689999999998</v>
      </c>
      <c r="O612">
        <v>3.3869999999999997E-2</v>
      </c>
      <c r="P612" t="s">
        <v>5</v>
      </c>
      <c r="Q612">
        <v>6.2153960000000001</v>
      </c>
      <c r="R612">
        <v>1.0804860000000001</v>
      </c>
      <c r="S612" t="s">
        <v>6</v>
      </c>
      <c r="T612">
        <v>154.44693000000001</v>
      </c>
      <c r="U612">
        <v>2.052594</v>
      </c>
      <c r="V612" t="s">
        <v>7</v>
      </c>
      <c r="W612">
        <v>3.3598300000000001</v>
      </c>
      <c r="X612">
        <v>0.81481099999999995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1.23E-3</v>
      </c>
      <c r="AG612">
        <v>0</v>
      </c>
      <c r="AH612" t="s">
        <v>11</v>
      </c>
      <c r="AI612">
        <v>0.99905600000000006</v>
      </c>
      <c r="AJ612">
        <v>9.9999999999999995E-7</v>
      </c>
      <c r="AK612" t="s">
        <v>12</v>
      </c>
      <c r="AL612">
        <v>0</v>
      </c>
      <c r="AM612">
        <v>0</v>
      </c>
    </row>
    <row r="613" spans="1:39" x14ac:dyDescent="0.25">
      <c r="A613" t="s">
        <v>196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217.94291799999999</v>
      </c>
      <c r="I613">
        <v>85.855233999999996</v>
      </c>
      <c r="J613" t="s">
        <v>3</v>
      </c>
      <c r="K613">
        <v>211.15847600000001</v>
      </c>
      <c r="L613">
        <v>66.937614999999994</v>
      </c>
      <c r="M613" t="s">
        <v>4</v>
      </c>
      <c r="N613">
        <v>6.8393439999999996</v>
      </c>
      <c r="O613">
        <v>3.9489000000000003E-2</v>
      </c>
      <c r="P613" t="s">
        <v>5</v>
      </c>
      <c r="Q613">
        <v>6.8155340000000004</v>
      </c>
      <c r="R613">
        <v>1.204755</v>
      </c>
      <c r="S613" t="s">
        <v>6</v>
      </c>
      <c r="T613">
        <v>168.55863099999999</v>
      </c>
      <c r="U613">
        <v>2.3423759999999998</v>
      </c>
      <c r="V613" t="s">
        <v>7</v>
      </c>
      <c r="W613">
        <v>3.6739839999999999</v>
      </c>
      <c r="X613">
        <v>0.87116300000000002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1.23E-3</v>
      </c>
      <c r="AG613">
        <v>0</v>
      </c>
      <c r="AH613" t="s">
        <v>11</v>
      </c>
      <c r="AI613">
        <v>0.99918099999999999</v>
      </c>
      <c r="AJ613">
        <v>9.9999999999999995E-7</v>
      </c>
      <c r="AK613" t="s">
        <v>12</v>
      </c>
      <c r="AL613">
        <v>0</v>
      </c>
      <c r="AM613">
        <v>0</v>
      </c>
    </row>
    <row r="614" spans="1:39" x14ac:dyDescent="0.25">
      <c r="A614" t="s">
        <v>196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236.41689700000001</v>
      </c>
      <c r="I614">
        <v>95.937177000000005</v>
      </c>
      <c r="J614" t="s">
        <v>3</v>
      </c>
      <c r="K614">
        <v>229.03081399999999</v>
      </c>
      <c r="L614">
        <v>74.747980999999996</v>
      </c>
      <c r="M614" t="s">
        <v>4</v>
      </c>
      <c r="N614">
        <v>7.4165599999999996</v>
      </c>
      <c r="O614">
        <v>4.4919000000000001E-2</v>
      </c>
      <c r="P614" t="s">
        <v>5</v>
      </c>
      <c r="Q614">
        <v>7.4201449999999998</v>
      </c>
      <c r="R614">
        <v>1.3543689999999999</v>
      </c>
      <c r="S614" t="s">
        <v>6</v>
      </c>
      <c r="T614">
        <v>182.677671</v>
      </c>
      <c r="U614">
        <v>2.640603</v>
      </c>
      <c r="V614" t="s">
        <v>7</v>
      </c>
      <c r="W614">
        <v>3.9924840000000001</v>
      </c>
      <c r="X614">
        <v>0.97248299999999999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1.23E-3</v>
      </c>
      <c r="AG614">
        <v>0</v>
      </c>
      <c r="AH614" t="s">
        <v>11</v>
      </c>
      <c r="AI614">
        <v>0.99922100000000003</v>
      </c>
      <c r="AJ614">
        <v>9.9999999999999995E-7</v>
      </c>
      <c r="AK614" t="s">
        <v>12</v>
      </c>
      <c r="AL614">
        <v>0</v>
      </c>
      <c r="AM614">
        <v>0</v>
      </c>
    </row>
    <row r="615" spans="1:39" x14ac:dyDescent="0.25">
      <c r="A615" t="s">
        <v>196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254.735285</v>
      </c>
      <c r="I615">
        <v>104.756207</v>
      </c>
      <c r="J615" t="s">
        <v>3</v>
      </c>
      <c r="K615">
        <v>246.76296099999999</v>
      </c>
      <c r="L615">
        <v>81.541364000000002</v>
      </c>
      <c r="M615" t="s">
        <v>4</v>
      </c>
      <c r="N615">
        <v>7.9873260000000004</v>
      </c>
      <c r="O615">
        <v>4.7011999999999998E-2</v>
      </c>
      <c r="P615" t="s">
        <v>5</v>
      </c>
      <c r="Q615">
        <v>8.0086499999999994</v>
      </c>
      <c r="R615">
        <v>1.4870749999999999</v>
      </c>
      <c r="S615" t="s">
        <v>6</v>
      </c>
      <c r="T615">
        <v>196.781004</v>
      </c>
      <c r="U615">
        <v>2.9185270000000001</v>
      </c>
      <c r="V615" t="s">
        <v>7</v>
      </c>
      <c r="W615">
        <v>4.3071760000000001</v>
      </c>
      <c r="X615">
        <v>1.1391439999999999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1.23E-3</v>
      </c>
      <c r="AG615">
        <v>0</v>
      </c>
      <c r="AH615" t="s">
        <v>11</v>
      </c>
      <c r="AI615">
        <v>0.99929199999999996</v>
      </c>
      <c r="AJ615">
        <v>9.9999999999999995E-7</v>
      </c>
      <c r="AK615" t="s">
        <v>12</v>
      </c>
      <c r="AL615">
        <v>0</v>
      </c>
      <c r="AM615">
        <v>0</v>
      </c>
    </row>
    <row r="616" spans="1:39" x14ac:dyDescent="0.25">
      <c r="A616" t="s">
        <v>196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273.03411299999999</v>
      </c>
      <c r="I616">
        <v>114.593599</v>
      </c>
      <c r="J616" t="s">
        <v>3</v>
      </c>
      <c r="K616">
        <v>264.47958799999998</v>
      </c>
      <c r="L616">
        <v>89.159846999999999</v>
      </c>
      <c r="M616" t="s">
        <v>4</v>
      </c>
      <c r="N616">
        <v>8.5634890000000006</v>
      </c>
      <c r="O616">
        <v>5.0485000000000002E-2</v>
      </c>
      <c r="P616" t="s">
        <v>5</v>
      </c>
      <c r="Q616">
        <v>8.5930180000000007</v>
      </c>
      <c r="R616">
        <v>1.6342989999999999</v>
      </c>
      <c r="S616" t="s">
        <v>6</v>
      </c>
      <c r="T616">
        <v>210.88010800000001</v>
      </c>
      <c r="U616">
        <v>3.2318699999999998</v>
      </c>
      <c r="V616" t="s">
        <v>7</v>
      </c>
      <c r="W616">
        <v>4.6321539999999999</v>
      </c>
      <c r="X616">
        <v>1.3279749999999999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1.23E-3</v>
      </c>
      <c r="AG616">
        <v>0</v>
      </c>
      <c r="AH616" t="s">
        <v>11</v>
      </c>
      <c r="AI616">
        <v>0.99930300000000005</v>
      </c>
      <c r="AJ616">
        <v>9.9999999999999995E-7</v>
      </c>
      <c r="AK616" t="s">
        <v>12</v>
      </c>
      <c r="AL616">
        <v>0</v>
      </c>
      <c r="AM616">
        <v>0</v>
      </c>
    </row>
    <row r="617" spans="1:39" x14ac:dyDescent="0.25">
      <c r="A617" t="s">
        <v>196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291.34689800000001</v>
      </c>
      <c r="I617">
        <v>125.177643</v>
      </c>
      <c r="J617" t="s">
        <v>3</v>
      </c>
      <c r="K617">
        <v>282.23311699999999</v>
      </c>
      <c r="L617">
        <v>97.772390000000001</v>
      </c>
      <c r="M617" t="s">
        <v>4</v>
      </c>
      <c r="N617">
        <v>9.1371099999999998</v>
      </c>
      <c r="O617">
        <v>5.2857000000000001E-2</v>
      </c>
      <c r="P617" t="s">
        <v>5</v>
      </c>
      <c r="Q617">
        <v>9.1734880000000008</v>
      </c>
      <c r="R617">
        <v>1.7798259999999999</v>
      </c>
      <c r="S617" t="s">
        <v>6</v>
      </c>
      <c r="T617">
        <v>224.98627400000001</v>
      </c>
      <c r="U617">
        <v>3.59781</v>
      </c>
      <c r="V617" t="s">
        <v>7</v>
      </c>
      <c r="W617">
        <v>4.9522269999999997</v>
      </c>
      <c r="X617">
        <v>1.5119720000000001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1.23E-3</v>
      </c>
      <c r="AG617">
        <v>0</v>
      </c>
      <c r="AH617" t="s">
        <v>11</v>
      </c>
      <c r="AI617">
        <v>0.99940700000000005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309.81188600000002</v>
      </c>
      <c r="I618">
        <v>135.412398</v>
      </c>
      <c r="J618" t="s">
        <v>3</v>
      </c>
      <c r="K618">
        <v>300.10189500000001</v>
      </c>
      <c r="L618">
        <v>105.83881</v>
      </c>
      <c r="M618" t="s">
        <v>4</v>
      </c>
      <c r="N618">
        <v>9.7163789999999999</v>
      </c>
      <c r="O618">
        <v>6.1280000000000001E-2</v>
      </c>
      <c r="P618" t="s">
        <v>5</v>
      </c>
      <c r="Q618">
        <v>9.7731890000000003</v>
      </c>
      <c r="R618">
        <v>1.9126829999999999</v>
      </c>
      <c r="S618" t="s">
        <v>6</v>
      </c>
      <c r="T618">
        <v>239.116872</v>
      </c>
      <c r="U618">
        <v>3.9380730000000002</v>
      </c>
      <c r="V618" t="s">
        <v>7</v>
      </c>
      <c r="W618">
        <v>5.2800130000000003</v>
      </c>
      <c r="X618">
        <v>1.6693800000000001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1.23E-3</v>
      </c>
      <c r="AG618">
        <v>0</v>
      </c>
      <c r="AH618" t="s">
        <v>11</v>
      </c>
      <c r="AI618">
        <v>0.99942799999999998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328.20846299999999</v>
      </c>
      <c r="I619">
        <v>140.29074499999999</v>
      </c>
      <c r="J619" t="s">
        <v>3</v>
      </c>
      <c r="K619">
        <v>317.89221900000001</v>
      </c>
      <c r="L619">
        <v>109.31120799999999</v>
      </c>
      <c r="M619" t="s">
        <v>4</v>
      </c>
      <c r="N619">
        <v>10.292808000000001</v>
      </c>
      <c r="O619">
        <v>6.1797999999999999E-2</v>
      </c>
      <c r="P619" t="s">
        <v>5</v>
      </c>
      <c r="Q619">
        <v>10.382066</v>
      </c>
      <c r="R619">
        <v>2.0586730000000002</v>
      </c>
      <c r="S619" t="s">
        <v>6</v>
      </c>
      <c r="T619">
        <v>253.23504199999999</v>
      </c>
      <c r="U619">
        <v>4.1606550000000002</v>
      </c>
      <c r="V619" t="s">
        <v>7</v>
      </c>
      <c r="W619">
        <v>5.5925190000000002</v>
      </c>
      <c r="X619">
        <v>1.7619149999999999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1.23E-3</v>
      </c>
      <c r="AG619">
        <v>0</v>
      </c>
      <c r="AH619" t="s">
        <v>11</v>
      </c>
      <c r="AI619">
        <v>0.99946699999999999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346.35393599999998</v>
      </c>
      <c r="I620">
        <v>140.14886799999999</v>
      </c>
      <c r="J620" t="s">
        <v>3</v>
      </c>
      <c r="K620">
        <v>335.47412400000002</v>
      </c>
      <c r="L620">
        <v>109.23872900000001</v>
      </c>
      <c r="M620" t="s">
        <v>4</v>
      </c>
      <c r="N620">
        <v>10.86416</v>
      </c>
      <c r="O620">
        <v>6.6644999999999996E-2</v>
      </c>
      <c r="P620" t="s">
        <v>5</v>
      </c>
      <c r="Q620">
        <v>10.947960999999999</v>
      </c>
      <c r="R620">
        <v>2.043596</v>
      </c>
      <c r="S620" t="s">
        <v>6</v>
      </c>
      <c r="T620">
        <v>267.32399400000003</v>
      </c>
      <c r="U620">
        <v>4.2803880000000003</v>
      </c>
      <c r="V620" t="s">
        <v>7</v>
      </c>
      <c r="W620">
        <v>5.9112210000000003</v>
      </c>
      <c r="X620">
        <v>1.835313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1.23E-3</v>
      </c>
      <c r="AG620">
        <v>0</v>
      </c>
      <c r="AH620" t="s">
        <v>11</v>
      </c>
      <c r="AI620">
        <v>0.99954399999999999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364.56651799999997</v>
      </c>
      <c r="I621">
        <v>139.46429900000001</v>
      </c>
      <c r="J621" t="s">
        <v>3</v>
      </c>
      <c r="K621">
        <v>353.11555499999997</v>
      </c>
      <c r="L621">
        <v>108.717429</v>
      </c>
      <c r="M621" t="s">
        <v>4</v>
      </c>
      <c r="N621">
        <v>11.435639</v>
      </c>
      <c r="O621">
        <v>7.0250999999999994E-2</v>
      </c>
      <c r="P621" t="s">
        <v>5</v>
      </c>
      <c r="Q621">
        <v>11.521436</v>
      </c>
      <c r="R621">
        <v>2.0214080000000001</v>
      </c>
      <c r="S621" t="s">
        <v>6</v>
      </c>
      <c r="T621">
        <v>281.42889000000002</v>
      </c>
      <c r="U621">
        <v>4.3732490000000004</v>
      </c>
      <c r="V621" t="s">
        <v>7</v>
      </c>
      <c r="W621">
        <v>6.2371670000000003</v>
      </c>
      <c r="X621">
        <v>1.943352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1.23E-3</v>
      </c>
      <c r="AG621">
        <v>0</v>
      </c>
      <c r="AH621" t="s">
        <v>11</v>
      </c>
      <c r="AI621">
        <v>0.99956699999999998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197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0</v>
      </c>
      <c r="I622">
        <v>0</v>
      </c>
      <c r="J622" t="s">
        <v>3</v>
      </c>
      <c r="K622">
        <v>0</v>
      </c>
      <c r="L622">
        <v>0</v>
      </c>
      <c r="M622" t="s">
        <v>4</v>
      </c>
      <c r="N622">
        <v>0</v>
      </c>
      <c r="O622">
        <v>0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0</v>
      </c>
      <c r="AG622">
        <v>0</v>
      </c>
      <c r="AH622" t="s">
        <v>11</v>
      </c>
      <c r="AI622">
        <v>0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197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0</v>
      </c>
      <c r="I623">
        <v>0</v>
      </c>
      <c r="J623" t="s">
        <v>3</v>
      </c>
      <c r="K623">
        <v>0</v>
      </c>
      <c r="L623">
        <v>0</v>
      </c>
      <c r="M623" t="s">
        <v>4</v>
      </c>
      <c r="N623">
        <v>0</v>
      </c>
      <c r="O623">
        <v>0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0</v>
      </c>
      <c r="AG623">
        <v>0</v>
      </c>
      <c r="AH623" t="s">
        <v>11</v>
      </c>
      <c r="AI623">
        <v>0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197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0</v>
      </c>
      <c r="I624">
        <v>0</v>
      </c>
      <c r="J624" t="s">
        <v>3</v>
      </c>
      <c r="K624">
        <v>0</v>
      </c>
      <c r="L624">
        <v>0</v>
      </c>
      <c r="M624" t="s">
        <v>4</v>
      </c>
      <c r="N624">
        <v>0</v>
      </c>
      <c r="O624">
        <v>0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0</v>
      </c>
      <c r="AG624">
        <v>0</v>
      </c>
      <c r="AH624" t="s">
        <v>11</v>
      </c>
      <c r="AI624">
        <v>0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197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0</v>
      </c>
      <c r="I625">
        <v>0</v>
      </c>
      <c r="J625" t="s">
        <v>3</v>
      </c>
      <c r="K625">
        <v>0</v>
      </c>
      <c r="L625">
        <v>0</v>
      </c>
      <c r="M625" t="s">
        <v>4</v>
      </c>
      <c r="N625">
        <v>0</v>
      </c>
      <c r="O625">
        <v>0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0</v>
      </c>
      <c r="AG625">
        <v>0</v>
      </c>
      <c r="AH625" t="s">
        <v>11</v>
      </c>
      <c r="AI625">
        <v>0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197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0</v>
      </c>
      <c r="I626">
        <v>0</v>
      </c>
      <c r="J626" t="s">
        <v>3</v>
      </c>
      <c r="K626">
        <v>0</v>
      </c>
      <c r="L626">
        <v>0</v>
      </c>
      <c r="M626" t="s">
        <v>4</v>
      </c>
      <c r="N626">
        <v>0</v>
      </c>
      <c r="O626">
        <v>0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0</v>
      </c>
      <c r="AG626">
        <v>0</v>
      </c>
      <c r="AH626" t="s">
        <v>11</v>
      </c>
      <c r="AI626">
        <v>0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197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0</v>
      </c>
      <c r="I627">
        <v>0</v>
      </c>
      <c r="J627" t="s">
        <v>3</v>
      </c>
      <c r="K627">
        <v>0</v>
      </c>
      <c r="L627">
        <v>0</v>
      </c>
      <c r="M627" t="s">
        <v>4</v>
      </c>
      <c r="N627">
        <v>0</v>
      </c>
      <c r="O627">
        <v>0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0</v>
      </c>
      <c r="AG627">
        <v>0</v>
      </c>
      <c r="AH627" t="s">
        <v>11</v>
      </c>
      <c r="AI627">
        <v>0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197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0</v>
      </c>
      <c r="I628">
        <v>0</v>
      </c>
      <c r="J628" t="s">
        <v>3</v>
      </c>
      <c r="K628">
        <v>0</v>
      </c>
      <c r="L628">
        <v>0</v>
      </c>
      <c r="M628" t="s">
        <v>4</v>
      </c>
      <c r="N628">
        <v>0</v>
      </c>
      <c r="O628">
        <v>0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0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197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0</v>
      </c>
      <c r="I629">
        <v>0</v>
      </c>
      <c r="J629" t="s">
        <v>3</v>
      </c>
      <c r="K629">
        <v>0</v>
      </c>
      <c r="L629">
        <v>0</v>
      </c>
      <c r="M629" t="s">
        <v>4</v>
      </c>
      <c r="N629">
        <v>0</v>
      </c>
      <c r="O629">
        <v>0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0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197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0</v>
      </c>
      <c r="I630">
        <v>0</v>
      </c>
      <c r="J630" t="s">
        <v>3</v>
      </c>
      <c r="K630">
        <v>0</v>
      </c>
      <c r="L630">
        <v>0</v>
      </c>
      <c r="M630" t="s">
        <v>4</v>
      </c>
      <c r="N630">
        <v>0</v>
      </c>
      <c r="O630">
        <v>0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0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197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0</v>
      </c>
      <c r="I631">
        <v>0</v>
      </c>
      <c r="J631" t="s">
        <v>3</v>
      </c>
      <c r="K631">
        <v>0</v>
      </c>
      <c r="L631">
        <v>0</v>
      </c>
      <c r="M631" t="s">
        <v>4</v>
      </c>
      <c r="N631">
        <v>0</v>
      </c>
      <c r="O631">
        <v>0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0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197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0</v>
      </c>
      <c r="I632">
        <v>0</v>
      </c>
      <c r="J632" t="s">
        <v>3</v>
      </c>
      <c r="K632">
        <v>0</v>
      </c>
      <c r="L632">
        <v>0</v>
      </c>
      <c r="M632" t="s">
        <v>4</v>
      </c>
      <c r="N632">
        <v>0</v>
      </c>
      <c r="O632">
        <v>0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0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197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0</v>
      </c>
      <c r="I633">
        <v>0</v>
      </c>
      <c r="J633" t="s">
        <v>3</v>
      </c>
      <c r="K633">
        <v>0</v>
      </c>
      <c r="L633">
        <v>0</v>
      </c>
      <c r="M633" t="s">
        <v>4</v>
      </c>
      <c r="N633">
        <v>0</v>
      </c>
      <c r="O633">
        <v>0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0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197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0</v>
      </c>
      <c r="I634">
        <v>0</v>
      </c>
      <c r="J634" t="s">
        <v>3</v>
      </c>
      <c r="K634">
        <v>0</v>
      </c>
      <c r="L634">
        <v>0</v>
      </c>
      <c r="M634" t="s">
        <v>4</v>
      </c>
      <c r="N634">
        <v>0</v>
      </c>
      <c r="O634">
        <v>0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0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197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0</v>
      </c>
      <c r="I635">
        <v>0</v>
      </c>
      <c r="J635" t="s">
        <v>3</v>
      </c>
      <c r="K635">
        <v>0</v>
      </c>
      <c r="L635">
        <v>0</v>
      </c>
      <c r="M635" t="s">
        <v>4</v>
      </c>
      <c r="N635">
        <v>0</v>
      </c>
      <c r="O635">
        <v>0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0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197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0</v>
      </c>
      <c r="I636">
        <v>0</v>
      </c>
      <c r="J636" t="s">
        <v>3</v>
      </c>
      <c r="K636">
        <v>0</v>
      </c>
      <c r="L636">
        <v>0</v>
      </c>
      <c r="M636" t="s">
        <v>4</v>
      </c>
      <c r="N636">
        <v>0</v>
      </c>
      <c r="O636">
        <v>0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0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197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0</v>
      </c>
      <c r="I637">
        <v>0</v>
      </c>
      <c r="J637" t="s">
        <v>3</v>
      </c>
      <c r="K637">
        <v>0</v>
      </c>
      <c r="L637">
        <v>0</v>
      </c>
      <c r="M637" t="s">
        <v>4</v>
      </c>
      <c r="N637">
        <v>0</v>
      </c>
      <c r="O637">
        <v>0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0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197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0</v>
      </c>
      <c r="I638">
        <v>0</v>
      </c>
      <c r="J638" t="s">
        <v>3</v>
      </c>
      <c r="K638">
        <v>0</v>
      </c>
      <c r="L638">
        <v>0</v>
      </c>
      <c r="M638" t="s">
        <v>4</v>
      </c>
      <c r="N638">
        <v>0</v>
      </c>
      <c r="O638">
        <v>0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0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197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0</v>
      </c>
      <c r="I639">
        <v>0</v>
      </c>
      <c r="J639" t="s">
        <v>3</v>
      </c>
      <c r="K639">
        <v>0</v>
      </c>
      <c r="L639">
        <v>0</v>
      </c>
      <c r="M639" t="s">
        <v>4</v>
      </c>
      <c r="N639">
        <v>0</v>
      </c>
      <c r="O639">
        <v>0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0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197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0</v>
      </c>
      <c r="I640">
        <v>0</v>
      </c>
      <c r="J640" t="s">
        <v>3</v>
      </c>
      <c r="K640">
        <v>0</v>
      </c>
      <c r="L640">
        <v>0</v>
      </c>
      <c r="M640" t="s">
        <v>4</v>
      </c>
      <c r="N640">
        <v>0</v>
      </c>
      <c r="O640">
        <v>0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0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197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0</v>
      </c>
      <c r="I641">
        <v>0</v>
      </c>
      <c r="J641" t="s">
        <v>3</v>
      </c>
      <c r="K641">
        <v>0</v>
      </c>
      <c r="L641">
        <v>0</v>
      </c>
      <c r="M641" t="s">
        <v>4</v>
      </c>
      <c r="N641">
        <v>0</v>
      </c>
      <c r="O641">
        <v>0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0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147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20.258372000000001</v>
      </c>
      <c r="I642">
        <v>1.400193</v>
      </c>
      <c r="J642" t="s">
        <v>3</v>
      </c>
      <c r="K642">
        <v>20.042992000000002</v>
      </c>
      <c r="L642">
        <v>1.3997930000000001</v>
      </c>
      <c r="M642" t="s">
        <v>4</v>
      </c>
      <c r="N642">
        <v>0.55388800000000005</v>
      </c>
      <c r="O642">
        <v>4.2499999999999998E-4</v>
      </c>
      <c r="P642" t="s">
        <v>5</v>
      </c>
      <c r="Q642">
        <v>6.7013189999999998</v>
      </c>
      <c r="R642">
        <v>2.3629000000000001E-2</v>
      </c>
      <c r="S642" t="s">
        <v>6</v>
      </c>
      <c r="T642">
        <v>2.2991950000000001</v>
      </c>
      <c r="U642">
        <v>7.1190000000000003E-3</v>
      </c>
      <c r="V642" t="s">
        <v>7</v>
      </c>
      <c r="W642">
        <v>0.67639199999999999</v>
      </c>
      <c r="X642">
        <v>6.0599999999999998E-4</v>
      </c>
      <c r="Y642" t="s">
        <v>8</v>
      </c>
      <c r="Z642">
        <v>2.3916179999999998</v>
      </c>
      <c r="AA642">
        <v>5.4990000000000004E-3</v>
      </c>
      <c r="AB642" t="s">
        <v>9</v>
      </c>
      <c r="AC642">
        <v>11.848663999999999</v>
      </c>
      <c r="AD642">
        <v>1.201649</v>
      </c>
      <c r="AE642" t="s">
        <v>10</v>
      </c>
      <c r="AF642">
        <v>1.2340000000000001E-3</v>
      </c>
      <c r="AG642">
        <v>0</v>
      </c>
      <c r="AH642" t="s">
        <v>11</v>
      </c>
      <c r="AI642">
        <v>0.99592400000000003</v>
      </c>
      <c r="AJ642">
        <v>1.9999999999999999E-6</v>
      </c>
      <c r="AK642" t="s">
        <v>12</v>
      </c>
      <c r="AL642">
        <v>0</v>
      </c>
      <c r="AM642">
        <v>0</v>
      </c>
    </row>
    <row r="643" spans="1:39" x14ac:dyDescent="0.25">
      <c r="A643" t="s">
        <v>147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40.020144999999999</v>
      </c>
      <c r="I643">
        <v>3.5270419999999998</v>
      </c>
      <c r="J643" t="s">
        <v>3</v>
      </c>
      <c r="K643">
        <v>39.597468999999997</v>
      </c>
      <c r="L643">
        <v>3.5164719999999998</v>
      </c>
      <c r="M643" t="s">
        <v>4</v>
      </c>
      <c r="N643">
        <v>1.108096</v>
      </c>
      <c r="O643">
        <v>1.552E-3</v>
      </c>
      <c r="P643" t="s">
        <v>5</v>
      </c>
      <c r="Q643">
        <v>13.202532</v>
      </c>
      <c r="R643">
        <v>7.0581000000000005E-2</v>
      </c>
      <c r="S643" t="s">
        <v>6</v>
      </c>
      <c r="T643">
        <v>4.6182650000000001</v>
      </c>
      <c r="U643">
        <v>1.7759E-2</v>
      </c>
      <c r="V643" t="s">
        <v>7</v>
      </c>
      <c r="W643">
        <v>1.348811</v>
      </c>
      <c r="X643">
        <v>1.2199999999999999E-3</v>
      </c>
      <c r="Y643" t="s">
        <v>8</v>
      </c>
      <c r="Z643">
        <v>4.5633179999999998</v>
      </c>
      <c r="AA643">
        <v>1.7291999999999998E-2</v>
      </c>
      <c r="AB643" t="s">
        <v>9</v>
      </c>
      <c r="AC643">
        <v>23.412202000000001</v>
      </c>
      <c r="AD643">
        <v>2.865348</v>
      </c>
      <c r="AE643" t="s">
        <v>10</v>
      </c>
      <c r="AF643">
        <v>1.2310000000000001E-3</v>
      </c>
      <c r="AG643">
        <v>0</v>
      </c>
      <c r="AH643" t="s">
        <v>11</v>
      </c>
      <c r="AI643">
        <v>0.99680299999999999</v>
      </c>
      <c r="AJ643">
        <v>3.0000000000000001E-6</v>
      </c>
      <c r="AK643" t="s">
        <v>12</v>
      </c>
      <c r="AL643">
        <v>0</v>
      </c>
      <c r="AM643">
        <v>0</v>
      </c>
    </row>
    <row r="644" spans="1:39" x14ac:dyDescent="0.25">
      <c r="A644" t="s">
        <v>147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59.655788999999999</v>
      </c>
      <c r="I644">
        <v>6.313237</v>
      </c>
      <c r="J644" t="s">
        <v>3</v>
      </c>
      <c r="K644">
        <v>59.027110999999998</v>
      </c>
      <c r="L644">
        <v>6.2737129999999999</v>
      </c>
      <c r="M644" t="s">
        <v>4</v>
      </c>
      <c r="N644">
        <v>1.66004</v>
      </c>
      <c r="O644">
        <v>3.686E-3</v>
      </c>
      <c r="P644" t="s">
        <v>5</v>
      </c>
      <c r="Q644">
        <v>19.671298</v>
      </c>
      <c r="R644">
        <v>0.12193900000000001</v>
      </c>
      <c r="S644" t="s">
        <v>6</v>
      </c>
      <c r="T644">
        <v>6.9401529999999996</v>
      </c>
      <c r="U644">
        <v>2.7671000000000001E-2</v>
      </c>
      <c r="V644" t="s">
        <v>7</v>
      </c>
      <c r="W644">
        <v>2.0252409999999998</v>
      </c>
      <c r="X644">
        <v>1.9880000000000002E-3</v>
      </c>
      <c r="Y644" t="s">
        <v>8</v>
      </c>
      <c r="Z644">
        <v>6.7068989999999999</v>
      </c>
      <c r="AA644">
        <v>3.2531999999999998E-2</v>
      </c>
      <c r="AB644" t="s">
        <v>9</v>
      </c>
      <c r="AC644">
        <v>34.894683000000001</v>
      </c>
      <c r="AD644">
        <v>5.201867</v>
      </c>
      <c r="AE644" t="s">
        <v>10</v>
      </c>
      <c r="AF644">
        <v>1.23E-3</v>
      </c>
      <c r="AG644">
        <v>0</v>
      </c>
      <c r="AH644" t="s">
        <v>11</v>
      </c>
      <c r="AI644">
        <v>0.99722500000000003</v>
      </c>
      <c r="AJ644">
        <v>3.0000000000000001E-6</v>
      </c>
      <c r="AK644" t="s">
        <v>12</v>
      </c>
      <c r="AL644">
        <v>0</v>
      </c>
      <c r="AM644">
        <v>0</v>
      </c>
    </row>
    <row r="645" spans="1:39" x14ac:dyDescent="0.25">
      <c r="A645" t="s">
        <v>147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79.339363000000006</v>
      </c>
      <c r="I645">
        <v>8.7985530000000001</v>
      </c>
      <c r="J645" t="s">
        <v>3</v>
      </c>
      <c r="K645">
        <v>78.505182000000005</v>
      </c>
      <c r="L645">
        <v>8.7402449999999998</v>
      </c>
      <c r="M645" t="s">
        <v>4</v>
      </c>
      <c r="N645">
        <v>2.210026</v>
      </c>
      <c r="O645">
        <v>6.496E-3</v>
      </c>
      <c r="P645" t="s">
        <v>5</v>
      </c>
      <c r="Q645">
        <v>26.129836999999998</v>
      </c>
      <c r="R645">
        <v>0.19134699999999999</v>
      </c>
      <c r="S645" t="s">
        <v>6</v>
      </c>
      <c r="T645">
        <v>9.2516979999999993</v>
      </c>
      <c r="U645">
        <v>3.7245E-2</v>
      </c>
      <c r="V645" t="s">
        <v>7</v>
      </c>
      <c r="W645">
        <v>2.6983489999999999</v>
      </c>
      <c r="X645">
        <v>2.617E-3</v>
      </c>
      <c r="Y645" t="s">
        <v>8</v>
      </c>
      <c r="Z645">
        <v>8.8531879999999994</v>
      </c>
      <c r="AA645">
        <v>5.0953999999999999E-2</v>
      </c>
      <c r="AB645" t="s">
        <v>9</v>
      </c>
      <c r="AC645">
        <v>46.435464000000003</v>
      </c>
      <c r="AD645">
        <v>7.0831629999999999</v>
      </c>
      <c r="AE645" t="s">
        <v>10</v>
      </c>
      <c r="AF645">
        <v>1.23E-3</v>
      </c>
      <c r="AG645">
        <v>0</v>
      </c>
      <c r="AH645" t="s">
        <v>11</v>
      </c>
      <c r="AI645">
        <v>0.99773400000000001</v>
      </c>
      <c r="AJ645">
        <v>3.0000000000000001E-6</v>
      </c>
      <c r="AK645" t="s">
        <v>12</v>
      </c>
      <c r="AL645">
        <v>0</v>
      </c>
      <c r="AM645">
        <v>0</v>
      </c>
    </row>
    <row r="646" spans="1:39" x14ac:dyDescent="0.25">
      <c r="A646" t="s">
        <v>147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98.976117000000002</v>
      </c>
      <c r="I646">
        <v>11.405398</v>
      </c>
      <c r="J646" t="s">
        <v>3</v>
      </c>
      <c r="K646">
        <v>97.935353000000006</v>
      </c>
      <c r="L646">
        <v>11.335096999999999</v>
      </c>
      <c r="M646" t="s">
        <v>4</v>
      </c>
      <c r="N646">
        <v>2.7616839999999998</v>
      </c>
      <c r="O646">
        <v>1.0179000000000001E-2</v>
      </c>
      <c r="P646" t="s">
        <v>5</v>
      </c>
      <c r="Q646">
        <v>32.607908000000002</v>
      </c>
      <c r="R646">
        <v>0.26358900000000002</v>
      </c>
      <c r="S646" t="s">
        <v>6</v>
      </c>
      <c r="T646">
        <v>11.580591</v>
      </c>
      <c r="U646">
        <v>4.8800999999999997E-2</v>
      </c>
      <c r="V646" t="s">
        <v>7</v>
      </c>
      <c r="W646">
        <v>3.3726080000000001</v>
      </c>
      <c r="X646">
        <v>4.1939999999999998E-3</v>
      </c>
      <c r="Y646" t="s">
        <v>8</v>
      </c>
      <c r="Z646">
        <v>11.004319000000001</v>
      </c>
      <c r="AA646">
        <v>7.1721999999999994E-2</v>
      </c>
      <c r="AB646" t="s">
        <v>9</v>
      </c>
      <c r="AC646">
        <v>57.908216000000003</v>
      </c>
      <c r="AD646">
        <v>9.0838929999999998</v>
      </c>
      <c r="AE646" t="s">
        <v>10</v>
      </c>
      <c r="AF646">
        <v>1.23E-3</v>
      </c>
      <c r="AG646">
        <v>0</v>
      </c>
      <c r="AH646" t="s">
        <v>11</v>
      </c>
      <c r="AI646">
        <v>0.99846999999999997</v>
      </c>
      <c r="AJ646">
        <v>1.9999999999999999E-6</v>
      </c>
      <c r="AK646" t="s">
        <v>12</v>
      </c>
      <c r="AL646">
        <v>0</v>
      </c>
      <c r="AM646">
        <v>0</v>
      </c>
    </row>
    <row r="647" spans="1:39" x14ac:dyDescent="0.25">
      <c r="A647" t="s">
        <v>147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118.456334</v>
      </c>
      <c r="I647">
        <v>12.517816</v>
      </c>
      <c r="J647" t="s">
        <v>3</v>
      </c>
      <c r="K647">
        <v>117.208271</v>
      </c>
      <c r="L647">
        <v>12.445893999999999</v>
      </c>
      <c r="M647" t="s">
        <v>4</v>
      </c>
      <c r="N647">
        <v>3.3167520000000001</v>
      </c>
      <c r="O647">
        <v>1.4475999999999999E-2</v>
      </c>
      <c r="P647" t="s">
        <v>5</v>
      </c>
      <c r="Q647">
        <v>39.065623000000002</v>
      </c>
      <c r="R647">
        <v>0.307923</v>
      </c>
      <c r="S647" t="s">
        <v>6</v>
      </c>
      <c r="T647">
        <v>13.896075</v>
      </c>
      <c r="U647">
        <v>5.8793999999999999E-2</v>
      </c>
      <c r="V647" t="s">
        <v>7</v>
      </c>
      <c r="W647">
        <v>4.0437079999999996</v>
      </c>
      <c r="X647">
        <v>5.0330000000000001E-3</v>
      </c>
      <c r="Y647" t="s">
        <v>8</v>
      </c>
      <c r="Z647">
        <v>13.153247</v>
      </c>
      <c r="AA647">
        <v>9.2079999999999995E-2</v>
      </c>
      <c r="AB647" t="s">
        <v>9</v>
      </c>
      <c r="AC647">
        <v>69.242434000000003</v>
      </c>
      <c r="AD647">
        <v>10.219647</v>
      </c>
      <c r="AE647" t="s">
        <v>10</v>
      </c>
      <c r="AF647">
        <v>1.23E-3</v>
      </c>
      <c r="AG647">
        <v>0</v>
      </c>
      <c r="AH647" t="s">
        <v>11</v>
      </c>
      <c r="AI647">
        <v>0.99868400000000002</v>
      </c>
      <c r="AJ647">
        <v>9.9999999999999995E-7</v>
      </c>
      <c r="AK647" t="s">
        <v>12</v>
      </c>
      <c r="AL647">
        <v>0</v>
      </c>
      <c r="AM647">
        <v>0</v>
      </c>
    </row>
    <row r="648" spans="1:39" x14ac:dyDescent="0.25">
      <c r="A648" t="s">
        <v>147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137.92246499999999</v>
      </c>
      <c r="I648">
        <v>16.507086000000001</v>
      </c>
      <c r="J648" t="s">
        <v>3</v>
      </c>
      <c r="K648">
        <v>136.46709999999999</v>
      </c>
      <c r="L648">
        <v>16.420677000000001</v>
      </c>
      <c r="M648" t="s">
        <v>4</v>
      </c>
      <c r="N648">
        <v>3.869348</v>
      </c>
      <c r="O648">
        <v>1.9538E-2</v>
      </c>
      <c r="P648" t="s">
        <v>5</v>
      </c>
      <c r="Q648">
        <v>45.575349000000003</v>
      </c>
      <c r="R648">
        <v>0.32909500000000003</v>
      </c>
      <c r="S648" t="s">
        <v>6</v>
      </c>
      <c r="T648">
        <v>16.246451</v>
      </c>
      <c r="U648">
        <v>6.4128000000000004E-2</v>
      </c>
      <c r="V648" t="s">
        <v>7</v>
      </c>
      <c r="W648">
        <v>4.717632</v>
      </c>
      <c r="X648">
        <v>6.4330000000000003E-3</v>
      </c>
      <c r="Y648" t="s">
        <v>8</v>
      </c>
      <c r="Z648">
        <v>15.309687</v>
      </c>
      <c r="AA648">
        <v>0.102355</v>
      </c>
      <c r="AB648" t="s">
        <v>9</v>
      </c>
      <c r="AC648">
        <v>80.525318999999996</v>
      </c>
      <c r="AD648">
        <v>13.804622</v>
      </c>
      <c r="AE648" t="s">
        <v>10</v>
      </c>
      <c r="AF648">
        <v>1.23E-3</v>
      </c>
      <c r="AG648">
        <v>0</v>
      </c>
      <c r="AH648" t="s">
        <v>11</v>
      </c>
      <c r="AI648">
        <v>0.99880000000000002</v>
      </c>
      <c r="AJ648">
        <v>9.9999999999999995E-7</v>
      </c>
      <c r="AK648" t="s">
        <v>12</v>
      </c>
      <c r="AL648">
        <v>0</v>
      </c>
      <c r="AM648">
        <v>0</v>
      </c>
    </row>
    <row r="649" spans="1:39" x14ac:dyDescent="0.25">
      <c r="A649" t="s">
        <v>147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157.64009799999999</v>
      </c>
      <c r="I649">
        <v>19.16808</v>
      </c>
      <c r="J649" t="s">
        <v>3</v>
      </c>
      <c r="K649">
        <v>155.98080899999999</v>
      </c>
      <c r="L649">
        <v>19.067323999999999</v>
      </c>
      <c r="M649" t="s">
        <v>4</v>
      </c>
      <c r="N649">
        <v>4.4197280000000001</v>
      </c>
      <c r="O649">
        <v>2.5028000000000002E-2</v>
      </c>
      <c r="P649" t="s">
        <v>5</v>
      </c>
      <c r="Q649">
        <v>52.047842000000003</v>
      </c>
      <c r="R649">
        <v>0.35518499999999997</v>
      </c>
      <c r="S649" t="s">
        <v>6</v>
      </c>
      <c r="T649">
        <v>18.572310999999999</v>
      </c>
      <c r="U649">
        <v>7.1826000000000001E-2</v>
      </c>
      <c r="V649" t="s">
        <v>7</v>
      </c>
      <c r="W649">
        <v>5.3912680000000002</v>
      </c>
      <c r="X649">
        <v>8.0630000000000007E-3</v>
      </c>
      <c r="Y649" t="s">
        <v>8</v>
      </c>
      <c r="Z649">
        <v>17.449392</v>
      </c>
      <c r="AA649">
        <v>0.108734</v>
      </c>
      <c r="AB649" t="s">
        <v>9</v>
      </c>
      <c r="AC649">
        <v>92.097864000000001</v>
      </c>
      <c r="AD649">
        <v>16.074947000000002</v>
      </c>
      <c r="AE649" t="s">
        <v>10</v>
      </c>
      <c r="AF649">
        <v>1.23E-3</v>
      </c>
      <c r="AG649">
        <v>0</v>
      </c>
      <c r="AH649" t="s">
        <v>11</v>
      </c>
      <c r="AI649">
        <v>0.998946</v>
      </c>
      <c r="AJ649">
        <v>9.9999999999999995E-7</v>
      </c>
      <c r="AK649" t="s">
        <v>12</v>
      </c>
      <c r="AL649">
        <v>0</v>
      </c>
      <c r="AM649">
        <v>0</v>
      </c>
    </row>
    <row r="650" spans="1:39" x14ac:dyDescent="0.25">
      <c r="A650" t="s">
        <v>147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176.990092</v>
      </c>
      <c r="I650">
        <v>21.138078</v>
      </c>
      <c r="J650" t="s">
        <v>3</v>
      </c>
      <c r="K650">
        <v>175.12529900000001</v>
      </c>
      <c r="L650">
        <v>21.058109000000002</v>
      </c>
      <c r="M650" t="s">
        <v>4</v>
      </c>
      <c r="N650">
        <v>4.9700119999999997</v>
      </c>
      <c r="O650">
        <v>3.1847E-2</v>
      </c>
      <c r="P650" t="s">
        <v>5</v>
      </c>
      <c r="Q650">
        <v>58.508076000000003</v>
      </c>
      <c r="R650">
        <v>0.41006199999999998</v>
      </c>
      <c r="S650" t="s">
        <v>6</v>
      </c>
      <c r="T650">
        <v>20.900603</v>
      </c>
      <c r="U650">
        <v>7.8754000000000005E-2</v>
      </c>
      <c r="V650" t="s">
        <v>7</v>
      </c>
      <c r="W650">
        <v>6.0666650000000004</v>
      </c>
      <c r="X650">
        <v>8.6610000000000003E-3</v>
      </c>
      <c r="Y650" t="s">
        <v>8</v>
      </c>
      <c r="Z650">
        <v>19.577408999999999</v>
      </c>
      <c r="AA650">
        <v>0.124533</v>
      </c>
      <c r="AB650" t="s">
        <v>9</v>
      </c>
      <c r="AC650">
        <v>103.318057</v>
      </c>
      <c r="AD650">
        <v>17.794402999999999</v>
      </c>
      <c r="AE650" t="s">
        <v>10</v>
      </c>
      <c r="AF650">
        <v>1.23E-3</v>
      </c>
      <c r="AG650">
        <v>0</v>
      </c>
      <c r="AH650" t="s">
        <v>11</v>
      </c>
      <c r="AI650">
        <v>0.99904300000000001</v>
      </c>
      <c r="AJ650">
        <v>9.9999999999999995E-7</v>
      </c>
      <c r="AK650" t="s">
        <v>12</v>
      </c>
      <c r="AL650">
        <v>0</v>
      </c>
      <c r="AM650">
        <v>0</v>
      </c>
    </row>
    <row r="651" spans="1:39" x14ac:dyDescent="0.25">
      <c r="A651" t="s">
        <v>147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196.63254800000001</v>
      </c>
      <c r="I651">
        <v>24.971626000000001</v>
      </c>
      <c r="J651" t="s">
        <v>3</v>
      </c>
      <c r="K651">
        <v>194.558379</v>
      </c>
      <c r="L651">
        <v>24.955584999999999</v>
      </c>
      <c r="M651" t="s">
        <v>4</v>
      </c>
      <c r="N651">
        <v>5.5238909999999999</v>
      </c>
      <c r="O651">
        <v>4.1286999999999997E-2</v>
      </c>
      <c r="P651" t="s">
        <v>5</v>
      </c>
      <c r="Q651">
        <v>64.982501999999997</v>
      </c>
      <c r="R651">
        <v>0.46795799999999999</v>
      </c>
      <c r="S651" t="s">
        <v>6</v>
      </c>
      <c r="T651">
        <v>23.231000999999999</v>
      </c>
      <c r="U651">
        <v>8.0826999999999996E-2</v>
      </c>
      <c r="V651" t="s">
        <v>7</v>
      </c>
      <c r="W651">
        <v>6.739789</v>
      </c>
      <c r="X651">
        <v>9.3609999999999995E-3</v>
      </c>
      <c r="Y651" t="s">
        <v>8</v>
      </c>
      <c r="Z651">
        <v>21.711622999999999</v>
      </c>
      <c r="AA651">
        <v>0.14010600000000001</v>
      </c>
      <c r="AB651" t="s">
        <v>9</v>
      </c>
      <c r="AC651">
        <v>114.81234000000001</v>
      </c>
      <c r="AD651">
        <v>20.998926999999998</v>
      </c>
      <c r="AE651" t="s">
        <v>10</v>
      </c>
      <c r="AF651">
        <v>1.23E-3</v>
      </c>
      <c r="AG651">
        <v>0</v>
      </c>
      <c r="AH651" t="s">
        <v>11</v>
      </c>
      <c r="AI651">
        <v>0.99913099999999999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147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216.208596</v>
      </c>
      <c r="I652">
        <v>28.298684000000002</v>
      </c>
      <c r="J652" t="s">
        <v>3</v>
      </c>
      <c r="K652">
        <v>213.92963900000001</v>
      </c>
      <c r="L652">
        <v>28.274813000000002</v>
      </c>
      <c r="M652" t="s">
        <v>4</v>
      </c>
      <c r="N652">
        <v>6.0766169999999997</v>
      </c>
      <c r="O652">
        <v>4.8724999999999997E-2</v>
      </c>
      <c r="P652" t="s">
        <v>5</v>
      </c>
      <c r="Q652">
        <v>71.464001999999994</v>
      </c>
      <c r="R652">
        <v>0.49248500000000001</v>
      </c>
      <c r="S652" t="s">
        <v>6</v>
      </c>
      <c r="T652">
        <v>25.529736</v>
      </c>
      <c r="U652">
        <v>9.3494999999999995E-2</v>
      </c>
      <c r="V652" t="s">
        <v>7</v>
      </c>
      <c r="W652">
        <v>7.4135910000000003</v>
      </c>
      <c r="X652">
        <v>9.946E-3</v>
      </c>
      <c r="Y652" t="s">
        <v>8</v>
      </c>
      <c r="Z652">
        <v>23.850259000000001</v>
      </c>
      <c r="AA652">
        <v>0.142237</v>
      </c>
      <c r="AB652" t="s">
        <v>9</v>
      </c>
      <c r="AC652">
        <v>126.26774899999999</v>
      </c>
      <c r="AD652">
        <v>23.843523999999999</v>
      </c>
      <c r="AE652" t="s">
        <v>10</v>
      </c>
      <c r="AF652">
        <v>1.23E-3</v>
      </c>
      <c r="AG652">
        <v>0</v>
      </c>
      <c r="AH652" t="s">
        <v>11</v>
      </c>
      <c r="AI652">
        <v>0.99916000000000005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147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235.55957599999999</v>
      </c>
      <c r="I653">
        <v>29.478598999999999</v>
      </c>
      <c r="J653" t="s">
        <v>3</v>
      </c>
      <c r="K653">
        <v>233.075345</v>
      </c>
      <c r="L653">
        <v>29.472683</v>
      </c>
      <c r="M653" t="s">
        <v>4</v>
      </c>
      <c r="N653">
        <v>6.6278940000000004</v>
      </c>
      <c r="O653">
        <v>5.6968999999999999E-2</v>
      </c>
      <c r="P653" t="s">
        <v>5</v>
      </c>
      <c r="Q653">
        <v>77.950823999999997</v>
      </c>
      <c r="R653">
        <v>0.48454199999999997</v>
      </c>
      <c r="S653" t="s">
        <v>6</v>
      </c>
      <c r="T653">
        <v>27.835671000000001</v>
      </c>
      <c r="U653">
        <v>0.107473</v>
      </c>
      <c r="V653" t="s">
        <v>7</v>
      </c>
      <c r="W653">
        <v>8.0842159999999996</v>
      </c>
      <c r="X653">
        <v>1.0130999999999999E-2</v>
      </c>
      <c r="Y653" t="s">
        <v>8</v>
      </c>
      <c r="Z653">
        <v>25.996524000000001</v>
      </c>
      <c r="AA653">
        <v>0.13616500000000001</v>
      </c>
      <c r="AB653" t="s">
        <v>9</v>
      </c>
      <c r="AC653">
        <v>137.47343900000001</v>
      </c>
      <c r="AD653">
        <v>25.232164999999998</v>
      </c>
      <c r="AE653" t="s">
        <v>10</v>
      </c>
      <c r="AF653">
        <v>1.23E-3</v>
      </c>
      <c r="AG653">
        <v>0</v>
      </c>
      <c r="AH653" t="s">
        <v>11</v>
      </c>
      <c r="AI653">
        <v>0.99922299999999997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147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255.16623300000001</v>
      </c>
      <c r="I654">
        <v>29.393581000000001</v>
      </c>
      <c r="J654" t="s">
        <v>3</v>
      </c>
      <c r="K654">
        <v>252.476922</v>
      </c>
      <c r="L654">
        <v>29.429096000000001</v>
      </c>
      <c r="M654" t="s">
        <v>4</v>
      </c>
      <c r="N654">
        <v>7.179894</v>
      </c>
      <c r="O654">
        <v>6.6416000000000003E-2</v>
      </c>
      <c r="P654" t="s">
        <v>5</v>
      </c>
      <c r="Q654">
        <v>84.457494999999994</v>
      </c>
      <c r="R654">
        <v>0.47702</v>
      </c>
      <c r="S654" t="s">
        <v>6</v>
      </c>
      <c r="T654">
        <v>30.16902</v>
      </c>
      <c r="U654">
        <v>0.109732</v>
      </c>
      <c r="V654" t="s">
        <v>7</v>
      </c>
      <c r="W654">
        <v>8.7586940000000002</v>
      </c>
      <c r="X654">
        <v>9.724E-3</v>
      </c>
      <c r="Y654" t="s">
        <v>8</v>
      </c>
      <c r="Z654">
        <v>28.12773</v>
      </c>
      <c r="AA654">
        <v>0.141373</v>
      </c>
      <c r="AB654" t="s">
        <v>9</v>
      </c>
      <c r="AC654">
        <v>148.91017099999999</v>
      </c>
      <c r="AD654">
        <v>25.232358000000001</v>
      </c>
      <c r="AE654" t="s">
        <v>10</v>
      </c>
      <c r="AF654">
        <v>1.23E-3</v>
      </c>
      <c r="AG654">
        <v>0</v>
      </c>
      <c r="AH654" t="s">
        <v>11</v>
      </c>
      <c r="AI654">
        <v>0.99929000000000001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147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274.46225299999998</v>
      </c>
      <c r="I655">
        <v>32.339894999999999</v>
      </c>
      <c r="J655" t="s">
        <v>3</v>
      </c>
      <c r="K655">
        <v>271.56711300000001</v>
      </c>
      <c r="L655">
        <v>32.424728000000002</v>
      </c>
      <c r="M655" t="s">
        <v>4</v>
      </c>
      <c r="N655">
        <v>7.7300899999999997</v>
      </c>
      <c r="O655">
        <v>7.7408000000000005E-2</v>
      </c>
      <c r="P655" t="s">
        <v>5</v>
      </c>
      <c r="Q655">
        <v>90.902189000000007</v>
      </c>
      <c r="R655">
        <v>0.47837000000000002</v>
      </c>
      <c r="S655" t="s">
        <v>6</v>
      </c>
      <c r="T655">
        <v>32.452938000000003</v>
      </c>
      <c r="U655">
        <v>0.11368399999999999</v>
      </c>
      <c r="V655" t="s">
        <v>7</v>
      </c>
      <c r="W655">
        <v>9.4284999999999997</v>
      </c>
      <c r="X655">
        <v>1.014E-2</v>
      </c>
      <c r="Y655" t="s">
        <v>8</v>
      </c>
      <c r="Z655">
        <v>30.256112999999999</v>
      </c>
      <c r="AA655">
        <v>0.140152</v>
      </c>
      <c r="AB655" t="s">
        <v>9</v>
      </c>
      <c r="AC655">
        <v>160.09957199999999</v>
      </c>
      <c r="AD655">
        <v>28.213114000000001</v>
      </c>
      <c r="AE655" t="s">
        <v>10</v>
      </c>
      <c r="AF655">
        <v>1.23E-3</v>
      </c>
      <c r="AG655">
        <v>0</v>
      </c>
      <c r="AH655" t="s">
        <v>11</v>
      </c>
      <c r="AI655">
        <v>0.99930099999999999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147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293.71851099999998</v>
      </c>
      <c r="I656">
        <v>37.142049</v>
      </c>
      <c r="J656" t="s">
        <v>3</v>
      </c>
      <c r="K656">
        <v>290.61909900000001</v>
      </c>
      <c r="L656">
        <v>37.247020999999997</v>
      </c>
      <c r="M656" t="s">
        <v>4</v>
      </c>
      <c r="N656">
        <v>8.2863179999999996</v>
      </c>
      <c r="O656">
        <v>9.2477000000000004E-2</v>
      </c>
      <c r="P656" t="s">
        <v>5</v>
      </c>
      <c r="Q656">
        <v>97.361824999999996</v>
      </c>
      <c r="R656">
        <v>0.46579599999999999</v>
      </c>
      <c r="S656" t="s">
        <v>6</v>
      </c>
      <c r="T656">
        <v>34.729404000000002</v>
      </c>
      <c r="U656">
        <v>0.115229</v>
      </c>
      <c r="V656" t="s">
        <v>7</v>
      </c>
      <c r="W656">
        <v>10.09943</v>
      </c>
      <c r="X656">
        <v>1.0409E-2</v>
      </c>
      <c r="Y656" t="s">
        <v>8</v>
      </c>
      <c r="Z656">
        <v>32.383659000000002</v>
      </c>
      <c r="AA656">
        <v>0.14033599999999999</v>
      </c>
      <c r="AB656" t="s">
        <v>9</v>
      </c>
      <c r="AC656">
        <v>171.228084</v>
      </c>
      <c r="AD656">
        <v>33.056066999999999</v>
      </c>
      <c r="AE656" t="s">
        <v>10</v>
      </c>
      <c r="AF656">
        <v>1.23E-3</v>
      </c>
      <c r="AG656">
        <v>0</v>
      </c>
      <c r="AH656" t="s">
        <v>11</v>
      </c>
      <c r="AI656">
        <v>0.999332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147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313.511888</v>
      </c>
      <c r="I657">
        <v>39.284439999999996</v>
      </c>
      <c r="J657" t="s">
        <v>3</v>
      </c>
      <c r="K657">
        <v>310.20715899999999</v>
      </c>
      <c r="L657">
        <v>39.438938999999998</v>
      </c>
      <c r="M657" t="s">
        <v>4</v>
      </c>
      <c r="N657">
        <v>8.8380600000000005</v>
      </c>
      <c r="O657">
        <v>0.104578</v>
      </c>
      <c r="P657" t="s">
        <v>5</v>
      </c>
      <c r="Q657">
        <v>103.857552</v>
      </c>
      <c r="R657">
        <v>0.49948900000000002</v>
      </c>
      <c r="S657" t="s">
        <v>6</v>
      </c>
      <c r="T657">
        <v>37.022486000000001</v>
      </c>
      <c r="U657">
        <v>0.124611</v>
      </c>
      <c r="V657" t="s">
        <v>7</v>
      </c>
      <c r="W657">
        <v>10.780794999999999</v>
      </c>
      <c r="X657">
        <v>1.0732999999999999E-2</v>
      </c>
      <c r="Y657" t="s">
        <v>8</v>
      </c>
      <c r="Z657">
        <v>34.513784999999999</v>
      </c>
      <c r="AA657">
        <v>0.14460700000000001</v>
      </c>
      <c r="AB657" t="s">
        <v>9</v>
      </c>
      <c r="AC657">
        <v>182.86080699999999</v>
      </c>
      <c r="AD657">
        <v>34.693942999999997</v>
      </c>
      <c r="AE657" t="s">
        <v>10</v>
      </c>
      <c r="AF657">
        <v>1.23E-3</v>
      </c>
      <c r="AG657">
        <v>0</v>
      </c>
      <c r="AH657" t="s">
        <v>11</v>
      </c>
      <c r="AI657">
        <v>0.99939599999999995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147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332.949589</v>
      </c>
      <c r="I658">
        <v>44.607309999999998</v>
      </c>
      <c r="J658" t="s">
        <v>3</v>
      </c>
      <c r="K658">
        <v>329.440156</v>
      </c>
      <c r="L658">
        <v>44.826678999999999</v>
      </c>
      <c r="M658" t="s">
        <v>4</v>
      </c>
      <c r="N658">
        <v>9.3903929999999995</v>
      </c>
      <c r="O658">
        <v>0.118629</v>
      </c>
      <c r="P658" t="s">
        <v>5</v>
      </c>
      <c r="Q658">
        <v>110.353561</v>
      </c>
      <c r="R658">
        <v>0.55171400000000004</v>
      </c>
      <c r="S658" t="s">
        <v>6</v>
      </c>
      <c r="T658">
        <v>39.325868</v>
      </c>
      <c r="U658">
        <v>0.15023600000000001</v>
      </c>
      <c r="V658" t="s">
        <v>7</v>
      </c>
      <c r="W658">
        <v>11.452817</v>
      </c>
      <c r="X658">
        <v>1.1786E-2</v>
      </c>
      <c r="Y658" t="s">
        <v>8</v>
      </c>
      <c r="Z658">
        <v>36.639496000000001</v>
      </c>
      <c r="AA658">
        <v>0.13666200000000001</v>
      </c>
      <c r="AB658" t="s">
        <v>9</v>
      </c>
      <c r="AC658">
        <v>194.13621699999999</v>
      </c>
      <c r="AD658">
        <v>39.006509999999999</v>
      </c>
      <c r="AE658" t="s">
        <v>10</v>
      </c>
      <c r="AF658">
        <v>1.23E-3</v>
      </c>
      <c r="AG658">
        <v>0</v>
      </c>
      <c r="AH658" t="s">
        <v>11</v>
      </c>
      <c r="AI658">
        <v>0.99941000000000002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147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352.42208299999999</v>
      </c>
      <c r="I659">
        <v>49.411869000000003</v>
      </c>
      <c r="J659" t="s">
        <v>3</v>
      </c>
      <c r="K659">
        <v>348.70700399999998</v>
      </c>
      <c r="L659">
        <v>49.616093999999997</v>
      </c>
      <c r="M659" t="s">
        <v>4</v>
      </c>
      <c r="N659">
        <v>9.9443549999999998</v>
      </c>
      <c r="O659">
        <v>0.13328300000000001</v>
      </c>
      <c r="P659" t="s">
        <v>5</v>
      </c>
      <c r="Q659">
        <v>116.837492</v>
      </c>
      <c r="R659">
        <v>0.60197400000000001</v>
      </c>
      <c r="S659" t="s">
        <v>6</v>
      </c>
      <c r="T659">
        <v>41.616399000000001</v>
      </c>
      <c r="U659">
        <v>0.167134</v>
      </c>
      <c r="V659" t="s">
        <v>7</v>
      </c>
      <c r="W659">
        <v>12.127596</v>
      </c>
      <c r="X659">
        <v>1.2929E-2</v>
      </c>
      <c r="Y659" t="s">
        <v>8</v>
      </c>
      <c r="Z659">
        <v>38.765324999999997</v>
      </c>
      <c r="AA659">
        <v>0.142287</v>
      </c>
      <c r="AB659" t="s">
        <v>9</v>
      </c>
      <c r="AC659">
        <v>205.456355</v>
      </c>
      <c r="AD659">
        <v>43.285502999999999</v>
      </c>
      <c r="AE659" t="s">
        <v>10</v>
      </c>
      <c r="AF659">
        <v>1.23E-3</v>
      </c>
      <c r="AG659">
        <v>0</v>
      </c>
      <c r="AH659" t="s">
        <v>11</v>
      </c>
      <c r="AI659">
        <v>0.99942600000000004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147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371.97986800000001</v>
      </c>
      <c r="I660">
        <v>57.085082</v>
      </c>
      <c r="J660" t="s">
        <v>3</v>
      </c>
      <c r="K660">
        <v>368.05722900000001</v>
      </c>
      <c r="L660">
        <v>57.265439000000001</v>
      </c>
      <c r="M660" t="s">
        <v>4</v>
      </c>
      <c r="N660">
        <v>10.497932</v>
      </c>
      <c r="O660">
        <v>0.14834700000000001</v>
      </c>
      <c r="P660" t="s">
        <v>5</v>
      </c>
      <c r="Q660">
        <v>123.326318</v>
      </c>
      <c r="R660">
        <v>0.66710199999999997</v>
      </c>
      <c r="S660" t="s">
        <v>6</v>
      </c>
      <c r="T660">
        <v>43.898195000000001</v>
      </c>
      <c r="U660">
        <v>0.179114</v>
      </c>
      <c r="V660" t="s">
        <v>7</v>
      </c>
      <c r="W660">
        <v>12.806020999999999</v>
      </c>
      <c r="X660">
        <v>1.4775999999999999E-2</v>
      </c>
      <c r="Y660" t="s">
        <v>8</v>
      </c>
      <c r="Z660">
        <v>40.904004999999998</v>
      </c>
      <c r="AA660">
        <v>0.15659600000000001</v>
      </c>
      <c r="AB660" t="s">
        <v>9</v>
      </c>
      <c r="AC660">
        <v>216.859441</v>
      </c>
      <c r="AD660">
        <v>50.204954999999998</v>
      </c>
      <c r="AE660" t="s">
        <v>10</v>
      </c>
      <c r="AF660">
        <v>1.23E-3</v>
      </c>
      <c r="AG660">
        <v>0</v>
      </c>
      <c r="AH660" t="s">
        <v>11</v>
      </c>
      <c r="AI660">
        <v>0.99952799999999997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147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391.33064999999999</v>
      </c>
      <c r="I661">
        <v>67.535999000000004</v>
      </c>
      <c r="J661" t="s">
        <v>3</v>
      </c>
      <c r="K661">
        <v>387.20217500000001</v>
      </c>
      <c r="L661">
        <v>67.762632999999994</v>
      </c>
      <c r="M661" t="s">
        <v>4</v>
      </c>
      <c r="N661">
        <v>11.050084</v>
      </c>
      <c r="O661">
        <v>0.16456699999999999</v>
      </c>
      <c r="P661" t="s">
        <v>5</v>
      </c>
      <c r="Q661">
        <v>129.821573</v>
      </c>
      <c r="R661">
        <v>0.689581</v>
      </c>
      <c r="S661" t="s">
        <v>6</v>
      </c>
      <c r="T661">
        <v>46.209980999999999</v>
      </c>
      <c r="U661">
        <v>0.18853700000000001</v>
      </c>
      <c r="V661" t="s">
        <v>7</v>
      </c>
      <c r="W661">
        <v>13.478633</v>
      </c>
      <c r="X661">
        <v>1.6119999999999999E-2</v>
      </c>
      <c r="Y661" t="s">
        <v>8</v>
      </c>
      <c r="Z661">
        <v>43.026603999999999</v>
      </c>
      <c r="AA661">
        <v>0.157857</v>
      </c>
      <c r="AB661" t="s">
        <v>9</v>
      </c>
      <c r="AC661">
        <v>228.045232</v>
      </c>
      <c r="AD661">
        <v>60.227471999999999</v>
      </c>
      <c r="AE661" t="s">
        <v>10</v>
      </c>
      <c r="AF661">
        <v>1.23E-3</v>
      </c>
      <c r="AG661">
        <v>0</v>
      </c>
      <c r="AH661" t="s">
        <v>11</v>
      </c>
      <c r="AI661">
        <v>0.99954699999999996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148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148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148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148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148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148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148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148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148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148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148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148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148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148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148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148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148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148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148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148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149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15.90592</v>
      </c>
      <c r="I682">
        <v>0.83479199999999998</v>
      </c>
      <c r="J682" t="s">
        <v>3</v>
      </c>
      <c r="K682">
        <v>15.690581999999999</v>
      </c>
      <c r="L682">
        <v>0.83274099999999995</v>
      </c>
      <c r="M682" t="s">
        <v>4</v>
      </c>
      <c r="N682">
        <v>0.55572600000000005</v>
      </c>
      <c r="O682">
        <v>6.9300000000000004E-4</v>
      </c>
      <c r="P682" t="s">
        <v>5</v>
      </c>
      <c r="Q682">
        <v>0</v>
      </c>
      <c r="R682">
        <v>0</v>
      </c>
      <c r="S682" t="s">
        <v>6</v>
      </c>
      <c r="T682">
        <v>2.2605949999999999</v>
      </c>
      <c r="U682">
        <v>3.045E-3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1.235E-3</v>
      </c>
      <c r="AD682">
        <v>0</v>
      </c>
      <c r="AE682" t="s">
        <v>10</v>
      </c>
      <c r="AF682">
        <v>0</v>
      </c>
      <c r="AG682">
        <v>0</v>
      </c>
      <c r="AH682" t="s">
        <v>11</v>
      </c>
      <c r="AI682">
        <v>0.99615100000000001</v>
      </c>
      <c r="AJ682">
        <v>3.0000000000000001E-6</v>
      </c>
      <c r="AK682" t="s">
        <v>12</v>
      </c>
      <c r="AL682">
        <v>0</v>
      </c>
      <c r="AM682">
        <v>0</v>
      </c>
    </row>
    <row r="683" spans="1:39" x14ac:dyDescent="0.25">
      <c r="A683" t="s">
        <v>149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31.179738</v>
      </c>
      <c r="I683">
        <v>2.7568060000000001</v>
      </c>
      <c r="J683" t="s">
        <v>3</v>
      </c>
      <c r="K683">
        <v>30.751842</v>
      </c>
      <c r="L683">
        <v>2.7363439999999999</v>
      </c>
      <c r="M683" t="s">
        <v>4</v>
      </c>
      <c r="N683">
        <v>1.104792</v>
      </c>
      <c r="O683">
        <v>1.4920000000000001E-3</v>
      </c>
      <c r="P683" t="s">
        <v>5</v>
      </c>
      <c r="Q683">
        <v>0</v>
      </c>
      <c r="R683">
        <v>0</v>
      </c>
      <c r="S683" t="s">
        <v>6</v>
      </c>
      <c r="T683">
        <v>4.5253800000000002</v>
      </c>
      <c r="U683">
        <v>1.0772E-2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1.2310000000000001E-3</v>
      </c>
      <c r="AD683">
        <v>0</v>
      </c>
      <c r="AE683" t="s">
        <v>10</v>
      </c>
      <c r="AF683">
        <v>0</v>
      </c>
      <c r="AG683">
        <v>0</v>
      </c>
      <c r="AH683" t="s">
        <v>11</v>
      </c>
      <c r="AI683">
        <v>0.99680500000000005</v>
      </c>
      <c r="AJ683">
        <v>3.0000000000000001E-6</v>
      </c>
      <c r="AK683" t="s">
        <v>12</v>
      </c>
      <c r="AL683">
        <v>0</v>
      </c>
      <c r="AM683">
        <v>0</v>
      </c>
    </row>
    <row r="684" spans="1:39" x14ac:dyDescent="0.25">
      <c r="A684" t="s">
        <v>149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46.30903</v>
      </c>
      <c r="I684">
        <v>5.6883429999999997</v>
      </c>
      <c r="J684" t="s">
        <v>3</v>
      </c>
      <c r="K684">
        <v>45.671360999999997</v>
      </c>
      <c r="L684">
        <v>5.6175499999999996</v>
      </c>
      <c r="M684" t="s">
        <v>4</v>
      </c>
      <c r="N684">
        <v>1.651516</v>
      </c>
      <c r="O684">
        <v>2.9989999999999999E-3</v>
      </c>
      <c r="P684" t="s">
        <v>5</v>
      </c>
      <c r="Q684">
        <v>0</v>
      </c>
      <c r="R684">
        <v>0</v>
      </c>
      <c r="S684" t="s">
        <v>6</v>
      </c>
      <c r="T684">
        <v>6.7801460000000002</v>
      </c>
      <c r="U684">
        <v>2.0053999999999999E-2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1.2310000000000001E-3</v>
      </c>
      <c r="AD684">
        <v>0</v>
      </c>
      <c r="AE684" t="s">
        <v>10</v>
      </c>
      <c r="AF684">
        <v>0</v>
      </c>
      <c r="AG684">
        <v>0</v>
      </c>
      <c r="AH684" t="s">
        <v>11</v>
      </c>
      <c r="AI684">
        <v>0.99767499999999998</v>
      </c>
      <c r="AJ684">
        <v>3.0000000000000001E-6</v>
      </c>
      <c r="AK684" t="s">
        <v>12</v>
      </c>
      <c r="AL684">
        <v>0</v>
      </c>
      <c r="AM684">
        <v>0</v>
      </c>
    </row>
    <row r="685" spans="1:39" x14ac:dyDescent="0.25">
      <c r="A685" t="s">
        <v>149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61.479484999999997</v>
      </c>
      <c r="I685">
        <v>7.8036269999999996</v>
      </c>
      <c r="J685" t="s">
        <v>3</v>
      </c>
      <c r="K685">
        <v>60.638528999999998</v>
      </c>
      <c r="L685">
        <v>7.709765</v>
      </c>
      <c r="M685" t="s">
        <v>4</v>
      </c>
      <c r="N685">
        <v>2.1989200000000002</v>
      </c>
      <c r="O685">
        <v>5.2399999999999999E-3</v>
      </c>
      <c r="P685" t="s">
        <v>5</v>
      </c>
      <c r="Q685">
        <v>0</v>
      </c>
      <c r="R685">
        <v>0</v>
      </c>
      <c r="S685" t="s">
        <v>6</v>
      </c>
      <c r="T685">
        <v>9.0118620000000007</v>
      </c>
      <c r="U685">
        <v>2.7321000000000002E-2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1.23E-3</v>
      </c>
      <c r="AD685">
        <v>0</v>
      </c>
      <c r="AE685" t="s">
        <v>10</v>
      </c>
      <c r="AF685">
        <v>0</v>
      </c>
      <c r="AG685">
        <v>0</v>
      </c>
      <c r="AH685" t="s">
        <v>11</v>
      </c>
      <c r="AI685">
        <v>0.99799499999999997</v>
      </c>
      <c r="AJ685">
        <v>3.0000000000000001E-6</v>
      </c>
      <c r="AK685" t="s">
        <v>12</v>
      </c>
      <c r="AL685">
        <v>0</v>
      </c>
      <c r="AM685">
        <v>0</v>
      </c>
    </row>
    <row r="686" spans="1:39" x14ac:dyDescent="0.25">
      <c r="A686" t="s">
        <v>149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76.775103000000001</v>
      </c>
      <c r="I686">
        <v>10.7674</v>
      </c>
      <c r="J686" t="s">
        <v>3</v>
      </c>
      <c r="K686">
        <v>75.733177999999995</v>
      </c>
      <c r="L686">
        <v>10.654893</v>
      </c>
      <c r="M686" t="s">
        <v>4</v>
      </c>
      <c r="N686">
        <v>2.7420779999999998</v>
      </c>
      <c r="O686">
        <v>7.9159999999999994E-3</v>
      </c>
      <c r="P686" t="s">
        <v>5</v>
      </c>
      <c r="Q686">
        <v>0</v>
      </c>
      <c r="R686">
        <v>0</v>
      </c>
      <c r="S686" t="s">
        <v>6</v>
      </c>
      <c r="T686">
        <v>11.255796</v>
      </c>
      <c r="U686">
        <v>4.0188000000000001E-2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1.23E-3</v>
      </c>
      <c r="AD686">
        <v>0</v>
      </c>
      <c r="AE686" t="s">
        <v>10</v>
      </c>
      <c r="AF686">
        <v>0</v>
      </c>
      <c r="AG686">
        <v>0</v>
      </c>
      <c r="AH686" t="s">
        <v>11</v>
      </c>
      <c r="AI686">
        <v>0.99841599999999997</v>
      </c>
      <c r="AJ686">
        <v>1.9999999999999999E-6</v>
      </c>
      <c r="AK686" t="s">
        <v>12</v>
      </c>
      <c r="AL686">
        <v>0</v>
      </c>
      <c r="AM686">
        <v>0</v>
      </c>
    </row>
    <row r="687" spans="1:39" x14ac:dyDescent="0.25">
      <c r="A687" t="s">
        <v>149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91.865730999999997</v>
      </c>
      <c r="I687">
        <v>12.760719</v>
      </c>
      <c r="J687" t="s">
        <v>3</v>
      </c>
      <c r="K687">
        <v>90.617765000000006</v>
      </c>
      <c r="L687">
        <v>12.596181</v>
      </c>
      <c r="M687" t="s">
        <v>4</v>
      </c>
      <c r="N687">
        <v>3.2856420000000002</v>
      </c>
      <c r="O687">
        <v>1.1322E-2</v>
      </c>
      <c r="P687" t="s">
        <v>5</v>
      </c>
      <c r="Q687">
        <v>0</v>
      </c>
      <c r="R687">
        <v>0</v>
      </c>
      <c r="S687" t="s">
        <v>6</v>
      </c>
      <c r="T687">
        <v>13.512432</v>
      </c>
      <c r="U687">
        <v>6.1184000000000002E-2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1.23E-3</v>
      </c>
      <c r="AD687">
        <v>0</v>
      </c>
      <c r="AE687" t="s">
        <v>10</v>
      </c>
      <c r="AF687">
        <v>0</v>
      </c>
      <c r="AG687">
        <v>0</v>
      </c>
      <c r="AH687" t="s">
        <v>11</v>
      </c>
      <c r="AI687">
        <v>0.99863500000000005</v>
      </c>
      <c r="AJ687">
        <v>1.9999999999999999E-6</v>
      </c>
      <c r="AK687" t="s">
        <v>12</v>
      </c>
      <c r="AL687">
        <v>0</v>
      </c>
      <c r="AM687">
        <v>0</v>
      </c>
    </row>
    <row r="688" spans="1:39" x14ac:dyDescent="0.25">
      <c r="A688" t="s">
        <v>149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106.95032500000001</v>
      </c>
      <c r="I688">
        <v>15.956200000000001</v>
      </c>
      <c r="J688" t="s">
        <v>3</v>
      </c>
      <c r="K688">
        <v>105.50192300000001</v>
      </c>
      <c r="L688">
        <v>15.794840000000001</v>
      </c>
      <c r="M688" t="s">
        <v>4</v>
      </c>
      <c r="N688">
        <v>3.8270080000000002</v>
      </c>
      <c r="O688">
        <v>1.4622E-2</v>
      </c>
      <c r="P688" t="s">
        <v>5</v>
      </c>
      <c r="Q688">
        <v>0</v>
      </c>
      <c r="R688">
        <v>0</v>
      </c>
      <c r="S688" t="s">
        <v>6</v>
      </c>
      <c r="T688">
        <v>15.76651</v>
      </c>
      <c r="U688">
        <v>7.5296000000000002E-2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1.23E-3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0.998672</v>
      </c>
      <c r="AJ688">
        <v>1.9999999999999999E-6</v>
      </c>
      <c r="AK688" t="s">
        <v>12</v>
      </c>
      <c r="AL688">
        <v>0</v>
      </c>
      <c r="AM688">
        <v>0</v>
      </c>
    </row>
    <row r="689" spans="1:39" x14ac:dyDescent="0.25">
      <c r="A689" t="s">
        <v>149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121.850504</v>
      </c>
      <c r="I689">
        <v>18.341002</v>
      </c>
      <c r="J689" t="s">
        <v>3</v>
      </c>
      <c r="K689">
        <v>120.20043099999999</v>
      </c>
      <c r="L689">
        <v>18.167314000000001</v>
      </c>
      <c r="M689" t="s">
        <v>4</v>
      </c>
      <c r="N689">
        <v>4.3707649999999996</v>
      </c>
      <c r="O689">
        <v>1.8457000000000001E-2</v>
      </c>
      <c r="P689" t="s">
        <v>5</v>
      </c>
      <c r="Q689">
        <v>0</v>
      </c>
      <c r="R689">
        <v>0</v>
      </c>
      <c r="S689" t="s">
        <v>6</v>
      </c>
      <c r="T689">
        <v>18.013034999999999</v>
      </c>
      <c r="U689">
        <v>9.6629000000000007E-2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1.23E-3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0.99889300000000003</v>
      </c>
      <c r="AJ689">
        <v>9.9999999999999995E-7</v>
      </c>
      <c r="AK689" t="s">
        <v>12</v>
      </c>
      <c r="AL689">
        <v>0</v>
      </c>
      <c r="AM689">
        <v>0</v>
      </c>
    </row>
    <row r="690" spans="1:39" x14ac:dyDescent="0.25">
      <c r="A690" t="s">
        <v>149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137.059404</v>
      </c>
      <c r="I690">
        <v>21.161010000000001</v>
      </c>
      <c r="J690" t="s">
        <v>3</v>
      </c>
      <c r="K690">
        <v>135.208415</v>
      </c>
      <c r="L690">
        <v>20.997351999999999</v>
      </c>
      <c r="M690" t="s">
        <v>4</v>
      </c>
      <c r="N690">
        <v>4.9138599999999997</v>
      </c>
      <c r="O690">
        <v>2.2154E-2</v>
      </c>
      <c r="P690" t="s">
        <v>5</v>
      </c>
      <c r="Q690">
        <v>0</v>
      </c>
      <c r="R690">
        <v>0</v>
      </c>
      <c r="S690" t="s">
        <v>6</v>
      </c>
      <c r="T690">
        <v>20.260646999999999</v>
      </c>
      <c r="U690">
        <v>0.11550100000000001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1.23E-3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0.99907900000000005</v>
      </c>
      <c r="AJ690">
        <v>9.9999999999999995E-7</v>
      </c>
      <c r="AK690" t="s">
        <v>12</v>
      </c>
      <c r="AL690">
        <v>0</v>
      </c>
      <c r="AM690">
        <v>0</v>
      </c>
    </row>
    <row r="691" spans="1:39" x14ac:dyDescent="0.25">
      <c r="A691" t="s">
        <v>149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152.20268899999999</v>
      </c>
      <c r="I691">
        <v>24.297385999999999</v>
      </c>
      <c r="J691" t="s">
        <v>3</v>
      </c>
      <c r="K691">
        <v>150.15037699999999</v>
      </c>
      <c r="L691">
        <v>24.082201999999999</v>
      </c>
      <c r="M691" t="s">
        <v>4</v>
      </c>
      <c r="N691">
        <v>5.4577999999999998</v>
      </c>
      <c r="O691">
        <v>2.7248000000000001E-2</v>
      </c>
      <c r="P691" t="s">
        <v>5</v>
      </c>
      <c r="Q691">
        <v>0</v>
      </c>
      <c r="R691">
        <v>0</v>
      </c>
      <c r="S691" t="s">
        <v>6</v>
      </c>
      <c r="T691">
        <v>22.495463000000001</v>
      </c>
      <c r="U691">
        <v>0.12609500000000001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1.23E-3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0.99912199999999995</v>
      </c>
      <c r="AJ691">
        <v>9.9999999999999995E-7</v>
      </c>
      <c r="AK691" t="s">
        <v>12</v>
      </c>
      <c r="AL691">
        <v>0</v>
      </c>
      <c r="AM691">
        <v>0</v>
      </c>
    </row>
    <row r="692" spans="1:39" x14ac:dyDescent="0.25">
      <c r="A692" t="s">
        <v>149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167.133002</v>
      </c>
      <c r="I692">
        <v>29.327973</v>
      </c>
      <c r="J692" t="s">
        <v>3</v>
      </c>
      <c r="K692">
        <v>164.87806900000001</v>
      </c>
      <c r="L692">
        <v>29.037638000000001</v>
      </c>
      <c r="M692" t="s">
        <v>4</v>
      </c>
      <c r="N692">
        <v>6.0001629999999997</v>
      </c>
      <c r="O692">
        <v>3.2310999999999999E-2</v>
      </c>
      <c r="P692" t="s">
        <v>5</v>
      </c>
      <c r="Q692">
        <v>0</v>
      </c>
      <c r="R692">
        <v>0</v>
      </c>
      <c r="S692" t="s">
        <v>6</v>
      </c>
      <c r="T692">
        <v>24.731925</v>
      </c>
      <c r="U692">
        <v>0.131075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1.23E-3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0.99920200000000003</v>
      </c>
      <c r="AJ692">
        <v>9.9999999999999995E-7</v>
      </c>
      <c r="AK692" t="s">
        <v>12</v>
      </c>
      <c r="AL692">
        <v>0</v>
      </c>
      <c r="AM692">
        <v>0</v>
      </c>
    </row>
    <row r="693" spans="1:39" x14ac:dyDescent="0.25">
      <c r="A693" t="s">
        <v>149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182.07015999999999</v>
      </c>
      <c r="I693">
        <v>35.314289000000002</v>
      </c>
      <c r="J693" t="s">
        <v>3</v>
      </c>
      <c r="K693">
        <v>179.61377300000001</v>
      </c>
      <c r="L693">
        <v>34.951034999999997</v>
      </c>
      <c r="M693" t="s">
        <v>4</v>
      </c>
      <c r="N693">
        <v>6.5433919999999999</v>
      </c>
      <c r="O693">
        <v>3.8903E-2</v>
      </c>
      <c r="P693" t="s">
        <v>5</v>
      </c>
      <c r="Q693">
        <v>0</v>
      </c>
      <c r="R693">
        <v>0</v>
      </c>
      <c r="S693" t="s">
        <v>6</v>
      </c>
      <c r="T693">
        <v>26.961648</v>
      </c>
      <c r="U693">
        <v>0.14347199999999999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1.23E-3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0.99926999999999999</v>
      </c>
      <c r="AJ693">
        <v>9.9999999999999995E-7</v>
      </c>
      <c r="AK693" t="s">
        <v>12</v>
      </c>
      <c r="AL693">
        <v>0</v>
      </c>
      <c r="AM693">
        <v>0</v>
      </c>
    </row>
    <row r="694" spans="1:39" x14ac:dyDescent="0.25">
      <c r="A694" t="s">
        <v>149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196.75466</v>
      </c>
      <c r="I694">
        <v>36.999617999999998</v>
      </c>
      <c r="J694" t="s">
        <v>3</v>
      </c>
      <c r="K694">
        <v>194.097104</v>
      </c>
      <c r="L694">
        <v>36.631126999999999</v>
      </c>
      <c r="M694" t="s">
        <v>4</v>
      </c>
      <c r="N694">
        <v>7.0854549999999996</v>
      </c>
      <c r="O694">
        <v>4.4901999999999997E-2</v>
      </c>
      <c r="P694" t="s">
        <v>5</v>
      </c>
      <c r="Q694">
        <v>0</v>
      </c>
      <c r="R694">
        <v>0</v>
      </c>
      <c r="S694" t="s">
        <v>6</v>
      </c>
      <c r="T694">
        <v>29.196719000000002</v>
      </c>
      <c r="U694">
        <v>0.16139600000000001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1.23E-3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0.99934699999999999</v>
      </c>
      <c r="AJ694">
        <v>9.9999999999999995E-7</v>
      </c>
      <c r="AK694" t="s">
        <v>12</v>
      </c>
      <c r="AL694">
        <v>0</v>
      </c>
      <c r="AM694">
        <v>0</v>
      </c>
    </row>
    <row r="695" spans="1:39" x14ac:dyDescent="0.25">
      <c r="A695" t="s">
        <v>149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211.46385799999999</v>
      </c>
      <c r="I695">
        <v>38.232945999999998</v>
      </c>
      <c r="J695" t="s">
        <v>3</v>
      </c>
      <c r="K695">
        <v>208.60634300000001</v>
      </c>
      <c r="L695">
        <v>37.867877</v>
      </c>
      <c r="M695" t="s">
        <v>4</v>
      </c>
      <c r="N695">
        <v>7.6274639999999998</v>
      </c>
      <c r="O695">
        <v>5.1143000000000001E-2</v>
      </c>
      <c r="P695" t="s">
        <v>5</v>
      </c>
      <c r="Q695">
        <v>0</v>
      </c>
      <c r="R695">
        <v>0</v>
      </c>
      <c r="S695" t="s">
        <v>6</v>
      </c>
      <c r="T695">
        <v>31.423506</v>
      </c>
      <c r="U695">
        <v>0.166683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1.23E-3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0.99940099999999998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149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226.227507</v>
      </c>
      <c r="I696">
        <v>40.356591999999999</v>
      </c>
      <c r="J696" t="s">
        <v>3</v>
      </c>
      <c r="K696">
        <v>223.16914199999999</v>
      </c>
      <c r="L696">
        <v>39.962145999999997</v>
      </c>
      <c r="M696" t="s">
        <v>4</v>
      </c>
      <c r="N696">
        <v>8.1711840000000002</v>
      </c>
      <c r="O696">
        <v>5.9011000000000001E-2</v>
      </c>
      <c r="P696" t="s">
        <v>5</v>
      </c>
      <c r="Q696">
        <v>0</v>
      </c>
      <c r="R696">
        <v>0</v>
      </c>
      <c r="S696" t="s">
        <v>6</v>
      </c>
      <c r="T696">
        <v>33.642144000000002</v>
      </c>
      <c r="U696">
        <v>0.16441800000000001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1.23E-3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0.99946800000000002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149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241.09128699999999</v>
      </c>
      <c r="I697">
        <v>45.160642000000003</v>
      </c>
      <c r="J697" t="s">
        <v>3</v>
      </c>
      <c r="K697">
        <v>237.83219399999999</v>
      </c>
      <c r="L697">
        <v>44.743566000000001</v>
      </c>
      <c r="M697" t="s">
        <v>4</v>
      </c>
      <c r="N697">
        <v>8.7130919999999996</v>
      </c>
      <c r="O697">
        <v>6.6865999999999995E-2</v>
      </c>
      <c r="P697" t="s">
        <v>5</v>
      </c>
      <c r="Q697">
        <v>0</v>
      </c>
      <c r="R697">
        <v>0</v>
      </c>
      <c r="S697" t="s">
        <v>6</v>
      </c>
      <c r="T697">
        <v>35.857768</v>
      </c>
      <c r="U697">
        <v>0.16558100000000001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1.23E-3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0.99947900000000001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149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256.18970100000001</v>
      </c>
      <c r="I698">
        <v>53.513072000000001</v>
      </c>
      <c r="J698" t="s">
        <v>3</v>
      </c>
      <c r="K698">
        <v>252.72962100000001</v>
      </c>
      <c r="L698">
        <v>53.073703999999999</v>
      </c>
      <c r="M698" t="s">
        <v>4</v>
      </c>
      <c r="N698">
        <v>9.2569149999999993</v>
      </c>
      <c r="O698">
        <v>7.5858999999999996E-2</v>
      </c>
      <c r="P698" t="s">
        <v>5</v>
      </c>
      <c r="Q698">
        <v>0</v>
      </c>
      <c r="R698">
        <v>0</v>
      </c>
      <c r="S698" t="s">
        <v>6</v>
      </c>
      <c r="T698">
        <v>38.066749999999999</v>
      </c>
      <c r="U698">
        <v>0.16935800000000001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1.23E-3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0.99952200000000002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149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271.13595199999997</v>
      </c>
      <c r="I699">
        <v>61.097727999999996</v>
      </c>
      <c r="J699" t="s">
        <v>3</v>
      </c>
      <c r="K699">
        <v>267.47477099999998</v>
      </c>
      <c r="L699">
        <v>60.631417999999996</v>
      </c>
      <c r="M699" t="s">
        <v>4</v>
      </c>
      <c r="N699">
        <v>9.7994769999999995</v>
      </c>
      <c r="O699">
        <v>8.4938E-2</v>
      </c>
      <c r="P699" t="s">
        <v>5</v>
      </c>
      <c r="Q699">
        <v>0</v>
      </c>
      <c r="R699">
        <v>0</v>
      </c>
      <c r="S699" t="s">
        <v>6</v>
      </c>
      <c r="T699">
        <v>40.275073999999996</v>
      </c>
      <c r="U699">
        <v>0.16930500000000001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1.23E-3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0.99953999999999998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149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286.08980300000002</v>
      </c>
      <c r="I700">
        <v>64.616175999999996</v>
      </c>
      <c r="J700" t="s">
        <v>3</v>
      </c>
      <c r="K700">
        <v>282.22895799999998</v>
      </c>
      <c r="L700">
        <v>64.133893999999998</v>
      </c>
      <c r="M700" t="s">
        <v>4</v>
      </c>
      <c r="N700">
        <v>10.340506</v>
      </c>
      <c r="O700">
        <v>9.4910999999999995E-2</v>
      </c>
      <c r="P700" t="s">
        <v>5</v>
      </c>
      <c r="Q700">
        <v>0</v>
      </c>
      <c r="R700">
        <v>0</v>
      </c>
      <c r="S700" t="s">
        <v>6</v>
      </c>
      <c r="T700">
        <v>42.489817000000002</v>
      </c>
      <c r="U700">
        <v>0.17591399999999999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1.23E-3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0.99956100000000003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149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300.72726399999999</v>
      </c>
      <c r="I701">
        <v>67.122742000000002</v>
      </c>
      <c r="J701" t="s">
        <v>3</v>
      </c>
      <c r="K701">
        <v>296.66121299999998</v>
      </c>
      <c r="L701">
        <v>66.581491999999997</v>
      </c>
      <c r="M701" t="s">
        <v>4</v>
      </c>
      <c r="N701">
        <v>10.881926999999999</v>
      </c>
      <c r="O701">
        <v>0.105794</v>
      </c>
      <c r="P701" t="s">
        <v>5</v>
      </c>
      <c r="Q701">
        <v>0</v>
      </c>
      <c r="R701">
        <v>0</v>
      </c>
      <c r="S701" t="s">
        <v>6</v>
      </c>
      <c r="T701">
        <v>44.699241000000001</v>
      </c>
      <c r="U701">
        <v>0.18412600000000001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1.23E-3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0.99962899999999999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150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20.282416000000001</v>
      </c>
      <c r="I702">
        <v>1.333588</v>
      </c>
      <c r="J702" t="s">
        <v>3</v>
      </c>
      <c r="K702">
        <v>20.066842000000001</v>
      </c>
      <c r="L702">
        <v>1.3277810000000001</v>
      </c>
      <c r="M702" t="s">
        <v>4</v>
      </c>
      <c r="N702">
        <v>0.55545199999999995</v>
      </c>
      <c r="O702">
        <v>5.1400000000000003E-4</v>
      </c>
      <c r="P702" t="s">
        <v>5</v>
      </c>
      <c r="Q702">
        <v>6.7634299999999996</v>
      </c>
      <c r="R702">
        <v>1.8540999999999998E-2</v>
      </c>
      <c r="S702" t="s">
        <v>6</v>
      </c>
      <c r="T702">
        <v>2.3381989999999999</v>
      </c>
      <c r="U702">
        <v>6.0930000000000003E-3</v>
      </c>
      <c r="V702" t="s">
        <v>7</v>
      </c>
      <c r="W702">
        <v>0.68427099999999996</v>
      </c>
      <c r="X702">
        <v>1.2390000000000001E-3</v>
      </c>
      <c r="Y702" t="s">
        <v>8</v>
      </c>
      <c r="Z702">
        <v>2.3966229999999999</v>
      </c>
      <c r="AA702">
        <v>5.6090000000000003E-3</v>
      </c>
      <c r="AB702" t="s">
        <v>9</v>
      </c>
      <c r="AC702">
        <v>11.808242999999999</v>
      </c>
      <c r="AD702">
        <v>1.192186</v>
      </c>
      <c r="AE702" t="s">
        <v>10</v>
      </c>
      <c r="AF702">
        <v>1.237E-3</v>
      </c>
      <c r="AG702">
        <v>0</v>
      </c>
      <c r="AH702" t="s">
        <v>11</v>
      </c>
      <c r="AI702">
        <v>0.99624999999999997</v>
      </c>
      <c r="AJ702">
        <v>3.0000000000000001E-6</v>
      </c>
      <c r="AK702" t="s">
        <v>12</v>
      </c>
      <c r="AL702">
        <v>0</v>
      </c>
      <c r="AM702">
        <v>0</v>
      </c>
    </row>
    <row r="703" spans="1:39" x14ac:dyDescent="0.25">
      <c r="A703" t="s">
        <v>150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40.016458999999998</v>
      </c>
      <c r="I703">
        <v>3.1365240000000001</v>
      </c>
      <c r="J703" t="s">
        <v>3</v>
      </c>
      <c r="K703">
        <v>39.594880000000003</v>
      </c>
      <c r="L703">
        <v>3.1211890000000002</v>
      </c>
      <c r="M703" t="s">
        <v>4</v>
      </c>
      <c r="N703">
        <v>1.108174</v>
      </c>
      <c r="O703">
        <v>2.147E-3</v>
      </c>
      <c r="P703" t="s">
        <v>5</v>
      </c>
      <c r="Q703">
        <v>13.247369000000001</v>
      </c>
      <c r="R703">
        <v>4.4288000000000001E-2</v>
      </c>
      <c r="S703" t="s">
        <v>6</v>
      </c>
      <c r="T703">
        <v>4.6617360000000003</v>
      </c>
      <c r="U703">
        <v>1.3705E-2</v>
      </c>
      <c r="V703" t="s">
        <v>7</v>
      </c>
      <c r="W703">
        <v>1.357783</v>
      </c>
      <c r="X703">
        <v>1.6800000000000001E-3</v>
      </c>
      <c r="Y703" t="s">
        <v>8</v>
      </c>
      <c r="Z703">
        <v>4.5532050000000002</v>
      </c>
      <c r="AA703">
        <v>1.1795999999999999E-2</v>
      </c>
      <c r="AB703" t="s">
        <v>9</v>
      </c>
      <c r="AC703">
        <v>23.363588</v>
      </c>
      <c r="AD703">
        <v>2.7600060000000002</v>
      </c>
      <c r="AE703" t="s">
        <v>10</v>
      </c>
      <c r="AF703">
        <v>1.232E-3</v>
      </c>
      <c r="AG703">
        <v>0</v>
      </c>
      <c r="AH703" t="s">
        <v>11</v>
      </c>
      <c r="AI703">
        <v>0.99698699999999996</v>
      </c>
      <c r="AJ703">
        <v>3.0000000000000001E-6</v>
      </c>
      <c r="AK703" t="s">
        <v>12</v>
      </c>
      <c r="AL703">
        <v>0</v>
      </c>
      <c r="AM703">
        <v>0</v>
      </c>
    </row>
    <row r="704" spans="1:39" x14ac:dyDescent="0.25">
      <c r="A704" t="s">
        <v>150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59.806797000000003</v>
      </c>
      <c r="I704">
        <v>4.8277039999999998</v>
      </c>
      <c r="J704" t="s">
        <v>3</v>
      </c>
      <c r="K704">
        <v>59.179614999999998</v>
      </c>
      <c r="L704">
        <v>4.801545</v>
      </c>
      <c r="M704" t="s">
        <v>4</v>
      </c>
      <c r="N704">
        <v>1.6607320000000001</v>
      </c>
      <c r="O704">
        <v>4.4580000000000002E-3</v>
      </c>
      <c r="P704" t="s">
        <v>5</v>
      </c>
      <c r="Q704">
        <v>19.741636</v>
      </c>
      <c r="R704">
        <v>0.101183</v>
      </c>
      <c r="S704" t="s">
        <v>6</v>
      </c>
      <c r="T704">
        <v>6.9875579999999999</v>
      </c>
      <c r="U704">
        <v>2.8198999999999998E-2</v>
      </c>
      <c r="V704" t="s">
        <v>7</v>
      </c>
      <c r="W704">
        <v>2.0342549999999999</v>
      </c>
      <c r="X704">
        <v>2.9970000000000001E-3</v>
      </c>
      <c r="Y704" t="s">
        <v>8</v>
      </c>
      <c r="Z704">
        <v>6.7065250000000001</v>
      </c>
      <c r="AA704">
        <v>2.1701999999999999E-2</v>
      </c>
      <c r="AB704" t="s">
        <v>9</v>
      </c>
      <c r="AC704">
        <v>34.965463999999997</v>
      </c>
      <c r="AD704">
        <v>4.0428319999999998</v>
      </c>
      <c r="AE704" t="s">
        <v>10</v>
      </c>
      <c r="AF704">
        <v>1.2310000000000001E-3</v>
      </c>
      <c r="AG704">
        <v>0</v>
      </c>
      <c r="AH704" t="s">
        <v>11</v>
      </c>
      <c r="AI704">
        <v>0.99744699999999997</v>
      </c>
      <c r="AJ704">
        <v>3.0000000000000001E-6</v>
      </c>
      <c r="AK704" t="s">
        <v>12</v>
      </c>
      <c r="AL704">
        <v>0</v>
      </c>
      <c r="AM704">
        <v>0</v>
      </c>
    </row>
    <row r="705" spans="1:39" x14ac:dyDescent="0.25">
      <c r="A705" t="s">
        <v>150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79.643269000000004</v>
      </c>
      <c r="I705">
        <v>5.6200029999999996</v>
      </c>
      <c r="J705" t="s">
        <v>3</v>
      </c>
      <c r="K705">
        <v>78.810135000000002</v>
      </c>
      <c r="L705">
        <v>5.5734300000000001</v>
      </c>
      <c r="M705" t="s">
        <v>4</v>
      </c>
      <c r="N705">
        <v>2.211462</v>
      </c>
      <c r="O705">
        <v>7.4250000000000002E-3</v>
      </c>
      <c r="P705" t="s">
        <v>5</v>
      </c>
      <c r="Q705">
        <v>26.235399000000001</v>
      </c>
      <c r="R705">
        <v>0.158886</v>
      </c>
      <c r="S705" t="s">
        <v>6</v>
      </c>
      <c r="T705">
        <v>9.3116640000000004</v>
      </c>
      <c r="U705">
        <v>3.7005000000000003E-2</v>
      </c>
      <c r="V705" t="s">
        <v>7</v>
      </c>
      <c r="W705">
        <v>2.708043</v>
      </c>
      <c r="X705">
        <v>3.859E-3</v>
      </c>
      <c r="Y705" t="s">
        <v>8</v>
      </c>
      <c r="Z705">
        <v>8.8665970000000005</v>
      </c>
      <c r="AA705">
        <v>3.7987E-2</v>
      </c>
      <c r="AB705" t="s">
        <v>9</v>
      </c>
      <c r="AC705">
        <v>46.61656</v>
      </c>
      <c r="AD705">
        <v>4.5303230000000001</v>
      </c>
      <c r="AE705" t="s">
        <v>10</v>
      </c>
      <c r="AF705">
        <v>1.23E-3</v>
      </c>
      <c r="AG705">
        <v>0</v>
      </c>
      <c r="AH705" t="s">
        <v>11</v>
      </c>
      <c r="AI705">
        <v>0.99778599999999995</v>
      </c>
      <c r="AJ705">
        <v>1.9999999999999999E-6</v>
      </c>
      <c r="AK705" t="s">
        <v>12</v>
      </c>
      <c r="AL705">
        <v>0</v>
      </c>
      <c r="AM705">
        <v>0</v>
      </c>
    </row>
    <row r="706" spans="1:39" x14ac:dyDescent="0.25">
      <c r="A706" t="s">
        <v>150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99.572467000000003</v>
      </c>
      <c r="I706">
        <v>7.1965579999999996</v>
      </c>
      <c r="J706" t="s">
        <v>3</v>
      </c>
      <c r="K706">
        <v>98.535612999999998</v>
      </c>
      <c r="L706">
        <v>7.1417080000000004</v>
      </c>
      <c r="M706" t="s">
        <v>4</v>
      </c>
      <c r="N706">
        <v>2.7618040000000001</v>
      </c>
      <c r="O706">
        <v>1.1287999999999999E-2</v>
      </c>
      <c r="P706" t="s">
        <v>5</v>
      </c>
      <c r="Q706">
        <v>32.717669999999998</v>
      </c>
      <c r="R706">
        <v>0.22032299999999999</v>
      </c>
      <c r="S706" t="s">
        <v>6</v>
      </c>
      <c r="T706">
        <v>11.638930999999999</v>
      </c>
      <c r="U706">
        <v>4.6744000000000001E-2</v>
      </c>
      <c r="V706" t="s">
        <v>7</v>
      </c>
      <c r="W706">
        <v>3.383537</v>
      </c>
      <c r="X706">
        <v>4.0940000000000004E-3</v>
      </c>
      <c r="Y706" t="s">
        <v>8</v>
      </c>
      <c r="Z706">
        <v>11.009410000000001</v>
      </c>
      <c r="AA706">
        <v>5.3654E-2</v>
      </c>
      <c r="AB706" t="s">
        <v>9</v>
      </c>
      <c r="AC706">
        <v>58.374668</v>
      </c>
      <c r="AD706">
        <v>5.7584840000000002</v>
      </c>
      <c r="AE706" t="s">
        <v>10</v>
      </c>
      <c r="AF706">
        <v>1.23E-3</v>
      </c>
      <c r="AG706">
        <v>0</v>
      </c>
      <c r="AH706" t="s">
        <v>11</v>
      </c>
      <c r="AI706">
        <v>0.99825299999999995</v>
      </c>
      <c r="AJ706">
        <v>1.9999999999999999E-6</v>
      </c>
      <c r="AK706" t="s">
        <v>12</v>
      </c>
      <c r="AL706">
        <v>0</v>
      </c>
      <c r="AM706">
        <v>0</v>
      </c>
    </row>
    <row r="707" spans="1:39" x14ac:dyDescent="0.25">
      <c r="A707" t="s">
        <v>150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119.317328</v>
      </c>
      <c r="I707">
        <v>11.440028999999999</v>
      </c>
      <c r="J707" t="s">
        <v>3</v>
      </c>
      <c r="K707">
        <v>118.074596</v>
      </c>
      <c r="L707">
        <v>11.360396</v>
      </c>
      <c r="M707" t="s">
        <v>4</v>
      </c>
      <c r="N707">
        <v>3.316052</v>
      </c>
      <c r="O707">
        <v>1.7474E-2</v>
      </c>
      <c r="P707" t="s">
        <v>5</v>
      </c>
      <c r="Q707">
        <v>39.205776999999998</v>
      </c>
      <c r="R707">
        <v>0.302176</v>
      </c>
      <c r="S707" t="s">
        <v>6</v>
      </c>
      <c r="T707">
        <v>13.974451999999999</v>
      </c>
      <c r="U707">
        <v>6.7797999999999997E-2</v>
      </c>
      <c r="V707" t="s">
        <v>7</v>
      </c>
      <c r="W707">
        <v>4.0589550000000001</v>
      </c>
      <c r="X707">
        <v>5.0210000000000003E-3</v>
      </c>
      <c r="Y707" t="s">
        <v>8</v>
      </c>
      <c r="Z707">
        <v>13.157424000000001</v>
      </c>
      <c r="AA707">
        <v>7.1758000000000002E-2</v>
      </c>
      <c r="AB707" t="s">
        <v>9</v>
      </c>
      <c r="AC707">
        <v>69.942376999999993</v>
      </c>
      <c r="AD707">
        <v>9.1272520000000004</v>
      </c>
      <c r="AE707" t="s">
        <v>10</v>
      </c>
      <c r="AF707">
        <v>1.23E-3</v>
      </c>
      <c r="AG707">
        <v>0</v>
      </c>
      <c r="AH707" t="s">
        <v>11</v>
      </c>
      <c r="AI707">
        <v>0.99850700000000003</v>
      </c>
      <c r="AJ707">
        <v>9.9999999999999995E-7</v>
      </c>
      <c r="AK707" t="s">
        <v>12</v>
      </c>
      <c r="AL707">
        <v>0</v>
      </c>
      <c r="AM707">
        <v>0</v>
      </c>
    </row>
    <row r="708" spans="1:39" x14ac:dyDescent="0.25">
      <c r="A708" t="s">
        <v>150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139.107596</v>
      </c>
      <c r="I708">
        <v>12.995241</v>
      </c>
      <c r="J708" t="s">
        <v>3</v>
      </c>
      <c r="K708">
        <v>137.660539</v>
      </c>
      <c r="L708">
        <v>12.902488</v>
      </c>
      <c r="M708" t="s">
        <v>4</v>
      </c>
      <c r="N708">
        <v>3.8662299999999998</v>
      </c>
      <c r="O708">
        <v>2.2433999999999999E-2</v>
      </c>
      <c r="P708" t="s">
        <v>5</v>
      </c>
      <c r="Q708">
        <v>45.678615999999998</v>
      </c>
      <c r="R708">
        <v>0.36679499999999998</v>
      </c>
      <c r="S708" t="s">
        <v>6</v>
      </c>
      <c r="T708">
        <v>16.280304000000001</v>
      </c>
      <c r="U708">
        <v>7.3552999999999993E-2</v>
      </c>
      <c r="V708" t="s">
        <v>7</v>
      </c>
      <c r="W708">
        <v>4.7389049999999999</v>
      </c>
      <c r="X708">
        <v>6.4679999999999998E-3</v>
      </c>
      <c r="Y708" t="s">
        <v>8</v>
      </c>
      <c r="Z708">
        <v>15.309448</v>
      </c>
      <c r="AA708">
        <v>9.8209000000000005E-2</v>
      </c>
      <c r="AB708" t="s">
        <v>9</v>
      </c>
      <c r="AC708">
        <v>81.582807000000003</v>
      </c>
      <c r="AD708">
        <v>10.173532</v>
      </c>
      <c r="AE708" t="s">
        <v>10</v>
      </c>
      <c r="AF708">
        <v>1.23E-3</v>
      </c>
      <c r="AG708">
        <v>0</v>
      </c>
      <c r="AH708" t="s">
        <v>11</v>
      </c>
      <c r="AI708">
        <v>0.99862600000000001</v>
      </c>
      <c r="AJ708">
        <v>9.9999999999999995E-7</v>
      </c>
      <c r="AK708" t="s">
        <v>12</v>
      </c>
      <c r="AL708">
        <v>0</v>
      </c>
      <c r="AM708">
        <v>0</v>
      </c>
    </row>
    <row r="709" spans="1:39" x14ac:dyDescent="0.25">
      <c r="A709" t="s">
        <v>150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158.54672600000001</v>
      </c>
      <c r="I709">
        <v>13.038664000000001</v>
      </c>
      <c r="J709" t="s">
        <v>3</v>
      </c>
      <c r="K709">
        <v>156.89428899999999</v>
      </c>
      <c r="L709">
        <v>12.952972000000001</v>
      </c>
      <c r="M709" t="s">
        <v>4</v>
      </c>
      <c r="N709">
        <v>4.4152380000000004</v>
      </c>
      <c r="O709">
        <v>2.7865999999999998E-2</v>
      </c>
      <c r="P709" t="s">
        <v>5</v>
      </c>
      <c r="Q709">
        <v>52.107818000000002</v>
      </c>
      <c r="R709">
        <v>0.35897099999999998</v>
      </c>
      <c r="S709" t="s">
        <v>6</v>
      </c>
      <c r="T709">
        <v>18.575545999999999</v>
      </c>
      <c r="U709">
        <v>6.9850999999999996E-2</v>
      </c>
      <c r="V709" t="s">
        <v>7</v>
      </c>
      <c r="W709">
        <v>5.408239</v>
      </c>
      <c r="X709">
        <v>7.3200000000000001E-3</v>
      </c>
      <c r="Y709" t="s">
        <v>8</v>
      </c>
      <c r="Z709">
        <v>17.448578000000001</v>
      </c>
      <c r="AA709">
        <v>0.10689</v>
      </c>
      <c r="AB709" t="s">
        <v>9</v>
      </c>
      <c r="AC709">
        <v>92.918629999999993</v>
      </c>
      <c r="AD709">
        <v>10.413491</v>
      </c>
      <c r="AE709" t="s">
        <v>10</v>
      </c>
      <c r="AF709">
        <v>1.23E-3</v>
      </c>
      <c r="AG709">
        <v>0</v>
      </c>
      <c r="AH709" t="s">
        <v>11</v>
      </c>
      <c r="AI709">
        <v>0.99878800000000001</v>
      </c>
      <c r="AJ709">
        <v>9.9999999999999995E-7</v>
      </c>
      <c r="AK709" t="s">
        <v>12</v>
      </c>
      <c r="AL709">
        <v>0</v>
      </c>
      <c r="AM709">
        <v>0</v>
      </c>
    </row>
    <row r="710" spans="1:39" x14ac:dyDescent="0.25">
      <c r="A710" t="s">
        <v>150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178.336941</v>
      </c>
      <c r="I710">
        <v>14.694300999999999</v>
      </c>
      <c r="J710" t="s">
        <v>3</v>
      </c>
      <c r="K710">
        <v>176.48127700000001</v>
      </c>
      <c r="L710">
        <v>14.595197000000001</v>
      </c>
      <c r="M710" t="s">
        <v>4</v>
      </c>
      <c r="N710">
        <v>4.9633880000000001</v>
      </c>
      <c r="O710">
        <v>3.4029999999999998E-2</v>
      </c>
      <c r="P710" t="s">
        <v>5</v>
      </c>
      <c r="Q710">
        <v>58.562201999999999</v>
      </c>
      <c r="R710">
        <v>0.38821899999999998</v>
      </c>
      <c r="S710" t="s">
        <v>6</v>
      </c>
      <c r="T710">
        <v>20.888175</v>
      </c>
      <c r="U710">
        <v>7.3597999999999997E-2</v>
      </c>
      <c r="V710" t="s">
        <v>7</v>
      </c>
      <c r="W710">
        <v>6.0856880000000002</v>
      </c>
      <c r="X710">
        <v>7.2399999999999999E-3</v>
      </c>
      <c r="Y710" t="s">
        <v>8</v>
      </c>
      <c r="Z710">
        <v>19.581921000000001</v>
      </c>
      <c r="AA710">
        <v>0.11845700000000001</v>
      </c>
      <c r="AB710" t="s">
        <v>9</v>
      </c>
      <c r="AC710">
        <v>104.582196</v>
      </c>
      <c r="AD710">
        <v>12.072516999999999</v>
      </c>
      <c r="AE710" t="s">
        <v>10</v>
      </c>
      <c r="AF710">
        <v>1.23E-3</v>
      </c>
      <c r="AG710">
        <v>0</v>
      </c>
      <c r="AH710" t="s">
        <v>11</v>
      </c>
      <c r="AI710">
        <v>0.99893699999999996</v>
      </c>
      <c r="AJ710">
        <v>9.9999999999999995E-7</v>
      </c>
      <c r="AK710" t="s">
        <v>12</v>
      </c>
      <c r="AL710">
        <v>0</v>
      </c>
      <c r="AM710">
        <v>0</v>
      </c>
    </row>
    <row r="711" spans="1:39" x14ac:dyDescent="0.25">
      <c r="A711" t="s">
        <v>150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198.03596999999999</v>
      </c>
      <c r="I711">
        <v>17.773154000000002</v>
      </c>
      <c r="J711" t="s">
        <v>3</v>
      </c>
      <c r="K711">
        <v>195.976786</v>
      </c>
      <c r="L711">
        <v>17.647399</v>
      </c>
      <c r="M711" t="s">
        <v>4</v>
      </c>
      <c r="N711">
        <v>5.5128279999999998</v>
      </c>
      <c r="O711">
        <v>4.0938000000000002E-2</v>
      </c>
      <c r="P711" t="s">
        <v>5</v>
      </c>
      <c r="Q711">
        <v>65.024437000000006</v>
      </c>
      <c r="R711">
        <v>0.43694</v>
      </c>
      <c r="S711" t="s">
        <v>6</v>
      </c>
      <c r="T711">
        <v>23.211041999999999</v>
      </c>
      <c r="U711">
        <v>7.6508999999999994E-2</v>
      </c>
      <c r="V711" t="s">
        <v>7</v>
      </c>
      <c r="W711">
        <v>6.7599309999999999</v>
      </c>
      <c r="X711">
        <v>8.0529999999999994E-3</v>
      </c>
      <c r="Y711" t="s">
        <v>8</v>
      </c>
      <c r="Z711">
        <v>21.713332999999999</v>
      </c>
      <c r="AA711">
        <v>0.13542000000000001</v>
      </c>
      <c r="AB711" t="s">
        <v>9</v>
      </c>
      <c r="AC711">
        <v>116.15020699999999</v>
      </c>
      <c r="AD711">
        <v>14.550974</v>
      </c>
      <c r="AE711" t="s">
        <v>10</v>
      </c>
      <c r="AF711">
        <v>1.23E-3</v>
      </c>
      <c r="AG711">
        <v>0</v>
      </c>
      <c r="AH711" t="s">
        <v>11</v>
      </c>
      <c r="AI711">
        <v>0.99904099999999996</v>
      </c>
      <c r="AJ711">
        <v>9.9999999999999995E-7</v>
      </c>
      <c r="AK711" t="s">
        <v>12</v>
      </c>
      <c r="AL711">
        <v>0</v>
      </c>
      <c r="AM711">
        <v>0</v>
      </c>
    </row>
    <row r="712" spans="1:39" x14ac:dyDescent="0.25">
      <c r="A712" t="s">
        <v>150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217.64907500000001</v>
      </c>
      <c r="I712">
        <v>22.072932000000002</v>
      </c>
      <c r="J712" t="s">
        <v>3</v>
      </c>
      <c r="K712">
        <v>215.38564199999999</v>
      </c>
      <c r="L712">
        <v>21.934175</v>
      </c>
      <c r="M712" t="s">
        <v>4</v>
      </c>
      <c r="N712">
        <v>6.0623240000000003</v>
      </c>
      <c r="O712">
        <v>4.8781999999999999E-2</v>
      </c>
      <c r="P712" t="s">
        <v>5</v>
      </c>
      <c r="Q712">
        <v>71.549619000000007</v>
      </c>
      <c r="R712">
        <v>0.494029</v>
      </c>
      <c r="S712" t="s">
        <v>6</v>
      </c>
      <c r="T712">
        <v>25.535537999999999</v>
      </c>
      <c r="U712">
        <v>8.8732000000000005E-2</v>
      </c>
      <c r="V712" t="s">
        <v>7</v>
      </c>
      <c r="W712">
        <v>7.4404519999999996</v>
      </c>
      <c r="X712">
        <v>9.4020000000000006E-3</v>
      </c>
      <c r="Y712" t="s">
        <v>8</v>
      </c>
      <c r="Z712">
        <v>23.863883000000001</v>
      </c>
      <c r="AA712">
        <v>0.148591</v>
      </c>
      <c r="AB712" t="s">
        <v>9</v>
      </c>
      <c r="AC712">
        <v>127.603126</v>
      </c>
      <c r="AD712">
        <v>18.136478</v>
      </c>
      <c r="AE712" t="s">
        <v>10</v>
      </c>
      <c r="AF712">
        <v>1.23E-3</v>
      </c>
      <c r="AG712">
        <v>0</v>
      </c>
      <c r="AH712" t="s">
        <v>11</v>
      </c>
      <c r="AI712">
        <v>0.99906600000000001</v>
      </c>
      <c r="AJ712">
        <v>9.9999999999999995E-7</v>
      </c>
      <c r="AK712" t="s">
        <v>12</v>
      </c>
      <c r="AL712">
        <v>0</v>
      </c>
      <c r="AM712">
        <v>0</v>
      </c>
    </row>
    <row r="713" spans="1:39" x14ac:dyDescent="0.25">
      <c r="A713" t="s">
        <v>150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237.36735400000001</v>
      </c>
      <c r="I713">
        <v>25.586466000000001</v>
      </c>
      <c r="J713" t="s">
        <v>3</v>
      </c>
      <c r="K713">
        <v>234.89938699999999</v>
      </c>
      <c r="L713">
        <v>25.434791000000001</v>
      </c>
      <c r="M713" t="s">
        <v>4</v>
      </c>
      <c r="N713">
        <v>6.6159140000000001</v>
      </c>
      <c r="O713">
        <v>5.8403999999999998E-2</v>
      </c>
      <c r="P713" t="s">
        <v>5</v>
      </c>
      <c r="Q713">
        <v>78.082378000000006</v>
      </c>
      <c r="R713">
        <v>0.48583799999999999</v>
      </c>
      <c r="S713" t="s">
        <v>6</v>
      </c>
      <c r="T713">
        <v>27.860793000000001</v>
      </c>
      <c r="U713">
        <v>9.9596000000000004E-2</v>
      </c>
      <c r="V713" t="s">
        <v>7</v>
      </c>
      <c r="W713">
        <v>8.1259890000000006</v>
      </c>
      <c r="X713">
        <v>1.1827000000000001E-2</v>
      </c>
      <c r="Y713" t="s">
        <v>8</v>
      </c>
      <c r="Z713">
        <v>26.014645000000002</v>
      </c>
      <c r="AA713">
        <v>0.157608</v>
      </c>
      <c r="AB713" t="s">
        <v>9</v>
      </c>
      <c r="AC713">
        <v>139.12391</v>
      </c>
      <c r="AD713">
        <v>20.907668999999999</v>
      </c>
      <c r="AE713" t="s">
        <v>10</v>
      </c>
      <c r="AF713">
        <v>1.23E-3</v>
      </c>
      <c r="AG713">
        <v>0</v>
      </c>
      <c r="AH713" t="s">
        <v>11</v>
      </c>
      <c r="AI713">
        <v>0.99918899999999999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150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257.41843699999998</v>
      </c>
      <c r="I714">
        <v>27.655971999999998</v>
      </c>
      <c r="J714" t="s">
        <v>3</v>
      </c>
      <c r="K714">
        <v>254.74202500000001</v>
      </c>
      <c r="L714">
        <v>27.645299999999999</v>
      </c>
      <c r="M714" t="s">
        <v>4</v>
      </c>
      <c r="N714">
        <v>7.1668399999999997</v>
      </c>
      <c r="O714">
        <v>6.6693000000000002E-2</v>
      </c>
      <c r="P714" t="s">
        <v>5</v>
      </c>
      <c r="Q714">
        <v>84.614669000000006</v>
      </c>
      <c r="R714">
        <v>0.49043300000000001</v>
      </c>
      <c r="S714" t="s">
        <v>6</v>
      </c>
      <c r="T714">
        <v>30.187166000000001</v>
      </c>
      <c r="U714">
        <v>0.10867</v>
      </c>
      <c r="V714" t="s">
        <v>7</v>
      </c>
      <c r="W714">
        <v>8.8094249999999992</v>
      </c>
      <c r="X714">
        <v>1.248E-2</v>
      </c>
      <c r="Y714" t="s">
        <v>8</v>
      </c>
      <c r="Z714">
        <v>28.164338999999998</v>
      </c>
      <c r="AA714">
        <v>0.16642999999999999</v>
      </c>
      <c r="AB714" t="s">
        <v>9</v>
      </c>
      <c r="AC714">
        <v>150.971554</v>
      </c>
      <c r="AD714">
        <v>23.287825999999999</v>
      </c>
      <c r="AE714" t="s">
        <v>10</v>
      </c>
      <c r="AF714">
        <v>1.23E-3</v>
      </c>
      <c r="AG714">
        <v>0</v>
      </c>
      <c r="AH714" t="s">
        <v>11</v>
      </c>
      <c r="AI714">
        <v>0.99922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150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277.227149</v>
      </c>
      <c r="I715">
        <v>35.236237000000003</v>
      </c>
      <c r="J715" t="s">
        <v>3</v>
      </c>
      <c r="K715">
        <v>274.34580599999998</v>
      </c>
      <c r="L715">
        <v>35.211013000000001</v>
      </c>
      <c r="M715" t="s">
        <v>4</v>
      </c>
      <c r="N715">
        <v>7.7174459999999998</v>
      </c>
      <c r="O715">
        <v>7.6767000000000002E-2</v>
      </c>
      <c r="P715" t="s">
        <v>5</v>
      </c>
      <c r="Q715">
        <v>91.149191000000002</v>
      </c>
      <c r="R715">
        <v>0.53981199999999996</v>
      </c>
      <c r="S715" t="s">
        <v>6</v>
      </c>
      <c r="T715">
        <v>32.516317000000001</v>
      </c>
      <c r="U715">
        <v>0.115343</v>
      </c>
      <c r="V715" t="s">
        <v>7</v>
      </c>
      <c r="W715">
        <v>9.4888469999999998</v>
      </c>
      <c r="X715">
        <v>1.3258000000000001E-2</v>
      </c>
      <c r="Y715" t="s">
        <v>8</v>
      </c>
      <c r="Z715">
        <v>30.316734</v>
      </c>
      <c r="AA715">
        <v>0.190693</v>
      </c>
      <c r="AB715" t="s">
        <v>9</v>
      </c>
      <c r="AC715">
        <v>162.57909000000001</v>
      </c>
      <c r="AD715">
        <v>29.680607999999999</v>
      </c>
      <c r="AE715" t="s">
        <v>10</v>
      </c>
      <c r="AF715">
        <v>1.23E-3</v>
      </c>
      <c r="AG715">
        <v>0</v>
      </c>
      <c r="AH715" t="s">
        <v>11</v>
      </c>
      <c r="AI715">
        <v>0.99929000000000001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150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296.91630400000003</v>
      </c>
      <c r="I716">
        <v>38.579329999999999</v>
      </c>
      <c r="J716" t="s">
        <v>3</v>
      </c>
      <c r="K716">
        <v>293.83108399999998</v>
      </c>
      <c r="L716">
        <v>38.526828000000002</v>
      </c>
      <c r="M716" t="s">
        <v>4</v>
      </c>
      <c r="N716">
        <v>8.2675330000000002</v>
      </c>
      <c r="O716">
        <v>8.7487999999999996E-2</v>
      </c>
      <c r="P716" t="s">
        <v>5</v>
      </c>
      <c r="Q716">
        <v>97.658366000000001</v>
      </c>
      <c r="R716">
        <v>0.62045899999999998</v>
      </c>
      <c r="S716" t="s">
        <v>6</v>
      </c>
      <c r="T716">
        <v>34.818899000000002</v>
      </c>
      <c r="U716">
        <v>0.121891</v>
      </c>
      <c r="V716" t="s">
        <v>7</v>
      </c>
      <c r="W716">
        <v>10.164650999999999</v>
      </c>
      <c r="X716">
        <v>1.4409999999999999E-2</v>
      </c>
      <c r="Y716" t="s">
        <v>8</v>
      </c>
      <c r="Z716">
        <v>32.455351</v>
      </c>
      <c r="AA716">
        <v>0.220031</v>
      </c>
      <c r="AB716" t="s">
        <v>9</v>
      </c>
      <c r="AC716">
        <v>174.09411399999999</v>
      </c>
      <c r="AD716">
        <v>32.351180999999997</v>
      </c>
      <c r="AE716" t="s">
        <v>10</v>
      </c>
      <c r="AF716">
        <v>1.23E-3</v>
      </c>
      <c r="AG716">
        <v>0</v>
      </c>
      <c r="AH716" t="s">
        <v>11</v>
      </c>
      <c r="AI716">
        <v>0.99932100000000001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150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316.86288500000001</v>
      </c>
      <c r="I717">
        <v>42.018939000000003</v>
      </c>
      <c r="J717" t="s">
        <v>3</v>
      </c>
      <c r="K717">
        <v>313.57310100000001</v>
      </c>
      <c r="L717">
        <v>41.959927999999998</v>
      </c>
      <c r="M717" t="s">
        <v>4</v>
      </c>
      <c r="N717">
        <v>8.8174840000000003</v>
      </c>
      <c r="O717">
        <v>9.7477999999999995E-2</v>
      </c>
      <c r="P717" t="s">
        <v>5</v>
      </c>
      <c r="Q717">
        <v>104.185175</v>
      </c>
      <c r="R717">
        <v>0.65903999999999996</v>
      </c>
      <c r="S717" t="s">
        <v>6</v>
      </c>
      <c r="T717">
        <v>37.125064000000002</v>
      </c>
      <c r="U717">
        <v>0.118391</v>
      </c>
      <c r="V717" t="s">
        <v>7</v>
      </c>
      <c r="W717">
        <v>10.841640999999999</v>
      </c>
      <c r="X717">
        <v>1.5218000000000001E-2</v>
      </c>
      <c r="Y717" t="s">
        <v>8</v>
      </c>
      <c r="Z717">
        <v>34.596907999999999</v>
      </c>
      <c r="AA717">
        <v>0.23583399999999999</v>
      </c>
      <c r="AB717" t="s">
        <v>9</v>
      </c>
      <c r="AC717">
        <v>185.852574</v>
      </c>
      <c r="AD717">
        <v>35.496626999999997</v>
      </c>
      <c r="AE717" t="s">
        <v>10</v>
      </c>
      <c r="AF717">
        <v>1.23E-3</v>
      </c>
      <c r="AG717">
        <v>0</v>
      </c>
      <c r="AH717" t="s">
        <v>11</v>
      </c>
      <c r="AI717">
        <v>0.99937500000000001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150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336.65650199999999</v>
      </c>
      <c r="I718">
        <v>43.593404999999997</v>
      </c>
      <c r="J718" t="s">
        <v>3</v>
      </c>
      <c r="K718">
        <v>333.16369099999997</v>
      </c>
      <c r="L718">
        <v>43.542715000000001</v>
      </c>
      <c r="M718" t="s">
        <v>4</v>
      </c>
      <c r="N718">
        <v>9.3678670000000004</v>
      </c>
      <c r="O718">
        <v>0.108575</v>
      </c>
      <c r="P718" t="s">
        <v>5</v>
      </c>
      <c r="Q718">
        <v>110.71992400000001</v>
      </c>
      <c r="R718">
        <v>0.74640700000000004</v>
      </c>
      <c r="S718" t="s">
        <v>6</v>
      </c>
      <c r="T718">
        <v>39.451528000000003</v>
      </c>
      <c r="U718">
        <v>0.134271</v>
      </c>
      <c r="V718" t="s">
        <v>7</v>
      </c>
      <c r="W718">
        <v>11.520261</v>
      </c>
      <c r="X718">
        <v>1.6282999999999999E-2</v>
      </c>
      <c r="Y718" t="s">
        <v>8</v>
      </c>
      <c r="Z718">
        <v>36.731569999999998</v>
      </c>
      <c r="AA718">
        <v>0.24976400000000001</v>
      </c>
      <c r="AB718" t="s">
        <v>9</v>
      </c>
      <c r="AC718">
        <v>197.44913199999999</v>
      </c>
      <c r="AD718">
        <v>36.890875999999999</v>
      </c>
      <c r="AE718" t="s">
        <v>10</v>
      </c>
      <c r="AF718">
        <v>1.23E-3</v>
      </c>
      <c r="AG718">
        <v>0</v>
      </c>
      <c r="AH718" t="s">
        <v>11</v>
      </c>
      <c r="AI718">
        <v>0.99937500000000001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150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356.51852400000001</v>
      </c>
      <c r="I719">
        <v>46.582728000000003</v>
      </c>
      <c r="J719" t="s">
        <v>3</v>
      </c>
      <c r="K719">
        <v>352.822136</v>
      </c>
      <c r="L719">
        <v>46.519410999999998</v>
      </c>
      <c r="M719" t="s">
        <v>4</v>
      </c>
      <c r="N719">
        <v>9.9171150000000008</v>
      </c>
      <c r="O719">
        <v>0.119599</v>
      </c>
      <c r="P719" t="s">
        <v>5</v>
      </c>
      <c r="Q719">
        <v>117.23379799999999</v>
      </c>
      <c r="R719">
        <v>0.77041800000000005</v>
      </c>
      <c r="S719" t="s">
        <v>6</v>
      </c>
      <c r="T719">
        <v>41.763407000000001</v>
      </c>
      <c r="U719">
        <v>0.14269699999999999</v>
      </c>
      <c r="V719" t="s">
        <v>7</v>
      </c>
      <c r="W719">
        <v>12.198089</v>
      </c>
      <c r="X719">
        <v>1.8189E-2</v>
      </c>
      <c r="Y719" t="s">
        <v>8</v>
      </c>
      <c r="Z719">
        <v>38.862085</v>
      </c>
      <c r="AA719">
        <v>0.26275900000000002</v>
      </c>
      <c r="AB719" t="s">
        <v>9</v>
      </c>
      <c r="AC719">
        <v>209.13445200000001</v>
      </c>
      <c r="AD719">
        <v>39.817464999999999</v>
      </c>
      <c r="AE719" t="s">
        <v>10</v>
      </c>
      <c r="AF719">
        <v>1.23E-3</v>
      </c>
      <c r="AG719">
        <v>0</v>
      </c>
      <c r="AH719" t="s">
        <v>11</v>
      </c>
      <c r="AI719">
        <v>0.99938099999999996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150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376.43470300000001</v>
      </c>
      <c r="I720">
        <v>52.587038999999997</v>
      </c>
      <c r="J720" t="s">
        <v>3</v>
      </c>
      <c r="K720">
        <v>372.53260399999999</v>
      </c>
      <c r="L720">
        <v>52.505279999999999</v>
      </c>
      <c r="M720" t="s">
        <v>4</v>
      </c>
      <c r="N720">
        <v>10.468349</v>
      </c>
      <c r="O720">
        <v>0.13130600000000001</v>
      </c>
      <c r="P720" t="s">
        <v>5</v>
      </c>
      <c r="Q720">
        <v>123.762056</v>
      </c>
      <c r="R720">
        <v>0.85087100000000004</v>
      </c>
      <c r="S720" t="s">
        <v>6</v>
      </c>
      <c r="T720">
        <v>44.072744</v>
      </c>
      <c r="U720">
        <v>0.153644</v>
      </c>
      <c r="V720" t="s">
        <v>7</v>
      </c>
      <c r="W720">
        <v>12.879144</v>
      </c>
      <c r="X720">
        <v>1.8370000000000001E-2</v>
      </c>
      <c r="Y720" t="s">
        <v>8</v>
      </c>
      <c r="Z720">
        <v>40.998567000000001</v>
      </c>
      <c r="AA720">
        <v>0.27525300000000003</v>
      </c>
      <c r="AB720" t="s">
        <v>9</v>
      </c>
      <c r="AC720">
        <v>220.85709900000001</v>
      </c>
      <c r="AD720">
        <v>45.010179000000001</v>
      </c>
      <c r="AE720" t="s">
        <v>10</v>
      </c>
      <c r="AF720">
        <v>1.23E-3</v>
      </c>
      <c r="AG720">
        <v>0</v>
      </c>
      <c r="AH720" t="s">
        <v>11</v>
      </c>
      <c r="AI720">
        <v>0.99943099999999996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150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396.20931000000002</v>
      </c>
      <c r="I721">
        <v>60.936413999999999</v>
      </c>
      <c r="J721" t="s">
        <v>3</v>
      </c>
      <c r="K721">
        <v>392.10031300000003</v>
      </c>
      <c r="L721">
        <v>60.853377999999999</v>
      </c>
      <c r="M721" t="s">
        <v>4</v>
      </c>
      <c r="N721">
        <v>11.018774000000001</v>
      </c>
      <c r="O721">
        <v>0.145896</v>
      </c>
      <c r="P721" t="s">
        <v>5</v>
      </c>
      <c r="Q721">
        <v>130.29144400000001</v>
      </c>
      <c r="R721">
        <v>0.89644400000000002</v>
      </c>
      <c r="S721" t="s">
        <v>6</v>
      </c>
      <c r="T721">
        <v>46.379660000000001</v>
      </c>
      <c r="U721">
        <v>0.169512</v>
      </c>
      <c r="V721" t="s">
        <v>7</v>
      </c>
      <c r="W721">
        <v>13.559618</v>
      </c>
      <c r="X721">
        <v>1.9105E-2</v>
      </c>
      <c r="Y721" t="s">
        <v>8</v>
      </c>
      <c r="Z721">
        <v>43.144100999999999</v>
      </c>
      <c r="AA721">
        <v>0.28865499999999999</v>
      </c>
      <c r="AB721" t="s">
        <v>9</v>
      </c>
      <c r="AC721">
        <v>232.42717300000001</v>
      </c>
      <c r="AD721">
        <v>52.404049999999998</v>
      </c>
      <c r="AE721" t="s">
        <v>10</v>
      </c>
      <c r="AF721">
        <v>1.23E-3</v>
      </c>
      <c r="AG721">
        <v>0</v>
      </c>
      <c r="AH721" t="s">
        <v>11</v>
      </c>
      <c r="AI721">
        <v>0.99949299999999996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151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151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151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151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151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151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151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151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151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151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151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151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151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151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151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151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151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151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151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152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15.748196</v>
      </c>
      <c r="I742">
        <v>1.275623</v>
      </c>
      <c r="J742" t="s">
        <v>3</v>
      </c>
      <c r="K742">
        <v>15.531362</v>
      </c>
      <c r="L742">
        <v>1.2719549999999999</v>
      </c>
      <c r="M742" t="s">
        <v>4</v>
      </c>
      <c r="N742">
        <v>0.56503000000000003</v>
      </c>
      <c r="O742">
        <v>5.6300000000000002E-4</v>
      </c>
      <c r="P742" t="s">
        <v>5</v>
      </c>
      <c r="Q742">
        <v>0</v>
      </c>
      <c r="R742">
        <v>0</v>
      </c>
      <c r="S742" t="s">
        <v>6</v>
      </c>
      <c r="T742">
        <v>2.265136</v>
      </c>
      <c r="U742">
        <v>4.0010000000000002E-3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1.2329999999999999E-3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0.99656299999999998</v>
      </c>
      <c r="AJ742">
        <v>3.0000000000000001E-6</v>
      </c>
      <c r="AK742" t="s">
        <v>12</v>
      </c>
      <c r="AL742">
        <v>0</v>
      </c>
      <c r="AM742">
        <v>0</v>
      </c>
    </row>
    <row r="743" spans="1:39" x14ac:dyDescent="0.25">
      <c r="A743" t="s">
        <v>152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31.086780000000001</v>
      </c>
      <c r="I743">
        <v>2.662642</v>
      </c>
      <c r="J743" t="s">
        <v>3</v>
      </c>
      <c r="K743">
        <v>30.658709999999999</v>
      </c>
      <c r="L743">
        <v>2.6604019999999999</v>
      </c>
      <c r="M743" t="s">
        <v>4</v>
      </c>
      <c r="N743">
        <v>1.126374</v>
      </c>
      <c r="O743">
        <v>1.933E-3</v>
      </c>
      <c r="P743" t="s">
        <v>5</v>
      </c>
      <c r="Q743">
        <v>0</v>
      </c>
      <c r="R743">
        <v>0</v>
      </c>
      <c r="S743" t="s">
        <v>6</v>
      </c>
      <c r="T743">
        <v>4.5509079999999997</v>
      </c>
      <c r="U743">
        <v>1.1578E-2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1.2310000000000001E-3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0.997394</v>
      </c>
      <c r="AJ743">
        <v>3.0000000000000001E-6</v>
      </c>
      <c r="AK743" t="s">
        <v>12</v>
      </c>
      <c r="AL743">
        <v>0</v>
      </c>
      <c r="AM743">
        <v>0</v>
      </c>
    </row>
    <row r="744" spans="1:39" x14ac:dyDescent="0.25">
      <c r="A744" t="s">
        <v>152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46.464374999999997</v>
      </c>
      <c r="I744">
        <v>3.2672020000000002</v>
      </c>
      <c r="J744" t="s">
        <v>3</v>
      </c>
      <c r="K744">
        <v>45.824598000000002</v>
      </c>
      <c r="L744">
        <v>3.2592400000000001</v>
      </c>
      <c r="M744" t="s">
        <v>4</v>
      </c>
      <c r="N744">
        <v>1.684272</v>
      </c>
      <c r="O744">
        <v>3.3419999999999999E-3</v>
      </c>
      <c r="P744" t="s">
        <v>5</v>
      </c>
      <c r="Q744">
        <v>0</v>
      </c>
      <c r="R744">
        <v>0</v>
      </c>
      <c r="S744" t="s">
        <v>6</v>
      </c>
      <c r="T744">
        <v>6.7885390000000001</v>
      </c>
      <c r="U744">
        <v>1.8377999999999999E-2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1.23E-3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0.99767899999999998</v>
      </c>
      <c r="AJ744">
        <v>3.0000000000000001E-6</v>
      </c>
      <c r="AK744" t="s">
        <v>12</v>
      </c>
      <c r="AL744">
        <v>0</v>
      </c>
      <c r="AM744">
        <v>0</v>
      </c>
    </row>
    <row r="745" spans="1:39" x14ac:dyDescent="0.25">
      <c r="A745" t="s">
        <v>152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61.594569</v>
      </c>
      <c r="I745">
        <v>4.7523109999999997</v>
      </c>
      <c r="J745" t="s">
        <v>3</v>
      </c>
      <c r="K745">
        <v>60.746307999999999</v>
      </c>
      <c r="L745">
        <v>4.7436920000000002</v>
      </c>
      <c r="M745" t="s">
        <v>4</v>
      </c>
      <c r="N745">
        <v>2.2414420000000002</v>
      </c>
      <c r="O745">
        <v>5.3540000000000003E-3</v>
      </c>
      <c r="P745" t="s">
        <v>5</v>
      </c>
      <c r="Q745">
        <v>0</v>
      </c>
      <c r="R745">
        <v>0</v>
      </c>
      <c r="S745" t="s">
        <v>6</v>
      </c>
      <c r="T745">
        <v>9.0391209999999997</v>
      </c>
      <c r="U745">
        <v>3.2715000000000001E-2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1.23E-3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0.99800599999999995</v>
      </c>
      <c r="AJ745">
        <v>3.0000000000000001E-6</v>
      </c>
      <c r="AK745" t="s">
        <v>12</v>
      </c>
      <c r="AL745">
        <v>0</v>
      </c>
      <c r="AM745">
        <v>0</v>
      </c>
    </row>
    <row r="746" spans="1:39" x14ac:dyDescent="0.25">
      <c r="A746" t="s">
        <v>152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76.895374000000004</v>
      </c>
      <c r="I746">
        <v>8.0831459999999993</v>
      </c>
      <c r="J746" t="s">
        <v>3</v>
      </c>
      <c r="K746">
        <v>75.841712000000001</v>
      </c>
      <c r="L746">
        <v>8.0471959999999996</v>
      </c>
      <c r="M746" t="s">
        <v>4</v>
      </c>
      <c r="N746">
        <v>2.797078</v>
      </c>
      <c r="O746">
        <v>8.3169999999999997E-3</v>
      </c>
      <c r="P746" t="s">
        <v>5</v>
      </c>
      <c r="Q746">
        <v>0</v>
      </c>
      <c r="R746">
        <v>0</v>
      </c>
      <c r="S746" t="s">
        <v>6</v>
      </c>
      <c r="T746">
        <v>11.272131999999999</v>
      </c>
      <c r="U746">
        <v>3.6611999999999999E-2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1.23E-3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0.99809999999999999</v>
      </c>
      <c r="AJ746">
        <v>1.9999999999999999E-6</v>
      </c>
      <c r="AK746" t="s">
        <v>12</v>
      </c>
      <c r="AL746">
        <v>0</v>
      </c>
      <c r="AM746">
        <v>0</v>
      </c>
    </row>
    <row r="747" spans="1:39" x14ac:dyDescent="0.25">
      <c r="A747" t="s">
        <v>152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92.147231000000005</v>
      </c>
      <c r="I747">
        <v>10.084448</v>
      </c>
      <c r="J747" t="s">
        <v>3</v>
      </c>
      <c r="K747">
        <v>90.889589999999998</v>
      </c>
      <c r="L747">
        <v>10.025480999999999</v>
      </c>
      <c r="M747" t="s">
        <v>4</v>
      </c>
      <c r="N747">
        <v>3.352862</v>
      </c>
      <c r="O747">
        <v>1.1993E-2</v>
      </c>
      <c r="P747" t="s">
        <v>5</v>
      </c>
      <c r="Q747">
        <v>0</v>
      </c>
      <c r="R747">
        <v>0</v>
      </c>
      <c r="S747" t="s">
        <v>6</v>
      </c>
      <c r="T747">
        <v>13.527542</v>
      </c>
      <c r="U747">
        <v>4.5548999999999999E-2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1.23E-3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0.99844200000000005</v>
      </c>
      <c r="AJ747">
        <v>1.9999999999999999E-6</v>
      </c>
      <c r="AK747" t="s">
        <v>12</v>
      </c>
      <c r="AL747">
        <v>0</v>
      </c>
      <c r="AM747">
        <v>0</v>
      </c>
    </row>
    <row r="748" spans="1:39" x14ac:dyDescent="0.25">
      <c r="A748" t="s">
        <v>152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107.170317</v>
      </c>
      <c r="I748">
        <v>12.575297000000001</v>
      </c>
      <c r="J748" t="s">
        <v>3</v>
      </c>
      <c r="K748">
        <v>105.709141</v>
      </c>
      <c r="L748">
        <v>12.491054999999999</v>
      </c>
      <c r="M748" t="s">
        <v>4</v>
      </c>
      <c r="N748">
        <v>3.9068879999999999</v>
      </c>
      <c r="O748">
        <v>1.5925000000000002E-2</v>
      </c>
      <c r="P748" t="s">
        <v>5</v>
      </c>
      <c r="Q748">
        <v>0</v>
      </c>
      <c r="R748">
        <v>0</v>
      </c>
      <c r="S748" t="s">
        <v>6</v>
      </c>
      <c r="T748">
        <v>15.759966</v>
      </c>
      <c r="U748">
        <v>5.4301000000000002E-2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1.23E-3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0.998552</v>
      </c>
      <c r="AJ748">
        <v>1.9999999999999999E-6</v>
      </c>
      <c r="AK748" t="s">
        <v>12</v>
      </c>
      <c r="AL748">
        <v>0</v>
      </c>
      <c r="AM748">
        <v>0</v>
      </c>
    </row>
    <row r="749" spans="1:39" x14ac:dyDescent="0.25">
      <c r="A749" t="s">
        <v>152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122.201695</v>
      </c>
      <c r="I749">
        <v>14.222583999999999</v>
      </c>
      <c r="J749" t="s">
        <v>3</v>
      </c>
      <c r="K749">
        <v>120.53844599999999</v>
      </c>
      <c r="L749">
        <v>14.113429999999999</v>
      </c>
      <c r="M749" t="s">
        <v>4</v>
      </c>
      <c r="N749">
        <v>4.4592980000000004</v>
      </c>
      <c r="O749">
        <v>2.0494999999999999E-2</v>
      </c>
      <c r="P749" t="s">
        <v>5</v>
      </c>
      <c r="Q749">
        <v>0</v>
      </c>
      <c r="R749">
        <v>0</v>
      </c>
      <c r="S749" t="s">
        <v>6</v>
      </c>
      <c r="T749">
        <v>17.996528000000001</v>
      </c>
      <c r="U749">
        <v>6.2863000000000002E-2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1.23E-3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0.99857200000000002</v>
      </c>
      <c r="AJ749">
        <v>1.9999999999999999E-6</v>
      </c>
      <c r="AK749" t="s">
        <v>12</v>
      </c>
      <c r="AL749">
        <v>0</v>
      </c>
      <c r="AM749">
        <v>0</v>
      </c>
    </row>
    <row r="750" spans="1:39" x14ac:dyDescent="0.25">
      <c r="A750" t="s">
        <v>152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137.394631</v>
      </c>
      <c r="I750">
        <v>18.377867999999999</v>
      </c>
      <c r="J750" t="s">
        <v>3</v>
      </c>
      <c r="K750">
        <v>135.52487500000001</v>
      </c>
      <c r="L750">
        <v>18.287752000000001</v>
      </c>
      <c r="M750" t="s">
        <v>4</v>
      </c>
      <c r="N750">
        <v>5.0129950000000001</v>
      </c>
      <c r="O750">
        <v>2.6664E-2</v>
      </c>
      <c r="P750" t="s">
        <v>5</v>
      </c>
      <c r="Q750">
        <v>0</v>
      </c>
      <c r="R750">
        <v>0</v>
      </c>
      <c r="S750" t="s">
        <v>6</v>
      </c>
      <c r="T750">
        <v>20.244748000000001</v>
      </c>
      <c r="U750">
        <v>7.1535000000000001E-2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1.23E-3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0.998892</v>
      </c>
      <c r="AJ750">
        <v>9.9999999999999995E-7</v>
      </c>
      <c r="AK750" t="s">
        <v>12</v>
      </c>
      <c r="AL750">
        <v>0</v>
      </c>
      <c r="AM750">
        <v>0</v>
      </c>
    </row>
    <row r="751" spans="1:39" x14ac:dyDescent="0.25">
      <c r="A751" t="s">
        <v>152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152.50871900000001</v>
      </c>
      <c r="I751">
        <v>20.766549000000001</v>
      </c>
      <c r="J751" t="s">
        <v>3</v>
      </c>
      <c r="K751">
        <v>150.43679800000001</v>
      </c>
      <c r="L751">
        <v>20.666913000000001</v>
      </c>
      <c r="M751" t="s">
        <v>4</v>
      </c>
      <c r="N751">
        <v>5.5639649999999996</v>
      </c>
      <c r="O751">
        <v>3.2453999999999997E-2</v>
      </c>
      <c r="P751" t="s">
        <v>5</v>
      </c>
      <c r="Q751">
        <v>0</v>
      </c>
      <c r="R751">
        <v>0</v>
      </c>
      <c r="S751" t="s">
        <v>6</v>
      </c>
      <c r="T751">
        <v>22.477582000000002</v>
      </c>
      <c r="U751">
        <v>7.3978000000000002E-2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1.23E-3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0.99893299999999996</v>
      </c>
      <c r="AJ751">
        <v>9.9999999999999995E-7</v>
      </c>
      <c r="AK751" t="s">
        <v>12</v>
      </c>
      <c r="AL751">
        <v>0</v>
      </c>
      <c r="AM751">
        <v>0</v>
      </c>
    </row>
    <row r="752" spans="1:39" x14ac:dyDescent="0.25">
      <c r="A752" t="s">
        <v>152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167.68334300000001</v>
      </c>
      <c r="I752">
        <v>22.740805000000002</v>
      </c>
      <c r="J752" t="s">
        <v>3</v>
      </c>
      <c r="K752">
        <v>165.40893500000001</v>
      </c>
      <c r="L752">
        <v>22.602511</v>
      </c>
      <c r="M752" t="s">
        <v>4</v>
      </c>
      <c r="N752">
        <v>6.1740130000000004</v>
      </c>
      <c r="O752">
        <v>0.24293500000000001</v>
      </c>
      <c r="P752" t="s">
        <v>5</v>
      </c>
      <c r="Q752">
        <v>0</v>
      </c>
      <c r="R752">
        <v>0</v>
      </c>
      <c r="S752" t="s">
        <v>6</v>
      </c>
      <c r="T752">
        <v>24.700821999999999</v>
      </c>
      <c r="U752">
        <v>8.0097000000000002E-2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1.23E-3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0.99898100000000001</v>
      </c>
      <c r="AJ752">
        <v>9.9999999999999995E-7</v>
      </c>
      <c r="AK752" t="s">
        <v>12</v>
      </c>
      <c r="AL752">
        <v>0</v>
      </c>
      <c r="AM752">
        <v>0</v>
      </c>
    </row>
    <row r="753" spans="1:39" x14ac:dyDescent="0.25">
      <c r="A753" t="s">
        <v>152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182.535887</v>
      </c>
      <c r="I753">
        <v>26.397347</v>
      </c>
      <c r="J753" t="s">
        <v>3</v>
      </c>
      <c r="K753">
        <v>180.058335</v>
      </c>
      <c r="L753">
        <v>26.243326</v>
      </c>
      <c r="M753" t="s">
        <v>4</v>
      </c>
      <c r="N753">
        <v>6.730334</v>
      </c>
      <c r="O753">
        <v>0.25828000000000001</v>
      </c>
      <c r="P753" t="s">
        <v>5</v>
      </c>
      <c r="Q753">
        <v>0</v>
      </c>
      <c r="R753">
        <v>0</v>
      </c>
      <c r="S753" t="s">
        <v>6</v>
      </c>
      <c r="T753">
        <v>26.969352000000001</v>
      </c>
      <c r="U753">
        <v>0.105352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1.23E-3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0.99905600000000006</v>
      </c>
      <c r="AJ753">
        <v>9.9999999999999995E-7</v>
      </c>
      <c r="AK753" t="s">
        <v>12</v>
      </c>
      <c r="AL753">
        <v>0</v>
      </c>
      <c r="AM753">
        <v>0</v>
      </c>
    </row>
    <row r="754" spans="1:39" x14ac:dyDescent="0.25">
      <c r="A754" t="s">
        <v>152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197.41223400000001</v>
      </c>
      <c r="I754">
        <v>27.534251000000001</v>
      </c>
      <c r="J754" t="s">
        <v>3</v>
      </c>
      <c r="K754">
        <v>194.732597</v>
      </c>
      <c r="L754">
        <v>27.355308999999998</v>
      </c>
      <c r="M754" t="s">
        <v>4</v>
      </c>
      <c r="N754">
        <v>7.2850339999999996</v>
      </c>
      <c r="O754">
        <v>0.27397700000000003</v>
      </c>
      <c r="P754" t="s">
        <v>5</v>
      </c>
      <c r="Q754">
        <v>0</v>
      </c>
      <c r="R754">
        <v>0</v>
      </c>
      <c r="S754" t="s">
        <v>6</v>
      </c>
      <c r="T754">
        <v>29.193192</v>
      </c>
      <c r="U754">
        <v>0.117784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1.23E-3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0.99909899999999996</v>
      </c>
      <c r="AJ754">
        <v>9.9999999999999995E-7</v>
      </c>
      <c r="AK754" t="s">
        <v>12</v>
      </c>
      <c r="AL754">
        <v>0</v>
      </c>
      <c r="AM754">
        <v>0</v>
      </c>
    </row>
    <row r="755" spans="1:39" x14ac:dyDescent="0.25">
      <c r="A755" t="s">
        <v>152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212.37520599999999</v>
      </c>
      <c r="I755">
        <v>32.568117999999998</v>
      </c>
      <c r="J755" t="s">
        <v>3</v>
      </c>
      <c r="K755">
        <v>209.49051399999999</v>
      </c>
      <c r="L755">
        <v>32.357039</v>
      </c>
      <c r="M755" t="s">
        <v>4</v>
      </c>
      <c r="N755">
        <v>7.838387</v>
      </c>
      <c r="O755">
        <v>0.29063499999999998</v>
      </c>
      <c r="P755" t="s">
        <v>5</v>
      </c>
      <c r="Q755">
        <v>0</v>
      </c>
      <c r="R755">
        <v>0</v>
      </c>
      <c r="S755" t="s">
        <v>6</v>
      </c>
      <c r="T755">
        <v>31.436520000000002</v>
      </c>
      <c r="U755">
        <v>0.142426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1.23E-3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0.99918200000000001</v>
      </c>
      <c r="AJ755">
        <v>9.9999999999999995E-7</v>
      </c>
      <c r="AK755" t="s">
        <v>12</v>
      </c>
      <c r="AL755">
        <v>0</v>
      </c>
      <c r="AM755">
        <v>0</v>
      </c>
    </row>
    <row r="756" spans="1:39" x14ac:dyDescent="0.25">
      <c r="A756" t="s">
        <v>152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227.378322</v>
      </c>
      <c r="I756">
        <v>37.414788000000001</v>
      </c>
      <c r="J756" t="s">
        <v>3</v>
      </c>
      <c r="K756">
        <v>224.28747100000001</v>
      </c>
      <c r="L756">
        <v>37.191623999999997</v>
      </c>
      <c r="M756" t="s">
        <v>4</v>
      </c>
      <c r="N756">
        <v>8.3974259999999994</v>
      </c>
      <c r="O756">
        <v>0.30945299999999998</v>
      </c>
      <c r="P756" t="s">
        <v>5</v>
      </c>
      <c r="Q756">
        <v>0</v>
      </c>
      <c r="R756">
        <v>0</v>
      </c>
      <c r="S756" t="s">
        <v>6</v>
      </c>
      <c r="T756">
        <v>33.683475999999999</v>
      </c>
      <c r="U756">
        <v>0.15301899999999999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1.23E-3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0.99934500000000004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152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242.65684400000001</v>
      </c>
      <c r="I757">
        <v>38.839928999999998</v>
      </c>
      <c r="J757" t="s">
        <v>3</v>
      </c>
      <c r="K757">
        <v>239.36089899999999</v>
      </c>
      <c r="L757">
        <v>38.593893000000001</v>
      </c>
      <c r="M757" t="s">
        <v>4</v>
      </c>
      <c r="N757">
        <v>8.9551599999999993</v>
      </c>
      <c r="O757">
        <v>0.330237</v>
      </c>
      <c r="P757" t="s">
        <v>5</v>
      </c>
      <c r="Q757">
        <v>0</v>
      </c>
      <c r="R757">
        <v>0</v>
      </c>
      <c r="S757" t="s">
        <v>6</v>
      </c>
      <c r="T757">
        <v>35.921030999999999</v>
      </c>
      <c r="U757">
        <v>0.17374700000000001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1.23E-3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0.99936199999999997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152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257.797729</v>
      </c>
      <c r="I758">
        <v>41.198298999999999</v>
      </c>
      <c r="J758" t="s">
        <v>3</v>
      </c>
      <c r="K758">
        <v>254.29748000000001</v>
      </c>
      <c r="L758">
        <v>40.955800000000004</v>
      </c>
      <c r="M758" t="s">
        <v>4</v>
      </c>
      <c r="N758">
        <v>9.5112570000000005</v>
      </c>
      <c r="O758">
        <v>0.34722999999999998</v>
      </c>
      <c r="P758" t="s">
        <v>5</v>
      </c>
      <c r="Q758">
        <v>0</v>
      </c>
      <c r="R758">
        <v>0</v>
      </c>
      <c r="S758" t="s">
        <v>6</v>
      </c>
      <c r="T758">
        <v>38.142389000000001</v>
      </c>
      <c r="U758">
        <v>0.18607599999999999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1.23E-3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0.99944599999999995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152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272.88846599999999</v>
      </c>
      <c r="I759">
        <v>47.089722999999999</v>
      </c>
      <c r="J759" t="s">
        <v>3</v>
      </c>
      <c r="K759">
        <v>269.18344500000001</v>
      </c>
      <c r="L759">
        <v>46.810023999999999</v>
      </c>
      <c r="M759" t="s">
        <v>4</v>
      </c>
      <c r="N759">
        <v>10.067233999999999</v>
      </c>
      <c r="O759">
        <v>0.36299500000000001</v>
      </c>
      <c r="P759" t="s">
        <v>5</v>
      </c>
      <c r="Q759">
        <v>0</v>
      </c>
      <c r="R759">
        <v>0</v>
      </c>
      <c r="S759" t="s">
        <v>6</v>
      </c>
      <c r="T759">
        <v>40.357196000000002</v>
      </c>
      <c r="U759">
        <v>0.20180899999999999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1.23E-3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0.99945399999999995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152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288.07883900000002</v>
      </c>
      <c r="I760">
        <v>51.773211000000003</v>
      </c>
      <c r="J760" t="s">
        <v>3</v>
      </c>
      <c r="K760">
        <v>284.17060199999997</v>
      </c>
      <c r="L760">
        <v>51.454124999999998</v>
      </c>
      <c r="M760" t="s">
        <v>4</v>
      </c>
      <c r="N760">
        <v>10.618949000000001</v>
      </c>
      <c r="O760">
        <v>0.37956800000000002</v>
      </c>
      <c r="P760" t="s">
        <v>5</v>
      </c>
      <c r="Q760">
        <v>0</v>
      </c>
      <c r="R760">
        <v>0</v>
      </c>
      <c r="S760" t="s">
        <v>6</v>
      </c>
      <c r="T760">
        <v>42.570030000000003</v>
      </c>
      <c r="U760">
        <v>0.209648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1.23E-3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0.99947799999999998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152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303.25292999999999</v>
      </c>
      <c r="I761">
        <v>54.017829999999996</v>
      </c>
      <c r="J761" t="s">
        <v>3</v>
      </c>
      <c r="K761">
        <v>299.14165800000001</v>
      </c>
      <c r="L761">
        <v>53.706926000000003</v>
      </c>
      <c r="M761" t="s">
        <v>4</v>
      </c>
      <c r="N761">
        <v>11.171773999999999</v>
      </c>
      <c r="O761">
        <v>0.39554099999999998</v>
      </c>
      <c r="P761" t="s">
        <v>5</v>
      </c>
      <c r="Q761">
        <v>0</v>
      </c>
      <c r="R761">
        <v>0</v>
      </c>
      <c r="S761" t="s">
        <v>6</v>
      </c>
      <c r="T761">
        <v>44.789422000000002</v>
      </c>
      <c r="U761">
        <v>0.21365100000000001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1.23E-3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0.99949299999999996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153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16.441718000000002</v>
      </c>
      <c r="I762">
        <v>1.8475760000000001</v>
      </c>
      <c r="J762" t="s">
        <v>3</v>
      </c>
      <c r="K762">
        <v>16.056858999999999</v>
      </c>
      <c r="L762">
        <v>1.4655929999999999</v>
      </c>
      <c r="M762" t="s">
        <v>4</v>
      </c>
      <c r="N762">
        <v>0.60089999999999999</v>
      </c>
      <c r="O762">
        <v>3.7929999999999999E-3</v>
      </c>
      <c r="P762" t="s">
        <v>5</v>
      </c>
      <c r="Q762">
        <v>0.39099</v>
      </c>
      <c r="R762">
        <v>2.4257999999999998E-2</v>
      </c>
      <c r="S762" t="s">
        <v>6</v>
      </c>
      <c r="T762">
        <v>13.147736999999999</v>
      </c>
      <c r="U762">
        <v>4.1512E-2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1.2359999999999999E-3</v>
      </c>
      <c r="AG762">
        <v>0</v>
      </c>
      <c r="AH762" t="s">
        <v>11</v>
      </c>
      <c r="AI762">
        <v>0.99630300000000005</v>
      </c>
      <c r="AJ762">
        <v>3.0000000000000001E-6</v>
      </c>
      <c r="AK762" t="s">
        <v>12</v>
      </c>
      <c r="AL762">
        <v>0</v>
      </c>
      <c r="AM762">
        <v>0</v>
      </c>
    </row>
    <row r="763" spans="1:39" x14ac:dyDescent="0.25">
      <c r="A763" t="s">
        <v>153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32.894480000000001</v>
      </c>
      <c r="I763">
        <v>5.7205690000000002</v>
      </c>
      <c r="J763" t="s">
        <v>3</v>
      </c>
      <c r="K763">
        <v>32.115462999999998</v>
      </c>
      <c r="L763">
        <v>4.4912539999999996</v>
      </c>
      <c r="M763" t="s">
        <v>4</v>
      </c>
      <c r="N763">
        <v>1.1987380000000001</v>
      </c>
      <c r="O763">
        <v>1.1233E-2</v>
      </c>
      <c r="P763" t="s">
        <v>5</v>
      </c>
      <c r="Q763">
        <v>0.78782600000000003</v>
      </c>
      <c r="R763">
        <v>7.8953999999999996E-2</v>
      </c>
      <c r="S763" t="s">
        <v>6</v>
      </c>
      <c r="T763">
        <v>26.283311000000001</v>
      </c>
      <c r="U763">
        <v>0.135911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1.2310000000000001E-3</v>
      </c>
      <c r="AG763">
        <v>0</v>
      </c>
      <c r="AH763" t="s">
        <v>11</v>
      </c>
      <c r="AI763">
        <v>0.99727200000000005</v>
      </c>
      <c r="AJ763">
        <v>3.0000000000000001E-6</v>
      </c>
      <c r="AK763" t="s">
        <v>12</v>
      </c>
      <c r="AL763">
        <v>0</v>
      </c>
      <c r="AM763">
        <v>0</v>
      </c>
    </row>
    <row r="764" spans="1:39" x14ac:dyDescent="0.25">
      <c r="A764" t="s">
        <v>153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49.699061999999998</v>
      </c>
      <c r="I764">
        <v>9.8026400000000002</v>
      </c>
      <c r="J764" t="s">
        <v>3</v>
      </c>
      <c r="K764">
        <v>48.478842</v>
      </c>
      <c r="L764">
        <v>7.6218719999999998</v>
      </c>
      <c r="M764" t="s">
        <v>4</v>
      </c>
      <c r="N764">
        <v>1.8091079999999999</v>
      </c>
      <c r="O764">
        <v>1.8034000000000001E-2</v>
      </c>
      <c r="P764" t="s">
        <v>5</v>
      </c>
      <c r="Q764">
        <v>1.22888</v>
      </c>
      <c r="R764">
        <v>0.140293</v>
      </c>
      <c r="S764" t="s">
        <v>6</v>
      </c>
      <c r="T764">
        <v>39.468698000000003</v>
      </c>
      <c r="U764">
        <v>0.243059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1.2310000000000001E-3</v>
      </c>
      <c r="AG764">
        <v>0</v>
      </c>
      <c r="AH764" t="s">
        <v>11</v>
      </c>
      <c r="AI764">
        <v>0.99772899999999998</v>
      </c>
      <c r="AJ764">
        <v>3.0000000000000001E-6</v>
      </c>
      <c r="AK764" t="s">
        <v>12</v>
      </c>
      <c r="AL764">
        <v>0</v>
      </c>
      <c r="AM764">
        <v>0</v>
      </c>
    </row>
    <row r="765" spans="1:39" x14ac:dyDescent="0.25">
      <c r="A765" t="s">
        <v>153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66.441987999999995</v>
      </c>
      <c r="I765">
        <v>16.810314000000002</v>
      </c>
      <c r="J765" t="s">
        <v>3</v>
      </c>
      <c r="K765">
        <v>64.792011000000002</v>
      </c>
      <c r="L765">
        <v>13.068156</v>
      </c>
      <c r="M765" t="s">
        <v>4</v>
      </c>
      <c r="N765">
        <v>2.4354939999999998</v>
      </c>
      <c r="O765">
        <v>2.8549999999999999E-2</v>
      </c>
      <c r="P765" t="s">
        <v>5</v>
      </c>
      <c r="Q765">
        <v>1.66276</v>
      </c>
      <c r="R765">
        <v>0.23918500000000001</v>
      </c>
      <c r="S765" t="s">
        <v>6</v>
      </c>
      <c r="T765">
        <v>52.646602000000001</v>
      </c>
      <c r="U765">
        <v>0.41128500000000001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1.23E-3</v>
      </c>
      <c r="AG765">
        <v>0</v>
      </c>
      <c r="AH765" t="s">
        <v>11</v>
      </c>
      <c r="AI765">
        <v>0.99807999999999997</v>
      </c>
      <c r="AJ765">
        <v>3.0000000000000001E-6</v>
      </c>
      <c r="AK765" t="s">
        <v>12</v>
      </c>
      <c r="AL765">
        <v>0</v>
      </c>
      <c r="AM765">
        <v>0</v>
      </c>
    </row>
    <row r="766" spans="1:39" x14ac:dyDescent="0.25">
      <c r="A766" t="s">
        <v>153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83.266831999999994</v>
      </c>
      <c r="I766">
        <v>23.970030999999999</v>
      </c>
      <c r="J766" t="s">
        <v>3</v>
      </c>
      <c r="K766">
        <v>81.17953</v>
      </c>
      <c r="L766">
        <v>18.673787999999998</v>
      </c>
      <c r="M766" t="s">
        <v>4</v>
      </c>
      <c r="N766">
        <v>3.0435780000000001</v>
      </c>
      <c r="O766">
        <v>4.0742E-2</v>
      </c>
      <c r="P766" t="s">
        <v>5</v>
      </c>
      <c r="Q766">
        <v>2.1039819999999998</v>
      </c>
      <c r="R766">
        <v>0.33874900000000002</v>
      </c>
      <c r="S766" t="s">
        <v>6</v>
      </c>
      <c r="T766">
        <v>65.838110999999998</v>
      </c>
      <c r="U766">
        <v>0.61064499999999999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1.23E-3</v>
      </c>
      <c r="AG766">
        <v>0</v>
      </c>
      <c r="AH766" t="s">
        <v>11</v>
      </c>
      <c r="AI766">
        <v>0.99841000000000002</v>
      </c>
      <c r="AJ766">
        <v>1.9999999999999999E-6</v>
      </c>
      <c r="AK766" t="s">
        <v>12</v>
      </c>
      <c r="AL766">
        <v>0</v>
      </c>
      <c r="AM766">
        <v>0</v>
      </c>
    </row>
    <row r="767" spans="1:39" x14ac:dyDescent="0.25">
      <c r="A767" t="s">
        <v>153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100.01127700000001</v>
      </c>
      <c r="I767">
        <v>31.609959</v>
      </c>
      <c r="J767" t="s">
        <v>3</v>
      </c>
      <c r="K767">
        <v>97.492140000000006</v>
      </c>
      <c r="L767">
        <v>24.633163</v>
      </c>
      <c r="M767" t="s">
        <v>4</v>
      </c>
      <c r="N767">
        <v>3.65381</v>
      </c>
      <c r="O767">
        <v>5.2602999999999997E-2</v>
      </c>
      <c r="P767" t="s">
        <v>5</v>
      </c>
      <c r="Q767">
        <v>2.5389840000000001</v>
      </c>
      <c r="R767">
        <v>0.444604</v>
      </c>
      <c r="S767" t="s">
        <v>6</v>
      </c>
      <c r="T767">
        <v>79.018609999999995</v>
      </c>
      <c r="U767">
        <v>0.84394400000000003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1.23E-3</v>
      </c>
      <c r="AG767">
        <v>0</v>
      </c>
      <c r="AH767" t="s">
        <v>11</v>
      </c>
      <c r="AI767">
        <v>0.99855400000000005</v>
      </c>
      <c r="AJ767">
        <v>1.9999999999999999E-6</v>
      </c>
      <c r="AK767" t="s">
        <v>12</v>
      </c>
      <c r="AL767">
        <v>0</v>
      </c>
      <c r="AM767">
        <v>0</v>
      </c>
    </row>
    <row r="768" spans="1:39" x14ac:dyDescent="0.25">
      <c r="A768" t="s">
        <v>153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116.738708</v>
      </c>
      <c r="I768">
        <v>39.125999</v>
      </c>
      <c r="J768" t="s">
        <v>3</v>
      </c>
      <c r="K768">
        <v>113.789557</v>
      </c>
      <c r="L768">
        <v>30.557592</v>
      </c>
      <c r="M768" t="s">
        <v>4</v>
      </c>
      <c r="N768">
        <v>4.2556700000000003</v>
      </c>
      <c r="O768">
        <v>6.1899000000000003E-2</v>
      </c>
      <c r="P768" t="s">
        <v>5</v>
      </c>
      <c r="Q768">
        <v>2.9717359999999999</v>
      </c>
      <c r="R768">
        <v>0.54039599999999999</v>
      </c>
      <c r="S768" t="s">
        <v>6</v>
      </c>
      <c r="T768">
        <v>92.193096999999995</v>
      </c>
      <c r="U768">
        <v>1.0737969999999999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1.23E-3</v>
      </c>
      <c r="AG768">
        <v>0</v>
      </c>
      <c r="AH768" t="s">
        <v>11</v>
      </c>
      <c r="AI768">
        <v>0.99868500000000004</v>
      </c>
      <c r="AJ768">
        <v>1.9999999999999999E-6</v>
      </c>
      <c r="AK768" t="s">
        <v>12</v>
      </c>
      <c r="AL768">
        <v>0</v>
      </c>
      <c r="AM768">
        <v>0</v>
      </c>
    </row>
    <row r="769" spans="1:39" x14ac:dyDescent="0.25">
      <c r="A769" t="s">
        <v>153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133.36446699999999</v>
      </c>
      <c r="I769">
        <v>46.698464000000001</v>
      </c>
      <c r="J769" t="s">
        <v>3</v>
      </c>
      <c r="K769">
        <v>130.000201</v>
      </c>
      <c r="L769">
        <v>36.502408000000003</v>
      </c>
      <c r="M769" t="s">
        <v>4</v>
      </c>
      <c r="N769">
        <v>4.8636900000000001</v>
      </c>
      <c r="O769">
        <v>7.7631000000000006E-2</v>
      </c>
      <c r="P769" t="s">
        <v>5</v>
      </c>
      <c r="Q769">
        <v>3.3911380000000002</v>
      </c>
      <c r="R769">
        <v>0.63700199999999996</v>
      </c>
      <c r="S769" t="s">
        <v>6</v>
      </c>
      <c r="T769">
        <v>105.35080600000001</v>
      </c>
      <c r="U769">
        <v>1.3464179999999999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1.23E-3</v>
      </c>
      <c r="AG769">
        <v>0</v>
      </c>
      <c r="AH769" t="s">
        <v>11</v>
      </c>
      <c r="AI769">
        <v>0.99890599999999996</v>
      </c>
      <c r="AJ769">
        <v>9.9999999999999995E-7</v>
      </c>
      <c r="AK769" t="s">
        <v>12</v>
      </c>
      <c r="AL769">
        <v>0</v>
      </c>
      <c r="AM769">
        <v>0</v>
      </c>
    </row>
    <row r="770" spans="1:39" x14ac:dyDescent="0.25">
      <c r="A770" t="s">
        <v>153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149.84088299999999</v>
      </c>
      <c r="I770">
        <v>56.003343000000001</v>
      </c>
      <c r="J770" t="s">
        <v>3</v>
      </c>
      <c r="K770">
        <v>146.07409999999999</v>
      </c>
      <c r="L770">
        <v>43.801656999999999</v>
      </c>
      <c r="M770" t="s">
        <v>4</v>
      </c>
      <c r="N770">
        <v>5.4690859999999999</v>
      </c>
      <c r="O770">
        <v>9.3796000000000004E-2</v>
      </c>
      <c r="P770" t="s">
        <v>5</v>
      </c>
      <c r="Q770">
        <v>3.7927369999999998</v>
      </c>
      <c r="R770">
        <v>0.75260800000000005</v>
      </c>
      <c r="S770" t="s">
        <v>6</v>
      </c>
      <c r="T770">
        <v>118.48667</v>
      </c>
      <c r="U770">
        <v>1.6324369999999999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1.23E-3</v>
      </c>
      <c r="AG770">
        <v>0</v>
      </c>
      <c r="AH770" t="s">
        <v>11</v>
      </c>
      <c r="AI770">
        <v>0.998996</v>
      </c>
      <c r="AJ770">
        <v>9.9999999999999995E-7</v>
      </c>
      <c r="AK770" t="s">
        <v>12</v>
      </c>
      <c r="AL770">
        <v>0</v>
      </c>
      <c r="AM770">
        <v>0</v>
      </c>
    </row>
    <row r="771" spans="1:39" x14ac:dyDescent="0.25">
      <c r="A771" t="s">
        <v>153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166.31895299999999</v>
      </c>
      <c r="I771">
        <v>67.930269999999993</v>
      </c>
      <c r="J771" t="s">
        <v>3</v>
      </c>
      <c r="K771">
        <v>162.15134900000001</v>
      </c>
      <c r="L771">
        <v>53.158417</v>
      </c>
      <c r="M771" t="s">
        <v>4</v>
      </c>
      <c r="N771">
        <v>6.0901569999999996</v>
      </c>
      <c r="O771">
        <v>0.112231</v>
      </c>
      <c r="P771" t="s">
        <v>5</v>
      </c>
      <c r="Q771">
        <v>4.195208</v>
      </c>
      <c r="R771">
        <v>0.91235299999999997</v>
      </c>
      <c r="S771" t="s">
        <v>6</v>
      </c>
      <c r="T771">
        <v>131.62455</v>
      </c>
      <c r="U771">
        <v>2.006065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1.23E-3</v>
      </c>
      <c r="AG771">
        <v>0</v>
      </c>
      <c r="AH771" t="s">
        <v>11</v>
      </c>
      <c r="AI771">
        <v>0.99914000000000003</v>
      </c>
      <c r="AJ771">
        <v>9.9999999999999995E-7</v>
      </c>
      <c r="AK771" t="s">
        <v>12</v>
      </c>
      <c r="AL771">
        <v>0</v>
      </c>
      <c r="AM771">
        <v>0</v>
      </c>
    </row>
    <row r="772" spans="1:39" x14ac:dyDescent="0.25">
      <c r="A772" t="s">
        <v>153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182.54586800000001</v>
      </c>
      <c r="I772">
        <v>78.759979000000001</v>
      </c>
      <c r="J772" t="s">
        <v>3</v>
      </c>
      <c r="K772">
        <v>178.00194400000001</v>
      </c>
      <c r="L772">
        <v>61.607587000000002</v>
      </c>
      <c r="M772" t="s">
        <v>4</v>
      </c>
      <c r="N772">
        <v>6.6964670000000002</v>
      </c>
      <c r="O772">
        <v>0.127632</v>
      </c>
      <c r="P772" t="s">
        <v>5</v>
      </c>
      <c r="Q772">
        <v>4.5732780000000002</v>
      </c>
      <c r="R772">
        <v>1.064954</v>
      </c>
      <c r="S772" t="s">
        <v>6</v>
      </c>
      <c r="T772">
        <v>144.73319900000001</v>
      </c>
      <c r="U772">
        <v>2.3112360000000001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1.23E-3</v>
      </c>
      <c r="AG772">
        <v>0</v>
      </c>
      <c r="AH772" t="s">
        <v>11</v>
      </c>
      <c r="AI772">
        <v>0.99918300000000004</v>
      </c>
      <c r="AJ772">
        <v>9.9999999999999995E-7</v>
      </c>
      <c r="AK772" t="s">
        <v>12</v>
      </c>
      <c r="AL772">
        <v>0</v>
      </c>
      <c r="AM772">
        <v>0</v>
      </c>
    </row>
    <row r="773" spans="1:39" x14ac:dyDescent="0.25">
      <c r="A773" t="s">
        <v>153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199.231246</v>
      </c>
      <c r="I773">
        <v>90.407865000000001</v>
      </c>
      <c r="J773" t="s">
        <v>3</v>
      </c>
      <c r="K773">
        <v>194.26146299999999</v>
      </c>
      <c r="L773">
        <v>70.724694</v>
      </c>
      <c r="M773" t="s">
        <v>4</v>
      </c>
      <c r="N773">
        <v>7.3070180000000002</v>
      </c>
      <c r="O773">
        <v>0.143875</v>
      </c>
      <c r="P773" t="s">
        <v>5</v>
      </c>
      <c r="Q773">
        <v>4.9997480000000003</v>
      </c>
      <c r="R773">
        <v>1.216343</v>
      </c>
      <c r="S773" t="s">
        <v>6</v>
      </c>
      <c r="T773">
        <v>157.90402700000001</v>
      </c>
      <c r="U773">
        <v>2.6421009999999998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1.23E-3</v>
      </c>
      <c r="AG773">
        <v>0</v>
      </c>
      <c r="AH773" t="s">
        <v>11</v>
      </c>
      <c r="AI773">
        <v>0.999193</v>
      </c>
      <c r="AJ773">
        <v>9.9999999999999995E-7</v>
      </c>
      <c r="AK773" t="s">
        <v>12</v>
      </c>
      <c r="AL773">
        <v>0</v>
      </c>
      <c r="AM773">
        <v>0</v>
      </c>
    </row>
    <row r="774" spans="1:39" x14ac:dyDescent="0.25">
      <c r="A774" t="s">
        <v>153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215.83571900000001</v>
      </c>
      <c r="I774">
        <v>106.08347999999999</v>
      </c>
      <c r="J774" t="s">
        <v>3</v>
      </c>
      <c r="K774">
        <v>210.44917699999999</v>
      </c>
      <c r="L774">
        <v>82.967768000000007</v>
      </c>
      <c r="M774" t="s">
        <v>4</v>
      </c>
      <c r="N774">
        <v>7.9099760000000003</v>
      </c>
      <c r="O774">
        <v>0.14819599999999999</v>
      </c>
      <c r="P774" t="s">
        <v>5</v>
      </c>
      <c r="Q774">
        <v>5.4182759999999996</v>
      </c>
      <c r="R774">
        <v>1.42855</v>
      </c>
      <c r="S774" t="s">
        <v>6</v>
      </c>
      <c r="T774">
        <v>171.06466699999999</v>
      </c>
      <c r="U774">
        <v>3.1112649999999999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1.23E-3</v>
      </c>
      <c r="AG774">
        <v>0</v>
      </c>
      <c r="AH774" t="s">
        <v>11</v>
      </c>
      <c r="AI774">
        <v>0.99924500000000005</v>
      </c>
      <c r="AJ774">
        <v>9.9999999999999995E-7</v>
      </c>
      <c r="AK774" t="s">
        <v>12</v>
      </c>
      <c r="AL774">
        <v>0</v>
      </c>
      <c r="AM774">
        <v>0</v>
      </c>
    </row>
    <row r="775" spans="1:39" x14ac:dyDescent="0.25">
      <c r="A775" t="s">
        <v>153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232.30930900000001</v>
      </c>
      <c r="I775">
        <v>119.188956</v>
      </c>
      <c r="J775" t="s">
        <v>3</v>
      </c>
      <c r="K775">
        <v>226.522884</v>
      </c>
      <c r="L775">
        <v>93.264008000000004</v>
      </c>
      <c r="M775" t="s">
        <v>4</v>
      </c>
      <c r="N775">
        <v>8.5095100000000006</v>
      </c>
      <c r="O775">
        <v>0.160998</v>
      </c>
      <c r="P775" t="s">
        <v>5</v>
      </c>
      <c r="Q775">
        <v>5.8206369999999996</v>
      </c>
      <c r="R775">
        <v>1.5911</v>
      </c>
      <c r="S775" t="s">
        <v>6</v>
      </c>
      <c r="T775">
        <v>184.20673099999999</v>
      </c>
      <c r="U775">
        <v>3.5493410000000001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1.23E-3</v>
      </c>
      <c r="AG775">
        <v>0</v>
      </c>
      <c r="AH775" t="s">
        <v>11</v>
      </c>
      <c r="AI775">
        <v>0.99927200000000005</v>
      </c>
      <c r="AJ775">
        <v>9.9999999999999995E-7</v>
      </c>
      <c r="AK775" t="s">
        <v>12</v>
      </c>
      <c r="AL775">
        <v>0</v>
      </c>
      <c r="AM775">
        <v>0</v>
      </c>
    </row>
    <row r="776" spans="1:39" x14ac:dyDescent="0.25">
      <c r="A776" t="s">
        <v>153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248.640569</v>
      </c>
      <c r="I776">
        <v>125.54919099999999</v>
      </c>
      <c r="J776" t="s">
        <v>3</v>
      </c>
      <c r="K776">
        <v>242.470752</v>
      </c>
      <c r="L776">
        <v>98.178247999999996</v>
      </c>
      <c r="M776" t="s">
        <v>4</v>
      </c>
      <c r="N776">
        <v>9.1111550000000001</v>
      </c>
      <c r="O776">
        <v>0.17433399999999999</v>
      </c>
      <c r="P776" t="s">
        <v>5</v>
      </c>
      <c r="Q776">
        <v>6.2085809999999997</v>
      </c>
      <c r="R776">
        <v>1.670814</v>
      </c>
      <c r="S776" t="s">
        <v>6</v>
      </c>
      <c r="T776">
        <v>197.326629</v>
      </c>
      <c r="U776">
        <v>3.8283420000000001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1.23E-3</v>
      </c>
      <c r="AG776">
        <v>0</v>
      </c>
      <c r="AH776" t="s">
        <v>11</v>
      </c>
      <c r="AI776">
        <v>0.99934000000000001</v>
      </c>
      <c r="AJ776">
        <v>9.9999999999999995E-7</v>
      </c>
      <c r="AK776" t="s">
        <v>12</v>
      </c>
      <c r="AL776">
        <v>0</v>
      </c>
      <c r="AM776">
        <v>0</v>
      </c>
    </row>
    <row r="777" spans="1:39" x14ac:dyDescent="0.25">
      <c r="A777" t="s">
        <v>153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264.776456</v>
      </c>
      <c r="I777">
        <v>132.54847599999999</v>
      </c>
      <c r="J777" t="s">
        <v>3</v>
      </c>
      <c r="K777">
        <v>258.24711500000001</v>
      </c>
      <c r="L777">
        <v>103.769564</v>
      </c>
      <c r="M777" t="s">
        <v>4</v>
      </c>
      <c r="N777">
        <v>9.6982169999999996</v>
      </c>
      <c r="O777">
        <v>0.208204</v>
      </c>
      <c r="P777" t="s">
        <v>5</v>
      </c>
      <c r="Q777">
        <v>6.5701710000000002</v>
      </c>
      <c r="R777">
        <v>1.7436830000000001</v>
      </c>
      <c r="S777" t="s">
        <v>6</v>
      </c>
      <c r="T777">
        <v>210.41857200000001</v>
      </c>
      <c r="U777">
        <v>4.1268799999999999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1.23E-3</v>
      </c>
      <c r="AG777">
        <v>0</v>
      </c>
      <c r="AH777" t="s">
        <v>11</v>
      </c>
      <c r="AI777">
        <v>0.99945399999999995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153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280.89073000000002</v>
      </c>
      <c r="I778">
        <v>140.71193500000001</v>
      </c>
      <c r="J778" t="s">
        <v>3</v>
      </c>
      <c r="K778">
        <v>273.99929400000002</v>
      </c>
      <c r="L778">
        <v>110.218406</v>
      </c>
      <c r="M778" t="s">
        <v>4</v>
      </c>
      <c r="N778">
        <v>10.294594</v>
      </c>
      <c r="O778">
        <v>0.217058</v>
      </c>
      <c r="P778" t="s">
        <v>5</v>
      </c>
      <c r="Q778">
        <v>6.9327449999999997</v>
      </c>
      <c r="R778">
        <v>1.8471120000000001</v>
      </c>
      <c r="S778" t="s">
        <v>6</v>
      </c>
      <c r="T778">
        <v>223.50143299999999</v>
      </c>
      <c r="U778">
        <v>4.4340510000000002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1.23E-3</v>
      </c>
      <c r="AG778">
        <v>0</v>
      </c>
      <c r="AH778" t="s">
        <v>11</v>
      </c>
      <c r="AI778">
        <v>0.99951199999999996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153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297.21955600000001</v>
      </c>
      <c r="I779">
        <v>152.02110200000001</v>
      </c>
      <c r="J779" t="s">
        <v>3</v>
      </c>
      <c r="K779">
        <v>289.93985199999997</v>
      </c>
      <c r="L779">
        <v>119.095279</v>
      </c>
      <c r="M779" t="s">
        <v>4</v>
      </c>
      <c r="N779">
        <v>10.899119000000001</v>
      </c>
      <c r="O779">
        <v>0.217</v>
      </c>
      <c r="P779" t="s">
        <v>5</v>
      </c>
      <c r="Q779">
        <v>7.3214620000000004</v>
      </c>
      <c r="R779">
        <v>1.9898130000000001</v>
      </c>
      <c r="S779" t="s">
        <v>6</v>
      </c>
      <c r="T779">
        <v>236.62113299999999</v>
      </c>
      <c r="U779">
        <v>4.8463820000000002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1.23E-3</v>
      </c>
      <c r="AG779">
        <v>0</v>
      </c>
      <c r="AH779" t="s">
        <v>11</v>
      </c>
      <c r="AI779">
        <v>0.99953000000000003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153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313.51489299999997</v>
      </c>
      <c r="I780">
        <v>158.43750700000001</v>
      </c>
      <c r="J780" t="s">
        <v>3</v>
      </c>
      <c r="K780">
        <v>305.86348199999998</v>
      </c>
      <c r="L780">
        <v>124.35986699999999</v>
      </c>
      <c r="M780" t="s">
        <v>4</v>
      </c>
      <c r="N780">
        <v>11.507572</v>
      </c>
      <c r="O780">
        <v>0.23682400000000001</v>
      </c>
      <c r="P780" t="s">
        <v>5</v>
      </c>
      <c r="Q780">
        <v>7.6996960000000003</v>
      </c>
      <c r="R780">
        <v>2.064384</v>
      </c>
      <c r="S780" t="s">
        <v>6</v>
      </c>
      <c r="T780">
        <v>249.73272499999999</v>
      </c>
      <c r="U780">
        <v>5.1496740000000001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1.23E-3</v>
      </c>
      <c r="AG780">
        <v>0</v>
      </c>
      <c r="AH780" t="s">
        <v>11</v>
      </c>
      <c r="AI780">
        <v>0.99954500000000002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153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329.90060599999998</v>
      </c>
      <c r="I781">
        <v>175.09666000000001</v>
      </c>
      <c r="J781" t="s">
        <v>3</v>
      </c>
      <c r="K781">
        <v>321.85949299999999</v>
      </c>
      <c r="L781">
        <v>137.56608600000001</v>
      </c>
      <c r="M781" t="s">
        <v>4</v>
      </c>
      <c r="N781">
        <v>12.112640000000001</v>
      </c>
      <c r="O781">
        <v>0.26445800000000003</v>
      </c>
      <c r="P781" t="s">
        <v>5</v>
      </c>
      <c r="Q781">
        <v>8.0898330000000005</v>
      </c>
      <c r="R781">
        <v>2.268551</v>
      </c>
      <c r="S781" t="s">
        <v>6</v>
      </c>
      <c r="T781">
        <v>262.86133999999998</v>
      </c>
      <c r="U781">
        <v>5.702528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1.23E-3</v>
      </c>
      <c r="AG781">
        <v>0</v>
      </c>
      <c r="AH781" t="s">
        <v>11</v>
      </c>
      <c r="AI781">
        <v>0.99956400000000001</v>
      </c>
      <c r="AJ781">
        <v>0</v>
      </c>
      <c r="AK781" t="s">
        <v>12</v>
      </c>
      <c r="AL781">
        <v>0</v>
      </c>
      <c r="AM78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01"/>
  <sheetViews>
    <sheetView workbookViewId="0">
      <selection activeCell="A2" sqref="A2:AN70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43.693947000000001</v>
      </c>
      <c r="I2">
        <v>4.0541000000000001E-2</v>
      </c>
      <c r="J2" t="s">
        <v>3</v>
      </c>
      <c r="K2">
        <v>22.850394999999999</v>
      </c>
      <c r="L2">
        <v>7.3130000000000001E-3</v>
      </c>
      <c r="M2" t="s">
        <v>4</v>
      </c>
      <c r="N2">
        <v>17.887073000000001</v>
      </c>
      <c r="O2">
        <v>4.182E-3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87.409222999999997</v>
      </c>
      <c r="I3">
        <v>0.13548299999999999</v>
      </c>
      <c r="J3" t="s">
        <v>3</v>
      </c>
      <c r="K3">
        <v>45.700017000000003</v>
      </c>
      <c r="L3">
        <v>2.9628999999999999E-2</v>
      </c>
      <c r="M3" t="s">
        <v>4</v>
      </c>
      <c r="N3">
        <v>35.774755999999996</v>
      </c>
      <c r="O3">
        <v>1.7214E-2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131.10073600000001</v>
      </c>
      <c r="I4">
        <v>0.309865</v>
      </c>
      <c r="J4" t="s">
        <v>3</v>
      </c>
      <c r="K4">
        <v>68.547961999999998</v>
      </c>
      <c r="L4">
        <v>6.5993999999999997E-2</v>
      </c>
      <c r="M4" t="s">
        <v>4</v>
      </c>
      <c r="N4">
        <v>53.661814</v>
      </c>
      <c r="O4">
        <v>3.8594999999999997E-2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174.78502599999999</v>
      </c>
      <c r="I5">
        <v>0.52141099999999996</v>
      </c>
      <c r="J5" t="s">
        <v>3</v>
      </c>
      <c r="K5">
        <v>91.396395999999996</v>
      </c>
      <c r="L5">
        <v>0.11816</v>
      </c>
      <c r="M5" t="s">
        <v>4</v>
      </c>
      <c r="N5">
        <v>71.547128000000001</v>
      </c>
      <c r="O5">
        <v>6.9018999999999997E-2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218.52274700000001</v>
      </c>
      <c r="I6">
        <v>0.82460599999999995</v>
      </c>
      <c r="J6" t="s">
        <v>3</v>
      </c>
      <c r="K6">
        <v>114.24706500000001</v>
      </c>
      <c r="L6">
        <v>0.18334</v>
      </c>
      <c r="M6" t="s">
        <v>4</v>
      </c>
      <c r="N6">
        <v>89.432556000000005</v>
      </c>
      <c r="O6">
        <v>0.10662099999999999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262.261799</v>
      </c>
      <c r="I7">
        <v>1.1082419999999999</v>
      </c>
      <c r="J7" t="s">
        <v>3</v>
      </c>
      <c r="K7">
        <v>137.10145800000001</v>
      </c>
      <c r="L7">
        <v>0.265538</v>
      </c>
      <c r="M7" t="s">
        <v>4</v>
      </c>
      <c r="N7">
        <v>107.32170600000001</v>
      </c>
      <c r="O7">
        <v>0.15249799999999999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305.95404100000002</v>
      </c>
      <c r="I8">
        <v>1.409632</v>
      </c>
      <c r="J8" t="s">
        <v>3</v>
      </c>
      <c r="K8">
        <v>159.95698100000001</v>
      </c>
      <c r="L8">
        <v>0.36039199999999999</v>
      </c>
      <c r="M8" t="s">
        <v>4</v>
      </c>
      <c r="N8">
        <v>125.21151999999999</v>
      </c>
      <c r="O8">
        <v>0.206451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349.67326600000001</v>
      </c>
      <c r="I9">
        <v>1.7098899999999999</v>
      </c>
      <c r="J9" t="s">
        <v>3</v>
      </c>
      <c r="K9">
        <v>182.811072</v>
      </c>
      <c r="L9">
        <v>0.46594000000000002</v>
      </c>
      <c r="M9" t="s">
        <v>4</v>
      </c>
      <c r="N9">
        <v>143.09900200000001</v>
      </c>
      <c r="O9">
        <v>0.26822499999999999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393.38847500000003</v>
      </c>
      <c r="I10">
        <v>2.0431940000000002</v>
      </c>
      <c r="J10" t="s">
        <v>3</v>
      </c>
      <c r="K10">
        <v>205.66681399999999</v>
      </c>
      <c r="L10">
        <v>0.59474499999999997</v>
      </c>
      <c r="M10" t="s">
        <v>4</v>
      </c>
      <c r="N10">
        <v>160.984632</v>
      </c>
      <c r="O10">
        <v>0.341922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437.12871799999999</v>
      </c>
      <c r="I11">
        <v>2.4235449999999998</v>
      </c>
      <c r="J11" t="s">
        <v>3</v>
      </c>
      <c r="K11">
        <v>228.52455599999999</v>
      </c>
      <c r="L11">
        <v>0.73519100000000004</v>
      </c>
      <c r="M11" t="s">
        <v>4</v>
      </c>
      <c r="N11">
        <v>178.871824</v>
      </c>
      <c r="O11">
        <v>0.42024899999999998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480.83537200000001</v>
      </c>
      <c r="I12">
        <v>2.8839329999999999</v>
      </c>
      <c r="J12" t="s">
        <v>3</v>
      </c>
      <c r="K12">
        <v>251.38029800000001</v>
      </c>
      <c r="L12">
        <v>0.89103299999999996</v>
      </c>
      <c r="M12" t="s">
        <v>4</v>
      </c>
      <c r="N12">
        <v>196.75789700000001</v>
      </c>
      <c r="O12">
        <v>0.50904000000000005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524.54735200000005</v>
      </c>
      <c r="I13">
        <v>3.3046890000000002</v>
      </c>
      <c r="J13" t="s">
        <v>3</v>
      </c>
      <c r="K13">
        <v>274.23840300000001</v>
      </c>
      <c r="L13">
        <v>1.05847</v>
      </c>
      <c r="M13" t="s">
        <v>4</v>
      </c>
      <c r="N13">
        <v>214.64572100000001</v>
      </c>
      <c r="O13">
        <v>0.60445599999999999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568.24109599999997</v>
      </c>
      <c r="I14">
        <v>3.797237</v>
      </c>
      <c r="J14" t="s">
        <v>3</v>
      </c>
      <c r="K14">
        <v>297.09860400000002</v>
      </c>
      <c r="L14">
        <v>1.2295240000000001</v>
      </c>
      <c r="M14" t="s">
        <v>4</v>
      </c>
      <c r="N14">
        <v>232.532858</v>
      </c>
      <c r="O14">
        <v>0.70638699999999999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611.96342700000002</v>
      </c>
      <c r="I15">
        <v>4.4014170000000004</v>
      </c>
      <c r="J15" t="s">
        <v>3</v>
      </c>
      <c r="K15">
        <v>319.95943</v>
      </c>
      <c r="L15">
        <v>1.421222</v>
      </c>
      <c r="M15" t="s">
        <v>4</v>
      </c>
      <c r="N15">
        <v>250.42121299999999</v>
      </c>
      <c r="O15">
        <v>0.81620599999999999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655.68864599999995</v>
      </c>
      <c r="I16">
        <v>5.0545070000000001</v>
      </c>
      <c r="J16" t="s">
        <v>3</v>
      </c>
      <c r="K16">
        <v>342.82294899999999</v>
      </c>
      <c r="L16">
        <v>1.6276759999999999</v>
      </c>
      <c r="M16" t="s">
        <v>4</v>
      </c>
      <c r="N16">
        <v>268.309686</v>
      </c>
      <c r="O16">
        <v>0.93657999999999997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699.37955399999998</v>
      </c>
      <c r="I17">
        <v>5.7043359999999996</v>
      </c>
      <c r="J17" t="s">
        <v>3</v>
      </c>
      <c r="K17">
        <v>365.68044600000002</v>
      </c>
      <c r="L17">
        <v>1.8409359999999999</v>
      </c>
      <c r="M17" t="s">
        <v>4</v>
      </c>
      <c r="N17">
        <v>286.19189499999999</v>
      </c>
      <c r="O17">
        <v>1.060052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743.08126600000003</v>
      </c>
      <c r="I18">
        <v>6.2113870000000002</v>
      </c>
      <c r="J18" t="s">
        <v>3</v>
      </c>
      <c r="K18">
        <v>388.54359799999997</v>
      </c>
      <c r="L18">
        <v>2.0672290000000002</v>
      </c>
      <c r="M18" t="s">
        <v>4</v>
      </c>
      <c r="N18">
        <v>304.07694700000002</v>
      </c>
      <c r="O18">
        <v>1.193168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786.79881699999999</v>
      </c>
      <c r="I19">
        <v>7.0055170000000002</v>
      </c>
      <c r="J19" t="s">
        <v>3</v>
      </c>
      <c r="K19">
        <v>411.40462200000002</v>
      </c>
      <c r="L19">
        <v>2.3094229999999998</v>
      </c>
      <c r="M19" t="s">
        <v>4</v>
      </c>
      <c r="N19">
        <v>321.96136100000001</v>
      </c>
      <c r="O19">
        <v>1.333108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830.51646400000004</v>
      </c>
      <c r="I20">
        <v>7.6554529999999996</v>
      </c>
      <c r="J20" t="s">
        <v>3</v>
      </c>
      <c r="K20">
        <v>434.26776699999999</v>
      </c>
      <c r="L20">
        <v>2.5676160000000001</v>
      </c>
      <c r="M20" t="s">
        <v>4</v>
      </c>
      <c r="N20">
        <v>339.84654599999999</v>
      </c>
      <c r="O20">
        <v>1.4793909999999999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91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874.22430799999995</v>
      </c>
      <c r="I21" s="3">
        <v>8.4235509999999998</v>
      </c>
      <c r="J21" s="3" t="s">
        <v>3</v>
      </c>
      <c r="K21" s="3">
        <v>457.12954999999999</v>
      </c>
      <c r="L21" s="3">
        <v>2.8360910000000001</v>
      </c>
      <c r="M21" s="3" t="s">
        <v>4</v>
      </c>
      <c r="N21" s="3">
        <v>357.72844600000002</v>
      </c>
      <c r="O21" s="3">
        <v>1.6283559999999999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42.186750000000004</v>
      </c>
      <c r="I42">
        <v>3.3477E-2</v>
      </c>
      <c r="J42" t="s">
        <v>3</v>
      </c>
      <c r="K42">
        <v>21.471596999999999</v>
      </c>
      <c r="L42">
        <v>1.2904000000000001E-2</v>
      </c>
      <c r="M42" t="s">
        <v>4</v>
      </c>
      <c r="N42">
        <v>17.862116</v>
      </c>
      <c r="O42">
        <v>1.6699999999999999E-4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84.192915999999997</v>
      </c>
      <c r="I43">
        <v>4.6767000000000003E-2</v>
      </c>
      <c r="J43" t="s">
        <v>3</v>
      </c>
      <c r="K43">
        <v>42.820611</v>
      </c>
      <c r="L43">
        <v>1.8707999999999999E-2</v>
      </c>
      <c r="M43" t="s">
        <v>4</v>
      </c>
      <c r="N43">
        <v>35.724463999999998</v>
      </c>
      <c r="O43">
        <v>3.9300000000000001E-4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126.219404</v>
      </c>
      <c r="I44">
        <v>8.4926000000000001E-2</v>
      </c>
      <c r="J44" t="s">
        <v>3</v>
      </c>
      <c r="K44">
        <v>64.181749999999994</v>
      </c>
      <c r="L44">
        <v>3.8342000000000001E-2</v>
      </c>
      <c r="M44" t="s">
        <v>4</v>
      </c>
      <c r="N44">
        <v>53.587591000000003</v>
      </c>
      <c r="O44">
        <v>6.6100000000000002E-4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168.22452899999999</v>
      </c>
      <c r="I45">
        <v>0.12526499999999999</v>
      </c>
      <c r="J45" t="s">
        <v>3</v>
      </c>
      <c r="K45">
        <v>85.531707999999995</v>
      </c>
      <c r="L45">
        <v>5.5833000000000001E-2</v>
      </c>
      <c r="M45" t="s">
        <v>4</v>
      </c>
      <c r="N45">
        <v>71.448699000000005</v>
      </c>
      <c r="O45">
        <v>7.7200000000000001E-4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210.26006000000001</v>
      </c>
      <c r="I46">
        <v>0.229655</v>
      </c>
      <c r="J46" t="s">
        <v>3</v>
      </c>
      <c r="K46">
        <v>106.89695399999999</v>
      </c>
      <c r="L46">
        <v>9.4355999999999995E-2</v>
      </c>
      <c r="M46" t="s">
        <v>4</v>
      </c>
      <c r="N46">
        <v>89.308098000000001</v>
      </c>
      <c r="O46">
        <v>8.0599999999999997E-4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252.28397200000001</v>
      </c>
      <c r="I47">
        <v>0.33916600000000002</v>
      </c>
      <c r="J47" t="s">
        <v>3</v>
      </c>
      <c r="K47">
        <v>128.25381200000001</v>
      </c>
      <c r="L47">
        <v>0.13162399999999999</v>
      </c>
      <c r="M47" t="s">
        <v>4</v>
      </c>
      <c r="N47">
        <v>107.171228</v>
      </c>
      <c r="O47">
        <v>8.4000000000000003E-4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294.28119299999997</v>
      </c>
      <c r="I48">
        <v>0.38180900000000001</v>
      </c>
      <c r="J48" t="s">
        <v>3</v>
      </c>
      <c r="K48">
        <v>149.595685</v>
      </c>
      <c r="L48">
        <v>0.150945</v>
      </c>
      <c r="M48" t="s">
        <v>4</v>
      </c>
      <c r="N48">
        <v>125.035318</v>
      </c>
      <c r="O48">
        <v>9.4200000000000002E-4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336.26193799999999</v>
      </c>
      <c r="I49">
        <v>0.38516499999999998</v>
      </c>
      <c r="J49" t="s">
        <v>3</v>
      </c>
      <c r="K49">
        <v>170.92565400000001</v>
      </c>
      <c r="L49">
        <v>0.15021200000000001</v>
      </c>
      <c r="M49" t="s">
        <v>4</v>
      </c>
      <c r="N49">
        <v>142.89417399999999</v>
      </c>
      <c r="O49">
        <v>1.039E-3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378.25843400000002</v>
      </c>
      <c r="I50">
        <v>0.41953499999999999</v>
      </c>
      <c r="J50" t="s">
        <v>3</v>
      </c>
      <c r="K50">
        <v>192.27284399999999</v>
      </c>
      <c r="L50">
        <v>0.16736400000000001</v>
      </c>
      <c r="M50" t="s">
        <v>4</v>
      </c>
      <c r="N50">
        <v>160.75905399999999</v>
      </c>
      <c r="O50">
        <v>1.3960000000000001E-3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420.26707599999997</v>
      </c>
      <c r="I51">
        <v>0.46161000000000002</v>
      </c>
      <c r="J51" t="s">
        <v>3</v>
      </c>
      <c r="K51">
        <v>213.627272</v>
      </c>
      <c r="L51">
        <v>0.18474299999999999</v>
      </c>
      <c r="M51" t="s">
        <v>4</v>
      </c>
      <c r="N51">
        <v>178.622794</v>
      </c>
      <c r="O51">
        <v>1.4480000000000001E-3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462.28567600000002</v>
      </c>
      <c r="I52">
        <v>0.51971299999999998</v>
      </c>
      <c r="J52" t="s">
        <v>3</v>
      </c>
      <c r="K52">
        <v>234.983011</v>
      </c>
      <c r="L52">
        <v>0.20246600000000001</v>
      </c>
      <c r="M52" t="s">
        <v>4</v>
      </c>
      <c r="N52">
        <v>196.48737499999999</v>
      </c>
      <c r="O52">
        <v>1.686E-3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504.33009299999998</v>
      </c>
      <c r="I53">
        <v>0.75397000000000003</v>
      </c>
      <c r="J53" t="s">
        <v>3</v>
      </c>
      <c r="K53">
        <v>256.34982000000002</v>
      </c>
      <c r="L53">
        <v>0.27764299999999997</v>
      </c>
      <c r="M53" t="s">
        <v>4</v>
      </c>
      <c r="N53">
        <v>214.347252</v>
      </c>
      <c r="O53">
        <v>2.1150000000000001E-3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546.37991699999998</v>
      </c>
      <c r="I54">
        <v>0.87694700000000003</v>
      </c>
      <c r="J54" t="s">
        <v>3</v>
      </c>
      <c r="K54">
        <v>277.723207</v>
      </c>
      <c r="L54">
        <v>0.31010300000000002</v>
      </c>
      <c r="M54" t="s">
        <v>4</v>
      </c>
      <c r="N54">
        <v>232.21083100000001</v>
      </c>
      <c r="O54">
        <v>2.0969999999999999E-3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588.38096700000006</v>
      </c>
      <c r="I55">
        <v>1.0032460000000001</v>
      </c>
      <c r="J55" t="s">
        <v>3</v>
      </c>
      <c r="K55">
        <v>299.06401599999998</v>
      </c>
      <c r="L55">
        <v>0.343642</v>
      </c>
      <c r="M55" t="s">
        <v>4</v>
      </c>
      <c r="N55">
        <v>250.07394199999999</v>
      </c>
      <c r="O55">
        <v>2.2989999999999998E-3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630.384908</v>
      </c>
      <c r="I56">
        <v>1.01755</v>
      </c>
      <c r="J56" t="s">
        <v>3</v>
      </c>
      <c r="K56">
        <v>320.40639599999997</v>
      </c>
      <c r="L56">
        <v>0.34460000000000002</v>
      </c>
      <c r="M56" t="s">
        <v>4</v>
      </c>
      <c r="N56">
        <v>267.93650000000002</v>
      </c>
      <c r="O56">
        <v>2.2590000000000002E-3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672.42315199999996</v>
      </c>
      <c r="I57">
        <v>1.0935509999999999</v>
      </c>
      <c r="J57" t="s">
        <v>3</v>
      </c>
      <c r="K57">
        <v>341.76954799999999</v>
      </c>
      <c r="L57">
        <v>0.36468200000000001</v>
      </c>
      <c r="M57" t="s">
        <v>4</v>
      </c>
      <c r="N57">
        <v>285.79818499999999</v>
      </c>
      <c r="O57">
        <v>2.3180000000000002E-3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714.466813</v>
      </c>
      <c r="I58">
        <v>1.248057</v>
      </c>
      <c r="J58" t="s">
        <v>3</v>
      </c>
      <c r="K58">
        <v>363.13820399999997</v>
      </c>
      <c r="L58">
        <v>0.41684900000000003</v>
      </c>
      <c r="M58" t="s">
        <v>4</v>
      </c>
      <c r="N58">
        <v>303.66401999999999</v>
      </c>
      <c r="O58">
        <v>2.4970000000000001E-3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756.48128299999996</v>
      </c>
      <c r="I59">
        <v>1.3528549999999999</v>
      </c>
      <c r="J59" t="s">
        <v>3</v>
      </c>
      <c r="K59">
        <v>384.48954300000003</v>
      </c>
      <c r="L59">
        <v>0.44690400000000002</v>
      </c>
      <c r="M59" t="s">
        <v>4</v>
      </c>
      <c r="N59">
        <v>321.527648</v>
      </c>
      <c r="O59">
        <v>2.4499999999999999E-3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798.50338699999998</v>
      </c>
      <c r="I60">
        <v>1.448696</v>
      </c>
      <c r="J60" t="s">
        <v>3</v>
      </c>
      <c r="K60">
        <v>405.84665000000001</v>
      </c>
      <c r="L60">
        <v>0.488983</v>
      </c>
      <c r="M60" t="s">
        <v>4</v>
      </c>
      <c r="N60">
        <v>339.39192400000002</v>
      </c>
      <c r="O60">
        <v>2.5349999999999999E-3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840.52305699999999</v>
      </c>
      <c r="I61" s="3">
        <v>1.519226</v>
      </c>
      <c r="J61" s="3" t="s">
        <v>3</v>
      </c>
      <c r="K61" s="3">
        <v>427.202518</v>
      </c>
      <c r="L61" s="3">
        <v>0.51346899999999995</v>
      </c>
      <c r="M61" s="3" t="s">
        <v>4</v>
      </c>
      <c r="N61" s="3">
        <v>357.25608499999998</v>
      </c>
      <c r="O61" s="3">
        <v>2.712E-3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54.836342000000002</v>
      </c>
      <c r="I62">
        <v>1.4532E-2</v>
      </c>
      <c r="J62" t="s">
        <v>3</v>
      </c>
      <c r="K62">
        <v>36.283383000000001</v>
      </c>
      <c r="L62">
        <v>9.2999999999999997E-5</v>
      </c>
      <c r="M62" t="s">
        <v>4</v>
      </c>
      <c r="N62">
        <v>22.708991000000001</v>
      </c>
      <c r="O62">
        <v>1.2999999999999999E-5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109.689151</v>
      </c>
      <c r="I63">
        <v>7.4200000000000002E-2</v>
      </c>
      <c r="J63" t="s">
        <v>3</v>
      </c>
      <c r="K63">
        <v>72.574326999999997</v>
      </c>
      <c r="L63">
        <v>2.5900000000000001E-4</v>
      </c>
      <c r="M63" t="s">
        <v>4</v>
      </c>
      <c r="N63">
        <v>45.417948000000003</v>
      </c>
      <c r="O63">
        <v>3.4E-5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164.515725</v>
      </c>
      <c r="I64">
        <v>0.143674</v>
      </c>
      <c r="J64" t="s">
        <v>3</v>
      </c>
      <c r="K64">
        <v>108.879706</v>
      </c>
      <c r="L64">
        <v>3.5300000000000002E-4</v>
      </c>
      <c r="M64" t="s">
        <v>4</v>
      </c>
      <c r="N64">
        <v>68.126655999999997</v>
      </c>
      <c r="O64">
        <v>5.8999999999999998E-5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219.336962</v>
      </c>
      <c r="I65">
        <v>0.21171000000000001</v>
      </c>
      <c r="J65" t="s">
        <v>3</v>
      </c>
      <c r="K65">
        <v>145.19264799999999</v>
      </c>
      <c r="L65">
        <v>5.1999999999999995E-4</v>
      </c>
      <c r="M65" t="s">
        <v>4</v>
      </c>
      <c r="N65">
        <v>90.834727000000001</v>
      </c>
      <c r="O65">
        <v>9.7E-5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274.14960100000002</v>
      </c>
      <c r="I66">
        <v>0.23219300000000001</v>
      </c>
      <c r="J66" t="s">
        <v>3</v>
      </c>
      <c r="K66">
        <v>181.51583400000001</v>
      </c>
      <c r="L66">
        <v>6.8099999999999996E-4</v>
      </c>
      <c r="M66" t="s">
        <v>4</v>
      </c>
      <c r="N66">
        <v>113.543342</v>
      </c>
      <c r="O66">
        <v>1.5100000000000001E-4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328.98311100000001</v>
      </c>
      <c r="I67">
        <v>0.28109099999999998</v>
      </c>
      <c r="J67" t="s">
        <v>3</v>
      </c>
      <c r="K67">
        <v>217.843771</v>
      </c>
      <c r="L67">
        <v>8.8199999999999997E-4</v>
      </c>
      <c r="M67" t="s">
        <v>4</v>
      </c>
      <c r="N67">
        <v>136.251701</v>
      </c>
      <c r="O67">
        <v>2.0000000000000001E-4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383.79881899999998</v>
      </c>
      <c r="I68">
        <v>0.32777000000000001</v>
      </c>
      <c r="J68" t="s">
        <v>3</v>
      </c>
      <c r="K68">
        <v>254.17795000000001</v>
      </c>
      <c r="L68">
        <v>1.2030000000000001E-3</v>
      </c>
      <c r="M68" t="s">
        <v>4</v>
      </c>
      <c r="N68">
        <v>158.96022099999999</v>
      </c>
      <c r="O68">
        <v>2.5000000000000001E-4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438.61095799999998</v>
      </c>
      <c r="I69">
        <v>0.38939200000000002</v>
      </c>
      <c r="J69" t="s">
        <v>3</v>
      </c>
      <c r="K69">
        <v>290.51663300000001</v>
      </c>
      <c r="L69">
        <v>1.354E-3</v>
      </c>
      <c r="M69" t="s">
        <v>4</v>
      </c>
      <c r="N69">
        <v>181.668553</v>
      </c>
      <c r="O69">
        <v>3.0899999999999998E-4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493.44854700000002</v>
      </c>
      <c r="I70">
        <v>0.452376</v>
      </c>
      <c r="J70" t="s">
        <v>3</v>
      </c>
      <c r="K70">
        <v>326.85678200000001</v>
      </c>
      <c r="L70">
        <v>1.7700000000000001E-3</v>
      </c>
      <c r="M70" t="s">
        <v>4</v>
      </c>
      <c r="N70">
        <v>204.37779900000001</v>
      </c>
      <c r="O70">
        <v>3.9199999999999999E-4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548.28191800000002</v>
      </c>
      <c r="I71">
        <v>0.50726499999999997</v>
      </c>
      <c r="J71" t="s">
        <v>3</v>
      </c>
      <c r="K71">
        <v>363.20333900000003</v>
      </c>
      <c r="L71">
        <v>2.1489999999999999E-3</v>
      </c>
      <c r="M71" t="s">
        <v>4</v>
      </c>
      <c r="N71">
        <v>227.08672999999999</v>
      </c>
      <c r="O71">
        <v>4.7600000000000002E-4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603.11729600000001</v>
      </c>
      <c r="I72">
        <v>0.58762199999999998</v>
      </c>
      <c r="J72" t="s">
        <v>3</v>
      </c>
      <c r="K72">
        <v>399.550749</v>
      </c>
      <c r="L72">
        <v>2.385E-3</v>
      </c>
      <c r="M72" t="s">
        <v>4</v>
      </c>
      <c r="N72">
        <v>249.795839</v>
      </c>
      <c r="O72">
        <v>5.2400000000000005E-4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657.97896900000001</v>
      </c>
      <c r="I73">
        <v>0.70255699999999999</v>
      </c>
      <c r="J73" t="s">
        <v>3</v>
      </c>
      <c r="K73">
        <v>435.90218299999998</v>
      </c>
      <c r="L73">
        <v>2.604E-3</v>
      </c>
      <c r="M73" t="s">
        <v>4</v>
      </c>
      <c r="N73">
        <v>272.50429000000003</v>
      </c>
      <c r="O73">
        <v>5.8900000000000001E-4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712.83748300000002</v>
      </c>
      <c r="I74">
        <v>0.82064700000000002</v>
      </c>
      <c r="J74" t="s">
        <v>3</v>
      </c>
      <c r="K74">
        <v>472.25339100000002</v>
      </c>
      <c r="L74">
        <v>2.9979999999999998E-3</v>
      </c>
      <c r="M74" t="s">
        <v>4</v>
      </c>
      <c r="N74">
        <v>295.21322300000003</v>
      </c>
      <c r="O74">
        <v>6.7100000000000005E-4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767.69430699999998</v>
      </c>
      <c r="I75">
        <v>0.97056200000000004</v>
      </c>
      <c r="J75" t="s">
        <v>3</v>
      </c>
      <c r="K75">
        <v>508.61138799999998</v>
      </c>
      <c r="L75">
        <v>3.3470000000000001E-3</v>
      </c>
      <c r="M75" t="s">
        <v>4</v>
      </c>
      <c r="N75">
        <v>317.921851</v>
      </c>
      <c r="O75">
        <v>7.5199999999999996E-4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822.53968899999995</v>
      </c>
      <c r="I76">
        <v>1.1099300000000001</v>
      </c>
      <c r="J76" t="s">
        <v>3</v>
      </c>
      <c r="K76">
        <v>544.97029999999995</v>
      </c>
      <c r="L76">
        <v>3.532E-3</v>
      </c>
      <c r="M76" t="s">
        <v>4</v>
      </c>
      <c r="N76">
        <v>340.62971700000003</v>
      </c>
      <c r="O76">
        <v>8.43E-4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877.40287999999998</v>
      </c>
      <c r="I77">
        <v>1.1655439999999999</v>
      </c>
      <c r="J77" t="s">
        <v>3</v>
      </c>
      <c r="K77">
        <v>581.33275000000003</v>
      </c>
      <c r="L77">
        <v>3.895E-3</v>
      </c>
      <c r="M77" t="s">
        <v>4</v>
      </c>
      <c r="N77">
        <v>363.337896</v>
      </c>
      <c r="O77">
        <v>9.5399999999999999E-4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932.25224900000001</v>
      </c>
      <c r="I78">
        <v>1.2132940000000001</v>
      </c>
      <c r="J78" t="s">
        <v>3</v>
      </c>
      <c r="K78">
        <v>617.70052499999997</v>
      </c>
      <c r="L78">
        <v>4.4429999999999999E-3</v>
      </c>
      <c r="M78" t="s">
        <v>4</v>
      </c>
      <c r="N78">
        <v>386.04656</v>
      </c>
      <c r="O78">
        <v>1.054E-3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987.10478999999998</v>
      </c>
      <c r="I79">
        <v>1.3168470000000001</v>
      </c>
      <c r="J79" t="s">
        <v>3</v>
      </c>
      <c r="K79">
        <v>654.070875</v>
      </c>
      <c r="L79">
        <v>4.7980000000000002E-3</v>
      </c>
      <c r="M79" t="s">
        <v>4</v>
      </c>
      <c r="N79">
        <v>408.75563799999998</v>
      </c>
      <c r="O79">
        <v>1.155E-3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1041.9761739999999</v>
      </c>
      <c r="I80">
        <v>1.461581</v>
      </c>
      <c r="J80" t="s">
        <v>3</v>
      </c>
      <c r="K80">
        <v>690.44572800000003</v>
      </c>
      <c r="L80">
        <v>5.4089999999999997E-3</v>
      </c>
      <c r="M80" t="s">
        <v>4</v>
      </c>
      <c r="N80">
        <v>431.46378700000002</v>
      </c>
      <c r="O80">
        <v>1.3240000000000001E-3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82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1096.840459</v>
      </c>
      <c r="I81" s="3">
        <v>1.5702560000000001</v>
      </c>
      <c r="J81" s="3" t="s">
        <v>3</v>
      </c>
      <c r="K81" s="3">
        <v>726.82289300000002</v>
      </c>
      <c r="L81" s="3">
        <v>5.6979999999999999E-3</v>
      </c>
      <c r="M81" s="3" t="s">
        <v>4</v>
      </c>
      <c r="N81" s="3">
        <v>454.17206099999999</v>
      </c>
      <c r="O81" s="3">
        <v>1.438E-3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57.321212000000003</v>
      </c>
      <c r="I82">
        <v>1.8095E-2</v>
      </c>
      <c r="J82" t="s">
        <v>3</v>
      </c>
      <c r="K82">
        <v>36.501359000000001</v>
      </c>
      <c r="L82">
        <v>6.7999999999999999E-5</v>
      </c>
      <c r="M82" t="s">
        <v>4</v>
      </c>
      <c r="N82">
        <v>22.927658000000001</v>
      </c>
      <c r="O82">
        <v>1.4E-5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114.62688900000001</v>
      </c>
      <c r="I83">
        <v>4.1293999999999997E-2</v>
      </c>
      <c r="J83" t="s">
        <v>3</v>
      </c>
      <c r="K83">
        <v>73.004941000000002</v>
      </c>
      <c r="L83">
        <v>1.84E-4</v>
      </c>
      <c r="M83" t="s">
        <v>4</v>
      </c>
      <c r="N83">
        <v>45.855041999999997</v>
      </c>
      <c r="O83">
        <v>4.5000000000000003E-5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171.947351</v>
      </c>
      <c r="I84">
        <v>7.3083999999999996E-2</v>
      </c>
      <c r="J84" t="s">
        <v>3</v>
      </c>
      <c r="K84">
        <v>109.523814</v>
      </c>
      <c r="L84">
        <v>3.2699999999999998E-4</v>
      </c>
      <c r="M84" t="s">
        <v>4</v>
      </c>
      <c r="N84">
        <v>68.781524000000005</v>
      </c>
      <c r="O84">
        <v>7.4999999999999993E-5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229.29187899999999</v>
      </c>
      <c r="I85">
        <v>0.11798500000000001</v>
      </c>
      <c r="J85" t="s">
        <v>3</v>
      </c>
      <c r="K85">
        <v>146.05763300000001</v>
      </c>
      <c r="L85">
        <v>4.3899999999999999E-4</v>
      </c>
      <c r="M85" t="s">
        <v>4</v>
      </c>
      <c r="N85">
        <v>91.708650000000006</v>
      </c>
      <c r="O85">
        <v>1.07E-4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286.636956</v>
      </c>
      <c r="I86">
        <v>0.171266</v>
      </c>
      <c r="J86" t="s">
        <v>3</v>
      </c>
      <c r="K86">
        <v>182.598535</v>
      </c>
      <c r="L86">
        <v>5.7700000000000004E-4</v>
      </c>
      <c r="M86" t="s">
        <v>4</v>
      </c>
      <c r="N86">
        <v>114.63588900000001</v>
      </c>
      <c r="O86">
        <v>1.65E-4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343.98208399999999</v>
      </c>
      <c r="I87">
        <v>0.24302799999999999</v>
      </c>
      <c r="J87" t="s">
        <v>3</v>
      </c>
      <c r="K87">
        <v>219.14337900000001</v>
      </c>
      <c r="L87">
        <v>7.4799999999999997E-4</v>
      </c>
      <c r="M87" t="s">
        <v>4</v>
      </c>
      <c r="N87">
        <v>137.56360599999999</v>
      </c>
      <c r="O87">
        <v>2.32E-4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401.33815399999997</v>
      </c>
      <c r="I88">
        <v>0.299149</v>
      </c>
      <c r="J88" t="s">
        <v>3</v>
      </c>
      <c r="K88">
        <v>255.69247999999999</v>
      </c>
      <c r="L88">
        <v>8.6899999999999998E-4</v>
      </c>
      <c r="M88" t="s">
        <v>4</v>
      </c>
      <c r="N88">
        <v>160.49107599999999</v>
      </c>
      <c r="O88">
        <v>2.9300000000000002E-4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458.69544400000001</v>
      </c>
      <c r="I89">
        <v>0.37208599999999997</v>
      </c>
      <c r="J89" t="s">
        <v>3</v>
      </c>
      <c r="K89">
        <v>292.24658299999999</v>
      </c>
      <c r="L89">
        <v>1.047E-3</v>
      </c>
      <c r="M89" t="s">
        <v>4</v>
      </c>
      <c r="N89">
        <v>183.419353</v>
      </c>
      <c r="O89">
        <v>3.4299999999999999E-4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516.05378199999996</v>
      </c>
      <c r="I90">
        <v>0.48646800000000001</v>
      </c>
      <c r="J90" t="s">
        <v>3</v>
      </c>
      <c r="K90">
        <v>328.805139</v>
      </c>
      <c r="L90">
        <v>1.305E-3</v>
      </c>
      <c r="M90" t="s">
        <v>4</v>
      </c>
      <c r="N90">
        <v>206.34846899999999</v>
      </c>
      <c r="O90">
        <v>4.0400000000000001E-4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573.42401199999995</v>
      </c>
      <c r="I91">
        <v>0.54842100000000005</v>
      </c>
      <c r="J91" t="s">
        <v>3</v>
      </c>
      <c r="K91">
        <v>365.364351</v>
      </c>
      <c r="L91">
        <v>1.647E-3</v>
      </c>
      <c r="M91" t="s">
        <v>4</v>
      </c>
      <c r="N91">
        <v>229.277152</v>
      </c>
      <c r="O91">
        <v>4.8899999999999996E-4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630.808492</v>
      </c>
      <c r="I92">
        <v>0.56319699999999995</v>
      </c>
      <c r="J92" t="s">
        <v>3</v>
      </c>
      <c r="K92">
        <v>401.93191100000001</v>
      </c>
      <c r="L92">
        <v>1.7600000000000001E-3</v>
      </c>
      <c r="M92" t="s">
        <v>4</v>
      </c>
      <c r="N92">
        <v>252.206232</v>
      </c>
      <c r="O92">
        <v>5.6899999999999995E-4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688.19152799999995</v>
      </c>
      <c r="I93">
        <v>0.60836000000000001</v>
      </c>
      <c r="J93" t="s">
        <v>3</v>
      </c>
      <c r="K93">
        <v>438.50233900000001</v>
      </c>
      <c r="L93">
        <v>1.789E-3</v>
      </c>
      <c r="M93" t="s">
        <v>4</v>
      </c>
      <c r="N93">
        <v>275.13489099999998</v>
      </c>
      <c r="O93">
        <v>6.5899999999999997E-4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745.59321199999999</v>
      </c>
      <c r="I94">
        <v>0.74067499999999997</v>
      </c>
      <c r="J94" t="s">
        <v>3</v>
      </c>
      <c r="K94">
        <v>475.07632100000001</v>
      </c>
      <c r="L94">
        <v>2.0609999999999999E-3</v>
      </c>
      <c r="M94" t="s">
        <v>4</v>
      </c>
      <c r="N94">
        <v>298.06445300000001</v>
      </c>
      <c r="O94">
        <v>7.1500000000000003E-4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802.97940400000005</v>
      </c>
      <c r="I95">
        <v>0.849688</v>
      </c>
      <c r="J95" t="s">
        <v>3</v>
      </c>
      <c r="K95">
        <v>511.653505</v>
      </c>
      <c r="L95">
        <v>2.245E-3</v>
      </c>
      <c r="M95" t="s">
        <v>4</v>
      </c>
      <c r="N95">
        <v>320.99366099999997</v>
      </c>
      <c r="O95">
        <v>7.8100000000000001E-4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860.36717499999997</v>
      </c>
      <c r="I96">
        <v>0.99360000000000004</v>
      </c>
      <c r="J96" t="s">
        <v>3</v>
      </c>
      <c r="K96">
        <v>548.23186599999997</v>
      </c>
      <c r="L96">
        <v>2.1800000000000001E-3</v>
      </c>
      <c r="M96" t="s">
        <v>4</v>
      </c>
      <c r="N96">
        <v>343.92388099999999</v>
      </c>
      <c r="O96">
        <v>8.7600000000000004E-4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917.795568</v>
      </c>
      <c r="I97">
        <v>1.1456809999999999</v>
      </c>
      <c r="J97" t="s">
        <v>3</v>
      </c>
      <c r="K97">
        <v>584.81318499999998</v>
      </c>
      <c r="L97">
        <v>2.4239999999999999E-3</v>
      </c>
      <c r="M97" t="s">
        <v>4</v>
      </c>
      <c r="N97">
        <v>366.85387300000002</v>
      </c>
      <c r="O97">
        <v>9.8200000000000002E-4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975.20981700000004</v>
      </c>
      <c r="I98">
        <v>1.132684</v>
      </c>
      <c r="J98" t="s">
        <v>3</v>
      </c>
      <c r="K98">
        <v>621.39991499999996</v>
      </c>
      <c r="L98">
        <v>2.8059999999999999E-3</v>
      </c>
      <c r="M98" t="s">
        <v>4</v>
      </c>
      <c r="N98">
        <v>389.78414299999997</v>
      </c>
      <c r="O98">
        <v>1.085E-3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1032.634292</v>
      </c>
      <c r="I99">
        <v>1.178912</v>
      </c>
      <c r="J99" t="s">
        <v>3</v>
      </c>
      <c r="K99">
        <v>657.98982799999999</v>
      </c>
      <c r="L99">
        <v>3.346E-3</v>
      </c>
      <c r="M99" t="s">
        <v>4</v>
      </c>
      <c r="N99">
        <v>412.714226</v>
      </c>
      <c r="O99">
        <v>1.224E-3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1090.0235740000001</v>
      </c>
      <c r="I100">
        <v>1.299858</v>
      </c>
      <c r="J100" t="s">
        <v>3</v>
      </c>
      <c r="K100">
        <v>694.57962799999996</v>
      </c>
      <c r="L100">
        <v>3.8600000000000001E-3</v>
      </c>
      <c r="M100" t="s">
        <v>4</v>
      </c>
      <c r="N100">
        <v>435.64446600000002</v>
      </c>
      <c r="O100">
        <v>1.3470000000000001E-3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92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1147.451069</v>
      </c>
      <c r="I101" s="3">
        <v>1.4406559999999999</v>
      </c>
      <c r="J101" s="3" t="s">
        <v>3</v>
      </c>
      <c r="K101" s="3">
        <v>731.17722400000002</v>
      </c>
      <c r="L101" s="3">
        <v>4.0499999999999998E-3</v>
      </c>
      <c r="M101" s="3" t="s">
        <v>4</v>
      </c>
      <c r="N101" s="3">
        <v>458.57522799999998</v>
      </c>
      <c r="O101" s="3">
        <v>1.47E-3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53.932062999999999</v>
      </c>
      <c r="I102">
        <v>2.2308000000000001E-2</v>
      </c>
      <c r="J102" t="s">
        <v>3</v>
      </c>
      <c r="K102">
        <v>35.257592000000002</v>
      </c>
      <c r="L102">
        <v>5.0000000000000002E-5</v>
      </c>
      <c r="M102" t="s">
        <v>4</v>
      </c>
      <c r="N102">
        <v>22.706802</v>
      </c>
      <c r="O102">
        <v>1.1E-5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107.846919</v>
      </c>
      <c r="I103">
        <v>8.7434999999999999E-2</v>
      </c>
      <c r="J103" t="s">
        <v>3</v>
      </c>
      <c r="K103">
        <v>70.493684000000002</v>
      </c>
      <c r="L103">
        <v>1.05E-4</v>
      </c>
      <c r="M103" t="s">
        <v>4</v>
      </c>
      <c r="N103">
        <v>45.413322999999998</v>
      </c>
      <c r="O103">
        <v>3.8999999999999999E-5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161.76945499999999</v>
      </c>
      <c r="I104">
        <v>0.21056800000000001</v>
      </c>
      <c r="J104" t="s">
        <v>3</v>
      </c>
      <c r="K104">
        <v>105.729821</v>
      </c>
      <c r="L104">
        <v>1.76E-4</v>
      </c>
      <c r="M104" t="s">
        <v>4</v>
      </c>
      <c r="N104">
        <v>68.119556000000003</v>
      </c>
      <c r="O104">
        <v>7.7999999999999999E-5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215.671345</v>
      </c>
      <c r="I105">
        <v>0.36606300000000003</v>
      </c>
      <c r="J105" t="s">
        <v>3</v>
      </c>
      <c r="K105">
        <v>140.96527900000001</v>
      </c>
      <c r="L105">
        <v>2.7599999999999999E-4</v>
      </c>
      <c r="M105" t="s">
        <v>4</v>
      </c>
      <c r="N105">
        <v>90.826091000000005</v>
      </c>
      <c r="O105">
        <v>1.2300000000000001E-4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269.60217799999998</v>
      </c>
      <c r="I106">
        <v>0.58865500000000004</v>
      </c>
      <c r="J106" t="s">
        <v>3</v>
      </c>
      <c r="K106">
        <v>176.20108200000001</v>
      </c>
      <c r="L106">
        <v>3.8400000000000001E-4</v>
      </c>
      <c r="M106" t="s">
        <v>4</v>
      </c>
      <c r="N106">
        <v>113.532695</v>
      </c>
      <c r="O106">
        <v>1.74E-4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323.52806199999998</v>
      </c>
      <c r="I107">
        <v>0.83757099999999995</v>
      </c>
      <c r="J107" t="s">
        <v>3</v>
      </c>
      <c r="K107">
        <v>211.436396</v>
      </c>
      <c r="L107">
        <v>5.44E-4</v>
      </c>
      <c r="M107" t="s">
        <v>4</v>
      </c>
      <c r="N107">
        <v>136.239453</v>
      </c>
      <c r="O107">
        <v>2.3499999999999999E-4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377.44581099999999</v>
      </c>
      <c r="I108">
        <v>1.1916949999999999</v>
      </c>
      <c r="J108" t="s">
        <v>3</v>
      </c>
      <c r="K108">
        <v>246.67104599999999</v>
      </c>
      <c r="L108">
        <v>7.54E-4</v>
      </c>
      <c r="M108" t="s">
        <v>4</v>
      </c>
      <c r="N108">
        <v>158.94612599999999</v>
      </c>
      <c r="O108">
        <v>3.1599999999999998E-4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431.37149199999999</v>
      </c>
      <c r="I109">
        <v>1.5040549999999999</v>
      </c>
      <c r="J109" t="s">
        <v>3</v>
      </c>
      <c r="K109">
        <v>281.90671600000002</v>
      </c>
      <c r="L109">
        <v>9.8999999999999999E-4</v>
      </c>
      <c r="M109" t="s">
        <v>4</v>
      </c>
      <c r="N109">
        <v>181.65311600000001</v>
      </c>
      <c r="O109">
        <v>4.1300000000000001E-4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485.29063200000002</v>
      </c>
      <c r="I110">
        <v>1.889059</v>
      </c>
      <c r="J110" t="s">
        <v>3</v>
      </c>
      <c r="K110">
        <v>317.14173</v>
      </c>
      <c r="L110">
        <v>1.2130000000000001E-3</v>
      </c>
      <c r="M110" t="s">
        <v>4</v>
      </c>
      <c r="N110">
        <v>204.35979599999999</v>
      </c>
      <c r="O110">
        <v>5.0100000000000003E-4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539.19823099999996</v>
      </c>
      <c r="I111">
        <v>2.2819799999999999</v>
      </c>
      <c r="J111" t="s">
        <v>3</v>
      </c>
      <c r="K111">
        <v>352.37573500000002</v>
      </c>
      <c r="L111">
        <v>1.493E-3</v>
      </c>
      <c r="M111" t="s">
        <v>4</v>
      </c>
      <c r="N111">
        <v>227.06666300000001</v>
      </c>
      <c r="O111">
        <v>6.1300000000000005E-4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593.13862400000005</v>
      </c>
      <c r="I112">
        <v>2.7475800000000001</v>
      </c>
      <c r="J112" t="s">
        <v>3</v>
      </c>
      <c r="K112">
        <v>387.61100299999998</v>
      </c>
      <c r="L112">
        <v>1.7229999999999999E-3</v>
      </c>
      <c r="M112" t="s">
        <v>4</v>
      </c>
      <c r="N112">
        <v>249.77357599999999</v>
      </c>
      <c r="O112">
        <v>7.1900000000000002E-4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647.060428</v>
      </c>
      <c r="I113">
        <v>3.2292369999999999</v>
      </c>
      <c r="J113" t="s">
        <v>3</v>
      </c>
      <c r="K113">
        <v>422.84554000000003</v>
      </c>
      <c r="L113">
        <v>2.0309999999999998E-3</v>
      </c>
      <c r="M113" t="s">
        <v>4</v>
      </c>
      <c r="N113">
        <v>272.48063000000002</v>
      </c>
      <c r="O113">
        <v>8.4500000000000005E-4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700.98953700000004</v>
      </c>
      <c r="I114">
        <v>3.6765249999999998</v>
      </c>
      <c r="J114" t="s">
        <v>3</v>
      </c>
      <c r="K114">
        <v>458.08003400000001</v>
      </c>
      <c r="L114">
        <v>2.3249999999999998E-3</v>
      </c>
      <c r="M114" t="s">
        <v>4</v>
      </c>
      <c r="N114">
        <v>295.18708600000002</v>
      </c>
      <c r="O114">
        <v>9.8499999999999998E-4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754.899722</v>
      </c>
      <c r="I115">
        <v>4.2226419999999996</v>
      </c>
      <c r="J115" t="s">
        <v>3</v>
      </c>
      <c r="K115">
        <v>493.31356</v>
      </c>
      <c r="L115">
        <v>2.6489999999999999E-3</v>
      </c>
      <c r="M115" t="s">
        <v>4</v>
      </c>
      <c r="N115">
        <v>317.89367800000002</v>
      </c>
      <c r="O115">
        <v>1.1100000000000001E-3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808.83649400000002</v>
      </c>
      <c r="I116">
        <v>4.8658330000000003</v>
      </c>
      <c r="J116" t="s">
        <v>3</v>
      </c>
      <c r="K116">
        <v>528.54757099999995</v>
      </c>
      <c r="L116">
        <v>3.0170000000000002E-3</v>
      </c>
      <c r="M116" t="s">
        <v>4</v>
      </c>
      <c r="N116">
        <v>340.60048799999998</v>
      </c>
      <c r="O116">
        <v>1.268E-3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862.72890400000006</v>
      </c>
      <c r="I117">
        <v>5.5225379999999999</v>
      </c>
      <c r="J117" t="s">
        <v>3</v>
      </c>
      <c r="K117">
        <v>563.78212799999994</v>
      </c>
      <c r="L117">
        <v>3.2620000000000001E-3</v>
      </c>
      <c r="M117" t="s">
        <v>4</v>
      </c>
      <c r="N117">
        <v>363.30723799999998</v>
      </c>
      <c r="O117">
        <v>1.3810000000000001E-3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916.65713600000004</v>
      </c>
      <c r="I118">
        <v>6.258426</v>
      </c>
      <c r="J118" t="s">
        <v>3</v>
      </c>
      <c r="K118">
        <v>599.01601700000003</v>
      </c>
      <c r="L118">
        <v>3.6930000000000001E-3</v>
      </c>
      <c r="M118" t="s">
        <v>4</v>
      </c>
      <c r="N118">
        <v>386.013623</v>
      </c>
      <c r="O118">
        <v>1.526E-3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970.58272099999999</v>
      </c>
      <c r="I119">
        <v>7.0816220000000003</v>
      </c>
      <c r="J119" t="s">
        <v>3</v>
      </c>
      <c r="K119">
        <v>634.24927100000002</v>
      </c>
      <c r="L119">
        <v>4.0299999999999997E-3</v>
      </c>
      <c r="M119" t="s">
        <v>4</v>
      </c>
      <c r="N119">
        <v>408.72028</v>
      </c>
      <c r="O119">
        <v>1.65E-3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1024.4989579999999</v>
      </c>
      <c r="I120">
        <v>7.8813610000000001</v>
      </c>
      <c r="J120" t="s">
        <v>3</v>
      </c>
      <c r="K120">
        <v>669.48244099999999</v>
      </c>
      <c r="L120">
        <v>4.4850000000000003E-3</v>
      </c>
      <c r="M120" t="s">
        <v>4</v>
      </c>
      <c r="N120">
        <v>431.42658</v>
      </c>
      <c r="O120">
        <v>1.8209999999999999E-3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83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1078.407246</v>
      </c>
      <c r="I121" s="3">
        <v>8.6519879999999993</v>
      </c>
      <c r="J121" s="3" t="s">
        <v>3</v>
      </c>
      <c r="K121" s="3">
        <v>704.71552699999995</v>
      </c>
      <c r="L121" s="3">
        <v>4.9389999999999998E-3</v>
      </c>
      <c r="M121" s="3" t="s">
        <v>4</v>
      </c>
      <c r="N121" s="3">
        <v>454.133107</v>
      </c>
      <c r="O121" s="3">
        <v>2.003E-3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96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60.984161999999998</v>
      </c>
      <c r="I122">
        <v>0.26267499999999999</v>
      </c>
      <c r="J122" t="s">
        <v>3</v>
      </c>
      <c r="K122">
        <v>40.375205999999999</v>
      </c>
      <c r="L122">
        <v>0.22297900000000001</v>
      </c>
      <c r="M122" t="s">
        <v>4</v>
      </c>
      <c r="N122">
        <v>23.086283999999999</v>
      </c>
      <c r="O122">
        <v>1.5436999999999999E-2</v>
      </c>
      <c r="P122" t="s">
        <v>5</v>
      </c>
      <c r="Q122">
        <v>13.975538</v>
      </c>
      <c r="R122">
        <v>0.381992</v>
      </c>
      <c r="S122" t="s">
        <v>6</v>
      </c>
      <c r="T122">
        <v>37.990242000000002</v>
      </c>
      <c r="U122">
        <v>0.88605599999999995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1.2340000000000001E-3</v>
      </c>
      <c r="AG122">
        <v>0</v>
      </c>
      <c r="AH122" t="s">
        <v>11</v>
      </c>
      <c r="AI122">
        <v>0.99631999999999998</v>
      </c>
      <c r="AJ122">
        <v>3.0000000000000001E-6</v>
      </c>
      <c r="AK122" t="s">
        <v>12</v>
      </c>
      <c r="AL122">
        <v>0</v>
      </c>
      <c r="AM122">
        <v>0</v>
      </c>
    </row>
    <row r="123" spans="1:39" x14ac:dyDescent="0.25">
      <c r="A123" t="s">
        <v>96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121.710776</v>
      </c>
      <c r="I123">
        <v>0.83868900000000002</v>
      </c>
      <c r="J123" t="s">
        <v>3</v>
      </c>
      <c r="K123">
        <v>80.533045999999999</v>
      </c>
      <c r="L123">
        <v>0.72372700000000001</v>
      </c>
      <c r="M123" t="s">
        <v>4</v>
      </c>
      <c r="N123">
        <v>46.150320999999998</v>
      </c>
      <c r="O123">
        <v>3.8302000000000003E-2</v>
      </c>
      <c r="P123" t="s">
        <v>5</v>
      </c>
      <c r="Q123">
        <v>27.731849</v>
      </c>
      <c r="R123">
        <v>1.308964</v>
      </c>
      <c r="S123" t="s">
        <v>6</v>
      </c>
      <c r="T123">
        <v>75.667721</v>
      </c>
      <c r="U123">
        <v>2.8660800000000002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1.232E-3</v>
      </c>
      <c r="AG123">
        <v>0</v>
      </c>
      <c r="AH123" t="s">
        <v>11</v>
      </c>
      <c r="AI123">
        <v>0.99695199999999995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96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182.43587500000001</v>
      </c>
      <c r="I124">
        <v>1.807239</v>
      </c>
      <c r="J124" t="s">
        <v>3</v>
      </c>
      <c r="K124">
        <v>120.681136</v>
      </c>
      <c r="L124">
        <v>1.558432</v>
      </c>
      <c r="M124" t="s">
        <v>4</v>
      </c>
      <c r="N124">
        <v>69.215660999999997</v>
      </c>
      <c r="O124">
        <v>8.6383000000000001E-2</v>
      </c>
      <c r="P124" t="s">
        <v>5</v>
      </c>
      <c r="Q124">
        <v>41.526406999999999</v>
      </c>
      <c r="R124">
        <v>2.7970869999999999</v>
      </c>
      <c r="S124" t="s">
        <v>6</v>
      </c>
      <c r="T124">
        <v>113.38887800000001</v>
      </c>
      <c r="U124">
        <v>6.3426739999999997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1.2310000000000001E-3</v>
      </c>
      <c r="AG124">
        <v>0</v>
      </c>
      <c r="AH124" t="s">
        <v>11</v>
      </c>
      <c r="AI124">
        <v>0.99729599999999996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96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243.13396</v>
      </c>
      <c r="I125">
        <v>2.381961</v>
      </c>
      <c r="J125" t="s">
        <v>3</v>
      </c>
      <c r="K125">
        <v>160.81021899999999</v>
      </c>
      <c r="L125">
        <v>2.1059350000000001</v>
      </c>
      <c r="M125" t="s">
        <v>4</v>
      </c>
      <c r="N125">
        <v>92.288101999999995</v>
      </c>
      <c r="O125">
        <v>0.14015</v>
      </c>
      <c r="P125" t="s">
        <v>5</v>
      </c>
      <c r="Q125">
        <v>55.300409999999999</v>
      </c>
      <c r="R125">
        <v>4.7476830000000003</v>
      </c>
      <c r="S125" t="s">
        <v>6</v>
      </c>
      <c r="T125">
        <v>151.095797</v>
      </c>
      <c r="U125">
        <v>10.628698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0.99789300000000003</v>
      </c>
      <c r="AJ125">
        <v>3.0000000000000001E-6</v>
      </c>
      <c r="AK125" t="s">
        <v>12</v>
      </c>
      <c r="AL125">
        <v>0</v>
      </c>
      <c r="AM125">
        <v>0</v>
      </c>
    </row>
    <row r="126" spans="1:39" x14ac:dyDescent="0.25">
      <c r="A126" t="s">
        <v>96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303.68595399999998</v>
      </c>
      <c r="I126">
        <v>2.7321569999999999</v>
      </c>
      <c r="J126" t="s">
        <v>3</v>
      </c>
      <c r="K126">
        <v>200.81133</v>
      </c>
      <c r="L126">
        <v>2.439241</v>
      </c>
      <c r="M126" t="s">
        <v>4</v>
      </c>
      <c r="N126">
        <v>115.333226</v>
      </c>
      <c r="O126">
        <v>0.19239600000000001</v>
      </c>
      <c r="P126" t="s">
        <v>5</v>
      </c>
      <c r="Q126">
        <v>68.942385000000002</v>
      </c>
      <c r="R126">
        <v>6.7772930000000002</v>
      </c>
      <c r="S126" t="s">
        <v>6</v>
      </c>
      <c r="T126">
        <v>188.57564300000001</v>
      </c>
      <c r="U126">
        <v>15.124217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0.99829100000000004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96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364.283613</v>
      </c>
      <c r="I127">
        <v>3.4911940000000001</v>
      </c>
      <c r="J127" t="s">
        <v>3</v>
      </c>
      <c r="K127">
        <v>240.844202</v>
      </c>
      <c r="L127">
        <v>3.243681</v>
      </c>
      <c r="M127" t="s">
        <v>4</v>
      </c>
      <c r="N127">
        <v>138.383206</v>
      </c>
      <c r="O127">
        <v>0.20661299999999999</v>
      </c>
      <c r="P127" t="s">
        <v>5</v>
      </c>
      <c r="Q127">
        <v>82.633647999999994</v>
      </c>
      <c r="R127">
        <v>8.797345</v>
      </c>
      <c r="S127" t="s">
        <v>6</v>
      </c>
      <c r="T127">
        <v>226.11889400000001</v>
      </c>
      <c r="U127">
        <v>18.643543999999999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0.99843899999999997</v>
      </c>
      <c r="AJ127">
        <v>1.9999999999999999E-6</v>
      </c>
      <c r="AK127" t="s">
        <v>12</v>
      </c>
      <c r="AL127">
        <v>0</v>
      </c>
      <c r="AM127">
        <v>0</v>
      </c>
    </row>
    <row r="128" spans="1:39" x14ac:dyDescent="0.25">
      <c r="A128" t="s">
        <v>96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424.96740999999997</v>
      </c>
      <c r="I128">
        <v>5.0219560000000003</v>
      </c>
      <c r="J128" t="s">
        <v>3</v>
      </c>
      <c r="K128">
        <v>280.97114900000003</v>
      </c>
      <c r="L128">
        <v>4.6200570000000001</v>
      </c>
      <c r="M128" t="s">
        <v>4</v>
      </c>
      <c r="N128">
        <v>161.43195299999999</v>
      </c>
      <c r="O128">
        <v>0.256965</v>
      </c>
      <c r="P128" t="s">
        <v>5</v>
      </c>
      <c r="Q128">
        <v>96.414981999999995</v>
      </c>
      <c r="R128">
        <v>11.725681</v>
      </c>
      <c r="S128" t="s">
        <v>6</v>
      </c>
      <c r="T128">
        <v>263.760649</v>
      </c>
      <c r="U128">
        <v>24.297736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0.99868999999999997</v>
      </c>
      <c r="AJ128">
        <v>1.9999999999999999E-6</v>
      </c>
      <c r="AK128" t="s">
        <v>12</v>
      </c>
      <c r="AL128">
        <v>0</v>
      </c>
      <c r="AM128">
        <v>0</v>
      </c>
    </row>
    <row r="129" spans="1:39" x14ac:dyDescent="0.25">
      <c r="A129" t="s">
        <v>96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485.59842300000003</v>
      </c>
      <c r="I129">
        <v>6.5727770000000003</v>
      </c>
      <c r="J129" t="s">
        <v>3</v>
      </c>
      <c r="K129">
        <v>321.05076700000001</v>
      </c>
      <c r="L129">
        <v>6.0655599999999996</v>
      </c>
      <c r="M129" t="s">
        <v>4</v>
      </c>
      <c r="N129">
        <v>184.47983099999999</v>
      </c>
      <c r="O129">
        <v>0.30308800000000002</v>
      </c>
      <c r="P129" t="s">
        <v>5</v>
      </c>
      <c r="Q129">
        <v>110.13632200000001</v>
      </c>
      <c r="R129">
        <v>15.279005</v>
      </c>
      <c r="S129" t="s">
        <v>6</v>
      </c>
      <c r="T129">
        <v>301.33045800000002</v>
      </c>
      <c r="U129">
        <v>30.844728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0.99872099999999997</v>
      </c>
      <c r="AJ129">
        <v>1.9999999999999999E-6</v>
      </c>
      <c r="AK129" t="s">
        <v>12</v>
      </c>
      <c r="AL129">
        <v>0</v>
      </c>
      <c r="AM129">
        <v>0</v>
      </c>
    </row>
    <row r="130" spans="1:39" x14ac:dyDescent="0.25">
      <c r="A130" t="s">
        <v>96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546.35060999999996</v>
      </c>
      <c r="I130">
        <v>8.260332</v>
      </c>
      <c r="J130" t="s">
        <v>3</v>
      </c>
      <c r="K130">
        <v>361.23896500000001</v>
      </c>
      <c r="L130">
        <v>7.5358530000000004</v>
      </c>
      <c r="M130" t="s">
        <v>4</v>
      </c>
      <c r="N130">
        <v>207.539072</v>
      </c>
      <c r="O130">
        <v>0.400841</v>
      </c>
      <c r="P130" t="s">
        <v>5</v>
      </c>
      <c r="Q130">
        <v>123.861929</v>
      </c>
      <c r="R130">
        <v>19.470991999999999</v>
      </c>
      <c r="S130" t="s">
        <v>6</v>
      </c>
      <c r="T130">
        <v>338.93119200000001</v>
      </c>
      <c r="U130">
        <v>40.121749999999999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0.99874799999999997</v>
      </c>
      <c r="AJ130">
        <v>1.9999999999999999E-6</v>
      </c>
      <c r="AK130" t="s">
        <v>12</v>
      </c>
      <c r="AL130">
        <v>0</v>
      </c>
      <c r="AM130">
        <v>0</v>
      </c>
    </row>
    <row r="131" spans="1:39" x14ac:dyDescent="0.25">
      <c r="A131" t="s">
        <v>96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607.06484399999999</v>
      </c>
      <c r="I131">
        <v>10.597936000000001</v>
      </c>
      <c r="J131" t="s">
        <v>3</v>
      </c>
      <c r="K131">
        <v>401.37729000000002</v>
      </c>
      <c r="L131">
        <v>9.5827600000000004</v>
      </c>
      <c r="M131" t="s">
        <v>4</v>
      </c>
      <c r="N131">
        <v>230.59375600000001</v>
      </c>
      <c r="O131">
        <v>0.47126400000000002</v>
      </c>
      <c r="P131" t="s">
        <v>5</v>
      </c>
      <c r="Q131">
        <v>137.70346799999999</v>
      </c>
      <c r="R131">
        <v>24.761019000000001</v>
      </c>
      <c r="S131" t="s">
        <v>6</v>
      </c>
      <c r="T131">
        <v>376.64639299999999</v>
      </c>
      <c r="U131">
        <v>50.515498000000001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0.99884399999999995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96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667.72004900000002</v>
      </c>
      <c r="I132">
        <v>12.639528</v>
      </c>
      <c r="J132" t="s">
        <v>3</v>
      </c>
      <c r="K132">
        <v>441.46430600000002</v>
      </c>
      <c r="L132">
        <v>11.303238</v>
      </c>
      <c r="M132" t="s">
        <v>4</v>
      </c>
      <c r="N132">
        <v>253.646872</v>
      </c>
      <c r="O132">
        <v>0.55909799999999998</v>
      </c>
      <c r="P132" t="s">
        <v>5</v>
      </c>
      <c r="Q132">
        <v>151.42187000000001</v>
      </c>
      <c r="R132">
        <v>29.993383000000001</v>
      </c>
      <c r="S132" t="s">
        <v>6</v>
      </c>
      <c r="T132">
        <v>414.23642899999999</v>
      </c>
      <c r="U132">
        <v>61.970708999999999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0.99899499999999997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96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728.31796899999995</v>
      </c>
      <c r="I133">
        <v>14.908223</v>
      </c>
      <c r="J133" t="s">
        <v>3</v>
      </c>
      <c r="K133">
        <v>481.49672099999998</v>
      </c>
      <c r="L133">
        <v>13.131708</v>
      </c>
      <c r="M133" t="s">
        <v>4</v>
      </c>
      <c r="N133">
        <v>276.69968899999998</v>
      </c>
      <c r="O133">
        <v>0.64868099999999995</v>
      </c>
      <c r="P133" t="s">
        <v>5</v>
      </c>
      <c r="Q133">
        <v>164.98268200000001</v>
      </c>
      <c r="R133">
        <v>35.582937000000001</v>
      </c>
      <c r="S133" t="s">
        <v>6</v>
      </c>
      <c r="T133">
        <v>451.65716700000002</v>
      </c>
      <c r="U133">
        <v>74.306741000000002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0.99901300000000004</v>
      </c>
      <c r="AJ133">
        <v>9.9999999999999995E-7</v>
      </c>
      <c r="AK133" t="s">
        <v>12</v>
      </c>
      <c r="AL133">
        <v>0</v>
      </c>
      <c r="AM133">
        <v>0</v>
      </c>
    </row>
    <row r="134" spans="1:39" x14ac:dyDescent="0.25">
      <c r="A134" t="s">
        <v>96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789.01151000000004</v>
      </c>
      <c r="I134">
        <v>16.688829999999999</v>
      </c>
      <c r="J134" t="s">
        <v>3</v>
      </c>
      <c r="K134">
        <v>521.62636399999997</v>
      </c>
      <c r="L134">
        <v>14.59816</v>
      </c>
      <c r="M134" t="s">
        <v>4</v>
      </c>
      <c r="N134">
        <v>299.75248299999998</v>
      </c>
      <c r="O134">
        <v>0.73845899999999998</v>
      </c>
      <c r="P134" t="s">
        <v>5</v>
      </c>
      <c r="Q134">
        <v>178.69743500000001</v>
      </c>
      <c r="R134">
        <v>42.082833000000001</v>
      </c>
      <c r="S134" t="s">
        <v>6</v>
      </c>
      <c r="T134">
        <v>489.23397399999999</v>
      </c>
      <c r="U134">
        <v>87.785822999999993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0.99911499999999998</v>
      </c>
      <c r="AJ134">
        <v>9.9999999999999995E-7</v>
      </c>
      <c r="AK134" t="s">
        <v>12</v>
      </c>
      <c r="AL134">
        <v>0</v>
      </c>
      <c r="AM134">
        <v>0</v>
      </c>
    </row>
    <row r="135" spans="1:39" x14ac:dyDescent="0.25">
      <c r="A135" t="s">
        <v>96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849.66693099999998</v>
      </c>
      <c r="I135">
        <v>18.548793</v>
      </c>
      <c r="J135" t="s">
        <v>3</v>
      </c>
      <c r="K135">
        <v>561.72477300000003</v>
      </c>
      <c r="L135">
        <v>16.354028</v>
      </c>
      <c r="M135" t="s">
        <v>4</v>
      </c>
      <c r="N135">
        <v>322.797845</v>
      </c>
      <c r="O135">
        <v>0.805535</v>
      </c>
      <c r="P135" t="s">
        <v>5</v>
      </c>
      <c r="Q135">
        <v>192.44490999999999</v>
      </c>
      <c r="R135">
        <v>49.104028</v>
      </c>
      <c r="S135" t="s">
        <v>6</v>
      </c>
      <c r="T135">
        <v>526.82888300000002</v>
      </c>
      <c r="U135">
        <v>100.435295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0.99914400000000003</v>
      </c>
      <c r="AJ135">
        <v>9.9999999999999995E-7</v>
      </c>
      <c r="AK135" t="s">
        <v>12</v>
      </c>
      <c r="AL135">
        <v>0</v>
      </c>
      <c r="AM135">
        <v>0</v>
      </c>
    </row>
    <row r="136" spans="1:39" x14ac:dyDescent="0.25">
      <c r="A136" t="s">
        <v>96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910.37691700000005</v>
      </c>
      <c r="I136">
        <v>21.613748000000001</v>
      </c>
      <c r="J136" t="s">
        <v>3</v>
      </c>
      <c r="K136">
        <v>601.878333</v>
      </c>
      <c r="L136">
        <v>19.233943</v>
      </c>
      <c r="M136" t="s">
        <v>4</v>
      </c>
      <c r="N136">
        <v>345.84213499999998</v>
      </c>
      <c r="O136">
        <v>0.86980999999999997</v>
      </c>
      <c r="P136" t="s">
        <v>5</v>
      </c>
      <c r="Q136">
        <v>206.13734600000001</v>
      </c>
      <c r="R136">
        <v>55.383384</v>
      </c>
      <c r="S136" t="s">
        <v>6</v>
      </c>
      <c r="T136">
        <v>564.366716</v>
      </c>
      <c r="U136">
        <v>111.920981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0.99916799999999995</v>
      </c>
      <c r="AJ136">
        <v>9.9999999999999995E-7</v>
      </c>
      <c r="AK136" t="s">
        <v>12</v>
      </c>
      <c r="AL136">
        <v>0</v>
      </c>
      <c r="AM136">
        <v>0</v>
      </c>
    </row>
    <row r="137" spans="1:39" x14ac:dyDescent="0.25">
      <c r="A137" t="s">
        <v>96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971.197948</v>
      </c>
      <c r="I137">
        <v>25.418842999999999</v>
      </c>
      <c r="J137" t="s">
        <v>3</v>
      </c>
      <c r="K137">
        <v>642.15681900000004</v>
      </c>
      <c r="L137">
        <v>23.042095</v>
      </c>
      <c r="M137" t="s">
        <v>4</v>
      </c>
      <c r="N137">
        <v>368.87390299999998</v>
      </c>
      <c r="O137">
        <v>0.90031300000000003</v>
      </c>
      <c r="P137" t="s">
        <v>5</v>
      </c>
      <c r="Q137">
        <v>219.88511199999999</v>
      </c>
      <c r="R137">
        <v>62.645390999999996</v>
      </c>
      <c r="S137" t="s">
        <v>6</v>
      </c>
      <c r="T137">
        <v>601.95739000000003</v>
      </c>
      <c r="U137">
        <v>122.567937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0.99922800000000001</v>
      </c>
      <c r="AJ137">
        <v>9.9999999999999995E-7</v>
      </c>
      <c r="AK137" t="s">
        <v>12</v>
      </c>
      <c r="AL137">
        <v>0</v>
      </c>
      <c r="AM137">
        <v>0</v>
      </c>
    </row>
    <row r="138" spans="1:39" x14ac:dyDescent="0.25">
      <c r="A138" t="s">
        <v>96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1031.7606900000001</v>
      </c>
      <c r="I138">
        <v>27.594624</v>
      </c>
      <c r="J138" t="s">
        <v>3</v>
      </c>
      <c r="K138">
        <v>682.15239099999997</v>
      </c>
      <c r="L138">
        <v>24.94745</v>
      </c>
      <c r="M138" t="s">
        <v>4</v>
      </c>
      <c r="N138">
        <v>391.93822599999999</v>
      </c>
      <c r="O138">
        <v>1.0208569999999999</v>
      </c>
      <c r="P138" t="s">
        <v>5</v>
      </c>
      <c r="Q138">
        <v>233.559326</v>
      </c>
      <c r="R138">
        <v>69.744502999999995</v>
      </c>
      <c r="S138" t="s">
        <v>6</v>
      </c>
      <c r="T138">
        <v>639.52018399999997</v>
      </c>
      <c r="U138">
        <v>137.71659500000001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0.99925799999999998</v>
      </c>
      <c r="AJ138">
        <v>9.9999999999999995E-7</v>
      </c>
      <c r="AK138" t="s">
        <v>12</v>
      </c>
      <c r="AL138">
        <v>0</v>
      </c>
      <c r="AM138">
        <v>0</v>
      </c>
    </row>
    <row r="139" spans="1:39" x14ac:dyDescent="0.25">
      <c r="A139" t="s">
        <v>96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1092.401292</v>
      </c>
      <c r="I139">
        <v>30.015955999999999</v>
      </c>
      <c r="J139" t="s">
        <v>3</v>
      </c>
      <c r="K139">
        <v>722.23296600000003</v>
      </c>
      <c r="L139">
        <v>26.993251000000001</v>
      </c>
      <c r="M139" t="s">
        <v>4</v>
      </c>
      <c r="N139">
        <v>415.00591200000002</v>
      </c>
      <c r="O139">
        <v>1.1636550000000001</v>
      </c>
      <c r="P139" t="s">
        <v>5</v>
      </c>
      <c r="Q139">
        <v>247.286666</v>
      </c>
      <c r="R139">
        <v>77.666212000000002</v>
      </c>
      <c r="S139" t="s">
        <v>6</v>
      </c>
      <c r="T139">
        <v>677.14617199999998</v>
      </c>
      <c r="U139">
        <v>153.95038199999999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0.99930799999999997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96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1153.0713040000001</v>
      </c>
      <c r="I140">
        <v>33.406731999999998</v>
      </c>
      <c r="J140" t="s">
        <v>3</v>
      </c>
      <c r="K140">
        <v>762.35385599999995</v>
      </c>
      <c r="L140">
        <v>30.119516999999998</v>
      </c>
      <c r="M140" t="s">
        <v>4</v>
      </c>
      <c r="N140">
        <v>438.03929499999998</v>
      </c>
      <c r="O140">
        <v>1.25434</v>
      </c>
      <c r="P140" t="s">
        <v>5</v>
      </c>
      <c r="Q140">
        <v>261.03478100000001</v>
      </c>
      <c r="R140">
        <v>84.572700999999995</v>
      </c>
      <c r="S140" t="s">
        <v>6</v>
      </c>
      <c r="T140">
        <v>714.68006600000001</v>
      </c>
      <c r="U140">
        <v>169.37686500000001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0.99940300000000004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96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1213.7594529999999</v>
      </c>
      <c r="I141" s="3">
        <v>35.896611</v>
      </c>
      <c r="J141" s="3" t="s">
        <v>3</v>
      </c>
      <c r="K141" s="3">
        <v>802.47423700000002</v>
      </c>
      <c r="L141" s="3">
        <v>32.456600999999999</v>
      </c>
      <c r="M141" s="3" t="s">
        <v>4</v>
      </c>
      <c r="N141" s="3">
        <v>461.08966199999998</v>
      </c>
      <c r="O141" s="3">
        <v>1.345094</v>
      </c>
      <c r="P141" s="3" t="s">
        <v>5</v>
      </c>
      <c r="Q141" s="3">
        <v>274.70746800000001</v>
      </c>
      <c r="R141" s="3">
        <v>93.247953999999993</v>
      </c>
      <c r="S141" s="3" t="s">
        <v>6</v>
      </c>
      <c r="T141" s="3">
        <v>752.21188700000005</v>
      </c>
      <c r="U141" s="3">
        <v>187.20511099999999</v>
      </c>
      <c r="V141" s="3" t="s">
        <v>7</v>
      </c>
      <c r="W141" s="3">
        <v>0</v>
      </c>
      <c r="X141" s="3">
        <v>0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0.99941800000000003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84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32767</v>
      </c>
      <c r="AG142">
        <v>0</v>
      </c>
      <c r="AH142" t="s">
        <v>11</v>
      </c>
      <c r="AI142">
        <v>-32767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84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32767</v>
      </c>
      <c r="AG143">
        <v>0</v>
      </c>
      <c r="AH143" t="s">
        <v>11</v>
      </c>
      <c r="AI143">
        <v>-32767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84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32767</v>
      </c>
      <c r="AG144">
        <v>0</v>
      </c>
      <c r="AH144" t="s">
        <v>11</v>
      </c>
      <c r="AI144">
        <v>-32767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84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32767</v>
      </c>
      <c r="AG145">
        <v>0</v>
      </c>
      <c r="AH145" t="s">
        <v>11</v>
      </c>
      <c r="AI145">
        <v>-32767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84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32767</v>
      </c>
      <c r="AG146">
        <v>0</v>
      </c>
      <c r="AH146" t="s">
        <v>11</v>
      </c>
      <c r="AI146">
        <v>-32767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84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32767</v>
      </c>
      <c r="AG147">
        <v>0</v>
      </c>
      <c r="AH147" t="s">
        <v>11</v>
      </c>
      <c r="AI147">
        <v>-32767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84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32767</v>
      </c>
      <c r="AG148">
        <v>0</v>
      </c>
      <c r="AH148" t="s">
        <v>11</v>
      </c>
      <c r="AI148">
        <v>-32767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84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32767</v>
      </c>
      <c r="AG149">
        <v>0</v>
      </c>
      <c r="AH149" t="s">
        <v>11</v>
      </c>
      <c r="AI149">
        <v>-32767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84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32767</v>
      </c>
      <c r="AG150">
        <v>0</v>
      </c>
      <c r="AH150" t="s">
        <v>11</v>
      </c>
      <c r="AI150">
        <v>-32767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84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32767</v>
      </c>
      <c r="AG151">
        <v>0</v>
      </c>
      <c r="AH151" t="s">
        <v>11</v>
      </c>
      <c r="AI151">
        <v>-32767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84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32767</v>
      </c>
      <c r="AG152">
        <v>0</v>
      </c>
      <c r="AH152" t="s">
        <v>11</v>
      </c>
      <c r="AI152">
        <v>-32767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84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32767</v>
      </c>
      <c r="AG153">
        <v>0</v>
      </c>
      <c r="AH153" t="s">
        <v>11</v>
      </c>
      <c r="AI153">
        <v>-32767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84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32767</v>
      </c>
      <c r="AG154">
        <v>0</v>
      </c>
      <c r="AH154" t="s">
        <v>11</v>
      </c>
      <c r="AI154">
        <v>-32767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84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32767</v>
      </c>
      <c r="AG155">
        <v>0</v>
      </c>
      <c r="AH155" t="s">
        <v>11</v>
      </c>
      <c r="AI155">
        <v>-32767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84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32767</v>
      </c>
      <c r="AG156">
        <v>0</v>
      </c>
      <c r="AH156" t="s">
        <v>11</v>
      </c>
      <c r="AI156">
        <v>-32767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84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32767</v>
      </c>
      <c r="AG157">
        <v>0</v>
      </c>
      <c r="AH157" t="s">
        <v>11</v>
      </c>
      <c r="AI157">
        <v>-32767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84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32767</v>
      </c>
      <c r="AG158">
        <v>0</v>
      </c>
      <c r="AH158" t="s">
        <v>11</v>
      </c>
      <c r="AI158">
        <v>-32767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84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32767</v>
      </c>
      <c r="AG159">
        <v>0</v>
      </c>
      <c r="AH159" t="s">
        <v>11</v>
      </c>
      <c r="AI159">
        <v>-32767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84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32767</v>
      </c>
      <c r="AG160">
        <v>0</v>
      </c>
      <c r="AH160" t="s">
        <v>11</v>
      </c>
      <c r="AI160">
        <v>-32767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84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32767</v>
      </c>
      <c r="AG161">
        <v>0</v>
      </c>
      <c r="AH161" t="s">
        <v>11</v>
      </c>
      <c r="AI161">
        <v>-32767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44.355674</v>
      </c>
      <c r="I162">
        <v>1.8505000000000001E-2</v>
      </c>
      <c r="J162" t="s">
        <v>3</v>
      </c>
      <c r="K162">
        <v>4.9643360000000003</v>
      </c>
      <c r="L162">
        <v>3.4E-5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88.780973000000003</v>
      </c>
      <c r="I163">
        <v>5.7962E-2</v>
      </c>
      <c r="J163" t="s">
        <v>3</v>
      </c>
      <c r="K163">
        <v>9.9267219999999998</v>
      </c>
      <c r="L163">
        <v>9.1000000000000003E-5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133.23247499999999</v>
      </c>
      <c r="I164">
        <v>0.116956</v>
      </c>
      <c r="J164" t="s">
        <v>3</v>
      </c>
      <c r="K164">
        <v>14.890594</v>
      </c>
      <c r="L164">
        <v>1.5300000000000001E-4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177.69062</v>
      </c>
      <c r="I165">
        <v>0.15226100000000001</v>
      </c>
      <c r="J165" t="s">
        <v>3</v>
      </c>
      <c r="K165">
        <v>19.854748000000001</v>
      </c>
      <c r="L165">
        <v>2.03E-4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222.192217</v>
      </c>
      <c r="I166">
        <v>0.203071</v>
      </c>
      <c r="J166" t="s">
        <v>3</v>
      </c>
      <c r="K166">
        <v>24.820412000000001</v>
      </c>
      <c r="L166">
        <v>3.3599999999999998E-4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266.66830700000003</v>
      </c>
      <c r="I167">
        <v>0.24712700000000001</v>
      </c>
      <c r="J167" t="s">
        <v>3</v>
      </c>
      <c r="K167">
        <v>29.786011999999999</v>
      </c>
      <c r="L167">
        <v>6.96E-4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311.15835199999998</v>
      </c>
      <c r="I168">
        <v>0.30695</v>
      </c>
      <c r="J168" t="s">
        <v>3</v>
      </c>
      <c r="K168">
        <v>34.753033000000002</v>
      </c>
      <c r="L168">
        <v>9.6000000000000002E-4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355.63722300000001</v>
      </c>
      <c r="I169">
        <v>0.41473100000000002</v>
      </c>
      <c r="J169" t="s">
        <v>3</v>
      </c>
      <c r="K169">
        <v>39.723869999999998</v>
      </c>
      <c r="L169">
        <v>1.186E-3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400.083619</v>
      </c>
      <c r="I170">
        <v>0.490122</v>
      </c>
      <c r="J170" t="s">
        <v>3</v>
      </c>
      <c r="K170">
        <v>44.695233000000002</v>
      </c>
      <c r="L170">
        <v>1.4450000000000001E-3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444.55845900000003</v>
      </c>
      <c r="I171">
        <v>0.56572900000000004</v>
      </c>
      <c r="J171" t="s">
        <v>3</v>
      </c>
      <c r="K171">
        <v>49.667537000000003</v>
      </c>
      <c r="L171">
        <v>1.9170000000000001E-3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489.04081200000002</v>
      </c>
      <c r="I172">
        <v>0.63102999999999998</v>
      </c>
      <c r="J172" t="s">
        <v>3</v>
      </c>
      <c r="K172">
        <v>54.640084999999999</v>
      </c>
      <c r="L172">
        <v>2.3779999999999999E-3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533.54362900000001</v>
      </c>
      <c r="I173">
        <v>0.73960099999999995</v>
      </c>
      <c r="J173" t="s">
        <v>3</v>
      </c>
      <c r="K173">
        <v>59.613140000000001</v>
      </c>
      <c r="L173">
        <v>2.7889999999999998E-3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578.052233</v>
      </c>
      <c r="I174">
        <v>0.80954499999999996</v>
      </c>
      <c r="J174" t="s">
        <v>3</v>
      </c>
      <c r="K174">
        <v>64.588829000000004</v>
      </c>
      <c r="L174">
        <v>3.382E-3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622.50943600000005</v>
      </c>
      <c r="I175">
        <v>0.88355899999999998</v>
      </c>
      <c r="J175" t="s">
        <v>3</v>
      </c>
      <c r="K175">
        <v>69.565669999999997</v>
      </c>
      <c r="L175">
        <v>3.9639999999999996E-3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666.96980499999995</v>
      </c>
      <c r="I176">
        <v>0.91520900000000005</v>
      </c>
      <c r="J176" t="s">
        <v>3</v>
      </c>
      <c r="K176">
        <v>74.543408999999997</v>
      </c>
      <c r="L176">
        <v>4.7229999999999998E-3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711.45486200000005</v>
      </c>
      <c r="I177">
        <v>1.02085</v>
      </c>
      <c r="J177" t="s">
        <v>3</v>
      </c>
      <c r="K177">
        <v>79.522347999999994</v>
      </c>
      <c r="L177">
        <v>5.7250000000000001E-3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755.96285999999998</v>
      </c>
      <c r="I178">
        <v>1.2074020000000001</v>
      </c>
      <c r="J178" t="s">
        <v>3</v>
      </c>
      <c r="K178">
        <v>84.501496000000003</v>
      </c>
      <c r="L178">
        <v>6.7999999999999996E-3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800.44814699999995</v>
      </c>
      <c r="I179">
        <v>1.4188160000000001</v>
      </c>
      <c r="J179" t="s">
        <v>3</v>
      </c>
      <c r="K179">
        <v>89.480812</v>
      </c>
      <c r="L179">
        <v>7.7619999999999998E-3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844.91490399999998</v>
      </c>
      <c r="I180">
        <v>1.517566</v>
      </c>
      <c r="J180" t="s">
        <v>3</v>
      </c>
      <c r="K180">
        <v>94.460674999999995</v>
      </c>
      <c r="L180">
        <v>8.8129999999999997E-3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889.38103799999999</v>
      </c>
      <c r="I181">
        <v>1.6650020000000001</v>
      </c>
      <c r="J181" t="s">
        <v>3</v>
      </c>
      <c r="K181">
        <v>99.443815000000001</v>
      </c>
      <c r="L181">
        <v>9.8709999999999996E-3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42.528008999999997</v>
      </c>
      <c r="I182">
        <v>2.5610999999999998E-2</v>
      </c>
      <c r="J182" t="s">
        <v>3</v>
      </c>
      <c r="K182">
        <v>3.175001</v>
      </c>
      <c r="L182">
        <v>3.0000000000000001E-5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85.109981000000005</v>
      </c>
      <c r="I183">
        <v>6.3249E-2</v>
      </c>
      <c r="J183" t="s">
        <v>3</v>
      </c>
      <c r="K183">
        <v>6.3494349999999997</v>
      </c>
      <c r="L183">
        <v>9.2999999999999997E-5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127.719275</v>
      </c>
      <c r="I184">
        <v>0.111155</v>
      </c>
      <c r="J184" t="s">
        <v>3</v>
      </c>
      <c r="K184">
        <v>9.5214309999999998</v>
      </c>
      <c r="L184">
        <v>1.7000000000000001E-4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170.38851600000001</v>
      </c>
      <c r="I185">
        <v>0.14841599999999999</v>
      </c>
      <c r="J185" t="s">
        <v>3</v>
      </c>
      <c r="K185">
        <v>12.694234</v>
      </c>
      <c r="L185">
        <v>3.0499999999999999E-4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213.02275</v>
      </c>
      <c r="I186">
        <v>0.19259499999999999</v>
      </c>
      <c r="J186" t="s">
        <v>3</v>
      </c>
      <c r="K186">
        <v>15.867521</v>
      </c>
      <c r="L186">
        <v>4.9700000000000005E-4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255.64738</v>
      </c>
      <c r="I187">
        <v>0.23655399999999999</v>
      </c>
      <c r="J187" t="s">
        <v>3</v>
      </c>
      <c r="K187">
        <v>19.039840999999999</v>
      </c>
      <c r="L187">
        <v>7.2999999999999996E-4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298.27986499999997</v>
      </c>
      <c r="I188">
        <v>0.309919</v>
      </c>
      <c r="J188" t="s">
        <v>3</v>
      </c>
      <c r="K188">
        <v>22.211511000000002</v>
      </c>
      <c r="L188">
        <v>1.036E-3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340.905888</v>
      </c>
      <c r="I189">
        <v>0.34498699999999999</v>
      </c>
      <c r="J189" t="s">
        <v>3</v>
      </c>
      <c r="K189">
        <v>25.383690999999999</v>
      </c>
      <c r="L189">
        <v>1.439E-3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383.53432400000003</v>
      </c>
      <c r="I190">
        <v>0.43150100000000002</v>
      </c>
      <c r="J190" t="s">
        <v>3</v>
      </c>
      <c r="K190">
        <v>28.553460999999999</v>
      </c>
      <c r="L190">
        <v>1.8420000000000001E-3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426.17472700000002</v>
      </c>
      <c r="I191">
        <v>0.51394600000000001</v>
      </c>
      <c r="J191" t="s">
        <v>3</v>
      </c>
      <c r="K191">
        <v>31.724502999999999</v>
      </c>
      <c r="L191">
        <v>2.264E-3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468.79017599999997</v>
      </c>
      <c r="I192">
        <v>0.63519300000000001</v>
      </c>
      <c r="J192" t="s">
        <v>3</v>
      </c>
      <c r="K192">
        <v>34.895663999999996</v>
      </c>
      <c r="L192">
        <v>2.823E-3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511.42029700000001</v>
      </c>
      <c r="I193">
        <v>0.78227199999999997</v>
      </c>
      <c r="J193" t="s">
        <v>3</v>
      </c>
      <c r="K193">
        <v>38.068902999999999</v>
      </c>
      <c r="L193">
        <v>3.3800000000000002E-3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554.02535799999998</v>
      </c>
      <c r="I194">
        <v>0.94036799999999998</v>
      </c>
      <c r="J194" t="s">
        <v>3</v>
      </c>
      <c r="K194">
        <v>41.240983999999997</v>
      </c>
      <c r="L194">
        <v>4.0610000000000004E-3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596.61864000000003</v>
      </c>
      <c r="I195">
        <v>1.014818</v>
      </c>
      <c r="J195" t="s">
        <v>3</v>
      </c>
      <c r="K195">
        <v>44.412390000000002</v>
      </c>
      <c r="L195">
        <v>4.6730000000000001E-3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639.24225200000001</v>
      </c>
      <c r="I196">
        <v>1.089629</v>
      </c>
      <c r="J196" t="s">
        <v>3</v>
      </c>
      <c r="K196">
        <v>47.583427999999998</v>
      </c>
      <c r="L196">
        <v>5.4099999999999999E-3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681.88350000000003</v>
      </c>
      <c r="I197">
        <v>1.2244660000000001</v>
      </c>
      <c r="J197" t="s">
        <v>3</v>
      </c>
      <c r="K197">
        <v>50.755001999999998</v>
      </c>
      <c r="L197">
        <v>6.2709999999999997E-3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724.517698</v>
      </c>
      <c r="I198">
        <v>1.3785419999999999</v>
      </c>
      <c r="J198" t="s">
        <v>3</v>
      </c>
      <c r="K198">
        <v>53.925592000000002</v>
      </c>
      <c r="L198">
        <v>7.025E-3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767.16171299999996</v>
      </c>
      <c r="I199">
        <v>1.4801949999999999</v>
      </c>
      <c r="J199" t="s">
        <v>3</v>
      </c>
      <c r="K199">
        <v>57.096763000000003</v>
      </c>
      <c r="L199">
        <v>7.9349999999999993E-3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809.83418600000005</v>
      </c>
      <c r="I200">
        <v>1.64828</v>
      </c>
      <c r="J200" t="s">
        <v>3</v>
      </c>
      <c r="K200">
        <v>60.268552</v>
      </c>
      <c r="L200">
        <v>8.7829999999999991E-3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852.46440299999995</v>
      </c>
      <c r="I201">
        <v>1.799107</v>
      </c>
      <c r="J201" t="s">
        <v>3</v>
      </c>
      <c r="K201">
        <v>63.440140999999997</v>
      </c>
      <c r="L201">
        <v>9.528E-3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85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54.351267</v>
      </c>
      <c r="I202">
        <v>1.1365E-2</v>
      </c>
      <c r="J202" t="s">
        <v>3</v>
      </c>
      <c r="K202">
        <v>13.569769000000001</v>
      </c>
      <c r="L202">
        <v>8.5000000000000006E-5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108.878483</v>
      </c>
      <c r="I203">
        <v>3.108E-2</v>
      </c>
      <c r="J203" t="s">
        <v>3</v>
      </c>
      <c r="K203">
        <v>27.141393999999998</v>
      </c>
      <c r="L203">
        <v>1.6899999999999999E-4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163.421198</v>
      </c>
      <c r="I204">
        <v>5.4170000000000003E-2</v>
      </c>
      <c r="J204" t="s">
        <v>3</v>
      </c>
      <c r="K204">
        <v>40.732655999999999</v>
      </c>
      <c r="L204">
        <v>2.7700000000000001E-4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217.98557400000001</v>
      </c>
      <c r="I205">
        <v>9.9236000000000005E-2</v>
      </c>
      <c r="J205" t="s">
        <v>3</v>
      </c>
      <c r="K205">
        <v>54.334825000000002</v>
      </c>
      <c r="L205">
        <v>3.01E-4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272.53966600000001</v>
      </c>
      <c r="I206">
        <v>0.12650600000000001</v>
      </c>
      <c r="J206" t="s">
        <v>3</v>
      </c>
      <c r="K206">
        <v>67.944176999999996</v>
      </c>
      <c r="L206">
        <v>3.9199999999999999E-4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327.11107399999997</v>
      </c>
      <c r="I207">
        <v>0.15895599999999999</v>
      </c>
      <c r="J207" t="s">
        <v>3</v>
      </c>
      <c r="K207">
        <v>81.559393</v>
      </c>
      <c r="L207">
        <v>4.44E-4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381.68622599999998</v>
      </c>
      <c r="I208">
        <v>0.198264</v>
      </c>
      <c r="J208" t="s">
        <v>3</v>
      </c>
      <c r="K208">
        <v>95.179209999999998</v>
      </c>
      <c r="L208">
        <v>4.2299999999999998E-4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436.26495199999999</v>
      </c>
      <c r="I209">
        <v>0.25139499999999998</v>
      </c>
      <c r="J209" t="s">
        <v>3</v>
      </c>
      <c r="K209">
        <v>108.80368799999999</v>
      </c>
      <c r="L209">
        <v>4.86E-4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490.847014</v>
      </c>
      <c r="I210">
        <v>0.30549900000000002</v>
      </c>
      <c r="J210" t="s">
        <v>3</v>
      </c>
      <c r="K210">
        <v>122.427691</v>
      </c>
      <c r="L210">
        <v>5.2899999999999996E-4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545.43229499999995</v>
      </c>
      <c r="I211">
        <v>0.38039200000000001</v>
      </c>
      <c r="J211" t="s">
        <v>3</v>
      </c>
      <c r="K211">
        <v>136.055364</v>
      </c>
      <c r="L211">
        <v>6.29E-4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600.03312400000004</v>
      </c>
      <c r="I212">
        <v>0.47711100000000001</v>
      </c>
      <c r="J212" t="s">
        <v>3</v>
      </c>
      <c r="K212">
        <v>149.6876</v>
      </c>
      <c r="L212">
        <v>6.7400000000000001E-4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654.61832600000002</v>
      </c>
      <c r="I213">
        <v>0.57352199999999998</v>
      </c>
      <c r="J213" t="s">
        <v>3</v>
      </c>
      <c r="K213">
        <v>163.32621499999999</v>
      </c>
      <c r="L213">
        <v>9.5500000000000001E-4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709.20950700000003</v>
      </c>
      <c r="I214">
        <v>0.65184200000000003</v>
      </c>
      <c r="J214" t="s">
        <v>3</v>
      </c>
      <c r="K214">
        <v>176.967557</v>
      </c>
      <c r="L214">
        <v>1.103E-3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763.80420900000001</v>
      </c>
      <c r="I215">
        <v>0.70601499999999995</v>
      </c>
      <c r="J215" t="s">
        <v>3</v>
      </c>
      <c r="K215">
        <v>190.610771</v>
      </c>
      <c r="L215">
        <v>1.2830000000000001E-3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818.41021599999999</v>
      </c>
      <c r="I216">
        <v>0.78084500000000001</v>
      </c>
      <c r="J216" t="s">
        <v>3</v>
      </c>
      <c r="K216">
        <v>204.26219599999999</v>
      </c>
      <c r="L216">
        <v>1.353E-3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873.01599399999998</v>
      </c>
      <c r="I217">
        <v>0.91531300000000004</v>
      </c>
      <c r="J217" t="s">
        <v>3</v>
      </c>
      <c r="K217">
        <v>217.909468</v>
      </c>
      <c r="L217">
        <v>1.6479999999999999E-3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927.63781100000006</v>
      </c>
      <c r="I218">
        <v>1.0556490000000001</v>
      </c>
      <c r="J218" t="s">
        <v>3</v>
      </c>
      <c r="K218">
        <v>231.56451100000001</v>
      </c>
      <c r="L218">
        <v>2.1350000000000002E-3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982.255898</v>
      </c>
      <c r="I219">
        <v>1.1918759999999999</v>
      </c>
      <c r="J219" t="s">
        <v>3</v>
      </c>
      <c r="K219">
        <v>245.221642</v>
      </c>
      <c r="L219">
        <v>2.284E-3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1036.870044</v>
      </c>
      <c r="I220">
        <v>1.353621</v>
      </c>
      <c r="J220" t="s">
        <v>3</v>
      </c>
      <c r="K220">
        <v>258.88310899999999</v>
      </c>
      <c r="L220">
        <v>2.4190000000000001E-3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1091.481184</v>
      </c>
      <c r="I221">
        <v>1.538321</v>
      </c>
      <c r="J221" t="s">
        <v>3</v>
      </c>
      <c r="K221">
        <v>272.54633999999999</v>
      </c>
      <c r="L221">
        <v>2.7669999999999999E-3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86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53.441076000000002</v>
      </c>
      <c r="I222">
        <v>2.5354999999999999E-2</v>
      </c>
      <c r="J222" t="s">
        <v>3</v>
      </c>
      <c r="K222">
        <v>12.545621000000001</v>
      </c>
      <c r="L222">
        <v>3.0000000000000001E-5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86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107.004859</v>
      </c>
      <c r="I223">
        <v>7.5034000000000003E-2</v>
      </c>
      <c r="J223" t="s">
        <v>3</v>
      </c>
      <c r="K223">
        <v>25.072393000000002</v>
      </c>
      <c r="L223">
        <v>4.5000000000000003E-5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86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160.573801</v>
      </c>
      <c r="I224">
        <v>0.171124</v>
      </c>
      <c r="J224" t="s">
        <v>3</v>
      </c>
      <c r="K224">
        <v>37.598579999999998</v>
      </c>
      <c r="L224">
        <v>5.7000000000000003E-5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86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214.133634</v>
      </c>
      <c r="I225">
        <v>0.27211400000000002</v>
      </c>
      <c r="J225" t="s">
        <v>3</v>
      </c>
      <c r="K225">
        <v>50.124898999999999</v>
      </c>
      <c r="L225">
        <v>7.7000000000000001E-5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86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267.70457800000003</v>
      </c>
      <c r="I226">
        <v>0.388131</v>
      </c>
      <c r="J226" t="s">
        <v>3</v>
      </c>
      <c r="K226">
        <v>62.651234000000002</v>
      </c>
      <c r="L226">
        <v>1.13E-4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86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321.25199700000002</v>
      </c>
      <c r="I227">
        <v>0.463862</v>
      </c>
      <c r="J227" t="s">
        <v>3</v>
      </c>
      <c r="K227">
        <v>75.176838000000004</v>
      </c>
      <c r="L227">
        <v>1.4300000000000001E-4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86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374.78266400000001</v>
      </c>
      <c r="I228">
        <v>0.520621</v>
      </c>
      <c r="J228" t="s">
        <v>3</v>
      </c>
      <c r="K228">
        <v>87.702883</v>
      </c>
      <c r="L228">
        <v>1.7000000000000001E-4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86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428.32789700000001</v>
      </c>
      <c r="I229">
        <v>0.59051500000000001</v>
      </c>
      <c r="J229" t="s">
        <v>3</v>
      </c>
      <c r="K229">
        <v>100.229077</v>
      </c>
      <c r="L229">
        <v>2.0699999999999999E-4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86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481.88821899999999</v>
      </c>
      <c r="I230">
        <v>0.69005399999999995</v>
      </c>
      <c r="J230" t="s">
        <v>3</v>
      </c>
      <c r="K230">
        <v>112.75429099999999</v>
      </c>
      <c r="L230">
        <v>2.4399999999999999E-4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86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535.43678999999997</v>
      </c>
      <c r="I231">
        <v>0.83270699999999997</v>
      </c>
      <c r="J231" t="s">
        <v>3</v>
      </c>
      <c r="K231">
        <v>125.279743</v>
      </c>
      <c r="L231">
        <v>3.2000000000000003E-4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86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588.98799099999997</v>
      </c>
      <c r="I232">
        <v>0.92649199999999998</v>
      </c>
      <c r="J232" t="s">
        <v>3</v>
      </c>
      <c r="K232">
        <v>137.804742</v>
      </c>
      <c r="L232">
        <v>3.5399999999999999E-4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86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642.54077400000006</v>
      </c>
      <c r="I233">
        <v>1.0681849999999999</v>
      </c>
      <c r="J233" t="s">
        <v>3</v>
      </c>
      <c r="K233">
        <v>150.329804</v>
      </c>
      <c r="L233">
        <v>3.9100000000000002E-4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86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696.112031</v>
      </c>
      <c r="I234">
        <v>1.219781</v>
      </c>
      <c r="J234" t="s">
        <v>3</v>
      </c>
      <c r="K234">
        <v>162.854862</v>
      </c>
      <c r="L234">
        <v>4.3300000000000001E-4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86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749.69874500000003</v>
      </c>
      <c r="I235">
        <v>1.4528179999999999</v>
      </c>
      <c r="J235" t="s">
        <v>3</v>
      </c>
      <c r="K235">
        <v>175.37967900000001</v>
      </c>
      <c r="L235">
        <v>5.1000000000000004E-4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86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803.27164100000005</v>
      </c>
      <c r="I236">
        <v>1.659664</v>
      </c>
      <c r="J236" t="s">
        <v>3</v>
      </c>
      <c r="K236">
        <v>187.903896</v>
      </c>
      <c r="L236">
        <v>5.6300000000000002E-4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86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856.85641999999996</v>
      </c>
      <c r="I237">
        <v>1.8669100000000001</v>
      </c>
      <c r="J237" t="s">
        <v>3</v>
      </c>
      <c r="K237">
        <v>200.42845500000001</v>
      </c>
      <c r="L237">
        <v>5.9000000000000003E-4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86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910.40373899999997</v>
      </c>
      <c r="I238">
        <v>1.9572830000000001</v>
      </c>
      <c r="J238" t="s">
        <v>3</v>
      </c>
      <c r="K238">
        <v>212.952337</v>
      </c>
      <c r="L238">
        <v>6.6699999999999995E-4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86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963.95742199999995</v>
      </c>
      <c r="I239">
        <v>1.9923090000000001</v>
      </c>
      <c r="J239" t="s">
        <v>3</v>
      </c>
      <c r="K239">
        <v>225.47651200000001</v>
      </c>
      <c r="L239">
        <v>6.96E-4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86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1017.458698</v>
      </c>
      <c r="I240">
        <v>2.1110139999999999</v>
      </c>
      <c r="J240" t="s">
        <v>3</v>
      </c>
      <c r="K240">
        <v>238.000854</v>
      </c>
      <c r="L240">
        <v>7.6199999999999998E-4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86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1070.9666380000001</v>
      </c>
      <c r="I241">
        <v>2.1627740000000002</v>
      </c>
      <c r="J241" t="s">
        <v>3</v>
      </c>
      <c r="K241">
        <v>250.52499700000001</v>
      </c>
      <c r="L241">
        <v>8.4099999999999995E-4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97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56.927892</v>
      </c>
      <c r="I242">
        <v>1.6499E-2</v>
      </c>
      <c r="J242" t="s">
        <v>3</v>
      </c>
      <c r="K242">
        <v>13.570035000000001</v>
      </c>
      <c r="L242">
        <v>8.2000000000000001E-5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97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114.116508</v>
      </c>
      <c r="I243">
        <v>3.2695000000000002E-2</v>
      </c>
      <c r="J243" t="s">
        <v>3</v>
      </c>
      <c r="K243">
        <v>27.1418</v>
      </c>
      <c r="L243">
        <v>1.9799999999999999E-4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97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171.339133</v>
      </c>
      <c r="I244">
        <v>6.3435000000000005E-2</v>
      </c>
      <c r="J244" t="s">
        <v>3</v>
      </c>
      <c r="K244">
        <v>40.729669000000001</v>
      </c>
      <c r="L244">
        <v>3.8999999999999999E-4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97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228.57341700000001</v>
      </c>
      <c r="I245">
        <v>7.7610999999999999E-2</v>
      </c>
      <c r="J245" t="s">
        <v>3</v>
      </c>
      <c r="K245">
        <v>54.330466000000001</v>
      </c>
      <c r="L245">
        <v>4.3899999999999999E-4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97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285.83633800000001</v>
      </c>
      <c r="I246">
        <v>9.8537E-2</v>
      </c>
      <c r="J246" t="s">
        <v>3</v>
      </c>
      <c r="K246">
        <v>67.939407000000003</v>
      </c>
      <c r="L246">
        <v>5.1699999999999999E-4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97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343.06979000000001</v>
      </c>
      <c r="I247">
        <v>0.12848699999999999</v>
      </c>
      <c r="J247" t="s">
        <v>3</v>
      </c>
      <c r="K247">
        <v>81.552755000000005</v>
      </c>
      <c r="L247">
        <v>7.1400000000000001E-4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97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400.290684</v>
      </c>
      <c r="I248">
        <v>0.14000799999999999</v>
      </c>
      <c r="J248" t="s">
        <v>3</v>
      </c>
      <c r="K248">
        <v>95.168754000000007</v>
      </c>
      <c r="L248">
        <v>7.6800000000000002E-4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97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457.55623400000002</v>
      </c>
      <c r="I249">
        <v>0.164275</v>
      </c>
      <c r="J249" t="s">
        <v>3</v>
      </c>
      <c r="K249">
        <v>108.789385</v>
      </c>
      <c r="L249">
        <v>8.7600000000000004E-4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97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514.81638499999997</v>
      </c>
      <c r="I250">
        <v>0.19481100000000001</v>
      </c>
      <c r="J250" t="s">
        <v>3</v>
      </c>
      <c r="K250">
        <v>122.414186</v>
      </c>
      <c r="L250">
        <v>8.8900000000000003E-4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97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572.067679</v>
      </c>
      <c r="I251">
        <v>0.234844</v>
      </c>
      <c r="J251" t="s">
        <v>3</v>
      </c>
      <c r="K251">
        <v>136.04094499999999</v>
      </c>
      <c r="L251">
        <v>1.011E-3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97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629.35371199999997</v>
      </c>
      <c r="I252">
        <v>0.27531800000000001</v>
      </c>
      <c r="J252" t="s">
        <v>3</v>
      </c>
      <c r="K252">
        <v>149.67145099999999</v>
      </c>
      <c r="L252">
        <v>1.0499999999999999E-3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97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686.64432899999997</v>
      </c>
      <c r="I253">
        <v>0.29745100000000002</v>
      </c>
      <c r="J253" t="s">
        <v>3</v>
      </c>
      <c r="K253">
        <v>163.30342200000001</v>
      </c>
      <c r="L253">
        <v>1.1720000000000001E-3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97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743.92164700000001</v>
      </c>
      <c r="I254">
        <v>0.32215199999999999</v>
      </c>
      <c r="J254" t="s">
        <v>3</v>
      </c>
      <c r="K254">
        <v>176.94068999999999</v>
      </c>
      <c r="L254">
        <v>1.209E-3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97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801.2002</v>
      </c>
      <c r="I255">
        <v>0.37633899999999998</v>
      </c>
      <c r="J255" t="s">
        <v>3</v>
      </c>
      <c r="K255">
        <v>190.582696</v>
      </c>
      <c r="L255">
        <v>1.3680000000000001E-3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97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858.52764200000001</v>
      </c>
      <c r="I256">
        <v>0.39661600000000002</v>
      </c>
      <c r="J256" t="s">
        <v>3</v>
      </c>
      <c r="K256">
        <v>204.22663399999999</v>
      </c>
      <c r="L256">
        <v>1.353E-3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97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915.80756299999996</v>
      </c>
      <c r="I257">
        <v>0.43522699999999997</v>
      </c>
      <c r="J257" t="s">
        <v>3</v>
      </c>
      <c r="K257">
        <v>217.87557799999999</v>
      </c>
      <c r="L257">
        <v>1.5120000000000001E-3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97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973.08802500000002</v>
      </c>
      <c r="I258">
        <v>0.47263300000000003</v>
      </c>
      <c r="J258" t="s">
        <v>3</v>
      </c>
      <c r="K258">
        <v>231.527342</v>
      </c>
      <c r="L258">
        <v>1.6869999999999999E-3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97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1030.410803</v>
      </c>
      <c r="I259">
        <v>0.51766199999999996</v>
      </c>
      <c r="J259" t="s">
        <v>3</v>
      </c>
      <c r="K259">
        <v>245.18422699999999</v>
      </c>
      <c r="L259">
        <v>1.843E-3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97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1087.68606</v>
      </c>
      <c r="I260">
        <v>0.541605</v>
      </c>
      <c r="J260" t="s">
        <v>3</v>
      </c>
      <c r="K260">
        <v>258.841926</v>
      </c>
      <c r="L260">
        <v>2.0230000000000001E-3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97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1144.9899170000001</v>
      </c>
      <c r="I261">
        <v>0.53436600000000001</v>
      </c>
      <c r="J261" t="s">
        <v>3</v>
      </c>
      <c r="K261">
        <v>272.50509</v>
      </c>
      <c r="L261">
        <v>2.0630000000000002E-3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18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19.692772000000001</v>
      </c>
      <c r="I262">
        <v>1.697414</v>
      </c>
      <c r="J262" t="s">
        <v>3</v>
      </c>
      <c r="K262">
        <v>19.456507999999999</v>
      </c>
      <c r="L262">
        <v>1.6660619999999999</v>
      </c>
      <c r="M262" t="s">
        <v>4</v>
      </c>
      <c r="N262">
        <v>0.52645799999999998</v>
      </c>
      <c r="O262">
        <v>1.0070000000000001E-3</v>
      </c>
      <c r="P262" t="s">
        <v>5</v>
      </c>
      <c r="Q262">
        <v>5.9019519999999996</v>
      </c>
      <c r="R262">
        <v>0.26882899999999998</v>
      </c>
      <c r="S262" t="s">
        <v>6</v>
      </c>
      <c r="T262">
        <v>1.0437050000000001</v>
      </c>
      <c r="U262">
        <v>4.5649999999999996E-3</v>
      </c>
      <c r="V262" t="s">
        <v>7</v>
      </c>
      <c r="W262">
        <v>0.75916899999999998</v>
      </c>
      <c r="X262">
        <v>8.7200000000000003E-3</v>
      </c>
      <c r="Y262" t="s">
        <v>8</v>
      </c>
      <c r="Z262">
        <v>2.6897929999999999</v>
      </c>
      <c r="AA262">
        <v>7.3039000000000007E-2</v>
      </c>
      <c r="AB262" t="s">
        <v>9</v>
      </c>
      <c r="AC262">
        <v>12.033982999999999</v>
      </c>
      <c r="AD262">
        <v>0.69895099999999999</v>
      </c>
      <c r="AE262" t="s">
        <v>10</v>
      </c>
      <c r="AF262">
        <v>1.2329999999999999E-3</v>
      </c>
      <c r="AG262">
        <v>0</v>
      </c>
      <c r="AH262" t="s">
        <v>11</v>
      </c>
      <c r="AI262">
        <v>0.99589899999999998</v>
      </c>
      <c r="AJ262">
        <v>1.9999999999999999E-6</v>
      </c>
      <c r="AK262" t="s">
        <v>12</v>
      </c>
      <c r="AL262">
        <v>0</v>
      </c>
      <c r="AM262">
        <v>0</v>
      </c>
    </row>
    <row r="263" spans="1:39" x14ac:dyDescent="0.25">
      <c r="A263" t="s">
        <v>18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39.269502000000003</v>
      </c>
      <c r="I263">
        <v>8.0623590000000007</v>
      </c>
      <c r="J263" t="s">
        <v>3</v>
      </c>
      <c r="K263">
        <v>38.790565999999998</v>
      </c>
      <c r="L263">
        <v>7.8853359999999997</v>
      </c>
      <c r="M263" t="s">
        <v>4</v>
      </c>
      <c r="N263">
        <v>1.056854</v>
      </c>
      <c r="O263">
        <v>4.6579999999999998E-3</v>
      </c>
      <c r="P263" t="s">
        <v>5</v>
      </c>
      <c r="Q263">
        <v>11.725982999999999</v>
      </c>
      <c r="R263">
        <v>1.381372</v>
      </c>
      <c r="S263" t="s">
        <v>6</v>
      </c>
      <c r="T263">
        <v>2.097013</v>
      </c>
      <c r="U263">
        <v>1.9807000000000002E-2</v>
      </c>
      <c r="V263" t="s">
        <v>7</v>
      </c>
      <c r="W263">
        <v>1.5391760000000001</v>
      </c>
      <c r="X263">
        <v>3.8475000000000002E-2</v>
      </c>
      <c r="Y263" t="s">
        <v>8</v>
      </c>
      <c r="Z263">
        <v>5.2535699999999999</v>
      </c>
      <c r="AA263">
        <v>0.38994600000000001</v>
      </c>
      <c r="AB263" t="s">
        <v>9</v>
      </c>
      <c r="AC263">
        <v>24.010453999999999</v>
      </c>
      <c r="AD263">
        <v>2.7228150000000002</v>
      </c>
      <c r="AE263" t="s">
        <v>10</v>
      </c>
      <c r="AF263">
        <v>1.2310000000000001E-3</v>
      </c>
      <c r="AG263">
        <v>0</v>
      </c>
      <c r="AH263" t="s">
        <v>11</v>
      </c>
      <c r="AI263">
        <v>0.996784</v>
      </c>
      <c r="AJ263">
        <v>3.0000000000000001E-6</v>
      </c>
      <c r="AK263" t="s">
        <v>12</v>
      </c>
      <c r="AL263">
        <v>0</v>
      </c>
      <c r="AM263">
        <v>0</v>
      </c>
    </row>
    <row r="264" spans="1:39" x14ac:dyDescent="0.25">
      <c r="A264" t="s">
        <v>18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58.761862000000001</v>
      </c>
      <c r="I264">
        <v>19.999963000000001</v>
      </c>
      <c r="J264" t="s">
        <v>3</v>
      </c>
      <c r="K264">
        <v>58.041730000000001</v>
      </c>
      <c r="L264">
        <v>19.568873</v>
      </c>
      <c r="M264" t="s">
        <v>4</v>
      </c>
      <c r="N264">
        <v>1.5875900000000001</v>
      </c>
      <c r="O264">
        <v>1.0619E-2</v>
      </c>
      <c r="P264" t="s">
        <v>5</v>
      </c>
      <c r="Q264">
        <v>17.525065000000001</v>
      </c>
      <c r="R264">
        <v>3.3130199999999999</v>
      </c>
      <c r="S264" t="s">
        <v>6</v>
      </c>
      <c r="T264">
        <v>3.1480070000000002</v>
      </c>
      <c r="U264">
        <v>4.7925000000000002E-2</v>
      </c>
      <c r="V264" t="s">
        <v>7</v>
      </c>
      <c r="W264">
        <v>2.3111280000000001</v>
      </c>
      <c r="X264">
        <v>9.0872999999999995E-2</v>
      </c>
      <c r="Y264" t="s">
        <v>8</v>
      </c>
      <c r="Z264">
        <v>7.8008090000000001</v>
      </c>
      <c r="AA264">
        <v>0.91100899999999996</v>
      </c>
      <c r="AB264" t="s">
        <v>9</v>
      </c>
      <c r="AC264">
        <v>35.929589999999997</v>
      </c>
      <c r="AD264">
        <v>6.502764</v>
      </c>
      <c r="AE264" t="s">
        <v>10</v>
      </c>
      <c r="AF264">
        <v>1.23E-3</v>
      </c>
      <c r="AG264">
        <v>0</v>
      </c>
      <c r="AH264" t="s">
        <v>11</v>
      </c>
      <c r="AI264">
        <v>0.99763999999999997</v>
      </c>
      <c r="AJ264">
        <v>3.0000000000000001E-6</v>
      </c>
      <c r="AK264" t="s">
        <v>12</v>
      </c>
      <c r="AL264">
        <v>0</v>
      </c>
      <c r="AM264">
        <v>0</v>
      </c>
    </row>
    <row r="265" spans="1:39" x14ac:dyDescent="0.25">
      <c r="A265" t="s">
        <v>18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78.147993999999997</v>
      </c>
      <c r="I265">
        <v>36.050640000000001</v>
      </c>
      <c r="J265" t="s">
        <v>3</v>
      </c>
      <c r="K265">
        <v>77.187883999999997</v>
      </c>
      <c r="L265">
        <v>35.294775000000001</v>
      </c>
      <c r="M265" t="s">
        <v>4</v>
      </c>
      <c r="N265">
        <v>2.1156519999999999</v>
      </c>
      <c r="O265">
        <v>1.7944000000000002E-2</v>
      </c>
      <c r="P265" t="s">
        <v>5</v>
      </c>
      <c r="Q265">
        <v>23.290624999999999</v>
      </c>
      <c r="R265">
        <v>5.8426210000000003</v>
      </c>
      <c r="S265" t="s">
        <v>6</v>
      </c>
      <c r="T265">
        <v>4.1947130000000001</v>
      </c>
      <c r="U265">
        <v>8.6064000000000002E-2</v>
      </c>
      <c r="V265" t="s">
        <v>7</v>
      </c>
      <c r="W265">
        <v>3.0742620000000001</v>
      </c>
      <c r="X265">
        <v>0.160637</v>
      </c>
      <c r="Y265" t="s">
        <v>8</v>
      </c>
      <c r="Z265">
        <v>10.334868</v>
      </c>
      <c r="AA265">
        <v>1.577318</v>
      </c>
      <c r="AB265" t="s">
        <v>9</v>
      </c>
      <c r="AC265">
        <v>47.785041</v>
      </c>
      <c r="AD265">
        <v>11.678588</v>
      </c>
      <c r="AE265" t="s">
        <v>10</v>
      </c>
      <c r="AF265">
        <v>1.23E-3</v>
      </c>
      <c r="AG265">
        <v>0</v>
      </c>
      <c r="AH265" t="s">
        <v>11</v>
      </c>
      <c r="AI265">
        <v>0.99802199999999996</v>
      </c>
      <c r="AJ265">
        <v>1.9999999999999999E-6</v>
      </c>
      <c r="AK265" t="s">
        <v>12</v>
      </c>
      <c r="AL265">
        <v>0</v>
      </c>
      <c r="AM265">
        <v>0</v>
      </c>
    </row>
    <row r="266" spans="1:39" x14ac:dyDescent="0.25">
      <c r="A266" t="s">
        <v>18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97.306659999999994</v>
      </c>
      <c r="I266">
        <v>58.281897000000001</v>
      </c>
      <c r="J266" t="s">
        <v>3</v>
      </c>
      <c r="K266">
        <v>96.108519999999999</v>
      </c>
      <c r="L266">
        <v>57.067073000000001</v>
      </c>
      <c r="M266" t="s">
        <v>4</v>
      </c>
      <c r="N266">
        <v>2.641146</v>
      </c>
      <c r="O266">
        <v>2.8125000000000001E-2</v>
      </c>
      <c r="P266" t="s">
        <v>5</v>
      </c>
      <c r="Q266">
        <v>29.027159000000001</v>
      </c>
      <c r="R266">
        <v>9.1942529999999998</v>
      </c>
      <c r="S266" t="s">
        <v>6</v>
      </c>
      <c r="T266">
        <v>5.2397989999999997</v>
      </c>
      <c r="U266">
        <v>0.133525</v>
      </c>
      <c r="V266" t="s">
        <v>7</v>
      </c>
      <c r="W266">
        <v>3.8348710000000001</v>
      </c>
      <c r="X266">
        <v>0.24870700000000001</v>
      </c>
      <c r="Y266" t="s">
        <v>8</v>
      </c>
      <c r="Z266">
        <v>12.850414000000001</v>
      </c>
      <c r="AA266">
        <v>2.4952869999999998</v>
      </c>
      <c r="AB266" t="s">
        <v>9</v>
      </c>
      <c r="AC266">
        <v>59.458647999999997</v>
      </c>
      <c r="AD266">
        <v>18.809152999999998</v>
      </c>
      <c r="AE266" t="s">
        <v>10</v>
      </c>
      <c r="AF266">
        <v>1.23E-3</v>
      </c>
      <c r="AG266">
        <v>0</v>
      </c>
      <c r="AH266" t="s">
        <v>11</v>
      </c>
      <c r="AI266">
        <v>0.998081</v>
      </c>
      <c r="AJ266">
        <v>1.9999999999999999E-6</v>
      </c>
      <c r="AK266" t="s">
        <v>12</v>
      </c>
      <c r="AL266">
        <v>0</v>
      </c>
      <c r="AM266">
        <v>0</v>
      </c>
    </row>
    <row r="267" spans="1:39" x14ac:dyDescent="0.25">
      <c r="A267" t="s">
        <v>18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116.506687</v>
      </c>
      <c r="I267">
        <v>82.875029999999995</v>
      </c>
      <c r="J267" t="s">
        <v>3</v>
      </c>
      <c r="K267">
        <v>115.06997200000001</v>
      </c>
      <c r="L267">
        <v>81.129855000000006</v>
      </c>
      <c r="M267" t="s">
        <v>4</v>
      </c>
      <c r="N267">
        <v>3.1712379999999998</v>
      </c>
      <c r="O267">
        <v>3.9E-2</v>
      </c>
      <c r="P267" t="s">
        <v>5</v>
      </c>
      <c r="Q267">
        <v>34.772444</v>
      </c>
      <c r="R267">
        <v>12.937967</v>
      </c>
      <c r="S267" t="s">
        <v>6</v>
      </c>
      <c r="T267">
        <v>6.2838289999999999</v>
      </c>
      <c r="U267">
        <v>0.19487599999999999</v>
      </c>
      <c r="V267" t="s">
        <v>7</v>
      </c>
      <c r="W267">
        <v>4.5999140000000001</v>
      </c>
      <c r="X267">
        <v>0.35340500000000002</v>
      </c>
      <c r="Y267" t="s">
        <v>8</v>
      </c>
      <c r="Z267">
        <v>15.374973000000001</v>
      </c>
      <c r="AA267">
        <v>3.4448029999999998</v>
      </c>
      <c r="AB267" t="s">
        <v>9</v>
      </c>
      <c r="AC267">
        <v>71.166004999999998</v>
      </c>
      <c r="AD267">
        <v>26.226212</v>
      </c>
      <c r="AE267" t="s">
        <v>10</v>
      </c>
      <c r="AF267">
        <v>1.23E-3</v>
      </c>
      <c r="AG267">
        <v>0</v>
      </c>
      <c r="AH267" t="s">
        <v>11</v>
      </c>
      <c r="AI267">
        <v>0.99816400000000005</v>
      </c>
      <c r="AJ267">
        <v>1.9999999999999999E-6</v>
      </c>
      <c r="AK267" t="s">
        <v>12</v>
      </c>
      <c r="AL267">
        <v>0</v>
      </c>
      <c r="AM267">
        <v>0</v>
      </c>
    </row>
    <row r="268" spans="1:39" x14ac:dyDescent="0.25">
      <c r="A268" t="s">
        <v>18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135.72362699999999</v>
      </c>
      <c r="I268">
        <v>113.37318999999999</v>
      </c>
      <c r="J268" t="s">
        <v>3</v>
      </c>
      <c r="K268">
        <v>134.04917</v>
      </c>
      <c r="L268">
        <v>110.99548900000001</v>
      </c>
      <c r="M268" t="s">
        <v>4</v>
      </c>
      <c r="N268">
        <v>3.6994980000000002</v>
      </c>
      <c r="O268">
        <v>5.3311999999999998E-2</v>
      </c>
      <c r="P268" t="s">
        <v>5</v>
      </c>
      <c r="Q268">
        <v>40.530800999999997</v>
      </c>
      <c r="R268">
        <v>17.592303999999999</v>
      </c>
      <c r="S268" t="s">
        <v>6</v>
      </c>
      <c r="T268">
        <v>7.3308039999999997</v>
      </c>
      <c r="U268">
        <v>0.26818500000000001</v>
      </c>
      <c r="V268" t="s">
        <v>7</v>
      </c>
      <c r="W268">
        <v>5.3703560000000001</v>
      </c>
      <c r="X268">
        <v>0.47753600000000002</v>
      </c>
      <c r="Y268" t="s">
        <v>8</v>
      </c>
      <c r="Z268">
        <v>17.897169999999999</v>
      </c>
      <c r="AA268">
        <v>4.6539710000000003</v>
      </c>
      <c r="AB268" t="s">
        <v>9</v>
      </c>
      <c r="AC268">
        <v>82.890839999999997</v>
      </c>
      <c r="AD268">
        <v>35.116055000000003</v>
      </c>
      <c r="AE268" t="s">
        <v>10</v>
      </c>
      <c r="AF268">
        <v>1.23E-3</v>
      </c>
      <c r="AG268">
        <v>0</v>
      </c>
      <c r="AH268" t="s">
        <v>11</v>
      </c>
      <c r="AI268">
        <v>0.998448</v>
      </c>
      <c r="AJ268">
        <v>1.9999999999999999E-6</v>
      </c>
      <c r="AK268" t="s">
        <v>12</v>
      </c>
      <c r="AL268">
        <v>0</v>
      </c>
      <c r="AM268">
        <v>0</v>
      </c>
    </row>
    <row r="269" spans="1:39" x14ac:dyDescent="0.25">
      <c r="A269" t="s">
        <v>18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154.96709799999999</v>
      </c>
      <c r="I269">
        <v>147.04995600000001</v>
      </c>
      <c r="J269" t="s">
        <v>3</v>
      </c>
      <c r="K269">
        <v>153.05366100000001</v>
      </c>
      <c r="L269">
        <v>143.94338099999999</v>
      </c>
      <c r="M269" t="s">
        <v>4</v>
      </c>
      <c r="N269">
        <v>4.2256859999999996</v>
      </c>
      <c r="O269">
        <v>6.8416000000000005E-2</v>
      </c>
      <c r="P269" t="s">
        <v>5</v>
      </c>
      <c r="Q269">
        <v>46.283602000000002</v>
      </c>
      <c r="R269">
        <v>22.777542</v>
      </c>
      <c r="S269" t="s">
        <v>6</v>
      </c>
      <c r="T269">
        <v>8.3794140000000006</v>
      </c>
      <c r="U269">
        <v>0.34835100000000002</v>
      </c>
      <c r="V269" t="s">
        <v>7</v>
      </c>
      <c r="W269">
        <v>6.1397399999999998</v>
      </c>
      <c r="X269">
        <v>0.61399000000000004</v>
      </c>
      <c r="Y269" t="s">
        <v>8</v>
      </c>
      <c r="Z269">
        <v>20.416464999999999</v>
      </c>
      <c r="AA269">
        <v>6.0169730000000001</v>
      </c>
      <c r="AB269" t="s">
        <v>9</v>
      </c>
      <c r="AC269">
        <v>94.649308000000005</v>
      </c>
      <c r="AD269">
        <v>44.977255999999997</v>
      </c>
      <c r="AE269" t="s">
        <v>10</v>
      </c>
      <c r="AF269">
        <v>1.23E-3</v>
      </c>
      <c r="AG269">
        <v>0</v>
      </c>
      <c r="AH269" t="s">
        <v>11</v>
      </c>
      <c r="AI269">
        <v>0.99860599999999999</v>
      </c>
      <c r="AJ269">
        <v>1.9999999999999999E-6</v>
      </c>
      <c r="AK269" t="s">
        <v>12</v>
      </c>
      <c r="AL269">
        <v>0</v>
      </c>
      <c r="AM269">
        <v>0</v>
      </c>
    </row>
    <row r="270" spans="1:39" x14ac:dyDescent="0.25">
      <c r="A270" t="s">
        <v>18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173.93112600000001</v>
      </c>
      <c r="I270">
        <v>188.33797000000001</v>
      </c>
      <c r="J270" t="s">
        <v>3</v>
      </c>
      <c r="K270">
        <v>171.779113</v>
      </c>
      <c r="L270">
        <v>184.41683399999999</v>
      </c>
      <c r="M270" t="s">
        <v>4</v>
      </c>
      <c r="N270">
        <v>4.7513719999999999</v>
      </c>
      <c r="O270">
        <v>8.5053000000000004E-2</v>
      </c>
      <c r="P270" t="s">
        <v>5</v>
      </c>
      <c r="Q270">
        <v>52.026350999999998</v>
      </c>
      <c r="R270">
        <v>28.307034000000002</v>
      </c>
      <c r="S270" t="s">
        <v>6</v>
      </c>
      <c r="T270">
        <v>9.4205939999999995</v>
      </c>
      <c r="U270">
        <v>0.43146000000000001</v>
      </c>
      <c r="V270" t="s">
        <v>7</v>
      </c>
      <c r="W270">
        <v>6.9019159999999999</v>
      </c>
      <c r="X270">
        <v>0.76388</v>
      </c>
      <c r="Y270" t="s">
        <v>8</v>
      </c>
      <c r="Z270">
        <v>22.950672000000001</v>
      </c>
      <c r="AA270">
        <v>7.519895</v>
      </c>
      <c r="AB270" t="s">
        <v>9</v>
      </c>
      <c r="AC270">
        <v>106.148627</v>
      </c>
      <c r="AD270">
        <v>58.258090000000003</v>
      </c>
      <c r="AE270" t="s">
        <v>10</v>
      </c>
      <c r="AF270">
        <v>1.23E-3</v>
      </c>
      <c r="AG270">
        <v>0</v>
      </c>
      <c r="AH270" t="s">
        <v>11</v>
      </c>
      <c r="AI270">
        <v>0.99878</v>
      </c>
      <c r="AJ270">
        <v>1.9999999999999999E-6</v>
      </c>
      <c r="AK270" t="s">
        <v>12</v>
      </c>
      <c r="AL270">
        <v>0</v>
      </c>
      <c r="AM270">
        <v>0</v>
      </c>
    </row>
    <row r="271" spans="1:39" x14ac:dyDescent="0.25">
      <c r="A271" t="s">
        <v>18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193.128106</v>
      </c>
      <c r="I271">
        <v>229.03275600000001</v>
      </c>
      <c r="J271" t="s">
        <v>3</v>
      </c>
      <c r="K271">
        <v>190.73953900000001</v>
      </c>
      <c r="L271">
        <v>224.26925700000001</v>
      </c>
      <c r="M271" t="s">
        <v>4</v>
      </c>
      <c r="N271">
        <v>5.2747909999999996</v>
      </c>
      <c r="O271">
        <v>0.102268</v>
      </c>
      <c r="P271" t="s">
        <v>5</v>
      </c>
      <c r="Q271">
        <v>57.766382</v>
      </c>
      <c r="R271">
        <v>34.331468999999998</v>
      </c>
      <c r="S271" t="s">
        <v>6</v>
      </c>
      <c r="T271">
        <v>10.458278999999999</v>
      </c>
      <c r="U271">
        <v>0.52326099999999998</v>
      </c>
      <c r="V271" t="s">
        <v>7</v>
      </c>
      <c r="W271">
        <v>7.6598889999999997</v>
      </c>
      <c r="X271">
        <v>0.93018900000000004</v>
      </c>
      <c r="Y271" t="s">
        <v>8</v>
      </c>
      <c r="Z271">
        <v>25.485958</v>
      </c>
      <c r="AA271">
        <v>9.1656779999999998</v>
      </c>
      <c r="AB271" t="s">
        <v>9</v>
      </c>
      <c r="AC271">
        <v>117.880681</v>
      </c>
      <c r="AD271">
        <v>70.485967000000002</v>
      </c>
      <c r="AE271" t="s">
        <v>10</v>
      </c>
      <c r="AF271">
        <v>1.23E-3</v>
      </c>
      <c r="AG271">
        <v>0</v>
      </c>
      <c r="AH271" t="s">
        <v>11</v>
      </c>
      <c r="AI271">
        <v>0.99891300000000005</v>
      </c>
      <c r="AJ271">
        <v>9.9999999999999995E-7</v>
      </c>
      <c r="AK271" t="s">
        <v>12</v>
      </c>
      <c r="AL271">
        <v>0</v>
      </c>
      <c r="AM271">
        <v>0</v>
      </c>
    </row>
    <row r="272" spans="1:39" x14ac:dyDescent="0.25">
      <c r="A272" t="s">
        <v>18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212.46122099999999</v>
      </c>
      <c r="I272">
        <v>269.59681599999999</v>
      </c>
      <c r="J272" t="s">
        <v>3</v>
      </c>
      <c r="K272">
        <v>209.83599799999999</v>
      </c>
      <c r="L272">
        <v>263.99334199999998</v>
      </c>
      <c r="M272" t="s">
        <v>4</v>
      </c>
      <c r="N272">
        <v>5.7997389999999998</v>
      </c>
      <c r="O272">
        <v>0.12339700000000001</v>
      </c>
      <c r="P272" t="s">
        <v>5</v>
      </c>
      <c r="Q272">
        <v>63.487727999999997</v>
      </c>
      <c r="R272">
        <v>40.730190999999998</v>
      </c>
      <c r="S272" t="s">
        <v>6</v>
      </c>
      <c r="T272">
        <v>11.500634</v>
      </c>
      <c r="U272">
        <v>0.60872199999999999</v>
      </c>
      <c r="V272" t="s">
        <v>7</v>
      </c>
      <c r="W272">
        <v>8.4185040000000004</v>
      </c>
      <c r="X272">
        <v>1.106636</v>
      </c>
      <c r="Y272" t="s">
        <v>8</v>
      </c>
      <c r="Z272">
        <v>28.012381000000001</v>
      </c>
      <c r="AA272">
        <v>10.920797</v>
      </c>
      <c r="AB272" t="s">
        <v>9</v>
      </c>
      <c r="AC272">
        <v>129.759332</v>
      </c>
      <c r="AD272">
        <v>82.349603000000002</v>
      </c>
      <c r="AE272" t="s">
        <v>10</v>
      </c>
      <c r="AF272">
        <v>1.23E-3</v>
      </c>
      <c r="AG272">
        <v>0</v>
      </c>
      <c r="AH272" t="s">
        <v>11</v>
      </c>
      <c r="AI272">
        <v>0.999</v>
      </c>
      <c r="AJ272">
        <v>9.9999999999999995E-7</v>
      </c>
      <c r="AK272" t="s">
        <v>12</v>
      </c>
      <c r="AL272">
        <v>0</v>
      </c>
      <c r="AM272">
        <v>0</v>
      </c>
    </row>
    <row r="273" spans="1:39" x14ac:dyDescent="0.25">
      <c r="A273" t="s">
        <v>18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231.441281</v>
      </c>
      <c r="I273">
        <v>314.54817000000003</v>
      </c>
      <c r="J273" t="s">
        <v>3</v>
      </c>
      <c r="K273">
        <v>228.57982699999999</v>
      </c>
      <c r="L273">
        <v>307.986086</v>
      </c>
      <c r="M273" t="s">
        <v>4</v>
      </c>
      <c r="N273">
        <v>6.3220080000000003</v>
      </c>
      <c r="O273">
        <v>0.145761</v>
      </c>
      <c r="P273" t="s">
        <v>5</v>
      </c>
      <c r="Q273">
        <v>69.165229999999994</v>
      </c>
      <c r="R273">
        <v>47.595815000000002</v>
      </c>
      <c r="S273" t="s">
        <v>6</v>
      </c>
      <c r="T273">
        <v>12.535743999999999</v>
      </c>
      <c r="U273">
        <v>0.71157800000000004</v>
      </c>
      <c r="V273" t="s">
        <v>7</v>
      </c>
      <c r="W273">
        <v>9.1726690000000008</v>
      </c>
      <c r="X273">
        <v>1.2836479999999999</v>
      </c>
      <c r="Y273" t="s">
        <v>8</v>
      </c>
      <c r="Z273">
        <v>30.500557000000001</v>
      </c>
      <c r="AA273">
        <v>12.774948999999999</v>
      </c>
      <c r="AB273" t="s">
        <v>9</v>
      </c>
      <c r="AC273">
        <v>141.323849</v>
      </c>
      <c r="AD273">
        <v>95.315377999999995</v>
      </c>
      <c r="AE273" t="s">
        <v>10</v>
      </c>
      <c r="AF273">
        <v>1.23E-3</v>
      </c>
      <c r="AG273">
        <v>0</v>
      </c>
      <c r="AH273" t="s">
        <v>11</v>
      </c>
      <c r="AI273">
        <v>0.99906899999999998</v>
      </c>
      <c r="AJ273">
        <v>9.9999999999999995E-7</v>
      </c>
      <c r="AK273" t="s">
        <v>12</v>
      </c>
      <c r="AL273">
        <v>0</v>
      </c>
      <c r="AM273">
        <v>0</v>
      </c>
    </row>
    <row r="274" spans="1:39" x14ac:dyDescent="0.25">
      <c r="A274" t="s">
        <v>18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250.38533899999999</v>
      </c>
      <c r="I274">
        <v>361.59913999999998</v>
      </c>
      <c r="J274" t="s">
        <v>3</v>
      </c>
      <c r="K274">
        <v>247.28970200000001</v>
      </c>
      <c r="L274">
        <v>354.03581200000002</v>
      </c>
      <c r="M274" t="s">
        <v>4</v>
      </c>
      <c r="N274">
        <v>6.8425560000000001</v>
      </c>
      <c r="O274">
        <v>0.172268</v>
      </c>
      <c r="P274" t="s">
        <v>5</v>
      </c>
      <c r="Q274">
        <v>74.782307000000003</v>
      </c>
      <c r="R274">
        <v>55.160341000000003</v>
      </c>
      <c r="S274" t="s">
        <v>6</v>
      </c>
      <c r="T274">
        <v>13.565934</v>
      </c>
      <c r="U274">
        <v>0.81845599999999996</v>
      </c>
      <c r="V274" t="s">
        <v>7</v>
      </c>
      <c r="W274">
        <v>9.92361</v>
      </c>
      <c r="X274">
        <v>1.4686159999999999</v>
      </c>
      <c r="Y274" t="s">
        <v>8</v>
      </c>
      <c r="Z274">
        <v>32.960137000000003</v>
      </c>
      <c r="AA274">
        <v>14.802061</v>
      </c>
      <c r="AB274" t="s">
        <v>9</v>
      </c>
      <c r="AC274">
        <v>152.90803199999999</v>
      </c>
      <c r="AD274">
        <v>108.643266</v>
      </c>
      <c r="AE274" t="s">
        <v>10</v>
      </c>
      <c r="AF274">
        <v>1.23E-3</v>
      </c>
      <c r="AG274">
        <v>0</v>
      </c>
      <c r="AH274" t="s">
        <v>11</v>
      </c>
      <c r="AI274">
        <v>0.99914499999999995</v>
      </c>
      <c r="AJ274">
        <v>9.9999999999999995E-7</v>
      </c>
      <c r="AK274" t="s">
        <v>12</v>
      </c>
      <c r="AL274">
        <v>0</v>
      </c>
      <c r="AM274">
        <v>0</v>
      </c>
    </row>
    <row r="275" spans="1:39" x14ac:dyDescent="0.25">
      <c r="A275" t="s">
        <v>18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269.172303</v>
      </c>
      <c r="I275">
        <v>417.23576200000002</v>
      </c>
      <c r="J275" t="s">
        <v>3</v>
      </c>
      <c r="K275">
        <v>265.84386499999999</v>
      </c>
      <c r="L275">
        <v>408.60292900000002</v>
      </c>
      <c r="M275" t="s">
        <v>4</v>
      </c>
      <c r="N275">
        <v>7.3587850000000001</v>
      </c>
      <c r="O275">
        <v>0.196822</v>
      </c>
      <c r="P275" t="s">
        <v>5</v>
      </c>
      <c r="Q275">
        <v>80.347573999999994</v>
      </c>
      <c r="R275">
        <v>62.426949</v>
      </c>
      <c r="S275" t="s">
        <v>6</v>
      </c>
      <c r="T275">
        <v>14.588524</v>
      </c>
      <c r="U275">
        <v>0.92409600000000003</v>
      </c>
      <c r="V275" t="s">
        <v>7</v>
      </c>
      <c r="W275">
        <v>10.668749</v>
      </c>
      <c r="X275">
        <v>1.650056</v>
      </c>
      <c r="Y275" t="s">
        <v>8</v>
      </c>
      <c r="Z275">
        <v>35.395052999999997</v>
      </c>
      <c r="AA275">
        <v>16.712247000000001</v>
      </c>
      <c r="AB275" t="s">
        <v>9</v>
      </c>
      <c r="AC275">
        <v>164.390435</v>
      </c>
      <c r="AD275">
        <v>126.501088</v>
      </c>
      <c r="AE275" t="s">
        <v>10</v>
      </c>
      <c r="AF275">
        <v>1.23E-3</v>
      </c>
      <c r="AG275">
        <v>0</v>
      </c>
      <c r="AH275" t="s">
        <v>11</v>
      </c>
      <c r="AI275">
        <v>0.99926000000000004</v>
      </c>
      <c r="AJ275">
        <v>9.9999999999999995E-7</v>
      </c>
      <c r="AK275" t="s">
        <v>12</v>
      </c>
      <c r="AL275">
        <v>0</v>
      </c>
      <c r="AM275">
        <v>0</v>
      </c>
    </row>
    <row r="276" spans="1:39" x14ac:dyDescent="0.25">
      <c r="A276" t="s">
        <v>18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287.61883999999998</v>
      </c>
      <c r="I276">
        <v>460.76844699999998</v>
      </c>
      <c r="J276" t="s">
        <v>3</v>
      </c>
      <c r="K276">
        <v>284.061668</v>
      </c>
      <c r="L276">
        <v>451.338683</v>
      </c>
      <c r="M276" t="s">
        <v>4</v>
      </c>
      <c r="N276">
        <v>7.8691069999999996</v>
      </c>
      <c r="O276">
        <v>0.21320700000000001</v>
      </c>
      <c r="P276" t="s">
        <v>5</v>
      </c>
      <c r="Q276">
        <v>85.793397999999996</v>
      </c>
      <c r="R276">
        <v>68.259992999999994</v>
      </c>
      <c r="S276" t="s">
        <v>6</v>
      </c>
      <c r="T276">
        <v>15.588384</v>
      </c>
      <c r="U276">
        <v>0.99171500000000001</v>
      </c>
      <c r="V276" t="s">
        <v>7</v>
      </c>
      <c r="W276">
        <v>11.382536</v>
      </c>
      <c r="X276">
        <v>1.7822750000000001</v>
      </c>
      <c r="Y276" t="s">
        <v>8</v>
      </c>
      <c r="Z276">
        <v>37.787937999999997</v>
      </c>
      <c r="AA276">
        <v>18.428826999999998</v>
      </c>
      <c r="AB276" t="s">
        <v>9</v>
      </c>
      <c r="AC276">
        <v>175.678426</v>
      </c>
      <c r="AD276">
        <v>141.53274999999999</v>
      </c>
      <c r="AE276" t="s">
        <v>10</v>
      </c>
      <c r="AF276">
        <v>1.23E-3</v>
      </c>
      <c r="AG276">
        <v>0</v>
      </c>
      <c r="AH276" t="s">
        <v>11</v>
      </c>
      <c r="AI276">
        <v>0.99941000000000002</v>
      </c>
      <c r="AJ276">
        <v>9.9999999999999995E-7</v>
      </c>
      <c r="AK276" t="s">
        <v>12</v>
      </c>
      <c r="AL276">
        <v>0</v>
      </c>
      <c r="AM276">
        <v>0</v>
      </c>
    </row>
    <row r="277" spans="1:39" x14ac:dyDescent="0.25">
      <c r="A277" t="s">
        <v>18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305.81118199999997</v>
      </c>
      <c r="I277">
        <v>493.05038300000001</v>
      </c>
      <c r="J277" t="s">
        <v>3</v>
      </c>
      <c r="K277">
        <v>302.02602000000002</v>
      </c>
      <c r="L277">
        <v>482.94773500000002</v>
      </c>
      <c r="M277" t="s">
        <v>4</v>
      </c>
      <c r="N277">
        <v>8.3778950000000005</v>
      </c>
      <c r="O277">
        <v>0.22944100000000001</v>
      </c>
      <c r="P277" t="s">
        <v>5</v>
      </c>
      <c r="Q277">
        <v>91.192196999999993</v>
      </c>
      <c r="R277">
        <v>73.452670999999995</v>
      </c>
      <c r="S277" t="s">
        <v>6</v>
      </c>
      <c r="T277">
        <v>16.579796000000002</v>
      </c>
      <c r="U277">
        <v>1.049663</v>
      </c>
      <c r="V277" t="s">
        <v>7</v>
      </c>
      <c r="W277">
        <v>12.080306</v>
      </c>
      <c r="X277">
        <v>1.8962220000000001</v>
      </c>
      <c r="Y277" t="s">
        <v>8</v>
      </c>
      <c r="Z277">
        <v>40.167814999999997</v>
      </c>
      <c r="AA277">
        <v>20.024408999999999</v>
      </c>
      <c r="AB277" t="s">
        <v>9</v>
      </c>
      <c r="AC277">
        <v>186.75135299999999</v>
      </c>
      <c r="AD277">
        <v>151.46704800000001</v>
      </c>
      <c r="AE277" t="s">
        <v>10</v>
      </c>
      <c r="AF277">
        <v>1.23E-3</v>
      </c>
      <c r="AG277">
        <v>0</v>
      </c>
      <c r="AH277" t="s">
        <v>11</v>
      </c>
      <c r="AI277">
        <v>0.99945899999999999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18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324.229895</v>
      </c>
      <c r="I278">
        <v>524.12726199999997</v>
      </c>
      <c r="J278" t="s">
        <v>3</v>
      </c>
      <c r="K278">
        <v>320.217648</v>
      </c>
      <c r="L278">
        <v>513.43402500000002</v>
      </c>
      <c r="M278" t="s">
        <v>4</v>
      </c>
      <c r="N278">
        <v>8.884798</v>
      </c>
      <c r="O278">
        <v>0.24676200000000001</v>
      </c>
      <c r="P278" t="s">
        <v>5</v>
      </c>
      <c r="Q278">
        <v>96.572824999999995</v>
      </c>
      <c r="R278">
        <v>78.818546999999995</v>
      </c>
      <c r="S278" t="s">
        <v>6</v>
      </c>
      <c r="T278">
        <v>17.568366999999999</v>
      </c>
      <c r="U278">
        <v>1.1006370000000001</v>
      </c>
      <c r="V278" t="s">
        <v>7</v>
      </c>
      <c r="W278">
        <v>12.783947</v>
      </c>
      <c r="X278">
        <v>1.9946569999999999</v>
      </c>
      <c r="Y278" t="s">
        <v>8</v>
      </c>
      <c r="Z278">
        <v>42.527656</v>
      </c>
      <c r="AA278">
        <v>21.816274</v>
      </c>
      <c r="AB278" t="s">
        <v>9</v>
      </c>
      <c r="AC278">
        <v>198.09078400000001</v>
      </c>
      <c r="AD278">
        <v>162.373367</v>
      </c>
      <c r="AE278" t="s">
        <v>10</v>
      </c>
      <c r="AF278">
        <v>1.23E-3</v>
      </c>
      <c r="AG278">
        <v>0</v>
      </c>
      <c r="AH278" t="s">
        <v>11</v>
      </c>
      <c r="AI278">
        <v>0.99947299999999994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18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342.16560600000003</v>
      </c>
      <c r="I279">
        <v>546.21805099999995</v>
      </c>
      <c r="J279" t="s">
        <v>3</v>
      </c>
      <c r="K279">
        <v>337.93006700000001</v>
      </c>
      <c r="L279">
        <v>535.23740199999997</v>
      </c>
      <c r="M279" t="s">
        <v>4</v>
      </c>
      <c r="N279">
        <v>9.3853270000000002</v>
      </c>
      <c r="O279">
        <v>0.25595699999999999</v>
      </c>
      <c r="P279" t="s">
        <v>5</v>
      </c>
      <c r="Q279">
        <v>101.80852899999999</v>
      </c>
      <c r="R279">
        <v>81.658012999999997</v>
      </c>
      <c r="S279" t="s">
        <v>6</v>
      </c>
      <c r="T279">
        <v>18.535657</v>
      </c>
      <c r="U279">
        <v>1.120757</v>
      </c>
      <c r="V279" t="s">
        <v>7</v>
      </c>
      <c r="W279">
        <v>13.459868</v>
      </c>
      <c r="X279">
        <v>2.0231729999999999</v>
      </c>
      <c r="Y279" t="s">
        <v>8</v>
      </c>
      <c r="Z279">
        <v>44.818446000000002</v>
      </c>
      <c r="AA279">
        <v>23.021070999999999</v>
      </c>
      <c r="AB279" t="s">
        <v>9</v>
      </c>
      <c r="AC279">
        <v>209.121858</v>
      </c>
      <c r="AD279">
        <v>172.21116499999999</v>
      </c>
      <c r="AE279" t="s">
        <v>10</v>
      </c>
      <c r="AF279">
        <v>1.23E-3</v>
      </c>
      <c r="AG279">
        <v>0</v>
      </c>
      <c r="AH279" t="s">
        <v>11</v>
      </c>
      <c r="AI279">
        <v>0.99948199999999998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18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359.98683799999998</v>
      </c>
      <c r="I280">
        <v>555.44962499999997</v>
      </c>
      <c r="J280" t="s">
        <v>3</v>
      </c>
      <c r="K280">
        <v>355.52840200000003</v>
      </c>
      <c r="L280">
        <v>544.337761</v>
      </c>
      <c r="M280" t="s">
        <v>4</v>
      </c>
      <c r="N280">
        <v>9.8885970000000007</v>
      </c>
      <c r="O280">
        <v>0.26882899999999998</v>
      </c>
      <c r="P280" t="s">
        <v>5</v>
      </c>
      <c r="Q280">
        <v>107.06262099999999</v>
      </c>
      <c r="R280">
        <v>83.533291000000006</v>
      </c>
      <c r="S280" t="s">
        <v>6</v>
      </c>
      <c r="T280">
        <v>19.506498000000001</v>
      </c>
      <c r="U280">
        <v>1.1375169999999999</v>
      </c>
      <c r="V280" t="s">
        <v>7</v>
      </c>
      <c r="W280">
        <v>14.139004999999999</v>
      </c>
      <c r="X280">
        <v>2.0357449999999999</v>
      </c>
      <c r="Y280" t="s">
        <v>8</v>
      </c>
      <c r="Z280">
        <v>47.125658000000001</v>
      </c>
      <c r="AA280">
        <v>23.843983000000001</v>
      </c>
      <c r="AB280" t="s">
        <v>9</v>
      </c>
      <c r="AC280">
        <v>220.01693700000001</v>
      </c>
      <c r="AD280">
        <v>175.94223700000001</v>
      </c>
      <c r="AE280" t="s">
        <v>10</v>
      </c>
      <c r="AF280">
        <v>1.23E-3</v>
      </c>
      <c r="AG280">
        <v>0</v>
      </c>
      <c r="AH280" t="s">
        <v>11</v>
      </c>
      <c r="AI280">
        <v>0.99948899999999996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18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377.81972500000001</v>
      </c>
      <c r="I281">
        <v>558.63196700000003</v>
      </c>
      <c r="J281" t="s">
        <v>3</v>
      </c>
      <c r="K281">
        <v>373.14029199999999</v>
      </c>
      <c r="L281">
        <v>547.53691400000002</v>
      </c>
      <c r="M281" t="s">
        <v>4</v>
      </c>
      <c r="N281">
        <v>10.385615</v>
      </c>
      <c r="O281">
        <v>0.275397</v>
      </c>
      <c r="P281" t="s">
        <v>5</v>
      </c>
      <c r="Q281">
        <v>112.261489</v>
      </c>
      <c r="R281">
        <v>84.313620999999998</v>
      </c>
      <c r="S281" t="s">
        <v>6</v>
      </c>
      <c r="T281">
        <v>20.476510000000001</v>
      </c>
      <c r="U281">
        <v>1.121785</v>
      </c>
      <c r="V281" t="s">
        <v>7</v>
      </c>
      <c r="W281">
        <v>14.811102999999999</v>
      </c>
      <c r="X281">
        <v>2.0571619999999999</v>
      </c>
      <c r="Y281" t="s">
        <v>8</v>
      </c>
      <c r="Z281">
        <v>49.400227999999998</v>
      </c>
      <c r="AA281">
        <v>24.236916000000001</v>
      </c>
      <c r="AB281" t="s">
        <v>9</v>
      </c>
      <c r="AC281">
        <v>230.981582</v>
      </c>
      <c r="AD281">
        <v>177.08551199999999</v>
      </c>
      <c r="AE281" t="s">
        <v>10</v>
      </c>
      <c r="AF281">
        <v>1.23E-3</v>
      </c>
      <c r="AG281">
        <v>0</v>
      </c>
      <c r="AH281" t="s">
        <v>11</v>
      </c>
      <c r="AI281">
        <v>0.99951199999999996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19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19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19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19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19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19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19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19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19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19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19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19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19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19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19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19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19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19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19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19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20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13.435750000000001</v>
      </c>
      <c r="I302">
        <v>1.1619250000000001</v>
      </c>
      <c r="J302" t="s">
        <v>3</v>
      </c>
      <c r="K302">
        <v>13.206128</v>
      </c>
      <c r="L302">
        <v>1.156145</v>
      </c>
      <c r="M302" t="s">
        <v>4</v>
      </c>
      <c r="N302">
        <v>0.52353799999999995</v>
      </c>
      <c r="O302">
        <v>1.645E-3</v>
      </c>
      <c r="P302" t="s">
        <v>5</v>
      </c>
      <c r="Q302">
        <v>0</v>
      </c>
      <c r="R302">
        <v>0</v>
      </c>
      <c r="S302" t="s">
        <v>6</v>
      </c>
      <c r="T302">
        <v>1.0112840000000001</v>
      </c>
      <c r="U302">
        <v>2.686E-3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1.235E-3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0.99635799999999997</v>
      </c>
      <c r="AJ302">
        <v>3.0000000000000001E-6</v>
      </c>
      <c r="AK302" t="s">
        <v>12</v>
      </c>
      <c r="AL302">
        <v>0</v>
      </c>
      <c r="AM302">
        <v>0</v>
      </c>
    </row>
    <row r="303" spans="1:39" x14ac:dyDescent="0.25">
      <c r="A303" t="s">
        <v>20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26.907934000000001</v>
      </c>
      <c r="I303">
        <v>3.1545570000000001</v>
      </c>
      <c r="J303" t="s">
        <v>3</v>
      </c>
      <c r="K303">
        <v>26.446400000000001</v>
      </c>
      <c r="L303">
        <v>3.1364329999999998</v>
      </c>
      <c r="M303" t="s">
        <v>4</v>
      </c>
      <c r="N303">
        <v>1.03884</v>
      </c>
      <c r="O303">
        <v>3.388E-3</v>
      </c>
      <c r="P303" t="s">
        <v>5</v>
      </c>
      <c r="Q303">
        <v>0</v>
      </c>
      <c r="R303">
        <v>0</v>
      </c>
      <c r="S303" t="s">
        <v>6</v>
      </c>
      <c r="T303">
        <v>2.0155639999999999</v>
      </c>
      <c r="U303">
        <v>6.0990000000000003E-3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1.2310000000000001E-3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0.99702900000000005</v>
      </c>
      <c r="AJ303">
        <v>3.0000000000000001E-6</v>
      </c>
      <c r="AK303" t="s">
        <v>12</v>
      </c>
      <c r="AL303">
        <v>0</v>
      </c>
      <c r="AM303">
        <v>0</v>
      </c>
    </row>
    <row r="304" spans="1:39" x14ac:dyDescent="0.25">
      <c r="A304" t="s">
        <v>20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40.023274000000001</v>
      </c>
      <c r="I304">
        <v>5.4699109999999997</v>
      </c>
      <c r="J304" t="s">
        <v>3</v>
      </c>
      <c r="K304">
        <v>39.332188000000002</v>
      </c>
      <c r="L304">
        <v>5.4364710000000001</v>
      </c>
      <c r="M304" t="s">
        <v>4</v>
      </c>
      <c r="N304">
        <v>1.555018</v>
      </c>
      <c r="O304">
        <v>6.4879999999999998E-3</v>
      </c>
      <c r="P304" t="s">
        <v>5</v>
      </c>
      <c r="Q304">
        <v>0</v>
      </c>
      <c r="R304">
        <v>0</v>
      </c>
      <c r="S304" t="s">
        <v>6</v>
      </c>
      <c r="T304">
        <v>3.005585</v>
      </c>
      <c r="U304">
        <v>1.0442E-2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1.2310000000000001E-3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0.99768699999999999</v>
      </c>
      <c r="AJ304">
        <v>3.0000000000000001E-6</v>
      </c>
      <c r="AK304" t="s">
        <v>12</v>
      </c>
      <c r="AL304">
        <v>0</v>
      </c>
      <c r="AM304">
        <v>0</v>
      </c>
    </row>
    <row r="305" spans="1:39" x14ac:dyDescent="0.25">
      <c r="A305" t="s">
        <v>20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53.353617</v>
      </c>
      <c r="I305">
        <v>7.6869059999999996</v>
      </c>
      <c r="J305" t="s">
        <v>3</v>
      </c>
      <c r="K305">
        <v>52.433152999999997</v>
      </c>
      <c r="L305">
        <v>7.6236189999999997</v>
      </c>
      <c r="M305" t="s">
        <v>4</v>
      </c>
      <c r="N305">
        <v>2.0735839999999999</v>
      </c>
      <c r="O305">
        <v>1.0694E-2</v>
      </c>
      <c r="P305" t="s">
        <v>5</v>
      </c>
      <c r="Q305">
        <v>0</v>
      </c>
      <c r="R305">
        <v>0</v>
      </c>
      <c r="S305" t="s">
        <v>6</v>
      </c>
      <c r="T305">
        <v>4.0034879999999999</v>
      </c>
      <c r="U305">
        <v>1.8119E-2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1.23E-3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0.997923</v>
      </c>
      <c r="AJ305">
        <v>1.9999999999999999E-6</v>
      </c>
      <c r="AK305" t="s">
        <v>12</v>
      </c>
      <c r="AL305">
        <v>0</v>
      </c>
      <c r="AM305">
        <v>0</v>
      </c>
    </row>
    <row r="306" spans="1:39" x14ac:dyDescent="0.25">
      <c r="A306" t="s">
        <v>20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66.478927999999996</v>
      </c>
      <c r="I306">
        <v>9.4812100000000008</v>
      </c>
      <c r="J306" t="s">
        <v>3</v>
      </c>
      <c r="K306">
        <v>65.328509999999994</v>
      </c>
      <c r="L306">
        <v>9.363842</v>
      </c>
      <c r="M306" t="s">
        <v>4</v>
      </c>
      <c r="N306">
        <v>2.598338</v>
      </c>
      <c r="O306">
        <v>1.7271000000000002E-2</v>
      </c>
      <c r="P306" t="s">
        <v>5</v>
      </c>
      <c r="Q306">
        <v>0</v>
      </c>
      <c r="R306">
        <v>0</v>
      </c>
      <c r="S306" t="s">
        <v>6</v>
      </c>
      <c r="T306">
        <v>5.0035350000000003</v>
      </c>
      <c r="U306">
        <v>2.6533999999999999E-2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1.23E-3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0.99829500000000004</v>
      </c>
      <c r="AJ306">
        <v>1.9999999999999999E-6</v>
      </c>
      <c r="AK306" t="s">
        <v>12</v>
      </c>
      <c r="AL306">
        <v>0</v>
      </c>
      <c r="AM306">
        <v>0</v>
      </c>
    </row>
    <row r="307" spans="1:39" x14ac:dyDescent="0.25">
      <c r="A307" t="s">
        <v>20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79.571307000000004</v>
      </c>
      <c r="I307">
        <v>11.428538</v>
      </c>
      <c r="J307" t="s">
        <v>3</v>
      </c>
      <c r="K307">
        <v>78.185934000000003</v>
      </c>
      <c r="L307">
        <v>11.296072000000001</v>
      </c>
      <c r="M307" t="s">
        <v>4</v>
      </c>
      <c r="N307">
        <v>3.1162939999999999</v>
      </c>
      <c r="O307">
        <v>2.2987E-2</v>
      </c>
      <c r="P307" t="s">
        <v>5</v>
      </c>
      <c r="Q307">
        <v>0</v>
      </c>
      <c r="R307">
        <v>0</v>
      </c>
      <c r="S307" t="s">
        <v>6</v>
      </c>
      <c r="T307">
        <v>6.0040969999999998</v>
      </c>
      <c r="U307">
        <v>4.1187000000000001E-2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1.23E-3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0.99845499999999998</v>
      </c>
      <c r="AJ307">
        <v>9.9999999999999995E-7</v>
      </c>
      <c r="AK307" t="s">
        <v>12</v>
      </c>
      <c r="AL307">
        <v>0</v>
      </c>
      <c r="AM307">
        <v>0</v>
      </c>
    </row>
    <row r="308" spans="1:39" x14ac:dyDescent="0.25">
      <c r="A308" t="s">
        <v>20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92.707491000000005</v>
      </c>
      <c r="I308">
        <v>15.450616</v>
      </c>
      <c r="J308" t="s">
        <v>3</v>
      </c>
      <c r="K308">
        <v>91.092822999999996</v>
      </c>
      <c r="L308">
        <v>15.246335</v>
      </c>
      <c r="M308" t="s">
        <v>4</v>
      </c>
      <c r="N308">
        <v>3.6308370000000001</v>
      </c>
      <c r="O308">
        <v>2.9676000000000001E-2</v>
      </c>
      <c r="P308" t="s">
        <v>5</v>
      </c>
      <c r="Q308">
        <v>0</v>
      </c>
      <c r="R308">
        <v>0</v>
      </c>
      <c r="S308" t="s">
        <v>6</v>
      </c>
      <c r="T308">
        <v>7.0006640000000004</v>
      </c>
      <c r="U308">
        <v>5.4879999999999998E-2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1.23E-3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0.998583</v>
      </c>
      <c r="AJ308">
        <v>9.9999999999999995E-7</v>
      </c>
      <c r="AK308" t="s">
        <v>12</v>
      </c>
      <c r="AL308">
        <v>0</v>
      </c>
      <c r="AM308">
        <v>0</v>
      </c>
    </row>
    <row r="309" spans="1:39" x14ac:dyDescent="0.25">
      <c r="A309" t="s">
        <v>20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105.747417</v>
      </c>
      <c r="I309">
        <v>20.172532</v>
      </c>
      <c r="J309" t="s">
        <v>3</v>
      </c>
      <c r="K309">
        <v>103.900407</v>
      </c>
      <c r="L309">
        <v>19.883596000000001</v>
      </c>
      <c r="M309" t="s">
        <v>4</v>
      </c>
      <c r="N309">
        <v>4.1431570000000004</v>
      </c>
      <c r="O309">
        <v>3.7330000000000002E-2</v>
      </c>
      <c r="P309" t="s">
        <v>5</v>
      </c>
      <c r="Q309">
        <v>0</v>
      </c>
      <c r="R309">
        <v>0</v>
      </c>
      <c r="S309" t="s">
        <v>6</v>
      </c>
      <c r="T309">
        <v>7.9882390000000001</v>
      </c>
      <c r="U309">
        <v>6.7313999999999999E-2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1.23E-3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0.99881200000000003</v>
      </c>
      <c r="AJ309">
        <v>9.9999999999999995E-7</v>
      </c>
      <c r="AK309" t="s">
        <v>12</v>
      </c>
      <c r="AL309">
        <v>0</v>
      </c>
      <c r="AM309">
        <v>0</v>
      </c>
    </row>
    <row r="310" spans="1:39" x14ac:dyDescent="0.25">
      <c r="A310" t="s">
        <v>20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118.777365</v>
      </c>
      <c r="I310">
        <v>25.550794</v>
      </c>
      <c r="J310" t="s">
        <v>3</v>
      </c>
      <c r="K310">
        <v>116.699853</v>
      </c>
      <c r="L310">
        <v>25.122845999999999</v>
      </c>
      <c r="M310" t="s">
        <v>4</v>
      </c>
      <c r="N310">
        <v>4.6573399999999996</v>
      </c>
      <c r="O310">
        <v>4.5782999999999997E-2</v>
      </c>
      <c r="P310" t="s">
        <v>5</v>
      </c>
      <c r="Q310">
        <v>0</v>
      </c>
      <c r="R310">
        <v>0</v>
      </c>
      <c r="S310" t="s">
        <v>6</v>
      </c>
      <c r="T310">
        <v>8.9817199999999993</v>
      </c>
      <c r="U310">
        <v>8.4225999999999995E-2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1.23E-3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0.99892300000000001</v>
      </c>
      <c r="AJ310">
        <v>9.9999999999999995E-7</v>
      </c>
      <c r="AK310" t="s">
        <v>12</v>
      </c>
      <c r="AL310">
        <v>0</v>
      </c>
      <c r="AM310">
        <v>0</v>
      </c>
    </row>
    <row r="311" spans="1:39" x14ac:dyDescent="0.25">
      <c r="A311" t="s">
        <v>20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131.793553</v>
      </c>
      <c r="I311">
        <v>30.69725</v>
      </c>
      <c r="J311" t="s">
        <v>3</v>
      </c>
      <c r="K311">
        <v>129.48098200000001</v>
      </c>
      <c r="L311">
        <v>30.190867000000001</v>
      </c>
      <c r="M311" t="s">
        <v>4</v>
      </c>
      <c r="N311">
        <v>5.199058</v>
      </c>
      <c r="O311">
        <v>6.1175E-2</v>
      </c>
      <c r="P311" t="s">
        <v>5</v>
      </c>
      <c r="Q311">
        <v>0</v>
      </c>
      <c r="R311">
        <v>0</v>
      </c>
      <c r="S311" t="s">
        <v>6</v>
      </c>
      <c r="T311">
        <v>9.9777819999999995</v>
      </c>
      <c r="U311">
        <v>0.10278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1.23E-3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0.99904099999999996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20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145.00970000000001</v>
      </c>
      <c r="I312">
        <v>36.508642000000002</v>
      </c>
      <c r="J312" t="s">
        <v>3</v>
      </c>
      <c r="K312">
        <v>142.467105</v>
      </c>
      <c r="L312">
        <v>35.884644999999999</v>
      </c>
      <c r="M312" t="s">
        <v>4</v>
      </c>
      <c r="N312">
        <v>5.7147969999999999</v>
      </c>
      <c r="O312">
        <v>6.9290000000000004E-2</v>
      </c>
      <c r="P312" t="s">
        <v>5</v>
      </c>
      <c r="Q312">
        <v>0</v>
      </c>
      <c r="R312">
        <v>0</v>
      </c>
      <c r="S312" t="s">
        <v>6</v>
      </c>
      <c r="T312">
        <v>10.986782</v>
      </c>
      <c r="U312">
        <v>0.120976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1.23E-3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0.99906099999999998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20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158.09333000000001</v>
      </c>
      <c r="I313">
        <v>43.665833999999997</v>
      </c>
      <c r="J313" t="s">
        <v>3</v>
      </c>
      <c r="K313">
        <v>155.32008200000001</v>
      </c>
      <c r="L313">
        <v>42.899957000000001</v>
      </c>
      <c r="M313" t="s">
        <v>4</v>
      </c>
      <c r="N313">
        <v>6.2271010000000002</v>
      </c>
      <c r="O313">
        <v>7.6358999999999996E-2</v>
      </c>
      <c r="P313" t="s">
        <v>5</v>
      </c>
      <c r="Q313">
        <v>0</v>
      </c>
      <c r="R313">
        <v>0</v>
      </c>
      <c r="S313" t="s">
        <v>6</v>
      </c>
      <c r="T313">
        <v>11.984157</v>
      </c>
      <c r="U313">
        <v>0.146787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1.23E-3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0.999139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20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170.951367</v>
      </c>
      <c r="I314">
        <v>52.805528000000002</v>
      </c>
      <c r="J314" t="s">
        <v>3</v>
      </c>
      <c r="K314">
        <v>167.949881</v>
      </c>
      <c r="L314">
        <v>51.883386000000002</v>
      </c>
      <c r="M314" t="s">
        <v>4</v>
      </c>
      <c r="N314">
        <v>6.7396659999999997</v>
      </c>
      <c r="O314">
        <v>8.3948999999999996E-2</v>
      </c>
      <c r="P314" t="s">
        <v>5</v>
      </c>
      <c r="Q314">
        <v>0</v>
      </c>
      <c r="R314">
        <v>0</v>
      </c>
      <c r="S314" t="s">
        <v>6</v>
      </c>
      <c r="T314">
        <v>12.985022000000001</v>
      </c>
      <c r="U314">
        <v>0.18041699999999999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1.23E-3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0.99928399999999995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20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183.902221</v>
      </c>
      <c r="I315">
        <v>62.818354999999997</v>
      </c>
      <c r="J315" t="s">
        <v>3</v>
      </c>
      <c r="K315">
        <v>180.672304</v>
      </c>
      <c r="L315">
        <v>61.729315999999997</v>
      </c>
      <c r="M315" t="s">
        <v>4</v>
      </c>
      <c r="N315">
        <v>7.2523669999999996</v>
      </c>
      <c r="O315">
        <v>9.3650999999999998E-2</v>
      </c>
      <c r="P315" t="s">
        <v>5</v>
      </c>
      <c r="Q315">
        <v>0</v>
      </c>
      <c r="R315">
        <v>0</v>
      </c>
      <c r="S315" t="s">
        <v>6</v>
      </c>
      <c r="T315">
        <v>13.974964</v>
      </c>
      <c r="U315">
        <v>0.21083199999999999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1.23E-3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0.99936000000000003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20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196.99606</v>
      </c>
      <c r="I316">
        <v>69.750981999999993</v>
      </c>
      <c r="J316" t="s">
        <v>3</v>
      </c>
      <c r="K316">
        <v>193.53709599999999</v>
      </c>
      <c r="L316">
        <v>68.516077999999993</v>
      </c>
      <c r="M316" t="s">
        <v>4</v>
      </c>
      <c r="N316">
        <v>7.7712250000000003</v>
      </c>
      <c r="O316">
        <v>0.10777299999999999</v>
      </c>
      <c r="P316" t="s">
        <v>5</v>
      </c>
      <c r="Q316">
        <v>0</v>
      </c>
      <c r="R316">
        <v>0</v>
      </c>
      <c r="S316" t="s">
        <v>6</v>
      </c>
      <c r="T316">
        <v>14.970133000000001</v>
      </c>
      <c r="U316">
        <v>0.239671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1.23E-3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0.99942500000000001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20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209.93608800000001</v>
      </c>
      <c r="I317">
        <v>76.671768999999998</v>
      </c>
      <c r="J317" t="s">
        <v>3</v>
      </c>
      <c r="K317">
        <v>206.24882199999999</v>
      </c>
      <c r="L317">
        <v>75.272396999999998</v>
      </c>
      <c r="M317" t="s">
        <v>4</v>
      </c>
      <c r="N317">
        <v>8.281212</v>
      </c>
      <c r="O317">
        <v>0.117468</v>
      </c>
      <c r="P317" t="s">
        <v>5</v>
      </c>
      <c r="Q317">
        <v>0</v>
      </c>
      <c r="R317">
        <v>0</v>
      </c>
      <c r="S317" t="s">
        <v>6</v>
      </c>
      <c r="T317">
        <v>15.961900999999999</v>
      </c>
      <c r="U317">
        <v>0.26623200000000002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1.23E-3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0.99942799999999998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20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222.99533199999999</v>
      </c>
      <c r="I318">
        <v>89.569749000000002</v>
      </c>
      <c r="J318" t="s">
        <v>3</v>
      </c>
      <c r="K318">
        <v>219.07751999999999</v>
      </c>
      <c r="L318">
        <v>87.911708000000004</v>
      </c>
      <c r="M318" t="s">
        <v>4</v>
      </c>
      <c r="N318">
        <v>8.7932109999999994</v>
      </c>
      <c r="O318">
        <v>0.128938</v>
      </c>
      <c r="P318" t="s">
        <v>5</v>
      </c>
      <c r="Q318">
        <v>0</v>
      </c>
      <c r="R318">
        <v>0</v>
      </c>
      <c r="S318" t="s">
        <v>6</v>
      </c>
      <c r="T318">
        <v>16.950883999999999</v>
      </c>
      <c r="U318">
        <v>0.29363499999999998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1.23E-3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0.99946800000000002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20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236.293578</v>
      </c>
      <c r="I319">
        <v>97.183650999999998</v>
      </c>
      <c r="J319" t="s">
        <v>3</v>
      </c>
      <c r="K319">
        <v>232.14653799999999</v>
      </c>
      <c r="L319">
        <v>95.337275000000005</v>
      </c>
      <c r="M319" t="s">
        <v>4</v>
      </c>
      <c r="N319">
        <v>9.3093140000000005</v>
      </c>
      <c r="O319">
        <v>0.142738</v>
      </c>
      <c r="P319" t="s">
        <v>5</v>
      </c>
      <c r="Q319">
        <v>0</v>
      </c>
      <c r="R319">
        <v>0</v>
      </c>
      <c r="S319" t="s">
        <v>6</v>
      </c>
      <c r="T319">
        <v>17.939983000000002</v>
      </c>
      <c r="U319">
        <v>0.32189699999999999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1.23E-3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0.99950700000000003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20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249.31481700000001</v>
      </c>
      <c r="I320">
        <v>107.17920599999999</v>
      </c>
      <c r="J320" t="s">
        <v>3</v>
      </c>
      <c r="K320">
        <v>244.939098</v>
      </c>
      <c r="L320">
        <v>105.123031</v>
      </c>
      <c r="M320" t="s">
        <v>4</v>
      </c>
      <c r="N320">
        <v>9.8225770000000008</v>
      </c>
      <c r="O320">
        <v>0.15645500000000001</v>
      </c>
      <c r="P320" t="s">
        <v>5</v>
      </c>
      <c r="Q320">
        <v>0</v>
      </c>
      <c r="R320">
        <v>0</v>
      </c>
      <c r="S320" t="s">
        <v>6</v>
      </c>
      <c r="T320">
        <v>18.917296</v>
      </c>
      <c r="U320">
        <v>0.34942899999999999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1.23E-3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0.999556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20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262.15007400000002</v>
      </c>
      <c r="I321">
        <v>125.871116</v>
      </c>
      <c r="J321" t="s">
        <v>3</v>
      </c>
      <c r="K321">
        <v>257.54619400000001</v>
      </c>
      <c r="L321">
        <v>123.46108</v>
      </c>
      <c r="M321" t="s">
        <v>4</v>
      </c>
      <c r="N321">
        <v>10.334899</v>
      </c>
      <c r="O321">
        <v>0.174508</v>
      </c>
      <c r="P321" t="s">
        <v>5</v>
      </c>
      <c r="Q321">
        <v>0</v>
      </c>
      <c r="R321">
        <v>0</v>
      </c>
      <c r="S321" t="s">
        <v>6</v>
      </c>
      <c r="T321">
        <v>19.895434000000002</v>
      </c>
      <c r="U321">
        <v>0.38376700000000002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1.23E-3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0.999587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21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306.06205</v>
      </c>
      <c r="I322">
        <v>74.593654000000001</v>
      </c>
      <c r="J322" t="s">
        <v>3</v>
      </c>
      <c r="K322">
        <v>305.54104899999999</v>
      </c>
      <c r="L322">
        <v>74.343146000000004</v>
      </c>
      <c r="M322" t="s">
        <v>4</v>
      </c>
      <c r="N322">
        <v>1.9791019999999999</v>
      </c>
      <c r="O322">
        <v>6.5519999999999997E-3</v>
      </c>
      <c r="P322" t="s">
        <v>5</v>
      </c>
      <c r="Q322">
        <v>11.612553999999999</v>
      </c>
      <c r="R322">
        <v>8.8067999999999994E-2</v>
      </c>
      <c r="S322" t="s">
        <v>6</v>
      </c>
      <c r="T322">
        <v>2.466574</v>
      </c>
      <c r="U322">
        <v>6.2490000000000002E-3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1.232E-3</v>
      </c>
      <c r="AG322">
        <v>0</v>
      </c>
      <c r="AH322" t="s">
        <v>11</v>
      </c>
      <c r="AI322">
        <v>0.99599800000000005</v>
      </c>
      <c r="AJ322">
        <v>1.9999999999999999E-6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21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612.34420499999999</v>
      </c>
      <c r="I323">
        <v>304.83142500000002</v>
      </c>
      <c r="J323" t="s">
        <v>3</v>
      </c>
      <c r="K323">
        <v>611.30474700000002</v>
      </c>
      <c r="L323">
        <v>303.75895800000001</v>
      </c>
      <c r="M323" t="s">
        <v>4</v>
      </c>
      <c r="N323">
        <v>3.95329</v>
      </c>
      <c r="O323">
        <v>2.4163E-2</v>
      </c>
      <c r="P323" t="s">
        <v>5</v>
      </c>
      <c r="Q323">
        <v>23.083763999999999</v>
      </c>
      <c r="R323">
        <v>0.34421099999999999</v>
      </c>
      <c r="S323" t="s">
        <v>6</v>
      </c>
      <c r="T323">
        <v>4.9276770000000001</v>
      </c>
      <c r="U323">
        <v>2.4455000000000001E-2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1.23E-3</v>
      </c>
      <c r="AG323">
        <v>0</v>
      </c>
      <c r="AH323" t="s">
        <v>11</v>
      </c>
      <c r="AI323">
        <v>0.99677499999999997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21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918.88422000000003</v>
      </c>
      <c r="I324">
        <v>684.75290299999995</v>
      </c>
      <c r="J324" t="s">
        <v>3</v>
      </c>
      <c r="K324">
        <v>917.32417699999996</v>
      </c>
      <c r="L324">
        <v>682.297235</v>
      </c>
      <c r="M324" t="s">
        <v>4</v>
      </c>
      <c r="N324">
        <v>5.9373399999999998</v>
      </c>
      <c r="O324">
        <v>5.0673999999999997E-2</v>
      </c>
      <c r="P324" t="s">
        <v>5</v>
      </c>
      <c r="Q324">
        <v>34.741917000000001</v>
      </c>
      <c r="R324">
        <v>1.1532009999999999</v>
      </c>
      <c r="S324" t="s">
        <v>6</v>
      </c>
      <c r="T324">
        <v>7.3900810000000003</v>
      </c>
      <c r="U324">
        <v>5.9220000000000002E-2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1.23E-3</v>
      </c>
      <c r="AG324">
        <v>0</v>
      </c>
      <c r="AH324" t="s">
        <v>11</v>
      </c>
      <c r="AI324">
        <v>0.99765499999999996</v>
      </c>
      <c r="AJ324">
        <v>3.0000000000000001E-6</v>
      </c>
      <c r="AK324" t="s">
        <v>12</v>
      </c>
      <c r="AL324">
        <v>0</v>
      </c>
      <c r="AM324">
        <v>0</v>
      </c>
    </row>
    <row r="325" spans="1:39" x14ac:dyDescent="0.25">
      <c r="A325" t="s">
        <v>21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1225.415266</v>
      </c>
      <c r="I325">
        <v>1252.277386</v>
      </c>
      <c r="J325" t="s">
        <v>3</v>
      </c>
      <c r="K325">
        <v>1223.338113</v>
      </c>
      <c r="L325">
        <v>1247.838256</v>
      </c>
      <c r="M325" t="s">
        <v>4</v>
      </c>
      <c r="N325">
        <v>7.906854</v>
      </c>
      <c r="O325">
        <v>9.3867000000000006E-2</v>
      </c>
      <c r="P325" t="s">
        <v>5</v>
      </c>
      <c r="Q325">
        <v>46.617835999999997</v>
      </c>
      <c r="R325">
        <v>3.172428</v>
      </c>
      <c r="S325" t="s">
        <v>6</v>
      </c>
      <c r="T325">
        <v>9.8476029999999994</v>
      </c>
      <c r="U325">
        <v>0.10953400000000001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1.23E-3</v>
      </c>
      <c r="AG325">
        <v>0</v>
      </c>
      <c r="AH325" t="s">
        <v>11</v>
      </c>
      <c r="AI325">
        <v>0.99794300000000002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21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1530.7624269999999</v>
      </c>
      <c r="I326">
        <v>1978.043915</v>
      </c>
      <c r="J326" t="s">
        <v>3</v>
      </c>
      <c r="K326">
        <v>1528.1690799999999</v>
      </c>
      <c r="L326">
        <v>1971.0459920000001</v>
      </c>
      <c r="M326" t="s">
        <v>4</v>
      </c>
      <c r="N326">
        <v>9.8820040000000002</v>
      </c>
      <c r="O326">
        <v>0.140127</v>
      </c>
      <c r="P326" t="s">
        <v>5</v>
      </c>
      <c r="Q326">
        <v>58.326630999999999</v>
      </c>
      <c r="R326">
        <v>5.1343719999999999</v>
      </c>
      <c r="S326" t="s">
        <v>6</v>
      </c>
      <c r="T326">
        <v>12.295486</v>
      </c>
      <c r="U326">
        <v>0.171848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1.23E-3</v>
      </c>
      <c r="AG326">
        <v>0</v>
      </c>
      <c r="AH326" t="s">
        <v>11</v>
      </c>
      <c r="AI326">
        <v>0.99824199999999996</v>
      </c>
      <c r="AJ326">
        <v>1.9999999999999999E-6</v>
      </c>
      <c r="AK326" t="s">
        <v>12</v>
      </c>
      <c r="AL326">
        <v>0</v>
      </c>
      <c r="AM326">
        <v>0</v>
      </c>
    </row>
    <row r="327" spans="1:39" x14ac:dyDescent="0.25">
      <c r="A327" t="s">
        <v>21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1836.0209520000001</v>
      </c>
      <c r="I327">
        <v>2719.598864</v>
      </c>
      <c r="J327" t="s">
        <v>3</v>
      </c>
      <c r="K327">
        <v>1832.9106200000001</v>
      </c>
      <c r="L327">
        <v>2710.0110519999998</v>
      </c>
      <c r="M327" t="s">
        <v>4</v>
      </c>
      <c r="N327">
        <v>11.859334</v>
      </c>
      <c r="O327">
        <v>0.196384</v>
      </c>
      <c r="P327" t="s">
        <v>5</v>
      </c>
      <c r="Q327">
        <v>70.198054999999997</v>
      </c>
      <c r="R327">
        <v>7.7993170000000003</v>
      </c>
      <c r="S327" t="s">
        <v>6</v>
      </c>
      <c r="T327">
        <v>14.753565</v>
      </c>
      <c r="U327">
        <v>0.239924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1.23E-3</v>
      </c>
      <c r="AG327">
        <v>0</v>
      </c>
      <c r="AH327" t="s">
        <v>11</v>
      </c>
      <c r="AI327">
        <v>0.99861900000000003</v>
      </c>
      <c r="AJ327">
        <v>9.9999999999999995E-7</v>
      </c>
      <c r="AK327" t="s">
        <v>12</v>
      </c>
      <c r="AL327">
        <v>0</v>
      </c>
      <c r="AM327">
        <v>0</v>
      </c>
    </row>
    <row r="328" spans="1:39" x14ac:dyDescent="0.25">
      <c r="A328" t="s">
        <v>21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2142.0150239999998</v>
      </c>
      <c r="I328">
        <v>3632.781442</v>
      </c>
      <c r="J328" t="s">
        <v>3</v>
      </c>
      <c r="K328">
        <v>2138.3845459999998</v>
      </c>
      <c r="L328">
        <v>3619.5647560000002</v>
      </c>
      <c r="M328" t="s">
        <v>4</v>
      </c>
      <c r="N328">
        <v>13.839276</v>
      </c>
      <c r="O328">
        <v>0.25592900000000002</v>
      </c>
      <c r="P328" t="s">
        <v>5</v>
      </c>
      <c r="Q328">
        <v>82.213457000000005</v>
      </c>
      <c r="R328">
        <v>12.457254000000001</v>
      </c>
      <c r="S328" t="s">
        <v>6</v>
      </c>
      <c r="T328">
        <v>17.217648000000001</v>
      </c>
      <c r="U328">
        <v>0.32346599999999998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1.23E-3</v>
      </c>
      <c r="AG328">
        <v>0</v>
      </c>
      <c r="AH328" t="s">
        <v>11</v>
      </c>
      <c r="AI328">
        <v>0.99878299999999998</v>
      </c>
      <c r="AJ328">
        <v>9.9999999999999995E-7</v>
      </c>
      <c r="AK328" t="s">
        <v>12</v>
      </c>
      <c r="AL328">
        <v>0</v>
      </c>
      <c r="AM328">
        <v>0</v>
      </c>
    </row>
    <row r="329" spans="1:39" x14ac:dyDescent="0.25">
      <c r="A329" t="s">
        <v>21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2447.4061040000001</v>
      </c>
      <c r="I329">
        <v>4735.4593210000003</v>
      </c>
      <c r="J329" t="s">
        <v>3</v>
      </c>
      <c r="K329">
        <v>2443.2587159999998</v>
      </c>
      <c r="L329">
        <v>4718.3367840000001</v>
      </c>
      <c r="M329" t="s">
        <v>4</v>
      </c>
      <c r="N329">
        <v>15.807569000000001</v>
      </c>
      <c r="O329">
        <v>0.33034400000000003</v>
      </c>
      <c r="P329" t="s">
        <v>5</v>
      </c>
      <c r="Q329">
        <v>94.132374999999996</v>
      </c>
      <c r="R329">
        <v>16.886861</v>
      </c>
      <c r="S329" t="s">
        <v>6</v>
      </c>
      <c r="T329">
        <v>19.659462999999999</v>
      </c>
      <c r="U329">
        <v>0.41699700000000001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1.23E-3</v>
      </c>
      <c r="AG329">
        <v>0</v>
      </c>
      <c r="AH329" t="s">
        <v>11</v>
      </c>
      <c r="AI329">
        <v>0.99889899999999998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21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2752.8504640000001</v>
      </c>
      <c r="I330">
        <v>5904.0540490000003</v>
      </c>
      <c r="J330" t="s">
        <v>3</v>
      </c>
      <c r="K330">
        <v>2748.1866060000002</v>
      </c>
      <c r="L330">
        <v>5882.7400180000004</v>
      </c>
      <c r="M330" t="s">
        <v>4</v>
      </c>
      <c r="N330">
        <v>17.783669</v>
      </c>
      <c r="O330">
        <v>0.42886400000000002</v>
      </c>
      <c r="P330" t="s">
        <v>5</v>
      </c>
      <c r="Q330">
        <v>106.105159</v>
      </c>
      <c r="R330">
        <v>21.798933000000002</v>
      </c>
      <c r="S330" t="s">
        <v>6</v>
      </c>
      <c r="T330">
        <v>22.097579</v>
      </c>
      <c r="U330">
        <v>0.516073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1.23E-3</v>
      </c>
      <c r="AG330">
        <v>0</v>
      </c>
      <c r="AH330" t="s">
        <v>11</v>
      </c>
      <c r="AI330">
        <v>0.99909899999999996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21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3058.3544139999999</v>
      </c>
      <c r="I331">
        <v>7422.9593519999999</v>
      </c>
      <c r="J331" t="s">
        <v>3</v>
      </c>
      <c r="K331">
        <v>3053.1709620000001</v>
      </c>
      <c r="L331">
        <v>7396.6876149999998</v>
      </c>
      <c r="M331" t="s">
        <v>4</v>
      </c>
      <c r="N331">
        <v>19.754214999999999</v>
      </c>
      <c r="O331">
        <v>0.54398999999999997</v>
      </c>
      <c r="P331" t="s">
        <v>5</v>
      </c>
      <c r="Q331">
        <v>118.201716</v>
      </c>
      <c r="R331">
        <v>28.898377</v>
      </c>
      <c r="S331" t="s">
        <v>6</v>
      </c>
      <c r="T331">
        <v>24.53415</v>
      </c>
      <c r="U331">
        <v>0.64696699999999996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1.23E-3</v>
      </c>
      <c r="AG331">
        <v>0</v>
      </c>
      <c r="AH331" t="s">
        <v>11</v>
      </c>
      <c r="AI331">
        <v>0.99914199999999997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21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3364.1549369999998</v>
      </c>
      <c r="I332">
        <v>9134.8872659999997</v>
      </c>
      <c r="J332" t="s">
        <v>3</v>
      </c>
      <c r="K332">
        <v>3358.4534229999999</v>
      </c>
      <c r="L332">
        <v>9102.5692610000006</v>
      </c>
      <c r="M332" t="s">
        <v>4</v>
      </c>
      <c r="N332">
        <v>21.729804000000001</v>
      </c>
      <c r="O332">
        <v>0.67449800000000004</v>
      </c>
      <c r="P332" t="s">
        <v>5</v>
      </c>
      <c r="Q332">
        <v>130.316934</v>
      </c>
      <c r="R332">
        <v>36.724964999999997</v>
      </c>
      <c r="S332" t="s">
        <v>6</v>
      </c>
      <c r="T332">
        <v>26.978463000000001</v>
      </c>
      <c r="U332">
        <v>0.79206699999999997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1.23E-3</v>
      </c>
      <c r="AG332">
        <v>0</v>
      </c>
      <c r="AH332" t="s">
        <v>11</v>
      </c>
      <c r="AI332">
        <v>0.99926400000000004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21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3669.302334</v>
      </c>
      <c r="I333">
        <v>10847.570175000001</v>
      </c>
      <c r="J333" t="s">
        <v>3</v>
      </c>
      <c r="K333">
        <v>3663.0855179999999</v>
      </c>
      <c r="L333">
        <v>10809.291912000001</v>
      </c>
      <c r="M333" t="s">
        <v>4</v>
      </c>
      <c r="N333">
        <v>23.711238999999999</v>
      </c>
      <c r="O333">
        <v>0.81944099999999997</v>
      </c>
      <c r="P333" t="s">
        <v>5</v>
      </c>
      <c r="Q333">
        <v>142.46236500000001</v>
      </c>
      <c r="R333">
        <v>45.399991</v>
      </c>
      <c r="S333" t="s">
        <v>6</v>
      </c>
      <c r="T333">
        <v>29.413322000000001</v>
      </c>
      <c r="U333">
        <v>0.941689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1.23E-3</v>
      </c>
      <c r="AG333">
        <v>0</v>
      </c>
      <c r="AH333" t="s">
        <v>11</v>
      </c>
      <c r="AI333">
        <v>0.99938700000000003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21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3974.3262789999999</v>
      </c>
      <c r="I334">
        <v>12815.909874999999</v>
      </c>
      <c r="J334" t="s">
        <v>3</v>
      </c>
      <c r="K334">
        <v>3967.5937009999998</v>
      </c>
      <c r="L334">
        <v>12770.833766</v>
      </c>
      <c r="M334" t="s">
        <v>4</v>
      </c>
      <c r="N334">
        <v>25.674856999999999</v>
      </c>
      <c r="O334">
        <v>0.96583200000000002</v>
      </c>
      <c r="P334" t="s">
        <v>5</v>
      </c>
      <c r="Q334">
        <v>154.490961</v>
      </c>
      <c r="R334">
        <v>55.467818999999999</v>
      </c>
      <c r="S334" t="s">
        <v>6</v>
      </c>
      <c r="T334">
        <v>31.840685000000001</v>
      </c>
      <c r="U334">
        <v>1.104149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1.23E-3</v>
      </c>
      <c r="AG334">
        <v>0</v>
      </c>
      <c r="AH334" t="s">
        <v>11</v>
      </c>
      <c r="AI334">
        <v>0.99940499999999999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21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4279.1568749999997</v>
      </c>
      <c r="I335">
        <v>14806.695328</v>
      </c>
      <c r="J335" t="s">
        <v>3</v>
      </c>
      <c r="K335">
        <v>4271.9067379999997</v>
      </c>
      <c r="L335">
        <v>14754.538202</v>
      </c>
      <c r="M335" t="s">
        <v>4</v>
      </c>
      <c r="N335">
        <v>27.643847999999998</v>
      </c>
      <c r="O335">
        <v>1.138787</v>
      </c>
      <c r="P335" t="s">
        <v>5</v>
      </c>
      <c r="Q335">
        <v>166.54454699999999</v>
      </c>
      <c r="R335">
        <v>64.674819999999997</v>
      </c>
      <c r="S335" t="s">
        <v>6</v>
      </c>
      <c r="T335">
        <v>34.258631000000001</v>
      </c>
      <c r="U335">
        <v>1.261641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1.23E-3</v>
      </c>
      <c r="AG335">
        <v>0</v>
      </c>
      <c r="AH335" t="s">
        <v>11</v>
      </c>
      <c r="AI335">
        <v>0.999448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21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4583.2968950000004</v>
      </c>
      <c r="I336">
        <v>16670.703655000001</v>
      </c>
      <c r="J336" t="s">
        <v>3</v>
      </c>
      <c r="K336">
        <v>4575.5318550000002</v>
      </c>
      <c r="L336">
        <v>16612.097975000001</v>
      </c>
      <c r="M336" t="s">
        <v>4</v>
      </c>
      <c r="N336">
        <v>29.616409999999998</v>
      </c>
      <c r="O336">
        <v>1.3172999999999999</v>
      </c>
      <c r="P336" t="s">
        <v>5</v>
      </c>
      <c r="Q336">
        <v>178.64931000000001</v>
      </c>
      <c r="R336">
        <v>75.281546000000006</v>
      </c>
      <c r="S336" t="s">
        <v>6</v>
      </c>
      <c r="T336">
        <v>36.656391999999997</v>
      </c>
      <c r="U336">
        <v>1.42076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1.23E-3</v>
      </c>
      <c r="AG336">
        <v>0</v>
      </c>
      <c r="AH336" t="s">
        <v>11</v>
      </c>
      <c r="AI336">
        <v>0.99946199999999996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21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4888.384873</v>
      </c>
      <c r="I337">
        <v>18721.048353999999</v>
      </c>
      <c r="J337" t="s">
        <v>3</v>
      </c>
      <c r="K337">
        <v>4880.1024509999997</v>
      </c>
      <c r="L337">
        <v>18654.966983999999</v>
      </c>
      <c r="M337" t="s">
        <v>4</v>
      </c>
      <c r="N337">
        <v>31.589310999999999</v>
      </c>
      <c r="O337">
        <v>1.4959910000000001</v>
      </c>
      <c r="P337" t="s">
        <v>5</v>
      </c>
      <c r="Q337">
        <v>190.76665700000001</v>
      </c>
      <c r="R337">
        <v>87.989408999999995</v>
      </c>
      <c r="S337" t="s">
        <v>6</v>
      </c>
      <c r="T337">
        <v>39.060972999999997</v>
      </c>
      <c r="U337">
        <v>1.598557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1.23E-3</v>
      </c>
      <c r="AG337">
        <v>0</v>
      </c>
      <c r="AH337" t="s">
        <v>11</v>
      </c>
      <c r="AI337">
        <v>0.99949299999999996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21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5193.3852539999998</v>
      </c>
      <c r="I338">
        <v>20554.983804</v>
      </c>
      <c r="J338" t="s">
        <v>3</v>
      </c>
      <c r="K338">
        <v>5184.5870020000002</v>
      </c>
      <c r="L338">
        <v>20482.399595999999</v>
      </c>
      <c r="M338" t="s">
        <v>4</v>
      </c>
      <c r="N338">
        <v>33.561504999999997</v>
      </c>
      <c r="O338">
        <v>1.677449</v>
      </c>
      <c r="P338" t="s">
        <v>5</v>
      </c>
      <c r="Q338">
        <v>202.91475199999999</v>
      </c>
      <c r="R338">
        <v>100.260046</v>
      </c>
      <c r="S338" t="s">
        <v>6</v>
      </c>
      <c r="T338">
        <v>41.471493000000002</v>
      </c>
      <c r="U338">
        <v>1.7687660000000001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1.23E-3</v>
      </c>
      <c r="AG338">
        <v>0</v>
      </c>
      <c r="AH338" t="s">
        <v>11</v>
      </c>
      <c r="AI338">
        <v>0.99952799999999997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21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5498.0977640000001</v>
      </c>
      <c r="I339">
        <v>22671.416094</v>
      </c>
      <c r="J339" t="s">
        <v>3</v>
      </c>
      <c r="K339">
        <v>5488.7826660000001</v>
      </c>
      <c r="L339">
        <v>22591.487281999998</v>
      </c>
      <c r="M339" t="s">
        <v>4</v>
      </c>
      <c r="N339">
        <v>35.524520000000003</v>
      </c>
      <c r="O339">
        <v>1.864994</v>
      </c>
      <c r="P339" t="s">
        <v>5</v>
      </c>
      <c r="Q339">
        <v>214.94938400000001</v>
      </c>
      <c r="R339">
        <v>114.26825599999999</v>
      </c>
      <c r="S339" t="s">
        <v>6</v>
      </c>
      <c r="T339">
        <v>43.883197000000003</v>
      </c>
      <c r="U339">
        <v>1.9363030000000001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1.23E-3</v>
      </c>
      <c r="AG339">
        <v>0</v>
      </c>
      <c r="AH339" t="s">
        <v>11</v>
      </c>
      <c r="AI339">
        <v>0.99952799999999997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21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5802.3640720000003</v>
      </c>
      <c r="I340">
        <v>24929.227816999999</v>
      </c>
      <c r="J340" t="s">
        <v>3</v>
      </c>
      <c r="K340">
        <v>5792.5343359999997</v>
      </c>
      <c r="L340">
        <v>24841.300273000001</v>
      </c>
      <c r="M340" t="s">
        <v>4</v>
      </c>
      <c r="N340">
        <v>37.496220000000001</v>
      </c>
      <c r="O340">
        <v>2.0385019999999998</v>
      </c>
      <c r="P340" t="s">
        <v>5</v>
      </c>
      <c r="Q340">
        <v>227.069569</v>
      </c>
      <c r="R340">
        <v>131.51443</v>
      </c>
      <c r="S340" t="s">
        <v>6</v>
      </c>
      <c r="T340">
        <v>46.293152999999997</v>
      </c>
      <c r="U340">
        <v>2.1309529999999999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1.23E-3</v>
      </c>
      <c r="AG340">
        <v>0</v>
      </c>
      <c r="AH340" t="s">
        <v>11</v>
      </c>
      <c r="AI340">
        <v>0.99952799999999997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21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6107.48542</v>
      </c>
      <c r="I341">
        <v>27394.232713000001</v>
      </c>
      <c r="J341" t="s">
        <v>3</v>
      </c>
      <c r="K341">
        <v>6097.1394140000002</v>
      </c>
      <c r="L341">
        <v>27297.663550000001</v>
      </c>
      <c r="M341" t="s">
        <v>4</v>
      </c>
      <c r="N341">
        <v>39.461908999999999</v>
      </c>
      <c r="O341">
        <v>2.2591939999999999</v>
      </c>
      <c r="P341" t="s">
        <v>5</v>
      </c>
      <c r="Q341">
        <v>239.336736</v>
      </c>
      <c r="R341">
        <v>151.99465900000001</v>
      </c>
      <c r="S341" t="s">
        <v>6</v>
      </c>
      <c r="T341">
        <v>48.705111000000002</v>
      </c>
      <c r="U341">
        <v>2.3397760000000001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1.23E-3</v>
      </c>
      <c r="AG341">
        <v>0</v>
      </c>
      <c r="AH341" t="s">
        <v>11</v>
      </c>
      <c r="AI341">
        <v>0.99953499999999995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22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290.70118300000001</v>
      </c>
      <c r="I342">
        <v>14.124931999999999</v>
      </c>
      <c r="J342" t="s">
        <v>3</v>
      </c>
      <c r="K342">
        <v>290.19448899999998</v>
      </c>
      <c r="L342">
        <v>14.080553999999999</v>
      </c>
      <c r="M342" t="s">
        <v>4</v>
      </c>
      <c r="N342">
        <v>1.8915839999999999</v>
      </c>
      <c r="O342">
        <v>1.4220000000000001E-3</v>
      </c>
      <c r="P342" t="s">
        <v>5</v>
      </c>
      <c r="Q342">
        <v>0</v>
      </c>
      <c r="R342">
        <v>0</v>
      </c>
      <c r="S342" t="s">
        <v>6</v>
      </c>
      <c r="T342">
        <v>2.417494</v>
      </c>
      <c r="U342">
        <v>2.14E-3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1.2329999999999999E-3</v>
      </c>
      <c r="AG342">
        <v>0</v>
      </c>
      <c r="AH342" t="s">
        <v>11</v>
      </c>
      <c r="AI342">
        <v>0.99606700000000004</v>
      </c>
      <c r="AJ342">
        <v>1.9999999999999999E-6</v>
      </c>
      <c r="AK342" t="s">
        <v>12</v>
      </c>
      <c r="AL342">
        <v>0</v>
      </c>
      <c r="AM342">
        <v>0</v>
      </c>
    </row>
    <row r="343" spans="1:39" x14ac:dyDescent="0.25">
      <c r="A343" t="s">
        <v>22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581.02445999999998</v>
      </c>
      <c r="I343">
        <v>42.445796000000001</v>
      </c>
      <c r="J343" t="s">
        <v>3</v>
      </c>
      <c r="K343">
        <v>580.01283799999999</v>
      </c>
      <c r="L343">
        <v>42.293818999999999</v>
      </c>
      <c r="M343" t="s">
        <v>4</v>
      </c>
      <c r="N343">
        <v>3.7838959999999999</v>
      </c>
      <c r="O343">
        <v>3.9779999999999998E-3</v>
      </c>
      <c r="P343" t="s">
        <v>5</v>
      </c>
      <c r="Q343">
        <v>0</v>
      </c>
      <c r="R343">
        <v>0</v>
      </c>
      <c r="S343" t="s">
        <v>6</v>
      </c>
      <c r="T343">
        <v>4.8266210000000003</v>
      </c>
      <c r="U343">
        <v>6.0990000000000003E-3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1.2310000000000001E-3</v>
      </c>
      <c r="AG343">
        <v>0</v>
      </c>
      <c r="AH343" t="s">
        <v>11</v>
      </c>
      <c r="AI343">
        <v>0.99712000000000001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22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870.91606000000002</v>
      </c>
      <c r="I344">
        <v>79.410379000000006</v>
      </c>
      <c r="J344" t="s">
        <v>3</v>
      </c>
      <c r="K344">
        <v>869.39757599999996</v>
      </c>
      <c r="L344">
        <v>79.116422</v>
      </c>
      <c r="M344" t="s">
        <v>4</v>
      </c>
      <c r="N344">
        <v>5.6773699999999998</v>
      </c>
      <c r="O344">
        <v>8.9370000000000005E-3</v>
      </c>
      <c r="P344" t="s">
        <v>5</v>
      </c>
      <c r="Q344">
        <v>0</v>
      </c>
      <c r="R344">
        <v>0</v>
      </c>
      <c r="S344" t="s">
        <v>6</v>
      </c>
      <c r="T344">
        <v>7.2195770000000001</v>
      </c>
      <c r="U344">
        <v>1.0609E-2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1.23E-3</v>
      </c>
      <c r="AG344">
        <v>0</v>
      </c>
      <c r="AH344" t="s">
        <v>11</v>
      </c>
      <c r="AI344">
        <v>0.99768999999999997</v>
      </c>
      <c r="AJ344">
        <v>3.0000000000000001E-6</v>
      </c>
      <c r="AK344" t="s">
        <v>12</v>
      </c>
      <c r="AL344">
        <v>0</v>
      </c>
      <c r="AM344">
        <v>0</v>
      </c>
    </row>
    <row r="345" spans="1:39" x14ac:dyDescent="0.25">
      <c r="A345" t="s">
        <v>22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1161.091367</v>
      </c>
      <c r="I345">
        <v>141.680894</v>
      </c>
      <c r="J345" t="s">
        <v>3</v>
      </c>
      <c r="K345">
        <v>1159.067466</v>
      </c>
      <c r="L345">
        <v>141.19240099999999</v>
      </c>
      <c r="M345" t="s">
        <v>4</v>
      </c>
      <c r="N345">
        <v>7.5696440000000003</v>
      </c>
      <c r="O345">
        <v>1.4855999999999999E-2</v>
      </c>
      <c r="P345" t="s">
        <v>5</v>
      </c>
      <c r="Q345">
        <v>0</v>
      </c>
      <c r="R345">
        <v>0</v>
      </c>
      <c r="S345" t="s">
        <v>6</v>
      </c>
      <c r="T345">
        <v>9.6206130000000005</v>
      </c>
      <c r="U345">
        <v>1.9907999999999999E-2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1.23E-3</v>
      </c>
      <c r="AG345">
        <v>0</v>
      </c>
      <c r="AH345" t="s">
        <v>11</v>
      </c>
      <c r="AI345">
        <v>0.99785900000000005</v>
      </c>
      <c r="AJ345">
        <v>3.0000000000000001E-6</v>
      </c>
      <c r="AK345" t="s">
        <v>12</v>
      </c>
      <c r="AL345">
        <v>0</v>
      </c>
      <c r="AM345">
        <v>0</v>
      </c>
    </row>
    <row r="346" spans="1:39" x14ac:dyDescent="0.25">
      <c r="A346" t="s">
        <v>22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1451.416831</v>
      </c>
      <c r="I346">
        <v>184.14398800000001</v>
      </c>
      <c r="J346" t="s">
        <v>3</v>
      </c>
      <c r="K346">
        <v>1448.8876339999999</v>
      </c>
      <c r="L346">
        <v>183.540344</v>
      </c>
      <c r="M346" t="s">
        <v>4</v>
      </c>
      <c r="N346">
        <v>9.464162</v>
      </c>
      <c r="O346">
        <v>2.0032999999999999E-2</v>
      </c>
      <c r="P346" t="s">
        <v>5</v>
      </c>
      <c r="Q346">
        <v>0</v>
      </c>
      <c r="R346">
        <v>0</v>
      </c>
      <c r="S346" t="s">
        <v>6</v>
      </c>
      <c r="T346">
        <v>12.014829000000001</v>
      </c>
      <c r="U346">
        <v>2.4479000000000001E-2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1.23E-3</v>
      </c>
      <c r="AG346">
        <v>0</v>
      </c>
      <c r="AH346" t="s">
        <v>11</v>
      </c>
      <c r="AI346">
        <v>0.99831199999999998</v>
      </c>
      <c r="AJ346">
        <v>1.9999999999999999E-6</v>
      </c>
      <c r="AK346" t="s">
        <v>12</v>
      </c>
      <c r="AL346">
        <v>0</v>
      </c>
      <c r="AM346">
        <v>0</v>
      </c>
    </row>
    <row r="347" spans="1:39" x14ac:dyDescent="0.25">
      <c r="A347" t="s">
        <v>22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1742.307732</v>
      </c>
      <c r="I347">
        <v>266.81586299999998</v>
      </c>
      <c r="J347" t="s">
        <v>3</v>
      </c>
      <c r="K347">
        <v>1739.271313</v>
      </c>
      <c r="L347">
        <v>265.99250599999999</v>
      </c>
      <c r="M347" t="s">
        <v>4</v>
      </c>
      <c r="N347">
        <v>11.368838999999999</v>
      </c>
      <c r="O347">
        <v>3.1470999999999999E-2</v>
      </c>
      <c r="P347" t="s">
        <v>5</v>
      </c>
      <c r="Q347">
        <v>0</v>
      </c>
      <c r="R347">
        <v>0</v>
      </c>
      <c r="S347" t="s">
        <v>6</v>
      </c>
      <c r="T347">
        <v>14.424778</v>
      </c>
      <c r="U347">
        <v>3.2330999999999999E-2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1.23E-3</v>
      </c>
      <c r="AG347">
        <v>0</v>
      </c>
      <c r="AH347" t="s">
        <v>11</v>
      </c>
      <c r="AI347">
        <v>0.99849500000000002</v>
      </c>
      <c r="AJ347">
        <v>1.9999999999999999E-6</v>
      </c>
      <c r="AK347" t="s">
        <v>12</v>
      </c>
      <c r="AL347">
        <v>0</v>
      </c>
      <c r="AM347">
        <v>0</v>
      </c>
    </row>
    <row r="348" spans="1:39" x14ac:dyDescent="0.25">
      <c r="A348" t="s">
        <v>22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2033.1028470000001</v>
      </c>
      <c r="I348">
        <v>380.89444099999997</v>
      </c>
      <c r="J348" t="s">
        <v>3</v>
      </c>
      <c r="K348">
        <v>2029.5555690000001</v>
      </c>
      <c r="L348">
        <v>379.692881</v>
      </c>
      <c r="M348" t="s">
        <v>4</v>
      </c>
      <c r="N348">
        <v>13.260624999999999</v>
      </c>
      <c r="O348">
        <v>4.2422000000000001E-2</v>
      </c>
      <c r="P348" t="s">
        <v>5</v>
      </c>
      <c r="Q348">
        <v>0</v>
      </c>
      <c r="R348">
        <v>0</v>
      </c>
      <c r="S348" t="s">
        <v>6</v>
      </c>
      <c r="T348">
        <v>16.826737999999999</v>
      </c>
      <c r="U348">
        <v>4.5317000000000003E-2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1.23E-3</v>
      </c>
      <c r="AG348">
        <v>0</v>
      </c>
      <c r="AH348" t="s">
        <v>11</v>
      </c>
      <c r="AI348">
        <v>0.99870999999999999</v>
      </c>
      <c r="AJ348">
        <v>9.9999999999999995E-7</v>
      </c>
      <c r="AK348" t="s">
        <v>12</v>
      </c>
      <c r="AL348">
        <v>0</v>
      </c>
      <c r="AM348">
        <v>0</v>
      </c>
    </row>
    <row r="349" spans="1:39" x14ac:dyDescent="0.25">
      <c r="A349" t="s">
        <v>22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2323.6839839999998</v>
      </c>
      <c r="I349">
        <v>506.193262</v>
      </c>
      <c r="J349" t="s">
        <v>3</v>
      </c>
      <c r="K349">
        <v>2319.6301560000002</v>
      </c>
      <c r="L349">
        <v>504.58131700000001</v>
      </c>
      <c r="M349" t="s">
        <v>4</v>
      </c>
      <c r="N349">
        <v>15.162264</v>
      </c>
      <c r="O349">
        <v>5.9234000000000002E-2</v>
      </c>
      <c r="P349" t="s">
        <v>5</v>
      </c>
      <c r="Q349">
        <v>0</v>
      </c>
      <c r="R349">
        <v>0</v>
      </c>
      <c r="S349" t="s">
        <v>6</v>
      </c>
      <c r="T349">
        <v>19.223866000000001</v>
      </c>
      <c r="U349">
        <v>6.1016000000000001E-2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1.23E-3</v>
      </c>
      <c r="AG349">
        <v>0</v>
      </c>
      <c r="AH349" t="s">
        <v>11</v>
      </c>
      <c r="AI349">
        <v>0.99877800000000005</v>
      </c>
      <c r="AJ349">
        <v>9.9999999999999995E-7</v>
      </c>
      <c r="AK349" t="s">
        <v>12</v>
      </c>
      <c r="AL349">
        <v>0</v>
      </c>
      <c r="AM349">
        <v>0</v>
      </c>
    </row>
    <row r="350" spans="1:39" x14ac:dyDescent="0.25">
      <c r="A350" t="s">
        <v>22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2614.0957709999998</v>
      </c>
      <c r="I350">
        <v>643.49175200000002</v>
      </c>
      <c r="J350" t="s">
        <v>3</v>
      </c>
      <c r="K350">
        <v>2609.5333009999999</v>
      </c>
      <c r="L350">
        <v>641.60054700000001</v>
      </c>
      <c r="M350" t="s">
        <v>4</v>
      </c>
      <c r="N350">
        <v>17.054669000000001</v>
      </c>
      <c r="O350">
        <v>7.2936000000000001E-2</v>
      </c>
      <c r="P350" t="s">
        <v>5</v>
      </c>
      <c r="Q350">
        <v>0</v>
      </c>
      <c r="R350">
        <v>0</v>
      </c>
      <c r="S350" t="s">
        <v>6</v>
      </c>
      <c r="T350">
        <v>21.624103999999999</v>
      </c>
      <c r="U350">
        <v>7.7159000000000005E-2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1.23E-3</v>
      </c>
      <c r="AG350">
        <v>0</v>
      </c>
      <c r="AH350" t="s">
        <v>11</v>
      </c>
      <c r="AI350">
        <v>0.99885699999999999</v>
      </c>
      <c r="AJ350">
        <v>9.9999999999999995E-7</v>
      </c>
      <c r="AK350" t="s">
        <v>12</v>
      </c>
      <c r="AL350">
        <v>0</v>
      </c>
      <c r="AM350">
        <v>0</v>
      </c>
    </row>
    <row r="351" spans="1:39" x14ac:dyDescent="0.25">
      <c r="A351" t="s">
        <v>22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2904.390723</v>
      </c>
      <c r="I351">
        <v>805.23746000000006</v>
      </c>
      <c r="J351" t="s">
        <v>3</v>
      </c>
      <c r="K351">
        <v>2899.3179639999998</v>
      </c>
      <c r="L351">
        <v>802.72971500000006</v>
      </c>
      <c r="M351" t="s">
        <v>4</v>
      </c>
      <c r="N351">
        <v>18.955342000000002</v>
      </c>
      <c r="O351">
        <v>9.0373999999999996E-2</v>
      </c>
      <c r="P351" t="s">
        <v>5</v>
      </c>
      <c r="Q351">
        <v>0</v>
      </c>
      <c r="R351">
        <v>0</v>
      </c>
      <c r="S351" t="s">
        <v>6</v>
      </c>
      <c r="T351">
        <v>24.015709999999999</v>
      </c>
      <c r="U351">
        <v>9.6041000000000001E-2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1.23E-3</v>
      </c>
      <c r="AG351">
        <v>0</v>
      </c>
      <c r="AH351" t="s">
        <v>11</v>
      </c>
      <c r="AI351">
        <v>0.99898900000000002</v>
      </c>
      <c r="AJ351">
        <v>9.9999999999999995E-7</v>
      </c>
      <c r="AK351" t="s">
        <v>12</v>
      </c>
      <c r="AL351">
        <v>0</v>
      </c>
      <c r="AM351">
        <v>0</v>
      </c>
    </row>
    <row r="352" spans="1:39" x14ac:dyDescent="0.25">
      <c r="A352" t="s">
        <v>22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3194.8202930000002</v>
      </c>
      <c r="I352">
        <v>982.11349800000005</v>
      </c>
      <c r="J352" t="s">
        <v>3</v>
      </c>
      <c r="K352">
        <v>3189.2408890000002</v>
      </c>
      <c r="L352">
        <v>978.89892799999996</v>
      </c>
      <c r="M352" t="s">
        <v>4</v>
      </c>
      <c r="N352">
        <v>20.850612000000002</v>
      </c>
      <c r="O352">
        <v>0.105005</v>
      </c>
      <c r="P352" t="s">
        <v>5</v>
      </c>
      <c r="Q352">
        <v>0</v>
      </c>
      <c r="R352">
        <v>0</v>
      </c>
      <c r="S352" t="s">
        <v>6</v>
      </c>
      <c r="T352">
        <v>26.416889999999999</v>
      </c>
      <c r="U352">
        <v>0.11701499999999999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1.23E-3</v>
      </c>
      <c r="AG352">
        <v>0</v>
      </c>
      <c r="AH352" t="s">
        <v>11</v>
      </c>
      <c r="AI352">
        <v>0.999031</v>
      </c>
      <c r="AJ352">
        <v>9.9999999999999995E-7</v>
      </c>
      <c r="AK352" t="s">
        <v>12</v>
      </c>
      <c r="AL352">
        <v>0</v>
      </c>
      <c r="AM352">
        <v>0</v>
      </c>
    </row>
    <row r="353" spans="1:39" x14ac:dyDescent="0.25">
      <c r="A353" t="s">
        <v>22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3484.6267579999999</v>
      </c>
      <c r="I353">
        <v>1113.0429839999999</v>
      </c>
      <c r="J353" t="s">
        <v>3</v>
      </c>
      <c r="K353">
        <v>3478.5307419999999</v>
      </c>
      <c r="L353">
        <v>1109.3698260000001</v>
      </c>
      <c r="M353" t="s">
        <v>4</v>
      </c>
      <c r="N353">
        <v>22.739308000000001</v>
      </c>
      <c r="O353">
        <v>0.114278</v>
      </c>
      <c r="P353" t="s">
        <v>5</v>
      </c>
      <c r="Q353">
        <v>0</v>
      </c>
      <c r="R353">
        <v>0</v>
      </c>
      <c r="S353" t="s">
        <v>6</v>
      </c>
      <c r="T353">
        <v>28.796426</v>
      </c>
      <c r="U353">
        <v>0.13189899999999999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1.23E-3</v>
      </c>
      <c r="AG353">
        <v>0</v>
      </c>
      <c r="AH353" t="s">
        <v>11</v>
      </c>
      <c r="AI353">
        <v>0.99909499999999996</v>
      </c>
      <c r="AJ353">
        <v>9.9999999999999995E-7</v>
      </c>
      <c r="AK353" t="s">
        <v>12</v>
      </c>
      <c r="AL353">
        <v>0</v>
      </c>
      <c r="AM353">
        <v>0</v>
      </c>
    </row>
    <row r="354" spans="1:39" x14ac:dyDescent="0.25">
      <c r="A354" t="s">
        <v>22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3774.8173630000001</v>
      </c>
      <c r="I354">
        <v>1298.4118699999999</v>
      </c>
      <c r="J354" t="s">
        <v>3</v>
      </c>
      <c r="K354">
        <v>3768.216919</v>
      </c>
      <c r="L354">
        <v>1294.1086330000001</v>
      </c>
      <c r="M354" t="s">
        <v>4</v>
      </c>
      <c r="N354">
        <v>24.635860999999998</v>
      </c>
      <c r="O354">
        <v>0.13630999999999999</v>
      </c>
      <c r="P354" t="s">
        <v>5</v>
      </c>
      <c r="Q354">
        <v>0</v>
      </c>
      <c r="R354">
        <v>0</v>
      </c>
      <c r="S354" t="s">
        <v>6</v>
      </c>
      <c r="T354">
        <v>31.187214000000001</v>
      </c>
      <c r="U354">
        <v>0.15620600000000001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1.23E-3</v>
      </c>
      <c r="AG354">
        <v>0</v>
      </c>
      <c r="AH354" t="s">
        <v>11</v>
      </c>
      <c r="AI354">
        <v>0.99914000000000003</v>
      </c>
      <c r="AJ354">
        <v>9.9999999999999995E-7</v>
      </c>
      <c r="AK354" t="s">
        <v>12</v>
      </c>
      <c r="AL354">
        <v>0</v>
      </c>
      <c r="AM354">
        <v>0</v>
      </c>
    </row>
    <row r="355" spans="1:39" x14ac:dyDescent="0.25">
      <c r="A355" t="s">
        <v>22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4064.613652</v>
      </c>
      <c r="I355">
        <v>1493.3198190000001</v>
      </c>
      <c r="J355" t="s">
        <v>3</v>
      </c>
      <c r="K355">
        <v>4057.5076170000002</v>
      </c>
      <c r="L355">
        <v>1488.378741</v>
      </c>
      <c r="M355" t="s">
        <v>4</v>
      </c>
      <c r="N355">
        <v>26.521899999999999</v>
      </c>
      <c r="O355">
        <v>0.14976900000000001</v>
      </c>
      <c r="P355" t="s">
        <v>5</v>
      </c>
      <c r="Q355">
        <v>0</v>
      </c>
      <c r="R355">
        <v>0</v>
      </c>
      <c r="S355" t="s">
        <v>6</v>
      </c>
      <c r="T355">
        <v>33.557341000000001</v>
      </c>
      <c r="U355">
        <v>0.173841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1.23E-3</v>
      </c>
      <c r="AG355">
        <v>0</v>
      </c>
      <c r="AH355" t="s">
        <v>11</v>
      </c>
      <c r="AI355">
        <v>0.999278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22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4354.4573049999999</v>
      </c>
      <c r="I356">
        <v>1678.750916</v>
      </c>
      <c r="J356" t="s">
        <v>3</v>
      </c>
      <c r="K356">
        <v>4346.8460450000002</v>
      </c>
      <c r="L356">
        <v>1673.277617</v>
      </c>
      <c r="M356" t="s">
        <v>4</v>
      </c>
      <c r="N356">
        <v>28.417041999999999</v>
      </c>
      <c r="O356">
        <v>0.16997599999999999</v>
      </c>
      <c r="P356" t="s">
        <v>5</v>
      </c>
      <c r="Q356">
        <v>0</v>
      </c>
      <c r="R356">
        <v>0</v>
      </c>
      <c r="S356" t="s">
        <v>6</v>
      </c>
      <c r="T356">
        <v>35.921973000000001</v>
      </c>
      <c r="U356">
        <v>0.19264000000000001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1.23E-3</v>
      </c>
      <c r="AG356">
        <v>0</v>
      </c>
      <c r="AH356" t="s">
        <v>11</v>
      </c>
      <c r="AI356">
        <v>0.99929400000000002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22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4644.5288090000004</v>
      </c>
      <c r="I357">
        <v>1891.7896740000001</v>
      </c>
      <c r="J357" t="s">
        <v>3</v>
      </c>
      <c r="K357">
        <v>4636.4104589999997</v>
      </c>
      <c r="L357">
        <v>1885.577612</v>
      </c>
      <c r="M357" t="s">
        <v>4</v>
      </c>
      <c r="N357">
        <v>30.312726999999999</v>
      </c>
      <c r="O357">
        <v>0.19081600000000001</v>
      </c>
      <c r="P357" t="s">
        <v>5</v>
      </c>
      <c r="Q357">
        <v>0</v>
      </c>
      <c r="R357">
        <v>0</v>
      </c>
      <c r="S357" t="s">
        <v>6</v>
      </c>
      <c r="T357">
        <v>38.314304</v>
      </c>
      <c r="U357">
        <v>0.23865400000000001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1.23E-3</v>
      </c>
      <c r="AG357">
        <v>0</v>
      </c>
      <c r="AH357" t="s">
        <v>11</v>
      </c>
      <c r="AI357">
        <v>0.99933499999999997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22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4934.9502339999999</v>
      </c>
      <c r="I358">
        <v>2156.7525909999999</v>
      </c>
      <c r="J358" t="s">
        <v>3</v>
      </c>
      <c r="K358">
        <v>4926.3250289999996</v>
      </c>
      <c r="L358">
        <v>2149.6450570000002</v>
      </c>
      <c r="M358" t="s">
        <v>4</v>
      </c>
      <c r="N358">
        <v>32.206581</v>
      </c>
      <c r="O358">
        <v>0.213702</v>
      </c>
      <c r="P358" t="s">
        <v>5</v>
      </c>
      <c r="Q358">
        <v>0</v>
      </c>
      <c r="R358">
        <v>0</v>
      </c>
      <c r="S358" t="s">
        <v>6</v>
      </c>
      <c r="T358">
        <v>40.684283999999998</v>
      </c>
      <c r="U358">
        <v>0.26731700000000003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1.23E-3</v>
      </c>
      <c r="AG358">
        <v>0</v>
      </c>
      <c r="AH358" t="s">
        <v>11</v>
      </c>
      <c r="AI358">
        <v>0.99934699999999999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22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5224.9068260000004</v>
      </c>
      <c r="I359">
        <v>2319.6210449999999</v>
      </c>
      <c r="J359" t="s">
        <v>3</v>
      </c>
      <c r="K359">
        <v>5215.7758110000004</v>
      </c>
      <c r="L359">
        <v>2312.0043110000001</v>
      </c>
      <c r="M359" t="s">
        <v>4</v>
      </c>
      <c r="N359">
        <v>34.099663</v>
      </c>
      <c r="O359">
        <v>0.22246199999999999</v>
      </c>
      <c r="P359" t="s">
        <v>5</v>
      </c>
      <c r="Q359">
        <v>0</v>
      </c>
      <c r="R359">
        <v>0</v>
      </c>
      <c r="S359" t="s">
        <v>6</v>
      </c>
      <c r="T359">
        <v>43.053739999999998</v>
      </c>
      <c r="U359">
        <v>0.28156599999999998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1.23E-3</v>
      </c>
      <c r="AG359">
        <v>0</v>
      </c>
      <c r="AH359" t="s">
        <v>11</v>
      </c>
      <c r="AI359">
        <v>0.99938899999999997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22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5515.0174900000002</v>
      </c>
      <c r="I360">
        <v>2522.0748880000001</v>
      </c>
      <c r="J360" t="s">
        <v>3</v>
      </c>
      <c r="K360">
        <v>5505.3810249999997</v>
      </c>
      <c r="L360">
        <v>2513.7540739999999</v>
      </c>
      <c r="M360" t="s">
        <v>4</v>
      </c>
      <c r="N360">
        <v>35.992235000000001</v>
      </c>
      <c r="O360">
        <v>0.24513299999999999</v>
      </c>
      <c r="P360" t="s">
        <v>5</v>
      </c>
      <c r="Q360">
        <v>0</v>
      </c>
      <c r="R360">
        <v>0</v>
      </c>
      <c r="S360" t="s">
        <v>6</v>
      </c>
      <c r="T360">
        <v>45.435191000000003</v>
      </c>
      <c r="U360">
        <v>0.32399600000000001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1.23E-3</v>
      </c>
      <c r="AG360">
        <v>0</v>
      </c>
      <c r="AH360" t="s">
        <v>11</v>
      </c>
      <c r="AI360">
        <v>0.99940399999999996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22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5804.9292869999999</v>
      </c>
      <c r="I361">
        <v>2697.6952409999999</v>
      </c>
      <c r="J361" t="s">
        <v>3</v>
      </c>
      <c r="K361">
        <v>5794.7859179999996</v>
      </c>
      <c r="L361">
        <v>2688.8423290000001</v>
      </c>
      <c r="M361" t="s">
        <v>4</v>
      </c>
      <c r="N361">
        <v>37.884860000000003</v>
      </c>
      <c r="O361">
        <v>0.26092900000000002</v>
      </c>
      <c r="P361" t="s">
        <v>5</v>
      </c>
      <c r="Q361">
        <v>0</v>
      </c>
      <c r="R361">
        <v>0</v>
      </c>
      <c r="S361" t="s">
        <v>6</v>
      </c>
      <c r="T361">
        <v>47.794815999999997</v>
      </c>
      <c r="U361">
        <v>0.34035799999999999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1.23E-3</v>
      </c>
      <c r="AG361">
        <v>0</v>
      </c>
      <c r="AH361" t="s">
        <v>11</v>
      </c>
      <c r="AI361">
        <v>0.99941999999999998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23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15.181050000000001</v>
      </c>
      <c r="I362">
        <v>0.18407599999999999</v>
      </c>
      <c r="J362" t="s">
        <v>3</v>
      </c>
      <c r="K362">
        <v>14.960136</v>
      </c>
      <c r="L362">
        <v>0.18193799999999999</v>
      </c>
      <c r="M362" t="s">
        <v>4</v>
      </c>
      <c r="N362">
        <v>0.51470000000000005</v>
      </c>
      <c r="O362">
        <v>4.8899999999999996E-4</v>
      </c>
      <c r="P362" t="s">
        <v>5</v>
      </c>
      <c r="Q362">
        <v>4.1323350000000003</v>
      </c>
      <c r="R362">
        <v>8.4700000000000001E-3</v>
      </c>
      <c r="S362" t="s">
        <v>6</v>
      </c>
      <c r="T362">
        <v>0.96538599999999997</v>
      </c>
      <c r="U362">
        <v>1.279E-3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1.235E-3</v>
      </c>
      <c r="AG362">
        <v>0</v>
      </c>
      <c r="AH362" t="s">
        <v>11</v>
      </c>
      <c r="AI362">
        <v>0.99583200000000005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23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29.808754</v>
      </c>
      <c r="I363">
        <v>0.45211299999999999</v>
      </c>
      <c r="J363" t="s">
        <v>3</v>
      </c>
      <c r="K363">
        <v>29.368323</v>
      </c>
      <c r="L363">
        <v>0.451318</v>
      </c>
      <c r="M363" t="s">
        <v>4</v>
      </c>
      <c r="N363">
        <v>1.020912</v>
      </c>
      <c r="O363">
        <v>8.5800000000000004E-4</v>
      </c>
      <c r="P363" t="s">
        <v>5</v>
      </c>
      <c r="Q363">
        <v>7.994777</v>
      </c>
      <c r="R363">
        <v>1.9140999999999998E-2</v>
      </c>
      <c r="S363" t="s">
        <v>6</v>
      </c>
      <c r="T363">
        <v>1.9163460000000001</v>
      </c>
      <c r="U363">
        <v>1.82E-3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1.232E-3</v>
      </c>
      <c r="AG363">
        <v>0</v>
      </c>
      <c r="AH363" t="s">
        <v>11</v>
      </c>
      <c r="AI363">
        <v>0.99676699999999996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23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44.295782000000003</v>
      </c>
      <c r="I364">
        <v>0.83308199999999999</v>
      </c>
      <c r="J364" t="s">
        <v>3</v>
      </c>
      <c r="K364">
        <v>43.636867000000002</v>
      </c>
      <c r="L364">
        <v>0.83092699999999997</v>
      </c>
      <c r="M364" t="s">
        <v>4</v>
      </c>
      <c r="N364">
        <v>1.52851</v>
      </c>
      <c r="O364">
        <v>1.5039999999999999E-3</v>
      </c>
      <c r="P364" t="s">
        <v>5</v>
      </c>
      <c r="Q364">
        <v>11.829469</v>
      </c>
      <c r="R364">
        <v>3.1154000000000001E-2</v>
      </c>
      <c r="S364" t="s">
        <v>6</v>
      </c>
      <c r="T364">
        <v>2.8677350000000001</v>
      </c>
      <c r="U364">
        <v>2.4290000000000002E-3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1.2310000000000001E-3</v>
      </c>
      <c r="AG364">
        <v>0</v>
      </c>
      <c r="AH364" t="s">
        <v>11</v>
      </c>
      <c r="AI364">
        <v>0.99728399999999995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23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58.920774999999999</v>
      </c>
      <c r="I365">
        <v>1.0194700000000001</v>
      </c>
      <c r="J365" t="s">
        <v>3</v>
      </c>
      <c r="K365">
        <v>58.042557000000002</v>
      </c>
      <c r="L365">
        <v>1.015628</v>
      </c>
      <c r="M365" t="s">
        <v>4</v>
      </c>
      <c r="N365">
        <v>2.0364019999999998</v>
      </c>
      <c r="O365">
        <v>2.1940000000000002E-3</v>
      </c>
      <c r="P365" t="s">
        <v>5</v>
      </c>
      <c r="Q365">
        <v>15.703072000000001</v>
      </c>
      <c r="R365">
        <v>4.0333000000000001E-2</v>
      </c>
      <c r="S365" t="s">
        <v>6</v>
      </c>
      <c r="T365">
        <v>3.8196870000000001</v>
      </c>
      <c r="U365">
        <v>3.0469999999999998E-3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1.23E-3</v>
      </c>
      <c r="AG365">
        <v>0</v>
      </c>
      <c r="AH365" t="s">
        <v>11</v>
      </c>
      <c r="AI365">
        <v>0.99793900000000002</v>
      </c>
      <c r="AJ365">
        <v>1.9999999999999999E-6</v>
      </c>
      <c r="AK365" t="s">
        <v>12</v>
      </c>
      <c r="AL365">
        <v>0</v>
      </c>
      <c r="AM365">
        <v>0</v>
      </c>
    </row>
    <row r="366" spans="1:39" x14ac:dyDescent="0.25">
      <c r="A366" t="s">
        <v>23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73.641086000000001</v>
      </c>
      <c r="I366">
        <v>2.679589</v>
      </c>
      <c r="J366" t="s">
        <v>3</v>
      </c>
      <c r="K366">
        <v>72.543087999999997</v>
      </c>
      <c r="L366">
        <v>2.6727150000000002</v>
      </c>
      <c r="M366" t="s">
        <v>4</v>
      </c>
      <c r="N366">
        <v>2.5697999999999999</v>
      </c>
      <c r="O366">
        <v>1.7566999999999999E-2</v>
      </c>
      <c r="P366" t="s">
        <v>5</v>
      </c>
      <c r="Q366">
        <v>19.647359999999999</v>
      </c>
      <c r="R366">
        <v>0.33384599999999998</v>
      </c>
      <c r="S366" t="s">
        <v>6</v>
      </c>
      <c r="T366">
        <v>4.771261</v>
      </c>
      <c r="U366">
        <v>2.8709999999999999E-3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1.23E-3</v>
      </c>
      <c r="AG366">
        <v>0</v>
      </c>
      <c r="AH366" t="s">
        <v>11</v>
      </c>
      <c r="AI366">
        <v>0.99825399999999997</v>
      </c>
      <c r="AJ366">
        <v>1.9999999999999999E-6</v>
      </c>
      <c r="AK366" t="s">
        <v>12</v>
      </c>
      <c r="AL366">
        <v>0</v>
      </c>
      <c r="AM366">
        <v>0</v>
      </c>
    </row>
    <row r="367" spans="1:39" x14ac:dyDescent="0.25">
      <c r="A367" t="s">
        <v>23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88.284430999999998</v>
      </c>
      <c r="I367">
        <v>6.3454059999999997</v>
      </c>
      <c r="J367" t="s">
        <v>3</v>
      </c>
      <c r="K367">
        <v>86.967566000000005</v>
      </c>
      <c r="L367">
        <v>6.3418400000000004</v>
      </c>
      <c r="M367" t="s">
        <v>4</v>
      </c>
      <c r="N367">
        <v>3.1172900000000001</v>
      </c>
      <c r="O367">
        <v>0.12900600000000001</v>
      </c>
      <c r="P367" t="s">
        <v>5</v>
      </c>
      <c r="Q367">
        <v>23.511851</v>
      </c>
      <c r="R367">
        <v>0.60199800000000003</v>
      </c>
      <c r="S367" t="s">
        <v>6</v>
      </c>
      <c r="T367">
        <v>5.7351539999999996</v>
      </c>
      <c r="U367">
        <v>7.7590000000000003E-3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1.23E-3</v>
      </c>
      <c r="AG367">
        <v>0</v>
      </c>
      <c r="AH367" t="s">
        <v>11</v>
      </c>
      <c r="AI367">
        <v>0.99837100000000001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23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102.859752</v>
      </c>
      <c r="I368">
        <v>6.2284990000000002</v>
      </c>
      <c r="J368" t="s">
        <v>3</v>
      </c>
      <c r="K368">
        <v>101.323733</v>
      </c>
      <c r="L368">
        <v>6.2258599999999999</v>
      </c>
      <c r="M368" t="s">
        <v>4</v>
      </c>
      <c r="N368">
        <v>3.6253030000000002</v>
      </c>
      <c r="O368">
        <v>0.13009399999999999</v>
      </c>
      <c r="P368" t="s">
        <v>5</v>
      </c>
      <c r="Q368">
        <v>27.361567000000001</v>
      </c>
      <c r="R368">
        <v>0.63720100000000002</v>
      </c>
      <c r="S368" t="s">
        <v>6</v>
      </c>
      <c r="T368">
        <v>6.688485</v>
      </c>
      <c r="U368">
        <v>9.1830000000000002E-3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1.23E-3</v>
      </c>
      <c r="AG368">
        <v>0</v>
      </c>
      <c r="AH368" t="s">
        <v>11</v>
      </c>
      <c r="AI368">
        <v>0.99861</v>
      </c>
      <c r="AJ368">
        <v>9.9999999999999995E-7</v>
      </c>
      <c r="AK368" t="s">
        <v>12</v>
      </c>
      <c r="AL368">
        <v>0</v>
      </c>
      <c r="AM368">
        <v>0</v>
      </c>
    </row>
    <row r="369" spans="1:39" x14ac:dyDescent="0.25">
      <c r="A369" t="s">
        <v>23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117.344032</v>
      </c>
      <c r="I369">
        <v>6.4966540000000004</v>
      </c>
      <c r="J369" t="s">
        <v>3</v>
      </c>
      <c r="K369">
        <v>115.588401</v>
      </c>
      <c r="L369">
        <v>6.4907539999999999</v>
      </c>
      <c r="M369" t="s">
        <v>4</v>
      </c>
      <c r="N369">
        <v>4.1380910000000002</v>
      </c>
      <c r="O369">
        <v>0.132379</v>
      </c>
      <c r="P369" t="s">
        <v>5</v>
      </c>
      <c r="Q369">
        <v>31.188904000000001</v>
      </c>
      <c r="R369">
        <v>0.66413</v>
      </c>
      <c r="S369" t="s">
        <v>6</v>
      </c>
      <c r="T369">
        <v>7.6381959999999998</v>
      </c>
      <c r="U369">
        <v>1.0092E-2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1.23E-3</v>
      </c>
      <c r="AG369">
        <v>0</v>
      </c>
      <c r="AH369" t="s">
        <v>11</v>
      </c>
      <c r="AI369">
        <v>0.99874700000000005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23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131.958046</v>
      </c>
      <c r="I370">
        <v>6.2968739999999999</v>
      </c>
      <c r="J370" t="s">
        <v>3</v>
      </c>
      <c r="K370">
        <v>129.98312999999999</v>
      </c>
      <c r="L370">
        <v>6.2918630000000002</v>
      </c>
      <c r="M370" t="s">
        <v>4</v>
      </c>
      <c r="N370">
        <v>4.6443260000000004</v>
      </c>
      <c r="O370">
        <v>0.13428000000000001</v>
      </c>
      <c r="P370" t="s">
        <v>5</v>
      </c>
      <c r="Q370">
        <v>35.057884000000001</v>
      </c>
      <c r="R370">
        <v>0.68192799999999998</v>
      </c>
      <c r="S370" t="s">
        <v>6</v>
      </c>
      <c r="T370">
        <v>8.5910969999999995</v>
      </c>
      <c r="U370">
        <v>1.0411999999999999E-2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1.23E-3</v>
      </c>
      <c r="AG370">
        <v>0</v>
      </c>
      <c r="AH370" t="s">
        <v>11</v>
      </c>
      <c r="AI370">
        <v>0.99880100000000005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23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146.62039999999999</v>
      </c>
      <c r="I371">
        <v>6.2644830000000002</v>
      </c>
      <c r="J371" t="s">
        <v>3</v>
      </c>
      <c r="K371">
        <v>144.42666</v>
      </c>
      <c r="L371">
        <v>6.2609700000000004</v>
      </c>
      <c r="M371" t="s">
        <v>4</v>
      </c>
      <c r="N371">
        <v>5.1530199999999997</v>
      </c>
      <c r="O371">
        <v>0.134713</v>
      </c>
      <c r="P371" t="s">
        <v>5</v>
      </c>
      <c r="Q371">
        <v>38.939686999999999</v>
      </c>
      <c r="R371">
        <v>0.67029799999999995</v>
      </c>
      <c r="S371" t="s">
        <v>6</v>
      </c>
      <c r="T371">
        <v>9.5403529999999996</v>
      </c>
      <c r="U371">
        <v>1.0428E-2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1.23E-3</v>
      </c>
      <c r="AG371">
        <v>0</v>
      </c>
      <c r="AH371" t="s">
        <v>11</v>
      </c>
      <c r="AI371">
        <v>0.99892899999999996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23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161.27098699999999</v>
      </c>
      <c r="I372">
        <v>6.5399969999999996</v>
      </c>
      <c r="J372" t="s">
        <v>3</v>
      </c>
      <c r="K372">
        <v>158.85836499999999</v>
      </c>
      <c r="L372">
        <v>6.5370489999999997</v>
      </c>
      <c r="M372" t="s">
        <v>4</v>
      </c>
      <c r="N372">
        <v>5.6606139999999998</v>
      </c>
      <c r="O372">
        <v>0.13632900000000001</v>
      </c>
      <c r="P372" t="s">
        <v>5</v>
      </c>
      <c r="Q372">
        <v>42.860002999999999</v>
      </c>
      <c r="R372">
        <v>0.65336499999999997</v>
      </c>
      <c r="S372" t="s">
        <v>6</v>
      </c>
      <c r="T372">
        <v>10.487104</v>
      </c>
      <c r="U372">
        <v>1.0344000000000001E-2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1.23E-3</v>
      </c>
      <c r="AG372">
        <v>0</v>
      </c>
      <c r="AH372" t="s">
        <v>11</v>
      </c>
      <c r="AI372">
        <v>0.99900500000000003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23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175.762868</v>
      </c>
      <c r="I373">
        <v>7.0178950000000002</v>
      </c>
      <c r="J373" t="s">
        <v>3</v>
      </c>
      <c r="K373">
        <v>173.13071400000001</v>
      </c>
      <c r="L373">
        <v>7.019539</v>
      </c>
      <c r="M373" t="s">
        <v>4</v>
      </c>
      <c r="N373">
        <v>6.1679649999999997</v>
      </c>
      <c r="O373">
        <v>0.13831499999999999</v>
      </c>
      <c r="P373" t="s">
        <v>5</v>
      </c>
      <c r="Q373">
        <v>46.748170000000002</v>
      </c>
      <c r="R373">
        <v>0.70402500000000001</v>
      </c>
      <c r="S373" t="s">
        <v>6</v>
      </c>
      <c r="T373">
        <v>11.437932999999999</v>
      </c>
      <c r="U373">
        <v>1.1022000000000001E-2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1.23E-3</v>
      </c>
      <c r="AG373">
        <v>0</v>
      </c>
      <c r="AH373" t="s">
        <v>11</v>
      </c>
      <c r="AI373">
        <v>0.99911099999999997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23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190.221441</v>
      </c>
      <c r="I374">
        <v>7.632822</v>
      </c>
      <c r="J374" t="s">
        <v>3</v>
      </c>
      <c r="K374">
        <v>187.36990599999999</v>
      </c>
      <c r="L374">
        <v>7.6392689999999996</v>
      </c>
      <c r="M374" t="s">
        <v>4</v>
      </c>
      <c r="N374">
        <v>6.6768850000000004</v>
      </c>
      <c r="O374">
        <v>0.14055699999999999</v>
      </c>
      <c r="P374" t="s">
        <v>5</v>
      </c>
      <c r="Q374">
        <v>50.636718999999999</v>
      </c>
      <c r="R374">
        <v>0.74376900000000001</v>
      </c>
      <c r="S374" t="s">
        <v>6</v>
      </c>
      <c r="T374">
        <v>12.388691</v>
      </c>
      <c r="U374">
        <v>1.2481000000000001E-2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1.23E-3</v>
      </c>
      <c r="AG374">
        <v>0</v>
      </c>
      <c r="AH374" t="s">
        <v>11</v>
      </c>
      <c r="AI374">
        <v>0.99919599999999997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23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204.79140799999999</v>
      </c>
      <c r="I375">
        <v>8.373602</v>
      </c>
      <c r="J375" t="s">
        <v>3</v>
      </c>
      <c r="K375">
        <v>201.72081299999999</v>
      </c>
      <c r="L375">
        <v>8.3853069999999992</v>
      </c>
      <c r="M375" t="s">
        <v>4</v>
      </c>
      <c r="N375">
        <v>7.1840250000000001</v>
      </c>
      <c r="O375">
        <v>0.143734</v>
      </c>
      <c r="P375" t="s">
        <v>5</v>
      </c>
      <c r="Q375">
        <v>54.512568999999999</v>
      </c>
      <c r="R375">
        <v>0.77433099999999999</v>
      </c>
      <c r="S375" t="s">
        <v>6</v>
      </c>
      <c r="T375">
        <v>13.336929</v>
      </c>
      <c r="U375">
        <v>1.2885000000000001E-2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1.23E-3</v>
      </c>
      <c r="AG375">
        <v>0</v>
      </c>
      <c r="AH375" t="s">
        <v>11</v>
      </c>
      <c r="AI375">
        <v>0.99925900000000001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23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219.299373</v>
      </c>
      <c r="I376">
        <v>9.2198480000000007</v>
      </c>
      <c r="J376" t="s">
        <v>3</v>
      </c>
      <c r="K376">
        <v>216.008768</v>
      </c>
      <c r="L376">
        <v>9.2294990000000006</v>
      </c>
      <c r="M376" t="s">
        <v>4</v>
      </c>
      <c r="N376">
        <v>7.6901799999999998</v>
      </c>
      <c r="O376">
        <v>0.147837</v>
      </c>
      <c r="P376" t="s">
        <v>5</v>
      </c>
      <c r="Q376">
        <v>58.398727000000001</v>
      </c>
      <c r="R376">
        <v>0.88932999999999995</v>
      </c>
      <c r="S376" t="s">
        <v>6</v>
      </c>
      <c r="T376">
        <v>14.306874000000001</v>
      </c>
      <c r="U376">
        <v>3.7330000000000002E-2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1.23E-3</v>
      </c>
      <c r="AG376">
        <v>0</v>
      </c>
      <c r="AH376" t="s">
        <v>11</v>
      </c>
      <c r="AI376">
        <v>0.99934299999999998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23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233.88385600000001</v>
      </c>
      <c r="I377">
        <v>9.5538690000000006</v>
      </c>
      <c r="J377" t="s">
        <v>3</v>
      </c>
      <c r="K377">
        <v>230.37480300000001</v>
      </c>
      <c r="L377">
        <v>9.5591679999999997</v>
      </c>
      <c r="M377" t="s">
        <v>4</v>
      </c>
      <c r="N377">
        <v>8.1989169999999998</v>
      </c>
      <c r="O377">
        <v>0.15037</v>
      </c>
      <c r="P377" t="s">
        <v>5</v>
      </c>
      <c r="Q377">
        <v>62.287058000000002</v>
      </c>
      <c r="R377">
        <v>0.93696299999999999</v>
      </c>
      <c r="S377" t="s">
        <v>6</v>
      </c>
      <c r="T377">
        <v>15.261647</v>
      </c>
      <c r="U377">
        <v>3.7354999999999999E-2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1.23E-3</v>
      </c>
      <c r="AG377">
        <v>0</v>
      </c>
      <c r="AH377" t="s">
        <v>11</v>
      </c>
      <c r="AI377">
        <v>0.99935799999999997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23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248.42864599999999</v>
      </c>
      <c r="I378">
        <v>9.6175350000000002</v>
      </c>
      <c r="J378" t="s">
        <v>3</v>
      </c>
      <c r="K378">
        <v>244.69988900000001</v>
      </c>
      <c r="L378">
        <v>9.6229490000000002</v>
      </c>
      <c r="M378" t="s">
        <v>4</v>
      </c>
      <c r="N378">
        <v>8.7061119999999992</v>
      </c>
      <c r="O378">
        <v>0.15338599999999999</v>
      </c>
      <c r="P378" t="s">
        <v>5</v>
      </c>
      <c r="Q378">
        <v>66.151518999999993</v>
      </c>
      <c r="R378">
        <v>0.93133999999999995</v>
      </c>
      <c r="S378" t="s">
        <v>6</v>
      </c>
      <c r="T378">
        <v>16.211236</v>
      </c>
      <c r="U378">
        <v>3.5839000000000003E-2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1.23E-3</v>
      </c>
      <c r="AG378">
        <v>0</v>
      </c>
      <c r="AH378" t="s">
        <v>11</v>
      </c>
      <c r="AI378">
        <v>0.99940300000000004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23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262.90320400000002</v>
      </c>
      <c r="I379">
        <v>9.4635200000000008</v>
      </c>
      <c r="J379" t="s">
        <v>3</v>
      </c>
      <c r="K379">
        <v>258.94816700000001</v>
      </c>
      <c r="L379">
        <v>9.5119959999999999</v>
      </c>
      <c r="M379" t="s">
        <v>4</v>
      </c>
      <c r="N379">
        <v>9.2118640000000003</v>
      </c>
      <c r="O379">
        <v>0.156944</v>
      </c>
      <c r="P379" t="s">
        <v>5</v>
      </c>
      <c r="Q379">
        <v>69.965878000000004</v>
      </c>
      <c r="R379">
        <v>0.93573600000000001</v>
      </c>
      <c r="S379" t="s">
        <v>6</v>
      </c>
      <c r="T379">
        <v>17.159365000000001</v>
      </c>
      <c r="U379">
        <v>3.6227000000000002E-2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1.23E-3</v>
      </c>
      <c r="AG379">
        <v>0</v>
      </c>
      <c r="AH379" t="s">
        <v>11</v>
      </c>
      <c r="AI379">
        <v>0.99946599999999997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23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277.4529</v>
      </c>
      <c r="I380">
        <v>9.5062789999999993</v>
      </c>
      <c r="J380" t="s">
        <v>3</v>
      </c>
      <c r="K380">
        <v>273.27912700000002</v>
      </c>
      <c r="L380">
        <v>9.5571120000000001</v>
      </c>
      <c r="M380" t="s">
        <v>4</v>
      </c>
      <c r="N380">
        <v>9.7217330000000004</v>
      </c>
      <c r="O380">
        <v>0.159141</v>
      </c>
      <c r="P380" t="s">
        <v>5</v>
      </c>
      <c r="Q380">
        <v>73.821098000000006</v>
      </c>
      <c r="R380">
        <v>0.92664000000000002</v>
      </c>
      <c r="S380" t="s">
        <v>6</v>
      </c>
      <c r="T380">
        <v>18.103705999999999</v>
      </c>
      <c r="U380">
        <v>3.9858999999999999E-2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1.23E-3</v>
      </c>
      <c r="AG380">
        <v>0</v>
      </c>
      <c r="AH380" t="s">
        <v>11</v>
      </c>
      <c r="AI380">
        <v>0.99949900000000003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23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292.015063</v>
      </c>
      <c r="I381">
        <v>10.315338000000001</v>
      </c>
      <c r="J381" t="s">
        <v>3</v>
      </c>
      <c r="K381">
        <v>287.621872</v>
      </c>
      <c r="L381">
        <v>10.379714999999999</v>
      </c>
      <c r="M381" t="s">
        <v>4</v>
      </c>
      <c r="N381">
        <v>10.228709</v>
      </c>
      <c r="O381">
        <v>0.16201599999999999</v>
      </c>
      <c r="P381" t="s">
        <v>5</v>
      </c>
      <c r="Q381">
        <v>77.652084000000002</v>
      </c>
      <c r="R381">
        <v>0.94745999999999997</v>
      </c>
      <c r="S381" t="s">
        <v>6</v>
      </c>
      <c r="T381">
        <v>19.042545</v>
      </c>
      <c r="U381">
        <v>4.0120000000000003E-2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1.23E-3</v>
      </c>
      <c r="AG381">
        <v>0</v>
      </c>
      <c r="AH381" t="s">
        <v>11</v>
      </c>
      <c r="AI381">
        <v>0.99949900000000003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69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11.889032</v>
      </c>
      <c r="I382">
        <v>0.15728700000000001</v>
      </c>
      <c r="J382" t="s">
        <v>3</v>
      </c>
      <c r="K382">
        <v>11.66855</v>
      </c>
      <c r="L382">
        <v>0.15584500000000001</v>
      </c>
      <c r="M382" t="s">
        <v>4</v>
      </c>
      <c r="N382">
        <v>0.50846199999999997</v>
      </c>
      <c r="O382">
        <v>2.7599999999999999E-4</v>
      </c>
      <c r="P382" t="s">
        <v>5</v>
      </c>
      <c r="Q382">
        <v>0</v>
      </c>
      <c r="R382">
        <v>0</v>
      </c>
      <c r="S382" t="s">
        <v>6</v>
      </c>
      <c r="T382">
        <v>0.97381899999999999</v>
      </c>
      <c r="U382">
        <v>1.034E-3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1.237E-3</v>
      </c>
      <c r="AG382">
        <v>0</v>
      </c>
      <c r="AH382" t="s">
        <v>11</v>
      </c>
      <c r="AI382">
        <v>0.99592899999999995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69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23.708947999999999</v>
      </c>
      <c r="I383">
        <v>0.46242100000000003</v>
      </c>
      <c r="J383" t="s">
        <v>3</v>
      </c>
      <c r="K383">
        <v>23.266957999999999</v>
      </c>
      <c r="L383">
        <v>0.46222099999999999</v>
      </c>
      <c r="M383" t="s">
        <v>4</v>
      </c>
      <c r="N383">
        <v>1.02006</v>
      </c>
      <c r="O383">
        <v>1.8580000000000001E-3</v>
      </c>
      <c r="P383" t="s">
        <v>5</v>
      </c>
      <c r="Q383">
        <v>0</v>
      </c>
      <c r="R383">
        <v>0</v>
      </c>
      <c r="S383" t="s">
        <v>6</v>
      </c>
      <c r="T383">
        <v>1.940463</v>
      </c>
      <c r="U383">
        <v>2.5600000000000002E-3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1.2310000000000001E-3</v>
      </c>
      <c r="AG383">
        <v>0</v>
      </c>
      <c r="AH383" t="s">
        <v>11</v>
      </c>
      <c r="AI383">
        <v>0.99673699999999998</v>
      </c>
      <c r="AJ383">
        <v>1.9999999999999999E-6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69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35.528334000000001</v>
      </c>
      <c r="I384">
        <v>0.966198</v>
      </c>
      <c r="J384" t="s">
        <v>3</v>
      </c>
      <c r="K384">
        <v>34.866633999999998</v>
      </c>
      <c r="L384">
        <v>0.96422300000000005</v>
      </c>
      <c r="M384" t="s">
        <v>4</v>
      </c>
      <c r="N384">
        <v>1.5333760000000001</v>
      </c>
      <c r="O384">
        <v>3.4970000000000001E-3</v>
      </c>
      <c r="P384" t="s">
        <v>5</v>
      </c>
      <c r="Q384">
        <v>0</v>
      </c>
      <c r="R384">
        <v>0</v>
      </c>
      <c r="S384" t="s">
        <v>6</v>
      </c>
      <c r="T384">
        <v>2.8999709999999999</v>
      </c>
      <c r="U384">
        <v>3.8600000000000001E-3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1.2310000000000001E-3</v>
      </c>
      <c r="AG384">
        <v>0</v>
      </c>
      <c r="AH384" t="s">
        <v>11</v>
      </c>
      <c r="AI384">
        <v>0.99730300000000005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69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47.310149000000003</v>
      </c>
      <c r="I385">
        <v>1.344795</v>
      </c>
      <c r="J385" t="s">
        <v>3</v>
      </c>
      <c r="K385">
        <v>46.430388999999998</v>
      </c>
      <c r="L385">
        <v>1.3433740000000001</v>
      </c>
      <c r="M385" t="s">
        <v>4</v>
      </c>
      <c r="N385">
        <v>2.0422660000000001</v>
      </c>
      <c r="O385">
        <v>4.744E-3</v>
      </c>
      <c r="P385" t="s">
        <v>5</v>
      </c>
      <c r="Q385">
        <v>0</v>
      </c>
      <c r="R385">
        <v>0</v>
      </c>
      <c r="S385" t="s">
        <v>6</v>
      </c>
      <c r="T385">
        <v>3.8519760000000001</v>
      </c>
      <c r="U385">
        <v>3.82E-3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1.2310000000000001E-3</v>
      </c>
      <c r="AG385">
        <v>0</v>
      </c>
      <c r="AH385" t="s">
        <v>11</v>
      </c>
      <c r="AI385">
        <v>0.99773900000000004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69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58.984530999999997</v>
      </c>
      <c r="I386">
        <v>2.009989</v>
      </c>
      <c r="J386" t="s">
        <v>3</v>
      </c>
      <c r="K386">
        <v>57.883718000000002</v>
      </c>
      <c r="L386">
        <v>1.989708</v>
      </c>
      <c r="M386" t="s">
        <v>4</v>
      </c>
      <c r="N386">
        <v>2.5462340000000001</v>
      </c>
      <c r="O386">
        <v>6.0270000000000002E-3</v>
      </c>
      <c r="P386" t="s">
        <v>5</v>
      </c>
      <c r="Q386">
        <v>0</v>
      </c>
      <c r="R386">
        <v>0</v>
      </c>
      <c r="S386" t="s">
        <v>6</v>
      </c>
      <c r="T386">
        <v>4.8055690000000002</v>
      </c>
      <c r="U386">
        <v>4.2399999999999998E-3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0.99803399999999998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69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70.578649999999996</v>
      </c>
      <c r="I387">
        <v>2.1648719999999999</v>
      </c>
      <c r="J387" t="s">
        <v>3</v>
      </c>
      <c r="K387">
        <v>69.260975000000002</v>
      </c>
      <c r="L387">
        <v>2.1414930000000001</v>
      </c>
      <c r="M387" t="s">
        <v>4</v>
      </c>
      <c r="N387">
        <v>3.0472000000000001</v>
      </c>
      <c r="O387">
        <v>6.9220000000000002E-3</v>
      </c>
      <c r="P387" t="s">
        <v>5</v>
      </c>
      <c r="Q387">
        <v>0</v>
      </c>
      <c r="R387">
        <v>0</v>
      </c>
      <c r="S387" t="s">
        <v>6</v>
      </c>
      <c r="T387">
        <v>5.7561289999999996</v>
      </c>
      <c r="U387">
        <v>4.3059999999999999E-3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0.99828300000000003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69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82.259692000000001</v>
      </c>
      <c r="I388">
        <v>2.229714</v>
      </c>
      <c r="J388" t="s">
        <v>3</v>
      </c>
      <c r="K388">
        <v>80.725144999999998</v>
      </c>
      <c r="L388">
        <v>2.2067779999999999</v>
      </c>
      <c r="M388" t="s">
        <v>4</v>
      </c>
      <c r="N388">
        <v>3.5485929999999999</v>
      </c>
      <c r="O388">
        <v>7.8989999999999998E-3</v>
      </c>
      <c r="P388" t="s">
        <v>5</v>
      </c>
      <c r="Q388">
        <v>0</v>
      </c>
      <c r="R388">
        <v>0</v>
      </c>
      <c r="S388" t="s">
        <v>6</v>
      </c>
      <c r="T388">
        <v>6.7065669999999997</v>
      </c>
      <c r="U388">
        <v>4.8510000000000003E-3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0.99856699999999998</v>
      </c>
      <c r="AJ388">
        <v>1.9999999999999999E-6</v>
      </c>
      <c r="AK388" t="s">
        <v>12</v>
      </c>
      <c r="AL388">
        <v>0</v>
      </c>
      <c r="AM388">
        <v>0</v>
      </c>
    </row>
    <row r="389" spans="1:39" x14ac:dyDescent="0.25">
      <c r="A389" t="s">
        <v>69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93.852064999999996</v>
      </c>
      <c r="I389">
        <v>2.8287559999999998</v>
      </c>
      <c r="J389" t="s">
        <v>3</v>
      </c>
      <c r="K389">
        <v>92.099607000000006</v>
      </c>
      <c r="L389">
        <v>2.8053469999999998</v>
      </c>
      <c r="M389" t="s">
        <v>4</v>
      </c>
      <c r="N389">
        <v>4.0498349999999999</v>
      </c>
      <c r="O389">
        <v>9.5479999999999992E-3</v>
      </c>
      <c r="P389" t="s">
        <v>5</v>
      </c>
      <c r="Q389">
        <v>0</v>
      </c>
      <c r="R389">
        <v>0</v>
      </c>
      <c r="S389" t="s">
        <v>6</v>
      </c>
      <c r="T389">
        <v>7.6544150000000002</v>
      </c>
      <c r="U389">
        <v>5.3930000000000002E-3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0.99879200000000001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69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105.408782</v>
      </c>
      <c r="I390">
        <v>3.271998</v>
      </c>
      <c r="J390" t="s">
        <v>3</v>
      </c>
      <c r="K390">
        <v>103.43647300000001</v>
      </c>
      <c r="L390">
        <v>3.2419560000000001</v>
      </c>
      <c r="M390" t="s">
        <v>4</v>
      </c>
      <c r="N390">
        <v>4.5556520000000003</v>
      </c>
      <c r="O390">
        <v>1.1724999999999999E-2</v>
      </c>
      <c r="P390" t="s">
        <v>5</v>
      </c>
      <c r="Q390">
        <v>0</v>
      </c>
      <c r="R390">
        <v>0</v>
      </c>
      <c r="S390" t="s">
        <v>6</v>
      </c>
      <c r="T390">
        <v>8.6081559999999993</v>
      </c>
      <c r="U390">
        <v>6.6189999999999999E-3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0.99893100000000001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69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117.041224</v>
      </c>
      <c r="I391">
        <v>3.636422</v>
      </c>
      <c r="J391" t="s">
        <v>3</v>
      </c>
      <c r="K391">
        <v>114.85144</v>
      </c>
      <c r="L391">
        <v>3.6097000000000001</v>
      </c>
      <c r="M391" t="s">
        <v>4</v>
      </c>
      <c r="N391">
        <v>5.0597260000000004</v>
      </c>
      <c r="O391">
        <v>1.3174999999999999E-2</v>
      </c>
      <c r="P391" t="s">
        <v>5</v>
      </c>
      <c r="Q391">
        <v>0</v>
      </c>
      <c r="R391">
        <v>0</v>
      </c>
      <c r="S391" t="s">
        <v>6</v>
      </c>
      <c r="T391">
        <v>9.5545810000000007</v>
      </c>
      <c r="U391">
        <v>6.6870000000000002E-3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0.99904599999999999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69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128.54951500000001</v>
      </c>
      <c r="I392">
        <v>4.1091579999999999</v>
      </c>
      <c r="J392" t="s">
        <v>3</v>
      </c>
      <c r="K392">
        <v>126.14149</v>
      </c>
      <c r="L392">
        <v>4.0808369999999998</v>
      </c>
      <c r="M392" t="s">
        <v>4</v>
      </c>
      <c r="N392">
        <v>5.5645319999999998</v>
      </c>
      <c r="O392">
        <v>1.46E-2</v>
      </c>
      <c r="P392" t="s">
        <v>5</v>
      </c>
      <c r="Q392">
        <v>0</v>
      </c>
      <c r="R392">
        <v>0</v>
      </c>
      <c r="S392" t="s">
        <v>6</v>
      </c>
      <c r="T392">
        <v>10.500940999999999</v>
      </c>
      <c r="U392">
        <v>7.1640000000000002E-3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0.99916700000000003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69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140.141042</v>
      </c>
      <c r="I393">
        <v>4.6766030000000001</v>
      </c>
      <c r="J393" t="s">
        <v>3</v>
      </c>
      <c r="K393">
        <v>137.49709200000001</v>
      </c>
      <c r="L393">
        <v>4.4583579999999996</v>
      </c>
      <c r="M393" t="s">
        <v>4</v>
      </c>
      <c r="N393">
        <v>6.0650490000000001</v>
      </c>
      <c r="O393">
        <v>1.6039999999999999E-2</v>
      </c>
      <c r="P393" t="s">
        <v>5</v>
      </c>
      <c r="Q393">
        <v>0</v>
      </c>
      <c r="R393">
        <v>0</v>
      </c>
      <c r="S393" t="s">
        <v>6</v>
      </c>
      <c r="T393">
        <v>11.451371</v>
      </c>
      <c r="U393">
        <v>7.5849999999999997E-3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0.99922200000000005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69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151.79819599999999</v>
      </c>
      <c r="I394">
        <v>4.6610839999999998</v>
      </c>
      <c r="J394" t="s">
        <v>3</v>
      </c>
      <c r="K394">
        <v>148.93441300000001</v>
      </c>
      <c r="L394">
        <v>4.4232189999999996</v>
      </c>
      <c r="M394" t="s">
        <v>4</v>
      </c>
      <c r="N394">
        <v>6.5679530000000002</v>
      </c>
      <c r="O394">
        <v>1.9552E-2</v>
      </c>
      <c r="P394" t="s">
        <v>5</v>
      </c>
      <c r="Q394">
        <v>0</v>
      </c>
      <c r="R394">
        <v>0</v>
      </c>
      <c r="S394" t="s">
        <v>6</v>
      </c>
      <c r="T394">
        <v>12.403579000000001</v>
      </c>
      <c r="U394">
        <v>7.3879999999999996E-3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0.99931099999999995</v>
      </c>
      <c r="AJ394">
        <v>9.9999999999999995E-7</v>
      </c>
      <c r="AK394" t="s">
        <v>12</v>
      </c>
      <c r="AL394">
        <v>0</v>
      </c>
      <c r="AM394">
        <v>0</v>
      </c>
    </row>
    <row r="395" spans="1:39" x14ac:dyDescent="0.25">
      <c r="A395" t="s">
        <v>69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163.25125</v>
      </c>
      <c r="I395">
        <v>4.6821210000000004</v>
      </c>
      <c r="J395" t="s">
        <v>3</v>
      </c>
      <c r="K395">
        <v>160.17050900000001</v>
      </c>
      <c r="L395">
        <v>4.4337679999999997</v>
      </c>
      <c r="M395" t="s">
        <v>4</v>
      </c>
      <c r="N395">
        <v>7.0713020000000002</v>
      </c>
      <c r="O395">
        <v>2.1499000000000001E-2</v>
      </c>
      <c r="P395" t="s">
        <v>5</v>
      </c>
      <c r="Q395">
        <v>0</v>
      </c>
      <c r="R395">
        <v>0</v>
      </c>
      <c r="S395" t="s">
        <v>6</v>
      </c>
      <c r="T395">
        <v>13.358466</v>
      </c>
      <c r="U395">
        <v>9.6769999999999998E-3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0.99932500000000002</v>
      </c>
      <c r="AJ395">
        <v>9.9999999999999995E-7</v>
      </c>
      <c r="AK395" t="s">
        <v>12</v>
      </c>
      <c r="AL395">
        <v>0</v>
      </c>
      <c r="AM395">
        <v>0</v>
      </c>
    </row>
    <row r="396" spans="1:39" x14ac:dyDescent="0.25">
      <c r="A396" t="s">
        <v>69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174.89131900000001</v>
      </c>
      <c r="I396">
        <v>5.6774959999999997</v>
      </c>
      <c r="J396" t="s">
        <v>3</v>
      </c>
      <c r="K396">
        <v>171.59235799999999</v>
      </c>
      <c r="L396">
        <v>5.420115</v>
      </c>
      <c r="M396" t="s">
        <v>4</v>
      </c>
      <c r="N396">
        <v>7.5735140000000003</v>
      </c>
      <c r="O396">
        <v>2.436E-2</v>
      </c>
      <c r="P396" t="s">
        <v>5</v>
      </c>
      <c r="Q396">
        <v>0</v>
      </c>
      <c r="R396">
        <v>0</v>
      </c>
      <c r="S396" t="s">
        <v>6</v>
      </c>
      <c r="T396">
        <v>14.313768</v>
      </c>
      <c r="U396">
        <v>1.0519000000000001E-2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0.99946599999999997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69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186.45117200000001</v>
      </c>
      <c r="I397">
        <v>6.0107869999999997</v>
      </c>
      <c r="J397" t="s">
        <v>3</v>
      </c>
      <c r="K397">
        <v>182.934594</v>
      </c>
      <c r="L397">
        <v>5.7730629999999996</v>
      </c>
      <c r="M397" t="s">
        <v>4</v>
      </c>
      <c r="N397">
        <v>8.0745799999999992</v>
      </c>
      <c r="O397">
        <v>2.6419999999999999E-2</v>
      </c>
      <c r="P397" t="s">
        <v>5</v>
      </c>
      <c r="Q397">
        <v>0</v>
      </c>
      <c r="R397">
        <v>0</v>
      </c>
      <c r="S397" t="s">
        <v>6</v>
      </c>
      <c r="T397">
        <v>15.258577000000001</v>
      </c>
      <c r="U397">
        <v>1.1276E-2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0.99946999999999997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69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197.96434600000001</v>
      </c>
      <c r="I398">
        <v>7.3074260000000004</v>
      </c>
      <c r="J398" t="s">
        <v>3</v>
      </c>
      <c r="K398">
        <v>194.229536</v>
      </c>
      <c r="L398">
        <v>7.0575000000000001</v>
      </c>
      <c r="M398" t="s">
        <v>4</v>
      </c>
      <c r="N398">
        <v>8.6022590000000001</v>
      </c>
      <c r="O398">
        <v>5.7765999999999998E-2</v>
      </c>
      <c r="P398" t="s">
        <v>5</v>
      </c>
      <c r="Q398">
        <v>0</v>
      </c>
      <c r="R398">
        <v>0</v>
      </c>
      <c r="S398" t="s">
        <v>6</v>
      </c>
      <c r="T398">
        <v>16.204415000000001</v>
      </c>
      <c r="U398">
        <v>1.0940999999999999E-2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0.99949500000000002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69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209.630886</v>
      </c>
      <c r="I399">
        <v>10.072196999999999</v>
      </c>
      <c r="J399" t="s">
        <v>3</v>
      </c>
      <c r="K399">
        <v>205.67856499999999</v>
      </c>
      <c r="L399">
        <v>9.7969930000000005</v>
      </c>
      <c r="M399" t="s">
        <v>4</v>
      </c>
      <c r="N399">
        <v>9.1182060000000007</v>
      </c>
      <c r="O399">
        <v>9.9876999999999994E-2</v>
      </c>
      <c r="P399" t="s">
        <v>5</v>
      </c>
      <c r="Q399">
        <v>0</v>
      </c>
      <c r="R399">
        <v>0</v>
      </c>
      <c r="S399" t="s">
        <v>6</v>
      </c>
      <c r="T399">
        <v>17.146436999999999</v>
      </c>
      <c r="U399">
        <v>1.1632E-2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0.99951900000000005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69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221.28397899999999</v>
      </c>
      <c r="I400">
        <v>10.556150000000001</v>
      </c>
      <c r="J400" t="s">
        <v>3</v>
      </c>
      <c r="K400">
        <v>217.11435399999999</v>
      </c>
      <c r="L400">
        <v>10.273213999999999</v>
      </c>
      <c r="M400" t="s">
        <v>4</v>
      </c>
      <c r="N400">
        <v>9.6198259999999998</v>
      </c>
      <c r="O400">
        <v>0.101537</v>
      </c>
      <c r="P400" t="s">
        <v>5</v>
      </c>
      <c r="Q400">
        <v>0</v>
      </c>
      <c r="R400">
        <v>0</v>
      </c>
      <c r="S400" t="s">
        <v>6</v>
      </c>
      <c r="T400">
        <v>18.090394</v>
      </c>
      <c r="U400">
        <v>1.2670000000000001E-2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0.99951999999999996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69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232.82944900000001</v>
      </c>
      <c r="I401">
        <v>11.347042</v>
      </c>
      <c r="J401" t="s">
        <v>3</v>
      </c>
      <c r="K401">
        <v>228.439674</v>
      </c>
      <c r="L401">
        <v>11.064568</v>
      </c>
      <c r="M401" t="s">
        <v>4</v>
      </c>
      <c r="N401">
        <v>10.121591</v>
      </c>
      <c r="O401">
        <v>0.103751</v>
      </c>
      <c r="P401" t="s">
        <v>5</v>
      </c>
      <c r="Q401">
        <v>0</v>
      </c>
      <c r="R401">
        <v>0</v>
      </c>
      <c r="S401" t="s">
        <v>6</v>
      </c>
      <c r="T401">
        <v>19.029454999999999</v>
      </c>
      <c r="U401">
        <v>1.3568999999999999E-2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0.99952700000000005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144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18.668673999999999</v>
      </c>
      <c r="I402">
        <v>1.2217480000000001</v>
      </c>
      <c r="J402" t="s">
        <v>3</v>
      </c>
      <c r="K402">
        <v>18.419021999999998</v>
      </c>
      <c r="L402">
        <v>1.2228049999999999</v>
      </c>
      <c r="M402" t="s">
        <v>4</v>
      </c>
      <c r="N402">
        <v>0.55642199999999997</v>
      </c>
      <c r="O402">
        <v>1.067E-3</v>
      </c>
      <c r="P402" t="s">
        <v>5</v>
      </c>
      <c r="Q402">
        <v>5.2865979999999997</v>
      </c>
      <c r="R402">
        <v>8.8649999999999996E-3</v>
      </c>
      <c r="S402" t="s">
        <v>6</v>
      </c>
      <c r="T402">
        <v>0.96560999999999997</v>
      </c>
      <c r="U402">
        <v>1.9799999999999999E-4</v>
      </c>
      <c r="V402" t="s">
        <v>7</v>
      </c>
      <c r="W402">
        <v>0.67240699999999998</v>
      </c>
      <c r="X402">
        <v>5.7600000000000001E-4</v>
      </c>
      <c r="Y402" t="s">
        <v>8</v>
      </c>
      <c r="Z402">
        <v>2.3595660000000001</v>
      </c>
      <c r="AA402">
        <v>3.3189999999999999E-3</v>
      </c>
      <c r="AB402" t="s">
        <v>9</v>
      </c>
      <c r="AC402">
        <v>11.669670999999999</v>
      </c>
      <c r="AD402">
        <v>1.0865880000000001</v>
      </c>
      <c r="AE402" t="s">
        <v>10</v>
      </c>
      <c r="AF402">
        <v>1.2340000000000001E-3</v>
      </c>
      <c r="AG402">
        <v>0</v>
      </c>
      <c r="AH402" t="s">
        <v>11</v>
      </c>
      <c r="AI402">
        <v>0.99618200000000001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144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36.533256999999999</v>
      </c>
      <c r="I403">
        <v>2.0973730000000002</v>
      </c>
      <c r="J403" t="s">
        <v>3</v>
      </c>
      <c r="K403">
        <v>36.039988999999998</v>
      </c>
      <c r="L403">
        <v>2.1030600000000002</v>
      </c>
      <c r="M403" t="s">
        <v>4</v>
      </c>
      <c r="N403">
        <v>1.1068359999999999</v>
      </c>
      <c r="O403">
        <v>1.6689999999999999E-3</v>
      </c>
      <c r="P403" t="s">
        <v>5</v>
      </c>
      <c r="Q403">
        <v>10.321210000000001</v>
      </c>
      <c r="R403">
        <v>1.1741E-2</v>
      </c>
      <c r="S403" t="s">
        <v>6</v>
      </c>
      <c r="T403">
        <v>1.9308270000000001</v>
      </c>
      <c r="U403">
        <v>4.3199999999999998E-4</v>
      </c>
      <c r="V403" t="s">
        <v>7</v>
      </c>
      <c r="W403">
        <v>1.332514</v>
      </c>
      <c r="X403">
        <v>1.0759999999999999E-3</v>
      </c>
      <c r="Y403" t="s">
        <v>8</v>
      </c>
      <c r="Z403">
        <v>4.491161</v>
      </c>
      <c r="AA403">
        <v>5.679E-3</v>
      </c>
      <c r="AB403" t="s">
        <v>9</v>
      </c>
      <c r="AC403">
        <v>22.805578000000001</v>
      </c>
      <c r="AD403">
        <v>1.939856</v>
      </c>
      <c r="AE403" t="s">
        <v>10</v>
      </c>
      <c r="AF403">
        <v>1.232E-3</v>
      </c>
      <c r="AG403">
        <v>0</v>
      </c>
      <c r="AH403" t="s">
        <v>11</v>
      </c>
      <c r="AI403">
        <v>0.99662399999999995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144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54.666007</v>
      </c>
      <c r="I404">
        <v>3.939117</v>
      </c>
      <c r="J404" t="s">
        <v>3</v>
      </c>
      <c r="K404">
        <v>53.928485000000002</v>
      </c>
      <c r="L404">
        <v>3.9502459999999999</v>
      </c>
      <c r="M404" t="s">
        <v>4</v>
      </c>
      <c r="N404">
        <v>1.6595759999999999</v>
      </c>
      <c r="O404">
        <v>2.748E-3</v>
      </c>
      <c r="P404" t="s">
        <v>5</v>
      </c>
      <c r="Q404">
        <v>15.372825000000001</v>
      </c>
      <c r="R404">
        <v>3.5154999999999999E-2</v>
      </c>
      <c r="S404" t="s">
        <v>6</v>
      </c>
      <c r="T404">
        <v>2.896112</v>
      </c>
      <c r="U404">
        <v>6.4099999999999997E-4</v>
      </c>
      <c r="V404" t="s">
        <v>7</v>
      </c>
      <c r="W404">
        <v>2.0017659999999999</v>
      </c>
      <c r="X404">
        <v>2.052E-3</v>
      </c>
      <c r="Y404" t="s">
        <v>8</v>
      </c>
      <c r="Z404">
        <v>6.6190910000000001</v>
      </c>
      <c r="AA404">
        <v>1.3398E-2</v>
      </c>
      <c r="AB404" t="s">
        <v>9</v>
      </c>
      <c r="AC404">
        <v>34.181103999999998</v>
      </c>
      <c r="AD404">
        <v>3.5181119999999999</v>
      </c>
      <c r="AE404" t="s">
        <v>10</v>
      </c>
      <c r="AF404">
        <v>1.2310000000000001E-3</v>
      </c>
      <c r="AG404">
        <v>0</v>
      </c>
      <c r="AH404" t="s">
        <v>11</v>
      </c>
      <c r="AI404">
        <v>0.99711099999999997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144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72.899242999999998</v>
      </c>
      <c r="I405">
        <v>6.6095649999999999</v>
      </c>
      <c r="J405" t="s">
        <v>3</v>
      </c>
      <c r="K405">
        <v>71.916454999999999</v>
      </c>
      <c r="L405">
        <v>6.6204809999999998</v>
      </c>
      <c r="M405" t="s">
        <v>4</v>
      </c>
      <c r="N405">
        <v>2.2138059999999999</v>
      </c>
      <c r="O405">
        <v>4.2830000000000003E-3</v>
      </c>
      <c r="P405" t="s">
        <v>5</v>
      </c>
      <c r="Q405">
        <v>20.439183</v>
      </c>
      <c r="R405">
        <v>5.5086000000000003E-2</v>
      </c>
      <c r="S405" t="s">
        <v>6</v>
      </c>
      <c r="T405">
        <v>3.8666330000000002</v>
      </c>
      <c r="U405">
        <v>1.98E-3</v>
      </c>
      <c r="V405" t="s">
        <v>7</v>
      </c>
      <c r="W405">
        <v>2.668434</v>
      </c>
      <c r="X405">
        <v>3.0019999999999999E-3</v>
      </c>
      <c r="Y405" t="s">
        <v>8</v>
      </c>
      <c r="Z405">
        <v>8.7603039999999996</v>
      </c>
      <c r="AA405">
        <v>2.2464999999999999E-2</v>
      </c>
      <c r="AB405" t="s">
        <v>9</v>
      </c>
      <c r="AC405">
        <v>45.642583000000002</v>
      </c>
      <c r="AD405">
        <v>5.9252029999999998</v>
      </c>
      <c r="AE405" t="s">
        <v>10</v>
      </c>
      <c r="AF405">
        <v>1.23E-3</v>
      </c>
      <c r="AG405">
        <v>0</v>
      </c>
      <c r="AH405" t="s">
        <v>11</v>
      </c>
      <c r="AI405">
        <v>0.99763500000000005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144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91.192807000000002</v>
      </c>
      <c r="I406">
        <v>8.9404880000000002</v>
      </c>
      <c r="J406" t="s">
        <v>3</v>
      </c>
      <c r="K406">
        <v>89.964836000000005</v>
      </c>
      <c r="L406">
        <v>8.9441330000000008</v>
      </c>
      <c r="M406" t="s">
        <v>4</v>
      </c>
      <c r="N406">
        <v>2.768694</v>
      </c>
      <c r="O406">
        <v>6.3590000000000001E-3</v>
      </c>
      <c r="P406" t="s">
        <v>5</v>
      </c>
      <c r="Q406">
        <v>25.516991000000001</v>
      </c>
      <c r="R406">
        <v>8.8719999999999993E-2</v>
      </c>
      <c r="S406" t="s">
        <v>6</v>
      </c>
      <c r="T406">
        <v>4.8369309999999999</v>
      </c>
      <c r="U406">
        <v>2.8240000000000001E-3</v>
      </c>
      <c r="V406" t="s">
        <v>7</v>
      </c>
      <c r="W406">
        <v>3.3364440000000002</v>
      </c>
      <c r="X406">
        <v>3.833E-3</v>
      </c>
      <c r="Y406" t="s">
        <v>8</v>
      </c>
      <c r="Z406">
        <v>10.908239999999999</v>
      </c>
      <c r="AA406">
        <v>3.5492999999999997E-2</v>
      </c>
      <c r="AB406" t="s">
        <v>9</v>
      </c>
      <c r="AC406">
        <v>57.156637000000003</v>
      </c>
      <c r="AD406">
        <v>7.9572039999999999</v>
      </c>
      <c r="AE406" t="s">
        <v>10</v>
      </c>
      <c r="AF406">
        <v>1.23E-3</v>
      </c>
      <c r="AG406">
        <v>0</v>
      </c>
      <c r="AH406" t="s">
        <v>11</v>
      </c>
      <c r="AI406">
        <v>0.99826400000000004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144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109.07763199999999</v>
      </c>
      <c r="I407">
        <v>10.733945</v>
      </c>
      <c r="J407" t="s">
        <v>3</v>
      </c>
      <c r="K407">
        <v>107.600415</v>
      </c>
      <c r="L407">
        <v>10.718785</v>
      </c>
      <c r="M407" t="s">
        <v>4</v>
      </c>
      <c r="N407">
        <v>3.3235229999999998</v>
      </c>
      <c r="O407">
        <v>9.1800000000000007E-3</v>
      </c>
      <c r="P407" t="s">
        <v>5</v>
      </c>
      <c r="Q407">
        <v>30.611775000000002</v>
      </c>
      <c r="R407">
        <v>0.15609100000000001</v>
      </c>
      <c r="S407" t="s">
        <v>6</v>
      </c>
      <c r="T407">
        <v>5.8096699999999997</v>
      </c>
      <c r="U407">
        <v>2.96E-3</v>
      </c>
      <c r="V407" t="s">
        <v>7</v>
      </c>
      <c r="W407">
        <v>3.9980340000000001</v>
      </c>
      <c r="X407">
        <v>4.705E-3</v>
      </c>
      <c r="Y407" t="s">
        <v>8</v>
      </c>
      <c r="Z407">
        <v>13.086145999999999</v>
      </c>
      <c r="AA407">
        <v>7.5625999999999999E-2</v>
      </c>
      <c r="AB407" t="s">
        <v>9</v>
      </c>
      <c r="AC407">
        <v>68.251097999999999</v>
      </c>
      <c r="AD407">
        <v>9.5156679999999998</v>
      </c>
      <c r="AE407" t="s">
        <v>10</v>
      </c>
      <c r="AF407">
        <v>1.23E-3</v>
      </c>
      <c r="AG407">
        <v>0</v>
      </c>
      <c r="AH407" t="s">
        <v>11</v>
      </c>
      <c r="AI407">
        <v>0.99842900000000001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144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126.928084</v>
      </c>
      <c r="I408">
        <v>14.083118000000001</v>
      </c>
      <c r="J408" t="s">
        <v>3</v>
      </c>
      <c r="K408">
        <v>125.203783</v>
      </c>
      <c r="L408">
        <v>14.061088</v>
      </c>
      <c r="M408" t="s">
        <v>4</v>
      </c>
      <c r="N408">
        <v>3.8787189999999998</v>
      </c>
      <c r="O408">
        <v>1.2733E-2</v>
      </c>
      <c r="P408" t="s">
        <v>5</v>
      </c>
      <c r="Q408">
        <v>35.682585000000003</v>
      </c>
      <c r="R408">
        <v>0.219641</v>
      </c>
      <c r="S408" t="s">
        <v>6</v>
      </c>
      <c r="T408">
        <v>6.7787699999999997</v>
      </c>
      <c r="U408">
        <v>3.7910000000000001E-3</v>
      </c>
      <c r="V408" t="s">
        <v>7</v>
      </c>
      <c r="W408">
        <v>4.6639169999999996</v>
      </c>
      <c r="X408">
        <v>7.1170000000000001E-3</v>
      </c>
      <c r="Y408" t="s">
        <v>8</v>
      </c>
      <c r="Z408">
        <v>15.231366</v>
      </c>
      <c r="AA408">
        <v>0.106604</v>
      </c>
      <c r="AB408" t="s">
        <v>9</v>
      </c>
      <c r="AC408">
        <v>79.352632999999997</v>
      </c>
      <c r="AD408">
        <v>12.310836999999999</v>
      </c>
      <c r="AE408" t="s">
        <v>10</v>
      </c>
      <c r="AF408">
        <v>1.23E-3</v>
      </c>
      <c r="AG408">
        <v>0</v>
      </c>
      <c r="AH408" t="s">
        <v>11</v>
      </c>
      <c r="AI408">
        <v>0.99857700000000005</v>
      </c>
      <c r="AJ408">
        <v>1.9999999999999999E-6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144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144.89779899999999</v>
      </c>
      <c r="I409">
        <v>15.114993999999999</v>
      </c>
      <c r="J409" t="s">
        <v>3</v>
      </c>
      <c r="K409">
        <v>142.927954</v>
      </c>
      <c r="L409">
        <v>15.069196</v>
      </c>
      <c r="M409" t="s">
        <v>4</v>
      </c>
      <c r="N409">
        <v>4.4313000000000002</v>
      </c>
      <c r="O409">
        <v>1.6500000000000001E-2</v>
      </c>
      <c r="P409" t="s">
        <v>5</v>
      </c>
      <c r="Q409">
        <v>40.749426</v>
      </c>
      <c r="R409">
        <v>0.25245899999999999</v>
      </c>
      <c r="S409" t="s">
        <v>6</v>
      </c>
      <c r="T409">
        <v>7.7484830000000002</v>
      </c>
      <c r="U409">
        <v>4.1460000000000004E-3</v>
      </c>
      <c r="V409" t="s">
        <v>7</v>
      </c>
      <c r="W409">
        <v>5.3321100000000001</v>
      </c>
      <c r="X409">
        <v>7.8019999999999999E-3</v>
      </c>
      <c r="Y409" t="s">
        <v>8</v>
      </c>
      <c r="Z409">
        <v>17.377642999999999</v>
      </c>
      <c r="AA409">
        <v>0.12128700000000001</v>
      </c>
      <c r="AB409" t="s">
        <v>9</v>
      </c>
      <c r="AC409">
        <v>90.579194000000001</v>
      </c>
      <c r="AD409">
        <v>12.967586000000001</v>
      </c>
      <c r="AE409" t="s">
        <v>10</v>
      </c>
      <c r="AF409">
        <v>1.23E-3</v>
      </c>
      <c r="AG409">
        <v>0</v>
      </c>
      <c r="AH409" t="s">
        <v>11</v>
      </c>
      <c r="AI409">
        <v>0.99878199999999995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144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162.767415</v>
      </c>
      <c r="I410">
        <v>17.576217</v>
      </c>
      <c r="J410" t="s">
        <v>3</v>
      </c>
      <c r="K410">
        <v>160.55388600000001</v>
      </c>
      <c r="L410">
        <v>17.517675000000001</v>
      </c>
      <c r="M410" t="s">
        <v>4</v>
      </c>
      <c r="N410">
        <v>4.9854989999999999</v>
      </c>
      <c r="O410">
        <v>2.0070999999999999E-2</v>
      </c>
      <c r="P410" t="s">
        <v>5</v>
      </c>
      <c r="Q410">
        <v>45.794969999999999</v>
      </c>
      <c r="R410">
        <v>0.26848100000000003</v>
      </c>
      <c r="S410" t="s">
        <v>6</v>
      </c>
      <c r="T410">
        <v>8.7157909999999994</v>
      </c>
      <c r="U410">
        <v>5.0600000000000003E-3</v>
      </c>
      <c r="V410" t="s">
        <v>7</v>
      </c>
      <c r="W410">
        <v>5.9965679999999999</v>
      </c>
      <c r="X410">
        <v>8.5550000000000001E-3</v>
      </c>
      <c r="Y410" t="s">
        <v>8</v>
      </c>
      <c r="Z410">
        <v>19.511420000000001</v>
      </c>
      <c r="AA410">
        <v>0.13009899999999999</v>
      </c>
      <c r="AB410" t="s">
        <v>9</v>
      </c>
      <c r="AC410">
        <v>101.729114</v>
      </c>
      <c r="AD410">
        <v>15.142813</v>
      </c>
      <c r="AE410" t="s">
        <v>10</v>
      </c>
      <c r="AF410">
        <v>1.23E-3</v>
      </c>
      <c r="AG410">
        <v>0</v>
      </c>
      <c r="AH410" t="s">
        <v>11</v>
      </c>
      <c r="AI410">
        <v>0.99884300000000004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144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180.434291</v>
      </c>
      <c r="I411">
        <v>19.936093</v>
      </c>
      <c r="J411" t="s">
        <v>3</v>
      </c>
      <c r="K411">
        <v>177.97739100000001</v>
      </c>
      <c r="L411">
        <v>19.860375000000001</v>
      </c>
      <c r="M411" t="s">
        <v>4</v>
      </c>
      <c r="N411">
        <v>5.5365700000000002</v>
      </c>
      <c r="O411">
        <v>2.4532999999999999E-2</v>
      </c>
      <c r="P411" t="s">
        <v>5</v>
      </c>
      <c r="Q411">
        <v>50.834291999999998</v>
      </c>
      <c r="R411">
        <v>0.29963899999999999</v>
      </c>
      <c r="S411" t="s">
        <v>6</v>
      </c>
      <c r="T411">
        <v>9.6773699999999998</v>
      </c>
      <c r="U411">
        <v>5.8009999999999997E-3</v>
      </c>
      <c r="V411" t="s">
        <v>7</v>
      </c>
      <c r="W411">
        <v>6.6592190000000002</v>
      </c>
      <c r="X411">
        <v>8.7749999999999998E-3</v>
      </c>
      <c r="Y411" t="s">
        <v>8</v>
      </c>
      <c r="Z411">
        <v>21.639870999999999</v>
      </c>
      <c r="AA411">
        <v>0.14810000000000001</v>
      </c>
      <c r="AB411" t="s">
        <v>9</v>
      </c>
      <c r="AC411">
        <v>112.68866199999999</v>
      </c>
      <c r="AD411">
        <v>17.127779</v>
      </c>
      <c r="AE411" t="s">
        <v>10</v>
      </c>
      <c r="AF411">
        <v>1.23E-3</v>
      </c>
      <c r="AG411">
        <v>0</v>
      </c>
      <c r="AH411" t="s">
        <v>11</v>
      </c>
      <c r="AI411">
        <v>0.99891300000000005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144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198.48072099999999</v>
      </c>
      <c r="I412">
        <v>23.735263</v>
      </c>
      <c r="J412" t="s">
        <v>3</v>
      </c>
      <c r="K412">
        <v>195.780799</v>
      </c>
      <c r="L412">
        <v>23.645157000000001</v>
      </c>
      <c r="M412" t="s">
        <v>4</v>
      </c>
      <c r="N412">
        <v>6.088965</v>
      </c>
      <c r="O412">
        <v>2.9395999999999999E-2</v>
      </c>
      <c r="P412" t="s">
        <v>5</v>
      </c>
      <c r="Q412">
        <v>55.881202000000002</v>
      </c>
      <c r="R412">
        <v>0.31509999999999999</v>
      </c>
      <c r="S412" t="s">
        <v>6</v>
      </c>
      <c r="T412">
        <v>10.640673</v>
      </c>
      <c r="U412">
        <v>6.1149999999999998E-3</v>
      </c>
      <c r="V412" t="s">
        <v>7</v>
      </c>
      <c r="W412">
        <v>7.325285</v>
      </c>
      <c r="X412">
        <v>8.7849999999999994E-3</v>
      </c>
      <c r="Y412" t="s">
        <v>8</v>
      </c>
      <c r="Z412">
        <v>23.764617999999999</v>
      </c>
      <c r="AA412">
        <v>0.157056</v>
      </c>
      <c r="AB412" t="s">
        <v>9</v>
      </c>
      <c r="AC412">
        <v>124.01092800000001</v>
      </c>
      <c r="AD412">
        <v>20.317767</v>
      </c>
      <c r="AE412" t="s">
        <v>10</v>
      </c>
      <c r="AF412">
        <v>1.23E-3</v>
      </c>
      <c r="AG412">
        <v>0</v>
      </c>
      <c r="AH412" t="s">
        <v>11</v>
      </c>
      <c r="AI412">
        <v>0.99895900000000004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144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216.18323699999999</v>
      </c>
      <c r="I413">
        <v>26.008284</v>
      </c>
      <c r="J413" t="s">
        <v>3</v>
      </c>
      <c r="K413">
        <v>213.240959</v>
      </c>
      <c r="L413">
        <v>25.920748</v>
      </c>
      <c r="M413" t="s">
        <v>4</v>
      </c>
      <c r="N413">
        <v>6.6398219999999997</v>
      </c>
      <c r="O413">
        <v>3.4842999999999999E-2</v>
      </c>
      <c r="P413" t="s">
        <v>5</v>
      </c>
      <c r="Q413">
        <v>60.919812</v>
      </c>
      <c r="R413">
        <v>0.30593399999999998</v>
      </c>
      <c r="S413" t="s">
        <v>6</v>
      </c>
      <c r="T413">
        <v>11.610879000000001</v>
      </c>
      <c r="U413">
        <v>6.4060000000000002E-3</v>
      </c>
      <c r="V413" t="s">
        <v>7</v>
      </c>
      <c r="W413">
        <v>7.9955629999999998</v>
      </c>
      <c r="X413">
        <v>1.0852000000000001E-2</v>
      </c>
      <c r="Y413" t="s">
        <v>8</v>
      </c>
      <c r="Z413">
        <v>25.879277999999999</v>
      </c>
      <c r="AA413">
        <v>0.15911500000000001</v>
      </c>
      <c r="AB413" t="s">
        <v>9</v>
      </c>
      <c r="AC413">
        <v>134.99260100000001</v>
      </c>
      <c r="AD413">
        <v>22.402542</v>
      </c>
      <c r="AE413" t="s">
        <v>10</v>
      </c>
      <c r="AF413">
        <v>1.23E-3</v>
      </c>
      <c r="AG413">
        <v>0</v>
      </c>
      <c r="AH413" t="s">
        <v>11</v>
      </c>
      <c r="AI413">
        <v>0.99900100000000003</v>
      </c>
      <c r="AJ413">
        <v>9.9999999999999995E-7</v>
      </c>
      <c r="AK413" t="s">
        <v>12</v>
      </c>
      <c r="AL413">
        <v>0</v>
      </c>
      <c r="AM413">
        <v>0</v>
      </c>
    </row>
    <row r="414" spans="1:39" x14ac:dyDescent="0.25">
      <c r="A414" t="s">
        <v>144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234.346383</v>
      </c>
      <c r="I414">
        <v>28.838456999999998</v>
      </c>
      <c r="J414" t="s">
        <v>3</v>
      </c>
      <c r="K414">
        <v>231.15974600000001</v>
      </c>
      <c r="L414">
        <v>28.746509</v>
      </c>
      <c r="M414" t="s">
        <v>4</v>
      </c>
      <c r="N414">
        <v>7.1930550000000002</v>
      </c>
      <c r="O414">
        <v>4.0287000000000003E-2</v>
      </c>
      <c r="P414" t="s">
        <v>5</v>
      </c>
      <c r="Q414">
        <v>65.988236000000001</v>
      </c>
      <c r="R414">
        <v>0.29696299999999998</v>
      </c>
      <c r="S414" t="s">
        <v>6</v>
      </c>
      <c r="T414">
        <v>12.576594</v>
      </c>
      <c r="U414">
        <v>6.0460000000000002E-3</v>
      </c>
      <c r="V414" t="s">
        <v>7</v>
      </c>
      <c r="W414">
        <v>8.6649709999999995</v>
      </c>
      <c r="X414">
        <v>1.1653E-2</v>
      </c>
      <c r="Y414" t="s">
        <v>8</v>
      </c>
      <c r="Z414">
        <v>28.027771000000001</v>
      </c>
      <c r="AA414">
        <v>0.16295999999999999</v>
      </c>
      <c r="AB414" t="s">
        <v>9</v>
      </c>
      <c r="AC414">
        <v>146.368526</v>
      </c>
      <c r="AD414">
        <v>25.089656000000002</v>
      </c>
      <c r="AE414" t="s">
        <v>10</v>
      </c>
      <c r="AF414">
        <v>1.23E-3</v>
      </c>
      <c r="AG414">
        <v>0</v>
      </c>
      <c r="AH414" t="s">
        <v>11</v>
      </c>
      <c r="AI414">
        <v>0.99913200000000002</v>
      </c>
      <c r="AJ414">
        <v>9.9999999999999995E-7</v>
      </c>
      <c r="AK414" t="s">
        <v>12</v>
      </c>
      <c r="AL414">
        <v>0</v>
      </c>
      <c r="AM414">
        <v>0</v>
      </c>
    </row>
    <row r="415" spans="1:39" x14ac:dyDescent="0.25">
      <c r="A415" t="s">
        <v>144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252.29780400000001</v>
      </c>
      <c r="I415">
        <v>30.657284000000001</v>
      </c>
      <c r="J415" t="s">
        <v>3</v>
      </c>
      <c r="K415">
        <v>248.86455799999999</v>
      </c>
      <c r="L415">
        <v>30.562601999999998</v>
      </c>
      <c r="M415" t="s">
        <v>4</v>
      </c>
      <c r="N415">
        <v>7.7484999999999999</v>
      </c>
      <c r="O415">
        <v>4.6405000000000002E-2</v>
      </c>
      <c r="P415" t="s">
        <v>5</v>
      </c>
      <c r="Q415">
        <v>71.063339999999997</v>
      </c>
      <c r="R415">
        <v>0.29907899999999998</v>
      </c>
      <c r="S415" t="s">
        <v>6</v>
      </c>
      <c r="T415">
        <v>13.545261</v>
      </c>
      <c r="U415">
        <v>6.5399999999999998E-3</v>
      </c>
      <c r="V415" t="s">
        <v>7</v>
      </c>
      <c r="W415">
        <v>9.3305129999999998</v>
      </c>
      <c r="X415">
        <v>1.1962E-2</v>
      </c>
      <c r="Y415" t="s">
        <v>8</v>
      </c>
      <c r="Z415">
        <v>30.196670999999998</v>
      </c>
      <c r="AA415">
        <v>0.16872000000000001</v>
      </c>
      <c r="AB415" t="s">
        <v>9</v>
      </c>
      <c r="AC415">
        <v>157.493347</v>
      </c>
      <c r="AD415">
        <v>26.525403000000001</v>
      </c>
      <c r="AE415" t="s">
        <v>10</v>
      </c>
      <c r="AF415">
        <v>1.23E-3</v>
      </c>
      <c r="AG415">
        <v>0</v>
      </c>
      <c r="AH415" t="s">
        <v>11</v>
      </c>
      <c r="AI415">
        <v>0.99921800000000005</v>
      </c>
      <c r="AJ415">
        <v>9.9999999999999995E-7</v>
      </c>
      <c r="AK415" t="s">
        <v>12</v>
      </c>
      <c r="AL415">
        <v>0</v>
      </c>
      <c r="AM415">
        <v>0</v>
      </c>
    </row>
    <row r="416" spans="1:39" x14ac:dyDescent="0.25">
      <c r="A416" t="s">
        <v>144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270.758849</v>
      </c>
      <c r="I416">
        <v>34.220433999999997</v>
      </c>
      <c r="J416" t="s">
        <v>3</v>
      </c>
      <c r="K416">
        <v>267.06827900000002</v>
      </c>
      <c r="L416">
        <v>34.032573999999997</v>
      </c>
      <c r="M416" t="s">
        <v>4</v>
      </c>
      <c r="N416">
        <v>8.3039450000000006</v>
      </c>
      <c r="O416">
        <v>5.1618999999999998E-2</v>
      </c>
      <c r="P416" t="s">
        <v>5</v>
      </c>
      <c r="Q416">
        <v>76.172565000000006</v>
      </c>
      <c r="R416">
        <v>0.389374</v>
      </c>
      <c r="S416" t="s">
        <v>6</v>
      </c>
      <c r="T416">
        <v>14.523218</v>
      </c>
      <c r="U416">
        <v>7.1219999999999999E-3</v>
      </c>
      <c r="V416" t="s">
        <v>7</v>
      </c>
      <c r="W416">
        <v>10.004928</v>
      </c>
      <c r="X416">
        <v>1.4E-2</v>
      </c>
      <c r="Y416" t="s">
        <v>8</v>
      </c>
      <c r="Z416">
        <v>32.386612999999997</v>
      </c>
      <c r="AA416">
        <v>0.20422499999999999</v>
      </c>
      <c r="AB416" t="s">
        <v>9</v>
      </c>
      <c r="AC416">
        <v>169.08673999999999</v>
      </c>
      <c r="AD416">
        <v>29.217793</v>
      </c>
      <c r="AE416" t="s">
        <v>10</v>
      </c>
      <c r="AF416">
        <v>1.23E-3</v>
      </c>
      <c r="AG416">
        <v>0</v>
      </c>
      <c r="AH416" t="s">
        <v>11</v>
      </c>
      <c r="AI416">
        <v>0.99926599999999999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144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288.87715700000001</v>
      </c>
      <c r="I417">
        <v>38.654668000000001</v>
      </c>
      <c r="J417" t="s">
        <v>3</v>
      </c>
      <c r="K417">
        <v>284.94017500000001</v>
      </c>
      <c r="L417">
        <v>38.381124999999997</v>
      </c>
      <c r="M417" t="s">
        <v>4</v>
      </c>
      <c r="N417">
        <v>8.8599320000000006</v>
      </c>
      <c r="O417">
        <v>5.7430000000000002E-2</v>
      </c>
      <c r="P417" t="s">
        <v>5</v>
      </c>
      <c r="Q417">
        <v>81.251414999999994</v>
      </c>
      <c r="R417">
        <v>0.55118299999999998</v>
      </c>
      <c r="S417" t="s">
        <v>6</v>
      </c>
      <c r="T417">
        <v>15.491177</v>
      </c>
      <c r="U417">
        <v>7.8499999999999993E-3</v>
      </c>
      <c r="V417" t="s">
        <v>7</v>
      </c>
      <c r="W417">
        <v>10.677645999999999</v>
      </c>
      <c r="X417">
        <v>1.5632E-2</v>
      </c>
      <c r="Y417" t="s">
        <v>8</v>
      </c>
      <c r="Z417">
        <v>34.551890999999998</v>
      </c>
      <c r="AA417">
        <v>0.29786899999999999</v>
      </c>
      <c r="AB417" t="s">
        <v>9</v>
      </c>
      <c r="AC417">
        <v>180.38367</v>
      </c>
      <c r="AD417">
        <v>32.599355000000003</v>
      </c>
      <c r="AE417" t="s">
        <v>10</v>
      </c>
      <c r="AF417">
        <v>1.23E-3</v>
      </c>
      <c r="AG417">
        <v>0</v>
      </c>
      <c r="AH417" t="s">
        <v>11</v>
      </c>
      <c r="AI417">
        <v>0.99930600000000003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144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306.86576400000001</v>
      </c>
      <c r="I418">
        <v>40.373024000000001</v>
      </c>
      <c r="J418" t="s">
        <v>3</v>
      </c>
      <c r="K418">
        <v>302.68441200000001</v>
      </c>
      <c r="L418">
        <v>40.072361999999998</v>
      </c>
      <c r="M418" t="s">
        <v>4</v>
      </c>
      <c r="N418">
        <v>9.4123680000000007</v>
      </c>
      <c r="O418">
        <v>6.3548999999999994E-2</v>
      </c>
      <c r="P418" t="s">
        <v>5</v>
      </c>
      <c r="Q418">
        <v>86.303695000000005</v>
      </c>
      <c r="R418">
        <v>0.622336</v>
      </c>
      <c r="S418" t="s">
        <v>6</v>
      </c>
      <c r="T418">
        <v>16.454393</v>
      </c>
      <c r="U418">
        <v>7.9699999999999997E-3</v>
      </c>
      <c r="V418" t="s">
        <v>7</v>
      </c>
      <c r="W418">
        <v>11.357638</v>
      </c>
      <c r="X418">
        <v>2.0452999999999999E-2</v>
      </c>
      <c r="Y418" t="s">
        <v>8</v>
      </c>
      <c r="Z418">
        <v>36.690933000000001</v>
      </c>
      <c r="AA418">
        <v>0.347715</v>
      </c>
      <c r="AB418" t="s">
        <v>9</v>
      </c>
      <c r="AC418">
        <v>191.57412299999999</v>
      </c>
      <c r="AD418">
        <v>33.991562000000002</v>
      </c>
      <c r="AE418" t="s">
        <v>10</v>
      </c>
      <c r="AF418">
        <v>1.23E-3</v>
      </c>
      <c r="AG418">
        <v>0</v>
      </c>
      <c r="AH418" t="s">
        <v>11</v>
      </c>
      <c r="AI418">
        <v>0.999386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144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324.99347899999998</v>
      </c>
      <c r="I419">
        <v>44.619182000000002</v>
      </c>
      <c r="J419" t="s">
        <v>3</v>
      </c>
      <c r="K419">
        <v>320.56805000000003</v>
      </c>
      <c r="L419">
        <v>44.291440000000001</v>
      </c>
      <c r="M419" t="s">
        <v>4</v>
      </c>
      <c r="N419">
        <v>9.9677450000000007</v>
      </c>
      <c r="O419">
        <v>7.0130999999999999E-2</v>
      </c>
      <c r="P419" t="s">
        <v>5</v>
      </c>
      <c r="Q419">
        <v>91.333326999999997</v>
      </c>
      <c r="R419">
        <v>0.70995600000000003</v>
      </c>
      <c r="S419" t="s">
        <v>6</v>
      </c>
      <c r="T419">
        <v>17.411237</v>
      </c>
      <c r="U419">
        <v>8.0190000000000001E-3</v>
      </c>
      <c r="V419" t="s">
        <v>7</v>
      </c>
      <c r="W419">
        <v>12.030044</v>
      </c>
      <c r="X419">
        <v>2.2478999999999999E-2</v>
      </c>
      <c r="Y419" t="s">
        <v>8</v>
      </c>
      <c r="Z419">
        <v>38.824249999999999</v>
      </c>
      <c r="AA419">
        <v>0.40240599999999999</v>
      </c>
      <c r="AB419" t="s">
        <v>9</v>
      </c>
      <c r="AC419">
        <v>202.93307899999999</v>
      </c>
      <c r="AD419">
        <v>37.666463999999998</v>
      </c>
      <c r="AE419" t="s">
        <v>10</v>
      </c>
      <c r="AF419">
        <v>1.23E-3</v>
      </c>
      <c r="AG419">
        <v>0</v>
      </c>
      <c r="AH419" t="s">
        <v>11</v>
      </c>
      <c r="AI419">
        <v>0.99940200000000001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144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343.04102499999999</v>
      </c>
      <c r="I420">
        <v>47.512309000000002</v>
      </c>
      <c r="J420" t="s">
        <v>3</v>
      </c>
      <c r="K420">
        <v>338.37259499999999</v>
      </c>
      <c r="L420">
        <v>47.160955999999999</v>
      </c>
      <c r="M420" t="s">
        <v>4</v>
      </c>
      <c r="N420">
        <v>10.518007000000001</v>
      </c>
      <c r="O420">
        <v>7.6527999999999999E-2</v>
      </c>
      <c r="P420" t="s">
        <v>5</v>
      </c>
      <c r="Q420">
        <v>96.367399000000006</v>
      </c>
      <c r="R420">
        <v>0.77053700000000003</v>
      </c>
      <c r="S420" t="s">
        <v>6</v>
      </c>
      <c r="T420">
        <v>18.366351000000002</v>
      </c>
      <c r="U420">
        <v>8.1569999999999993E-3</v>
      </c>
      <c r="V420" t="s">
        <v>7</v>
      </c>
      <c r="W420">
        <v>12.700229999999999</v>
      </c>
      <c r="X420">
        <v>2.4049000000000001E-2</v>
      </c>
      <c r="Y420" t="s">
        <v>8</v>
      </c>
      <c r="Z420">
        <v>40.954166000000001</v>
      </c>
      <c r="AA420">
        <v>0.45193800000000001</v>
      </c>
      <c r="AB420" t="s">
        <v>9</v>
      </c>
      <c r="AC420">
        <v>214.214403</v>
      </c>
      <c r="AD420">
        <v>40.132080000000002</v>
      </c>
      <c r="AE420" t="s">
        <v>10</v>
      </c>
      <c r="AF420">
        <v>1.23E-3</v>
      </c>
      <c r="AG420">
        <v>0</v>
      </c>
      <c r="AH420" t="s">
        <v>11</v>
      </c>
      <c r="AI420">
        <v>0.99948999999999999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144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361.11966799999999</v>
      </c>
      <c r="I421">
        <v>52.977449</v>
      </c>
      <c r="J421" t="s">
        <v>3</v>
      </c>
      <c r="K421">
        <v>356.20615199999997</v>
      </c>
      <c r="L421">
        <v>52.568182999999998</v>
      </c>
      <c r="M421" t="s">
        <v>4</v>
      </c>
      <c r="N421">
        <v>11.072611999999999</v>
      </c>
      <c r="O421">
        <v>8.4768999999999997E-2</v>
      </c>
      <c r="P421" t="s">
        <v>5</v>
      </c>
      <c r="Q421">
        <v>101.4367</v>
      </c>
      <c r="R421">
        <v>0.91872500000000001</v>
      </c>
      <c r="S421" t="s">
        <v>6</v>
      </c>
      <c r="T421">
        <v>19.326803999999999</v>
      </c>
      <c r="U421">
        <v>9.0550000000000005E-3</v>
      </c>
      <c r="V421" t="s">
        <v>7</v>
      </c>
      <c r="W421">
        <v>13.392944999999999</v>
      </c>
      <c r="X421">
        <v>5.5981999999999997E-2</v>
      </c>
      <c r="Y421" t="s">
        <v>8</v>
      </c>
      <c r="Z421">
        <v>43.094679999999997</v>
      </c>
      <c r="AA421">
        <v>0.48900100000000002</v>
      </c>
      <c r="AB421" t="s">
        <v>9</v>
      </c>
      <c r="AC421">
        <v>225.47490400000001</v>
      </c>
      <c r="AD421">
        <v>44.024450999999999</v>
      </c>
      <c r="AE421" t="s">
        <v>10</v>
      </c>
      <c r="AF421">
        <v>1.23E-3</v>
      </c>
      <c r="AG421">
        <v>0</v>
      </c>
      <c r="AH421" t="s">
        <v>11</v>
      </c>
      <c r="AI421">
        <v>0.99948999999999999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145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14.600398</v>
      </c>
      <c r="I442">
        <v>0.90673999999999999</v>
      </c>
      <c r="J442" t="s">
        <v>3</v>
      </c>
      <c r="K442">
        <v>14.338352</v>
      </c>
      <c r="L442">
        <v>0.90521300000000005</v>
      </c>
      <c r="M442" t="s">
        <v>4</v>
      </c>
      <c r="N442">
        <v>0.57147999999999999</v>
      </c>
      <c r="O442">
        <v>6.1399999999999996E-4</v>
      </c>
      <c r="P442" t="s">
        <v>5</v>
      </c>
      <c r="Q442">
        <v>0</v>
      </c>
      <c r="R442">
        <v>0</v>
      </c>
      <c r="S442" t="s">
        <v>6</v>
      </c>
      <c r="T442">
        <v>1.0095050000000001</v>
      </c>
      <c r="U442">
        <v>2.1779999999999998E-3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1.2359999999999999E-3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0.99604899999999996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146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28.613022000000001</v>
      </c>
      <c r="I443">
        <v>2.5286789999999999</v>
      </c>
      <c r="J443" t="s">
        <v>3</v>
      </c>
      <c r="K443">
        <v>28.096708</v>
      </c>
      <c r="L443">
        <v>2.5090249999999998</v>
      </c>
      <c r="M443" t="s">
        <v>4</v>
      </c>
      <c r="N443">
        <v>1.1302220000000001</v>
      </c>
      <c r="O443">
        <v>1.6789999999999999E-3</v>
      </c>
      <c r="P443" t="s">
        <v>5</v>
      </c>
      <c r="Q443">
        <v>0</v>
      </c>
      <c r="R443">
        <v>0</v>
      </c>
      <c r="S443" t="s">
        <v>6</v>
      </c>
      <c r="T443">
        <v>1.9975879999999999</v>
      </c>
      <c r="U443">
        <v>4.5750000000000001E-3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1.2310000000000001E-3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0.99651100000000004</v>
      </c>
      <c r="AJ443">
        <v>3.0000000000000001E-6</v>
      </c>
      <c r="AK443" t="s">
        <v>12</v>
      </c>
      <c r="AL443">
        <v>0</v>
      </c>
      <c r="AM443">
        <v>0</v>
      </c>
    </row>
    <row r="444" spans="1:39" x14ac:dyDescent="0.25">
      <c r="A444" t="s">
        <v>146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42.262484999999998</v>
      </c>
      <c r="I444">
        <v>4.0312469999999996</v>
      </c>
      <c r="J444" t="s">
        <v>3</v>
      </c>
      <c r="K444">
        <v>41.49615</v>
      </c>
      <c r="L444">
        <v>3.9928270000000001</v>
      </c>
      <c r="M444" t="s">
        <v>4</v>
      </c>
      <c r="N444">
        <v>1.6853940000000001</v>
      </c>
      <c r="O444">
        <v>3.437E-3</v>
      </c>
      <c r="P444" t="s">
        <v>5</v>
      </c>
      <c r="Q444">
        <v>0</v>
      </c>
      <c r="R444">
        <v>0</v>
      </c>
      <c r="S444" t="s">
        <v>6</v>
      </c>
      <c r="T444">
        <v>2.9721190000000002</v>
      </c>
      <c r="U444">
        <v>6.4640000000000001E-3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1.23E-3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0.99723799999999996</v>
      </c>
      <c r="AJ444">
        <v>3.0000000000000001E-6</v>
      </c>
      <c r="AK444" t="s">
        <v>12</v>
      </c>
      <c r="AL444">
        <v>0</v>
      </c>
      <c r="AM444">
        <v>0</v>
      </c>
    </row>
    <row r="445" spans="1:39" x14ac:dyDescent="0.25">
      <c r="A445" t="s">
        <v>146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55.936321999999997</v>
      </c>
      <c r="I445">
        <v>7.5255700000000001</v>
      </c>
      <c r="J445" t="s">
        <v>3</v>
      </c>
      <c r="K445">
        <v>54.923251999999998</v>
      </c>
      <c r="L445">
        <v>7.4805190000000001</v>
      </c>
      <c r="M445" t="s">
        <v>4</v>
      </c>
      <c r="N445">
        <v>2.2444739999999999</v>
      </c>
      <c r="O445">
        <v>7.3289999999999996E-3</v>
      </c>
      <c r="P445" t="s">
        <v>5</v>
      </c>
      <c r="Q445">
        <v>0</v>
      </c>
      <c r="R445">
        <v>0</v>
      </c>
      <c r="S445" t="s">
        <v>6</v>
      </c>
      <c r="T445">
        <v>3.9498709999999999</v>
      </c>
      <c r="U445">
        <v>9.4800000000000006E-3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1.23E-3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0.997861</v>
      </c>
      <c r="AJ445">
        <v>1.9999999999999999E-6</v>
      </c>
      <c r="AK445" t="s">
        <v>12</v>
      </c>
      <c r="AL445">
        <v>0</v>
      </c>
      <c r="AM445">
        <v>0</v>
      </c>
    </row>
    <row r="446" spans="1:39" x14ac:dyDescent="0.25">
      <c r="A446" t="s">
        <v>146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69.334594999999993</v>
      </c>
      <c r="I446">
        <v>11.526176</v>
      </c>
      <c r="J446" t="s">
        <v>3</v>
      </c>
      <c r="K446">
        <v>68.075378000000001</v>
      </c>
      <c r="L446">
        <v>11.443177</v>
      </c>
      <c r="M446" t="s">
        <v>4</v>
      </c>
      <c r="N446">
        <v>2.800532</v>
      </c>
      <c r="O446">
        <v>9.8700000000000003E-3</v>
      </c>
      <c r="P446" t="s">
        <v>5</v>
      </c>
      <c r="Q446">
        <v>0</v>
      </c>
      <c r="R446">
        <v>0</v>
      </c>
      <c r="S446" t="s">
        <v>6</v>
      </c>
      <c r="T446">
        <v>4.9252880000000001</v>
      </c>
      <c r="U446">
        <v>1.4187999999999999E-2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1.23E-3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0.99825399999999997</v>
      </c>
      <c r="AJ446">
        <v>1.9999999999999999E-6</v>
      </c>
      <c r="AK446" t="s">
        <v>12</v>
      </c>
      <c r="AL446">
        <v>0</v>
      </c>
      <c r="AM446">
        <v>0</v>
      </c>
    </row>
    <row r="447" spans="1:39" x14ac:dyDescent="0.25">
      <c r="A447" t="s">
        <v>146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83.047583000000003</v>
      </c>
      <c r="I447">
        <v>13.078085</v>
      </c>
      <c r="J447" t="s">
        <v>3</v>
      </c>
      <c r="K447">
        <v>81.541504000000003</v>
      </c>
      <c r="L447">
        <v>12.958545000000001</v>
      </c>
      <c r="M447" t="s">
        <v>4</v>
      </c>
      <c r="N447">
        <v>3.354463</v>
      </c>
      <c r="O447">
        <v>1.2444E-2</v>
      </c>
      <c r="P447" t="s">
        <v>5</v>
      </c>
      <c r="Q447">
        <v>0</v>
      </c>
      <c r="R447">
        <v>0</v>
      </c>
      <c r="S447" t="s">
        <v>6</v>
      </c>
      <c r="T447">
        <v>5.9020000000000001</v>
      </c>
      <c r="U447">
        <v>1.9424E-2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1.23E-3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0.99844699999999997</v>
      </c>
      <c r="AJ447">
        <v>9.9999999999999995E-7</v>
      </c>
      <c r="AK447" t="s">
        <v>12</v>
      </c>
      <c r="AL447">
        <v>0</v>
      </c>
      <c r="AM447">
        <v>0</v>
      </c>
    </row>
    <row r="448" spans="1:39" x14ac:dyDescent="0.25">
      <c r="A448" t="s">
        <v>146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96.578130999999999</v>
      </c>
      <c r="I448">
        <v>11.744897999999999</v>
      </c>
      <c r="J448" t="s">
        <v>3</v>
      </c>
      <c r="K448">
        <v>94.826463000000004</v>
      </c>
      <c r="L448">
        <v>11.616580000000001</v>
      </c>
      <c r="M448" t="s">
        <v>4</v>
      </c>
      <c r="N448">
        <v>3.9075530000000001</v>
      </c>
      <c r="O448">
        <v>1.4912E-2</v>
      </c>
      <c r="P448" t="s">
        <v>5</v>
      </c>
      <c r="Q448">
        <v>0</v>
      </c>
      <c r="R448">
        <v>0</v>
      </c>
      <c r="S448" t="s">
        <v>6</v>
      </c>
      <c r="T448">
        <v>6.8791690000000001</v>
      </c>
      <c r="U448">
        <v>2.4197E-2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1.23E-3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0.99860899999999997</v>
      </c>
      <c r="AJ448">
        <v>9.9999999999999995E-7</v>
      </c>
      <c r="AK448" t="s">
        <v>12</v>
      </c>
      <c r="AL448">
        <v>0</v>
      </c>
      <c r="AM448">
        <v>0</v>
      </c>
    </row>
    <row r="449" spans="1:39" x14ac:dyDescent="0.25">
      <c r="A449" t="s">
        <v>146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110.15106900000001</v>
      </c>
      <c r="I449">
        <v>14.072195000000001</v>
      </c>
      <c r="J449" t="s">
        <v>3</v>
      </c>
      <c r="K449">
        <v>108.153795</v>
      </c>
      <c r="L449">
        <v>13.89995</v>
      </c>
      <c r="M449" t="s">
        <v>4</v>
      </c>
      <c r="N449">
        <v>4.4602190000000004</v>
      </c>
      <c r="O449">
        <v>1.8822999999999999E-2</v>
      </c>
      <c r="P449" t="s">
        <v>5</v>
      </c>
      <c r="Q449">
        <v>0</v>
      </c>
      <c r="R449">
        <v>0</v>
      </c>
      <c r="S449" t="s">
        <v>6</v>
      </c>
      <c r="T449">
        <v>7.8570880000000001</v>
      </c>
      <c r="U449">
        <v>2.9645999999999999E-2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1.23E-3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0.998749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146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123.51498599999999</v>
      </c>
      <c r="I450">
        <v>16.048158000000001</v>
      </c>
      <c r="J450" t="s">
        <v>3</v>
      </c>
      <c r="K450">
        <v>121.26916799999999</v>
      </c>
      <c r="L450">
        <v>15.833584</v>
      </c>
      <c r="M450" t="s">
        <v>4</v>
      </c>
      <c r="N450">
        <v>5.0143420000000001</v>
      </c>
      <c r="O450">
        <v>2.1736999999999999E-2</v>
      </c>
      <c r="P450" t="s">
        <v>5</v>
      </c>
      <c r="Q450">
        <v>0</v>
      </c>
      <c r="R450">
        <v>0</v>
      </c>
      <c r="S450" t="s">
        <v>6</v>
      </c>
      <c r="T450">
        <v>8.8343609999999995</v>
      </c>
      <c r="U450">
        <v>3.6255999999999997E-2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1.23E-3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0.998888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146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137.04048800000001</v>
      </c>
      <c r="I451">
        <v>17.775224999999999</v>
      </c>
      <c r="J451" t="s">
        <v>3</v>
      </c>
      <c r="K451">
        <v>134.54806300000001</v>
      </c>
      <c r="L451">
        <v>17.556066999999999</v>
      </c>
      <c r="M451" t="s">
        <v>4</v>
      </c>
      <c r="N451">
        <v>5.5659989999999997</v>
      </c>
      <c r="O451">
        <v>2.4483000000000001E-2</v>
      </c>
      <c r="P451" t="s">
        <v>5</v>
      </c>
      <c r="Q451">
        <v>0</v>
      </c>
      <c r="R451">
        <v>0</v>
      </c>
      <c r="S451" t="s">
        <v>6</v>
      </c>
      <c r="T451">
        <v>9.8134739999999994</v>
      </c>
      <c r="U451">
        <v>4.0554E-2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1.23E-3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0.99899400000000005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146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150.87108599999999</v>
      </c>
      <c r="I452">
        <v>19.837194</v>
      </c>
      <c r="J452" t="s">
        <v>3</v>
      </c>
      <c r="K452">
        <v>148.13197</v>
      </c>
      <c r="L452">
        <v>19.634433000000001</v>
      </c>
      <c r="M452" t="s">
        <v>4</v>
      </c>
      <c r="N452">
        <v>6.1185299999999998</v>
      </c>
      <c r="O452">
        <v>2.8067999999999999E-2</v>
      </c>
      <c r="P452" t="s">
        <v>5</v>
      </c>
      <c r="Q452">
        <v>0</v>
      </c>
      <c r="R452">
        <v>0</v>
      </c>
      <c r="S452" t="s">
        <v>6</v>
      </c>
      <c r="T452">
        <v>10.788709000000001</v>
      </c>
      <c r="U452">
        <v>4.5464999999999998E-2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1.23E-3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0.99921000000000004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146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164.33454800000001</v>
      </c>
      <c r="I453">
        <v>22.453724000000001</v>
      </c>
      <c r="J453" t="s">
        <v>3</v>
      </c>
      <c r="K453">
        <v>161.349627</v>
      </c>
      <c r="L453">
        <v>22.167010000000001</v>
      </c>
      <c r="M453" t="s">
        <v>4</v>
      </c>
      <c r="N453">
        <v>6.6685489999999996</v>
      </c>
      <c r="O453">
        <v>3.2627000000000003E-2</v>
      </c>
      <c r="P453" t="s">
        <v>5</v>
      </c>
      <c r="Q453">
        <v>0</v>
      </c>
      <c r="R453">
        <v>0</v>
      </c>
      <c r="S453" t="s">
        <v>6</v>
      </c>
      <c r="T453">
        <v>11.760688999999999</v>
      </c>
      <c r="U453">
        <v>5.3127000000000001E-2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1.23E-3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0.99927500000000002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177.94506699999999</v>
      </c>
      <c r="I454">
        <v>27.428322000000001</v>
      </c>
      <c r="J454" t="s">
        <v>3</v>
      </c>
      <c r="K454">
        <v>174.71569099999999</v>
      </c>
      <c r="L454">
        <v>27.087795</v>
      </c>
      <c r="M454" t="s">
        <v>4</v>
      </c>
      <c r="N454">
        <v>7.2205300000000001</v>
      </c>
      <c r="O454">
        <v>3.8234999999999998E-2</v>
      </c>
      <c r="P454" t="s">
        <v>5</v>
      </c>
      <c r="Q454">
        <v>0</v>
      </c>
      <c r="R454">
        <v>0</v>
      </c>
      <c r="S454" t="s">
        <v>6</v>
      </c>
      <c r="T454">
        <v>12.731449</v>
      </c>
      <c r="U454">
        <v>6.0062999999999998E-2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1.23E-3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0.99932900000000002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191.51559599999999</v>
      </c>
      <c r="I455">
        <v>33.636626</v>
      </c>
      <c r="J455" t="s">
        <v>3</v>
      </c>
      <c r="K455">
        <v>188.042147</v>
      </c>
      <c r="L455">
        <v>33.188512000000003</v>
      </c>
      <c r="M455" t="s">
        <v>4</v>
      </c>
      <c r="N455">
        <v>7.7744850000000003</v>
      </c>
      <c r="O455">
        <v>4.5134000000000001E-2</v>
      </c>
      <c r="P455" t="s">
        <v>5</v>
      </c>
      <c r="Q455">
        <v>0</v>
      </c>
      <c r="R455">
        <v>0</v>
      </c>
      <c r="S455" t="s">
        <v>6</v>
      </c>
      <c r="T455">
        <v>13.705352</v>
      </c>
      <c r="U455">
        <v>7.0898000000000003E-2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1.23E-3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0.99938199999999999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205.06284400000001</v>
      </c>
      <c r="I456">
        <v>39.557087000000003</v>
      </c>
      <c r="J456" t="s">
        <v>3</v>
      </c>
      <c r="K456">
        <v>201.34353300000001</v>
      </c>
      <c r="L456">
        <v>39.051057</v>
      </c>
      <c r="M456" t="s">
        <v>4</v>
      </c>
      <c r="N456">
        <v>8.3271510000000006</v>
      </c>
      <c r="O456">
        <v>5.0049999999999997E-2</v>
      </c>
      <c r="P456" t="s">
        <v>5</v>
      </c>
      <c r="Q456">
        <v>0</v>
      </c>
      <c r="R456">
        <v>0</v>
      </c>
      <c r="S456" t="s">
        <v>6</v>
      </c>
      <c r="T456">
        <v>14.681444000000001</v>
      </c>
      <c r="U456">
        <v>7.7521000000000007E-2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1.23E-3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0.99940700000000005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218.815516</v>
      </c>
      <c r="I457">
        <v>44.523989</v>
      </c>
      <c r="J457" t="s">
        <v>3</v>
      </c>
      <c r="K457">
        <v>214.84828099999999</v>
      </c>
      <c r="L457">
        <v>43.907713000000001</v>
      </c>
      <c r="M457" t="s">
        <v>4</v>
      </c>
      <c r="N457">
        <v>8.8875220000000006</v>
      </c>
      <c r="O457">
        <v>5.4741999999999999E-2</v>
      </c>
      <c r="P457" t="s">
        <v>5</v>
      </c>
      <c r="Q457">
        <v>0</v>
      </c>
      <c r="R457">
        <v>0</v>
      </c>
      <c r="S457" t="s">
        <v>6</v>
      </c>
      <c r="T457">
        <v>15.663570999999999</v>
      </c>
      <c r="U457">
        <v>8.4169999999999995E-2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1.23E-3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0.999417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232.61689000000001</v>
      </c>
      <c r="I458">
        <v>48.941104000000003</v>
      </c>
      <c r="J458" t="s">
        <v>3</v>
      </c>
      <c r="K458">
        <v>228.40085400000001</v>
      </c>
      <c r="L458">
        <v>48.172094000000001</v>
      </c>
      <c r="M458" t="s">
        <v>4</v>
      </c>
      <c r="N458">
        <v>9.4477740000000008</v>
      </c>
      <c r="O458">
        <v>6.5639000000000003E-2</v>
      </c>
      <c r="P458" t="s">
        <v>5</v>
      </c>
      <c r="Q458">
        <v>0</v>
      </c>
      <c r="R458">
        <v>0</v>
      </c>
      <c r="S458" t="s">
        <v>6</v>
      </c>
      <c r="T458">
        <v>16.638767000000001</v>
      </c>
      <c r="U458">
        <v>9.3697000000000003E-2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1.23E-3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0.99942600000000004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246.18762899999999</v>
      </c>
      <c r="I459">
        <v>51.991914000000001</v>
      </c>
      <c r="J459" t="s">
        <v>3</v>
      </c>
      <c r="K459">
        <v>241.721677</v>
      </c>
      <c r="L459">
        <v>51.114460000000001</v>
      </c>
      <c r="M459" t="s">
        <v>4</v>
      </c>
      <c r="N459">
        <v>10.004244</v>
      </c>
      <c r="O459">
        <v>7.0350999999999997E-2</v>
      </c>
      <c r="P459" t="s">
        <v>5</v>
      </c>
      <c r="Q459">
        <v>0</v>
      </c>
      <c r="R459">
        <v>0</v>
      </c>
      <c r="S459" t="s">
        <v>6</v>
      </c>
      <c r="T459">
        <v>17.605194000000001</v>
      </c>
      <c r="U459">
        <v>0.10526199999999999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1.23E-3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0.99942900000000001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260.08258799999999</v>
      </c>
      <c r="I460">
        <v>56.008884000000002</v>
      </c>
      <c r="J460" t="s">
        <v>3</v>
      </c>
      <c r="K460">
        <v>255.37044299999999</v>
      </c>
      <c r="L460">
        <v>55.057228000000002</v>
      </c>
      <c r="M460" t="s">
        <v>4</v>
      </c>
      <c r="N460">
        <v>10.557869</v>
      </c>
      <c r="O460">
        <v>7.6538999999999996E-2</v>
      </c>
      <c r="P460" t="s">
        <v>5</v>
      </c>
      <c r="Q460">
        <v>0</v>
      </c>
      <c r="R460">
        <v>0</v>
      </c>
      <c r="S460" t="s">
        <v>6</v>
      </c>
      <c r="T460">
        <v>18.569288</v>
      </c>
      <c r="U460">
        <v>0.11354599999999999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1.23E-3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0.99945099999999998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273.43636400000003</v>
      </c>
      <c r="I461">
        <v>58.674518999999997</v>
      </c>
      <c r="J461" t="s">
        <v>3</v>
      </c>
      <c r="K461">
        <v>268.47821699999997</v>
      </c>
      <c r="L461">
        <v>57.601495</v>
      </c>
      <c r="M461" t="s">
        <v>4</v>
      </c>
      <c r="N461">
        <v>11.109391</v>
      </c>
      <c r="O461">
        <v>8.3899000000000001E-2</v>
      </c>
      <c r="P461" t="s">
        <v>5</v>
      </c>
      <c r="Q461">
        <v>0</v>
      </c>
      <c r="R461">
        <v>0</v>
      </c>
      <c r="S461" t="s">
        <v>6</v>
      </c>
      <c r="T461">
        <v>19.532450000000001</v>
      </c>
      <c r="U461">
        <v>0.121083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1.23E-3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0.99945499999999998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190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20.107042</v>
      </c>
      <c r="I462">
        <v>1.241649</v>
      </c>
      <c r="J462" t="s">
        <v>3</v>
      </c>
      <c r="K462">
        <v>19.837332</v>
      </c>
      <c r="L462">
        <v>1.2432049999999999</v>
      </c>
      <c r="M462" t="s">
        <v>4</v>
      </c>
      <c r="N462">
        <v>0.500892</v>
      </c>
      <c r="O462">
        <v>1.5200000000000001E-4</v>
      </c>
      <c r="P462" t="s">
        <v>5</v>
      </c>
      <c r="Q462">
        <v>6.6802510000000002</v>
      </c>
      <c r="R462">
        <v>1.5883000000000001E-2</v>
      </c>
      <c r="S462" t="s">
        <v>6</v>
      </c>
      <c r="T462">
        <v>2.2813780000000001</v>
      </c>
      <c r="U462">
        <v>3.7550000000000001E-3</v>
      </c>
      <c r="V462" t="s">
        <v>7</v>
      </c>
      <c r="W462">
        <v>0.67793400000000004</v>
      </c>
      <c r="X462">
        <v>2.6800000000000001E-4</v>
      </c>
      <c r="Y462" t="s">
        <v>8</v>
      </c>
      <c r="Z462">
        <v>2.3946939999999999</v>
      </c>
      <c r="AA462">
        <v>5.8100000000000001E-3</v>
      </c>
      <c r="AB462" t="s">
        <v>9</v>
      </c>
      <c r="AC462">
        <v>11.726622000000001</v>
      </c>
      <c r="AD462">
        <v>1.052951</v>
      </c>
      <c r="AE462" t="s">
        <v>10</v>
      </c>
      <c r="AF462">
        <v>1.2359999999999999E-3</v>
      </c>
      <c r="AG462">
        <v>0</v>
      </c>
      <c r="AH462" t="s">
        <v>11</v>
      </c>
      <c r="AI462">
        <v>0.99597599999999997</v>
      </c>
      <c r="AJ462">
        <v>1.9999999999999999E-6</v>
      </c>
      <c r="AK462" t="s">
        <v>12</v>
      </c>
      <c r="AL462">
        <v>0</v>
      </c>
      <c r="AM462">
        <v>0</v>
      </c>
    </row>
    <row r="463" spans="1:39" x14ac:dyDescent="0.25">
      <c r="A463" t="s">
        <v>190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39.607042999999997</v>
      </c>
      <c r="I463">
        <v>3.0354100000000002</v>
      </c>
      <c r="J463" t="s">
        <v>3</v>
      </c>
      <c r="K463">
        <v>39.072173999999997</v>
      </c>
      <c r="L463">
        <v>3.0322019999999998</v>
      </c>
      <c r="M463" t="s">
        <v>4</v>
      </c>
      <c r="N463">
        <v>1.0089520000000001</v>
      </c>
      <c r="O463">
        <v>3.8249999999999998E-3</v>
      </c>
      <c r="P463" t="s">
        <v>5</v>
      </c>
      <c r="Q463">
        <v>13.098039999999999</v>
      </c>
      <c r="R463">
        <v>3.0797999999999999E-2</v>
      </c>
      <c r="S463" t="s">
        <v>6</v>
      </c>
      <c r="T463">
        <v>4.5334149999999998</v>
      </c>
      <c r="U463">
        <v>5.8820000000000001E-3</v>
      </c>
      <c r="V463" t="s">
        <v>7</v>
      </c>
      <c r="W463">
        <v>1.3531299999999999</v>
      </c>
      <c r="X463">
        <v>7.6199999999999998E-4</v>
      </c>
      <c r="Y463" t="s">
        <v>8</v>
      </c>
      <c r="Z463">
        <v>4.569731</v>
      </c>
      <c r="AA463">
        <v>1.6164999999999999E-2</v>
      </c>
      <c r="AB463" t="s">
        <v>9</v>
      </c>
      <c r="AC463">
        <v>23.114798</v>
      </c>
      <c r="AD463">
        <v>2.65123</v>
      </c>
      <c r="AE463" t="s">
        <v>10</v>
      </c>
      <c r="AF463">
        <v>1.2310000000000001E-3</v>
      </c>
      <c r="AG463">
        <v>0</v>
      </c>
      <c r="AH463" t="s">
        <v>11</v>
      </c>
      <c r="AI463">
        <v>0.99675199999999997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190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58.988501999999997</v>
      </c>
      <c r="I464">
        <v>4.2668739999999996</v>
      </c>
      <c r="J464" t="s">
        <v>3</v>
      </c>
      <c r="K464">
        <v>58.186948000000001</v>
      </c>
      <c r="L464">
        <v>4.2668369999999998</v>
      </c>
      <c r="M464" t="s">
        <v>4</v>
      </c>
      <c r="N464">
        <v>1.5086040000000001</v>
      </c>
      <c r="O464">
        <v>4.2880000000000001E-3</v>
      </c>
      <c r="P464" t="s">
        <v>5</v>
      </c>
      <c r="Q464">
        <v>19.509896000000001</v>
      </c>
      <c r="R464">
        <v>5.4760999999999997E-2</v>
      </c>
      <c r="S464" t="s">
        <v>6</v>
      </c>
      <c r="T464">
        <v>6.8045559999999998</v>
      </c>
      <c r="U464">
        <v>1.0309E-2</v>
      </c>
      <c r="V464" t="s">
        <v>7</v>
      </c>
      <c r="W464">
        <v>2.0281359999999999</v>
      </c>
      <c r="X464">
        <v>1.377E-3</v>
      </c>
      <c r="Y464" t="s">
        <v>8</v>
      </c>
      <c r="Z464">
        <v>6.7122210000000004</v>
      </c>
      <c r="AA464">
        <v>2.7525999999999998E-2</v>
      </c>
      <c r="AB464" t="s">
        <v>9</v>
      </c>
      <c r="AC464">
        <v>34.399146999999999</v>
      </c>
      <c r="AD464">
        <v>3.712513</v>
      </c>
      <c r="AE464" t="s">
        <v>10</v>
      </c>
      <c r="AF464">
        <v>1.23E-3</v>
      </c>
      <c r="AG464">
        <v>0</v>
      </c>
      <c r="AH464" t="s">
        <v>11</v>
      </c>
      <c r="AI464">
        <v>0.99713300000000005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190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78.247947999999994</v>
      </c>
      <c r="I465">
        <v>5.99214</v>
      </c>
      <c r="J465" t="s">
        <v>3</v>
      </c>
      <c r="K465">
        <v>77.181586999999993</v>
      </c>
      <c r="L465">
        <v>5.9954340000000004</v>
      </c>
      <c r="M465" t="s">
        <v>4</v>
      </c>
      <c r="N465">
        <v>2.0055800000000001</v>
      </c>
      <c r="O465">
        <v>4.8199999999999996E-3</v>
      </c>
      <c r="P465" t="s">
        <v>5</v>
      </c>
      <c r="Q465">
        <v>25.895229</v>
      </c>
      <c r="R465">
        <v>8.0701999999999996E-2</v>
      </c>
      <c r="S465" t="s">
        <v>6</v>
      </c>
      <c r="T465">
        <v>9.0655479999999997</v>
      </c>
      <c r="U465">
        <v>1.2492E-2</v>
      </c>
      <c r="V465" t="s">
        <v>7</v>
      </c>
      <c r="W465">
        <v>2.7014840000000002</v>
      </c>
      <c r="X465">
        <v>2.506E-3</v>
      </c>
      <c r="Y465" t="s">
        <v>8</v>
      </c>
      <c r="Z465">
        <v>8.8442900000000009</v>
      </c>
      <c r="AA465">
        <v>3.8490999999999997E-2</v>
      </c>
      <c r="AB465" t="s">
        <v>9</v>
      </c>
      <c r="AC465">
        <v>45.589821999999998</v>
      </c>
      <c r="AD465">
        <v>5.1920080000000004</v>
      </c>
      <c r="AE465" t="s">
        <v>10</v>
      </c>
      <c r="AF465">
        <v>1.23E-3</v>
      </c>
      <c r="AG465">
        <v>0</v>
      </c>
      <c r="AH465" t="s">
        <v>11</v>
      </c>
      <c r="AI465">
        <v>0.99768699999999999</v>
      </c>
      <c r="AJ465">
        <v>3.0000000000000001E-6</v>
      </c>
      <c r="AK465" t="s">
        <v>12</v>
      </c>
      <c r="AL465">
        <v>0</v>
      </c>
      <c r="AM465">
        <v>0</v>
      </c>
    </row>
    <row r="466" spans="1:39" x14ac:dyDescent="0.25">
      <c r="A466" t="s">
        <v>190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97.529370999999998</v>
      </c>
      <c r="I466">
        <v>7.4996619999999998</v>
      </c>
      <c r="J466" t="s">
        <v>3</v>
      </c>
      <c r="K466">
        <v>96.198395000000005</v>
      </c>
      <c r="L466">
        <v>7.5042289999999996</v>
      </c>
      <c r="M466" t="s">
        <v>4</v>
      </c>
      <c r="N466">
        <v>2.5026359999999999</v>
      </c>
      <c r="O466">
        <v>5.4429999999999999E-3</v>
      </c>
      <c r="P466" t="s">
        <v>5</v>
      </c>
      <c r="Q466">
        <v>32.283157000000003</v>
      </c>
      <c r="R466">
        <v>9.7618999999999997E-2</v>
      </c>
      <c r="S466" t="s">
        <v>6</v>
      </c>
      <c r="T466">
        <v>11.32466</v>
      </c>
      <c r="U466">
        <v>1.5545E-2</v>
      </c>
      <c r="V466" t="s">
        <v>7</v>
      </c>
      <c r="W466">
        <v>3.3772289999999998</v>
      </c>
      <c r="X466">
        <v>3.2030000000000001E-3</v>
      </c>
      <c r="Y466" t="s">
        <v>8</v>
      </c>
      <c r="Z466">
        <v>10.982018999999999</v>
      </c>
      <c r="AA466">
        <v>4.9313000000000003E-2</v>
      </c>
      <c r="AB466" t="s">
        <v>9</v>
      </c>
      <c r="AC466">
        <v>56.803485999999999</v>
      </c>
      <c r="AD466">
        <v>6.5990570000000002</v>
      </c>
      <c r="AE466" t="s">
        <v>10</v>
      </c>
      <c r="AF466">
        <v>1.23E-3</v>
      </c>
      <c r="AG466">
        <v>0</v>
      </c>
      <c r="AH466" t="s">
        <v>11</v>
      </c>
      <c r="AI466">
        <v>0.99797800000000003</v>
      </c>
      <c r="AJ466">
        <v>3.0000000000000001E-6</v>
      </c>
      <c r="AK466" t="s">
        <v>12</v>
      </c>
      <c r="AL466">
        <v>0</v>
      </c>
      <c r="AM466">
        <v>0</v>
      </c>
    </row>
    <row r="467" spans="1:39" x14ac:dyDescent="0.25">
      <c r="A467" t="s">
        <v>190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116.842401</v>
      </c>
      <c r="I467">
        <v>8.8464550000000006</v>
      </c>
      <c r="J467" t="s">
        <v>3</v>
      </c>
      <c r="K467">
        <v>115.24613100000001</v>
      </c>
      <c r="L467">
        <v>8.8483499999999999</v>
      </c>
      <c r="M467" t="s">
        <v>4</v>
      </c>
      <c r="N467">
        <v>3.0073180000000002</v>
      </c>
      <c r="O467">
        <v>8.2019999999999992E-3</v>
      </c>
      <c r="P467" t="s">
        <v>5</v>
      </c>
      <c r="Q467">
        <v>38.670085999999998</v>
      </c>
      <c r="R467">
        <v>0.123158</v>
      </c>
      <c r="S467" t="s">
        <v>6</v>
      </c>
      <c r="T467">
        <v>13.58376</v>
      </c>
      <c r="U467">
        <v>2.2987E-2</v>
      </c>
      <c r="V467" t="s">
        <v>7</v>
      </c>
      <c r="W467">
        <v>4.0557850000000002</v>
      </c>
      <c r="X467">
        <v>3.8600000000000001E-3</v>
      </c>
      <c r="Y467" t="s">
        <v>8</v>
      </c>
      <c r="Z467">
        <v>13.123135</v>
      </c>
      <c r="AA467">
        <v>6.0342E-2</v>
      </c>
      <c r="AB467" t="s">
        <v>9</v>
      </c>
      <c r="AC467">
        <v>68.044230999999996</v>
      </c>
      <c r="AD467">
        <v>7.8021969999999996</v>
      </c>
      <c r="AE467" t="s">
        <v>10</v>
      </c>
      <c r="AF467">
        <v>1.23E-3</v>
      </c>
      <c r="AG467">
        <v>0</v>
      </c>
      <c r="AH467" t="s">
        <v>11</v>
      </c>
      <c r="AI467">
        <v>0.99856199999999995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190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136.36315400000001</v>
      </c>
      <c r="I468">
        <v>9.370927</v>
      </c>
      <c r="J468" t="s">
        <v>3</v>
      </c>
      <c r="K468">
        <v>134.50228799999999</v>
      </c>
      <c r="L468">
        <v>9.3702850000000009</v>
      </c>
      <c r="M468" t="s">
        <v>4</v>
      </c>
      <c r="N468">
        <v>3.504616</v>
      </c>
      <c r="O468">
        <v>9.4260000000000004E-3</v>
      </c>
      <c r="P468" t="s">
        <v>5</v>
      </c>
      <c r="Q468">
        <v>45.082324999999997</v>
      </c>
      <c r="R468">
        <v>0.21423500000000001</v>
      </c>
      <c r="S468" t="s">
        <v>6</v>
      </c>
      <c r="T468">
        <v>15.879353999999999</v>
      </c>
      <c r="U468">
        <v>4.9665000000000001E-2</v>
      </c>
      <c r="V468" t="s">
        <v>7</v>
      </c>
      <c r="W468">
        <v>4.7345839999999999</v>
      </c>
      <c r="X468">
        <v>3.9620000000000002E-3</v>
      </c>
      <c r="Y468" t="s">
        <v>8</v>
      </c>
      <c r="Z468">
        <v>15.254745</v>
      </c>
      <c r="AA468">
        <v>7.5920000000000001E-2</v>
      </c>
      <c r="AB468" t="s">
        <v>9</v>
      </c>
      <c r="AC468">
        <v>79.477366000000004</v>
      </c>
      <c r="AD468">
        <v>7.894139</v>
      </c>
      <c r="AE468" t="s">
        <v>10</v>
      </c>
      <c r="AF468">
        <v>1.23E-3</v>
      </c>
      <c r="AG468">
        <v>0</v>
      </c>
      <c r="AH468" t="s">
        <v>11</v>
      </c>
      <c r="AI468">
        <v>0.99867300000000003</v>
      </c>
      <c r="AJ468">
        <v>1.9999999999999999E-6</v>
      </c>
      <c r="AK468" t="s">
        <v>12</v>
      </c>
      <c r="AL468">
        <v>0</v>
      </c>
      <c r="AM468">
        <v>0</v>
      </c>
    </row>
    <row r="469" spans="1:39" x14ac:dyDescent="0.25">
      <c r="A469" t="s">
        <v>190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155.99124</v>
      </c>
      <c r="I469">
        <v>11.910411</v>
      </c>
      <c r="J469" t="s">
        <v>3</v>
      </c>
      <c r="K469">
        <v>153.86515</v>
      </c>
      <c r="L469">
        <v>11.904329000000001</v>
      </c>
      <c r="M469" t="s">
        <v>4</v>
      </c>
      <c r="N469">
        <v>4.002338</v>
      </c>
      <c r="O469">
        <v>1.0748000000000001E-2</v>
      </c>
      <c r="P469" t="s">
        <v>5</v>
      </c>
      <c r="Q469">
        <v>51.471041999999997</v>
      </c>
      <c r="R469">
        <v>0.278202</v>
      </c>
      <c r="S469" t="s">
        <v>6</v>
      </c>
      <c r="T469">
        <v>18.130724000000001</v>
      </c>
      <c r="U469">
        <v>5.8867999999999997E-2</v>
      </c>
      <c r="V469" t="s">
        <v>7</v>
      </c>
      <c r="W469">
        <v>5.4172039999999999</v>
      </c>
      <c r="X469">
        <v>4.3299999999999996E-3</v>
      </c>
      <c r="Y469" t="s">
        <v>8</v>
      </c>
      <c r="Z469">
        <v>17.388866</v>
      </c>
      <c r="AA469">
        <v>9.1504000000000002E-2</v>
      </c>
      <c r="AB469" t="s">
        <v>9</v>
      </c>
      <c r="AC469">
        <v>91.043037999999996</v>
      </c>
      <c r="AD469">
        <v>10.149265</v>
      </c>
      <c r="AE469" t="s">
        <v>10</v>
      </c>
      <c r="AF469">
        <v>1.23E-3</v>
      </c>
      <c r="AG469">
        <v>0</v>
      </c>
      <c r="AH469" t="s">
        <v>11</v>
      </c>
      <c r="AI469">
        <v>0.99878900000000004</v>
      </c>
      <c r="AJ469">
        <v>1.9999999999999999E-6</v>
      </c>
      <c r="AK469" t="s">
        <v>12</v>
      </c>
      <c r="AL469">
        <v>0</v>
      </c>
      <c r="AM469">
        <v>0</v>
      </c>
    </row>
    <row r="470" spans="1:39" x14ac:dyDescent="0.25">
      <c r="A470" t="s">
        <v>190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175.02256399999999</v>
      </c>
      <c r="I470">
        <v>13.079091999999999</v>
      </c>
      <c r="J470" t="s">
        <v>3</v>
      </c>
      <c r="K470">
        <v>172.62722199999999</v>
      </c>
      <c r="L470">
        <v>13.023279</v>
      </c>
      <c r="M470" t="s">
        <v>4</v>
      </c>
      <c r="N470">
        <v>4.5017719999999999</v>
      </c>
      <c r="O470">
        <v>1.3422999999999999E-2</v>
      </c>
      <c r="P470" t="s">
        <v>5</v>
      </c>
      <c r="Q470">
        <v>57.845224999999999</v>
      </c>
      <c r="R470">
        <v>0.27328200000000002</v>
      </c>
      <c r="S470" t="s">
        <v>6</v>
      </c>
      <c r="T470">
        <v>20.393208000000001</v>
      </c>
      <c r="U470">
        <v>6.4107999999999998E-2</v>
      </c>
      <c r="V470" t="s">
        <v>7</v>
      </c>
      <c r="W470">
        <v>6.0903260000000001</v>
      </c>
      <c r="X470">
        <v>4.0379999999999999E-3</v>
      </c>
      <c r="Y470" t="s">
        <v>8</v>
      </c>
      <c r="Z470">
        <v>19.504473999999998</v>
      </c>
      <c r="AA470">
        <v>9.1158000000000003E-2</v>
      </c>
      <c r="AB470" t="s">
        <v>9</v>
      </c>
      <c r="AC470">
        <v>102.02967</v>
      </c>
      <c r="AD470">
        <v>11.262835000000001</v>
      </c>
      <c r="AE470" t="s">
        <v>10</v>
      </c>
      <c r="AF470">
        <v>1.23E-3</v>
      </c>
      <c r="AG470">
        <v>0</v>
      </c>
      <c r="AH470" t="s">
        <v>11</v>
      </c>
      <c r="AI470">
        <v>0.99885000000000002</v>
      </c>
      <c r="AJ470">
        <v>1.9999999999999999E-6</v>
      </c>
      <c r="AK470" t="s">
        <v>12</v>
      </c>
      <c r="AL470">
        <v>0</v>
      </c>
      <c r="AM470">
        <v>0</v>
      </c>
    </row>
    <row r="471" spans="1:39" x14ac:dyDescent="0.25">
      <c r="A471" t="s">
        <v>190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194.16680500000001</v>
      </c>
      <c r="I471">
        <v>17.270002000000002</v>
      </c>
      <c r="J471" t="s">
        <v>3</v>
      </c>
      <c r="K471">
        <v>191.507451</v>
      </c>
      <c r="L471">
        <v>17.196142999999999</v>
      </c>
      <c r="M471" t="s">
        <v>4</v>
      </c>
      <c r="N471">
        <v>4.9993869999999996</v>
      </c>
      <c r="O471">
        <v>1.5495E-2</v>
      </c>
      <c r="P471" t="s">
        <v>5</v>
      </c>
      <c r="Q471">
        <v>64.249112999999994</v>
      </c>
      <c r="R471">
        <v>0.275839</v>
      </c>
      <c r="S471" t="s">
        <v>6</v>
      </c>
      <c r="T471">
        <v>22.670152000000002</v>
      </c>
      <c r="U471">
        <v>6.1613000000000001E-2</v>
      </c>
      <c r="V471" t="s">
        <v>7</v>
      </c>
      <c r="W471">
        <v>6.7673889999999997</v>
      </c>
      <c r="X471">
        <v>4.2269999999999999E-3</v>
      </c>
      <c r="Y471" t="s">
        <v>8</v>
      </c>
      <c r="Z471">
        <v>21.635942</v>
      </c>
      <c r="AA471">
        <v>9.4641000000000003E-2</v>
      </c>
      <c r="AB471" t="s">
        <v>9</v>
      </c>
      <c r="AC471">
        <v>113.108648</v>
      </c>
      <c r="AD471">
        <v>14.885059</v>
      </c>
      <c r="AE471" t="s">
        <v>10</v>
      </c>
      <c r="AF471">
        <v>1.23E-3</v>
      </c>
      <c r="AG471">
        <v>0</v>
      </c>
      <c r="AH471" t="s">
        <v>11</v>
      </c>
      <c r="AI471">
        <v>0.99910500000000002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190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213.494688</v>
      </c>
      <c r="I472">
        <v>18.049696000000001</v>
      </c>
      <c r="J472" t="s">
        <v>3</v>
      </c>
      <c r="K472">
        <v>210.57069100000001</v>
      </c>
      <c r="L472">
        <v>17.997772000000001</v>
      </c>
      <c r="M472" t="s">
        <v>4</v>
      </c>
      <c r="N472">
        <v>5.499981</v>
      </c>
      <c r="O472">
        <v>1.7746000000000001E-2</v>
      </c>
      <c r="P472" t="s">
        <v>5</v>
      </c>
      <c r="Q472">
        <v>70.660111999999998</v>
      </c>
      <c r="R472">
        <v>0.27401599999999998</v>
      </c>
      <c r="S472" t="s">
        <v>6</v>
      </c>
      <c r="T472">
        <v>24.931878000000001</v>
      </c>
      <c r="U472">
        <v>6.5707000000000002E-2</v>
      </c>
      <c r="V472" t="s">
        <v>7</v>
      </c>
      <c r="W472">
        <v>7.4471220000000002</v>
      </c>
      <c r="X472">
        <v>5.8129999999999996E-3</v>
      </c>
      <c r="Y472" t="s">
        <v>8</v>
      </c>
      <c r="Z472">
        <v>23.752583999999999</v>
      </c>
      <c r="AA472">
        <v>9.7608E-2</v>
      </c>
      <c r="AB472" t="s">
        <v>9</v>
      </c>
      <c r="AC472">
        <v>124.38881600000001</v>
      </c>
      <c r="AD472">
        <v>15.975654</v>
      </c>
      <c r="AE472" t="s">
        <v>10</v>
      </c>
      <c r="AF472">
        <v>1.23E-3</v>
      </c>
      <c r="AG472">
        <v>0</v>
      </c>
      <c r="AH472" t="s">
        <v>11</v>
      </c>
      <c r="AI472">
        <v>0.99926899999999996</v>
      </c>
      <c r="AJ472">
        <v>9.9999999999999995E-7</v>
      </c>
      <c r="AK472" t="s">
        <v>12</v>
      </c>
      <c r="AL472">
        <v>0</v>
      </c>
      <c r="AM472">
        <v>0</v>
      </c>
    </row>
    <row r="473" spans="1:39" x14ac:dyDescent="0.25">
      <c r="A473" t="s">
        <v>190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232.709791</v>
      </c>
      <c r="I473">
        <v>20.523512</v>
      </c>
      <c r="J473" t="s">
        <v>3</v>
      </c>
      <c r="K473">
        <v>229.52139</v>
      </c>
      <c r="L473">
        <v>20.479088999999998</v>
      </c>
      <c r="M473" t="s">
        <v>4</v>
      </c>
      <c r="N473">
        <v>5.9953240000000001</v>
      </c>
      <c r="O473">
        <v>2.0184000000000001E-2</v>
      </c>
      <c r="P473" t="s">
        <v>5</v>
      </c>
      <c r="Q473">
        <v>77.086905000000002</v>
      </c>
      <c r="R473">
        <v>0.29614099999999999</v>
      </c>
      <c r="S473" t="s">
        <v>6</v>
      </c>
      <c r="T473">
        <v>27.196407000000001</v>
      </c>
      <c r="U473">
        <v>7.3791999999999996E-2</v>
      </c>
      <c r="V473" t="s">
        <v>7</v>
      </c>
      <c r="W473">
        <v>8.1266049999999996</v>
      </c>
      <c r="X473">
        <v>7.9050000000000006E-3</v>
      </c>
      <c r="Y473" t="s">
        <v>8</v>
      </c>
      <c r="Z473">
        <v>25.872719</v>
      </c>
      <c r="AA473">
        <v>0.105347</v>
      </c>
      <c r="AB473" t="s">
        <v>9</v>
      </c>
      <c r="AC473">
        <v>135.527368</v>
      </c>
      <c r="AD473">
        <v>18.222888000000001</v>
      </c>
      <c r="AE473" t="s">
        <v>10</v>
      </c>
      <c r="AF473">
        <v>1.23E-3</v>
      </c>
      <c r="AG473">
        <v>0</v>
      </c>
      <c r="AH473" t="s">
        <v>11</v>
      </c>
      <c r="AI473">
        <v>0.99932100000000001</v>
      </c>
      <c r="AJ473">
        <v>9.9999999999999995E-7</v>
      </c>
      <c r="AK473" t="s">
        <v>12</v>
      </c>
      <c r="AL473">
        <v>0</v>
      </c>
      <c r="AM473">
        <v>0</v>
      </c>
    </row>
    <row r="474" spans="1:39" x14ac:dyDescent="0.25">
      <c r="A474" t="s">
        <v>190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252.07669200000001</v>
      </c>
      <c r="I474">
        <v>25.755490999999999</v>
      </c>
      <c r="J474" t="s">
        <v>3</v>
      </c>
      <c r="K474">
        <v>248.62357499999999</v>
      </c>
      <c r="L474">
        <v>25.688628999999999</v>
      </c>
      <c r="M474" t="s">
        <v>4</v>
      </c>
      <c r="N474">
        <v>6.4910889999999997</v>
      </c>
      <c r="O474">
        <v>2.3018E-2</v>
      </c>
      <c r="P474" t="s">
        <v>5</v>
      </c>
      <c r="Q474">
        <v>83.506439999999998</v>
      </c>
      <c r="R474">
        <v>0.34164</v>
      </c>
      <c r="S474" t="s">
        <v>6</v>
      </c>
      <c r="T474">
        <v>29.462582000000001</v>
      </c>
      <c r="U474">
        <v>7.5223999999999999E-2</v>
      </c>
      <c r="V474" t="s">
        <v>7</v>
      </c>
      <c r="W474">
        <v>8.8044630000000002</v>
      </c>
      <c r="X474">
        <v>8.6320000000000008E-3</v>
      </c>
      <c r="Y474" t="s">
        <v>8</v>
      </c>
      <c r="Z474">
        <v>27.998303</v>
      </c>
      <c r="AA474">
        <v>0.11477900000000001</v>
      </c>
      <c r="AB474" t="s">
        <v>9</v>
      </c>
      <c r="AC474">
        <v>146.81849500000001</v>
      </c>
      <c r="AD474">
        <v>22.425177000000001</v>
      </c>
      <c r="AE474" t="s">
        <v>10</v>
      </c>
      <c r="AF474">
        <v>1.23E-3</v>
      </c>
      <c r="AG474">
        <v>0</v>
      </c>
      <c r="AH474" t="s">
        <v>11</v>
      </c>
      <c r="AI474">
        <v>0.99932100000000001</v>
      </c>
      <c r="AJ474">
        <v>9.9999999999999995E-7</v>
      </c>
      <c r="AK474" t="s">
        <v>12</v>
      </c>
      <c r="AL474">
        <v>0</v>
      </c>
      <c r="AM474">
        <v>0</v>
      </c>
    </row>
    <row r="475" spans="1:39" x14ac:dyDescent="0.25">
      <c r="A475" t="s">
        <v>190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271.28736400000003</v>
      </c>
      <c r="I475">
        <v>29.188654</v>
      </c>
      <c r="J475" t="s">
        <v>3</v>
      </c>
      <c r="K475">
        <v>267.569076</v>
      </c>
      <c r="L475">
        <v>29.116634999999999</v>
      </c>
      <c r="M475" t="s">
        <v>4</v>
      </c>
      <c r="N475">
        <v>6.9875369999999997</v>
      </c>
      <c r="O475">
        <v>2.5746999999999999E-2</v>
      </c>
      <c r="P475" t="s">
        <v>5</v>
      </c>
      <c r="Q475">
        <v>89.928972999999999</v>
      </c>
      <c r="R475">
        <v>0.36698799999999998</v>
      </c>
      <c r="S475" t="s">
        <v>6</v>
      </c>
      <c r="T475">
        <v>31.716709000000002</v>
      </c>
      <c r="U475">
        <v>7.4676000000000006E-2</v>
      </c>
      <c r="V475" t="s">
        <v>7</v>
      </c>
      <c r="W475">
        <v>9.4885249999999992</v>
      </c>
      <c r="X475">
        <v>1.0623E-2</v>
      </c>
      <c r="Y475" t="s">
        <v>8</v>
      </c>
      <c r="Z475">
        <v>30.13232</v>
      </c>
      <c r="AA475">
        <v>0.122444</v>
      </c>
      <c r="AB475" t="s">
        <v>9</v>
      </c>
      <c r="AC475">
        <v>157.950265</v>
      </c>
      <c r="AD475">
        <v>25.273942000000002</v>
      </c>
      <c r="AE475" t="s">
        <v>10</v>
      </c>
      <c r="AF475">
        <v>1.23E-3</v>
      </c>
      <c r="AG475">
        <v>0</v>
      </c>
      <c r="AH475" t="s">
        <v>11</v>
      </c>
      <c r="AI475">
        <v>0.999336</v>
      </c>
      <c r="AJ475">
        <v>9.9999999999999995E-7</v>
      </c>
      <c r="AK475" t="s">
        <v>12</v>
      </c>
      <c r="AL475">
        <v>0</v>
      </c>
      <c r="AM475">
        <v>0</v>
      </c>
    </row>
    <row r="476" spans="1:39" x14ac:dyDescent="0.25">
      <c r="A476" t="s">
        <v>190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290.258195</v>
      </c>
      <c r="I476">
        <v>31.266076999999999</v>
      </c>
      <c r="J476" t="s">
        <v>3</v>
      </c>
      <c r="K476">
        <v>286.27107699999999</v>
      </c>
      <c r="L476">
        <v>31.116236000000001</v>
      </c>
      <c r="M476" t="s">
        <v>4</v>
      </c>
      <c r="N476">
        <v>7.4848039999999996</v>
      </c>
      <c r="O476">
        <v>2.8709999999999999E-2</v>
      </c>
      <c r="P476" t="s">
        <v>5</v>
      </c>
      <c r="Q476">
        <v>96.354585</v>
      </c>
      <c r="R476">
        <v>0.36632300000000001</v>
      </c>
      <c r="S476" t="s">
        <v>6</v>
      </c>
      <c r="T476">
        <v>33.968798999999997</v>
      </c>
      <c r="U476">
        <v>7.6741000000000004E-2</v>
      </c>
      <c r="V476" t="s">
        <v>7</v>
      </c>
      <c r="W476">
        <v>10.168348</v>
      </c>
      <c r="X476">
        <v>1.048E-2</v>
      </c>
      <c r="Y476" t="s">
        <v>8</v>
      </c>
      <c r="Z476">
        <v>32.268656</v>
      </c>
      <c r="AA476">
        <v>0.11784600000000001</v>
      </c>
      <c r="AB476" t="s">
        <v>9</v>
      </c>
      <c r="AC476">
        <v>168.834383</v>
      </c>
      <c r="AD476">
        <v>27.468706000000001</v>
      </c>
      <c r="AE476" t="s">
        <v>10</v>
      </c>
      <c r="AF476">
        <v>1.23E-3</v>
      </c>
      <c r="AG476">
        <v>0</v>
      </c>
      <c r="AH476" t="s">
        <v>11</v>
      </c>
      <c r="AI476">
        <v>0.99936499999999995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190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309.28133200000002</v>
      </c>
      <c r="I477">
        <v>31.914185</v>
      </c>
      <c r="J477" t="s">
        <v>3</v>
      </c>
      <c r="K477">
        <v>305.02941700000002</v>
      </c>
      <c r="L477">
        <v>31.769836000000002</v>
      </c>
      <c r="M477" t="s">
        <v>4</v>
      </c>
      <c r="N477">
        <v>7.9802879999999998</v>
      </c>
      <c r="O477">
        <v>3.1372999999999998E-2</v>
      </c>
      <c r="P477" t="s">
        <v>5</v>
      </c>
      <c r="Q477">
        <v>102.769586</v>
      </c>
      <c r="R477">
        <v>0.38012800000000002</v>
      </c>
      <c r="S477" t="s">
        <v>6</v>
      </c>
      <c r="T477">
        <v>36.222973000000003</v>
      </c>
      <c r="U477">
        <v>7.8881000000000007E-2</v>
      </c>
      <c r="V477" t="s">
        <v>7</v>
      </c>
      <c r="W477">
        <v>10.84558</v>
      </c>
      <c r="X477">
        <v>1.0928999999999999E-2</v>
      </c>
      <c r="Y477" t="s">
        <v>8</v>
      </c>
      <c r="Z477">
        <v>34.379392000000003</v>
      </c>
      <c r="AA477">
        <v>0.12606700000000001</v>
      </c>
      <c r="AB477" t="s">
        <v>9</v>
      </c>
      <c r="AC477">
        <v>179.78660500000001</v>
      </c>
      <c r="AD477">
        <v>28.418085999999999</v>
      </c>
      <c r="AE477" t="s">
        <v>10</v>
      </c>
      <c r="AF477">
        <v>1.23E-3</v>
      </c>
      <c r="AG477">
        <v>0</v>
      </c>
      <c r="AH477" t="s">
        <v>11</v>
      </c>
      <c r="AI477">
        <v>0.99939100000000003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190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328.54322100000002</v>
      </c>
      <c r="I478">
        <v>34.307164</v>
      </c>
      <c r="J478" t="s">
        <v>3</v>
      </c>
      <c r="K478">
        <v>324.02659</v>
      </c>
      <c r="L478">
        <v>34.157586999999999</v>
      </c>
      <c r="M478" t="s">
        <v>4</v>
      </c>
      <c r="N478">
        <v>8.4762900000000005</v>
      </c>
      <c r="O478">
        <v>3.4077000000000003E-2</v>
      </c>
      <c r="P478" t="s">
        <v>5</v>
      </c>
      <c r="Q478">
        <v>109.202546</v>
      </c>
      <c r="R478">
        <v>0.39727400000000002</v>
      </c>
      <c r="S478" t="s">
        <v>6</v>
      </c>
      <c r="T478">
        <v>38.478943000000001</v>
      </c>
      <c r="U478">
        <v>8.1556000000000003E-2</v>
      </c>
      <c r="V478" t="s">
        <v>7</v>
      </c>
      <c r="W478">
        <v>11.524362999999999</v>
      </c>
      <c r="X478">
        <v>1.1875E-2</v>
      </c>
      <c r="Y478" t="s">
        <v>8</v>
      </c>
      <c r="Z478">
        <v>36.500453999999998</v>
      </c>
      <c r="AA478">
        <v>0.131019</v>
      </c>
      <c r="AB478" t="s">
        <v>9</v>
      </c>
      <c r="AC478">
        <v>190.95942299999999</v>
      </c>
      <c r="AD478">
        <v>30.627209000000001</v>
      </c>
      <c r="AE478" t="s">
        <v>10</v>
      </c>
      <c r="AF478">
        <v>1.23E-3</v>
      </c>
      <c r="AG478">
        <v>0</v>
      </c>
      <c r="AH478" t="s">
        <v>11</v>
      </c>
      <c r="AI478">
        <v>0.99941100000000005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190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347.77716199999998</v>
      </c>
      <c r="I479">
        <v>36.273434999999999</v>
      </c>
      <c r="J479" t="s">
        <v>3</v>
      </c>
      <c r="K479">
        <v>342.99349999999998</v>
      </c>
      <c r="L479">
        <v>36.105373</v>
      </c>
      <c r="M479" t="s">
        <v>4</v>
      </c>
      <c r="N479">
        <v>8.9717009999999995</v>
      </c>
      <c r="O479">
        <v>3.7117999999999998E-2</v>
      </c>
      <c r="P479" t="s">
        <v>5</v>
      </c>
      <c r="Q479">
        <v>115.640947</v>
      </c>
      <c r="R479">
        <v>0.412304</v>
      </c>
      <c r="S479" t="s">
        <v>6</v>
      </c>
      <c r="T479">
        <v>40.719625999999998</v>
      </c>
      <c r="U479">
        <v>8.7779999999999997E-2</v>
      </c>
      <c r="V479" t="s">
        <v>7</v>
      </c>
      <c r="W479">
        <v>12.209364000000001</v>
      </c>
      <c r="X479">
        <v>1.1344E-2</v>
      </c>
      <c r="Y479" t="s">
        <v>8</v>
      </c>
      <c r="Z479">
        <v>38.625774999999997</v>
      </c>
      <c r="AA479">
        <v>0.135301</v>
      </c>
      <c r="AB479" t="s">
        <v>9</v>
      </c>
      <c r="AC479">
        <v>202.08793800000001</v>
      </c>
      <c r="AD479">
        <v>32.504041999999998</v>
      </c>
      <c r="AE479" t="s">
        <v>10</v>
      </c>
      <c r="AF479">
        <v>1.23E-3</v>
      </c>
      <c r="AG479">
        <v>0</v>
      </c>
      <c r="AH479" t="s">
        <v>11</v>
      </c>
      <c r="AI479">
        <v>0.99942799999999998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190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367.04751499999998</v>
      </c>
      <c r="I480">
        <v>41.485225999999997</v>
      </c>
      <c r="J480" t="s">
        <v>3</v>
      </c>
      <c r="K480">
        <v>361.99901599999998</v>
      </c>
      <c r="L480">
        <v>41.286468999999997</v>
      </c>
      <c r="M480" t="s">
        <v>4</v>
      </c>
      <c r="N480">
        <v>9.4680579999999992</v>
      </c>
      <c r="O480">
        <v>4.0760999999999999E-2</v>
      </c>
      <c r="P480" t="s">
        <v>5</v>
      </c>
      <c r="Q480">
        <v>122.06804200000001</v>
      </c>
      <c r="R480">
        <v>0.47244599999999998</v>
      </c>
      <c r="S480" t="s">
        <v>6</v>
      </c>
      <c r="T480">
        <v>42.957304000000001</v>
      </c>
      <c r="U480">
        <v>0.10081900000000001</v>
      </c>
      <c r="V480" t="s">
        <v>7</v>
      </c>
      <c r="W480">
        <v>12.893317</v>
      </c>
      <c r="X480">
        <v>1.1996E-2</v>
      </c>
      <c r="Y480" t="s">
        <v>8</v>
      </c>
      <c r="Z480">
        <v>40.755521000000002</v>
      </c>
      <c r="AA480">
        <v>0.15442800000000001</v>
      </c>
      <c r="AB480" t="s">
        <v>9</v>
      </c>
      <c r="AC480">
        <v>213.271603</v>
      </c>
      <c r="AD480">
        <v>36.923067000000003</v>
      </c>
      <c r="AE480" t="s">
        <v>10</v>
      </c>
      <c r="AF480">
        <v>1.23E-3</v>
      </c>
      <c r="AG480">
        <v>0</v>
      </c>
      <c r="AH480" t="s">
        <v>11</v>
      </c>
      <c r="AI480">
        <v>0.99944999999999995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190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386.196031</v>
      </c>
      <c r="I481">
        <v>45.865377000000002</v>
      </c>
      <c r="J481" t="s">
        <v>3</v>
      </c>
      <c r="K481">
        <v>380.88297999999998</v>
      </c>
      <c r="L481">
        <v>45.687339000000001</v>
      </c>
      <c r="M481" t="s">
        <v>4</v>
      </c>
      <c r="N481">
        <v>9.9658390000000008</v>
      </c>
      <c r="O481">
        <v>4.3833999999999998E-2</v>
      </c>
      <c r="P481" t="s">
        <v>5</v>
      </c>
      <c r="Q481">
        <v>128.49531500000001</v>
      </c>
      <c r="R481">
        <v>0.46334900000000001</v>
      </c>
      <c r="S481" t="s">
        <v>6</v>
      </c>
      <c r="T481">
        <v>45.199860999999999</v>
      </c>
      <c r="U481">
        <v>0.10291400000000001</v>
      </c>
      <c r="V481" t="s">
        <v>7</v>
      </c>
      <c r="W481">
        <v>13.576819</v>
      </c>
      <c r="X481">
        <v>1.3662000000000001E-2</v>
      </c>
      <c r="Y481" t="s">
        <v>8</v>
      </c>
      <c r="Z481">
        <v>42.877389000000001</v>
      </c>
      <c r="AA481">
        <v>0.15401799999999999</v>
      </c>
      <c r="AB481" t="s">
        <v>9</v>
      </c>
      <c r="AC481">
        <v>224.32928200000001</v>
      </c>
      <c r="AD481">
        <v>41.257750999999999</v>
      </c>
      <c r="AE481" t="s">
        <v>10</v>
      </c>
      <c r="AF481">
        <v>1.23E-3</v>
      </c>
      <c r="AG481">
        <v>0</v>
      </c>
      <c r="AH481" t="s">
        <v>11</v>
      </c>
      <c r="AI481">
        <v>0.999498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191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191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191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191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191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191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191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191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191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191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191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191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191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191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191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191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191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191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191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191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192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14.832236</v>
      </c>
      <c r="I502">
        <v>0.77071500000000004</v>
      </c>
      <c r="J502" t="s">
        <v>3</v>
      </c>
      <c r="K502">
        <v>14.555146000000001</v>
      </c>
      <c r="L502">
        <v>0.766957</v>
      </c>
      <c r="M502" t="s">
        <v>4</v>
      </c>
      <c r="N502">
        <v>0.51526799999999995</v>
      </c>
      <c r="O502">
        <v>7.8399999999999997E-4</v>
      </c>
      <c r="P502" t="s">
        <v>5</v>
      </c>
      <c r="Q502">
        <v>0</v>
      </c>
      <c r="R502">
        <v>0</v>
      </c>
      <c r="S502" t="s">
        <v>6</v>
      </c>
      <c r="T502">
        <v>2.2686739999999999</v>
      </c>
      <c r="U502">
        <v>5.0499999999999998E-3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1.2340000000000001E-3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0.99601899999999999</v>
      </c>
      <c r="AJ502">
        <v>1.9999999999999999E-6</v>
      </c>
      <c r="AK502" t="s">
        <v>12</v>
      </c>
      <c r="AL502">
        <v>0</v>
      </c>
      <c r="AM502">
        <v>0</v>
      </c>
    </row>
    <row r="503" spans="1:39" x14ac:dyDescent="0.25">
      <c r="A503" t="s">
        <v>192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29.365787999999998</v>
      </c>
      <c r="I503">
        <v>2.0505330000000002</v>
      </c>
      <c r="J503" t="s">
        <v>3</v>
      </c>
      <c r="K503">
        <v>28.812808</v>
      </c>
      <c r="L503">
        <v>2.0431300000000001</v>
      </c>
      <c r="M503" t="s">
        <v>4</v>
      </c>
      <c r="N503">
        <v>1.02769</v>
      </c>
      <c r="O503">
        <v>1.8109999999999999E-3</v>
      </c>
      <c r="P503" t="s">
        <v>5</v>
      </c>
      <c r="Q503">
        <v>0</v>
      </c>
      <c r="R503">
        <v>0</v>
      </c>
      <c r="S503" t="s">
        <v>6</v>
      </c>
      <c r="T503">
        <v>4.5141640000000001</v>
      </c>
      <c r="U503">
        <v>1.1301E-2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1.2310000000000001E-3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0.99647699999999995</v>
      </c>
      <c r="AJ503">
        <v>1.9999999999999999E-6</v>
      </c>
      <c r="AK503" t="s">
        <v>12</v>
      </c>
      <c r="AL503">
        <v>0</v>
      </c>
      <c r="AM503">
        <v>0</v>
      </c>
    </row>
    <row r="504" spans="1:39" x14ac:dyDescent="0.25">
      <c r="A504" t="s">
        <v>192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43.630654999999997</v>
      </c>
      <c r="I504">
        <v>4.1084180000000003</v>
      </c>
      <c r="J504" t="s">
        <v>3</v>
      </c>
      <c r="K504">
        <v>42.806350000000002</v>
      </c>
      <c r="L504">
        <v>4.0908800000000003</v>
      </c>
      <c r="M504" t="s">
        <v>4</v>
      </c>
      <c r="N504">
        <v>1.535112</v>
      </c>
      <c r="O504">
        <v>2.712E-3</v>
      </c>
      <c r="P504" t="s">
        <v>5</v>
      </c>
      <c r="Q504">
        <v>0</v>
      </c>
      <c r="R504">
        <v>0</v>
      </c>
      <c r="S504" t="s">
        <v>6</v>
      </c>
      <c r="T504">
        <v>6.7413319999999999</v>
      </c>
      <c r="U504">
        <v>1.7239000000000001E-2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1.23E-3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0.99717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192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57.983077000000002</v>
      </c>
      <c r="I505">
        <v>6.4029170000000004</v>
      </c>
      <c r="J505" t="s">
        <v>3</v>
      </c>
      <c r="K505">
        <v>56.889153999999998</v>
      </c>
      <c r="L505">
        <v>6.3776109999999999</v>
      </c>
      <c r="M505" t="s">
        <v>4</v>
      </c>
      <c r="N505">
        <v>2.0401639999999999</v>
      </c>
      <c r="O505">
        <v>4.3020000000000003E-3</v>
      </c>
      <c r="P505" t="s">
        <v>5</v>
      </c>
      <c r="Q505">
        <v>0</v>
      </c>
      <c r="R505">
        <v>0</v>
      </c>
      <c r="S505" t="s">
        <v>6</v>
      </c>
      <c r="T505">
        <v>8.9755409999999998</v>
      </c>
      <c r="U505">
        <v>2.9498E-2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1.23E-3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0.99749200000000005</v>
      </c>
      <c r="AJ505">
        <v>1.9999999999999999E-6</v>
      </c>
      <c r="AK505" t="s">
        <v>12</v>
      </c>
      <c r="AL505">
        <v>0</v>
      </c>
      <c r="AM505">
        <v>0</v>
      </c>
    </row>
    <row r="506" spans="1:39" x14ac:dyDescent="0.25">
      <c r="A506" t="s">
        <v>192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72.448977999999997</v>
      </c>
      <c r="I506">
        <v>8.3492329999999999</v>
      </c>
      <c r="J506" t="s">
        <v>3</v>
      </c>
      <c r="K506">
        <v>71.084524000000002</v>
      </c>
      <c r="L506">
        <v>8.3090890000000002</v>
      </c>
      <c r="M506" t="s">
        <v>4</v>
      </c>
      <c r="N506">
        <v>2.5430899999999999</v>
      </c>
      <c r="O506">
        <v>6.5189999999999996E-3</v>
      </c>
      <c r="P506" t="s">
        <v>5</v>
      </c>
      <c r="Q506">
        <v>0</v>
      </c>
      <c r="R506">
        <v>0</v>
      </c>
      <c r="S506" t="s">
        <v>6</v>
      </c>
      <c r="T506">
        <v>11.223133000000001</v>
      </c>
      <c r="U506">
        <v>4.2877999999999999E-2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1.23E-3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0.99787400000000004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192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86.844688000000005</v>
      </c>
      <c r="I507">
        <v>10.534383</v>
      </c>
      <c r="J507" t="s">
        <v>3</v>
      </c>
      <c r="K507">
        <v>85.210632000000004</v>
      </c>
      <c r="L507">
        <v>10.476017000000001</v>
      </c>
      <c r="M507" t="s">
        <v>4</v>
      </c>
      <c r="N507">
        <v>3.0447060000000001</v>
      </c>
      <c r="O507">
        <v>8.9280000000000002E-3</v>
      </c>
      <c r="P507" t="s">
        <v>5</v>
      </c>
      <c r="Q507">
        <v>0</v>
      </c>
      <c r="R507">
        <v>0</v>
      </c>
      <c r="S507" t="s">
        <v>6</v>
      </c>
      <c r="T507">
        <v>13.454802000000001</v>
      </c>
      <c r="U507">
        <v>5.2739000000000001E-2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1.23E-3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0.99803699999999995</v>
      </c>
      <c r="AJ507">
        <v>1.9999999999999999E-6</v>
      </c>
      <c r="AK507" t="s">
        <v>12</v>
      </c>
      <c r="AL507">
        <v>0</v>
      </c>
      <c r="AM507">
        <v>0</v>
      </c>
    </row>
    <row r="508" spans="1:39" x14ac:dyDescent="0.25">
      <c r="A508" t="s">
        <v>192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101.03738300000001</v>
      </c>
      <c r="I508">
        <v>11.191867999999999</v>
      </c>
      <c r="J508" t="s">
        <v>3</v>
      </c>
      <c r="K508">
        <v>99.134265999999997</v>
      </c>
      <c r="L508">
        <v>11.115790000000001</v>
      </c>
      <c r="M508" t="s">
        <v>4</v>
      </c>
      <c r="N508">
        <v>3.5446110000000002</v>
      </c>
      <c r="O508">
        <v>1.1521999999999999E-2</v>
      </c>
      <c r="P508" t="s">
        <v>5</v>
      </c>
      <c r="Q508">
        <v>0</v>
      </c>
      <c r="R508">
        <v>0</v>
      </c>
      <c r="S508" t="s">
        <v>6</v>
      </c>
      <c r="T508">
        <v>15.693061</v>
      </c>
      <c r="U508">
        <v>6.6002000000000005E-2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1.23E-3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0.99844100000000002</v>
      </c>
      <c r="AJ508">
        <v>1.9999999999999999E-6</v>
      </c>
      <c r="AK508" t="s">
        <v>12</v>
      </c>
      <c r="AL508">
        <v>0</v>
      </c>
      <c r="AM508">
        <v>0</v>
      </c>
    </row>
    <row r="509" spans="1:39" x14ac:dyDescent="0.25">
      <c r="A509" t="s">
        <v>192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115.38106399999999</v>
      </c>
      <c r="I509">
        <v>14.725967000000001</v>
      </c>
      <c r="J509" t="s">
        <v>3</v>
      </c>
      <c r="K509">
        <v>113.20934200000001</v>
      </c>
      <c r="L509">
        <v>14.624238999999999</v>
      </c>
      <c r="M509" t="s">
        <v>4</v>
      </c>
      <c r="N509">
        <v>4.0441710000000004</v>
      </c>
      <c r="O509">
        <v>1.4489E-2</v>
      </c>
      <c r="P509" t="s">
        <v>5</v>
      </c>
      <c r="Q509">
        <v>0</v>
      </c>
      <c r="R509">
        <v>0</v>
      </c>
      <c r="S509" t="s">
        <v>6</v>
      </c>
      <c r="T509">
        <v>17.919906999999998</v>
      </c>
      <c r="U509">
        <v>7.9384999999999997E-2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1.23E-3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0.99855300000000002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192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129.56432100000001</v>
      </c>
      <c r="I510">
        <v>18.357178000000001</v>
      </c>
      <c r="J510" t="s">
        <v>3</v>
      </c>
      <c r="K510">
        <v>127.123384</v>
      </c>
      <c r="L510">
        <v>18.220566999999999</v>
      </c>
      <c r="M510" t="s">
        <v>4</v>
      </c>
      <c r="N510">
        <v>4.5460140000000004</v>
      </c>
      <c r="O510">
        <v>1.8307E-2</v>
      </c>
      <c r="P510" t="s">
        <v>5</v>
      </c>
      <c r="Q510">
        <v>0</v>
      </c>
      <c r="R510">
        <v>0</v>
      </c>
      <c r="S510" t="s">
        <v>6</v>
      </c>
      <c r="T510">
        <v>20.150715000000002</v>
      </c>
      <c r="U510">
        <v>0.100075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1.23E-3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0.99881500000000001</v>
      </c>
      <c r="AJ510">
        <v>9.9999999999999995E-7</v>
      </c>
      <c r="AK510" t="s">
        <v>12</v>
      </c>
      <c r="AL510">
        <v>0</v>
      </c>
      <c r="AM510">
        <v>0</v>
      </c>
    </row>
    <row r="511" spans="1:39" x14ac:dyDescent="0.25">
      <c r="A511" t="s">
        <v>192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143.82661300000001</v>
      </c>
      <c r="I511">
        <v>20.854513000000001</v>
      </c>
      <c r="J511" t="s">
        <v>3</v>
      </c>
      <c r="K511">
        <v>141.11617100000001</v>
      </c>
      <c r="L511">
        <v>20.662105</v>
      </c>
      <c r="M511" t="s">
        <v>4</v>
      </c>
      <c r="N511">
        <v>5.0466709999999999</v>
      </c>
      <c r="O511">
        <v>2.2619E-2</v>
      </c>
      <c r="P511" t="s">
        <v>5</v>
      </c>
      <c r="Q511">
        <v>0</v>
      </c>
      <c r="R511">
        <v>0</v>
      </c>
      <c r="S511" t="s">
        <v>6</v>
      </c>
      <c r="T511">
        <v>22.375914000000002</v>
      </c>
      <c r="U511">
        <v>0.11761199999999999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1.23E-3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0.99891200000000002</v>
      </c>
      <c r="AJ511">
        <v>9.9999999999999995E-7</v>
      </c>
      <c r="AK511" t="s">
        <v>12</v>
      </c>
      <c r="AL511">
        <v>0</v>
      </c>
      <c r="AM511">
        <v>0</v>
      </c>
    </row>
    <row r="512" spans="1:39" x14ac:dyDescent="0.25">
      <c r="A512" t="s">
        <v>192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158.01705999999999</v>
      </c>
      <c r="I512">
        <v>21.241875</v>
      </c>
      <c r="J512" t="s">
        <v>3</v>
      </c>
      <c r="K512">
        <v>155.03697700000001</v>
      </c>
      <c r="L512">
        <v>21.014562000000002</v>
      </c>
      <c r="M512" t="s">
        <v>4</v>
      </c>
      <c r="N512">
        <v>5.5483330000000004</v>
      </c>
      <c r="O512">
        <v>2.7411999999999999E-2</v>
      </c>
      <c r="P512" t="s">
        <v>5</v>
      </c>
      <c r="Q512">
        <v>0</v>
      </c>
      <c r="R512">
        <v>0</v>
      </c>
      <c r="S512" t="s">
        <v>6</v>
      </c>
      <c r="T512">
        <v>24.604299000000001</v>
      </c>
      <c r="U512">
        <v>0.13892699999999999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1.23E-3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0.99893900000000002</v>
      </c>
      <c r="AJ512">
        <v>9.9999999999999995E-7</v>
      </c>
      <c r="AK512" t="s">
        <v>12</v>
      </c>
      <c r="AL512">
        <v>0</v>
      </c>
      <c r="AM512">
        <v>0</v>
      </c>
    </row>
    <row r="513" spans="1:39" x14ac:dyDescent="0.25">
      <c r="A513" t="s">
        <v>192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172.011606</v>
      </c>
      <c r="I513">
        <v>24.145195000000001</v>
      </c>
      <c r="J513" t="s">
        <v>3</v>
      </c>
      <c r="K513">
        <v>168.76248200000001</v>
      </c>
      <c r="L513">
        <v>23.870626999999999</v>
      </c>
      <c r="M513" t="s">
        <v>4</v>
      </c>
      <c r="N513">
        <v>6.0499780000000003</v>
      </c>
      <c r="O513">
        <v>3.3479000000000002E-2</v>
      </c>
      <c r="P513" t="s">
        <v>5</v>
      </c>
      <c r="Q513">
        <v>0</v>
      </c>
      <c r="R513">
        <v>0</v>
      </c>
      <c r="S513" t="s">
        <v>6</v>
      </c>
      <c r="T513">
        <v>26.831947</v>
      </c>
      <c r="U513">
        <v>0.16190399999999999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1.23E-3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0.99896799999999997</v>
      </c>
      <c r="AJ513">
        <v>9.9999999999999995E-7</v>
      </c>
      <c r="AK513" t="s">
        <v>12</v>
      </c>
      <c r="AL513">
        <v>0</v>
      </c>
      <c r="AM513">
        <v>0</v>
      </c>
    </row>
    <row r="514" spans="1:39" x14ac:dyDescent="0.25">
      <c r="A514" t="s">
        <v>192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186.05601799999999</v>
      </c>
      <c r="I514">
        <v>25.824373999999999</v>
      </c>
      <c r="J514" t="s">
        <v>3</v>
      </c>
      <c r="K514">
        <v>182.53709799999999</v>
      </c>
      <c r="L514">
        <v>25.496151999999999</v>
      </c>
      <c r="M514" t="s">
        <v>4</v>
      </c>
      <c r="N514">
        <v>6.5529000000000002</v>
      </c>
      <c r="O514">
        <v>3.9231000000000002E-2</v>
      </c>
      <c r="P514" t="s">
        <v>5</v>
      </c>
      <c r="Q514">
        <v>0</v>
      </c>
      <c r="R514">
        <v>0</v>
      </c>
      <c r="S514" t="s">
        <v>6</v>
      </c>
      <c r="T514">
        <v>29.059401999999999</v>
      </c>
      <c r="U514">
        <v>0.187885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1.23E-3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0.99899000000000004</v>
      </c>
      <c r="AJ514">
        <v>9.9999999999999995E-7</v>
      </c>
      <c r="AK514" t="s">
        <v>12</v>
      </c>
      <c r="AL514">
        <v>0</v>
      </c>
      <c r="AM514">
        <v>0</v>
      </c>
    </row>
    <row r="515" spans="1:39" x14ac:dyDescent="0.25">
      <c r="A515" t="s">
        <v>192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200.23456899999999</v>
      </c>
      <c r="I515">
        <v>27.324815000000001</v>
      </c>
      <c r="J515" t="s">
        <v>3</v>
      </c>
      <c r="K515">
        <v>196.44794300000001</v>
      </c>
      <c r="L515">
        <v>26.954955999999999</v>
      </c>
      <c r="M515" t="s">
        <v>4</v>
      </c>
      <c r="N515">
        <v>7.0534350000000003</v>
      </c>
      <c r="O515">
        <v>4.5803000000000003E-2</v>
      </c>
      <c r="P515" t="s">
        <v>5</v>
      </c>
      <c r="Q515">
        <v>0</v>
      </c>
      <c r="R515">
        <v>0</v>
      </c>
      <c r="S515" t="s">
        <v>6</v>
      </c>
      <c r="T515">
        <v>31.289306</v>
      </c>
      <c r="U515">
        <v>0.21188599999999999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1.23E-3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0.99905200000000005</v>
      </c>
      <c r="AJ515">
        <v>9.9999999999999995E-7</v>
      </c>
      <c r="AK515" t="s">
        <v>12</v>
      </c>
      <c r="AL515">
        <v>0</v>
      </c>
      <c r="AM515">
        <v>0</v>
      </c>
    </row>
    <row r="516" spans="1:39" x14ac:dyDescent="0.25">
      <c r="A516" t="s">
        <v>192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214.45397199999999</v>
      </c>
      <c r="I516">
        <v>30.032498</v>
      </c>
      <c r="J516" t="s">
        <v>3</v>
      </c>
      <c r="K516">
        <v>210.399528</v>
      </c>
      <c r="L516">
        <v>29.629239999999999</v>
      </c>
      <c r="M516" t="s">
        <v>4</v>
      </c>
      <c r="N516">
        <v>7.555237</v>
      </c>
      <c r="O516">
        <v>5.2623000000000003E-2</v>
      </c>
      <c r="P516" t="s">
        <v>5</v>
      </c>
      <c r="Q516">
        <v>0</v>
      </c>
      <c r="R516">
        <v>0</v>
      </c>
      <c r="S516" t="s">
        <v>6</v>
      </c>
      <c r="T516">
        <v>33.507714</v>
      </c>
      <c r="U516">
        <v>0.23075799999999999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1.23E-3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0.99913399999999997</v>
      </c>
      <c r="AJ516">
        <v>9.9999999999999995E-7</v>
      </c>
      <c r="AK516" t="s">
        <v>12</v>
      </c>
      <c r="AL516">
        <v>0</v>
      </c>
      <c r="AM516">
        <v>0</v>
      </c>
    </row>
    <row r="517" spans="1:39" x14ac:dyDescent="0.25">
      <c r="A517" t="s">
        <v>192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228.581884</v>
      </c>
      <c r="I517">
        <v>33.329397999999998</v>
      </c>
      <c r="J517" t="s">
        <v>3</v>
      </c>
      <c r="K517">
        <v>224.25799000000001</v>
      </c>
      <c r="L517">
        <v>32.875917999999999</v>
      </c>
      <c r="M517" t="s">
        <v>4</v>
      </c>
      <c r="N517">
        <v>8.0594850000000005</v>
      </c>
      <c r="O517">
        <v>6.2289999999999998E-2</v>
      </c>
      <c r="P517" t="s">
        <v>5</v>
      </c>
      <c r="Q517">
        <v>0</v>
      </c>
      <c r="R517">
        <v>0</v>
      </c>
      <c r="S517" t="s">
        <v>6</v>
      </c>
      <c r="T517">
        <v>35.721032000000001</v>
      </c>
      <c r="U517">
        <v>0.26097599999999999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1.23E-3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0.99922800000000001</v>
      </c>
      <c r="AJ517">
        <v>9.9999999999999995E-7</v>
      </c>
      <c r="AK517" t="s">
        <v>12</v>
      </c>
      <c r="AL517">
        <v>0</v>
      </c>
      <c r="AM517">
        <v>0</v>
      </c>
    </row>
    <row r="518" spans="1:39" x14ac:dyDescent="0.25">
      <c r="A518" t="s">
        <v>192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242.81479200000001</v>
      </c>
      <c r="I518">
        <v>35.086018000000003</v>
      </c>
      <c r="J518" t="s">
        <v>3</v>
      </c>
      <c r="K518">
        <v>238.21991299999999</v>
      </c>
      <c r="L518">
        <v>34.555148000000003</v>
      </c>
      <c r="M518" t="s">
        <v>4</v>
      </c>
      <c r="N518">
        <v>8.5612259999999996</v>
      </c>
      <c r="O518">
        <v>7.2050000000000003E-2</v>
      </c>
      <c r="P518" t="s">
        <v>5</v>
      </c>
      <c r="Q518">
        <v>0</v>
      </c>
      <c r="R518">
        <v>0</v>
      </c>
      <c r="S518" t="s">
        <v>6</v>
      </c>
      <c r="T518">
        <v>37.918734000000001</v>
      </c>
      <c r="U518">
        <v>0.281829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1.23E-3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0.99927699999999997</v>
      </c>
      <c r="AJ518">
        <v>9.9999999999999995E-7</v>
      </c>
      <c r="AK518" t="s">
        <v>12</v>
      </c>
      <c r="AL518">
        <v>0</v>
      </c>
      <c r="AM518">
        <v>0</v>
      </c>
    </row>
    <row r="519" spans="1:39" x14ac:dyDescent="0.25">
      <c r="A519" t="s">
        <v>192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256.73948899999999</v>
      </c>
      <c r="I519">
        <v>35.994929999999997</v>
      </c>
      <c r="J519" t="s">
        <v>3</v>
      </c>
      <c r="K519">
        <v>251.877691</v>
      </c>
      <c r="L519">
        <v>35.420085</v>
      </c>
      <c r="M519" t="s">
        <v>4</v>
      </c>
      <c r="N519">
        <v>9.0580829999999999</v>
      </c>
      <c r="O519">
        <v>8.0113000000000004E-2</v>
      </c>
      <c r="P519" t="s">
        <v>5</v>
      </c>
      <c r="Q519">
        <v>0</v>
      </c>
      <c r="R519">
        <v>0</v>
      </c>
      <c r="S519" t="s">
        <v>6</v>
      </c>
      <c r="T519">
        <v>40.111877</v>
      </c>
      <c r="U519">
        <v>0.30459599999999998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1.23E-3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0.99934999999999996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192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270.82558299999999</v>
      </c>
      <c r="I520">
        <v>39.855958999999999</v>
      </c>
      <c r="J520" t="s">
        <v>3</v>
      </c>
      <c r="K520">
        <v>265.69399399999998</v>
      </c>
      <c r="L520">
        <v>39.182741</v>
      </c>
      <c r="M520" t="s">
        <v>4</v>
      </c>
      <c r="N520">
        <v>9.5591080000000002</v>
      </c>
      <c r="O520">
        <v>9.0728000000000003E-2</v>
      </c>
      <c r="P520" t="s">
        <v>5</v>
      </c>
      <c r="Q520">
        <v>0</v>
      </c>
      <c r="R520">
        <v>0</v>
      </c>
      <c r="S520" t="s">
        <v>6</v>
      </c>
      <c r="T520">
        <v>42.325208000000003</v>
      </c>
      <c r="U520">
        <v>0.34013199999999999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1.23E-3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0.999394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192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285.12022000000002</v>
      </c>
      <c r="I521">
        <v>41.172308000000001</v>
      </c>
      <c r="J521" t="s">
        <v>3</v>
      </c>
      <c r="K521">
        <v>279.721339</v>
      </c>
      <c r="L521">
        <v>40.492500999999997</v>
      </c>
      <c r="M521" t="s">
        <v>4</v>
      </c>
      <c r="N521">
        <v>10.06312</v>
      </c>
      <c r="O521">
        <v>0.10449</v>
      </c>
      <c r="P521" t="s">
        <v>5</v>
      </c>
      <c r="Q521">
        <v>0</v>
      </c>
      <c r="R521">
        <v>0</v>
      </c>
      <c r="S521" t="s">
        <v>6</v>
      </c>
      <c r="T521">
        <v>44.524383</v>
      </c>
      <c r="U521">
        <v>0.36256500000000003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1.23E-3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0.99940600000000002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193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13.344198</v>
      </c>
      <c r="I522">
        <v>0.13023299999999999</v>
      </c>
      <c r="J522" t="s">
        <v>3</v>
      </c>
      <c r="K522">
        <v>13.073924</v>
      </c>
      <c r="L522">
        <v>0.12884499999999999</v>
      </c>
      <c r="M522" t="s">
        <v>4</v>
      </c>
      <c r="N522">
        <v>0.50391600000000003</v>
      </c>
      <c r="O522">
        <v>9.2400000000000002E-4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1.2340000000000001E-3</v>
      </c>
      <c r="AG522">
        <v>0</v>
      </c>
      <c r="AH522" t="s">
        <v>11</v>
      </c>
      <c r="AI522">
        <v>0.99621599999999999</v>
      </c>
      <c r="AJ522">
        <v>1.9999999999999999E-6</v>
      </c>
      <c r="AK522" t="s">
        <v>12</v>
      </c>
      <c r="AL522">
        <v>0</v>
      </c>
      <c r="AM522">
        <v>0</v>
      </c>
    </row>
    <row r="523" spans="1:39" x14ac:dyDescent="0.25">
      <c r="A523" t="s">
        <v>193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26.51707</v>
      </c>
      <c r="I523">
        <v>0.37152499999999999</v>
      </c>
      <c r="J523" t="s">
        <v>3</v>
      </c>
      <c r="K523">
        <v>25.980737999999999</v>
      </c>
      <c r="L523">
        <v>0.366031</v>
      </c>
      <c r="M523" t="s">
        <v>4</v>
      </c>
      <c r="N523">
        <v>1.005506</v>
      </c>
      <c r="O523">
        <v>1.9250000000000001E-3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1.2310000000000001E-3</v>
      </c>
      <c r="AG523">
        <v>0</v>
      </c>
      <c r="AH523" t="s">
        <v>11</v>
      </c>
      <c r="AI523">
        <v>0.99654100000000001</v>
      </c>
      <c r="AJ523">
        <v>1.9999999999999999E-6</v>
      </c>
      <c r="AK523" t="s">
        <v>12</v>
      </c>
      <c r="AL523">
        <v>0</v>
      </c>
      <c r="AM523">
        <v>0</v>
      </c>
    </row>
    <row r="524" spans="1:39" x14ac:dyDescent="0.25">
      <c r="A524" t="s">
        <v>193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39.634960999999997</v>
      </c>
      <c r="I524">
        <v>0.57232899999999998</v>
      </c>
      <c r="J524" t="s">
        <v>3</v>
      </c>
      <c r="K524">
        <v>38.833306999999998</v>
      </c>
      <c r="L524">
        <v>0.563886</v>
      </c>
      <c r="M524" t="s">
        <v>4</v>
      </c>
      <c r="N524">
        <v>1.504726</v>
      </c>
      <c r="O524">
        <v>2.7750000000000001E-3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1.2310000000000001E-3</v>
      </c>
      <c r="AG524">
        <v>0</v>
      </c>
      <c r="AH524" t="s">
        <v>11</v>
      </c>
      <c r="AI524">
        <v>0.99722299999999997</v>
      </c>
      <c r="AJ524">
        <v>3.0000000000000001E-6</v>
      </c>
      <c r="AK524" t="s">
        <v>12</v>
      </c>
      <c r="AL524">
        <v>0</v>
      </c>
      <c r="AM524">
        <v>0</v>
      </c>
    </row>
    <row r="525" spans="1:39" x14ac:dyDescent="0.25">
      <c r="A525" t="s">
        <v>193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52.693523999999996</v>
      </c>
      <c r="I525">
        <v>0.62421300000000002</v>
      </c>
      <c r="J525" t="s">
        <v>3</v>
      </c>
      <c r="K525">
        <v>51.626508999999999</v>
      </c>
      <c r="L525">
        <v>0.61883600000000005</v>
      </c>
      <c r="M525" t="s">
        <v>4</v>
      </c>
      <c r="N525">
        <v>1.9983839999999999</v>
      </c>
      <c r="O525">
        <v>3.5130000000000001E-3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1.23E-3</v>
      </c>
      <c r="AG525">
        <v>0</v>
      </c>
      <c r="AH525" t="s">
        <v>11</v>
      </c>
      <c r="AI525">
        <v>0.99784600000000001</v>
      </c>
      <c r="AJ525">
        <v>3.0000000000000001E-6</v>
      </c>
      <c r="AK525" t="s">
        <v>12</v>
      </c>
      <c r="AL525">
        <v>0</v>
      </c>
      <c r="AM525">
        <v>0</v>
      </c>
    </row>
    <row r="526" spans="1:39" x14ac:dyDescent="0.25">
      <c r="A526" t="s">
        <v>193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65.786381000000006</v>
      </c>
      <c r="I526">
        <v>0.839225</v>
      </c>
      <c r="J526" t="s">
        <v>3</v>
      </c>
      <c r="K526">
        <v>64.454075000000003</v>
      </c>
      <c r="L526">
        <v>0.83540499999999995</v>
      </c>
      <c r="M526" t="s">
        <v>4</v>
      </c>
      <c r="N526">
        <v>2.4958840000000002</v>
      </c>
      <c r="O526">
        <v>4.3969999999999999E-3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1.23E-3</v>
      </c>
      <c r="AG526">
        <v>0</v>
      </c>
      <c r="AH526" t="s">
        <v>11</v>
      </c>
      <c r="AI526">
        <v>0.99823600000000001</v>
      </c>
      <c r="AJ526">
        <v>1.9999999999999999E-6</v>
      </c>
      <c r="AK526" t="s">
        <v>12</v>
      </c>
      <c r="AL526">
        <v>0</v>
      </c>
      <c r="AM526">
        <v>0</v>
      </c>
    </row>
    <row r="527" spans="1:39" x14ac:dyDescent="0.25">
      <c r="A527" t="s">
        <v>193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78.910933999999997</v>
      </c>
      <c r="I527">
        <v>1.2072419999999999</v>
      </c>
      <c r="J527" t="s">
        <v>3</v>
      </c>
      <c r="K527">
        <v>77.313903999999994</v>
      </c>
      <c r="L527">
        <v>1.201147</v>
      </c>
      <c r="M527" t="s">
        <v>4</v>
      </c>
      <c r="N527">
        <v>3.003104</v>
      </c>
      <c r="O527">
        <v>8.6449999999999999E-3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1.23E-3</v>
      </c>
      <c r="AG527">
        <v>0</v>
      </c>
      <c r="AH527" t="s">
        <v>11</v>
      </c>
      <c r="AI527">
        <v>0.99869799999999997</v>
      </c>
      <c r="AJ527">
        <v>1.9999999999999999E-6</v>
      </c>
      <c r="AK527" t="s">
        <v>12</v>
      </c>
      <c r="AL527">
        <v>0</v>
      </c>
      <c r="AM527">
        <v>0</v>
      </c>
    </row>
    <row r="528" spans="1:39" x14ac:dyDescent="0.25">
      <c r="A528" t="s">
        <v>193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91.947728999999995</v>
      </c>
      <c r="I528">
        <v>1.625097</v>
      </c>
      <c r="J528" t="s">
        <v>3</v>
      </c>
      <c r="K528">
        <v>90.08605</v>
      </c>
      <c r="L528">
        <v>1.615739</v>
      </c>
      <c r="M528" t="s">
        <v>4</v>
      </c>
      <c r="N528">
        <v>3.4987539999999999</v>
      </c>
      <c r="O528">
        <v>9.9000000000000008E-3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1.23E-3</v>
      </c>
      <c r="AG528">
        <v>0</v>
      </c>
      <c r="AH528" t="s">
        <v>11</v>
      </c>
      <c r="AI528">
        <v>0.99894499999999997</v>
      </c>
      <c r="AJ528">
        <v>9.9999999999999995E-7</v>
      </c>
      <c r="AK528" t="s">
        <v>12</v>
      </c>
      <c r="AL528">
        <v>0</v>
      </c>
      <c r="AM528">
        <v>0</v>
      </c>
    </row>
    <row r="529" spans="1:39" x14ac:dyDescent="0.25">
      <c r="A529" t="s">
        <v>193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104.983752</v>
      </c>
      <c r="I529">
        <v>1.9241619999999999</v>
      </c>
      <c r="J529" t="s">
        <v>3</v>
      </c>
      <c r="K529">
        <v>102.857691</v>
      </c>
      <c r="L529">
        <v>1.912514</v>
      </c>
      <c r="M529" t="s">
        <v>4</v>
      </c>
      <c r="N529">
        <v>3.9972720000000002</v>
      </c>
      <c r="O529">
        <v>1.1668E-2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1.23E-3</v>
      </c>
      <c r="AG529">
        <v>0</v>
      </c>
      <c r="AH529" t="s">
        <v>11</v>
      </c>
      <c r="AI529">
        <v>0.99896300000000005</v>
      </c>
      <c r="AJ529">
        <v>9.9999999999999995E-7</v>
      </c>
      <c r="AK529" t="s">
        <v>12</v>
      </c>
      <c r="AL529">
        <v>0</v>
      </c>
      <c r="AM529">
        <v>0</v>
      </c>
    </row>
    <row r="530" spans="1:39" x14ac:dyDescent="0.25">
      <c r="A530" t="s">
        <v>193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118.080895</v>
      </c>
      <c r="I530">
        <v>2.3118789999999998</v>
      </c>
      <c r="J530" t="s">
        <v>3</v>
      </c>
      <c r="K530">
        <v>115.689802</v>
      </c>
      <c r="L530">
        <v>2.2977020000000001</v>
      </c>
      <c r="M530" t="s">
        <v>4</v>
      </c>
      <c r="N530">
        <v>4.4937459999999998</v>
      </c>
      <c r="O530">
        <v>1.3821E-2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1.23E-3</v>
      </c>
      <c r="AG530">
        <v>0</v>
      </c>
      <c r="AH530" t="s">
        <v>11</v>
      </c>
      <c r="AI530">
        <v>0.99901499999999999</v>
      </c>
      <c r="AJ530">
        <v>9.9999999999999995E-7</v>
      </c>
      <c r="AK530" t="s">
        <v>12</v>
      </c>
      <c r="AL530">
        <v>0</v>
      </c>
      <c r="AM530">
        <v>0</v>
      </c>
    </row>
    <row r="531" spans="1:39" x14ac:dyDescent="0.25">
      <c r="A531" t="s">
        <v>193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131.18141499999999</v>
      </c>
      <c r="I531">
        <v>2.8304010000000002</v>
      </c>
      <c r="J531" t="s">
        <v>3</v>
      </c>
      <c r="K531">
        <v>128.52540400000001</v>
      </c>
      <c r="L531">
        <v>2.8116539999999999</v>
      </c>
      <c r="M531" t="s">
        <v>4</v>
      </c>
      <c r="N531">
        <v>4.9884969999999997</v>
      </c>
      <c r="O531">
        <v>1.5705E-2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1.23E-3</v>
      </c>
      <c r="AG531">
        <v>0</v>
      </c>
      <c r="AH531" t="s">
        <v>11</v>
      </c>
      <c r="AI531">
        <v>0.999058</v>
      </c>
      <c r="AJ531">
        <v>9.9999999999999995E-7</v>
      </c>
      <c r="AK531" t="s">
        <v>12</v>
      </c>
      <c r="AL531">
        <v>0</v>
      </c>
      <c r="AM531">
        <v>0</v>
      </c>
    </row>
    <row r="532" spans="1:39" x14ac:dyDescent="0.25">
      <c r="A532" t="s">
        <v>193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144.27202199999999</v>
      </c>
      <c r="I532">
        <v>2.9388350000000001</v>
      </c>
      <c r="J532" t="s">
        <v>3</v>
      </c>
      <c r="K532">
        <v>141.35174699999999</v>
      </c>
      <c r="L532">
        <v>2.923416</v>
      </c>
      <c r="M532" t="s">
        <v>4</v>
      </c>
      <c r="N532">
        <v>5.4826930000000003</v>
      </c>
      <c r="O532">
        <v>1.7425E-2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1.23E-3</v>
      </c>
      <c r="AG532">
        <v>0</v>
      </c>
      <c r="AH532" t="s">
        <v>11</v>
      </c>
      <c r="AI532">
        <v>0.99917299999999998</v>
      </c>
      <c r="AJ532">
        <v>9.9999999999999995E-7</v>
      </c>
      <c r="AK532" t="s">
        <v>12</v>
      </c>
      <c r="AL532">
        <v>0</v>
      </c>
      <c r="AM532">
        <v>0</v>
      </c>
    </row>
    <row r="533" spans="1:39" x14ac:dyDescent="0.25">
      <c r="A533" t="s">
        <v>193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157.257194</v>
      </c>
      <c r="I533">
        <v>2.8323870000000002</v>
      </c>
      <c r="J533" t="s">
        <v>3</v>
      </c>
      <c r="K533">
        <v>154.07269199999999</v>
      </c>
      <c r="L533">
        <v>2.8153030000000001</v>
      </c>
      <c r="M533" t="s">
        <v>4</v>
      </c>
      <c r="N533">
        <v>5.9796399999999998</v>
      </c>
      <c r="O533">
        <v>1.9692999999999999E-2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1.23E-3</v>
      </c>
      <c r="AG533">
        <v>0</v>
      </c>
      <c r="AH533" t="s">
        <v>11</v>
      </c>
      <c r="AI533">
        <v>0.99923399999999996</v>
      </c>
      <c r="AJ533">
        <v>9.9999999999999995E-7</v>
      </c>
      <c r="AK533" t="s">
        <v>12</v>
      </c>
      <c r="AL533">
        <v>0</v>
      </c>
      <c r="AM533">
        <v>0</v>
      </c>
    </row>
    <row r="534" spans="1:39" x14ac:dyDescent="0.25">
      <c r="A534" t="s">
        <v>193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170.25830400000001</v>
      </c>
      <c r="I534">
        <v>3.02658</v>
      </c>
      <c r="J534" t="s">
        <v>3</v>
      </c>
      <c r="K534">
        <v>166.80909399999999</v>
      </c>
      <c r="L534">
        <v>3.011072</v>
      </c>
      <c r="M534" t="s">
        <v>4</v>
      </c>
      <c r="N534">
        <v>6.4745429999999997</v>
      </c>
      <c r="O534">
        <v>2.1888000000000001E-2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1.23E-3</v>
      </c>
      <c r="AG534">
        <v>0</v>
      </c>
      <c r="AH534" t="s">
        <v>11</v>
      </c>
      <c r="AI534">
        <v>0.99926099999999995</v>
      </c>
      <c r="AJ534">
        <v>9.9999999999999995E-7</v>
      </c>
      <c r="AK534" t="s">
        <v>12</v>
      </c>
      <c r="AL534">
        <v>0</v>
      </c>
      <c r="AM534">
        <v>0</v>
      </c>
    </row>
    <row r="535" spans="1:39" x14ac:dyDescent="0.25">
      <c r="A535" t="s">
        <v>193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183.223995</v>
      </c>
      <c r="I535">
        <v>3.628708</v>
      </c>
      <c r="J535" t="s">
        <v>3</v>
      </c>
      <c r="K535">
        <v>179.510087</v>
      </c>
      <c r="L535">
        <v>3.6089869999999999</v>
      </c>
      <c r="M535" t="s">
        <v>4</v>
      </c>
      <c r="N535">
        <v>6.9724750000000002</v>
      </c>
      <c r="O535">
        <v>2.4119999999999999E-2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1.23E-3</v>
      </c>
      <c r="AG535">
        <v>0</v>
      </c>
      <c r="AH535" t="s">
        <v>11</v>
      </c>
      <c r="AI535">
        <v>0.99937699999999996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193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196.203563</v>
      </c>
      <c r="I536">
        <v>3.8319990000000002</v>
      </c>
      <c r="J536" t="s">
        <v>3</v>
      </c>
      <c r="K536">
        <v>192.22414800000001</v>
      </c>
      <c r="L536">
        <v>3.815817</v>
      </c>
      <c r="M536" t="s">
        <v>4</v>
      </c>
      <c r="N536">
        <v>7.4684419999999996</v>
      </c>
      <c r="O536">
        <v>2.6671E-2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1.23E-3</v>
      </c>
      <c r="AG536">
        <v>0</v>
      </c>
      <c r="AH536" t="s">
        <v>11</v>
      </c>
      <c r="AI536">
        <v>0.99942299999999995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193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209.27946399999999</v>
      </c>
      <c r="I537">
        <v>4.5754070000000002</v>
      </c>
      <c r="J537" t="s">
        <v>3</v>
      </c>
      <c r="K537">
        <v>205.03500399999999</v>
      </c>
      <c r="L537">
        <v>4.5630790000000001</v>
      </c>
      <c r="M537" t="s">
        <v>4</v>
      </c>
      <c r="N537">
        <v>7.9639959999999999</v>
      </c>
      <c r="O537">
        <v>2.9793E-2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1.23E-3</v>
      </c>
      <c r="AG537">
        <v>0</v>
      </c>
      <c r="AH537" t="s">
        <v>11</v>
      </c>
      <c r="AI537">
        <v>0.99944999999999995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193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222.33196899999999</v>
      </c>
      <c r="I538">
        <v>5.354444</v>
      </c>
      <c r="J538" t="s">
        <v>3</v>
      </c>
      <c r="K538">
        <v>217.821944</v>
      </c>
      <c r="L538">
        <v>5.3396929999999996</v>
      </c>
      <c r="M538" t="s">
        <v>4</v>
      </c>
      <c r="N538">
        <v>8.4593179999999997</v>
      </c>
      <c r="O538">
        <v>3.3125000000000002E-2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1.23E-3</v>
      </c>
      <c r="AG538">
        <v>0</v>
      </c>
      <c r="AH538" t="s">
        <v>11</v>
      </c>
      <c r="AI538">
        <v>0.99950499999999998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193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235.39096699999999</v>
      </c>
      <c r="I539">
        <v>6.3296979999999996</v>
      </c>
      <c r="J539" t="s">
        <v>3</v>
      </c>
      <c r="K539">
        <v>230.61613600000001</v>
      </c>
      <c r="L539">
        <v>6.3057829999999999</v>
      </c>
      <c r="M539" t="s">
        <v>4</v>
      </c>
      <c r="N539">
        <v>8.9563400000000009</v>
      </c>
      <c r="O539">
        <v>3.5737999999999999E-2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1.23E-3</v>
      </c>
      <c r="AG539">
        <v>0</v>
      </c>
      <c r="AH539" t="s">
        <v>11</v>
      </c>
      <c r="AI539">
        <v>0.99951299999999998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193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248.42129600000001</v>
      </c>
      <c r="I540">
        <v>7.3668760000000004</v>
      </c>
      <c r="J540" t="s">
        <v>3</v>
      </c>
      <c r="K540">
        <v>243.38162700000001</v>
      </c>
      <c r="L540">
        <v>7.3388390000000001</v>
      </c>
      <c r="M540" t="s">
        <v>4</v>
      </c>
      <c r="N540">
        <v>9.4510710000000007</v>
      </c>
      <c r="O540">
        <v>3.9015000000000001E-2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1.23E-3</v>
      </c>
      <c r="AG540">
        <v>0</v>
      </c>
      <c r="AH540" t="s">
        <v>11</v>
      </c>
      <c r="AI540">
        <v>0.99955700000000003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193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261.48973999999998</v>
      </c>
      <c r="I541">
        <v>8.2544579999999996</v>
      </c>
      <c r="J541" t="s">
        <v>3</v>
      </c>
      <c r="K541">
        <v>256.18508100000003</v>
      </c>
      <c r="L541">
        <v>8.2278369999999992</v>
      </c>
      <c r="M541" t="s">
        <v>4</v>
      </c>
      <c r="N541">
        <v>9.9468160000000001</v>
      </c>
      <c r="O541">
        <v>4.2143E-2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1.23E-3</v>
      </c>
      <c r="AG541">
        <v>0</v>
      </c>
      <c r="AH541" t="s">
        <v>11</v>
      </c>
      <c r="AI541">
        <v>0.99955700000000003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194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194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194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194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194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194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194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194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194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194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194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194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194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194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194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194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194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194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194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194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195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13.770744000000001</v>
      </c>
      <c r="I562">
        <v>0.22650700000000001</v>
      </c>
      <c r="J562" t="s">
        <v>3</v>
      </c>
      <c r="K562">
        <v>13.490416</v>
      </c>
      <c r="L562">
        <v>0.22205800000000001</v>
      </c>
      <c r="M562" t="s">
        <v>4</v>
      </c>
      <c r="N562">
        <v>0.51585800000000004</v>
      </c>
      <c r="O562">
        <v>4.4499999999999997E-4</v>
      </c>
      <c r="P562" t="s">
        <v>5</v>
      </c>
      <c r="Q562">
        <v>0</v>
      </c>
      <c r="R562">
        <v>0</v>
      </c>
      <c r="S562" t="s">
        <v>6</v>
      </c>
      <c r="T562">
        <v>2.2481499999999999</v>
      </c>
      <c r="U562">
        <v>2.7330000000000002E-3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1.2329999999999999E-3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0.99646400000000002</v>
      </c>
      <c r="AJ562">
        <v>3.0000000000000001E-6</v>
      </c>
      <c r="AK562" t="s">
        <v>12</v>
      </c>
      <c r="AL562">
        <v>0</v>
      </c>
      <c r="AM562">
        <v>0</v>
      </c>
    </row>
    <row r="563" spans="1:39" x14ac:dyDescent="0.25">
      <c r="A563" t="s">
        <v>195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27.309018999999999</v>
      </c>
      <c r="I563">
        <v>0.69322700000000004</v>
      </c>
      <c r="J563" t="s">
        <v>3</v>
      </c>
      <c r="K563">
        <v>26.754190000000001</v>
      </c>
      <c r="L563">
        <v>0.67101900000000003</v>
      </c>
      <c r="M563" t="s">
        <v>4</v>
      </c>
      <c r="N563">
        <v>1.03003</v>
      </c>
      <c r="O563">
        <v>1.588E-3</v>
      </c>
      <c r="P563" t="s">
        <v>5</v>
      </c>
      <c r="Q563">
        <v>0</v>
      </c>
      <c r="R563">
        <v>0</v>
      </c>
      <c r="S563" t="s">
        <v>6</v>
      </c>
      <c r="T563">
        <v>4.4760229999999996</v>
      </c>
      <c r="U563">
        <v>8.1770000000000002E-3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1.2310000000000001E-3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0.99709199999999998</v>
      </c>
      <c r="AJ563">
        <v>3.9999999999999998E-6</v>
      </c>
      <c r="AK563" t="s">
        <v>12</v>
      </c>
      <c r="AL563">
        <v>0</v>
      </c>
      <c r="AM563">
        <v>0</v>
      </c>
    </row>
    <row r="564" spans="1:39" x14ac:dyDescent="0.25">
      <c r="A564" t="s">
        <v>195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40.863339000000003</v>
      </c>
      <c r="I564">
        <v>2.6885729999999999</v>
      </c>
      <c r="J564" t="s">
        <v>3</v>
      </c>
      <c r="K564">
        <v>40.035328999999997</v>
      </c>
      <c r="L564">
        <v>2.6336919999999999</v>
      </c>
      <c r="M564" t="s">
        <v>4</v>
      </c>
      <c r="N564">
        <v>1.548948</v>
      </c>
      <c r="O564">
        <v>1.1147000000000001E-2</v>
      </c>
      <c r="P564" t="s">
        <v>5</v>
      </c>
      <c r="Q564">
        <v>0</v>
      </c>
      <c r="R564">
        <v>0</v>
      </c>
      <c r="S564" t="s">
        <v>6</v>
      </c>
      <c r="T564">
        <v>6.7646850000000001</v>
      </c>
      <c r="U564">
        <v>0.21729399999999999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1.23E-3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0.997699</v>
      </c>
      <c r="AJ564">
        <v>3.0000000000000001E-6</v>
      </c>
      <c r="AK564" t="s">
        <v>12</v>
      </c>
      <c r="AL564">
        <v>0</v>
      </c>
      <c r="AM564">
        <v>0</v>
      </c>
    </row>
    <row r="565" spans="1:39" x14ac:dyDescent="0.25">
      <c r="A565" t="s">
        <v>195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54.251218000000001</v>
      </c>
      <c r="I565">
        <v>5.2278269999999996</v>
      </c>
      <c r="J565" t="s">
        <v>3</v>
      </c>
      <c r="K565">
        <v>53.153494000000002</v>
      </c>
      <c r="L565">
        <v>5.164847</v>
      </c>
      <c r="M565" t="s">
        <v>4</v>
      </c>
      <c r="N565">
        <v>2.0531039999999998</v>
      </c>
      <c r="O565">
        <v>1.2411E-2</v>
      </c>
      <c r="P565" t="s">
        <v>5</v>
      </c>
      <c r="Q565">
        <v>0</v>
      </c>
      <c r="R565">
        <v>0</v>
      </c>
      <c r="S565" t="s">
        <v>6</v>
      </c>
      <c r="T565">
        <v>9.0036369999999994</v>
      </c>
      <c r="U565">
        <v>0.298232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1.23E-3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0.99811099999999997</v>
      </c>
      <c r="AJ565">
        <v>3.0000000000000001E-6</v>
      </c>
      <c r="AK565" t="s">
        <v>12</v>
      </c>
      <c r="AL565">
        <v>0</v>
      </c>
      <c r="AM565">
        <v>0</v>
      </c>
    </row>
    <row r="566" spans="1:39" x14ac:dyDescent="0.25">
      <c r="A566" t="s">
        <v>195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67.492125000000001</v>
      </c>
      <c r="I566">
        <v>6.0925599999999998</v>
      </c>
      <c r="J566" t="s">
        <v>3</v>
      </c>
      <c r="K566">
        <v>66.124466999999996</v>
      </c>
      <c r="L566">
        <v>6.0139089999999999</v>
      </c>
      <c r="M566" t="s">
        <v>4</v>
      </c>
      <c r="N566">
        <v>2.55531</v>
      </c>
      <c r="O566">
        <v>1.3917000000000001E-2</v>
      </c>
      <c r="P566" t="s">
        <v>5</v>
      </c>
      <c r="Q566">
        <v>0</v>
      </c>
      <c r="R566">
        <v>0</v>
      </c>
      <c r="S566" t="s">
        <v>6</v>
      </c>
      <c r="T566">
        <v>11.233802000000001</v>
      </c>
      <c r="U566">
        <v>0.33615499999999998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1.23E-3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0.99856999999999996</v>
      </c>
      <c r="AJ566">
        <v>1.9999999999999999E-6</v>
      </c>
      <c r="AK566" t="s">
        <v>12</v>
      </c>
      <c r="AL566">
        <v>0</v>
      </c>
      <c r="AM566">
        <v>0</v>
      </c>
    </row>
    <row r="567" spans="1:39" x14ac:dyDescent="0.25">
      <c r="A567" t="s">
        <v>195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80.738549000000006</v>
      </c>
      <c r="I567">
        <v>6.7342329999999997</v>
      </c>
      <c r="J567" t="s">
        <v>3</v>
      </c>
      <c r="K567">
        <v>79.101866000000001</v>
      </c>
      <c r="L567">
        <v>6.6365869999999996</v>
      </c>
      <c r="M567" t="s">
        <v>4</v>
      </c>
      <c r="N567">
        <v>3.056524</v>
      </c>
      <c r="O567">
        <v>1.5994000000000001E-2</v>
      </c>
      <c r="P567" t="s">
        <v>5</v>
      </c>
      <c r="Q567">
        <v>0</v>
      </c>
      <c r="R567">
        <v>0</v>
      </c>
      <c r="S567" t="s">
        <v>6</v>
      </c>
      <c r="T567">
        <v>13.463711</v>
      </c>
      <c r="U567">
        <v>0.36462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1.23E-3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0.99890599999999996</v>
      </c>
      <c r="AJ567">
        <v>9.9999999999999995E-7</v>
      </c>
      <c r="AK567" t="s">
        <v>12</v>
      </c>
      <c r="AL567">
        <v>0</v>
      </c>
      <c r="AM567">
        <v>0</v>
      </c>
    </row>
    <row r="568" spans="1:39" x14ac:dyDescent="0.25">
      <c r="A568" t="s">
        <v>195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94.009885999999995</v>
      </c>
      <c r="I568">
        <v>7.7202510000000002</v>
      </c>
      <c r="J568" t="s">
        <v>3</v>
      </c>
      <c r="K568">
        <v>92.104026000000005</v>
      </c>
      <c r="L568">
        <v>7.605111</v>
      </c>
      <c r="M568" t="s">
        <v>4</v>
      </c>
      <c r="N568">
        <v>3.5616810000000001</v>
      </c>
      <c r="O568">
        <v>1.7853999999999998E-2</v>
      </c>
      <c r="P568" t="s">
        <v>5</v>
      </c>
      <c r="Q568">
        <v>0</v>
      </c>
      <c r="R568">
        <v>0</v>
      </c>
      <c r="S568" t="s">
        <v>6</v>
      </c>
      <c r="T568">
        <v>15.684399000000001</v>
      </c>
      <c r="U568">
        <v>0.38103300000000001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1.23E-3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0.99893799999999999</v>
      </c>
      <c r="AJ568">
        <v>9.9999999999999995E-7</v>
      </c>
      <c r="AK568" t="s">
        <v>12</v>
      </c>
      <c r="AL568">
        <v>0</v>
      </c>
      <c r="AM568">
        <v>0</v>
      </c>
    </row>
    <row r="569" spans="1:39" x14ac:dyDescent="0.25">
      <c r="A569" t="s">
        <v>195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107.37237</v>
      </c>
      <c r="I569">
        <v>8.2252930000000006</v>
      </c>
      <c r="J569" t="s">
        <v>3</v>
      </c>
      <c r="K569">
        <v>105.192657</v>
      </c>
      <c r="L569">
        <v>8.1038750000000004</v>
      </c>
      <c r="M569" t="s">
        <v>4</v>
      </c>
      <c r="N569">
        <v>4.0643969999999996</v>
      </c>
      <c r="O569">
        <v>1.9965E-2</v>
      </c>
      <c r="P569" t="s">
        <v>5</v>
      </c>
      <c r="Q569">
        <v>0</v>
      </c>
      <c r="R569">
        <v>0</v>
      </c>
      <c r="S569" t="s">
        <v>6</v>
      </c>
      <c r="T569">
        <v>17.895780999999999</v>
      </c>
      <c r="U569">
        <v>0.38683000000000001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1.23E-3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0.99904800000000005</v>
      </c>
      <c r="AJ569">
        <v>9.9999999999999995E-7</v>
      </c>
      <c r="AK569" t="s">
        <v>12</v>
      </c>
      <c r="AL569">
        <v>0</v>
      </c>
      <c r="AM569">
        <v>0</v>
      </c>
    </row>
    <row r="570" spans="1:39" x14ac:dyDescent="0.25">
      <c r="A570" t="s">
        <v>195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120.68907900000001</v>
      </c>
      <c r="I570">
        <v>9.5436399999999999</v>
      </c>
      <c r="J570" t="s">
        <v>3</v>
      </c>
      <c r="K570">
        <v>118.23942099999999</v>
      </c>
      <c r="L570">
        <v>9.3978970000000004</v>
      </c>
      <c r="M570" t="s">
        <v>4</v>
      </c>
      <c r="N570">
        <v>4.5669500000000003</v>
      </c>
      <c r="O570">
        <v>2.2789E-2</v>
      </c>
      <c r="P570" t="s">
        <v>5</v>
      </c>
      <c r="Q570">
        <v>0</v>
      </c>
      <c r="R570">
        <v>0</v>
      </c>
      <c r="S570" t="s">
        <v>6</v>
      </c>
      <c r="T570">
        <v>20.111917999999999</v>
      </c>
      <c r="U570">
        <v>0.403729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1.23E-3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0.99911099999999997</v>
      </c>
      <c r="AJ570">
        <v>9.9999999999999995E-7</v>
      </c>
      <c r="AK570" t="s">
        <v>12</v>
      </c>
      <c r="AL570">
        <v>0</v>
      </c>
      <c r="AM570">
        <v>0</v>
      </c>
    </row>
    <row r="571" spans="1:39" x14ac:dyDescent="0.25">
      <c r="A571" t="s">
        <v>195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134.01846599999999</v>
      </c>
      <c r="I571">
        <v>10.380902000000001</v>
      </c>
      <c r="J571" t="s">
        <v>3</v>
      </c>
      <c r="K571">
        <v>131.29753600000001</v>
      </c>
      <c r="L571">
        <v>10.210943</v>
      </c>
      <c r="M571" t="s">
        <v>4</v>
      </c>
      <c r="N571">
        <v>5.0734320000000004</v>
      </c>
      <c r="O571">
        <v>2.6283999999999998E-2</v>
      </c>
      <c r="P571" t="s">
        <v>5</v>
      </c>
      <c r="Q571">
        <v>0</v>
      </c>
      <c r="R571">
        <v>0</v>
      </c>
      <c r="S571" t="s">
        <v>6</v>
      </c>
      <c r="T571">
        <v>22.334980999999999</v>
      </c>
      <c r="U571">
        <v>0.40959499999999999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1.23E-3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0.99924400000000002</v>
      </c>
      <c r="AJ571">
        <v>9.9999999999999995E-7</v>
      </c>
      <c r="AK571" t="s">
        <v>12</v>
      </c>
      <c r="AL571">
        <v>0</v>
      </c>
      <c r="AM571">
        <v>0</v>
      </c>
    </row>
    <row r="572" spans="1:39" x14ac:dyDescent="0.25">
      <c r="A572" t="s">
        <v>195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147.260694</v>
      </c>
      <c r="I572">
        <v>11.3779</v>
      </c>
      <c r="J572" t="s">
        <v>3</v>
      </c>
      <c r="K572">
        <v>144.27058500000001</v>
      </c>
      <c r="L572">
        <v>11.175274</v>
      </c>
      <c r="M572" t="s">
        <v>4</v>
      </c>
      <c r="N572">
        <v>5.5750909999999996</v>
      </c>
      <c r="O572">
        <v>2.9388999999999998E-2</v>
      </c>
      <c r="P572" t="s">
        <v>5</v>
      </c>
      <c r="Q572">
        <v>0</v>
      </c>
      <c r="R572">
        <v>0</v>
      </c>
      <c r="S572" t="s">
        <v>6</v>
      </c>
      <c r="T572">
        <v>24.554124000000002</v>
      </c>
      <c r="U572">
        <v>0.427726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1.23E-3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0.99925699999999995</v>
      </c>
      <c r="AJ572">
        <v>9.9999999999999995E-7</v>
      </c>
      <c r="AK572" t="s">
        <v>12</v>
      </c>
      <c r="AL572">
        <v>0</v>
      </c>
      <c r="AM572">
        <v>0</v>
      </c>
    </row>
    <row r="573" spans="1:39" x14ac:dyDescent="0.25">
      <c r="A573" t="s">
        <v>195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160.63593499999999</v>
      </c>
      <c r="I573">
        <v>12.478794000000001</v>
      </c>
      <c r="J573" t="s">
        <v>3</v>
      </c>
      <c r="K573">
        <v>157.377264</v>
      </c>
      <c r="L573">
        <v>12.237337999999999</v>
      </c>
      <c r="M573" t="s">
        <v>4</v>
      </c>
      <c r="N573">
        <v>6.0798589999999999</v>
      </c>
      <c r="O573">
        <v>3.5831000000000002E-2</v>
      </c>
      <c r="P573" t="s">
        <v>5</v>
      </c>
      <c r="Q573">
        <v>0</v>
      </c>
      <c r="R573">
        <v>0</v>
      </c>
      <c r="S573" t="s">
        <v>6</v>
      </c>
      <c r="T573">
        <v>26.773561999999998</v>
      </c>
      <c r="U573">
        <v>0.44486399999999998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1.23E-3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0.99931300000000001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195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173.896354</v>
      </c>
      <c r="I574">
        <v>13.476378</v>
      </c>
      <c r="J574" t="s">
        <v>3</v>
      </c>
      <c r="K574">
        <v>170.36868699999999</v>
      </c>
      <c r="L574">
        <v>13.190182</v>
      </c>
      <c r="M574" t="s">
        <v>4</v>
      </c>
      <c r="N574">
        <v>6.5813360000000003</v>
      </c>
      <c r="O574">
        <v>4.0405000000000003E-2</v>
      </c>
      <c r="P574" t="s">
        <v>5</v>
      </c>
      <c r="Q574">
        <v>0</v>
      </c>
      <c r="R574">
        <v>0</v>
      </c>
      <c r="S574" t="s">
        <v>6</v>
      </c>
      <c r="T574">
        <v>28.998280999999999</v>
      </c>
      <c r="U574">
        <v>0.45856200000000003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1.23E-3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0.99931300000000001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195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187.11604299999999</v>
      </c>
      <c r="I575">
        <v>14.193241</v>
      </c>
      <c r="J575" t="s">
        <v>3</v>
      </c>
      <c r="K575">
        <v>183.31925200000001</v>
      </c>
      <c r="L575">
        <v>13.88944</v>
      </c>
      <c r="M575" t="s">
        <v>4</v>
      </c>
      <c r="N575">
        <v>7.0876760000000001</v>
      </c>
      <c r="O575">
        <v>4.3693999999999997E-2</v>
      </c>
      <c r="P575" t="s">
        <v>5</v>
      </c>
      <c r="Q575">
        <v>0</v>
      </c>
      <c r="R575">
        <v>0</v>
      </c>
      <c r="S575" t="s">
        <v>6</v>
      </c>
      <c r="T575">
        <v>31.211281</v>
      </c>
      <c r="U575">
        <v>0.465779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1.23E-3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0.99943099999999996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195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200.39612299999999</v>
      </c>
      <c r="I576">
        <v>14.929698999999999</v>
      </c>
      <c r="J576" t="s">
        <v>3</v>
      </c>
      <c r="K576">
        <v>196.32669100000001</v>
      </c>
      <c r="L576">
        <v>14.599022</v>
      </c>
      <c r="M576" t="s">
        <v>4</v>
      </c>
      <c r="N576">
        <v>7.5966930000000001</v>
      </c>
      <c r="O576">
        <v>4.8078999999999997E-2</v>
      </c>
      <c r="P576" t="s">
        <v>5</v>
      </c>
      <c r="Q576">
        <v>0</v>
      </c>
      <c r="R576">
        <v>0</v>
      </c>
      <c r="S576" t="s">
        <v>6</v>
      </c>
      <c r="T576">
        <v>33.426637999999997</v>
      </c>
      <c r="U576">
        <v>0.47372500000000001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1.23E-3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0.99946100000000004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195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213.74705299999999</v>
      </c>
      <c r="I577">
        <v>15.446944</v>
      </c>
      <c r="J577" t="s">
        <v>3</v>
      </c>
      <c r="K577">
        <v>209.408185</v>
      </c>
      <c r="L577">
        <v>15.077927000000001</v>
      </c>
      <c r="M577" t="s">
        <v>4</v>
      </c>
      <c r="N577">
        <v>8.1025209999999994</v>
      </c>
      <c r="O577">
        <v>5.4837999999999998E-2</v>
      </c>
      <c r="P577" t="s">
        <v>5</v>
      </c>
      <c r="Q577">
        <v>0</v>
      </c>
      <c r="R577">
        <v>0</v>
      </c>
      <c r="S577" t="s">
        <v>6</v>
      </c>
      <c r="T577">
        <v>35.633808000000002</v>
      </c>
      <c r="U577">
        <v>0.49534299999999998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1.23E-3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0.99948899999999996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195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227.059966</v>
      </c>
      <c r="I578">
        <v>16.666253000000001</v>
      </c>
      <c r="J578" t="s">
        <v>3</v>
      </c>
      <c r="K578">
        <v>222.45085800000001</v>
      </c>
      <c r="L578">
        <v>16.254299</v>
      </c>
      <c r="M578" t="s">
        <v>4</v>
      </c>
      <c r="N578">
        <v>8.6129770000000008</v>
      </c>
      <c r="O578">
        <v>6.2597E-2</v>
      </c>
      <c r="P578" t="s">
        <v>5</v>
      </c>
      <c r="Q578">
        <v>0</v>
      </c>
      <c r="R578">
        <v>0</v>
      </c>
      <c r="S578" t="s">
        <v>6</v>
      </c>
      <c r="T578">
        <v>37.837310000000002</v>
      </c>
      <c r="U578">
        <v>0.49845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1.23E-3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0.99949399999999999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195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240.35280599999999</v>
      </c>
      <c r="I579">
        <v>18.055247999999999</v>
      </c>
      <c r="J579" t="s">
        <v>3</v>
      </c>
      <c r="K579">
        <v>235.46653800000001</v>
      </c>
      <c r="L579">
        <v>17.630208</v>
      </c>
      <c r="M579" t="s">
        <v>4</v>
      </c>
      <c r="N579">
        <v>9.1150140000000004</v>
      </c>
      <c r="O579">
        <v>6.8863999999999995E-2</v>
      </c>
      <c r="P579" t="s">
        <v>5</v>
      </c>
      <c r="Q579">
        <v>0</v>
      </c>
      <c r="R579">
        <v>0</v>
      </c>
      <c r="S579" t="s">
        <v>6</v>
      </c>
      <c r="T579">
        <v>40.033068</v>
      </c>
      <c r="U579">
        <v>0.52001500000000001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1.23E-3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0.99954100000000001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195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253.52110300000001</v>
      </c>
      <c r="I580">
        <v>19.170852</v>
      </c>
      <c r="J580" t="s">
        <v>3</v>
      </c>
      <c r="K580">
        <v>248.36570599999999</v>
      </c>
      <c r="L580">
        <v>18.718501</v>
      </c>
      <c r="M580" t="s">
        <v>4</v>
      </c>
      <c r="N580">
        <v>9.617381</v>
      </c>
      <c r="O580">
        <v>7.6906000000000002E-2</v>
      </c>
      <c r="P580" t="s">
        <v>5</v>
      </c>
      <c r="Q580">
        <v>0</v>
      </c>
      <c r="R580">
        <v>0</v>
      </c>
      <c r="S580" t="s">
        <v>6</v>
      </c>
      <c r="T580">
        <v>42.224314999999997</v>
      </c>
      <c r="U580">
        <v>0.54026300000000005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1.23E-3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0.99954799999999999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195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266.80839200000003</v>
      </c>
      <c r="I581">
        <v>20.353370000000002</v>
      </c>
      <c r="J581" t="s">
        <v>3</v>
      </c>
      <c r="K581">
        <v>261.38248700000003</v>
      </c>
      <c r="L581">
        <v>19.861767</v>
      </c>
      <c r="M581" t="s">
        <v>4</v>
      </c>
      <c r="N581">
        <v>10.121494999999999</v>
      </c>
      <c r="O581">
        <v>8.5453000000000001E-2</v>
      </c>
      <c r="P581" t="s">
        <v>5</v>
      </c>
      <c r="Q581">
        <v>0</v>
      </c>
      <c r="R581">
        <v>0</v>
      </c>
      <c r="S581" t="s">
        <v>6</v>
      </c>
      <c r="T581">
        <v>44.421725000000002</v>
      </c>
      <c r="U581">
        <v>0.58992599999999995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1.23E-3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0.99960499999999997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147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20.561741999999999</v>
      </c>
      <c r="I582">
        <v>1.3798649999999999</v>
      </c>
      <c r="J582" t="s">
        <v>3</v>
      </c>
      <c r="K582">
        <v>20.33887</v>
      </c>
      <c r="L582">
        <v>1.3807510000000001</v>
      </c>
      <c r="M582" t="s">
        <v>4</v>
      </c>
      <c r="N582">
        <v>0.55292399999999997</v>
      </c>
      <c r="O582">
        <v>4.9100000000000001E-4</v>
      </c>
      <c r="P582" t="s">
        <v>5</v>
      </c>
      <c r="Q582">
        <v>6.737997</v>
      </c>
      <c r="R582">
        <v>2.0286999999999999E-2</v>
      </c>
      <c r="S582" t="s">
        <v>6</v>
      </c>
      <c r="T582">
        <v>2.296697</v>
      </c>
      <c r="U582">
        <v>3.7360000000000002E-3</v>
      </c>
      <c r="V582" t="s">
        <v>7</v>
      </c>
      <c r="W582">
        <v>0.68923599999999996</v>
      </c>
      <c r="X582">
        <v>7.4299999999999995E-4</v>
      </c>
      <c r="Y582" t="s">
        <v>8</v>
      </c>
      <c r="Z582">
        <v>2.4222860000000002</v>
      </c>
      <c r="AA582">
        <v>6.8469999999999998E-3</v>
      </c>
      <c r="AB582" t="s">
        <v>9</v>
      </c>
      <c r="AC582">
        <v>12.115392</v>
      </c>
      <c r="AD582">
        <v>1.2039409999999999</v>
      </c>
      <c r="AE582" t="s">
        <v>10</v>
      </c>
      <c r="AF582">
        <v>1.2329999999999999E-3</v>
      </c>
      <c r="AG582">
        <v>0</v>
      </c>
      <c r="AH582" t="s">
        <v>11</v>
      </c>
      <c r="AI582">
        <v>0.996471</v>
      </c>
      <c r="AJ582">
        <v>3.0000000000000001E-6</v>
      </c>
      <c r="AK582" t="s">
        <v>12</v>
      </c>
      <c r="AL582">
        <v>0</v>
      </c>
      <c r="AM582">
        <v>0</v>
      </c>
    </row>
    <row r="583" spans="1:39" x14ac:dyDescent="0.25">
      <c r="A583" t="s">
        <v>147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40.341186999999998</v>
      </c>
      <c r="I583">
        <v>4.1187230000000001</v>
      </c>
      <c r="J583" t="s">
        <v>3</v>
      </c>
      <c r="K583">
        <v>39.904932000000002</v>
      </c>
      <c r="L583">
        <v>4.1180950000000003</v>
      </c>
      <c r="M583" t="s">
        <v>4</v>
      </c>
      <c r="N583">
        <v>1.1070279999999999</v>
      </c>
      <c r="O583">
        <v>3.0140000000000002E-3</v>
      </c>
      <c r="P583" t="s">
        <v>5</v>
      </c>
      <c r="Q583">
        <v>13.242139</v>
      </c>
      <c r="R583">
        <v>5.6251000000000002E-2</v>
      </c>
      <c r="S583" t="s">
        <v>6</v>
      </c>
      <c r="T583">
        <v>4.5778509999999999</v>
      </c>
      <c r="U583">
        <v>1.1351E-2</v>
      </c>
      <c r="V583" t="s">
        <v>7</v>
      </c>
      <c r="W583">
        <v>1.3758300000000001</v>
      </c>
      <c r="X583">
        <v>5.6870000000000002E-3</v>
      </c>
      <c r="Y583" t="s">
        <v>8</v>
      </c>
      <c r="Z583">
        <v>4.6447120000000002</v>
      </c>
      <c r="AA583">
        <v>2.0759E-2</v>
      </c>
      <c r="AB583" t="s">
        <v>9</v>
      </c>
      <c r="AC583">
        <v>23.701059999999998</v>
      </c>
      <c r="AD583">
        <v>3.5863909999999999</v>
      </c>
      <c r="AE583" t="s">
        <v>10</v>
      </c>
      <c r="AF583">
        <v>1.2310000000000001E-3</v>
      </c>
      <c r="AG583">
        <v>0</v>
      </c>
      <c r="AH583" t="s">
        <v>11</v>
      </c>
      <c r="AI583">
        <v>0.99700100000000003</v>
      </c>
      <c r="AJ583">
        <v>3.0000000000000001E-6</v>
      </c>
      <c r="AK583" t="s">
        <v>12</v>
      </c>
      <c r="AL583">
        <v>0</v>
      </c>
      <c r="AM583">
        <v>0</v>
      </c>
    </row>
    <row r="584" spans="1:39" x14ac:dyDescent="0.25">
      <c r="A584" t="s">
        <v>147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60.401552000000002</v>
      </c>
      <c r="I584">
        <v>5.515466</v>
      </c>
      <c r="J584" t="s">
        <v>3</v>
      </c>
      <c r="K584">
        <v>59.753615000000003</v>
      </c>
      <c r="L584">
        <v>5.5067060000000003</v>
      </c>
      <c r="M584" t="s">
        <v>4</v>
      </c>
      <c r="N584">
        <v>1.65639</v>
      </c>
      <c r="O584">
        <v>3.8960000000000002E-3</v>
      </c>
      <c r="P584" t="s">
        <v>5</v>
      </c>
      <c r="Q584">
        <v>19.732150000000001</v>
      </c>
      <c r="R584">
        <v>9.1329999999999995E-2</v>
      </c>
      <c r="S584" t="s">
        <v>6</v>
      </c>
      <c r="T584">
        <v>6.8472239999999998</v>
      </c>
      <c r="U584">
        <v>1.6506E-2</v>
      </c>
      <c r="V584" t="s">
        <v>7</v>
      </c>
      <c r="W584">
        <v>2.0681750000000001</v>
      </c>
      <c r="X584">
        <v>1.2376E-2</v>
      </c>
      <c r="Y584" t="s">
        <v>8</v>
      </c>
      <c r="Z584">
        <v>6.8503100000000003</v>
      </c>
      <c r="AA584">
        <v>2.8289000000000002E-2</v>
      </c>
      <c r="AB584" t="s">
        <v>9</v>
      </c>
      <c r="AC584">
        <v>35.585780999999997</v>
      </c>
      <c r="AD584">
        <v>4.9129769999999997</v>
      </c>
      <c r="AE584" t="s">
        <v>10</v>
      </c>
      <c r="AF584">
        <v>1.23E-3</v>
      </c>
      <c r="AG584">
        <v>0</v>
      </c>
      <c r="AH584" t="s">
        <v>11</v>
      </c>
      <c r="AI584">
        <v>0.99732699999999996</v>
      </c>
      <c r="AJ584">
        <v>3.0000000000000001E-6</v>
      </c>
      <c r="AK584" t="s">
        <v>12</v>
      </c>
      <c r="AL584">
        <v>0</v>
      </c>
      <c r="AM584">
        <v>0</v>
      </c>
    </row>
    <row r="585" spans="1:39" x14ac:dyDescent="0.25">
      <c r="A585" t="s">
        <v>147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80.270983999999999</v>
      </c>
      <c r="I585">
        <v>8.6954729999999998</v>
      </c>
      <c r="J585" t="s">
        <v>3</v>
      </c>
      <c r="K585">
        <v>79.409903999999997</v>
      </c>
      <c r="L585">
        <v>8.6728129999999997</v>
      </c>
      <c r="M585" t="s">
        <v>4</v>
      </c>
      <c r="N585">
        <v>2.2070460000000001</v>
      </c>
      <c r="O585">
        <v>5.3080000000000002E-3</v>
      </c>
      <c r="P585" t="s">
        <v>5</v>
      </c>
      <c r="Q585">
        <v>26.205680000000001</v>
      </c>
      <c r="R585">
        <v>0.12869900000000001</v>
      </c>
      <c r="S585" t="s">
        <v>6</v>
      </c>
      <c r="T585">
        <v>9.1312139999999999</v>
      </c>
      <c r="U585">
        <v>1.6976999999999999E-2</v>
      </c>
      <c r="V585" t="s">
        <v>7</v>
      </c>
      <c r="W585">
        <v>2.7430189999999999</v>
      </c>
      <c r="X585">
        <v>1.2810999999999999E-2</v>
      </c>
      <c r="Y585" t="s">
        <v>8</v>
      </c>
      <c r="Z585">
        <v>9.0495950000000001</v>
      </c>
      <c r="AA585">
        <v>4.564E-2</v>
      </c>
      <c r="AB585" t="s">
        <v>9</v>
      </c>
      <c r="AC585">
        <v>47.289298000000002</v>
      </c>
      <c r="AD585">
        <v>7.638655</v>
      </c>
      <c r="AE585" t="s">
        <v>10</v>
      </c>
      <c r="AF585">
        <v>1.23E-3</v>
      </c>
      <c r="AG585">
        <v>0</v>
      </c>
      <c r="AH585" t="s">
        <v>11</v>
      </c>
      <c r="AI585">
        <v>0.99771299999999996</v>
      </c>
      <c r="AJ585">
        <v>3.0000000000000001E-6</v>
      </c>
      <c r="AK585" t="s">
        <v>12</v>
      </c>
      <c r="AL585">
        <v>0</v>
      </c>
      <c r="AM585">
        <v>0</v>
      </c>
    </row>
    <row r="586" spans="1:39" x14ac:dyDescent="0.25">
      <c r="A586" t="s">
        <v>147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100.05225</v>
      </c>
      <c r="I586">
        <v>10.552034000000001</v>
      </c>
      <c r="J586" t="s">
        <v>3</v>
      </c>
      <c r="K586">
        <v>98.979798000000002</v>
      </c>
      <c r="L586">
        <v>10.535809</v>
      </c>
      <c r="M586" t="s">
        <v>4</v>
      </c>
      <c r="N586">
        <v>2.7557700000000001</v>
      </c>
      <c r="O586">
        <v>7.1599999999999997E-3</v>
      </c>
      <c r="P586" t="s">
        <v>5</v>
      </c>
      <c r="Q586">
        <v>32.673887999999998</v>
      </c>
      <c r="R586">
        <v>0.13199</v>
      </c>
      <c r="S586" t="s">
        <v>6</v>
      </c>
      <c r="T586">
        <v>11.422940000000001</v>
      </c>
      <c r="U586">
        <v>1.8395000000000002E-2</v>
      </c>
      <c r="V586" t="s">
        <v>7</v>
      </c>
      <c r="W586">
        <v>3.4210180000000001</v>
      </c>
      <c r="X586">
        <v>1.2747E-2</v>
      </c>
      <c r="Y586" t="s">
        <v>8</v>
      </c>
      <c r="Z586">
        <v>11.243414</v>
      </c>
      <c r="AA586">
        <v>5.4157999999999998E-2</v>
      </c>
      <c r="AB586" t="s">
        <v>9</v>
      </c>
      <c r="AC586">
        <v>58.918025999999998</v>
      </c>
      <c r="AD586">
        <v>9.4312860000000001</v>
      </c>
      <c r="AE586" t="s">
        <v>10</v>
      </c>
      <c r="AF586">
        <v>1.23E-3</v>
      </c>
      <c r="AG586">
        <v>0</v>
      </c>
      <c r="AH586" t="s">
        <v>11</v>
      </c>
      <c r="AI586">
        <v>0.99799899999999997</v>
      </c>
      <c r="AJ586">
        <v>1.9999999999999999E-6</v>
      </c>
      <c r="AK586" t="s">
        <v>12</v>
      </c>
      <c r="AL586">
        <v>0</v>
      </c>
      <c r="AM586">
        <v>0</v>
      </c>
    </row>
    <row r="587" spans="1:39" x14ac:dyDescent="0.25">
      <c r="A587" t="s">
        <v>147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119.737567</v>
      </c>
      <c r="I587">
        <v>14.216512</v>
      </c>
      <c r="J587" t="s">
        <v>3</v>
      </c>
      <c r="K587">
        <v>118.443215</v>
      </c>
      <c r="L587">
        <v>14.242633</v>
      </c>
      <c r="M587" t="s">
        <v>4</v>
      </c>
      <c r="N587">
        <v>3.3094399999999999</v>
      </c>
      <c r="O587">
        <v>9.8499999999999994E-3</v>
      </c>
      <c r="P587" t="s">
        <v>5</v>
      </c>
      <c r="Q587">
        <v>39.157809999999998</v>
      </c>
      <c r="R587">
        <v>0.211753</v>
      </c>
      <c r="S587" t="s">
        <v>6</v>
      </c>
      <c r="T587">
        <v>13.711904000000001</v>
      </c>
      <c r="U587">
        <v>3.1562E-2</v>
      </c>
      <c r="V587" t="s">
        <v>7</v>
      </c>
      <c r="W587">
        <v>4.0961210000000001</v>
      </c>
      <c r="X587">
        <v>1.3721000000000001E-2</v>
      </c>
      <c r="Y587" t="s">
        <v>8</v>
      </c>
      <c r="Z587">
        <v>13.461608</v>
      </c>
      <c r="AA587">
        <v>7.6959E-2</v>
      </c>
      <c r="AB587" t="s">
        <v>9</v>
      </c>
      <c r="AC587">
        <v>70.424047000000002</v>
      </c>
      <c r="AD587">
        <v>12.678979</v>
      </c>
      <c r="AE587" t="s">
        <v>10</v>
      </c>
      <c r="AF587">
        <v>1.23E-3</v>
      </c>
      <c r="AG587">
        <v>0</v>
      </c>
      <c r="AH587" t="s">
        <v>11</v>
      </c>
      <c r="AI587">
        <v>0.99830399999999997</v>
      </c>
      <c r="AJ587">
        <v>1.9999999999999999E-6</v>
      </c>
      <c r="AK587" t="s">
        <v>12</v>
      </c>
      <c r="AL587">
        <v>0</v>
      </c>
      <c r="AM587">
        <v>0</v>
      </c>
    </row>
    <row r="588" spans="1:39" x14ac:dyDescent="0.25">
      <c r="A588" t="s">
        <v>147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139.23846700000001</v>
      </c>
      <c r="I588">
        <v>16.571802000000002</v>
      </c>
      <c r="J588" t="s">
        <v>3</v>
      </c>
      <c r="K588">
        <v>137.724538</v>
      </c>
      <c r="L588">
        <v>16.570478999999999</v>
      </c>
      <c r="M588" t="s">
        <v>4</v>
      </c>
      <c r="N588">
        <v>3.8581129999999999</v>
      </c>
      <c r="O588">
        <v>1.1926000000000001E-2</v>
      </c>
      <c r="P588" t="s">
        <v>5</v>
      </c>
      <c r="Q588">
        <v>45.611235999999998</v>
      </c>
      <c r="R588">
        <v>0.278304</v>
      </c>
      <c r="S588" t="s">
        <v>6</v>
      </c>
      <c r="T588">
        <v>15.990071</v>
      </c>
      <c r="U588">
        <v>3.6274000000000001E-2</v>
      </c>
      <c r="V588" t="s">
        <v>7</v>
      </c>
      <c r="W588">
        <v>4.7706410000000004</v>
      </c>
      <c r="X588">
        <v>1.503E-2</v>
      </c>
      <c r="Y588" t="s">
        <v>8</v>
      </c>
      <c r="Z588">
        <v>15.664593999999999</v>
      </c>
      <c r="AA588">
        <v>0.101174</v>
      </c>
      <c r="AB588" t="s">
        <v>9</v>
      </c>
      <c r="AC588">
        <v>81.795689999999993</v>
      </c>
      <c r="AD588">
        <v>14.08375</v>
      </c>
      <c r="AE588" t="s">
        <v>10</v>
      </c>
      <c r="AF588">
        <v>1.23E-3</v>
      </c>
      <c r="AG588">
        <v>0</v>
      </c>
      <c r="AH588" t="s">
        <v>11</v>
      </c>
      <c r="AI588">
        <v>0.99855400000000005</v>
      </c>
      <c r="AJ588">
        <v>1.9999999999999999E-6</v>
      </c>
      <c r="AK588" t="s">
        <v>12</v>
      </c>
      <c r="AL588">
        <v>0</v>
      </c>
      <c r="AM588">
        <v>0</v>
      </c>
    </row>
    <row r="589" spans="1:39" x14ac:dyDescent="0.25">
      <c r="A589" t="s">
        <v>147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158.933761</v>
      </c>
      <c r="I589">
        <v>19.919533000000001</v>
      </c>
      <c r="J589" t="s">
        <v>3</v>
      </c>
      <c r="K589">
        <v>157.20748499999999</v>
      </c>
      <c r="L589">
        <v>19.862831</v>
      </c>
      <c r="M589" t="s">
        <v>4</v>
      </c>
      <c r="N589">
        <v>4.4070270000000002</v>
      </c>
      <c r="O589">
        <v>1.5261E-2</v>
      </c>
      <c r="P589" t="s">
        <v>5</v>
      </c>
      <c r="Q589">
        <v>52.070925000000003</v>
      </c>
      <c r="R589">
        <v>0.28210299999999999</v>
      </c>
      <c r="S589" t="s">
        <v>6</v>
      </c>
      <c r="T589">
        <v>18.261424000000002</v>
      </c>
      <c r="U589">
        <v>3.6146999999999999E-2</v>
      </c>
      <c r="V589" t="s">
        <v>7</v>
      </c>
      <c r="W589">
        <v>5.4557250000000002</v>
      </c>
      <c r="X589">
        <v>1.5559E-2</v>
      </c>
      <c r="Y589" t="s">
        <v>8</v>
      </c>
      <c r="Z589">
        <v>17.860061999999999</v>
      </c>
      <c r="AA589">
        <v>9.6124000000000001E-2</v>
      </c>
      <c r="AB589" t="s">
        <v>9</v>
      </c>
      <c r="AC589">
        <v>93.356227000000004</v>
      </c>
      <c r="AD589">
        <v>16.464053</v>
      </c>
      <c r="AE589" t="s">
        <v>10</v>
      </c>
      <c r="AF589">
        <v>1.23E-3</v>
      </c>
      <c r="AG589">
        <v>0</v>
      </c>
      <c r="AH589" t="s">
        <v>11</v>
      </c>
      <c r="AI589">
        <v>0.99865800000000005</v>
      </c>
      <c r="AJ589">
        <v>1.9999999999999999E-6</v>
      </c>
      <c r="AK589" t="s">
        <v>12</v>
      </c>
      <c r="AL589">
        <v>0</v>
      </c>
      <c r="AM589">
        <v>0</v>
      </c>
    </row>
    <row r="590" spans="1:39" x14ac:dyDescent="0.25">
      <c r="A590" t="s">
        <v>147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178.83376999999999</v>
      </c>
      <c r="I590">
        <v>24.406238999999999</v>
      </c>
      <c r="J590" t="s">
        <v>3</v>
      </c>
      <c r="K590">
        <v>176.89554899999999</v>
      </c>
      <c r="L590">
        <v>24.360237000000001</v>
      </c>
      <c r="M590" t="s">
        <v>4</v>
      </c>
      <c r="N590">
        <v>4.9563319999999997</v>
      </c>
      <c r="O590">
        <v>1.8669000000000002E-2</v>
      </c>
      <c r="P590" t="s">
        <v>5</v>
      </c>
      <c r="Q590">
        <v>58.564273</v>
      </c>
      <c r="R590">
        <v>0.29320499999999999</v>
      </c>
      <c r="S590" t="s">
        <v>6</v>
      </c>
      <c r="T590">
        <v>20.544485000000002</v>
      </c>
      <c r="U590">
        <v>3.6389999999999999E-2</v>
      </c>
      <c r="V590" t="s">
        <v>7</v>
      </c>
      <c r="W590">
        <v>6.1371000000000002</v>
      </c>
      <c r="X590">
        <v>1.576E-2</v>
      </c>
      <c r="Y590" t="s">
        <v>8</v>
      </c>
      <c r="Z590">
        <v>20.064001000000001</v>
      </c>
      <c r="AA590">
        <v>9.2100000000000001E-2</v>
      </c>
      <c r="AB590" t="s">
        <v>9</v>
      </c>
      <c r="AC590">
        <v>105.0843</v>
      </c>
      <c r="AD590">
        <v>20.217586000000001</v>
      </c>
      <c r="AE590" t="s">
        <v>10</v>
      </c>
      <c r="AF590">
        <v>1.23E-3</v>
      </c>
      <c r="AG590">
        <v>0</v>
      </c>
      <c r="AH590" t="s">
        <v>11</v>
      </c>
      <c r="AI590">
        <v>0.99880000000000002</v>
      </c>
      <c r="AJ590">
        <v>9.9999999999999995E-7</v>
      </c>
      <c r="AK590" t="s">
        <v>12</v>
      </c>
      <c r="AL590">
        <v>0</v>
      </c>
      <c r="AM590">
        <v>0</v>
      </c>
    </row>
    <row r="591" spans="1:39" x14ac:dyDescent="0.25">
      <c r="A591" t="s">
        <v>147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198.25907000000001</v>
      </c>
      <c r="I591">
        <v>27.391915000000001</v>
      </c>
      <c r="J591" t="s">
        <v>3</v>
      </c>
      <c r="K591">
        <v>196.109261</v>
      </c>
      <c r="L591">
        <v>27.352550999999998</v>
      </c>
      <c r="M591" t="s">
        <v>4</v>
      </c>
      <c r="N591">
        <v>5.5050850000000002</v>
      </c>
      <c r="O591">
        <v>2.2943000000000002E-2</v>
      </c>
      <c r="P591" t="s">
        <v>5</v>
      </c>
      <c r="Q591">
        <v>65.071764999999999</v>
      </c>
      <c r="R591">
        <v>0.32725900000000002</v>
      </c>
      <c r="S591" t="s">
        <v>6</v>
      </c>
      <c r="T591">
        <v>22.824131999999999</v>
      </c>
      <c r="U591">
        <v>3.7912000000000001E-2</v>
      </c>
      <c r="V591" t="s">
        <v>7</v>
      </c>
      <c r="W591">
        <v>6.8180379999999996</v>
      </c>
      <c r="X591">
        <v>1.5330999999999999E-2</v>
      </c>
      <c r="Y591" t="s">
        <v>8</v>
      </c>
      <c r="Z591">
        <v>22.277873</v>
      </c>
      <c r="AA591">
        <v>0.114028</v>
      </c>
      <c r="AB591" t="s">
        <v>9</v>
      </c>
      <c r="AC591">
        <v>116.340864</v>
      </c>
      <c r="AD591">
        <v>22.799389000000001</v>
      </c>
      <c r="AE591" t="s">
        <v>10</v>
      </c>
      <c r="AF591">
        <v>1.23E-3</v>
      </c>
      <c r="AG591">
        <v>0</v>
      </c>
      <c r="AH591" t="s">
        <v>11</v>
      </c>
      <c r="AI591">
        <v>0.99884799999999996</v>
      </c>
      <c r="AJ591">
        <v>9.9999999999999995E-7</v>
      </c>
      <c r="AK591" t="s">
        <v>12</v>
      </c>
      <c r="AL591">
        <v>0</v>
      </c>
      <c r="AM591">
        <v>0</v>
      </c>
    </row>
    <row r="592" spans="1:39" x14ac:dyDescent="0.25">
      <c r="A592" t="s">
        <v>147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217.999618</v>
      </c>
      <c r="I592">
        <v>32.144674999999999</v>
      </c>
      <c r="J592" t="s">
        <v>3</v>
      </c>
      <c r="K592">
        <v>215.63836800000001</v>
      </c>
      <c r="L592">
        <v>32.040722000000002</v>
      </c>
      <c r="M592" t="s">
        <v>4</v>
      </c>
      <c r="N592">
        <v>6.0553650000000001</v>
      </c>
      <c r="O592">
        <v>2.8910999999999999E-2</v>
      </c>
      <c r="P592" t="s">
        <v>5</v>
      </c>
      <c r="Q592">
        <v>71.559601000000001</v>
      </c>
      <c r="R592">
        <v>0.351933</v>
      </c>
      <c r="S592" t="s">
        <v>6</v>
      </c>
      <c r="T592">
        <v>25.098239</v>
      </c>
      <c r="U592">
        <v>4.1343999999999999E-2</v>
      </c>
      <c r="V592" t="s">
        <v>7</v>
      </c>
      <c r="W592">
        <v>7.4996289999999997</v>
      </c>
      <c r="X592">
        <v>1.5081000000000001E-2</v>
      </c>
      <c r="Y592" t="s">
        <v>8</v>
      </c>
      <c r="Z592">
        <v>24.467831</v>
      </c>
      <c r="AA592">
        <v>0.129611</v>
      </c>
      <c r="AB592" t="s">
        <v>9</v>
      </c>
      <c r="AC592">
        <v>127.957382</v>
      </c>
      <c r="AD592">
        <v>26.924544000000001</v>
      </c>
      <c r="AE592" t="s">
        <v>10</v>
      </c>
      <c r="AF592">
        <v>1.23E-3</v>
      </c>
      <c r="AG592">
        <v>0</v>
      </c>
      <c r="AH592" t="s">
        <v>11</v>
      </c>
      <c r="AI592">
        <v>0.99889499999999998</v>
      </c>
      <c r="AJ592">
        <v>9.9999999999999995E-7</v>
      </c>
      <c r="AK592" t="s">
        <v>12</v>
      </c>
      <c r="AL592">
        <v>0</v>
      </c>
      <c r="AM592">
        <v>0</v>
      </c>
    </row>
    <row r="593" spans="1:39" x14ac:dyDescent="0.25">
      <c r="A593" t="s">
        <v>147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237.33543499999999</v>
      </c>
      <c r="I593">
        <v>37.339787000000001</v>
      </c>
      <c r="J593" t="s">
        <v>3</v>
      </c>
      <c r="K593">
        <v>234.76363799999999</v>
      </c>
      <c r="L593">
        <v>37.257328999999999</v>
      </c>
      <c r="M593" t="s">
        <v>4</v>
      </c>
      <c r="N593">
        <v>6.604222</v>
      </c>
      <c r="O593">
        <v>3.4758999999999998E-2</v>
      </c>
      <c r="P593" t="s">
        <v>5</v>
      </c>
      <c r="Q593">
        <v>78.030629000000005</v>
      </c>
      <c r="R593">
        <v>0.37508000000000002</v>
      </c>
      <c r="S593" t="s">
        <v>6</v>
      </c>
      <c r="T593">
        <v>27.375209000000002</v>
      </c>
      <c r="U593">
        <v>4.3658000000000002E-2</v>
      </c>
      <c r="V593" t="s">
        <v>7</v>
      </c>
      <c r="W593">
        <v>8.176164</v>
      </c>
      <c r="X593">
        <v>1.4782E-2</v>
      </c>
      <c r="Y593" t="s">
        <v>8</v>
      </c>
      <c r="Z593">
        <v>26.642547</v>
      </c>
      <c r="AA593">
        <v>0.142565</v>
      </c>
      <c r="AB593" t="s">
        <v>9</v>
      </c>
      <c r="AC593">
        <v>139.170016</v>
      </c>
      <c r="AD593">
        <v>31.456078000000002</v>
      </c>
      <c r="AE593" t="s">
        <v>10</v>
      </c>
      <c r="AF593">
        <v>1.23E-3</v>
      </c>
      <c r="AG593">
        <v>0</v>
      </c>
      <c r="AH593" t="s">
        <v>11</v>
      </c>
      <c r="AI593">
        <v>0.99899099999999996</v>
      </c>
      <c r="AJ593">
        <v>9.9999999999999995E-7</v>
      </c>
      <c r="AK593" t="s">
        <v>12</v>
      </c>
      <c r="AL593">
        <v>0</v>
      </c>
      <c r="AM593">
        <v>0</v>
      </c>
    </row>
    <row r="594" spans="1:39" x14ac:dyDescent="0.25">
      <c r="A594" t="s">
        <v>147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256.93426799999997</v>
      </c>
      <c r="I594">
        <v>38.839229000000003</v>
      </c>
      <c r="J594" t="s">
        <v>3</v>
      </c>
      <c r="K594">
        <v>254.15130400000001</v>
      </c>
      <c r="L594">
        <v>38.779572999999999</v>
      </c>
      <c r="M594" t="s">
        <v>4</v>
      </c>
      <c r="N594">
        <v>7.1541119999999996</v>
      </c>
      <c r="O594">
        <v>3.9757000000000001E-2</v>
      </c>
      <c r="P594" t="s">
        <v>5</v>
      </c>
      <c r="Q594">
        <v>84.560699</v>
      </c>
      <c r="R594">
        <v>0.40686899999999998</v>
      </c>
      <c r="S594" t="s">
        <v>6</v>
      </c>
      <c r="T594">
        <v>29.648410999999999</v>
      </c>
      <c r="U594">
        <v>4.6803999999999998E-2</v>
      </c>
      <c r="V594" t="s">
        <v>7</v>
      </c>
      <c r="W594">
        <v>8.8661930000000009</v>
      </c>
      <c r="X594">
        <v>1.6657000000000002E-2</v>
      </c>
      <c r="Y594" t="s">
        <v>8</v>
      </c>
      <c r="Z594">
        <v>28.863098999999998</v>
      </c>
      <c r="AA594">
        <v>0.16404099999999999</v>
      </c>
      <c r="AB594" t="s">
        <v>9</v>
      </c>
      <c r="AC594">
        <v>150.55688699999999</v>
      </c>
      <c r="AD594">
        <v>33.235351999999999</v>
      </c>
      <c r="AE594" t="s">
        <v>10</v>
      </c>
      <c r="AF594">
        <v>1.23E-3</v>
      </c>
      <c r="AG594">
        <v>0</v>
      </c>
      <c r="AH594" t="s">
        <v>11</v>
      </c>
      <c r="AI594">
        <v>0.99916300000000002</v>
      </c>
      <c r="AJ594">
        <v>9.9999999999999995E-7</v>
      </c>
      <c r="AK594" t="s">
        <v>12</v>
      </c>
      <c r="AL594">
        <v>0</v>
      </c>
      <c r="AM594">
        <v>0</v>
      </c>
    </row>
    <row r="595" spans="1:39" x14ac:dyDescent="0.25">
      <c r="A595" t="s">
        <v>147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276.65650399999998</v>
      </c>
      <c r="I595">
        <v>41.704680000000003</v>
      </c>
      <c r="J595" t="s">
        <v>3</v>
      </c>
      <c r="K595">
        <v>273.66154499999999</v>
      </c>
      <c r="L595">
        <v>41.620131999999998</v>
      </c>
      <c r="M595" t="s">
        <v>4</v>
      </c>
      <c r="N595">
        <v>7.7019229999999999</v>
      </c>
      <c r="O595">
        <v>4.5773000000000001E-2</v>
      </c>
      <c r="P595" t="s">
        <v>5</v>
      </c>
      <c r="Q595">
        <v>91.087575999999999</v>
      </c>
      <c r="R595">
        <v>0.440635</v>
      </c>
      <c r="S595" t="s">
        <v>6</v>
      </c>
      <c r="T595">
        <v>31.934794</v>
      </c>
      <c r="U595">
        <v>5.0160000000000003E-2</v>
      </c>
      <c r="V595" t="s">
        <v>7</v>
      </c>
      <c r="W595">
        <v>9.5460519999999995</v>
      </c>
      <c r="X595">
        <v>1.8286E-2</v>
      </c>
      <c r="Y595" t="s">
        <v>8</v>
      </c>
      <c r="Z595">
        <v>31.072146</v>
      </c>
      <c r="AA595">
        <v>0.16009899999999999</v>
      </c>
      <c r="AB595" t="s">
        <v>9</v>
      </c>
      <c r="AC595">
        <v>162.09321199999999</v>
      </c>
      <c r="AD595">
        <v>35.456555000000002</v>
      </c>
      <c r="AE595" t="s">
        <v>10</v>
      </c>
      <c r="AF595">
        <v>1.23E-3</v>
      </c>
      <c r="AG595">
        <v>0</v>
      </c>
      <c r="AH595" t="s">
        <v>11</v>
      </c>
      <c r="AI595">
        <v>0.99929400000000002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147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296.30078300000002</v>
      </c>
      <c r="I596">
        <v>45.312987</v>
      </c>
      <c r="J596" t="s">
        <v>3</v>
      </c>
      <c r="K596">
        <v>293.09303299999999</v>
      </c>
      <c r="L596">
        <v>45.245550000000001</v>
      </c>
      <c r="M596" t="s">
        <v>4</v>
      </c>
      <c r="N596">
        <v>8.2499529999999996</v>
      </c>
      <c r="O596">
        <v>5.2621000000000001E-2</v>
      </c>
      <c r="P596" t="s">
        <v>5</v>
      </c>
      <c r="Q596">
        <v>97.610028</v>
      </c>
      <c r="R596">
        <v>0.46937000000000001</v>
      </c>
      <c r="S596" t="s">
        <v>6</v>
      </c>
      <c r="T596">
        <v>34.209829999999997</v>
      </c>
      <c r="U596">
        <v>5.6668000000000003E-2</v>
      </c>
      <c r="V596" t="s">
        <v>7</v>
      </c>
      <c r="W596">
        <v>10.223837</v>
      </c>
      <c r="X596">
        <v>1.8716E-2</v>
      </c>
      <c r="Y596" t="s">
        <v>8</v>
      </c>
      <c r="Z596">
        <v>33.263387999999999</v>
      </c>
      <c r="AA596">
        <v>0.154087</v>
      </c>
      <c r="AB596" t="s">
        <v>9</v>
      </c>
      <c r="AC596">
        <v>173.553439</v>
      </c>
      <c r="AD596">
        <v>38.495621</v>
      </c>
      <c r="AE596" t="s">
        <v>10</v>
      </c>
      <c r="AF596">
        <v>1.23E-3</v>
      </c>
      <c r="AG596">
        <v>0</v>
      </c>
      <c r="AH596" t="s">
        <v>11</v>
      </c>
      <c r="AI596">
        <v>0.99935399999999996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147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316.15777300000002</v>
      </c>
      <c r="I597">
        <v>50.012090000000001</v>
      </c>
      <c r="J597" t="s">
        <v>3</v>
      </c>
      <c r="K597">
        <v>312.73463400000003</v>
      </c>
      <c r="L597">
        <v>50.017882</v>
      </c>
      <c r="M597" t="s">
        <v>4</v>
      </c>
      <c r="N597">
        <v>8.8057619999999996</v>
      </c>
      <c r="O597">
        <v>5.8792999999999998E-2</v>
      </c>
      <c r="P597" t="s">
        <v>5</v>
      </c>
      <c r="Q597">
        <v>104.14680799999999</v>
      </c>
      <c r="R597">
        <v>0.472335</v>
      </c>
      <c r="S597" t="s">
        <v>6</v>
      </c>
      <c r="T597">
        <v>36.474618999999997</v>
      </c>
      <c r="U597">
        <v>6.7169000000000006E-2</v>
      </c>
      <c r="V597" t="s">
        <v>7</v>
      </c>
      <c r="W597">
        <v>10.907069</v>
      </c>
      <c r="X597">
        <v>1.9494000000000001E-2</v>
      </c>
      <c r="Y597" t="s">
        <v>8</v>
      </c>
      <c r="Z597">
        <v>35.460996999999999</v>
      </c>
      <c r="AA597">
        <v>0.147619</v>
      </c>
      <c r="AB597" t="s">
        <v>9</v>
      </c>
      <c r="AC597">
        <v>185.20684600000001</v>
      </c>
      <c r="AD597">
        <v>42.762861000000001</v>
      </c>
      <c r="AE597" t="s">
        <v>10</v>
      </c>
      <c r="AF597">
        <v>1.23E-3</v>
      </c>
      <c r="AG597">
        <v>0</v>
      </c>
      <c r="AH597" t="s">
        <v>11</v>
      </c>
      <c r="AI597">
        <v>0.99935399999999996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147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335.68922600000002</v>
      </c>
      <c r="I598">
        <v>54.082295999999999</v>
      </c>
      <c r="J598" t="s">
        <v>3</v>
      </c>
      <c r="K598">
        <v>332.051897</v>
      </c>
      <c r="L598">
        <v>54.075147000000001</v>
      </c>
      <c r="M598" t="s">
        <v>4</v>
      </c>
      <c r="N598">
        <v>9.3550640000000005</v>
      </c>
      <c r="O598">
        <v>6.5818000000000002E-2</v>
      </c>
      <c r="P598" t="s">
        <v>5</v>
      </c>
      <c r="Q598">
        <v>110.672498</v>
      </c>
      <c r="R598">
        <v>0.52569399999999999</v>
      </c>
      <c r="S598" t="s">
        <v>6</v>
      </c>
      <c r="T598">
        <v>38.729197999999997</v>
      </c>
      <c r="U598">
        <v>7.9629000000000005E-2</v>
      </c>
      <c r="V598" t="s">
        <v>7</v>
      </c>
      <c r="W598">
        <v>11.586928</v>
      </c>
      <c r="X598">
        <v>1.9710999999999999E-2</v>
      </c>
      <c r="Y598" t="s">
        <v>8</v>
      </c>
      <c r="Z598">
        <v>37.659548999999998</v>
      </c>
      <c r="AA598">
        <v>0.16495499999999999</v>
      </c>
      <c r="AB598" t="s">
        <v>9</v>
      </c>
      <c r="AC598">
        <v>196.55013500000001</v>
      </c>
      <c r="AD598">
        <v>46.247456</v>
      </c>
      <c r="AE598" t="s">
        <v>10</v>
      </c>
      <c r="AF598">
        <v>1.23E-3</v>
      </c>
      <c r="AG598">
        <v>0</v>
      </c>
      <c r="AH598" t="s">
        <v>11</v>
      </c>
      <c r="AI598">
        <v>0.99937600000000004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147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355.18640499999998</v>
      </c>
      <c r="I599">
        <v>54.923324999999998</v>
      </c>
      <c r="J599" t="s">
        <v>3</v>
      </c>
      <c r="K599">
        <v>351.33398199999999</v>
      </c>
      <c r="L599">
        <v>54.904283999999997</v>
      </c>
      <c r="M599" t="s">
        <v>4</v>
      </c>
      <c r="N599">
        <v>9.903473</v>
      </c>
      <c r="O599">
        <v>7.3538999999999993E-2</v>
      </c>
      <c r="P599" t="s">
        <v>5</v>
      </c>
      <c r="Q599">
        <v>117.156227</v>
      </c>
      <c r="R599">
        <v>0.54282200000000003</v>
      </c>
      <c r="S599" t="s">
        <v>6</v>
      </c>
      <c r="T599">
        <v>40.981262999999998</v>
      </c>
      <c r="U599">
        <v>9.1621999999999995E-2</v>
      </c>
      <c r="V599" t="s">
        <v>7</v>
      </c>
      <c r="W599">
        <v>12.268565000000001</v>
      </c>
      <c r="X599">
        <v>1.9651999999999999E-2</v>
      </c>
      <c r="Y599" t="s">
        <v>8</v>
      </c>
      <c r="Z599">
        <v>39.836706999999997</v>
      </c>
      <c r="AA599">
        <v>0.17604500000000001</v>
      </c>
      <c r="AB599" t="s">
        <v>9</v>
      </c>
      <c r="AC599">
        <v>207.901577</v>
      </c>
      <c r="AD599">
        <v>46.780636999999999</v>
      </c>
      <c r="AE599" t="s">
        <v>10</v>
      </c>
      <c r="AF599">
        <v>1.23E-3</v>
      </c>
      <c r="AG599">
        <v>0</v>
      </c>
      <c r="AH599" t="s">
        <v>11</v>
      </c>
      <c r="AI599">
        <v>0.99942900000000001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147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375.02158600000001</v>
      </c>
      <c r="I600">
        <v>59.599178999999999</v>
      </c>
      <c r="J600" t="s">
        <v>3</v>
      </c>
      <c r="K600">
        <v>370.956074</v>
      </c>
      <c r="L600">
        <v>59.536310999999998</v>
      </c>
      <c r="M600" t="s">
        <v>4</v>
      </c>
      <c r="N600">
        <v>10.453233000000001</v>
      </c>
      <c r="O600">
        <v>8.2577999999999999E-2</v>
      </c>
      <c r="P600" t="s">
        <v>5</v>
      </c>
      <c r="Q600">
        <v>123.69441</v>
      </c>
      <c r="R600">
        <v>0.55646899999999999</v>
      </c>
      <c r="S600" t="s">
        <v>6</v>
      </c>
      <c r="T600">
        <v>43.250691000000003</v>
      </c>
      <c r="U600">
        <v>0.10278</v>
      </c>
      <c r="V600" t="s">
        <v>7</v>
      </c>
      <c r="W600">
        <v>12.969773</v>
      </c>
      <c r="X600">
        <v>2.7813999999999998E-2</v>
      </c>
      <c r="Y600" t="s">
        <v>8</v>
      </c>
      <c r="Z600">
        <v>42.031590999999999</v>
      </c>
      <c r="AA600">
        <v>0.18478600000000001</v>
      </c>
      <c r="AB600" t="s">
        <v>9</v>
      </c>
      <c r="AC600">
        <v>219.53824599999999</v>
      </c>
      <c r="AD600">
        <v>50.680827000000001</v>
      </c>
      <c r="AE600" t="s">
        <v>10</v>
      </c>
      <c r="AF600">
        <v>1.23E-3</v>
      </c>
      <c r="AG600">
        <v>0</v>
      </c>
      <c r="AH600" t="s">
        <v>11</v>
      </c>
      <c r="AI600">
        <v>0.99948099999999995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147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394.868672</v>
      </c>
      <c r="I601">
        <v>63.596316000000002</v>
      </c>
      <c r="J601" t="s">
        <v>3</v>
      </c>
      <c r="K601">
        <v>390.58996000000002</v>
      </c>
      <c r="L601">
        <v>63.513049000000002</v>
      </c>
      <c r="M601" t="s">
        <v>4</v>
      </c>
      <c r="N601">
        <v>11.003133</v>
      </c>
      <c r="O601">
        <v>9.1156000000000001E-2</v>
      </c>
      <c r="P601" t="s">
        <v>5</v>
      </c>
      <c r="Q601">
        <v>130.25998999999999</v>
      </c>
      <c r="R601">
        <v>0.58597299999999997</v>
      </c>
      <c r="S601" t="s">
        <v>6</v>
      </c>
      <c r="T601">
        <v>45.522109999999998</v>
      </c>
      <c r="U601">
        <v>0.100494</v>
      </c>
      <c r="V601" t="s">
        <v>7</v>
      </c>
      <c r="W601">
        <v>13.647257</v>
      </c>
      <c r="X601">
        <v>2.7581000000000001E-2</v>
      </c>
      <c r="Y601" t="s">
        <v>8</v>
      </c>
      <c r="Z601">
        <v>44.260573999999998</v>
      </c>
      <c r="AA601">
        <v>0.193999</v>
      </c>
      <c r="AB601" t="s">
        <v>9</v>
      </c>
      <c r="AC601">
        <v>231.15058300000001</v>
      </c>
      <c r="AD601">
        <v>53.914164</v>
      </c>
      <c r="AE601" t="s">
        <v>10</v>
      </c>
      <c r="AF601">
        <v>1.23E-3</v>
      </c>
      <c r="AG601">
        <v>0</v>
      </c>
      <c r="AH601" t="s">
        <v>11</v>
      </c>
      <c r="AI601">
        <v>0.99950000000000006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148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15.909179999999999</v>
      </c>
      <c r="I622">
        <v>0.90210199999999996</v>
      </c>
      <c r="J622" t="s">
        <v>3</v>
      </c>
      <c r="K622">
        <v>15.687633999999999</v>
      </c>
      <c r="L622">
        <v>0.89432699999999998</v>
      </c>
      <c r="M622" t="s">
        <v>4</v>
      </c>
      <c r="N622">
        <v>0.54702200000000001</v>
      </c>
      <c r="O622">
        <v>2.5399999999999999E-4</v>
      </c>
      <c r="P622" t="s">
        <v>5</v>
      </c>
      <c r="Q622">
        <v>0</v>
      </c>
      <c r="R622">
        <v>0</v>
      </c>
      <c r="S622" t="s">
        <v>6</v>
      </c>
      <c r="T622">
        <v>2.276761</v>
      </c>
      <c r="U622">
        <v>3.7339999999999999E-3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1.2329999999999999E-3</v>
      </c>
      <c r="AD622">
        <v>0</v>
      </c>
      <c r="AE622" t="s">
        <v>10</v>
      </c>
      <c r="AF622">
        <v>0</v>
      </c>
      <c r="AG622">
        <v>0</v>
      </c>
      <c r="AH622" t="s">
        <v>11</v>
      </c>
      <c r="AI622">
        <v>0.99693699999999996</v>
      </c>
      <c r="AJ622">
        <v>3.9999999999999998E-6</v>
      </c>
      <c r="AK622" t="s">
        <v>12</v>
      </c>
      <c r="AL622">
        <v>0</v>
      </c>
      <c r="AM622">
        <v>0</v>
      </c>
    </row>
    <row r="623" spans="1:39" x14ac:dyDescent="0.25">
      <c r="A623" t="s">
        <v>149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31.128329999999998</v>
      </c>
      <c r="I623">
        <v>2.2736260000000001</v>
      </c>
      <c r="J623" t="s">
        <v>3</v>
      </c>
      <c r="K623">
        <v>30.690607</v>
      </c>
      <c r="L623">
        <v>2.2681749999999998</v>
      </c>
      <c r="M623" t="s">
        <v>4</v>
      </c>
      <c r="N623">
        <v>1.095906</v>
      </c>
      <c r="O623">
        <v>1.6119999999999999E-3</v>
      </c>
      <c r="P623" t="s">
        <v>5</v>
      </c>
      <c r="Q623">
        <v>0</v>
      </c>
      <c r="R623">
        <v>0</v>
      </c>
      <c r="S623" t="s">
        <v>6</v>
      </c>
      <c r="T623">
        <v>4.5270429999999999</v>
      </c>
      <c r="U623">
        <v>7.4260000000000003E-3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1.2310000000000001E-3</v>
      </c>
      <c r="AD623">
        <v>0</v>
      </c>
      <c r="AE623" t="s">
        <v>10</v>
      </c>
      <c r="AF623">
        <v>0</v>
      </c>
      <c r="AG623">
        <v>0</v>
      </c>
      <c r="AH623" t="s">
        <v>11</v>
      </c>
      <c r="AI623">
        <v>0.997529</v>
      </c>
      <c r="AJ623">
        <v>3.0000000000000001E-6</v>
      </c>
      <c r="AK623" t="s">
        <v>12</v>
      </c>
      <c r="AL623">
        <v>0</v>
      </c>
      <c r="AM623">
        <v>0</v>
      </c>
    </row>
    <row r="624" spans="1:39" x14ac:dyDescent="0.25">
      <c r="A624" t="s">
        <v>149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46.24736</v>
      </c>
      <c r="I624">
        <v>3.9462969999999999</v>
      </c>
      <c r="J624" t="s">
        <v>3</v>
      </c>
      <c r="K624">
        <v>45.596719</v>
      </c>
      <c r="L624">
        <v>3.935568</v>
      </c>
      <c r="M624" t="s">
        <v>4</v>
      </c>
      <c r="N624">
        <v>1.6443920000000001</v>
      </c>
      <c r="O624">
        <v>2.4789999999999999E-3</v>
      </c>
      <c r="P624" t="s">
        <v>5</v>
      </c>
      <c r="Q624">
        <v>0</v>
      </c>
      <c r="R624">
        <v>0</v>
      </c>
      <c r="S624" t="s">
        <v>6</v>
      </c>
      <c r="T624">
        <v>6.7726090000000001</v>
      </c>
      <c r="U624">
        <v>8.6409999999999994E-3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1.2310000000000001E-3</v>
      </c>
      <c r="AD624">
        <v>0</v>
      </c>
      <c r="AE624" t="s">
        <v>10</v>
      </c>
      <c r="AF624">
        <v>0</v>
      </c>
      <c r="AG624">
        <v>0</v>
      </c>
      <c r="AH624" t="s">
        <v>11</v>
      </c>
      <c r="AI624">
        <v>0.99790599999999996</v>
      </c>
      <c r="AJ624">
        <v>3.0000000000000001E-6</v>
      </c>
      <c r="AK624" t="s">
        <v>12</v>
      </c>
      <c r="AL624">
        <v>0</v>
      </c>
      <c r="AM624">
        <v>0</v>
      </c>
    </row>
    <row r="625" spans="1:39" x14ac:dyDescent="0.25">
      <c r="A625" t="s">
        <v>149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61.128554000000001</v>
      </c>
      <c r="I625">
        <v>5.80457</v>
      </c>
      <c r="J625" t="s">
        <v>3</v>
      </c>
      <c r="K625">
        <v>60.267238999999996</v>
      </c>
      <c r="L625">
        <v>5.7842969999999996</v>
      </c>
      <c r="M625" t="s">
        <v>4</v>
      </c>
      <c r="N625">
        <v>2.1874180000000001</v>
      </c>
      <c r="O625">
        <v>3.4580000000000001E-3</v>
      </c>
      <c r="P625" t="s">
        <v>5</v>
      </c>
      <c r="Q625">
        <v>0</v>
      </c>
      <c r="R625">
        <v>0</v>
      </c>
      <c r="S625" t="s">
        <v>6</v>
      </c>
      <c r="T625">
        <v>9.0071049999999993</v>
      </c>
      <c r="U625">
        <v>1.0163999999999999E-2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1.2310000000000001E-3</v>
      </c>
      <c r="AD625">
        <v>0</v>
      </c>
      <c r="AE625" t="s">
        <v>10</v>
      </c>
      <c r="AF625">
        <v>0</v>
      </c>
      <c r="AG625">
        <v>0</v>
      </c>
      <c r="AH625" t="s">
        <v>11</v>
      </c>
      <c r="AI625">
        <v>0.998197</v>
      </c>
      <c r="AJ625">
        <v>1.9999999999999999E-6</v>
      </c>
      <c r="AK625" t="s">
        <v>12</v>
      </c>
      <c r="AL625">
        <v>0</v>
      </c>
      <c r="AM625">
        <v>0</v>
      </c>
    </row>
    <row r="626" spans="1:39" x14ac:dyDescent="0.25">
      <c r="A626" t="s">
        <v>149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75.909775999999994</v>
      </c>
      <c r="I626">
        <v>7.4208970000000001</v>
      </c>
      <c r="J626" t="s">
        <v>3</v>
      </c>
      <c r="K626">
        <v>74.841027999999994</v>
      </c>
      <c r="L626">
        <v>7.4037160000000002</v>
      </c>
      <c r="M626" t="s">
        <v>4</v>
      </c>
      <c r="N626">
        <v>2.7282799999999998</v>
      </c>
      <c r="O626">
        <v>4.7520000000000001E-3</v>
      </c>
      <c r="P626" t="s">
        <v>5</v>
      </c>
      <c r="Q626">
        <v>0</v>
      </c>
      <c r="R626">
        <v>0</v>
      </c>
      <c r="S626" t="s">
        <v>6</v>
      </c>
      <c r="T626">
        <v>11.24668</v>
      </c>
      <c r="U626">
        <v>1.1821999999999999E-2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1.23E-3</v>
      </c>
      <c r="AD626">
        <v>0</v>
      </c>
      <c r="AE626" t="s">
        <v>10</v>
      </c>
      <c r="AF626">
        <v>0</v>
      </c>
      <c r="AG626">
        <v>0</v>
      </c>
      <c r="AH626" t="s">
        <v>11</v>
      </c>
      <c r="AI626">
        <v>0.99851299999999998</v>
      </c>
      <c r="AJ626">
        <v>9.9999999999999995E-7</v>
      </c>
      <c r="AK626" t="s">
        <v>12</v>
      </c>
      <c r="AL626">
        <v>0</v>
      </c>
      <c r="AM626">
        <v>0</v>
      </c>
    </row>
    <row r="627" spans="1:39" x14ac:dyDescent="0.25">
      <c r="A627" t="s">
        <v>149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91.121048000000002</v>
      </c>
      <c r="I627">
        <v>8.5948759999999993</v>
      </c>
      <c r="J627" t="s">
        <v>3</v>
      </c>
      <c r="K627">
        <v>89.845320999999998</v>
      </c>
      <c r="L627">
        <v>8.5724579999999992</v>
      </c>
      <c r="M627" t="s">
        <v>4</v>
      </c>
      <c r="N627">
        <v>3.2687940000000002</v>
      </c>
      <c r="O627">
        <v>6.4050000000000001E-3</v>
      </c>
      <c r="P627" t="s">
        <v>5</v>
      </c>
      <c r="Q627">
        <v>0</v>
      </c>
      <c r="R627">
        <v>0</v>
      </c>
      <c r="S627" t="s">
        <v>6</v>
      </c>
      <c r="T627">
        <v>13.472970999999999</v>
      </c>
      <c r="U627">
        <v>1.333E-2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1.23E-3</v>
      </c>
      <c r="AD627">
        <v>0</v>
      </c>
      <c r="AE627" t="s">
        <v>10</v>
      </c>
      <c r="AF627">
        <v>0</v>
      </c>
      <c r="AG627">
        <v>0</v>
      </c>
      <c r="AH627" t="s">
        <v>11</v>
      </c>
      <c r="AI627">
        <v>0.99864699999999995</v>
      </c>
      <c r="AJ627">
        <v>9.9999999999999995E-7</v>
      </c>
      <c r="AK627" t="s">
        <v>12</v>
      </c>
      <c r="AL627">
        <v>0</v>
      </c>
      <c r="AM627">
        <v>0</v>
      </c>
    </row>
    <row r="628" spans="1:39" x14ac:dyDescent="0.25">
      <c r="A628" t="s">
        <v>149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106.216407</v>
      </c>
      <c r="I628">
        <v>13.339046</v>
      </c>
      <c r="J628" t="s">
        <v>3</v>
      </c>
      <c r="K628">
        <v>104.735303</v>
      </c>
      <c r="L628">
        <v>13.304117</v>
      </c>
      <c r="M628" t="s">
        <v>4</v>
      </c>
      <c r="N628">
        <v>3.8091659999999998</v>
      </c>
      <c r="O628">
        <v>7.9930000000000001E-3</v>
      </c>
      <c r="P628" t="s">
        <v>5</v>
      </c>
      <c r="Q628">
        <v>0</v>
      </c>
      <c r="R628">
        <v>0</v>
      </c>
      <c r="S628" t="s">
        <v>6</v>
      </c>
      <c r="T628">
        <v>15.702812</v>
      </c>
      <c r="U628">
        <v>1.4846E-2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1.23E-3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0.99880800000000003</v>
      </c>
      <c r="AJ628">
        <v>9.9999999999999995E-7</v>
      </c>
      <c r="AK628" t="s">
        <v>12</v>
      </c>
      <c r="AL628">
        <v>0</v>
      </c>
      <c r="AM628">
        <v>0</v>
      </c>
    </row>
    <row r="629" spans="1:39" x14ac:dyDescent="0.25">
      <c r="A629" t="s">
        <v>149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121.29143999999999</v>
      </c>
      <c r="I629">
        <v>15.448197</v>
      </c>
      <c r="J629" t="s">
        <v>3</v>
      </c>
      <c r="K629">
        <v>119.605704</v>
      </c>
      <c r="L629">
        <v>15.434479</v>
      </c>
      <c r="M629" t="s">
        <v>4</v>
      </c>
      <c r="N629">
        <v>4.3527740000000001</v>
      </c>
      <c r="O629">
        <v>1.0289E-2</v>
      </c>
      <c r="P629" t="s">
        <v>5</v>
      </c>
      <c r="Q629">
        <v>0</v>
      </c>
      <c r="R629">
        <v>0</v>
      </c>
      <c r="S629" t="s">
        <v>6</v>
      </c>
      <c r="T629">
        <v>17.933956999999999</v>
      </c>
      <c r="U629">
        <v>1.5637999999999999E-2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1.23E-3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0.99892999999999998</v>
      </c>
      <c r="AJ629">
        <v>9.9999999999999995E-7</v>
      </c>
      <c r="AK629" t="s">
        <v>12</v>
      </c>
      <c r="AL629">
        <v>0</v>
      </c>
      <c r="AM629">
        <v>0</v>
      </c>
    </row>
    <row r="630" spans="1:39" x14ac:dyDescent="0.25">
      <c r="A630" t="s">
        <v>149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136.031826</v>
      </c>
      <c r="I630">
        <v>17.824871000000002</v>
      </c>
      <c r="J630" t="s">
        <v>3</v>
      </c>
      <c r="K630">
        <v>134.139475</v>
      </c>
      <c r="L630">
        <v>17.818255000000001</v>
      </c>
      <c r="M630" t="s">
        <v>4</v>
      </c>
      <c r="N630">
        <v>4.896115</v>
      </c>
      <c r="O630">
        <v>1.2985E-2</v>
      </c>
      <c r="P630" t="s">
        <v>5</v>
      </c>
      <c r="Q630">
        <v>0</v>
      </c>
      <c r="R630">
        <v>0</v>
      </c>
      <c r="S630" t="s">
        <v>6</v>
      </c>
      <c r="T630">
        <v>20.162716</v>
      </c>
      <c r="U630">
        <v>1.882E-2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1.23E-3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0.99904899999999996</v>
      </c>
      <c r="AJ630">
        <v>9.9999999999999995E-7</v>
      </c>
      <c r="AK630" t="s">
        <v>12</v>
      </c>
      <c r="AL630">
        <v>0</v>
      </c>
      <c r="AM630">
        <v>0</v>
      </c>
    </row>
    <row r="631" spans="1:39" x14ac:dyDescent="0.25">
      <c r="A631" t="s">
        <v>149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150.735275</v>
      </c>
      <c r="I631">
        <v>20.383673999999999</v>
      </c>
      <c r="J631" t="s">
        <v>3</v>
      </c>
      <c r="K631">
        <v>148.63837699999999</v>
      </c>
      <c r="L631">
        <v>20.375495999999998</v>
      </c>
      <c r="M631" t="s">
        <v>4</v>
      </c>
      <c r="N631">
        <v>5.4404919999999999</v>
      </c>
      <c r="O631">
        <v>1.7628000000000001E-2</v>
      </c>
      <c r="P631" t="s">
        <v>5</v>
      </c>
      <c r="Q631">
        <v>0</v>
      </c>
      <c r="R631">
        <v>0</v>
      </c>
      <c r="S631" t="s">
        <v>6</v>
      </c>
      <c r="T631">
        <v>22.385425999999999</v>
      </c>
      <c r="U631">
        <v>2.1033E-2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1.23E-3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0.99906700000000004</v>
      </c>
      <c r="AJ631">
        <v>9.9999999999999995E-7</v>
      </c>
      <c r="AK631" t="s">
        <v>12</v>
      </c>
      <c r="AL631">
        <v>0</v>
      </c>
      <c r="AM631">
        <v>0</v>
      </c>
    </row>
    <row r="632" spans="1:39" x14ac:dyDescent="0.25">
      <c r="A632" t="s">
        <v>149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165.63491200000001</v>
      </c>
      <c r="I632">
        <v>23.184812999999998</v>
      </c>
      <c r="J632" t="s">
        <v>3</v>
      </c>
      <c r="K632">
        <v>163.332199</v>
      </c>
      <c r="L632">
        <v>23.162686000000001</v>
      </c>
      <c r="M632" t="s">
        <v>4</v>
      </c>
      <c r="N632">
        <v>5.9840920000000004</v>
      </c>
      <c r="O632">
        <v>2.2438E-2</v>
      </c>
      <c r="P632" t="s">
        <v>5</v>
      </c>
      <c r="Q632">
        <v>0</v>
      </c>
      <c r="R632">
        <v>0</v>
      </c>
      <c r="S632" t="s">
        <v>6</v>
      </c>
      <c r="T632">
        <v>24.619781</v>
      </c>
      <c r="U632">
        <v>2.3264E-2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1.23E-3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0.99912199999999995</v>
      </c>
      <c r="AJ632">
        <v>9.9999999999999995E-7</v>
      </c>
      <c r="AK632" t="s">
        <v>12</v>
      </c>
      <c r="AL632">
        <v>0</v>
      </c>
      <c r="AM632">
        <v>0</v>
      </c>
    </row>
    <row r="633" spans="1:39" x14ac:dyDescent="0.25">
      <c r="A633" t="s">
        <v>149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180.47562400000001</v>
      </c>
      <c r="I633">
        <v>25.740749000000001</v>
      </c>
      <c r="J633" t="s">
        <v>3</v>
      </c>
      <c r="K633">
        <v>177.96758</v>
      </c>
      <c r="L633">
        <v>25.731294999999999</v>
      </c>
      <c r="M633" t="s">
        <v>4</v>
      </c>
      <c r="N633">
        <v>6.5245889999999997</v>
      </c>
      <c r="O633">
        <v>2.6925999999999999E-2</v>
      </c>
      <c r="P633" t="s">
        <v>5</v>
      </c>
      <c r="Q633">
        <v>0</v>
      </c>
      <c r="R633">
        <v>0</v>
      </c>
      <c r="S633" t="s">
        <v>6</v>
      </c>
      <c r="T633">
        <v>26.902467000000001</v>
      </c>
      <c r="U633">
        <v>0.22898199999999999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1.23E-3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0.99923399999999996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149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195.389859</v>
      </c>
      <c r="I634">
        <v>27.278376000000002</v>
      </c>
      <c r="J634" t="s">
        <v>3</v>
      </c>
      <c r="K634">
        <v>192.675791</v>
      </c>
      <c r="L634">
        <v>27.279150999999999</v>
      </c>
      <c r="M634" t="s">
        <v>4</v>
      </c>
      <c r="N634">
        <v>7.0640460000000003</v>
      </c>
      <c r="O634">
        <v>3.1031E-2</v>
      </c>
      <c r="P634" t="s">
        <v>5</v>
      </c>
      <c r="Q634">
        <v>0</v>
      </c>
      <c r="R634">
        <v>0</v>
      </c>
      <c r="S634" t="s">
        <v>6</v>
      </c>
      <c r="T634">
        <v>29.122669999999999</v>
      </c>
      <c r="U634">
        <v>0.232234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1.23E-3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0.99937399999999998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149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210.368943</v>
      </c>
      <c r="I635">
        <v>32.557876</v>
      </c>
      <c r="J635" t="s">
        <v>3</v>
      </c>
      <c r="K635">
        <v>207.445244</v>
      </c>
      <c r="L635">
        <v>32.516466000000001</v>
      </c>
      <c r="M635" t="s">
        <v>4</v>
      </c>
      <c r="N635">
        <v>7.6099620000000003</v>
      </c>
      <c r="O635">
        <v>4.1272999999999997E-2</v>
      </c>
      <c r="P635" t="s">
        <v>5</v>
      </c>
      <c r="Q635">
        <v>0</v>
      </c>
      <c r="R635">
        <v>0</v>
      </c>
      <c r="S635" t="s">
        <v>6</v>
      </c>
      <c r="T635">
        <v>31.353963</v>
      </c>
      <c r="U635">
        <v>0.28673399999999999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1.23E-3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0.999475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149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225.31133600000001</v>
      </c>
      <c r="I636">
        <v>30.101801999999999</v>
      </c>
      <c r="J636" t="s">
        <v>3</v>
      </c>
      <c r="K636">
        <v>222.18167800000001</v>
      </c>
      <c r="L636">
        <v>30.092610000000001</v>
      </c>
      <c r="M636" t="s">
        <v>4</v>
      </c>
      <c r="N636">
        <v>8.1523479999999999</v>
      </c>
      <c r="O636">
        <v>4.5357000000000001E-2</v>
      </c>
      <c r="P636" t="s">
        <v>5</v>
      </c>
      <c r="Q636">
        <v>0</v>
      </c>
      <c r="R636">
        <v>0</v>
      </c>
      <c r="S636" t="s">
        <v>6</v>
      </c>
      <c r="T636">
        <v>33.567017999999997</v>
      </c>
      <c r="U636">
        <v>0.29033399999999998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1.23E-3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0.99951400000000001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149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240.130931</v>
      </c>
      <c r="I637">
        <v>32.614378000000002</v>
      </c>
      <c r="J637" t="s">
        <v>3</v>
      </c>
      <c r="K637">
        <v>236.79559900000001</v>
      </c>
      <c r="L637">
        <v>32.575099000000002</v>
      </c>
      <c r="M637" t="s">
        <v>4</v>
      </c>
      <c r="N637">
        <v>8.6917500000000008</v>
      </c>
      <c r="O637">
        <v>5.0132999999999997E-2</v>
      </c>
      <c r="P637" t="s">
        <v>5</v>
      </c>
      <c r="Q637">
        <v>0</v>
      </c>
      <c r="R637">
        <v>0</v>
      </c>
      <c r="S637" t="s">
        <v>6</v>
      </c>
      <c r="T637">
        <v>35.779176999999997</v>
      </c>
      <c r="U637">
        <v>0.294269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1.23E-3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0.99953099999999995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149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255.025116</v>
      </c>
      <c r="I638">
        <v>31.266266999999999</v>
      </c>
      <c r="J638" t="s">
        <v>3</v>
      </c>
      <c r="K638">
        <v>251.484398</v>
      </c>
      <c r="L638">
        <v>31.201293</v>
      </c>
      <c r="M638" t="s">
        <v>4</v>
      </c>
      <c r="N638">
        <v>9.2321500000000007</v>
      </c>
      <c r="O638">
        <v>5.5275999999999999E-2</v>
      </c>
      <c r="P638" t="s">
        <v>5</v>
      </c>
      <c r="Q638">
        <v>0</v>
      </c>
      <c r="R638">
        <v>0</v>
      </c>
      <c r="S638" t="s">
        <v>6</v>
      </c>
      <c r="T638">
        <v>37.989876000000002</v>
      </c>
      <c r="U638">
        <v>0.29642299999999999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1.23E-3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0.99953099999999995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149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269.995339</v>
      </c>
      <c r="I639">
        <v>32.689109999999999</v>
      </c>
      <c r="J639" t="s">
        <v>3</v>
      </c>
      <c r="K639">
        <v>266.247997</v>
      </c>
      <c r="L639">
        <v>32.630327000000001</v>
      </c>
      <c r="M639" t="s">
        <v>4</v>
      </c>
      <c r="N639">
        <v>9.7848509999999997</v>
      </c>
      <c r="O639">
        <v>6.5578999999999998E-2</v>
      </c>
      <c r="P639" t="s">
        <v>5</v>
      </c>
      <c r="Q639">
        <v>0</v>
      </c>
      <c r="R639">
        <v>0</v>
      </c>
      <c r="S639" t="s">
        <v>6</v>
      </c>
      <c r="T639">
        <v>40.217104999999997</v>
      </c>
      <c r="U639">
        <v>0.30479899999999999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1.23E-3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0.99955799999999995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149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284.765085</v>
      </c>
      <c r="I640">
        <v>33.902932</v>
      </c>
      <c r="J640" t="s">
        <v>3</v>
      </c>
      <c r="K640">
        <v>280.81241</v>
      </c>
      <c r="L640">
        <v>33.881261000000002</v>
      </c>
      <c r="M640" t="s">
        <v>4</v>
      </c>
      <c r="N640">
        <v>10.323959</v>
      </c>
      <c r="O640">
        <v>7.1688000000000002E-2</v>
      </c>
      <c r="P640" t="s">
        <v>5</v>
      </c>
      <c r="Q640">
        <v>0</v>
      </c>
      <c r="R640">
        <v>0</v>
      </c>
      <c r="S640" t="s">
        <v>6</v>
      </c>
      <c r="T640">
        <v>42.423189000000001</v>
      </c>
      <c r="U640">
        <v>0.30708400000000002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1.23E-3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0.99958199999999997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149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299.76354700000002</v>
      </c>
      <c r="I641">
        <v>39.295591999999999</v>
      </c>
      <c r="J641" t="s">
        <v>3</v>
      </c>
      <c r="K641">
        <v>295.60432800000001</v>
      </c>
      <c r="L641">
        <v>39.265321</v>
      </c>
      <c r="M641" t="s">
        <v>4</v>
      </c>
      <c r="N641">
        <v>10.863758000000001</v>
      </c>
      <c r="O641">
        <v>7.8064999999999996E-2</v>
      </c>
      <c r="P641" t="s">
        <v>5</v>
      </c>
      <c r="Q641">
        <v>0</v>
      </c>
      <c r="R641">
        <v>0</v>
      </c>
      <c r="S641" t="s">
        <v>6</v>
      </c>
      <c r="T641">
        <v>44.624605000000003</v>
      </c>
      <c r="U641">
        <v>0.31100100000000003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1.23E-3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0.99958199999999997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150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20.394444</v>
      </c>
      <c r="I642">
        <v>1.1245849999999999</v>
      </c>
      <c r="J642" t="s">
        <v>3</v>
      </c>
      <c r="K642">
        <v>20.175495999999999</v>
      </c>
      <c r="L642">
        <v>1.1232500000000001</v>
      </c>
      <c r="M642" t="s">
        <v>4</v>
      </c>
      <c r="N642">
        <v>0.55066999999999999</v>
      </c>
      <c r="O642">
        <v>3.6900000000000002E-4</v>
      </c>
      <c r="P642" t="s">
        <v>5</v>
      </c>
      <c r="Q642">
        <v>6.7514149999999997</v>
      </c>
      <c r="R642">
        <v>2.0714E-2</v>
      </c>
      <c r="S642" t="s">
        <v>6</v>
      </c>
      <c r="T642">
        <v>2.2883740000000001</v>
      </c>
      <c r="U642">
        <v>2.4529999999999999E-3</v>
      </c>
      <c r="V642" t="s">
        <v>7</v>
      </c>
      <c r="W642">
        <v>0.70251600000000003</v>
      </c>
      <c r="X642">
        <v>2.7309999999999999E-3</v>
      </c>
      <c r="Y642" t="s">
        <v>8</v>
      </c>
      <c r="Z642">
        <v>2.4302199999999998</v>
      </c>
      <c r="AA642">
        <v>7.1260000000000004E-3</v>
      </c>
      <c r="AB642" t="s">
        <v>9</v>
      </c>
      <c r="AC642">
        <v>11.940276000000001</v>
      </c>
      <c r="AD642">
        <v>1.024977</v>
      </c>
      <c r="AE642" t="s">
        <v>10</v>
      </c>
      <c r="AF642">
        <v>1.2340000000000001E-3</v>
      </c>
      <c r="AG642">
        <v>0</v>
      </c>
      <c r="AH642" t="s">
        <v>11</v>
      </c>
      <c r="AI642">
        <v>0.99610600000000005</v>
      </c>
      <c r="AJ642">
        <v>3.0000000000000001E-6</v>
      </c>
      <c r="AK642" t="s">
        <v>12</v>
      </c>
      <c r="AL642">
        <v>0</v>
      </c>
      <c r="AM642">
        <v>0</v>
      </c>
    </row>
    <row r="643" spans="1:39" x14ac:dyDescent="0.25">
      <c r="A643" t="s">
        <v>150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40.005853000000002</v>
      </c>
      <c r="I643">
        <v>2.9513099999999999</v>
      </c>
      <c r="J643" t="s">
        <v>3</v>
      </c>
      <c r="K643">
        <v>39.578778</v>
      </c>
      <c r="L643">
        <v>2.9412159999999998</v>
      </c>
      <c r="M643" t="s">
        <v>4</v>
      </c>
      <c r="N643">
        <v>1.0971820000000001</v>
      </c>
      <c r="O643">
        <v>1.1950000000000001E-3</v>
      </c>
      <c r="P643" t="s">
        <v>5</v>
      </c>
      <c r="Q643">
        <v>13.228119</v>
      </c>
      <c r="R643">
        <v>5.0782000000000001E-2</v>
      </c>
      <c r="S643" t="s">
        <v>6</v>
      </c>
      <c r="T643">
        <v>4.5733620000000004</v>
      </c>
      <c r="U643">
        <v>4.8820000000000001E-3</v>
      </c>
      <c r="V643" t="s">
        <v>7</v>
      </c>
      <c r="W643">
        <v>1.3850009999999999</v>
      </c>
      <c r="X643">
        <v>4.0109999999999998E-3</v>
      </c>
      <c r="Y643" t="s">
        <v>8</v>
      </c>
      <c r="Z643">
        <v>4.6224420000000004</v>
      </c>
      <c r="AA643">
        <v>2.2037000000000001E-2</v>
      </c>
      <c r="AB643" t="s">
        <v>9</v>
      </c>
      <c r="AC643">
        <v>23.390260999999999</v>
      </c>
      <c r="AD643">
        <v>2.6294909999999998</v>
      </c>
      <c r="AE643" t="s">
        <v>10</v>
      </c>
      <c r="AF643">
        <v>1.2310000000000001E-3</v>
      </c>
      <c r="AG643">
        <v>0</v>
      </c>
      <c r="AH643" t="s">
        <v>11</v>
      </c>
      <c r="AI643">
        <v>0.99697100000000005</v>
      </c>
      <c r="AJ643">
        <v>3.0000000000000001E-6</v>
      </c>
      <c r="AK643" t="s">
        <v>12</v>
      </c>
      <c r="AL643">
        <v>0</v>
      </c>
      <c r="AM643">
        <v>0</v>
      </c>
    </row>
    <row r="644" spans="1:39" x14ac:dyDescent="0.25">
      <c r="A644" t="s">
        <v>150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59.499887000000001</v>
      </c>
      <c r="I644">
        <v>5.5399890000000003</v>
      </c>
      <c r="J644" t="s">
        <v>3</v>
      </c>
      <c r="K644">
        <v>58.866104999999997</v>
      </c>
      <c r="L644">
        <v>5.5166570000000004</v>
      </c>
      <c r="M644" t="s">
        <v>4</v>
      </c>
      <c r="N644">
        <v>1.6438820000000001</v>
      </c>
      <c r="O644">
        <v>2.5309999999999998E-3</v>
      </c>
      <c r="P644" t="s">
        <v>5</v>
      </c>
      <c r="Q644">
        <v>19.672042999999999</v>
      </c>
      <c r="R644">
        <v>9.6063999999999997E-2</v>
      </c>
      <c r="S644" t="s">
        <v>6</v>
      </c>
      <c r="T644">
        <v>6.8483320000000001</v>
      </c>
      <c r="U644">
        <v>9.214E-3</v>
      </c>
      <c r="V644" t="s">
        <v>7</v>
      </c>
      <c r="W644">
        <v>2.064066</v>
      </c>
      <c r="X644">
        <v>4.6439999999999997E-3</v>
      </c>
      <c r="Y644" t="s">
        <v>8</v>
      </c>
      <c r="Z644">
        <v>6.7964289999999998</v>
      </c>
      <c r="AA644">
        <v>4.6315000000000002E-2</v>
      </c>
      <c r="AB644" t="s">
        <v>9</v>
      </c>
      <c r="AC644">
        <v>34.768836999999998</v>
      </c>
      <c r="AD644">
        <v>4.7052040000000002</v>
      </c>
      <c r="AE644" t="s">
        <v>10</v>
      </c>
      <c r="AF644">
        <v>1.23E-3</v>
      </c>
      <c r="AG644">
        <v>0</v>
      </c>
      <c r="AH644" t="s">
        <v>11</v>
      </c>
      <c r="AI644">
        <v>0.99768199999999996</v>
      </c>
      <c r="AJ644">
        <v>3.0000000000000001E-6</v>
      </c>
      <c r="AK644" t="s">
        <v>12</v>
      </c>
      <c r="AL644">
        <v>0</v>
      </c>
      <c r="AM644">
        <v>0</v>
      </c>
    </row>
    <row r="645" spans="1:39" x14ac:dyDescent="0.25">
      <c r="A645" t="s">
        <v>150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79.206603000000001</v>
      </c>
      <c r="I645">
        <v>8.187792</v>
      </c>
      <c r="J645" t="s">
        <v>3</v>
      </c>
      <c r="K645">
        <v>78.364377000000005</v>
      </c>
      <c r="L645">
        <v>8.163608</v>
      </c>
      <c r="M645" t="s">
        <v>4</v>
      </c>
      <c r="N645">
        <v>2.1892360000000002</v>
      </c>
      <c r="O645">
        <v>4.4889999999999999E-3</v>
      </c>
      <c r="P645" t="s">
        <v>5</v>
      </c>
      <c r="Q645">
        <v>26.118193999999999</v>
      </c>
      <c r="R645">
        <v>0.12675</v>
      </c>
      <c r="S645" t="s">
        <v>6</v>
      </c>
      <c r="T645">
        <v>9.1287570000000002</v>
      </c>
      <c r="U645">
        <v>1.2907999999999999E-2</v>
      </c>
      <c r="V645" t="s">
        <v>7</v>
      </c>
      <c r="W645">
        <v>2.7438129999999998</v>
      </c>
      <c r="X645">
        <v>6.0990000000000003E-3</v>
      </c>
      <c r="Y645" t="s">
        <v>8</v>
      </c>
      <c r="Z645">
        <v>8.9699380000000009</v>
      </c>
      <c r="AA645">
        <v>6.2282999999999998E-2</v>
      </c>
      <c r="AB645" t="s">
        <v>9</v>
      </c>
      <c r="AC645">
        <v>46.352325999999998</v>
      </c>
      <c r="AD645">
        <v>6.7720070000000003</v>
      </c>
      <c r="AE645" t="s">
        <v>10</v>
      </c>
      <c r="AF645">
        <v>1.23E-3</v>
      </c>
      <c r="AG645">
        <v>0</v>
      </c>
      <c r="AH645" t="s">
        <v>11</v>
      </c>
      <c r="AI645">
        <v>0.99784600000000001</v>
      </c>
      <c r="AJ645">
        <v>3.0000000000000001E-6</v>
      </c>
      <c r="AK645" t="s">
        <v>12</v>
      </c>
      <c r="AL645">
        <v>0</v>
      </c>
      <c r="AM645">
        <v>0</v>
      </c>
    </row>
    <row r="646" spans="1:39" x14ac:dyDescent="0.25">
      <c r="A646" t="s">
        <v>150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99.010142999999999</v>
      </c>
      <c r="I646">
        <v>11.450244</v>
      </c>
      <c r="J646" t="s">
        <v>3</v>
      </c>
      <c r="K646">
        <v>97.959175999999999</v>
      </c>
      <c r="L646">
        <v>11.413753</v>
      </c>
      <c r="M646" t="s">
        <v>4</v>
      </c>
      <c r="N646">
        <v>2.7378779999999998</v>
      </c>
      <c r="O646">
        <v>7.0130000000000001E-3</v>
      </c>
      <c r="P646" t="s">
        <v>5</v>
      </c>
      <c r="Q646">
        <v>32.577874999999999</v>
      </c>
      <c r="R646">
        <v>0.20751700000000001</v>
      </c>
      <c r="S646" t="s">
        <v>6</v>
      </c>
      <c r="T646">
        <v>11.41517</v>
      </c>
      <c r="U646">
        <v>2.0556000000000001E-2</v>
      </c>
      <c r="V646" t="s">
        <v>7</v>
      </c>
      <c r="W646">
        <v>3.419918</v>
      </c>
      <c r="X646">
        <v>6.9300000000000004E-3</v>
      </c>
      <c r="Y646" t="s">
        <v>8</v>
      </c>
      <c r="Z646">
        <v>11.153700000000001</v>
      </c>
      <c r="AA646">
        <v>0.105251</v>
      </c>
      <c r="AB646" t="s">
        <v>9</v>
      </c>
      <c r="AC646">
        <v>58.015436000000001</v>
      </c>
      <c r="AD646">
        <v>9.481147</v>
      </c>
      <c r="AE646" t="s">
        <v>10</v>
      </c>
      <c r="AF646">
        <v>1.23E-3</v>
      </c>
      <c r="AG646">
        <v>0</v>
      </c>
      <c r="AH646" t="s">
        <v>11</v>
      </c>
      <c r="AI646">
        <v>0.99797999999999998</v>
      </c>
      <c r="AJ646">
        <v>3.0000000000000001E-6</v>
      </c>
      <c r="AK646" t="s">
        <v>12</v>
      </c>
      <c r="AL646">
        <v>0</v>
      </c>
      <c r="AM646">
        <v>0</v>
      </c>
    </row>
    <row r="647" spans="1:39" x14ac:dyDescent="0.25">
      <c r="A647" t="s">
        <v>150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118.843464</v>
      </c>
      <c r="I647">
        <v>15.304862999999999</v>
      </c>
      <c r="J647" t="s">
        <v>3</v>
      </c>
      <c r="K647">
        <v>117.584942</v>
      </c>
      <c r="L647">
        <v>15.278708</v>
      </c>
      <c r="M647" t="s">
        <v>4</v>
      </c>
      <c r="N647">
        <v>3.2842340000000001</v>
      </c>
      <c r="O647">
        <v>9.8080000000000007E-3</v>
      </c>
      <c r="P647" t="s">
        <v>5</v>
      </c>
      <c r="Q647">
        <v>39.043843000000003</v>
      </c>
      <c r="R647">
        <v>0.22755400000000001</v>
      </c>
      <c r="S647" t="s">
        <v>6</v>
      </c>
      <c r="T647">
        <v>13.693355</v>
      </c>
      <c r="U647">
        <v>2.1042999999999999E-2</v>
      </c>
      <c r="V647" t="s">
        <v>7</v>
      </c>
      <c r="W647">
        <v>4.1090470000000003</v>
      </c>
      <c r="X647">
        <v>9.0060000000000001E-3</v>
      </c>
      <c r="Y647" t="s">
        <v>8</v>
      </c>
      <c r="Z647">
        <v>13.344296</v>
      </c>
      <c r="AA647">
        <v>0.12737200000000001</v>
      </c>
      <c r="AB647" t="s">
        <v>9</v>
      </c>
      <c r="AC647">
        <v>69.712119000000001</v>
      </c>
      <c r="AD647">
        <v>13.241323</v>
      </c>
      <c r="AE647" t="s">
        <v>10</v>
      </c>
      <c r="AF647">
        <v>1.23E-3</v>
      </c>
      <c r="AG647">
        <v>0</v>
      </c>
      <c r="AH647" t="s">
        <v>11</v>
      </c>
      <c r="AI647">
        <v>0.99830300000000005</v>
      </c>
      <c r="AJ647">
        <v>1.9999999999999999E-6</v>
      </c>
      <c r="AK647" t="s">
        <v>12</v>
      </c>
      <c r="AL647">
        <v>0</v>
      </c>
      <c r="AM647">
        <v>0</v>
      </c>
    </row>
    <row r="648" spans="1:39" x14ac:dyDescent="0.25">
      <c r="A648" t="s">
        <v>150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138.77814000000001</v>
      </c>
      <c r="I648">
        <v>19.347484000000001</v>
      </c>
      <c r="J648" t="s">
        <v>3</v>
      </c>
      <c r="K648">
        <v>137.30984699999999</v>
      </c>
      <c r="L648">
        <v>19.340945000000001</v>
      </c>
      <c r="M648" t="s">
        <v>4</v>
      </c>
      <c r="N648">
        <v>3.8312789999999999</v>
      </c>
      <c r="O648">
        <v>1.3384999999999999E-2</v>
      </c>
      <c r="P648" t="s">
        <v>5</v>
      </c>
      <c r="Q648">
        <v>45.539332999999999</v>
      </c>
      <c r="R648">
        <v>0.22619500000000001</v>
      </c>
      <c r="S648" t="s">
        <v>6</v>
      </c>
      <c r="T648">
        <v>15.998661999999999</v>
      </c>
      <c r="U648">
        <v>2.7878E-2</v>
      </c>
      <c r="V648" t="s">
        <v>7</v>
      </c>
      <c r="W648">
        <v>4.7917690000000004</v>
      </c>
      <c r="X648">
        <v>1.0151E-2</v>
      </c>
      <c r="Y648" t="s">
        <v>8</v>
      </c>
      <c r="Z648">
        <v>15.544523</v>
      </c>
      <c r="AA648">
        <v>0.13478399999999999</v>
      </c>
      <c r="AB648" t="s">
        <v>9</v>
      </c>
      <c r="AC648">
        <v>81.481885000000005</v>
      </c>
      <c r="AD648">
        <v>17.108328</v>
      </c>
      <c r="AE648" t="s">
        <v>10</v>
      </c>
      <c r="AF648">
        <v>1.23E-3</v>
      </c>
      <c r="AG648">
        <v>0</v>
      </c>
      <c r="AH648" t="s">
        <v>11</v>
      </c>
      <c r="AI648">
        <v>0.99847200000000003</v>
      </c>
      <c r="AJ648">
        <v>1.9999999999999999E-6</v>
      </c>
      <c r="AK648" t="s">
        <v>12</v>
      </c>
      <c r="AL648">
        <v>0</v>
      </c>
      <c r="AM648">
        <v>0</v>
      </c>
    </row>
    <row r="649" spans="1:39" x14ac:dyDescent="0.25">
      <c r="A649" t="s">
        <v>150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158.29055600000001</v>
      </c>
      <c r="I649">
        <v>22.891449999999999</v>
      </c>
      <c r="J649" t="s">
        <v>3</v>
      </c>
      <c r="K649">
        <v>156.61429899999999</v>
      </c>
      <c r="L649">
        <v>22.900850999999999</v>
      </c>
      <c r="M649" t="s">
        <v>4</v>
      </c>
      <c r="N649">
        <v>4.3798560000000002</v>
      </c>
      <c r="O649">
        <v>1.7232999999999998E-2</v>
      </c>
      <c r="P649" t="s">
        <v>5</v>
      </c>
      <c r="Q649">
        <v>51.958303000000001</v>
      </c>
      <c r="R649">
        <v>0.24546999999999999</v>
      </c>
      <c r="S649" t="s">
        <v>6</v>
      </c>
      <c r="T649">
        <v>18.279358999999999</v>
      </c>
      <c r="U649">
        <v>3.3736000000000002E-2</v>
      </c>
      <c r="V649" t="s">
        <v>7</v>
      </c>
      <c r="W649">
        <v>5.4681090000000001</v>
      </c>
      <c r="X649">
        <v>1.0612999999999999E-2</v>
      </c>
      <c r="Y649" t="s">
        <v>8</v>
      </c>
      <c r="Z649">
        <v>17.705494000000002</v>
      </c>
      <c r="AA649">
        <v>0.14141100000000001</v>
      </c>
      <c r="AB649" t="s">
        <v>9</v>
      </c>
      <c r="AC649">
        <v>92.916891000000007</v>
      </c>
      <c r="AD649">
        <v>20.181736000000001</v>
      </c>
      <c r="AE649" t="s">
        <v>10</v>
      </c>
      <c r="AF649">
        <v>1.23E-3</v>
      </c>
      <c r="AG649">
        <v>0</v>
      </c>
      <c r="AH649" t="s">
        <v>11</v>
      </c>
      <c r="AI649">
        <v>0.99871100000000002</v>
      </c>
      <c r="AJ649">
        <v>1.9999999999999999E-6</v>
      </c>
      <c r="AK649" t="s">
        <v>12</v>
      </c>
      <c r="AL649">
        <v>0</v>
      </c>
      <c r="AM649">
        <v>0</v>
      </c>
    </row>
    <row r="650" spans="1:39" x14ac:dyDescent="0.25">
      <c r="A650" t="s">
        <v>150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177.81030999999999</v>
      </c>
      <c r="I650">
        <v>25.688217000000002</v>
      </c>
      <c r="J650" t="s">
        <v>3</v>
      </c>
      <c r="K650">
        <v>175.92367999999999</v>
      </c>
      <c r="L650">
        <v>25.781291</v>
      </c>
      <c r="M650" t="s">
        <v>4</v>
      </c>
      <c r="N650">
        <v>4.9259680000000001</v>
      </c>
      <c r="O650">
        <v>2.1312000000000001E-2</v>
      </c>
      <c r="P650" t="s">
        <v>5</v>
      </c>
      <c r="Q650">
        <v>58.377768000000003</v>
      </c>
      <c r="R650">
        <v>0.27479799999999999</v>
      </c>
      <c r="S650" t="s">
        <v>6</v>
      </c>
      <c r="T650">
        <v>20.556974</v>
      </c>
      <c r="U650">
        <v>3.8577E-2</v>
      </c>
      <c r="V650" t="s">
        <v>7</v>
      </c>
      <c r="W650">
        <v>6.1463489999999998</v>
      </c>
      <c r="X650">
        <v>1.1473000000000001E-2</v>
      </c>
      <c r="Y650" t="s">
        <v>8</v>
      </c>
      <c r="Z650">
        <v>19.859970000000001</v>
      </c>
      <c r="AA650">
        <v>0.157633</v>
      </c>
      <c r="AB650" t="s">
        <v>9</v>
      </c>
      <c r="AC650">
        <v>104.354157</v>
      </c>
      <c r="AD650">
        <v>22.969701000000001</v>
      </c>
      <c r="AE650" t="s">
        <v>10</v>
      </c>
      <c r="AF650">
        <v>1.23E-3</v>
      </c>
      <c r="AG650">
        <v>0</v>
      </c>
      <c r="AH650" t="s">
        <v>11</v>
      </c>
      <c r="AI650">
        <v>0.99893299999999996</v>
      </c>
      <c r="AJ650">
        <v>9.9999999999999995E-7</v>
      </c>
      <c r="AK650" t="s">
        <v>12</v>
      </c>
      <c r="AL650">
        <v>0</v>
      </c>
      <c r="AM650">
        <v>0</v>
      </c>
    </row>
    <row r="651" spans="1:39" x14ac:dyDescent="0.25">
      <c r="A651" t="s">
        <v>150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197.265277</v>
      </c>
      <c r="I651">
        <v>30.472919999999998</v>
      </c>
      <c r="J651" t="s">
        <v>3</v>
      </c>
      <c r="K651">
        <v>195.17253299999999</v>
      </c>
      <c r="L651">
        <v>30.566393000000001</v>
      </c>
      <c r="M651" t="s">
        <v>4</v>
      </c>
      <c r="N651">
        <v>5.4729099999999997</v>
      </c>
      <c r="O651">
        <v>2.6221000000000001E-2</v>
      </c>
      <c r="P651" t="s">
        <v>5</v>
      </c>
      <c r="Q651">
        <v>64.801053999999993</v>
      </c>
      <c r="R651">
        <v>0.33997100000000002</v>
      </c>
      <c r="S651" t="s">
        <v>6</v>
      </c>
      <c r="T651">
        <v>22.824822000000001</v>
      </c>
      <c r="U651">
        <v>4.3359000000000002E-2</v>
      </c>
      <c r="V651" t="s">
        <v>7</v>
      </c>
      <c r="W651">
        <v>6.8279110000000003</v>
      </c>
      <c r="X651">
        <v>1.1860000000000001E-2</v>
      </c>
      <c r="Y651" t="s">
        <v>8</v>
      </c>
      <c r="Z651">
        <v>22.017489000000001</v>
      </c>
      <c r="AA651">
        <v>0.18654499999999999</v>
      </c>
      <c r="AB651" t="s">
        <v>9</v>
      </c>
      <c r="AC651">
        <v>115.73215500000001</v>
      </c>
      <c r="AD651">
        <v>26.992908</v>
      </c>
      <c r="AE651" t="s">
        <v>10</v>
      </c>
      <c r="AF651">
        <v>1.23E-3</v>
      </c>
      <c r="AG651">
        <v>0</v>
      </c>
      <c r="AH651" t="s">
        <v>11</v>
      </c>
      <c r="AI651">
        <v>0.99893299999999996</v>
      </c>
      <c r="AJ651">
        <v>9.9999999999999995E-7</v>
      </c>
      <c r="AK651" t="s">
        <v>12</v>
      </c>
      <c r="AL651">
        <v>0</v>
      </c>
      <c r="AM651">
        <v>0</v>
      </c>
    </row>
    <row r="652" spans="1:39" x14ac:dyDescent="0.25">
      <c r="A652" t="s">
        <v>150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216.958834</v>
      </c>
      <c r="I652">
        <v>33.685657999999997</v>
      </c>
      <c r="J652" t="s">
        <v>3</v>
      </c>
      <c r="K652">
        <v>214.65937</v>
      </c>
      <c r="L652">
        <v>33.759632000000003</v>
      </c>
      <c r="M652" t="s">
        <v>4</v>
      </c>
      <c r="N652">
        <v>6.0361640000000003</v>
      </c>
      <c r="O652">
        <v>4.6178999999999998E-2</v>
      </c>
      <c r="P652" t="s">
        <v>5</v>
      </c>
      <c r="Q652">
        <v>71.260071999999994</v>
      </c>
      <c r="R652">
        <v>0.36483700000000002</v>
      </c>
      <c r="S652" t="s">
        <v>6</v>
      </c>
      <c r="T652">
        <v>25.104818999999999</v>
      </c>
      <c r="U652">
        <v>5.1299999999999998E-2</v>
      </c>
      <c r="V652" t="s">
        <v>7</v>
      </c>
      <c r="W652">
        <v>7.5073999999999996</v>
      </c>
      <c r="X652">
        <v>1.1748E-2</v>
      </c>
      <c r="Y652" t="s">
        <v>8</v>
      </c>
      <c r="Z652">
        <v>24.172452</v>
      </c>
      <c r="AA652">
        <v>0.21365400000000001</v>
      </c>
      <c r="AB652" t="s">
        <v>9</v>
      </c>
      <c r="AC652">
        <v>127.322649</v>
      </c>
      <c r="AD652">
        <v>30.051549000000001</v>
      </c>
      <c r="AE652" t="s">
        <v>10</v>
      </c>
      <c r="AF652">
        <v>1.23E-3</v>
      </c>
      <c r="AG652">
        <v>0</v>
      </c>
      <c r="AH652" t="s">
        <v>11</v>
      </c>
      <c r="AI652">
        <v>0.99903799999999998</v>
      </c>
      <c r="AJ652">
        <v>9.9999999999999995E-7</v>
      </c>
      <c r="AK652" t="s">
        <v>12</v>
      </c>
      <c r="AL652">
        <v>0</v>
      </c>
      <c r="AM652">
        <v>0</v>
      </c>
    </row>
    <row r="653" spans="1:39" x14ac:dyDescent="0.25">
      <c r="A653" t="s">
        <v>150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236.70511400000001</v>
      </c>
      <c r="I653">
        <v>38.543005999999998</v>
      </c>
      <c r="J653" t="s">
        <v>3</v>
      </c>
      <c r="K653">
        <v>234.19853499999999</v>
      </c>
      <c r="L653">
        <v>38.613140000000001</v>
      </c>
      <c r="M653" t="s">
        <v>4</v>
      </c>
      <c r="N653">
        <v>6.5817079999999999</v>
      </c>
      <c r="O653">
        <v>5.3626E-2</v>
      </c>
      <c r="P653" t="s">
        <v>5</v>
      </c>
      <c r="Q653">
        <v>77.743001000000007</v>
      </c>
      <c r="R653">
        <v>0.41081699999999999</v>
      </c>
      <c r="S653" t="s">
        <v>6</v>
      </c>
      <c r="T653">
        <v>27.394117000000001</v>
      </c>
      <c r="U653">
        <v>6.7079E-2</v>
      </c>
      <c r="V653" t="s">
        <v>7</v>
      </c>
      <c r="W653">
        <v>8.1883289999999995</v>
      </c>
      <c r="X653">
        <v>1.2035000000000001E-2</v>
      </c>
      <c r="Y653" t="s">
        <v>8</v>
      </c>
      <c r="Z653">
        <v>26.334392000000001</v>
      </c>
      <c r="AA653">
        <v>0.23857300000000001</v>
      </c>
      <c r="AB653" t="s">
        <v>9</v>
      </c>
      <c r="AC653">
        <v>138.939077</v>
      </c>
      <c r="AD653">
        <v>34.276587999999997</v>
      </c>
      <c r="AE653" t="s">
        <v>10</v>
      </c>
      <c r="AF653">
        <v>1.23E-3</v>
      </c>
      <c r="AG653">
        <v>0</v>
      </c>
      <c r="AH653" t="s">
        <v>11</v>
      </c>
      <c r="AI653">
        <v>0.99915100000000001</v>
      </c>
      <c r="AJ653">
        <v>9.9999999999999995E-7</v>
      </c>
      <c r="AK653" t="s">
        <v>12</v>
      </c>
      <c r="AL653">
        <v>0</v>
      </c>
      <c r="AM653">
        <v>0</v>
      </c>
    </row>
    <row r="654" spans="1:39" x14ac:dyDescent="0.25">
      <c r="A654" t="s">
        <v>150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256.42292800000001</v>
      </c>
      <c r="I654">
        <v>42.595869</v>
      </c>
      <c r="J654" t="s">
        <v>3</v>
      </c>
      <c r="K654">
        <v>253.70855700000001</v>
      </c>
      <c r="L654">
        <v>42.645724000000001</v>
      </c>
      <c r="M654" t="s">
        <v>4</v>
      </c>
      <c r="N654">
        <v>7.1290959999999997</v>
      </c>
      <c r="O654">
        <v>6.0435999999999997E-2</v>
      </c>
      <c r="P654" t="s">
        <v>5</v>
      </c>
      <c r="Q654">
        <v>84.228147000000007</v>
      </c>
      <c r="R654">
        <v>0.44586700000000001</v>
      </c>
      <c r="S654" t="s">
        <v>6</v>
      </c>
      <c r="T654">
        <v>29.681708</v>
      </c>
      <c r="U654">
        <v>7.4678999999999995E-2</v>
      </c>
      <c r="V654" t="s">
        <v>7</v>
      </c>
      <c r="W654">
        <v>8.8794269999999997</v>
      </c>
      <c r="X654">
        <v>1.2456E-2</v>
      </c>
      <c r="Y654" t="s">
        <v>8</v>
      </c>
      <c r="Z654">
        <v>28.499206999999998</v>
      </c>
      <c r="AA654">
        <v>0.260656</v>
      </c>
      <c r="AB654" t="s">
        <v>9</v>
      </c>
      <c r="AC654">
        <v>150.521985</v>
      </c>
      <c r="AD654">
        <v>37.585309000000002</v>
      </c>
      <c r="AE654" t="s">
        <v>10</v>
      </c>
      <c r="AF654">
        <v>1.23E-3</v>
      </c>
      <c r="AG654">
        <v>0</v>
      </c>
      <c r="AH654" t="s">
        <v>11</v>
      </c>
      <c r="AI654">
        <v>0.99918600000000002</v>
      </c>
      <c r="AJ654">
        <v>9.9999999999999995E-7</v>
      </c>
      <c r="AK654" t="s">
        <v>12</v>
      </c>
      <c r="AL654">
        <v>0</v>
      </c>
      <c r="AM654">
        <v>0</v>
      </c>
    </row>
    <row r="655" spans="1:39" x14ac:dyDescent="0.25">
      <c r="A655" t="s">
        <v>150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276.15454599999998</v>
      </c>
      <c r="I655">
        <v>43.763131999999999</v>
      </c>
      <c r="J655" t="s">
        <v>3</v>
      </c>
      <c r="K655">
        <v>273.23149699999999</v>
      </c>
      <c r="L655">
        <v>43.769356999999999</v>
      </c>
      <c r="M655" t="s">
        <v>4</v>
      </c>
      <c r="N655">
        <v>7.6746949999999998</v>
      </c>
      <c r="O655">
        <v>6.7537E-2</v>
      </c>
      <c r="P655" t="s">
        <v>5</v>
      </c>
      <c r="Q655">
        <v>90.714419000000007</v>
      </c>
      <c r="R655">
        <v>0.50512100000000004</v>
      </c>
      <c r="S655" t="s">
        <v>6</v>
      </c>
      <c r="T655">
        <v>31.962637000000001</v>
      </c>
      <c r="U655">
        <v>7.7847E-2</v>
      </c>
      <c r="V655" t="s">
        <v>7</v>
      </c>
      <c r="W655">
        <v>9.5645039999999995</v>
      </c>
      <c r="X655">
        <v>1.355E-2</v>
      </c>
      <c r="Y655" t="s">
        <v>8</v>
      </c>
      <c r="Z655">
        <v>30.676663999999999</v>
      </c>
      <c r="AA655">
        <v>0.28257399999999999</v>
      </c>
      <c r="AB655" t="s">
        <v>9</v>
      </c>
      <c r="AC655">
        <v>162.11636200000001</v>
      </c>
      <c r="AD655">
        <v>38.257173000000002</v>
      </c>
      <c r="AE655" t="s">
        <v>10</v>
      </c>
      <c r="AF655">
        <v>1.23E-3</v>
      </c>
      <c r="AG655">
        <v>0</v>
      </c>
      <c r="AH655" t="s">
        <v>11</v>
      </c>
      <c r="AI655">
        <v>0.99922599999999995</v>
      </c>
      <c r="AJ655">
        <v>9.9999999999999995E-7</v>
      </c>
      <c r="AK655" t="s">
        <v>12</v>
      </c>
      <c r="AL655">
        <v>0</v>
      </c>
      <c r="AM655">
        <v>0</v>
      </c>
    </row>
    <row r="656" spans="1:39" x14ac:dyDescent="0.25">
      <c r="A656" t="s">
        <v>150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295.648234</v>
      </c>
      <c r="I656">
        <v>48.416702000000001</v>
      </c>
      <c r="J656" t="s">
        <v>3</v>
      </c>
      <c r="K656">
        <v>292.51574399999998</v>
      </c>
      <c r="L656">
        <v>48.391207000000001</v>
      </c>
      <c r="M656" t="s">
        <v>4</v>
      </c>
      <c r="N656">
        <v>8.2222179999999998</v>
      </c>
      <c r="O656">
        <v>7.5122999999999995E-2</v>
      </c>
      <c r="P656" t="s">
        <v>5</v>
      </c>
      <c r="Q656">
        <v>97.261397000000002</v>
      </c>
      <c r="R656">
        <v>0.65466899999999995</v>
      </c>
      <c r="S656" t="s">
        <v>6</v>
      </c>
      <c r="T656">
        <v>34.227643</v>
      </c>
      <c r="U656">
        <v>9.5100000000000004E-2</v>
      </c>
      <c r="V656" t="s">
        <v>7</v>
      </c>
      <c r="W656">
        <v>10.289414000000001</v>
      </c>
      <c r="X656">
        <v>6.4353999999999995E-2</v>
      </c>
      <c r="Y656" t="s">
        <v>8</v>
      </c>
      <c r="Z656">
        <v>32.858964</v>
      </c>
      <c r="AA656">
        <v>0.319886</v>
      </c>
      <c r="AB656" t="s">
        <v>9</v>
      </c>
      <c r="AC656">
        <v>173.404482</v>
      </c>
      <c r="AD656">
        <v>41.420229999999997</v>
      </c>
      <c r="AE656" t="s">
        <v>10</v>
      </c>
      <c r="AF656">
        <v>1.23E-3</v>
      </c>
      <c r="AG656">
        <v>0</v>
      </c>
      <c r="AH656" t="s">
        <v>11</v>
      </c>
      <c r="AI656">
        <v>0.999251</v>
      </c>
      <c r="AJ656">
        <v>9.9999999999999995E-7</v>
      </c>
      <c r="AK656" t="s">
        <v>12</v>
      </c>
      <c r="AL656">
        <v>0</v>
      </c>
      <c r="AM656">
        <v>0</v>
      </c>
    </row>
    <row r="657" spans="1:39" x14ac:dyDescent="0.25">
      <c r="A657" t="s">
        <v>150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315.17191000000003</v>
      </c>
      <c r="I657">
        <v>49.459060999999998</v>
      </c>
      <c r="J657" t="s">
        <v>3</v>
      </c>
      <c r="K657">
        <v>311.83182399999998</v>
      </c>
      <c r="L657">
        <v>49.398626999999998</v>
      </c>
      <c r="M657" t="s">
        <v>4</v>
      </c>
      <c r="N657">
        <v>8.7695030000000003</v>
      </c>
      <c r="O657">
        <v>8.3470000000000003E-2</v>
      </c>
      <c r="P657" t="s">
        <v>5</v>
      </c>
      <c r="Q657">
        <v>103.75368400000001</v>
      </c>
      <c r="R657">
        <v>0.75119000000000002</v>
      </c>
      <c r="S657" t="s">
        <v>6</v>
      </c>
      <c r="T657">
        <v>36.490222000000003</v>
      </c>
      <c r="U657">
        <v>0.111377</v>
      </c>
      <c r="V657" t="s">
        <v>7</v>
      </c>
      <c r="W657">
        <v>10.972818999999999</v>
      </c>
      <c r="X657">
        <v>6.6341999999999998E-2</v>
      </c>
      <c r="Y657" t="s">
        <v>8</v>
      </c>
      <c r="Z657">
        <v>35.023308</v>
      </c>
      <c r="AA657">
        <v>0.34456900000000001</v>
      </c>
      <c r="AB657" t="s">
        <v>9</v>
      </c>
      <c r="AC657">
        <v>184.77787000000001</v>
      </c>
      <c r="AD657">
        <v>41.609045000000002</v>
      </c>
      <c r="AE657" t="s">
        <v>10</v>
      </c>
      <c r="AF657">
        <v>1.23E-3</v>
      </c>
      <c r="AG657">
        <v>0</v>
      </c>
      <c r="AH657" t="s">
        <v>11</v>
      </c>
      <c r="AI657">
        <v>0.999278</v>
      </c>
      <c r="AJ657">
        <v>9.9999999999999995E-7</v>
      </c>
      <c r="AK657" t="s">
        <v>12</v>
      </c>
      <c r="AL657">
        <v>0</v>
      </c>
      <c r="AM657">
        <v>0</v>
      </c>
    </row>
    <row r="658" spans="1:39" x14ac:dyDescent="0.25">
      <c r="A658" t="s">
        <v>150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334.94129900000001</v>
      </c>
      <c r="I658">
        <v>54.65363</v>
      </c>
      <c r="J658" t="s">
        <v>3</v>
      </c>
      <c r="K658">
        <v>331.39286399999997</v>
      </c>
      <c r="L658">
        <v>54.584071000000002</v>
      </c>
      <c r="M658" t="s">
        <v>4</v>
      </c>
      <c r="N658">
        <v>9.3175989999999995</v>
      </c>
      <c r="O658">
        <v>9.1421000000000002E-2</v>
      </c>
      <c r="P658" t="s">
        <v>5</v>
      </c>
      <c r="Q658">
        <v>110.26111</v>
      </c>
      <c r="R658">
        <v>0.82343</v>
      </c>
      <c r="S658" t="s">
        <v>6</v>
      </c>
      <c r="T658">
        <v>38.759315000000001</v>
      </c>
      <c r="U658">
        <v>0.11756800000000001</v>
      </c>
      <c r="V658" t="s">
        <v>7</v>
      </c>
      <c r="W658">
        <v>11.659287000000001</v>
      </c>
      <c r="X658">
        <v>6.6424999999999998E-2</v>
      </c>
      <c r="Y658" t="s">
        <v>8</v>
      </c>
      <c r="Z658">
        <v>37.194327000000001</v>
      </c>
      <c r="AA658">
        <v>0.37803199999999998</v>
      </c>
      <c r="AB658" t="s">
        <v>9</v>
      </c>
      <c r="AC658">
        <v>196.378659</v>
      </c>
      <c r="AD658">
        <v>46.042195999999997</v>
      </c>
      <c r="AE658" t="s">
        <v>10</v>
      </c>
      <c r="AF658">
        <v>1.23E-3</v>
      </c>
      <c r="AG658">
        <v>0</v>
      </c>
      <c r="AH658" t="s">
        <v>11</v>
      </c>
      <c r="AI658">
        <v>0.99933300000000003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150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354.52176900000001</v>
      </c>
      <c r="I659">
        <v>58.789141000000001</v>
      </c>
      <c r="J659" t="s">
        <v>3</v>
      </c>
      <c r="K659">
        <v>350.76540799999998</v>
      </c>
      <c r="L659">
        <v>58.736027</v>
      </c>
      <c r="M659" t="s">
        <v>4</v>
      </c>
      <c r="N659">
        <v>9.8667010000000008</v>
      </c>
      <c r="O659">
        <v>9.9486000000000005E-2</v>
      </c>
      <c r="P659" t="s">
        <v>5</v>
      </c>
      <c r="Q659">
        <v>116.760131</v>
      </c>
      <c r="R659">
        <v>0.90378199999999997</v>
      </c>
      <c r="S659" t="s">
        <v>6</v>
      </c>
      <c r="T659">
        <v>41.010454000000003</v>
      </c>
      <c r="U659">
        <v>0.123338</v>
      </c>
      <c r="V659" t="s">
        <v>7</v>
      </c>
      <c r="W659">
        <v>12.345528</v>
      </c>
      <c r="X659">
        <v>6.8675E-2</v>
      </c>
      <c r="Y659" t="s">
        <v>8</v>
      </c>
      <c r="Z659">
        <v>39.378507999999997</v>
      </c>
      <c r="AA659">
        <v>0.420344</v>
      </c>
      <c r="AB659" t="s">
        <v>9</v>
      </c>
      <c r="AC659">
        <v>207.80844500000001</v>
      </c>
      <c r="AD659">
        <v>49.851779000000001</v>
      </c>
      <c r="AE659" t="s">
        <v>10</v>
      </c>
      <c r="AF659">
        <v>1.23E-3</v>
      </c>
      <c r="AG659">
        <v>0</v>
      </c>
      <c r="AH659" t="s">
        <v>11</v>
      </c>
      <c r="AI659">
        <v>0.999394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150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374.00057700000002</v>
      </c>
      <c r="I660">
        <v>65.674840000000003</v>
      </c>
      <c r="J660" t="s">
        <v>3</v>
      </c>
      <c r="K660">
        <v>370.03498999999999</v>
      </c>
      <c r="L660">
        <v>65.612086000000005</v>
      </c>
      <c r="M660" t="s">
        <v>4</v>
      </c>
      <c r="N660">
        <v>10.413518</v>
      </c>
      <c r="O660">
        <v>0.110003</v>
      </c>
      <c r="P660" t="s">
        <v>5</v>
      </c>
      <c r="Q660">
        <v>123.243036</v>
      </c>
      <c r="R660">
        <v>0.99082400000000004</v>
      </c>
      <c r="S660" t="s">
        <v>6</v>
      </c>
      <c r="T660">
        <v>43.272984000000001</v>
      </c>
      <c r="U660">
        <v>0.12671499999999999</v>
      </c>
      <c r="V660" t="s">
        <v>7</v>
      </c>
      <c r="W660">
        <v>13.023496</v>
      </c>
      <c r="X660">
        <v>6.8794999999999995E-2</v>
      </c>
      <c r="Y660" t="s">
        <v>8</v>
      </c>
      <c r="Z660">
        <v>41.552695999999997</v>
      </c>
      <c r="AA660">
        <v>0.48196600000000001</v>
      </c>
      <c r="AB660" t="s">
        <v>9</v>
      </c>
      <c r="AC660">
        <v>219.153629</v>
      </c>
      <c r="AD660">
        <v>55.864700999999997</v>
      </c>
      <c r="AE660" t="s">
        <v>10</v>
      </c>
      <c r="AF660">
        <v>1.23E-3</v>
      </c>
      <c r="AG660">
        <v>0</v>
      </c>
      <c r="AH660" t="s">
        <v>11</v>
      </c>
      <c r="AI660">
        <v>0.999394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150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393.45694900000001</v>
      </c>
      <c r="I661">
        <v>70.259283999999994</v>
      </c>
      <c r="J661" t="s">
        <v>3</v>
      </c>
      <c r="K661">
        <v>389.28344399999997</v>
      </c>
      <c r="L661">
        <v>70.188616999999994</v>
      </c>
      <c r="M661" t="s">
        <v>4</v>
      </c>
      <c r="N661">
        <v>10.95987</v>
      </c>
      <c r="O661">
        <v>0.119768</v>
      </c>
      <c r="P661" t="s">
        <v>5</v>
      </c>
      <c r="Q661">
        <v>129.71914799999999</v>
      </c>
      <c r="R661">
        <v>1.0667530000000001</v>
      </c>
      <c r="S661" t="s">
        <v>6</v>
      </c>
      <c r="T661">
        <v>45.538108000000001</v>
      </c>
      <c r="U661">
        <v>0.13422700000000001</v>
      </c>
      <c r="V661" t="s">
        <v>7</v>
      </c>
      <c r="W661">
        <v>13.702543</v>
      </c>
      <c r="X661">
        <v>7.0498000000000005E-2</v>
      </c>
      <c r="Y661" t="s">
        <v>8</v>
      </c>
      <c r="Z661">
        <v>43.711311000000002</v>
      </c>
      <c r="AA661">
        <v>0.56024399999999996</v>
      </c>
      <c r="AB661" t="s">
        <v>9</v>
      </c>
      <c r="AC661">
        <v>230.478016</v>
      </c>
      <c r="AD661">
        <v>60.005028000000003</v>
      </c>
      <c r="AE661" t="s">
        <v>10</v>
      </c>
      <c r="AF661">
        <v>1.23E-3</v>
      </c>
      <c r="AG661">
        <v>0</v>
      </c>
      <c r="AH661" t="s">
        <v>11</v>
      </c>
      <c r="AI661">
        <v>0.99945799999999996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151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152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15.938256000000001</v>
      </c>
      <c r="I682">
        <v>0.83727099999999999</v>
      </c>
      <c r="J682" t="s">
        <v>3</v>
      </c>
      <c r="K682">
        <v>15.716253999999999</v>
      </c>
      <c r="L682">
        <v>0.83287</v>
      </c>
      <c r="M682" t="s">
        <v>4</v>
      </c>
      <c r="N682">
        <v>0.56323000000000001</v>
      </c>
      <c r="O682">
        <v>1.9189999999999999E-3</v>
      </c>
      <c r="P682" t="s">
        <v>5</v>
      </c>
      <c r="Q682">
        <v>0</v>
      </c>
      <c r="R682">
        <v>0</v>
      </c>
      <c r="S682" t="s">
        <v>6</v>
      </c>
      <c r="T682">
        <v>2.2871579999999998</v>
      </c>
      <c r="U682">
        <v>2.1220000000000002E-3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1.2340000000000001E-3</v>
      </c>
      <c r="AD682">
        <v>0</v>
      </c>
      <c r="AE682" t="s">
        <v>10</v>
      </c>
      <c r="AF682">
        <v>0</v>
      </c>
      <c r="AG682">
        <v>0</v>
      </c>
      <c r="AH682" t="s">
        <v>11</v>
      </c>
      <c r="AI682">
        <v>0.99596700000000005</v>
      </c>
      <c r="AJ682">
        <v>1.9999999999999999E-6</v>
      </c>
      <c r="AK682" t="s">
        <v>12</v>
      </c>
      <c r="AL682">
        <v>0</v>
      </c>
      <c r="AM682">
        <v>0</v>
      </c>
    </row>
    <row r="683" spans="1:39" x14ac:dyDescent="0.25">
      <c r="A683" t="s">
        <v>152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31.285789999999999</v>
      </c>
      <c r="I683">
        <v>2.5377939999999999</v>
      </c>
      <c r="J683" t="s">
        <v>3</v>
      </c>
      <c r="K683">
        <v>30.852191999999999</v>
      </c>
      <c r="L683">
        <v>2.525725</v>
      </c>
      <c r="M683" t="s">
        <v>4</v>
      </c>
      <c r="N683">
        <v>1.109666</v>
      </c>
      <c r="O683">
        <v>2.9529999999999999E-3</v>
      </c>
      <c r="P683" t="s">
        <v>5</v>
      </c>
      <c r="Q683">
        <v>0</v>
      </c>
      <c r="R683">
        <v>0</v>
      </c>
      <c r="S683" t="s">
        <v>6</v>
      </c>
      <c r="T683">
        <v>4.525315</v>
      </c>
      <c r="U683">
        <v>3.656E-3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1.2310000000000001E-3</v>
      </c>
      <c r="AD683">
        <v>0</v>
      </c>
      <c r="AE683" t="s">
        <v>10</v>
      </c>
      <c r="AF683">
        <v>0</v>
      </c>
      <c r="AG683">
        <v>0</v>
      </c>
      <c r="AH683" t="s">
        <v>11</v>
      </c>
      <c r="AI683">
        <v>0.99682000000000004</v>
      </c>
      <c r="AJ683">
        <v>3.0000000000000001E-6</v>
      </c>
      <c r="AK683" t="s">
        <v>12</v>
      </c>
      <c r="AL683">
        <v>0</v>
      </c>
      <c r="AM683">
        <v>0</v>
      </c>
    </row>
    <row r="684" spans="1:39" x14ac:dyDescent="0.25">
      <c r="A684" t="s">
        <v>152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46.292881999999999</v>
      </c>
      <c r="I684">
        <v>3.7050190000000001</v>
      </c>
      <c r="J684" t="s">
        <v>3</v>
      </c>
      <c r="K684">
        <v>45.651046000000001</v>
      </c>
      <c r="L684">
        <v>3.7011810000000001</v>
      </c>
      <c r="M684" t="s">
        <v>4</v>
      </c>
      <c r="N684">
        <v>1.6560600000000001</v>
      </c>
      <c r="O684">
        <v>4.3740000000000003E-3</v>
      </c>
      <c r="P684" t="s">
        <v>5</v>
      </c>
      <c r="Q684">
        <v>0</v>
      </c>
      <c r="R684">
        <v>0</v>
      </c>
      <c r="S684" t="s">
        <v>6</v>
      </c>
      <c r="T684">
        <v>6.7514370000000001</v>
      </c>
      <c r="U684">
        <v>4.9779999999999998E-3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1.23E-3</v>
      </c>
      <c r="AD684">
        <v>0</v>
      </c>
      <c r="AE684" t="s">
        <v>10</v>
      </c>
      <c r="AF684">
        <v>0</v>
      </c>
      <c r="AG684">
        <v>0</v>
      </c>
      <c r="AH684" t="s">
        <v>11</v>
      </c>
      <c r="AI684">
        <v>0.99734800000000001</v>
      </c>
      <c r="AJ684">
        <v>3.0000000000000001E-6</v>
      </c>
      <c r="AK684" t="s">
        <v>12</v>
      </c>
      <c r="AL684">
        <v>0</v>
      </c>
      <c r="AM684">
        <v>0</v>
      </c>
    </row>
    <row r="685" spans="1:39" x14ac:dyDescent="0.25">
      <c r="A685" t="s">
        <v>152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61.272857000000002</v>
      </c>
      <c r="I685">
        <v>4.9389710000000004</v>
      </c>
      <c r="J685" t="s">
        <v>3</v>
      </c>
      <c r="K685">
        <v>60.425257000000002</v>
      </c>
      <c r="L685">
        <v>4.9375010000000001</v>
      </c>
      <c r="M685" t="s">
        <v>4</v>
      </c>
      <c r="N685">
        <v>2.1994959999999999</v>
      </c>
      <c r="O685">
        <v>6.1760000000000001E-3</v>
      </c>
      <c r="P685" t="s">
        <v>5</v>
      </c>
      <c r="Q685">
        <v>0</v>
      </c>
      <c r="R685">
        <v>0</v>
      </c>
      <c r="S685" t="s">
        <v>6</v>
      </c>
      <c r="T685">
        <v>8.9797700000000003</v>
      </c>
      <c r="U685">
        <v>6.5560000000000002E-3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1.23E-3</v>
      </c>
      <c r="AD685">
        <v>0</v>
      </c>
      <c r="AE685" t="s">
        <v>10</v>
      </c>
      <c r="AF685">
        <v>0</v>
      </c>
      <c r="AG685">
        <v>0</v>
      </c>
      <c r="AH685" t="s">
        <v>11</v>
      </c>
      <c r="AI685">
        <v>0.99779399999999996</v>
      </c>
      <c r="AJ685">
        <v>3.0000000000000001E-6</v>
      </c>
      <c r="AK685" t="s">
        <v>12</v>
      </c>
      <c r="AL685">
        <v>0</v>
      </c>
      <c r="AM685">
        <v>0</v>
      </c>
    </row>
    <row r="686" spans="1:39" x14ac:dyDescent="0.25">
      <c r="A686" t="s">
        <v>152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76.272036</v>
      </c>
      <c r="I686">
        <v>6.2328320000000001</v>
      </c>
      <c r="J686" t="s">
        <v>3</v>
      </c>
      <c r="K686">
        <v>75.221119999999999</v>
      </c>
      <c r="L686">
        <v>6.2427669999999997</v>
      </c>
      <c r="M686" t="s">
        <v>4</v>
      </c>
      <c r="N686">
        <v>2.7407840000000001</v>
      </c>
      <c r="O686">
        <v>8.3859999999999994E-3</v>
      </c>
      <c r="P686" t="s">
        <v>5</v>
      </c>
      <c r="Q686">
        <v>0</v>
      </c>
      <c r="R686">
        <v>0</v>
      </c>
      <c r="S686" t="s">
        <v>6</v>
      </c>
      <c r="T686">
        <v>11.206663000000001</v>
      </c>
      <c r="U686">
        <v>9.3900000000000008E-3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1.23E-3</v>
      </c>
      <c r="AD686">
        <v>0</v>
      </c>
      <c r="AE686" t="s">
        <v>10</v>
      </c>
      <c r="AF686">
        <v>0</v>
      </c>
      <c r="AG686">
        <v>0</v>
      </c>
      <c r="AH686" t="s">
        <v>11</v>
      </c>
      <c r="AI686">
        <v>0.99787599999999999</v>
      </c>
      <c r="AJ686">
        <v>3.0000000000000001E-6</v>
      </c>
      <c r="AK686" t="s">
        <v>12</v>
      </c>
      <c r="AL686">
        <v>0</v>
      </c>
      <c r="AM686">
        <v>0</v>
      </c>
    </row>
    <row r="687" spans="1:39" x14ac:dyDescent="0.25">
      <c r="A687" t="s">
        <v>152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91.664366000000001</v>
      </c>
      <c r="I687">
        <v>6.6630929999999999</v>
      </c>
      <c r="J687" t="s">
        <v>3</v>
      </c>
      <c r="K687">
        <v>90.410217000000003</v>
      </c>
      <c r="L687">
        <v>6.6770430000000003</v>
      </c>
      <c r="M687" t="s">
        <v>4</v>
      </c>
      <c r="N687">
        <v>3.2805559999999998</v>
      </c>
      <c r="O687">
        <v>1.1139E-2</v>
      </c>
      <c r="P687" t="s">
        <v>5</v>
      </c>
      <c r="Q687">
        <v>0</v>
      </c>
      <c r="R687">
        <v>0</v>
      </c>
      <c r="S687" t="s">
        <v>6</v>
      </c>
      <c r="T687">
        <v>13.433179000000001</v>
      </c>
      <c r="U687">
        <v>1.1171E-2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1.23E-3</v>
      </c>
      <c r="AD687">
        <v>0</v>
      </c>
      <c r="AE687" t="s">
        <v>10</v>
      </c>
      <c r="AF687">
        <v>0</v>
      </c>
      <c r="AG687">
        <v>0</v>
      </c>
      <c r="AH687" t="s">
        <v>11</v>
      </c>
      <c r="AI687">
        <v>0.99811399999999995</v>
      </c>
      <c r="AJ687">
        <v>1.9999999999999999E-6</v>
      </c>
      <c r="AK687" t="s">
        <v>12</v>
      </c>
      <c r="AL687">
        <v>0</v>
      </c>
      <c r="AM687">
        <v>0</v>
      </c>
    </row>
    <row r="688" spans="1:39" x14ac:dyDescent="0.25">
      <c r="A688" t="s">
        <v>152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106.663348</v>
      </c>
      <c r="I688">
        <v>7.7903729999999998</v>
      </c>
      <c r="J688" t="s">
        <v>3</v>
      </c>
      <c r="K688">
        <v>105.20640899999999</v>
      </c>
      <c r="L688">
        <v>7.7945549999999999</v>
      </c>
      <c r="M688" t="s">
        <v>4</v>
      </c>
      <c r="N688">
        <v>3.8211979999999999</v>
      </c>
      <c r="O688">
        <v>1.4945E-2</v>
      </c>
      <c r="P688" t="s">
        <v>5</v>
      </c>
      <c r="Q688">
        <v>0</v>
      </c>
      <c r="R688">
        <v>0</v>
      </c>
      <c r="S688" t="s">
        <v>6</v>
      </c>
      <c r="T688">
        <v>15.656981999999999</v>
      </c>
      <c r="U688">
        <v>1.4130999999999999E-2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1.23E-3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0.99853599999999998</v>
      </c>
      <c r="AJ688">
        <v>9.9999999999999995E-7</v>
      </c>
      <c r="AK688" t="s">
        <v>12</v>
      </c>
      <c r="AL688">
        <v>0</v>
      </c>
      <c r="AM688">
        <v>0</v>
      </c>
    </row>
    <row r="689" spans="1:39" x14ac:dyDescent="0.25">
      <c r="A689" t="s">
        <v>152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121.852974</v>
      </c>
      <c r="I689">
        <v>9.8633559999999996</v>
      </c>
      <c r="J689" t="s">
        <v>3</v>
      </c>
      <c r="K689">
        <v>120.191911</v>
      </c>
      <c r="L689">
        <v>9.8476730000000003</v>
      </c>
      <c r="M689" t="s">
        <v>4</v>
      </c>
      <c r="N689">
        <v>4.3621740000000004</v>
      </c>
      <c r="O689">
        <v>1.8634000000000001E-2</v>
      </c>
      <c r="P689" t="s">
        <v>5</v>
      </c>
      <c r="Q689">
        <v>0</v>
      </c>
      <c r="R689">
        <v>0</v>
      </c>
      <c r="S689" t="s">
        <v>6</v>
      </c>
      <c r="T689">
        <v>17.890018999999999</v>
      </c>
      <c r="U689">
        <v>1.6216999999999999E-2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1.23E-3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0.99876900000000002</v>
      </c>
      <c r="AJ689">
        <v>9.9999999999999995E-7</v>
      </c>
      <c r="AK689" t="s">
        <v>12</v>
      </c>
      <c r="AL689">
        <v>0</v>
      </c>
      <c r="AM689">
        <v>0</v>
      </c>
    </row>
    <row r="690" spans="1:39" x14ac:dyDescent="0.25">
      <c r="A690" t="s">
        <v>152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136.97989100000001</v>
      </c>
      <c r="I690">
        <v>15.406902000000001</v>
      </c>
      <c r="J690" t="s">
        <v>3</v>
      </c>
      <c r="K690">
        <v>135.115284</v>
      </c>
      <c r="L690">
        <v>15.347454000000001</v>
      </c>
      <c r="M690" t="s">
        <v>4</v>
      </c>
      <c r="N690">
        <v>4.9304670000000002</v>
      </c>
      <c r="O690">
        <v>5.5961999999999998E-2</v>
      </c>
      <c r="P690" t="s">
        <v>5</v>
      </c>
      <c r="Q690">
        <v>0</v>
      </c>
      <c r="R690">
        <v>0</v>
      </c>
      <c r="S690" t="s">
        <v>6</v>
      </c>
      <c r="T690">
        <v>20.122485000000001</v>
      </c>
      <c r="U690">
        <v>2.2159000000000002E-2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1.23E-3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0.99898600000000004</v>
      </c>
      <c r="AJ690">
        <v>9.9999999999999995E-7</v>
      </c>
      <c r="AK690" t="s">
        <v>12</v>
      </c>
      <c r="AL690">
        <v>0</v>
      </c>
      <c r="AM690">
        <v>0</v>
      </c>
    </row>
    <row r="691" spans="1:39" x14ac:dyDescent="0.25">
      <c r="A691" t="s">
        <v>152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151.835286</v>
      </c>
      <c r="I691">
        <v>20.087304</v>
      </c>
      <c r="J691" t="s">
        <v>3</v>
      </c>
      <c r="K691">
        <v>149.76861700000001</v>
      </c>
      <c r="L691">
        <v>20.018015999999999</v>
      </c>
      <c r="M691" t="s">
        <v>4</v>
      </c>
      <c r="N691">
        <v>5.470599</v>
      </c>
      <c r="O691">
        <v>6.1748999999999998E-2</v>
      </c>
      <c r="P691" t="s">
        <v>5</v>
      </c>
      <c r="Q691">
        <v>0</v>
      </c>
      <c r="R691">
        <v>0</v>
      </c>
      <c r="S691" t="s">
        <v>6</v>
      </c>
      <c r="T691">
        <v>22.344086999999998</v>
      </c>
      <c r="U691">
        <v>2.3882E-2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1.23E-3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0.99912999999999996</v>
      </c>
      <c r="AJ691">
        <v>9.9999999999999995E-7</v>
      </c>
      <c r="AK691" t="s">
        <v>12</v>
      </c>
      <c r="AL691">
        <v>0</v>
      </c>
      <c r="AM691">
        <v>0</v>
      </c>
    </row>
    <row r="692" spans="1:39" x14ac:dyDescent="0.25">
      <c r="A692" t="s">
        <v>152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166.76974999999999</v>
      </c>
      <c r="I692">
        <v>22.863347999999998</v>
      </c>
      <c r="J692" t="s">
        <v>3</v>
      </c>
      <c r="K692">
        <v>164.501475</v>
      </c>
      <c r="L692">
        <v>22.804667999999999</v>
      </c>
      <c r="M692" t="s">
        <v>4</v>
      </c>
      <c r="N692">
        <v>6.0141140000000002</v>
      </c>
      <c r="O692">
        <v>6.7752999999999994E-2</v>
      </c>
      <c r="P692" t="s">
        <v>5</v>
      </c>
      <c r="Q692">
        <v>0</v>
      </c>
      <c r="R692">
        <v>0</v>
      </c>
      <c r="S692" t="s">
        <v>6</v>
      </c>
      <c r="T692">
        <v>24.584043000000001</v>
      </c>
      <c r="U692">
        <v>2.7855999999999999E-2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1.23E-3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0.99914400000000003</v>
      </c>
      <c r="AJ692">
        <v>9.9999999999999995E-7</v>
      </c>
      <c r="AK692" t="s">
        <v>12</v>
      </c>
      <c r="AL692">
        <v>0</v>
      </c>
      <c r="AM692">
        <v>0</v>
      </c>
    </row>
    <row r="693" spans="1:39" x14ac:dyDescent="0.25">
      <c r="A693" t="s">
        <v>152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181.44208499999999</v>
      </c>
      <c r="I693">
        <v>26.903435999999999</v>
      </c>
      <c r="J693" t="s">
        <v>3</v>
      </c>
      <c r="K693">
        <v>178.97154599999999</v>
      </c>
      <c r="L693">
        <v>26.859216</v>
      </c>
      <c r="M693" t="s">
        <v>4</v>
      </c>
      <c r="N693">
        <v>6.5540139999999996</v>
      </c>
      <c r="O693">
        <v>7.4448E-2</v>
      </c>
      <c r="P693" t="s">
        <v>5</v>
      </c>
      <c r="Q693">
        <v>0</v>
      </c>
      <c r="R693">
        <v>0</v>
      </c>
      <c r="S693" t="s">
        <v>6</v>
      </c>
      <c r="T693">
        <v>26.814959000000002</v>
      </c>
      <c r="U693">
        <v>3.2253999999999998E-2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1.23E-3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0.99924599999999997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152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196.24788799999999</v>
      </c>
      <c r="I694">
        <v>29.994371999999998</v>
      </c>
      <c r="J694" t="s">
        <v>3</v>
      </c>
      <c r="K694">
        <v>193.57524000000001</v>
      </c>
      <c r="L694">
        <v>29.963775999999999</v>
      </c>
      <c r="M694" t="s">
        <v>4</v>
      </c>
      <c r="N694">
        <v>7.0936269999999997</v>
      </c>
      <c r="O694">
        <v>8.1167000000000003E-2</v>
      </c>
      <c r="P694" t="s">
        <v>5</v>
      </c>
      <c r="Q694">
        <v>0</v>
      </c>
      <c r="R694">
        <v>0</v>
      </c>
      <c r="S694" t="s">
        <v>6</v>
      </c>
      <c r="T694">
        <v>29.050218999999998</v>
      </c>
      <c r="U694">
        <v>5.2525000000000002E-2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1.23E-3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0.99928799999999995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152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211.21019999999999</v>
      </c>
      <c r="I695">
        <v>34.135804999999998</v>
      </c>
      <c r="J695" t="s">
        <v>3</v>
      </c>
      <c r="K695">
        <v>208.33451299999999</v>
      </c>
      <c r="L695">
        <v>34.131318</v>
      </c>
      <c r="M695" t="s">
        <v>4</v>
      </c>
      <c r="N695">
        <v>7.6329390000000004</v>
      </c>
      <c r="O695">
        <v>8.8733999999999993E-2</v>
      </c>
      <c r="P695" t="s">
        <v>5</v>
      </c>
      <c r="Q695">
        <v>0</v>
      </c>
      <c r="R695">
        <v>0</v>
      </c>
      <c r="S695" t="s">
        <v>6</v>
      </c>
      <c r="T695">
        <v>31.279477</v>
      </c>
      <c r="U695">
        <v>5.0826000000000003E-2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1.23E-3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0.99936400000000003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152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226.21657300000001</v>
      </c>
      <c r="I696">
        <v>39.266227999999998</v>
      </c>
      <c r="J696" t="s">
        <v>3</v>
      </c>
      <c r="K696">
        <v>223.139171</v>
      </c>
      <c r="L696">
        <v>39.287247000000001</v>
      </c>
      <c r="M696" t="s">
        <v>4</v>
      </c>
      <c r="N696">
        <v>8.1730370000000008</v>
      </c>
      <c r="O696">
        <v>9.7139000000000003E-2</v>
      </c>
      <c r="P696" t="s">
        <v>5</v>
      </c>
      <c r="Q696">
        <v>0</v>
      </c>
      <c r="R696">
        <v>0</v>
      </c>
      <c r="S696" t="s">
        <v>6</v>
      </c>
      <c r="T696">
        <v>33.491126999999999</v>
      </c>
      <c r="U696">
        <v>5.0326999999999997E-2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1.23E-3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0.99941500000000005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152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240.97880900000001</v>
      </c>
      <c r="I697">
        <v>37.628335999999997</v>
      </c>
      <c r="J697" t="s">
        <v>3</v>
      </c>
      <c r="K697">
        <v>237.70094900000001</v>
      </c>
      <c r="L697">
        <v>37.646661000000002</v>
      </c>
      <c r="M697" t="s">
        <v>4</v>
      </c>
      <c r="N697">
        <v>8.7123380000000008</v>
      </c>
      <c r="O697">
        <v>0.105269</v>
      </c>
      <c r="P697" t="s">
        <v>5</v>
      </c>
      <c r="Q697">
        <v>0</v>
      </c>
      <c r="R697">
        <v>0</v>
      </c>
      <c r="S697" t="s">
        <v>6</v>
      </c>
      <c r="T697">
        <v>35.701217</v>
      </c>
      <c r="U697">
        <v>5.4233999999999997E-2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1.23E-3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0.99949299999999996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152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256.050389</v>
      </c>
      <c r="I698">
        <v>38.966759000000003</v>
      </c>
      <c r="J698" t="s">
        <v>3</v>
      </c>
      <c r="K698">
        <v>252.569344</v>
      </c>
      <c r="L698">
        <v>39.003740000000001</v>
      </c>
      <c r="M698" t="s">
        <v>4</v>
      </c>
      <c r="N698">
        <v>9.2515300000000007</v>
      </c>
      <c r="O698">
        <v>0.113234</v>
      </c>
      <c r="P698" t="s">
        <v>5</v>
      </c>
      <c r="Q698">
        <v>0</v>
      </c>
      <c r="R698">
        <v>0</v>
      </c>
      <c r="S698" t="s">
        <v>6</v>
      </c>
      <c r="T698">
        <v>37.910057999999999</v>
      </c>
      <c r="U698">
        <v>6.3898999999999997E-2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1.23E-3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0.99953599999999998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152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271.11299000000002</v>
      </c>
      <c r="I699">
        <v>41.455613999999997</v>
      </c>
      <c r="J699" t="s">
        <v>3</v>
      </c>
      <c r="K699">
        <v>267.42983099999998</v>
      </c>
      <c r="L699">
        <v>41.541452</v>
      </c>
      <c r="M699" t="s">
        <v>4</v>
      </c>
      <c r="N699">
        <v>9.790832</v>
      </c>
      <c r="O699">
        <v>0.12218900000000001</v>
      </c>
      <c r="P699" t="s">
        <v>5</v>
      </c>
      <c r="Q699">
        <v>0</v>
      </c>
      <c r="R699">
        <v>0</v>
      </c>
      <c r="S699" t="s">
        <v>6</v>
      </c>
      <c r="T699">
        <v>40.124744</v>
      </c>
      <c r="U699">
        <v>6.7204E-2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1.23E-3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0.99957099999999999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152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286.16655200000002</v>
      </c>
      <c r="I700">
        <v>41.747394999999997</v>
      </c>
      <c r="J700" t="s">
        <v>3</v>
      </c>
      <c r="K700">
        <v>282.28174799999999</v>
      </c>
      <c r="L700">
        <v>41.843659000000002</v>
      </c>
      <c r="M700" t="s">
        <v>4</v>
      </c>
      <c r="N700">
        <v>10.329661</v>
      </c>
      <c r="O700">
        <v>0.131632</v>
      </c>
      <c r="P700" t="s">
        <v>5</v>
      </c>
      <c r="Q700">
        <v>0</v>
      </c>
      <c r="R700">
        <v>0</v>
      </c>
      <c r="S700" t="s">
        <v>6</v>
      </c>
      <c r="T700">
        <v>42.340423000000001</v>
      </c>
      <c r="U700">
        <v>6.9195999999999994E-2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1.23E-3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0.99958199999999997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152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301.11625500000002</v>
      </c>
      <c r="I701">
        <v>41.999972999999997</v>
      </c>
      <c r="J701" t="s">
        <v>3</v>
      </c>
      <c r="K701">
        <v>297.02928300000002</v>
      </c>
      <c r="L701">
        <v>42.037326999999998</v>
      </c>
      <c r="M701" t="s">
        <v>4</v>
      </c>
      <c r="N701">
        <v>10.873628999999999</v>
      </c>
      <c r="O701">
        <v>0.13944100000000001</v>
      </c>
      <c r="P701" t="s">
        <v>5</v>
      </c>
      <c r="Q701">
        <v>0</v>
      </c>
      <c r="R701">
        <v>0</v>
      </c>
      <c r="S701" t="s">
        <v>6</v>
      </c>
      <c r="T701">
        <v>44.550832</v>
      </c>
      <c r="U701">
        <v>7.9122999999999999E-2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1.23E-3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0.99958499999999995</v>
      </c>
      <c r="AJ701">
        <v>0</v>
      </c>
      <c r="AK701" t="s">
        <v>12</v>
      </c>
      <c r="AL701">
        <v>0</v>
      </c>
      <c r="AM7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961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198</v>
      </c>
      <c r="F1" t="s">
        <v>175</v>
      </c>
      <c r="G1" t="s">
        <v>199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999.923</v>
      </c>
      <c r="C2">
        <v>980.00199999999995</v>
      </c>
      <c r="D2">
        <v>930.59100000000001</v>
      </c>
      <c r="E2">
        <v>483.137</v>
      </c>
      <c r="F2">
        <v>377.10399999999998</v>
      </c>
      <c r="G2">
        <v>0</v>
      </c>
      <c r="H2">
        <v>377.10399999999998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920.02300000000002</v>
      </c>
      <c r="C3">
        <v>909.93</v>
      </c>
      <c r="D3">
        <v>873.34100000000001</v>
      </c>
      <c r="E3">
        <v>457.50799999999998</v>
      </c>
      <c r="F3">
        <v>358.02</v>
      </c>
      <c r="G3">
        <v>0</v>
      </c>
      <c r="H3">
        <v>358.02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922.05700000000002</v>
      </c>
      <c r="C4">
        <v>913.12300000000005</v>
      </c>
      <c r="D4">
        <v>874.28200000000004</v>
      </c>
      <c r="E4">
        <v>457.79199999999997</v>
      </c>
      <c r="F4">
        <v>358.27600000000001</v>
      </c>
      <c r="G4">
        <v>0</v>
      </c>
      <c r="H4">
        <v>358.27600000000001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926.51099999999997</v>
      </c>
      <c r="C5">
        <v>917.26599999999996</v>
      </c>
      <c r="D5">
        <v>879.27099999999996</v>
      </c>
      <c r="E5">
        <v>461.10199999999998</v>
      </c>
      <c r="F5">
        <v>361.10599999999999</v>
      </c>
      <c r="G5">
        <v>0</v>
      </c>
      <c r="H5">
        <v>361.10599999999999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925.78300000000002</v>
      </c>
      <c r="C6">
        <v>917.06600000000003</v>
      </c>
      <c r="D6">
        <v>877.69299999999998</v>
      </c>
      <c r="E6">
        <v>459.65800000000002</v>
      </c>
      <c r="F6">
        <v>359.70600000000002</v>
      </c>
      <c r="G6">
        <v>0</v>
      </c>
      <c r="H6">
        <v>359.70600000000002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941.529</v>
      </c>
      <c r="C7">
        <v>926.30600000000004</v>
      </c>
      <c r="D7">
        <v>879.85</v>
      </c>
      <c r="E7">
        <v>459.84199999999998</v>
      </c>
      <c r="F7">
        <v>359.77</v>
      </c>
      <c r="G7">
        <v>0</v>
      </c>
      <c r="H7">
        <v>359.77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929.58500000000004</v>
      </c>
      <c r="C8">
        <v>920.09199999999998</v>
      </c>
      <c r="D8">
        <v>878.83900000000006</v>
      </c>
      <c r="E8">
        <v>459.72199999999998</v>
      </c>
      <c r="F8">
        <v>359.7</v>
      </c>
      <c r="G8">
        <v>0</v>
      </c>
      <c r="H8">
        <v>359.7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921.30200000000002</v>
      </c>
      <c r="C9">
        <v>912.64300000000003</v>
      </c>
      <c r="D9">
        <v>877.98699999999997</v>
      </c>
      <c r="E9">
        <v>459.63900000000001</v>
      </c>
      <c r="F9">
        <v>359.68599999999998</v>
      </c>
      <c r="G9">
        <v>0</v>
      </c>
      <c r="H9">
        <v>359.68599999999998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921.36699999999996</v>
      </c>
      <c r="C10">
        <v>913.04300000000001</v>
      </c>
      <c r="D10">
        <v>877.41399999999999</v>
      </c>
      <c r="E10">
        <v>459.57799999999997</v>
      </c>
      <c r="F10">
        <v>359.58100000000002</v>
      </c>
      <c r="G10">
        <v>0</v>
      </c>
      <c r="H10">
        <v>359.58100000000002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932.79700000000003</v>
      </c>
      <c r="C11">
        <v>920.71400000000006</v>
      </c>
      <c r="D11">
        <v>878.85799999999995</v>
      </c>
      <c r="E11">
        <v>459.62299999999999</v>
      </c>
      <c r="F11">
        <v>359.6</v>
      </c>
      <c r="G11">
        <v>0</v>
      </c>
      <c r="H11">
        <v>359.6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924.84900000000005</v>
      </c>
      <c r="C12">
        <v>915.91</v>
      </c>
      <c r="D12">
        <v>878.72400000000005</v>
      </c>
      <c r="E12">
        <v>459.65600000000001</v>
      </c>
      <c r="F12">
        <v>359.60700000000003</v>
      </c>
      <c r="G12">
        <v>0</v>
      </c>
      <c r="H12">
        <v>359.60700000000003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920.37599999999998</v>
      </c>
      <c r="C13">
        <v>911.75</v>
      </c>
      <c r="D13">
        <v>877.49400000000003</v>
      </c>
      <c r="E13">
        <v>459.56099999999998</v>
      </c>
      <c r="F13">
        <v>359.548</v>
      </c>
      <c r="G13">
        <v>0</v>
      </c>
      <c r="H13">
        <v>359.548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926.18100000000004</v>
      </c>
      <c r="C14">
        <v>917.12900000000002</v>
      </c>
      <c r="D14">
        <v>878.22400000000005</v>
      </c>
      <c r="E14">
        <v>459.65</v>
      </c>
      <c r="F14">
        <v>359.65100000000001</v>
      </c>
      <c r="G14">
        <v>0</v>
      </c>
      <c r="H14">
        <v>359.65100000000001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925.62900000000002</v>
      </c>
      <c r="C15">
        <v>916.846</v>
      </c>
      <c r="D15">
        <v>878.05200000000002</v>
      </c>
      <c r="E15">
        <v>459.56299999999999</v>
      </c>
      <c r="F15">
        <v>359.58199999999999</v>
      </c>
      <c r="G15">
        <v>0</v>
      </c>
      <c r="H15">
        <v>359.58199999999999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936.524</v>
      </c>
      <c r="C16">
        <v>927.649</v>
      </c>
      <c r="D16">
        <v>878.30399999999997</v>
      </c>
      <c r="E16">
        <v>459.60500000000002</v>
      </c>
      <c r="F16">
        <v>359.60599999999999</v>
      </c>
      <c r="G16">
        <v>0</v>
      </c>
      <c r="H16">
        <v>359.60599999999999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927.83799999999997</v>
      </c>
      <c r="C17">
        <v>918.48800000000006</v>
      </c>
      <c r="D17">
        <v>878.45</v>
      </c>
      <c r="E17">
        <v>459.589</v>
      </c>
      <c r="F17">
        <v>359.61900000000003</v>
      </c>
      <c r="G17">
        <v>0</v>
      </c>
      <c r="H17">
        <v>359.61900000000003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925.97799999999995</v>
      </c>
      <c r="C18">
        <v>916.93299999999999</v>
      </c>
      <c r="D18">
        <v>877.971</v>
      </c>
      <c r="E18">
        <v>459.61900000000003</v>
      </c>
      <c r="F18">
        <v>359.59500000000003</v>
      </c>
      <c r="G18">
        <v>0</v>
      </c>
      <c r="H18">
        <v>359.59500000000003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922.82399999999996</v>
      </c>
      <c r="C19">
        <v>913.85199999999998</v>
      </c>
      <c r="D19">
        <v>877.78399999999999</v>
      </c>
      <c r="E19">
        <v>459.63400000000001</v>
      </c>
      <c r="F19">
        <v>359.62799999999999</v>
      </c>
      <c r="G19">
        <v>0</v>
      </c>
      <c r="H19">
        <v>359.62799999999999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924.23299999999995</v>
      </c>
      <c r="C20">
        <v>914.59</v>
      </c>
      <c r="D20">
        <v>877.64099999999996</v>
      </c>
      <c r="E20">
        <v>459.60399999999998</v>
      </c>
      <c r="F20">
        <v>359.66</v>
      </c>
      <c r="G20">
        <v>0</v>
      </c>
      <c r="H20">
        <v>359.66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925.32100000000003</v>
      </c>
      <c r="C21">
        <v>916.39599999999996</v>
      </c>
      <c r="D21">
        <v>878.79899999999998</v>
      </c>
      <c r="E21">
        <v>459.666</v>
      </c>
      <c r="F21">
        <v>359.64100000000002</v>
      </c>
      <c r="G21">
        <v>0</v>
      </c>
      <c r="H21">
        <v>359.64100000000002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931.10500000000002</v>
      </c>
      <c r="C22">
        <v>915.26099999999997</v>
      </c>
      <c r="D22">
        <v>876.50099999999998</v>
      </c>
      <c r="E22">
        <v>458.63400000000001</v>
      </c>
      <c r="F22">
        <v>358.8</v>
      </c>
      <c r="G22">
        <v>0</v>
      </c>
      <c r="H22">
        <v>358.8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922.19600000000003</v>
      </c>
      <c r="C23">
        <v>913.30100000000004</v>
      </c>
      <c r="D23">
        <v>872.06700000000001</v>
      </c>
      <c r="E23">
        <v>456.07600000000002</v>
      </c>
      <c r="F23">
        <v>356.87700000000001</v>
      </c>
      <c r="G23">
        <v>0</v>
      </c>
      <c r="H23">
        <v>356.87700000000001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925.505</v>
      </c>
      <c r="C24">
        <v>915.07500000000005</v>
      </c>
      <c r="D24">
        <v>871.94100000000003</v>
      </c>
      <c r="E24">
        <v>456.13200000000001</v>
      </c>
      <c r="F24">
        <v>356.91699999999997</v>
      </c>
      <c r="G24">
        <v>0</v>
      </c>
      <c r="H24">
        <v>356.91699999999997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926.08900000000006</v>
      </c>
      <c r="C25">
        <v>916.94299999999998</v>
      </c>
      <c r="D25">
        <v>872.74199999999996</v>
      </c>
      <c r="E25">
        <v>456.12</v>
      </c>
      <c r="F25">
        <v>356.91</v>
      </c>
      <c r="G25">
        <v>0</v>
      </c>
      <c r="H25">
        <v>356.91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921.00699999999995</v>
      </c>
      <c r="C26">
        <v>911.64400000000001</v>
      </c>
      <c r="D26">
        <v>872.12699999999995</v>
      </c>
      <c r="E26">
        <v>456.13600000000002</v>
      </c>
      <c r="F26">
        <v>356.93700000000001</v>
      </c>
      <c r="G26">
        <v>0</v>
      </c>
      <c r="H26">
        <v>356.93700000000001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914.33799999999997</v>
      </c>
      <c r="C27">
        <v>905.95500000000004</v>
      </c>
      <c r="D27">
        <v>870.89</v>
      </c>
      <c r="E27">
        <v>455.97899999999998</v>
      </c>
      <c r="F27">
        <v>356.86500000000001</v>
      </c>
      <c r="G27">
        <v>0</v>
      </c>
      <c r="H27">
        <v>356.86500000000001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908.29399999999998</v>
      </c>
      <c r="C28">
        <v>899.04700000000003</v>
      </c>
      <c r="D28">
        <v>869.50699999999995</v>
      </c>
      <c r="E28">
        <v>455.90499999999997</v>
      </c>
      <c r="F28">
        <v>356.82</v>
      </c>
      <c r="G28">
        <v>0</v>
      </c>
      <c r="H28">
        <v>356.82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924.73400000000004</v>
      </c>
      <c r="C29">
        <v>915.39300000000003</v>
      </c>
      <c r="D29">
        <v>873.05799999999999</v>
      </c>
      <c r="E29">
        <v>455.93099999999998</v>
      </c>
      <c r="F29">
        <v>356.86700000000002</v>
      </c>
      <c r="G29">
        <v>0</v>
      </c>
      <c r="H29">
        <v>356.86700000000002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921.78399999999999</v>
      </c>
      <c r="C30">
        <v>913.04600000000005</v>
      </c>
      <c r="D30">
        <v>872.56500000000005</v>
      </c>
      <c r="E30">
        <v>456.03300000000002</v>
      </c>
      <c r="F30">
        <v>356.91399999999999</v>
      </c>
      <c r="G30">
        <v>0</v>
      </c>
      <c r="H30">
        <v>356.91399999999999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916.41499999999996</v>
      </c>
      <c r="C31">
        <v>907.61699999999996</v>
      </c>
      <c r="D31">
        <v>871.23900000000003</v>
      </c>
      <c r="E31">
        <v>455.98</v>
      </c>
      <c r="F31">
        <v>356.9</v>
      </c>
      <c r="G31">
        <v>0</v>
      </c>
      <c r="H31">
        <v>356.9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914.28099999999995</v>
      </c>
      <c r="C32">
        <v>905.51099999999997</v>
      </c>
      <c r="D32">
        <v>870.96299999999997</v>
      </c>
      <c r="E32">
        <v>455.96300000000002</v>
      </c>
      <c r="F32">
        <v>356.85700000000003</v>
      </c>
      <c r="G32">
        <v>0</v>
      </c>
      <c r="H32">
        <v>356.85700000000003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923.27800000000002</v>
      </c>
      <c r="C33">
        <v>914.71900000000005</v>
      </c>
      <c r="D33">
        <v>872.87099999999998</v>
      </c>
      <c r="E33">
        <v>455.97500000000002</v>
      </c>
      <c r="F33">
        <v>356.88799999999998</v>
      </c>
      <c r="G33">
        <v>0</v>
      </c>
      <c r="H33">
        <v>356.88799999999998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919.82100000000003</v>
      </c>
      <c r="C34">
        <v>911.13099999999997</v>
      </c>
      <c r="D34">
        <v>872.02499999999998</v>
      </c>
      <c r="E34">
        <v>455.90899999999999</v>
      </c>
      <c r="F34">
        <v>356.81299999999999</v>
      </c>
      <c r="G34">
        <v>0</v>
      </c>
      <c r="H34">
        <v>356.81299999999999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929.61800000000005</v>
      </c>
      <c r="C35">
        <v>921.10500000000002</v>
      </c>
      <c r="D35">
        <v>874.34699999999998</v>
      </c>
      <c r="E35">
        <v>456.04300000000001</v>
      </c>
      <c r="F35">
        <v>356.88900000000001</v>
      </c>
      <c r="G35">
        <v>0</v>
      </c>
      <c r="H35">
        <v>356.88900000000001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919.33399999999995</v>
      </c>
      <c r="C36">
        <v>910.46199999999999</v>
      </c>
      <c r="D36">
        <v>871.572</v>
      </c>
      <c r="E36">
        <v>455.87799999999999</v>
      </c>
      <c r="F36">
        <v>356.83499999999998</v>
      </c>
      <c r="G36">
        <v>0</v>
      </c>
      <c r="H36">
        <v>356.83499999999998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925.322</v>
      </c>
      <c r="C37">
        <v>916.26800000000003</v>
      </c>
      <c r="D37">
        <v>873.18700000000001</v>
      </c>
      <c r="E37">
        <v>456.05200000000002</v>
      </c>
      <c r="F37">
        <v>356.92500000000001</v>
      </c>
      <c r="G37">
        <v>0</v>
      </c>
      <c r="H37">
        <v>356.92500000000001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923.21100000000001</v>
      </c>
      <c r="C38">
        <v>914.04399999999998</v>
      </c>
      <c r="D38">
        <v>872.65800000000002</v>
      </c>
      <c r="E38">
        <v>455.94799999999998</v>
      </c>
      <c r="F38">
        <v>356.79</v>
      </c>
      <c r="G38">
        <v>0</v>
      </c>
      <c r="H38">
        <v>356.79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919.61599999999999</v>
      </c>
      <c r="C39">
        <v>911.04200000000003</v>
      </c>
      <c r="D39">
        <v>871.86599999999999</v>
      </c>
      <c r="E39">
        <v>456.01299999999998</v>
      </c>
      <c r="F39">
        <v>356.92899999999997</v>
      </c>
      <c r="G39">
        <v>0</v>
      </c>
      <c r="H39">
        <v>356.92899999999997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920.08</v>
      </c>
      <c r="C40">
        <v>911.84799999999996</v>
      </c>
      <c r="D40">
        <v>872</v>
      </c>
      <c r="E40">
        <v>455.91199999999998</v>
      </c>
      <c r="F40">
        <v>356.77</v>
      </c>
      <c r="G40">
        <v>0</v>
      </c>
      <c r="H40">
        <v>356.77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924.68899999999996</v>
      </c>
      <c r="C41">
        <v>915.995</v>
      </c>
      <c r="D41">
        <v>872.75099999999998</v>
      </c>
      <c r="E41">
        <v>455.995</v>
      </c>
      <c r="F41">
        <v>356.851</v>
      </c>
      <c r="G41">
        <v>0</v>
      </c>
      <c r="H41">
        <v>356.851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925.19100000000003</v>
      </c>
      <c r="C42">
        <v>916.35699999999997</v>
      </c>
      <c r="D42">
        <v>872.87199999999996</v>
      </c>
      <c r="E42">
        <v>455.99200000000002</v>
      </c>
      <c r="F42">
        <v>356.84300000000002</v>
      </c>
      <c r="G42">
        <v>0</v>
      </c>
      <c r="H42">
        <v>356.84300000000002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924.62699999999995</v>
      </c>
      <c r="C43">
        <v>915.91399999999999</v>
      </c>
      <c r="D43">
        <v>873.10199999999998</v>
      </c>
      <c r="E43">
        <v>455.86399999999998</v>
      </c>
      <c r="F43">
        <v>356.80200000000002</v>
      </c>
      <c r="G43">
        <v>0</v>
      </c>
      <c r="H43">
        <v>356.80200000000002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922.45100000000002</v>
      </c>
      <c r="C44">
        <v>914.09</v>
      </c>
      <c r="D44">
        <v>872.35500000000002</v>
      </c>
      <c r="E44">
        <v>455.90600000000001</v>
      </c>
      <c r="F44">
        <v>356.79500000000002</v>
      </c>
      <c r="G44">
        <v>0</v>
      </c>
      <c r="H44">
        <v>356.79500000000002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923.39400000000001</v>
      </c>
      <c r="C45">
        <v>914.476</v>
      </c>
      <c r="D45">
        <v>872.82600000000002</v>
      </c>
      <c r="E45">
        <v>456.02499999999998</v>
      </c>
      <c r="F45">
        <v>356.90499999999997</v>
      </c>
      <c r="G45">
        <v>0</v>
      </c>
      <c r="H45">
        <v>356.90499999999997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910.327</v>
      </c>
      <c r="C46">
        <v>901.24099999999999</v>
      </c>
      <c r="D46">
        <v>870.20600000000002</v>
      </c>
      <c r="E46">
        <v>455.92700000000002</v>
      </c>
      <c r="F46">
        <v>356.85899999999998</v>
      </c>
      <c r="G46">
        <v>0</v>
      </c>
      <c r="H46">
        <v>356.85899999999998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915.65599999999995</v>
      </c>
      <c r="C47">
        <v>906.02300000000002</v>
      </c>
      <c r="D47">
        <v>870.86699999999996</v>
      </c>
      <c r="E47">
        <v>455.89600000000002</v>
      </c>
      <c r="F47">
        <v>356.78500000000003</v>
      </c>
      <c r="G47">
        <v>0</v>
      </c>
      <c r="H47">
        <v>356.78500000000003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925.24400000000003</v>
      </c>
      <c r="C48">
        <v>915.87099999999998</v>
      </c>
      <c r="D48">
        <v>871.71699999999998</v>
      </c>
      <c r="E48">
        <v>455.97199999999998</v>
      </c>
      <c r="F48">
        <v>356.822</v>
      </c>
      <c r="G48">
        <v>0</v>
      </c>
      <c r="H48">
        <v>356.822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923.19200000000001</v>
      </c>
      <c r="C49">
        <v>914.32</v>
      </c>
      <c r="D49">
        <v>872.04100000000005</v>
      </c>
      <c r="E49">
        <v>455.911</v>
      </c>
      <c r="F49">
        <v>356.79</v>
      </c>
      <c r="G49">
        <v>0</v>
      </c>
      <c r="H49">
        <v>356.79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918.11300000000006</v>
      </c>
      <c r="C50">
        <v>909.54899999999998</v>
      </c>
      <c r="D50">
        <v>871.75099999999998</v>
      </c>
      <c r="E50">
        <v>455.89499999999998</v>
      </c>
      <c r="F50">
        <v>356.74700000000001</v>
      </c>
      <c r="G50">
        <v>0</v>
      </c>
      <c r="H50">
        <v>356.74700000000001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929.10699999999997</v>
      </c>
      <c r="C51">
        <v>920.25</v>
      </c>
      <c r="D51">
        <v>874.00900000000001</v>
      </c>
      <c r="E51">
        <v>456.04199999999997</v>
      </c>
      <c r="F51">
        <v>356.92099999999999</v>
      </c>
      <c r="G51">
        <v>0</v>
      </c>
      <c r="H51">
        <v>356.92099999999999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931.34500000000003</v>
      </c>
      <c r="C52">
        <v>922.07899999999995</v>
      </c>
      <c r="D52">
        <v>874.37599999999998</v>
      </c>
      <c r="E52">
        <v>456.02</v>
      </c>
      <c r="F52">
        <v>356.91199999999998</v>
      </c>
      <c r="G52">
        <v>0</v>
      </c>
      <c r="H52">
        <v>356.91199999999998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920.47500000000002</v>
      </c>
      <c r="C53">
        <v>912.04399999999998</v>
      </c>
      <c r="D53">
        <v>872.44799999999998</v>
      </c>
      <c r="E53">
        <v>455.923</v>
      </c>
      <c r="F53">
        <v>356.82299999999998</v>
      </c>
      <c r="G53">
        <v>0</v>
      </c>
      <c r="H53">
        <v>356.82299999999998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923.16700000000003</v>
      </c>
      <c r="C54">
        <v>914.53</v>
      </c>
      <c r="D54">
        <v>872.84100000000001</v>
      </c>
      <c r="E54">
        <v>455.91300000000001</v>
      </c>
      <c r="F54">
        <v>356.84699999999998</v>
      </c>
      <c r="G54">
        <v>0</v>
      </c>
      <c r="H54">
        <v>356.84699999999998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928.55700000000002</v>
      </c>
      <c r="C55">
        <v>919.78599999999994</v>
      </c>
      <c r="D55">
        <v>873.98800000000006</v>
      </c>
      <c r="E55">
        <v>455.95400000000001</v>
      </c>
      <c r="F55">
        <v>356.84</v>
      </c>
      <c r="G55">
        <v>0</v>
      </c>
      <c r="H55">
        <v>356.84</v>
      </c>
      <c r="I55">
        <v>1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s="3" customFormat="1" x14ac:dyDescent="0.25">
      <c r="A56" s="3" t="s">
        <v>34</v>
      </c>
      <c r="B56" s="3">
        <v>929.35699999999997</v>
      </c>
      <c r="C56" s="3">
        <v>920.84699999999998</v>
      </c>
      <c r="D56" s="3">
        <v>874.55</v>
      </c>
      <c r="E56" s="3">
        <v>456.072</v>
      </c>
      <c r="F56" s="3">
        <v>356.90300000000002</v>
      </c>
      <c r="G56" s="3">
        <v>0</v>
      </c>
      <c r="H56" s="3">
        <v>356.90300000000002</v>
      </c>
      <c r="I56" s="3">
        <v>1</v>
      </c>
      <c r="J56" s="3">
        <v>1</v>
      </c>
      <c r="K56" s="3">
        <v>0</v>
      </c>
      <c r="P56"/>
      <c r="Q56"/>
      <c r="R56">
        <f>AVERAGE(B7:B56)</f>
        <v>923.74505999999997</v>
      </c>
      <c r="S56">
        <f>AVERAGE(C7:C56)</f>
        <v>914.50250000000005</v>
      </c>
      <c r="T56"/>
      <c r="U56">
        <f>_xlfn.VAR.P(B7:B56)</f>
        <v>34.858306096400099</v>
      </c>
      <c r="V56">
        <f>_xlfn.VAR.P(C7:C56)</f>
        <v>28.70546065000001</v>
      </c>
      <c r="W56"/>
      <c r="X56">
        <f>1.96*SQRT(U56)/50</f>
        <v>0.23144041885542002</v>
      </c>
      <c r="Y56">
        <f>1.96*SQRT(V56)/50</f>
        <v>0.21002371069290252</v>
      </c>
    </row>
    <row r="57" spans="1:25" x14ac:dyDescent="0.25">
      <c r="A57" t="s">
        <v>102</v>
      </c>
      <c r="B57">
        <v>46269.7595</v>
      </c>
      <c r="C57" t="s">
        <v>36</v>
      </c>
    </row>
    <row r="58" spans="1:25" x14ac:dyDescent="0.25">
      <c r="A58" t="s">
        <v>35</v>
      </c>
      <c r="B58">
        <v>926.42100000000005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928.59699999999998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932.63699999999994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924.86099999999999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927.24099999999999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929.47400000000005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929.53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939.87900000000002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928.43100000000004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937.37599999999998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929.33900000000006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927.79700000000003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927.077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930.375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927.01900000000001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930.64599999999996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928.15599999999995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926.03899999999999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933.79200000000003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927.23099999999999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925.98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924.52300000000002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925.88800000000003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931.64599999999996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924.84100000000001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926.45600000000002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927.92200000000003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929.88300000000004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934.31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930.91499999999996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931.61099999999999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932.67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931.49400000000003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932.755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930.745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930.91600000000005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930.35500000000002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932.20600000000002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931.88900000000001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933.27599999999995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931.99699999999996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930.01900000000001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934.42399999999998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929.56799999999998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946.76099999999997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948.33399999999995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945.46799999999996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930.82100000000003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933.25699999999995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929.6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934.17700000000002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921.61199999999997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932.99099999999999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931.75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920.43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931.07302000000016</v>
      </c>
      <c r="S112">
        <f>AVERAGE(C63:C112)</f>
        <v>0</v>
      </c>
      <c r="U112">
        <f>_xlfn.VAR.P(B63:B112)</f>
        <v>28.272978819599906</v>
      </c>
      <c r="V112">
        <f>_xlfn.VAR.P(C63:C112)</f>
        <v>0</v>
      </c>
      <c r="X112">
        <f>1.96*SQRT(U112)/50</f>
        <v>0.20843557799317755</v>
      </c>
      <c r="Y112">
        <f>1.96*SQRT(V112)/50</f>
        <v>0</v>
      </c>
    </row>
    <row r="113" spans="1:9" x14ac:dyDescent="0.25">
      <c r="A113" t="s">
        <v>35</v>
      </c>
      <c r="B113">
        <v>46629.3439</v>
      </c>
      <c r="C113" t="s">
        <v>36</v>
      </c>
    </row>
    <row r="114" spans="1:9" x14ac:dyDescent="0.25">
      <c r="A114" t="s">
        <v>37</v>
      </c>
      <c r="B114">
        <v>870.90099999999995</v>
      </c>
      <c r="C114">
        <v>868.06700000000001</v>
      </c>
      <c r="D114">
        <v>842.97400000000005</v>
      </c>
      <c r="E114">
        <v>428.88799999999998</v>
      </c>
      <c r="F114">
        <v>357.25200000000001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863.88300000000004</v>
      </c>
      <c r="C115">
        <v>861.27099999999996</v>
      </c>
      <c r="D115">
        <v>840.08600000000001</v>
      </c>
      <c r="E115">
        <v>426.89600000000002</v>
      </c>
      <c r="F115">
        <v>357.22399999999999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866.31700000000001</v>
      </c>
      <c r="C116">
        <v>863.56100000000004</v>
      </c>
      <c r="D116">
        <v>840.98199999999997</v>
      </c>
      <c r="E116">
        <v>427.404</v>
      </c>
      <c r="F116">
        <v>357.23599999999999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875.16</v>
      </c>
      <c r="C117">
        <v>872.52</v>
      </c>
      <c r="D117">
        <v>844.11500000000001</v>
      </c>
      <c r="E117">
        <v>429.24299999999999</v>
      </c>
      <c r="F117">
        <v>357.32400000000001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874.95899999999995</v>
      </c>
      <c r="C118">
        <v>872.10799999999995</v>
      </c>
      <c r="D118">
        <v>844.33100000000002</v>
      </c>
      <c r="E118">
        <v>429.43700000000001</v>
      </c>
      <c r="F118">
        <v>357.13200000000001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867.40800000000002</v>
      </c>
      <c r="C119">
        <v>864.77700000000004</v>
      </c>
      <c r="D119">
        <v>841.79899999999998</v>
      </c>
      <c r="E119">
        <v>428.04700000000003</v>
      </c>
      <c r="F119">
        <v>357.26900000000001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863.21500000000003</v>
      </c>
      <c r="C120">
        <v>860.55399999999997</v>
      </c>
      <c r="D120">
        <v>840.43499999999995</v>
      </c>
      <c r="E120">
        <v>427.11700000000002</v>
      </c>
      <c r="F120">
        <v>357.30799999999999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861.89400000000001</v>
      </c>
      <c r="C121">
        <v>859.29300000000001</v>
      </c>
      <c r="D121">
        <v>839.38699999999994</v>
      </c>
      <c r="E121">
        <v>426.50599999999997</v>
      </c>
      <c r="F121">
        <v>357.22899999999998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875.13499999999999</v>
      </c>
      <c r="C122">
        <v>872.12599999999998</v>
      </c>
      <c r="D122">
        <v>844.20500000000004</v>
      </c>
      <c r="E122">
        <v>429.10599999999999</v>
      </c>
      <c r="F122">
        <v>357.26600000000002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879.14400000000001</v>
      </c>
      <c r="C123">
        <v>876.39599999999996</v>
      </c>
      <c r="D123">
        <v>845.54300000000001</v>
      </c>
      <c r="E123">
        <v>429.91899999999998</v>
      </c>
      <c r="F123">
        <v>357.19499999999999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870.57799999999997</v>
      </c>
      <c r="C124">
        <v>868.04100000000005</v>
      </c>
      <c r="D124">
        <v>842.83900000000006</v>
      </c>
      <c r="E124">
        <v>428.83699999999999</v>
      </c>
      <c r="F124">
        <v>357.29700000000003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864.995</v>
      </c>
      <c r="C125">
        <v>862.31200000000001</v>
      </c>
      <c r="D125">
        <v>840.61300000000006</v>
      </c>
      <c r="E125">
        <v>427.19200000000001</v>
      </c>
      <c r="F125">
        <v>357.28300000000002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868.73400000000004</v>
      </c>
      <c r="C126">
        <v>865.904</v>
      </c>
      <c r="D126">
        <v>841.54200000000003</v>
      </c>
      <c r="E126">
        <v>427.74</v>
      </c>
      <c r="F126">
        <v>357.27699999999999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862.57500000000005</v>
      </c>
      <c r="C127">
        <v>859.88199999999995</v>
      </c>
      <c r="D127">
        <v>839.55899999999997</v>
      </c>
      <c r="E127">
        <v>426.48599999999999</v>
      </c>
      <c r="F127">
        <v>357.17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863.42100000000005</v>
      </c>
      <c r="C128">
        <v>860.96900000000005</v>
      </c>
      <c r="D128">
        <v>840.31799999999998</v>
      </c>
      <c r="E128">
        <v>427.07</v>
      </c>
      <c r="F128">
        <v>357.21800000000002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862.42899999999997</v>
      </c>
      <c r="C129">
        <v>859.80499999999995</v>
      </c>
      <c r="D129">
        <v>839.62400000000002</v>
      </c>
      <c r="E129">
        <v>426.62400000000002</v>
      </c>
      <c r="F129">
        <v>357.26499999999999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864.51499999999999</v>
      </c>
      <c r="C130">
        <v>861.86</v>
      </c>
      <c r="D130">
        <v>840.10699999999997</v>
      </c>
      <c r="E130">
        <v>426.87599999999998</v>
      </c>
      <c r="F130">
        <v>357.26600000000002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868.30700000000002</v>
      </c>
      <c r="C131">
        <v>865.48800000000006</v>
      </c>
      <c r="D131">
        <v>841.93</v>
      </c>
      <c r="E131">
        <v>428.16899999999998</v>
      </c>
      <c r="F131">
        <v>357.32299999999998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870.94200000000001</v>
      </c>
      <c r="C132">
        <v>868.43</v>
      </c>
      <c r="D132">
        <v>842.928</v>
      </c>
      <c r="E132">
        <v>428.69799999999998</v>
      </c>
      <c r="F132">
        <v>357.28399999999999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866.69100000000003</v>
      </c>
      <c r="C133">
        <v>864.03099999999995</v>
      </c>
      <c r="D133">
        <v>841.38900000000001</v>
      </c>
      <c r="E133">
        <v>427.803</v>
      </c>
      <c r="F133">
        <v>357.27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864.92499999999995</v>
      </c>
      <c r="C134">
        <v>862.21100000000001</v>
      </c>
      <c r="D134">
        <v>840.48299999999995</v>
      </c>
      <c r="E134">
        <v>427.09899999999999</v>
      </c>
      <c r="F134">
        <v>357.27499999999998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864.34900000000005</v>
      </c>
      <c r="C135">
        <v>861.65099999999995</v>
      </c>
      <c r="D135">
        <v>840.65800000000002</v>
      </c>
      <c r="E135">
        <v>427.44099999999997</v>
      </c>
      <c r="F135">
        <v>357.30700000000002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869.10500000000002</v>
      </c>
      <c r="C136">
        <v>866.48699999999997</v>
      </c>
      <c r="D136">
        <v>842.15300000000002</v>
      </c>
      <c r="E136">
        <v>427.93700000000001</v>
      </c>
      <c r="F136">
        <v>357.25200000000001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862.25900000000001</v>
      </c>
      <c r="C137">
        <v>859.43799999999999</v>
      </c>
      <c r="D137">
        <v>839.58900000000006</v>
      </c>
      <c r="E137">
        <v>426.69200000000001</v>
      </c>
      <c r="F137">
        <v>357.29899999999998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863.88099999999997</v>
      </c>
      <c r="C138">
        <v>861.05899999999997</v>
      </c>
      <c r="D138">
        <v>840.09699999999998</v>
      </c>
      <c r="E138">
        <v>426.97500000000002</v>
      </c>
      <c r="F138">
        <v>357.322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862.56399999999996</v>
      </c>
      <c r="C139">
        <v>859.95600000000002</v>
      </c>
      <c r="D139">
        <v>839.89099999999996</v>
      </c>
      <c r="E139">
        <v>426.88299999999998</v>
      </c>
      <c r="F139">
        <v>357.38499999999999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862.88300000000004</v>
      </c>
      <c r="C140">
        <v>860.29100000000005</v>
      </c>
      <c r="D140">
        <v>839.75800000000004</v>
      </c>
      <c r="E140">
        <v>426.75200000000001</v>
      </c>
      <c r="F140">
        <v>357.22800000000001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863.34</v>
      </c>
      <c r="C141">
        <v>860.73800000000006</v>
      </c>
      <c r="D141">
        <v>840.30200000000002</v>
      </c>
      <c r="E141">
        <v>427.173</v>
      </c>
      <c r="F141">
        <v>357.28899999999999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863.78399999999999</v>
      </c>
      <c r="C142">
        <v>861.12</v>
      </c>
      <c r="D142">
        <v>840.029</v>
      </c>
      <c r="E142">
        <v>426.93799999999999</v>
      </c>
      <c r="F142">
        <v>357.22199999999998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864.38</v>
      </c>
      <c r="C143">
        <v>861.61199999999997</v>
      </c>
      <c r="D143">
        <v>840.178</v>
      </c>
      <c r="E143">
        <v>426.92700000000002</v>
      </c>
      <c r="F143">
        <v>357.13299999999998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863.43200000000002</v>
      </c>
      <c r="C144">
        <v>860.86900000000003</v>
      </c>
      <c r="D144">
        <v>840.07500000000005</v>
      </c>
      <c r="E144">
        <v>426.95100000000002</v>
      </c>
      <c r="F144">
        <v>357.32100000000003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862.03499999999997</v>
      </c>
      <c r="C145">
        <v>859.28700000000003</v>
      </c>
      <c r="D145">
        <v>839.23</v>
      </c>
      <c r="E145">
        <v>426.358</v>
      </c>
      <c r="F145">
        <v>357.23500000000001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862.726</v>
      </c>
      <c r="C146">
        <v>860.22299999999996</v>
      </c>
      <c r="D146">
        <v>839.70699999999999</v>
      </c>
      <c r="E146">
        <v>426.66399999999999</v>
      </c>
      <c r="F146">
        <v>357.24099999999999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863.72900000000004</v>
      </c>
      <c r="C147">
        <v>861.19299999999998</v>
      </c>
      <c r="D147">
        <v>840.16499999999996</v>
      </c>
      <c r="E147">
        <v>427.10199999999998</v>
      </c>
      <c r="F147">
        <v>357.291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864.173</v>
      </c>
      <c r="C148">
        <v>861.62400000000002</v>
      </c>
      <c r="D148">
        <v>840.27800000000002</v>
      </c>
      <c r="E148">
        <v>427.08800000000002</v>
      </c>
      <c r="F148">
        <v>357.15800000000002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865.31</v>
      </c>
      <c r="C149">
        <v>862.67200000000003</v>
      </c>
      <c r="D149">
        <v>840.57399999999996</v>
      </c>
      <c r="E149">
        <v>427.14800000000002</v>
      </c>
      <c r="F149">
        <v>357.31299999999999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866.44299999999998</v>
      </c>
      <c r="C150">
        <v>863.70399999999995</v>
      </c>
      <c r="D150">
        <v>841.22799999999995</v>
      </c>
      <c r="E150">
        <v>427.613</v>
      </c>
      <c r="F150">
        <v>357.28899999999999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862.31799999999998</v>
      </c>
      <c r="C151">
        <v>859.71600000000001</v>
      </c>
      <c r="D151">
        <v>839.47699999999998</v>
      </c>
      <c r="E151">
        <v>426.495</v>
      </c>
      <c r="F151">
        <v>357.12400000000002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862.80399999999997</v>
      </c>
      <c r="C152">
        <v>860.19799999999998</v>
      </c>
      <c r="D152">
        <v>839.71</v>
      </c>
      <c r="E152">
        <v>426.733</v>
      </c>
      <c r="F152">
        <v>357.19299999999998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862.06500000000005</v>
      </c>
      <c r="C153">
        <v>859.44</v>
      </c>
      <c r="D153">
        <v>839.41899999999998</v>
      </c>
      <c r="E153">
        <v>426.55500000000001</v>
      </c>
      <c r="F153">
        <v>357.21699999999998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862.76700000000005</v>
      </c>
      <c r="C154">
        <v>859.61500000000001</v>
      </c>
      <c r="D154">
        <v>839.59400000000005</v>
      </c>
      <c r="E154">
        <v>426.67399999999998</v>
      </c>
      <c r="F154">
        <v>357.226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863.54300000000001</v>
      </c>
      <c r="C155">
        <v>860.93700000000001</v>
      </c>
      <c r="D155">
        <v>840.13800000000003</v>
      </c>
      <c r="E155">
        <v>427.18099999999998</v>
      </c>
      <c r="F155">
        <v>357.30399999999997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863.39400000000001</v>
      </c>
      <c r="C156">
        <v>860.78399999999999</v>
      </c>
      <c r="D156">
        <v>839.92600000000004</v>
      </c>
      <c r="E156">
        <v>426.99700000000001</v>
      </c>
      <c r="F156">
        <v>357.23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867.23800000000006</v>
      </c>
      <c r="C157">
        <v>864.59699999999998</v>
      </c>
      <c r="D157">
        <v>841.34900000000005</v>
      </c>
      <c r="E157">
        <v>427.738</v>
      </c>
      <c r="F157">
        <v>357.2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864.69799999999998</v>
      </c>
      <c r="C158">
        <v>861.59299999999996</v>
      </c>
      <c r="D158">
        <v>840.56600000000003</v>
      </c>
      <c r="E158">
        <v>427.34399999999999</v>
      </c>
      <c r="F158">
        <v>357.26499999999999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863.66200000000003</v>
      </c>
      <c r="C159">
        <v>861.05</v>
      </c>
      <c r="D159">
        <v>840.23299999999995</v>
      </c>
      <c r="E159">
        <v>427.01900000000001</v>
      </c>
      <c r="F159">
        <v>357.26400000000001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864.06100000000004</v>
      </c>
      <c r="C160">
        <v>861.50099999999998</v>
      </c>
      <c r="D160">
        <v>840.16899999999998</v>
      </c>
      <c r="E160">
        <v>427.142</v>
      </c>
      <c r="F160">
        <v>357.238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863.07100000000003</v>
      </c>
      <c r="C161">
        <v>860.41899999999998</v>
      </c>
      <c r="D161">
        <v>839.79200000000003</v>
      </c>
      <c r="E161">
        <v>426.721</v>
      </c>
      <c r="F161">
        <v>357.25700000000001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864.18700000000001</v>
      </c>
      <c r="C162">
        <v>861.495</v>
      </c>
      <c r="D162">
        <v>839.97500000000002</v>
      </c>
      <c r="E162">
        <v>426.78</v>
      </c>
      <c r="F162">
        <v>357.21600000000001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864.43700000000001</v>
      </c>
      <c r="C163">
        <v>861.75599999999997</v>
      </c>
      <c r="D163">
        <v>840.25900000000001</v>
      </c>
      <c r="E163">
        <v>427.09199999999998</v>
      </c>
      <c r="F163">
        <v>357.22899999999998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862.51099999999997</v>
      </c>
      <c r="C164">
        <v>859.82399999999996</v>
      </c>
      <c r="D164">
        <v>839.61599999999999</v>
      </c>
      <c r="E164">
        <v>426.67</v>
      </c>
      <c r="F164">
        <v>357.33800000000002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863.98400000000004</v>
      </c>
      <c r="C165">
        <v>861.19500000000005</v>
      </c>
      <c r="D165">
        <v>840.10500000000002</v>
      </c>
      <c r="E165">
        <v>426.899</v>
      </c>
      <c r="F165">
        <v>357.22399999999999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862.91899999999998</v>
      </c>
      <c r="C166">
        <v>860.28700000000003</v>
      </c>
      <c r="D166">
        <v>839.87</v>
      </c>
      <c r="E166">
        <v>426.86399999999998</v>
      </c>
      <c r="F166">
        <v>357.32799999999997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863.17700000000002</v>
      </c>
      <c r="C167">
        <v>860.21299999999997</v>
      </c>
      <c r="D167">
        <v>839.81200000000001</v>
      </c>
      <c r="E167">
        <v>426.76400000000001</v>
      </c>
      <c r="F167">
        <v>357.22699999999998</v>
      </c>
      <c r="G167">
        <v>1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862.46400000000006</v>
      </c>
      <c r="C168">
        <v>859.827</v>
      </c>
      <c r="D168">
        <v>839.53300000000002</v>
      </c>
      <c r="E168">
        <v>426.52600000000001</v>
      </c>
      <c r="F168">
        <v>357.245</v>
      </c>
      <c r="G168">
        <v>1</v>
      </c>
      <c r="H168">
        <v>1</v>
      </c>
      <c r="I168">
        <v>0</v>
      </c>
      <c r="R168">
        <f>AVERAGE(B119:B168)</f>
        <v>864.85201999999981</v>
      </c>
      <c r="S168">
        <f>AVERAGE(C119:C168)</f>
        <v>862.1690000000001</v>
      </c>
      <c r="U168">
        <f>_xlfn.VAR.P(B119:B168)</f>
        <v>11.115346899599992</v>
      </c>
      <c r="V168">
        <f>_xlfn.VAR.P(C119:C168)</f>
        <v>10.981413119999965</v>
      </c>
      <c r="X168">
        <f>1.96*SQRT(U168)/50</f>
        <v>0.13069157072971971</v>
      </c>
      <c r="Y168">
        <f>1.96*SQRT(V168)/50</f>
        <v>0.12990180390093412</v>
      </c>
    </row>
    <row r="169" spans="1:25" x14ac:dyDescent="0.25">
      <c r="A169" t="s">
        <v>37</v>
      </c>
      <c r="B169">
        <v>43352.618699999999</v>
      </c>
      <c r="C169" t="s">
        <v>36</v>
      </c>
    </row>
    <row r="170" spans="1:25" x14ac:dyDescent="0.25">
      <c r="A170" t="s">
        <v>87</v>
      </c>
      <c r="B170">
        <v>1126.43</v>
      </c>
      <c r="C170">
        <v>1117.8</v>
      </c>
      <c r="D170">
        <v>1096.08</v>
      </c>
      <c r="E170">
        <v>727.221</v>
      </c>
      <c r="F170">
        <v>454.34699999999998</v>
      </c>
      <c r="G170">
        <v>1.2300600000000001E-3</v>
      </c>
      <c r="H170">
        <v>0.99940499999999999</v>
      </c>
      <c r="I170">
        <v>0</v>
      </c>
    </row>
    <row r="171" spans="1:25" x14ac:dyDescent="0.25">
      <c r="A171" t="s">
        <v>87</v>
      </c>
      <c r="B171">
        <v>1128.3</v>
      </c>
      <c r="C171">
        <v>1119.21</v>
      </c>
      <c r="D171">
        <v>1095.98</v>
      </c>
      <c r="E171">
        <v>726.80600000000004</v>
      </c>
      <c r="F171">
        <v>454.166</v>
      </c>
      <c r="G171">
        <v>1.2300600000000001E-3</v>
      </c>
      <c r="H171">
        <v>0.99999400000000005</v>
      </c>
      <c r="I171">
        <v>0</v>
      </c>
    </row>
    <row r="172" spans="1:25" x14ac:dyDescent="0.25">
      <c r="A172" t="s">
        <v>87</v>
      </c>
      <c r="B172">
        <v>1126.92</v>
      </c>
      <c r="C172">
        <v>1117.9000000000001</v>
      </c>
      <c r="D172">
        <v>1095.6400000000001</v>
      </c>
      <c r="E172">
        <v>726.68</v>
      </c>
      <c r="F172">
        <v>454.14400000000001</v>
      </c>
      <c r="G172">
        <v>1.2300499999999999E-3</v>
      </c>
      <c r="H172">
        <v>0.998753</v>
      </c>
      <c r="I172">
        <v>0</v>
      </c>
    </row>
    <row r="173" spans="1:25" x14ac:dyDescent="0.25">
      <c r="A173" t="s">
        <v>87</v>
      </c>
      <c r="B173">
        <v>1126.28</v>
      </c>
      <c r="C173">
        <v>1117.45</v>
      </c>
      <c r="D173">
        <v>1095.68</v>
      </c>
      <c r="E173">
        <v>726.92700000000002</v>
      </c>
      <c r="F173">
        <v>454.17700000000002</v>
      </c>
      <c r="G173">
        <v>1.2301199999999999E-3</v>
      </c>
      <c r="H173">
        <v>0.99980199999999997</v>
      </c>
      <c r="I173">
        <v>0</v>
      </c>
    </row>
    <row r="174" spans="1:25" x14ac:dyDescent="0.25">
      <c r="A174" t="s">
        <v>87</v>
      </c>
      <c r="B174">
        <v>1128.32</v>
      </c>
      <c r="C174">
        <v>1119.57</v>
      </c>
      <c r="D174">
        <v>1096.0999999999999</v>
      </c>
      <c r="E174">
        <v>726.83100000000002</v>
      </c>
      <c r="F174">
        <v>454.173</v>
      </c>
      <c r="G174">
        <v>1.2300499999999999E-3</v>
      </c>
      <c r="H174">
        <v>0.99941000000000002</v>
      </c>
      <c r="I174">
        <v>0</v>
      </c>
    </row>
    <row r="175" spans="1:25" x14ac:dyDescent="0.25">
      <c r="A175" t="s">
        <v>87</v>
      </c>
      <c r="B175">
        <v>1132.2</v>
      </c>
      <c r="C175">
        <v>1123.24</v>
      </c>
      <c r="D175">
        <v>1096.8</v>
      </c>
      <c r="E175">
        <v>726.96400000000006</v>
      </c>
      <c r="F175">
        <v>454.24400000000003</v>
      </c>
      <c r="G175">
        <v>1.2300600000000001E-3</v>
      </c>
      <c r="H175">
        <v>0.99976200000000004</v>
      </c>
      <c r="I175">
        <v>0</v>
      </c>
    </row>
    <row r="176" spans="1:25" x14ac:dyDescent="0.25">
      <c r="A176" t="s">
        <v>87</v>
      </c>
      <c r="B176">
        <v>1133.58</v>
      </c>
      <c r="C176">
        <v>1124.71</v>
      </c>
      <c r="D176">
        <v>1096.96</v>
      </c>
      <c r="E176">
        <v>726.85</v>
      </c>
      <c r="F176">
        <v>454.18900000000002</v>
      </c>
      <c r="G176">
        <v>1.23007E-3</v>
      </c>
      <c r="H176">
        <v>0.99997400000000003</v>
      </c>
      <c r="I176">
        <v>0</v>
      </c>
    </row>
    <row r="177" spans="1:9" x14ac:dyDescent="0.25">
      <c r="A177" t="s">
        <v>87</v>
      </c>
      <c r="B177">
        <v>1131.8699999999999</v>
      </c>
      <c r="C177">
        <v>1123.29</v>
      </c>
      <c r="D177">
        <v>1096.8699999999999</v>
      </c>
      <c r="E177">
        <v>726.87599999999998</v>
      </c>
      <c r="F177">
        <v>454.21699999999998</v>
      </c>
      <c r="G177">
        <v>1.23007E-3</v>
      </c>
      <c r="H177">
        <v>0.999359</v>
      </c>
      <c r="I177">
        <v>0</v>
      </c>
    </row>
    <row r="178" spans="1:9" x14ac:dyDescent="0.25">
      <c r="A178" t="s">
        <v>87</v>
      </c>
      <c r="B178">
        <v>1128.9100000000001</v>
      </c>
      <c r="C178">
        <v>1119.96</v>
      </c>
      <c r="D178">
        <v>1095.83</v>
      </c>
      <c r="E178">
        <v>726.87099999999998</v>
      </c>
      <c r="F178">
        <v>454.18700000000001</v>
      </c>
      <c r="G178">
        <v>1.2300499999999999E-3</v>
      </c>
      <c r="H178">
        <v>0.99946500000000005</v>
      </c>
      <c r="I178">
        <v>0</v>
      </c>
    </row>
    <row r="179" spans="1:9" x14ac:dyDescent="0.25">
      <c r="A179" t="s">
        <v>87</v>
      </c>
      <c r="B179">
        <v>1132.25</v>
      </c>
      <c r="C179">
        <v>1123.97</v>
      </c>
      <c r="D179">
        <v>1096.81</v>
      </c>
      <c r="E179">
        <v>726.79100000000005</v>
      </c>
      <c r="F179">
        <v>454.13099999999997</v>
      </c>
      <c r="G179">
        <v>1.2300499999999999E-3</v>
      </c>
      <c r="H179">
        <v>0.99887700000000001</v>
      </c>
      <c r="I179">
        <v>0</v>
      </c>
    </row>
    <row r="180" spans="1:9" x14ac:dyDescent="0.25">
      <c r="A180" t="s">
        <v>87</v>
      </c>
      <c r="B180">
        <v>1145.18</v>
      </c>
      <c r="C180">
        <v>1134.74</v>
      </c>
      <c r="D180">
        <v>1099.2</v>
      </c>
      <c r="E180">
        <v>726.78899999999999</v>
      </c>
      <c r="F180">
        <v>454.14600000000002</v>
      </c>
      <c r="G180">
        <v>1.2300499999999999E-3</v>
      </c>
      <c r="H180">
        <v>0.99993900000000002</v>
      </c>
      <c r="I180">
        <v>0</v>
      </c>
    </row>
    <row r="181" spans="1:9" x14ac:dyDescent="0.25">
      <c r="A181" t="s">
        <v>87</v>
      </c>
      <c r="B181">
        <v>1134.49</v>
      </c>
      <c r="C181">
        <v>1125.03</v>
      </c>
      <c r="D181">
        <v>1096.82</v>
      </c>
      <c r="E181">
        <v>726.76499999999999</v>
      </c>
      <c r="F181">
        <v>454.14400000000001</v>
      </c>
      <c r="G181">
        <v>1.2301199999999999E-3</v>
      </c>
      <c r="H181">
        <v>0.99940200000000001</v>
      </c>
      <c r="I181">
        <v>0</v>
      </c>
    </row>
    <row r="182" spans="1:9" x14ac:dyDescent="0.25">
      <c r="A182" t="s">
        <v>87</v>
      </c>
      <c r="B182">
        <v>1128</v>
      </c>
      <c r="C182">
        <v>1119.3699999999999</v>
      </c>
      <c r="D182">
        <v>1095.53</v>
      </c>
      <c r="E182">
        <v>726.72500000000002</v>
      </c>
      <c r="F182">
        <v>454.13600000000002</v>
      </c>
      <c r="G182">
        <v>1.2300600000000001E-3</v>
      </c>
      <c r="H182">
        <v>0.99917400000000001</v>
      </c>
      <c r="I182">
        <v>0</v>
      </c>
    </row>
    <row r="183" spans="1:9" x14ac:dyDescent="0.25">
      <c r="A183" t="s">
        <v>87</v>
      </c>
      <c r="B183">
        <v>1126.4100000000001</v>
      </c>
      <c r="C183">
        <v>1117.6500000000001</v>
      </c>
      <c r="D183">
        <v>1095.57</v>
      </c>
      <c r="E183">
        <v>726.85799999999995</v>
      </c>
      <c r="F183">
        <v>454.17200000000003</v>
      </c>
      <c r="G183">
        <v>1.2300499999999999E-3</v>
      </c>
      <c r="H183">
        <v>0.99987499999999996</v>
      </c>
      <c r="I183">
        <v>0</v>
      </c>
    </row>
    <row r="184" spans="1:9" x14ac:dyDescent="0.25">
      <c r="A184" t="s">
        <v>87</v>
      </c>
      <c r="B184">
        <v>1136.96</v>
      </c>
      <c r="C184">
        <v>1128.48</v>
      </c>
      <c r="D184">
        <v>1098.03</v>
      </c>
      <c r="E184">
        <v>726.923</v>
      </c>
      <c r="F184">
        <v>454.23700000000002</v>
      </c>
      <c r="G184">
        <v>1.2300600000000001E-3</v>
      </c>
      <c r="H184">
        <v>0.99953400000000003</v>
      </c>
      <c r="I184">
        <v>0</v>
      </c>
    </row>
    <row r="185" spans="1:9" x14ac:dyDescent="0.25">
      <c r="A185" t="s">
        <v>87</v>
      </c>
      <c r="B185">
        <v>1142.1600000000001</v>
      </c>
      <c r="C185">
        <v>1132.8599999999999</v>
      </c>
      <c r="D185">
        <v>1098.72</v>
      </c>
      <c r="E185">
        <v>726.91099999999994</v>
      </c>
      <c r="F185">
        <v>454.18700000000001</v>
      </c>
      <c r="G185">
        <v>1.2300499999999999E-3</v>
      </c>
      <c r="H185">
        <v>0.99990599999999996</v>
      </c>
      <c r="I185">
        <v>0</v>
      </c>
    </row>
    <row r="186" spans="1:9" x14ac:dyDescent="0.25">
      <c r="A186" t="s">
        <v>87</v>
      </c>
      <c r="B186">
        <v>1149.97</v>
      </c>
      <c r="C186">
        <v>1141.1500000000001</v>
      </c>
      <c r="D186">
        <v>1100.4100000000001</v>
      </c>
      <c r="E186">
        <v>726.90599999999995</v>
      </c>
      <c r="F186">
        <v>454.18299999999999</v>
      </c>
      <c r="G186">
        <v>1.2300600000000001E-3</v>
      </c>
      <c r="H186">
        <v>0.99993699999999996</v>
      </c>
      <c r="I186">
        <v>0</v>
      </c>
    </row>
    <row r="187" spans="1:9" x14ac:dyDescent="0.25">
      <c r="A187" t="s">
        <v>87</v>
      </c>
      <c r="B187">
        <v>1143.03</v>
      </c>
      <c r="C187">
        <v>1134.04</v>
      </c>
      <c r="D187">
        <v>1098.8599999999999</v>
      </c>
      <c r="E187">
        <v>726.83100000000002</v>
      </c>
      <c r="F187">
        <v>454.15100000000001</v>
      </c>
      <c r="G187">
        <v>1.2300499999999999E-3</v>
      </c>
      <c r="H187">
        <v>0.99977199999999999</v>
      </c>
      <c r="I187">
        <v>0</v>
      </c>
    </row>
    <row r="188" spans="1:9" x14ac:dyDescent="0.25">
      <c r="A188" t="s">
        <v>87</v>
      </c>
      <c r="B188">
        <v>1127.0999999999999</v>
      </c>
      <c r="C188">
        <v>1118.21</v>
      </c>
      <c r="D188">
        <v>1095.58</v>
      </c>
      <c r="E188">
        <v>726.71500000000003</v>
      </c>
      <c r="F188">
        <v>454.13099999999997</v>
      </c>
      <c r="G188">
        <v>1.2300499999999999E-3</v>
      </c>
      <c r="H188">
        <v>0.99966299999999997</v>
      </c>
      <c r="I188">
        <v>0</v>
      </c>
    </row>
    <row r="189" spans="1:9" x14ac:dyDescent="0.25">
      <c r="A189" t="s">
        <v>87</v>
      </c>
      <c r="B189">
        <v>1133.5999999999999</v>
      </c>
      <c r="C189">
        <v>1124.58</v>
      </c>
      <c r="D189">
        <v>1097.01</v>
      </c>
      <c r="E189">
        <v>726.78499999999997</v>
      </c>
      <c r="F189">
        <v>454.14600000000002</v>
      </c>
      <c r="G189">
        <v>1.2300499999999999E-3</v>
      </c>
      <c r="H189">
        <v>0.99990199999999996</v>
      </c>
      <c r="I189">
        <v>0</v>
      </c>
    </row>
    <row r="190" spans="1:9" x14ac:dyDescent="0.25">
      <c r="A190" t="s">
        <v>87</v>
      </c>
      <c r="B190">
        <v>1149.3699999999999</v>
      </c>
      <c r="C190">
        <v>1140.58</v>
      </c>
      <c r="D190">
        <v>1100.3499999999999</v>
      </c>
      <c r="E190">
        <v>726.78899999999999</v>
      </c>
      <c r="F190">
        <v>454.149</v>
      </c>
      <c r="G190">
        <v>1.2300499999999999E-3</v>
      </c>
      <c r="H190">
        <v>0.99934599999999996</v>
      </c>
      <c r="I190">
        <v>0</v>
      </c>
    </row>
    <row r="191" spans="1:9" x14ac:dyDescent="0.25">
      <c r="A191" t="s">
        <v>87</v>
      </c>
      <c r="B191">
        <v>1139.3399999999999</v>
      </c>
      <c r="C191">
        <v>1130.96</v>
      </c>
      <c r="D191">
        <v>1098.24</v>
      </c>
      <c r="E191">
        <v>726.82299999999998</v>
      </c>
      <c r="F191">
        <v>454.185</v>
      </c>
      <c r="G191">
        <v>1.2300600000000001E-3</v>
      </c>
      <c r="H191">
        <v>0.99993100000000001</v>
      </c>
      <c r="I191">
        <v>0</v>
      </c>
    </row>
    <row r="192" spans="1:9" x14ac:dyDescent="0.25">
      <c r="A192" t="s">
        <v>87</v>
      </c>
      <c r="B192">
        <v>1139.04</v>
      </c>
      <c r="C192">
        <v>1130.19</v>
      </c>
      <c r="D192">
        <v>1098.23</v>
      </c>
      <c r="E192">
        <v>726.88199999999995</v>
      </c>
      <c r="F192">
        <v>454.17399999999998</v>
      </c>
      <c r="G192">
        <v>1.23007E-3</v>
      </c>
      <c r="H192">
        <v>0.99961999999999995</v>
      </c>
      <c r="I192">
        <v>0</v>
      </c>
    </row>
    <row r="193" spans="1:9" x14ac:dyDescent="0.25">
      <c r="A193" t="s">
        <v>87</v>
      </c>
      <c r="B193">
        <v>1127.3599999999999</v>
      </c>
      <c r="C193">
        <v>1118.68</v>
      </c>
      <c r="D193">
        <v>1095.8399999999999</v>
      </c>
      <c r="E193">
        <v>726.78099999999995</v>
      </c>
      <c r="F193">
        <v>454.18799999999999</v>
      </c>
      <c r="G193">
        <v>1.2300600000000001E-3</v>
      </c>
      <c r="H193">
        <v>0.999587</v>
      </c>
      <c r="I193">
        <v>0</v>
      </c>
    </row>
    <row r="194" spans="1:9" x14ac:dyDescent="0.25">
      <c r="A194" t="s">
        <v>87</v>
      </c>
      <c r="B194">
        <v>1137.03</v>
      </c>
      <c r="C194">
        <v>1128.1600000000001</v>
      </c>
      <c r="D194">
        <v>1097.57</v>
      </c>
      <c r="E194">
        <v>726.76499999999999</v>
      </c>
      <c r="F194">
        <v>454.12099999999998</v>
      </c>
      <c r="G194">
        <v>1.2300499999999999E-3</v>
      </c>
      <c r="H194">
        <v>0.99988500000000002</v>
      </c>
      <c r="I194">
        <v>0</v>
      </c>
    </row>
    <row r="195" spans="1:9" x14ac:dyDescent="0.25">
      <c r="A195" t="s">
        <v>87</v>
      </c>
      <c r="B195">
        <v>1129.46</v>
      </c>
      <c r="C195">
        <v>1120.93</v>
      </c>
      <c r="D195">
        <v>1095.99</v>
      </c>
      <c r="E195">
        <v>726.78099999999995</v>
      </c>
      <c r="F195">
        <v>454.166</v>
      </c>
      <c r="G195">
        <v>1.2300499999999999E-3</v>
      </c>
      <c r="H195">
        <v>0.999336</v>
      </c>
      <c r="I195">
        <v>0</v>
      </c>
    </row>
    <row r="196" spans="1:9" x14ac:dyDescent="0.25">
      <c r="A196" t="s">
        <v>87</v>
      </c>
      <c r="B196">
        <v>1132.32</v>
      </c>
      <c r="C196">
        <v>1123.32</v>
      </c>
      <c r="D196">
        <v>1096.55</v>
      </c>
      <c r="E196">
        <v>726.88699999999994</v>
      </c>
      <c r="F196">
        <v>454.2</v>
      </c>
      <c r="G196">
        <v>1.2300499999999999E-3</v>
      </c>
      <c r="H196">
        <v>0.99960099999999996</v>
      </c>
      <c r="I196">
        <v>0</v>
      </c>
    </row>
    <row r="197" spans="1:9" x14ac:dyDescent="0.25">
      <c r="A197" t="s">
        <v>87</v>
      </c>
      <c r="B197">
        <v>1129.05</v>
      </c>
      <c r="C197">
        <v>1120.6600000000001</v>
      </c>
      <c r="D197">
        <v>1095.8900000000001</v>
      </c>
      <c r="E197">
        <v>726.80700000000002</v>
      </c>
      <c r="F197">
        <v>454.13499999999999</v>
      </c>
      <c r="G197">
        <v>1.2300499999999999E-3</v>
      </c>
      <c r="H197">
        <v>0.99851199999999996</v>
      </c>
      <c r="I197">
        <v>0</v>
      </c>
    </row>
    <row r="198" spans="1:9" x14ac:dyDescent="0.25">
      <c r="A198" t="s">
        <v>87</v>
      </c>
      <c r="B198">
        <v>1129.71</v>
      </c>
      <c r="C198">
        <v>1120.97</v>
      </c>
      <c r="D198">
        <v>1096.4100000000001</v>
      </c>
      <c r="E198">
        <v>726.80100000000004</v>
      </c>
      <c r="F198">
        <v>454.11500000000001</v>
      </c>
      <c r="G198">
        <v>1.2300600000000001E-3</v>
      </c>
      <c r="H198">
        <v>0.99933700000000003</v>
      </c>
      <c r="I198">
        <v>0</v>
      </c>
    </row>
    <row r="199" spans="1:9" x14ac:dyDescent="0.25">
      <c r="A199" t="s">
        <v>87</v>
      </c>
      <c r="B199">
        <v>1129.6300000000001</v>
      </c>
      <c r="C199">
        <v>1120.6199999999999</v>
      </c>
      <c r="D199">
        <v>1096.1099999999999</v>
      </c>
      <c r="E199">
        <v>726.803</v>
      </c>
      <c r="F199">
        <v>454.15199999999999</v>
      </c>
      <c r="G199">
        <v>1.2300499999999999E-3</v>
      </c>
      <c r="H199">
        <v>0.99888500000000002</v>
      </c>
      <c r="I199">
        <v>0</v>
      </c>
    </row>
    <row r="200" spans="1:9" x14ac:dyDescent="0.25">
      <c r="A200" t="s">
        <v>87</v>
      </c>
      <c r="B200">
        <v>1128.47</v>
      </c>
      <c r="C200">
        <v>1119.77</v>
      </c>
      <c r="D200">
        <v>1095.8800000000001</v>
      </c>
      <c r="E200">
        <v>726.82</v>
      </c>
      <c r="F200">
        <v>454.16699999999997</v>
      </c>
      <c r="G200">
        <v>1.2300499999999999E-3</v>
      </c>
      <c r="H200">
        <v>0.99986699999999995</v>
      </c>
      <c r="I200">
        <v>0</v>
      </c>
    </row>
    <row r="201" spans="1:9" x14ac:dyDescent="0.25">
      <c r="A201" t="s">
        <v>87</v>
      </c>
      <c r="B201">
        <v>1129.68</v>
      </c>
      <c r="C201">
        <v>1120.5899999999999</v>
      </c>
      <c r="D201">
        <v>1096.0999999999999</v>
      </c>
      <c r="E201">
        <v>726.75699999999995</v>
      </c>
      <c r="F201">
        <v>454.14600000000002</v>
      </c>
      <c r="G201">
        <v>1.2300499999999999E-3</v>
      </c>
      <c r="H201">
        <v>0.99987499999999996</v>
      </c>
      <c r="I201">
        <v>0</v>
      </c>
    </row>
    <row r="202" spans="1:9" x14ac:dyDescent="0.25">
      <c r="A202" t="s">
        <v>87</v>
      </c>
      <c r="B202">
        <v>1127.8399999999999</v>
      </c>
      <c r="C202">
        <v>1118.57</v>
      </c>
      <c r="D202">
        <v>1095.48</v>
      </c>
      <c r="E202">
        <v>726.66399999999999</v>
      </c>
      <c r="F202">
        <v>454.12799999999999</v>
      </c>
      <c r="G202">
        <v>1.2300600000000001E-3</v>
      </c>
      <c r="H202">
        <v>0.99985500000000005</v>
      </c>
      <c r="I202">
        <v>0</v>
      </c>
    </row>
    <row r="203" spans="1:9" x14ac:dyDescent="0.25">
      <c r="A203" t="s">
        <v>87</v>
      </c>
      <c r="B203">
        <v>1127.6099999999999</v>
      </c>
      <c r="C203">
        <v>1118.69</v>
      </c>
      <c r="D203">
        <v>1095.49</v>
      </c>
      <c r="E203">
        <v>726.58799999999997</v>
      </c>
      <c r="F203">
        <v>454.07600000000002</v>
      </c>
      <c r="G203">
        <v>1.2300499999999999E-3</v>
      </c>
      <c r="H203">
        <v>0.999579</v>
      </c>
      <c r="I203">
        <v>0</v>
      </c>
    </row>
    <row r="204" spans="1:9" x14ac:dyDescent="0.25">
      <c r="A204" t="s">
        <v>87</v>
      </c>
      <c r="B204">
        <v>1129.19</v>
      </c>
      <c r="C204">
        <v>1120.7</v>
      </c>
      <c r="D204">
        <v>1095.8900000000001</v>
      </c>
      <c r="E204">
        <v>726.702</v>
      </c>
      <c r="F204">
        <v>454.11900000000003</v>
      </c>
      <c r="G204">
        <v>1.2300600000000001E-3</v>
      </c>
      <c r="H204">
        <v>0.99941999999999998</v>
      </c>
      <c r="I204">
        <v>0</v>
      </c>
    </row>
    <row r="205" spans="1:9" x14ac:dyDescent="0.25">
      <c r="A205" t="s">
        <v>87</v>
      </c>
      <c r="B205">
        <v>1129.93</v>
      </c>
      <c r="C205">
        <v>1121.01</v>
      </c>
      <c r="D205">
        <v>1095.98</v>
      </c>
      <c r="E205">
        <v>726.77</v>
      </c>
      <c r="F205">
        <v>454.14400000000001</v>
      </c>
      <c r="G205">
        <v>1.2300499999999999E-3</v>
      </c>
      <c r="H205">
        <v>0.99835600000000002</v>
      </c>
      <c r="I205">
        <v>0</v>
      </c>
    </row>
    <row r="206" spans="1:9" x14ac:dyDescent="0.25">
      <c r="A206" t="s">
        <v>87</v>
      </c>
      <c r="B206">
        <v>1129.07</v>
      </c>
      <c r="C206">
        <v>1120.26</v>
      </c>
      <c r="D206">
        <v>1095.93</v>
      </c>
      <c r="E206">
        <v>726.803</v>
      </c>
      <c r="F206">
        <v>454.13</v>
      </c>
      <c r="G206">
        <v>1.2300499999999999E-3</v>
      </c>
      <c r="H206">
        <v>0.99965400000000004</v>
      </c>
      <c r="I206">
        <v>0</v>
      </c>
    </row>
    <row r="207" spans="1:9" x14ac:dyDescent="0.25">
      <c r="A207" t="s">
        <v>87</v>
      </c>
      <c r="B207">
        <v>1130.71</v>
      </c>
      <c r="C207">
        <v>1122.01</v>
      </c>
      <c r="D207">
        <v>1096.24</v>
      </c>
      <c r="E207">
        <v>726.803</v>
      </c>
      <c r="F207">
        <v>454.16300000000001</v>
      </c>
      <c r="G207">
        <v>1.2300499999999999E-3</v>
      </c>
      <c r="H207">
        <v>0.99961100000000003</v>
      </c>
      <c r="I207">
        <v>0</v>
      </c>
    </row>
    <row r="208" spans="1:9" x14ac:dyDescent="0.25">
      <c r="A208" t="s">
        <v>87</v>
      </c>
      <c r="B208">
        <v>1137.96</v>
      </c>
      <c r="C208">
        <v>1129.02</v>
      </c>
      <c r="D208">
        <v>1097.81</v>
      </c>
      <c r="E208">
        <v>726.91099999999994</v>
      </c>
      <c r="F208">
        <v>454.22500000000002</v>
      </c>
      <c r="G208">
        <v>1.2300499999999999E-3</v>
      </c>
      <c r="H208">
        <v>0.99993600000000005</v>
      </c>
      <c r="I208">
        <v>0</v>
      </c>
    </row>
    <row r="209" spans="1:25" x14ac:dyDescent="0.25">
      <c r="A209" t="s">
        <v>87</v>
      </c>
      <c r="B209">
        <v>1124.57</v>
      </c>
      <c r="C209">
        <v>1116.1199999999999</v>
      </c>
      <c r="D209">
        <v>1095.6400000000001</v>
      </c>
      <c r="E209">
        <v>726.91200000000003</v>
      </c>
      <c r="F209">
        <v>454.20499999999998</v>
      </c>
      <c r="G209">
        <v>1.2300499999999999E-3</v>
      </c>
      <c r="H209">
        <v>0.99972300000000003</v>
      </c>
      <c r="I209">
        <v>0</v>
      </c>
    </row>
    <row r="210" spans="1:25" x14ac:dyDescent="0.25">
      <c r="A210" t="s">
        <v>87</v>
      </c>
      <c r="B210">
        <v>1131.99</v>
      </c>
      <c r="C210">
        <v>1123.3</v>
      </c>
      <c r="D210">
        <v>1096.95</v>
      </c>
      <c r="E210">
        <v>726.86099999999999</v>
      </c>
      <c r="F210">
        <v>454.21499999999997</v>
      </c>
      <c r="G210">
        <v>1.23007E-3</v>
      </c>
      <c r="H210">
        <v>0.999946</v>
      </c>
      <c r="I210">
        <v>0</v>
      </c>
    </row>
    <row r="211" spans="1:25" x14ac:dyDescent="0.25">
      <c r="A211" t="s">
        <v>87</v>
      </c>
      <c r="B211">
        <v>1130.22</v>
      </c>
      <c r="C211">
        <v>1121.55</v>
      </c>
      <c r="D211">
        <v>1096.5</v>
      </c>
      <c r="E211">
        <v>727.01099999999997</v>
      </c>
      <c r="F211">
        <v>454.23899999999998</v>
      </c>
      <c r="G211">
        <v>1.2300499999999999E-3</v>
      </c>
      <c r="H211">
        <v>0.99914499999999995</v>
      </c>
      <c r="I211">
        <v>0</v>
      </c>
    </row>
    <row r="212" spans="1:25" x14ac:dyDescent="0.25">
      <c r="A212" t="s">
        <v>87</v>
      </c>
      <c r="B212">
        <v>1129.8699999999999</v>
      </c>
      <c r="C212">
        <v>1121</v>
      </c>
      <c r="D212">
        <v>1096.4100000000001</v>
      </c>
      <c r="E212">
        <v>726.91099999999994</v>
      </c>
      <c r="F212">
        <v>454.21699999999998</v>
      </c>
      <c r="G212">
        <v>1.2300600000000001E-3</v>
      </c>
      <c r="H212">
        <v>0.99975400000000003</v>
      </c>
      <c r="I212">
        <v>0</v>
      </c>
    </row>
    <row r="213" spans="1:25" x14ac:dyDescent="0.25">
      <c r="A213" t="s">
        <v>87</v>
      </c>
      <c r="B213">
        <v>1136.94</v>
      </c>
      <c r="C213">
        <v>1128.1199999999999</v>
      </c>
      <c r="D213">
        <v>1097.54</v>
      </c>
      <c r="E213">
        <v>726.82500000000005</v>
      </c>
      <c r="F213">
        <v>454.24200000000002</v>
      </c>
      <c r="G213">
        <v>1.2300499999999999E-3</v>
      </c>
      <c r="H213">
        <v>0.99982000000000004</v>
      </c>
      <c r="I213">
        <v>0</v>
      </c>
    </row>
    <row r="214" spans="1:25" x14ac:dyDescent="0.25">
      <c r="A214" t="s">
        <v>87</v>
      </c>
      <c r="B214">
        <v>1127.24</v>
      </c>
      <c r="C214">
        <v>1118.48</v>
      </c>
      <c r="D214">
        <v>1095.9100000000001</v>
      </c>
      <c r="E214">
        <v>726.93700000000001</v>
      </c>
      <c r="F214">
        <v>454.21</v>
      </c>
      <c r="G214">
        <v>1.2300799999999999E-3</v>
      </c>
      <c r="H214">
        <v>0.99988900000000003</v>
      </c>
      <c r="I214">
        <v>0</v>
      </c>
    </row>
    <row r="215" spans="1:25" x14ac:dyDescent="0.25">
      <c r="A215" t="s">
        <v>87</v>
      </c>
      <c r="B215">
        <v>1126.31</v>
      </c>
      <c r="C215">
        <v>1117.55</v>
      </c>
      <c r="D215">
        <v>1095.75</v>
      </c>
      <c r="E215">
        <v>726.81700000000001</v>
      </c>
      <c r="F215">
        <v>454.21899999999999</v>
      </c>
      <c r="G215">
        <v>1.2300600000000001E-3</v>
      </c>
      <c r="H215">
        <v>0.99990699999999999</v>
      </c>
      <c r="I215">
        <v>0</v>
      </c>
    </row>
    <row r="216" spans="1:25" x14ac:dyDescent="0.25">
      <c r="A216" t="s">
        <v>87</v>
      </c>
      <c r="B216">
        <v>1127.8399999999999</v>
      </c>
      <c r="C216">
        <v>1118.78</v>
      </c>
      <c r="D216">
        <v>1095.83</v>
      </c>
      <c r="E216">
        <v>726.86900000000003</v>
      </c>
      <c r="F216">
        <v>454.19099999999997</v>
      </c>
      <c r="G216">
        <v>1.2300499999999999E-3</v>
      </c>
      <c r="H216">
        <v>0.99993200000000004</v>
      </c>
      <c r="I216">
        <v>0</v>
      </c>
    </row>
    <row r="217" spans="1:25" x14ac:dyDescent="0.25">
      <c r="A217" t="s">
        <v>87</v>
      </c>
      <c r="B217">
        <v>1126.8699999999999</v>
      </c>
      <c r="C217">
        <v>1117.9100000000001</v>
      </c>
      <c r="D217">
        <v>1095.51</v>
      </c>
      <c r="E217">
        <v>726.83600000000001</v>
      </c>
      <c r="F217">
        <v>454.17500000000001</v>
      </c>
      <c r="G217">
        <v>1.2300600000000001E-3</v>
      </c>
      <c r="H217">
        <v>0.99856900000000004</v>
      </c>
      <c r="I217">
        <v>0</v>
      </c>
    </row>
    <row r="218" spans="1:25" x14ac:dyDescent="0.25">
      <c r="A218" t="s">
        <v>87</v>
      </c>
      <c r="B218">
        <v>1130.1199999999999</v>
      </c>
      <c r="C218">
        <v>1121.52</v>
      </c>
      <c r="D218">
        <v>1096.27</v>
      </c>
      <c r="E218">
        <v>726.85299999999995</v>
      </c>
      <c r="F218">
        <v>454.22</v>
      </c>
      <c r="G218">
        <v>1.2300499999999999E-3</v>
      </c>
      <c r="H218">
        <v>0.99996700000000005</v>
      </c>
      <c r="I218">
        <v>0</v>
      </c>
    </row>
    <row r="219" spans="1:25" x14ac:dyDescent="0.25">
      <c r="A219" t="s">
        <v>87</v>
      </c>
      <c r="B219">
        <v>1135.55</v>
      </c>
      <c r="C219">
        <v>1126.6500000000001</v>
      </c>
      <c r="D219">
        <v>1097.27</v>
      </c>
      <c r="E219">
        <v>726.78200000000004</v>
      </c>
      <c r="F219">
        <v>454.17399999999998</v>
      </c>
      <c r="G219">
        <v>1.23007E-3</v>
      </c>
      <c r="H219">
        <v>0.99979700000000005</v>
      </c>
      <c r="I219">
        <v>0</v>
      </c>
    </row>
    <row r="220" spans="1:25" x14ac:dyDescent="0.25">
      <c r="A220" t="s">
        <v>87</v>
      </c>
      <c r="B220">
        <v>1130.46</v>
      </c>
      <c r="C220">
        <v>1121.74</v>
      </c>
      <c r="D220">
        <v>1096.29</v>
      </c>
      <c r="E220">
        <v>726.78099999999995</v>
      </c>
      <c r="F220">
        <v>454.13600000000002</v>
      </c>
      <c r="G220">
        <v>1.2300499999999999E-3</v>
      </c>
      <c r="H220">
        <v>0.99951000000000001</v>
      </c>
      <c r="I220">
        <v>0</v>
      </c>
    </row>
    <row r="221" spans="1:25" x14ac:dyDescent="0.25">
      <c r="A221" t="s">
        <v>87</v>
      </c>
      <c r="B221">
        <v>1130.21</v>
      </c>
      <c r="C221">
        <v>1121.8399999999999</v>
      </c>
      <c r="D221">
        <v>1096.3</v>
      </c>
      <c r="E221">
        <v>726.75699999999995</v>
      </c>
      <c r="F221">
        <v>454.15300000000002</v>
      </c>
      <c r="G221">
        <v>1.2300499999999999E-3</v>
      </c>
      <c r="H221">
        <v>0.99966299999999997</v>
      </c>
      <c r="I221">
        <v>0</v>
      </c>
    </row>
    <row r="222" spans="1:25" x14ac:dyDescent="0.25">
      <c r="A222" t="s">
        <v>87</v>
      </c>
      <c r="B222">
        <v>1137.3900000000001</v>
      </c>
      <c r="C222">
        <v>1128.57</v>
      </c>
      <c r="D222">
        <v>1097.8599999999999</v>
      </c>
      <c r="E222">
        <v>726.82899999999995</v>
      </c>
      <c r="F222">
        <v>454.18200000000002</v>
      </c>
      <c r="G222">
        <v>1.2300900000000001E-3</v>
      </c>
      <c r="H222">
        <v>0.99965899999999996</v>
      </c>
      <c r="I222">
        <v>0</v>
      </c>
    </row>
    <row r="223" spans="1:25" x14ac:dyDescent="0.25">
      <c r="A223" t="s">
        <v>87</v>
      </c>
      <c r="B223">
        <v>1137.3699999999999</v>
      </c>
      <c r="C223">
        <v>1128.31</v>
      </c>
      <c r="D223">
        <v>1097.73</v>
      </c>
      <c r="E223">
        <v>726.81700000000001</v>
      </c>
      <c r="F223">
        <v>454.15600000000001</v>
      </c>
      <c r="G223">
        <v>1.2300600000000001E-3</v>
      </c>
      <c r="H223">
        <v>0.99937399999999998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1143.8599999999999</v>
      </c>
      <c r="C224">
        <v>1134.8900000000001</v>
      </c>
      <c r="D224">
        <v>1099.3</v>
      </c>
      <c r="E224">
        <v>726.84799999999996</v>
      </c>
      <c r="F224">
        <v>454.18599999999998</v>
      </c>
      <c r="G224">
        <v>1.2300900000000001E-3</v>
      </c>
      <c r="H224">
        <v>0.99945700000000004</v>
      </c>
      <c r="I224">
        <v>0</v>
      </c>
      <c r="R224">
        <f>AVERAGE(B175:B224)</f>
        <v>1132.9058</v>
      </c>
      <c r="S224">
        <f>AVERAGE(C175:C224)</f>
        <v>1124.0660000000003</v>
      </c>
      <c r="U224">
        <f>_xlfn.VAR.P(B175:B224)</f>
        <v>35.879716360000053</v>
      </c>
      <c r="V224">
        <f>_xlfn.VAR.P(C175:C224)</f>
        <v>34.685468000000036</v>
      </c>
      <c r="X224">
        <f>1.96*SQRT(U224)/50</f>
        <v>0.23480674468045096</v>
      </c>
      <c r="Y224">
        <f>1.96*SQRT(V224)/50</f>
        <v>0.23086592981104867</v>
      </c>
    </row>
    <row r="225" spans="1:9" x14ac:dyDescent="0.25">
      <c r="A225" t="s">
        <v>87</v>
      </c>
      <c r="B225">
        <v>56764.592499999999</v>
      </c>
      <c r="C225" t="s">
        <v>36</v>
      </c>
    </row>
    <row r="226" spans="1:9" x14ac:dyDescent="0.25">
      <c r="A226" t="s">
        <v>103</v>
      </c>
      <c r="B226">
        <v>1200.79</v>
      </c>
      <c r="C226">
        <v>1191.67</v>
      </c>
      <c r="D226">
        <v>1148.4000000000001</v>
      </c>
      <c r="E226">
        <v>731.33100000000002</v>
      </c>
      <c r="F226">
        <v>458.64600000000002</v>
      </c>
      <c r="G226">
        <v>1.2300499999999999E-3</v>
      </c>
      <c r="H226">
        <v>0.999332</v>
      </c>
      <c r="I226">
        <v>0</v>
      </c>
    </row>
    <row r="227" spans="1:9" x14ac:dyDescent="0.25">
      <c r="A227" t="s">
        <v>103</v>
      </c>
      <c r="B227">
        <v>1199.5</v>
      </c>
      <c r="C227">
        <v>1190.3599999999999</v>
      </c>
      <c r="D227">
        <v>1147.8900000000001</v>
      </c>
      <c r="E227">
        <v>731.25900000000001</v>
      </c>
      <c r="F227">
        <v>458.64100000000002</v>
      </c>
      <c r="G227">
        <v>1.2300499999999999E-3</v>
      </c>
      <c r="H227">
        <v>0.99985400000000002</v>
      </c>
      <c r="I227">
        <v>0</v>
      </c>
    </row>
    <row r="228" spans="1:9" x14ac:dyDescent="0.25">
      <c r="A228" t="s">
        <v>103</v>
      </c>
      <c r="B228">
        <v>1203.24</v>
      </c>
      <c r="C228">
        <v>1194.6400000000001</v>
      </c>
      <c r="D228">
        <v>1148.9100000000001</v>
      </c>
      <c r="E228">
        <v>731.18200000000002</v>
      </c>
      <c r="F228">
        <v>458.57299999999998</v>
      </c>
      <c r="G228">
        <v>1.2300600000000001E-3</v>
      </c>
      <c r="H228">
        <v>0.999942</v>
      </c>
      <c r="I228">
        <v>0</v>
      </c>
    </row>
    <row r="229" spans="1:9" x14ac:dyDescent="0.25">
      <c r="A229" t="s">
        <v>103</v>
      </c>
      <c r="B229">
        <v>1201.49</v>
      </c>
      <c r="C229">
        <v>1193.03</v>
      </c>
      <c r="D229">
        <v>1148.58</v>
      </c>
      <c r="E229">
        <v>731.23699999999997</v>
      </c>
      <c r="F229">
        <v>458.60500000000002</v>
      </c>
      <c r="G229">
        <v>1.2300499999999999E-3</v>
      </c>
      <c r="H229">
        <v>0.99998799999999999</v>
      </c>
      <c r="I229">
        <v>0</v>
      </c>
    </row>
    <row r="230" spans="1:9" x14ac:dyDescent="0.25">
      <c r="A230" t="s">
        <v>103</v>
      </c>
      <c r="B230">
        <v>1206.5</v>
      </c>
      <c r="C230">
        <v>1198.08</v>
      </c>
      <c r="D230">
        <v>1149.18</v>
      </c>
      <c r="E230">
        <v>731.19500000000005</v>
      </c>
      <c r="F230">
        <v>458.59399999999999</v>
      </c>
      <c r="G230">
        <v>1.2300499999999999E-3</v>
      </c>
      <c r="H230">
        <v>0.99987199999999998</v>
      </c>
      <c r="I230">
        <v>0</v>
      </c>
    </row>
    <row r="231" spans="1:9" x14ac:dyDescent="0.25">
      <c r="A231" t="s">
        <v>103</v>
      </c>
      <c r="B231">
        <v>1196.94</v>
      </c>
      <c r="C231">
        <v>1188.73</v>
      </c>
      <c r="D231">
        <v>1147.49</v>
      </c>
      <c r="E231">
        <v>731.23599999999999</v>
      </c>
      <c r="F231">
        <v>458.59699999999998</v>
      </c>
      <c r="G231">
        <v>1.2300499999999999E-3</v>
      </c>
      <c r="H231">
        <v>0.99965700000000002</v>
      </c>
      <c r="I231">
        <v>0</v>
      </c>
    </row>
    <row r="232" spans="1:9" x14ac:dyDescent="0.25">
      <c r="A232" t="s">
        <v>103</v>
      </c>
      <c r="B232">
        <v>1200.71</v>
      </c>
      <c r="C232">
        <v>1191.79</v>
      </c>
      <c r="D232">
        <v>1148.25</v>
      </c>
      <c r="E232">
        <v>731.15700000000004</v>
      </c>
      <c r="F232">
        <v>458.59</v>
      </c>
      <c r="G232">
        <v>1.2300499999999999E-3</v>
      </c>
      <c r="H232">
        <v>0.99995800000000001</v>
      </c>
      <c r="I232">
        <v>0</v>
      </c>
    </row>
    <row r="233" spans="1:9" x14ac:dyDescent="0.25">
      <c r="A233" t="s">
        <v>103</v>
      </c>
      <c r="B233">
        <v>1191.18</v>
      </c>
      <c r="C233">
        <v>1181.77</v>
      </c>
      <c r="D233">
        <v>1145.23</v>
      </c>
      <c r="E233">
        <v>731.26400000000001</v>
      </c>
      <c r="F233">
        <v>458.63799999999998</v>
      </c>
      <c r="G233">
        <v>1.2300499999999999E-3</v>
      </c>
      <c r="H233">
        <v>0.99852600000000002</v>
      </c>
      <c r="I233">
        <v>0</v>
      </c>
    </row>
    <row r="234" spans="1:9" x14ac:dyDescent="0.25">
      <c r="A234" t="s">
        <v>103</v>
      </c>
      <c r="B234">
        <v>1202.6300000000001</v>
      </c>
      <c r="C234">
        <v>1193.1300000000001</v>
      </c>
      <c r="D234">
        <v>1148.48</v>
      </c>
      <c r="E234">
        <v>731.24400000000003</v>
      </c>
      <c r="F234">
        <v>458.64699999999999</v>
      </c>
      <c r="G234">
        <v>1.2300600000000001E-3</v>
      </c>
      <c r="H234">
        <v>0.99897800000000003</v>
      </c>
      <c r="I234">
        <v>0</v>
      </c>
    </row>
    <row r="235" spans="1:9" x14ac:dyDescent="0.25">
      <c r="A235" t="s">
        <v>103</v>
      </c>
      <c r="B235">
        <v>1201.8699999999999</v>
      </c>
      <c r="C235">
        <v>1192.94</v>
      </c>
      <c r="D235">
        <v>1148.47</v>
      </c>
      <c r="E235">
        <v>731.29200000000003</v>
      </c>
      <c r="F235">
        <v>458.62099999999998</v>
      </c>
      <c r="G235">
        <v>1.2300499999999999E-3</v>
      </c>
      <c r="H235">
        <v>0.99896099999999999</v>
      </c>
      <c r="I235">
        <v>0</v>
      </c>
    </row>
    <row r="236" spans="1:9" x14ac:dyDescent="0.25">
      <c r="A236" t="s">
        <v>103</v>
      </c>
      <c r="B236">
        <v>1197.18</v>
      </c>
      <c r="C236">
        <v>1188.76</v>
      </c>
      <c r="D236">
        <v>1147.5899999999999</v>
      </c>
      <c r="E236">
        <v>731.16600000000005</v>
      </c>
      <c r="F236">
        <v>458.589</v>
      </c>
      <c r="G236">
        <v>1.2301199999999999E-3</v>
      </c>
      <c r="H236">
        <v>0.99938400000000005</v>
      </c>
      <c r="I236">
        <v>0</v>
      </c>
    </row>
    <row r="237" spans="1:9" x14ac:dyDescent="0.25">
      <c r="A237" t="s">
        <v>103</v>
      </c>
      <c r="B237">
        <v>1196.73</v>
      </c>
      <c r="C237">
        <v>1188.42</v>
      </c>
      <c r="D237">
        <v>1147.29</v>
      </c>
      <c r="E237">
        <v>731.32799999999997</v>
      </c>
      <c r="F237">
        <v>458.66</v>
      </c>
      <c r="G237">
        <v>1.2300499999999999E-3</v>
      </c>
      <c r="H237">
        <v>0.99975099999999995</v>
      </c>
      <c r="I237">
        <v>0</v>
      </c>
    </row>
    <row r="238" spans="1:9" x14ac:dyDescent="0.25">
      <c r="A238" t="s">
        <v>103</v>
      </c>
      <c r="B238">
        <v>1204.21</v>
      </c>
      <c r="C238">
        <v>1195.54</v>
      </c>
      <c r="D238">
        <v>1149.1199999999999</v>
      </c>
      <c r="E238">
        <v>731.26099999999997</v>
      </c>
      <c r="F238">
        <v>458.59699999999998</v>
      </c>
      <c r="G238">
        <v>1.23007E-3</v>
      </c>
      <c r="H238">
        <v>0.99957399999999996</v>
      </c>
      <c r="I238">
        <v>0</v>
      </c>
    </row>
    <row r="239" spans="1:9" x14ac:dyDescent="0.25">
      <c r="A239" t="s">
        <v>103</v>
      </c>
      <c r="B239">
        <v>1200.75</v>
      </c>
      <c r="C239">
        <v>1191.8900000000001</v>
      </c>
      <c r="D239">
        <v>1148</v>
      </c>
      <c r="E239">
        <v>731.15</v>
      </c>
      <c r="F239">
        <v>458.58</v>
      </c>
      <c r="G239">
        <v>1.23007E-3</v>
      </c>
      <c r="H239">
        <v>0.99951500000000004</v>
      </c>
      <c r="I239">
        <v>0</v>
      </c>
    </row>
    <row r="240" spans="1:9" x14ac:dyDescent="0.25">
      <c r="A240" t="s">
        <v>103</v>
      </c>
      <c r="B240">
        <v>1197.28</v>
      </c>
      <c r="C240">
        <v>1188.05</v>
      </c>
      <c r="D240">
        <v>1147.45</v>
      </c>
      <c r="E240">
        <v>731.16600000000005</v>
      </c>
      <c r="F240">
        <v>458.57400000000001</v>
      </c>
      <c r="G240">
        <v>1.2300600000000001E-3</v>
      </c>
      <c r="H240">
        <v>0.99983</v>
      </c>
      <c r="I240">
        <v>0</v>
      </c>
    </row>
    <row r="241" spans="1:9" x14ac:dyDescent="0.25">
      <c r="A241" t="s">
        <v>103</v>
      </c>
      <c r="B241">
        <v>1200.23</v>
      </c>
      <c r="C241">
        <v>1191.26</v>
      </c>
      <c r="D241">
        <v>1148.26</v>
      </c>
      <c r="E241">
        <v>731.197</v>
      </c>
      <c r="F241">
        <v>458.61399999999998</v>
      </c>
      <c r="G241">
        <v>1.2300499999999999E-3</v>
      </c>
      <c r="H241">
        <v>0.999749</v>
      </c>
      <c r="I241">
        <v>0</v>
      </c>
    </row>
    <row r="242" spans="1:9" x14ac:dyDescent="0.25">
      <c r="A242" t="s">
        <v>103</v>
      </c>
      <c r="B242">
        <v>1199.2</v>
      </c>
      <c r="C242">
        <v>1190.6300000000001</v>
      </c>
      <c r="D242">
        <v>1148.07</v>
      </c>
      <c r="E242">
        <v>731.22500000000002</v>
      </c>
      <c r="F242">
        <v>458.67399999999998</v>
      </c>
      <c r="G242">
        <v>1.2300499999999999E-3</v>
      </c>
      <c r="H242">
        <v>0.99881699999999995</v>
      </c>
      <c r="I242">
        <v>0</v>
      </c>
    </row>
    <row r="243" spans="1:9" x14ac:dyDescent="0.25">
      <c r="A243" t="s">
        <v>103</v>
      </c>
      <c r="B243">
        <v>1201.54</v>
      </c>
      <c r="C243">
        <v>1193.0899999999999</v>
      </c>
      <c r="D243">
        <v>1148.54</v>
      </c>
      <c r="E243">
        <v>731.24</v>
      </c>
      <c r="F243">
        <v>458.64699999999999</v>
      </c>
      <c r="G243">
        <v>1.2300499999999999E-3</v>
      </c>
      <c r="H243">
        <v>0.99979899999999999</v>
      </c>
      <c r="I243">
        <v>0</v>
      </c>
    </row>
    <row r="244" spans="1:9" x14ac:dyDescent="0.25">
      <c r="A244" t="s">
        <v>103</v>
      </c>
      <c r="B244">
        <v>1198.3900000000001</v>
      </c>
      <c r="C244">
        <v>1189.68</v>
      </c>
      <c r="D244">
        <v>1147.94</v>
      </c>
      <c r="E244">
        <v>731.27599999999995</v>
      </c>
      <c r="F244">
        <v>458.61799999999999</v>
      </c>
      <c r="G244">
        <v>1.2300499999999999E-3</v>
      </c>
      <c r="H244">
        <v>0.999969</v>
      </c>
      <c r="I244">
        <v>0</v>
      </c>
    </row>
    <row r="245" spans="1:9" x14ac:dyDescent="0.25">
      <c r="A245" t="s">
        <v>103</v>
      </c>
      <c r="B245">
        <v>1199.6400000000001</v>
      </c>
      <c r="C245">
        <v>1190.75</v>
      </c>
      <c r="D245">
        <v>1147.58</v>
      </c>
      <c r="E245">
        <v>731.23400000000004</v>
      </c>
      <c r="F245">
        <v>458.57900000000001</v>
      </c>
      <c r="G245">
        <v>1.2300499999999999E-3</v>
      </c>
      <c r="H245">
        <v>0.99980599999999997</v>
      </c>
      <c r="I245">
        <v>0</v>
      </c>
    </row>
    <row r="246" spans="1:9" x14ac:dyDescent="0.25">
      <c r="A246" t="s">
        <v>103</v>
      </c>
      <c r="B246">
        <v>1195.42</v>
      </c>
      <c r="C246">
        <v>1187.18</v>
      </c>
      <c r="D246">
        <v>1147.0999999999999</v>
      </c>
      <c r="E246">
        <v>731.23199999999997</v>
      </c>
      <c r="F246">
        <v>458.56200000000001</v>
      </c>
      <c r="G246">
        <v>1.2300499999999999E-3</v>
      </c>
      <c r="H246">
        <v>0.99964399999999998</v>
      </c>
      <c r="I246">
        <v>0</v>
      </c>
    </row>
    <row r="247" spans="1:9" x14ac:dyDescent="0.25">
      <c r="A247" t="s">
        <v>103</v>
      </c>
      <c r="B247">
        <v>1200.25</v>
      </c>
      <c r="C247">
        <v>1191.78</v>
      </c>
      <c r="D247">
        <v>1147.8699999999999</v>
      </c>
      <c r="E247">
        <v>731.14499999999998</v>
      </c>
      <c r="F247">
        <v>458.53</v>
      </c>
      <c r="G247">
        <v>1.2300499999999999E-3</v>
      </c>
      <c r="H247">
        <v>0.99969399999999997</v>
      </c>
      <c r="I247">
        <v>0</v>
      </c>
    </row>
    <row r="248" spans="1:9" x14ac:dyDescent="0.25">
      <c r="A248" t="s">
        <v>103</v>
      </c>
      <c r="B248">
        <v>1200.7</v>
      </c>
      <c r="C248">
        <v>1191.3599999999999</v>
      </c>
      <c r="D248">
        <v>1148.1199999999999</v>
      </c>
      <c r="E248">
        <v>731.16499999999996</v>
      </c>
      <c r="F248">
        <v>458.56700000000001</v>
      </c>
      <c r="G248">
        <v>1.2300600000000001E-3</v>
      </c>
      <c r="H248">
        <v>0.99962399999999996</v>
      </c>
      <c r="I248">
        <v>0</v>
      </c>
    </row>
    <row r="249" spans="1:9" x14ac:dyDescent="0.25">
      <c r="A249" t="s">
        <v>103</v>
      </c>
      <c r="B249">
        <v>1200.96</v>
      </c>
      <c r="C249">
        <v>1192.58</v>
      </c>
      <c r="D249">
        <v>1148.3399999999999</v>
      </c>
      <c r="E249">
        <v>731.06899999999996</v>
      </c>
      <c r="F249">
        <v>458.53300000000002</v>
      </c>
      <c r="G249">
        <v>1.2300600000000001E-3</v>
      </c>
      <c r="H249">
        <v>0.99975999999999998</v>
      </c>
      <c r="I249">
        <v>0</v>
      </c>
    </row>
    <row r="250" spans="1:9" x14ac:dyDescent="0.25">
      <c r="A250" t="s">
        <v>103</v>
      </c>
      <c r="B250">
        <v>1199.2</v>
      </c>
      <c r="C250">
        <v>1190.6199999999999</v>
      </c>
      <c r="D250">
        <v>1147.54</v>
      </c>
      <c r="E250">
        <v>731.16700000000003</v>
      </c>
      <c r="F250">
        <v>458.54899999999998</v>
      </c>
      <c r="G250">
        <v>1.2300499999999999E-3</v>
      </c>
      <c r="H250">
        <v>0.999475</v>
      </c>
      <c r="I250">
        <v>0</v>
      </c>
    </row>
    <row r="251" spans="1:9" x14ac:dyDescent="0.25">
      <c r="A251" t="s">
        <v>103</v>
      </c>
      <c r="B251">
        <v>1194.0999999999999</v>
      </c>
      <c r="C251">
        <v>1185.3</v>
      </c>
      <c r="D251">
        <v>1147.02</v>
      </c>
      <c r="E251">
        <v>731.15800000000002</v>
      </c>
      <c r="F251">
        <v>458.57499999999999</v>
      </c>
      <c r="G251">
        <v>1.23007E-3</v>
      </c>
      <c r="H251">
        <v>0.99943099999999996</v>
      </c>
      <c r="I251">
        <v>0</v>
      </c>
    </row>
    <row r="252" spans="1:9" x14ac:dyDescent="0.25">
      <c r="A252" t="s">
        <v>103</v>
      </c>
      <c r="B252">
        <v>1195.3900000000001</v>
      </c>
      <c r="C252">
        <v>1186.98</v>
      </c>
      <c r="D252">
        <v>1146.9000000000001</v>
      </c>
      <c r="E252">
        <v>731.15800000000002</v>
      </c>
      <c r="F252">
        <v>458.58499999999998</v>
      </c>
      <c r="G252">
        <v>1.23007E-3</v>
      </c>
      <c r="H252">
        <v>0.99978299999999998</v>
      </c>
      <c r="I252">
        <v>0</v>
      </c>
    </row>
    <row r="253" spans="1:9" x14ac:dyDescent="0.25">
      <c r="A253" t="s">
        <v>103</v>
      </c>
      <c r="B253">
        <v>1203.5899999999999</v>
      </c>
      <c r="C253">
        <v>1194.5999999999999</v>
      </c>
      <c r="D253">
        <v>1148.58</v>
      </c>
      <c r="E253">
        <v>731.21900000000005</v>
      </c>
      <c r="F253">
        <v>458.58300000000003</v>
      </c>
      <c r="G253">
        <v>1.2300499999999999E-3</v>
      </c>
      <c r="H253">
        <v>0.99912100000000004</v>
      </c>
      <c r="I253">
        <v>0</v>
      </c>
    </row>
    <row r="254" spans="1:9" x14ac:dyDescent="0.25">
      <c r="A254" t="s">
        <v>103</v>
      </c>
      <c r="B254">
        <v>1201.4100000000001</v>
      </c>
      <c r="C254">
        <v>1192.43</v>
      </c>
      <c r="D254">
        <v>1148.22</v>
      </c>
      <c r="E254">
        <v>731.16399999999999</v>
      </c>
      <c r="F254">
        <v>458.59100000000001</v>
      </c>
      <c r="G254">
        <v>1.2300799999999999E-3</v>
      </c>
      <c r="H254">
        <v>0.999996</v>
      </c>
      <c r="I254">
        <v>0</v>
      </c>
    </row>
    <row r="255" spans="1:9" x14ac:dyDescent="0.25">
      <c r="A255" t="s">
        <v>103</v>
      </c>
      <c r="B255">
        <v>1198.8</v>
      </c>
      <c r="C255">
        <v>1190.0899999999999</v>
      </c>
      <c r="D255">
        <v>1147.8499999999999</v>
      </c>
      <c r="E255">
        <v>731.21900000000005</v>
      </c>
      <c r="F255">
        <v>458.57600000000002</v>
      </c>
      <c r="G255">
        <v>1.2300499999999999E-3</v>
      </c>
      <c r="H255">
        <v>0.99992099999999995</v>
      </c>
      <c r="I255">
        <v>0</v>
      </c>
    </row>
    <row r="256" spans="1:9" x14ac:dyDescent="0.25">
      <c r="A256" t="s">
        <v>103</v>
      </c>
      <c r="B256">
        <v>1199.22</v>
      </c>
      <c r="C256">
        <v>1190.57</v>
      </c>
      <c r="D256">
        <v>1147.83</v>
      </c>
      <c r="E256">
        <v>731.13800000000003</v>
      </c>
      <c r="F256">
        <v>458.56599999999997</v>
      </c>
      <c r="G256">
        <v>1.2300600000000001E-3</v>
      </c>
      <c r="H256">
        <v>0.99938300000000002</v>
      </c>
      <c r="I256">
        <v>0</v>
      </c>
    </row>
    <row r="257" spans="1:9" x14ac:dyDescent="0.25">
      <c r="A257" t="s">
        <v>103</v>
      </c>
      <c r="B257">
        <v>1196.8800000000001</v>
      </c>
      <c r="C257">
        <v>1188.1099999999999</v>
      </c>
      <c r="D257">
        <v>1147.2</v>
      </c>
      <c r="E257">
        <v>731.12400000000002</v>
      </c>
      <c r="F257">
        <v>458.50599999999997</v>
      </c>
      <c r="G257">
        <v>1.2300499999999999E-3</v>
      </c>
      <c r="H257">
        <v>0.99944500000000003</v>
      </c>
      <c r="I257">
        <v>0</v>
      </c>
    </row>
    <row r="258" spans="1:9" x14ac:dyDescent="0.25">
      <c r="A258" t="s">
        <v>103</v>
      </c>
      <c r="B258">
        <v>1182.77</v>
      </c>
      <c r="C258">
        <v>1173.76</v>
      </c>
      <c r="D258">
        <v>1144.1400000000001</v>
      </c>
      <c r="E258">
        <v>731.11099999999999</v>
      </c>
      <c r="F258">
        <v>458.54599999999999</v>
      </c>
      <c r="G258">
        <v>1.2300499999999999E-3</v>
      </c>
      <c r="H258">
        <v>0.99934599999999996</v>
      </c>
      <c r="I258">
        <v>0</v>
      </c>
    </row>
    <row r="259" spans="1:9" x14ac:dyDescent="0.25">
      <c r="A259" t="s">
        <v>103</v>
      </c>
      <c r="B259">
        <v>1197.49</v>
      </c>
      <c r="C259">
        <v>1189.03</v>
      </c>
      <c r="D259">
        <v>1147.0999999999999</v>
      </c>
      <c r="E259">
        <v>731.17</v>
      </c>
      <c r="F259">
        <v>458.54300000000001</v>
      </c>
      <c r="G259">
        <v>1.2300499999999999E-3</v>
      </c>
      <c r="H259">
        <v>0.99984300000000004</v>
      </c>
      <c r="I259">
        <v>0</v>
      </c>
    </row>
    <row r="260" spans="1:9" x14ac:dyDescent="0.25">
      <c r="A260" t="s">
        <v>103</v>
      </c>
      <c r="B260">
        <v>1193.31</v>
      </c>
      <c r="C260">
        <v>1184.33</v>
      </c>
      <c r="D260">
        <v>1146.48</v>
      </c>
      <c r="E260">
        <v>731.23900000000003</v>
      </c>
      <c r="F260">
        <v>458.60899999999998</v>
      </c>
      <c r="G260">
        <v>1.2300600000000001E-3</v>
      </c>
      <c r="H260">
        <v>0.99984399999999996</v>
      </c>
      <c r="I260">
        <v>0</v>
      </c>
    </row>
    <row r="261" spans="1:9" x14ac:dyDescent="0.25">
      <c r="A261" t="s">
        <v>103</v>
      </c>
      <c r="B261">
        <v>1197.76</v>
      </c>
      <c r="C261">
        <v>1184.67</v>
      </c>
      <c r="D261">
        <v>1146.33</v>
      </c>
      <c r="E261">
        <v>731.18200000000002</v>
      </c>
      <c r="F261">
        <v>458.57</v>
      </c>
      <c r="G261">
        <v>1.2300499999999999E-3</v>
      </c>
      <c r="H261">
        <v>0.99975000000000003</v>
      </c>
      <c r="I261">
        <v>0</v>
      </c>
    </row>
    <row r="262" spans="1:9" x14ac:dyDescent="0.25">
      <c r="A262" t="s">
        <v>103</v>
      </c>
      <c r="B262">
        <v>1185.3</v>
      </c>
      <c r="C262">
        <v>1176.3900000000001</v>
      </c>
      <c r="D262">
        <v>1144.6099999999999</v>
      </c>
      <c r="E262">
        <v>731.11599999999999</v>
      </c>
      <c r="F262">
        <v>458.50200000000001</v>
      </c>
      <c r="G262">
        <v>1.2300499999999999E-3</v>
      </c>
      <c r="H262">
        <v>0.99991099999999999</v>
      </c>
      <c r="I262">
        <v>0</v>
      </c>
    </row>
    <row r="263" spans="1:9" x14ac:dyDescent="0.25">
      <c r="A263" t="s">
        <v>103</v>
      </c>
      <c r="B263">
        <v>1193.31</v>
      </c>
      <c r="C263">
        <v>1184.79</v>
      </c>
      <c r="D263">
        <v>1146.4100000000001</v>
      </c>
      <c r="E263">
        <v>731.05799999999999</v>
      </c>
      <c r="F263">
        <v>458.53699999999998</v>
      </c>
      <c r="G263">
        <v>1.2300499999999999E-3</v>
      </c>
      <c r="H263">
        <v>0.99963199999999997</v>
      </c>
      <c r="I263">
        <v>0</v>
      </c>
    </row>
    <row r="264" spans="1:9" x14ac:dyDescent="0.25">
      <c r="A264" t="s">
        <v>103</v>
      </c>
      <c r="B264">
        <v>1189.0899999999999</v>
      </c>
      <c r="C264">
        <v>1180.3499999999999</v>
      </c>
      <c r="D264">
        <v>1145.51</v>
      </c>
      <c r="E264">
        <v>731.08</v>
      </c>
      <c r="F264">
        <v>458.53100000000001</v>
      </c>
      <c r="G264">
        <v>1.2300499999999999E-3</v>
      </c>
      <c r="H264">
        <v>0.99937600000000004</v>
      </c>
      <c r="I264">
        <v>0</v>
      </c>
    </row>
    <row r="265" spans="1:9" x14ac:dyDescent="0.25">
      <c r="A265" t="s">
        <v>103</v>
      </c>
      <c r="B265">
        <v>1192.17</v>
      </c>
      <c r="C265">
        <v>1183.6099999999999</v>
      </c>
      <c r="D265">
        <v>1145.92</v>
      </c>
      <c r="E265">
        <v>731.15700000000004</v>
      </c>
      <c r="F265">
        <v>458.56299999999999</v>
      </c>
      <c r="G265">
        <v>1.2300600000000001E-3</v>
      </c>
      <c r="H265">
        <v>0.999888</v>
      </c>
      <c r="I265">
        <v>0</v>
      </c>
    </row>
    <row r="266" spans="1:9" x14ac:dyDescent="0.25">
      <c r="A266" t="s">
        <v>103</v>
      </c>
      <c r="B266">
        <v>1202.5</v>
      </c>
      <c r="C266">
        <v>1194.22</v>
      </c>
      <c r="D266">
        <v>1148.6199999999999</v>
      </c>
      <c r="E266">
        <v>731.10400000000004</v>
      </c>
      <c r="F266">
        <v>458.55099999999999</v>
      </c>
      <c r="G266">
        <v>1.2300499999999999E-3</v>
      </c>
      <c r="H266">
        <v>0.99987800000000004</v>
      </c>
      <c r="I266">
        <v>0</v>
      </c>
    </row>
    <row r="267" spans="1:9" x14ac:dyDescent="0.25">
      <c r="A267" t="s">
        <v>103</v>
      </c>
      <c r="B267">
        <v>1196.8800000000001</v>
      </c>
      <c r="C267">
        <v>1188.2</v>
      </c>
      <c r="D267">
        <v>1146.43</v>
      </c>
      <c r="E267">
        <v>731.08399999999995</v>
      </c>
      <c r="F267">
        <v>458.54899999999998</v>
      </c>
      <c r="G267">
        <v>1.2300600000000001E-3</v>
      </c>
      <c r="H267">
        <v>0.99980199999999997</v>
      </c>
      <c r="I267">
        <v>0</v>
      </c>
    </row>
    <row r="268" spans="1:9" x14ac:dyDescent="0.25">
      <c r="A268" t="s">
        <v>103</v>
      </c>
      <c r="B268">
        <v>1202.08</v>
      </c>
      <c r="C268">
        <v>1193.47</v>
      </c>
      <c r="D268">
        <v>1148.58</v>
      </c>
      <c r="E268">
        <v>731.22</v>
      </c>
      <c r="F268">
        <v>458.57100000000003</v>
      </c>
      <c r="G268">
        <v>1.2300499999999999E-3</v>
      </c>
      <c r="H268">
        <v>0.99961800000000001</v>
      </c>
      <c r="I268">
        <v>0</v>
      </c>
    </row>
    <row r="269" spans="1:9" x14ac:dyDescent="0.25">
      <c r="A269" t="s">
        <v>103</v>
      </c>
      <c r="B269">
        <v>1200.67</v>
      </c>
      <c r="C269">
        <v>1192.18</v>
      </c>
      <c r="D269">
        <v>1148.54</v>
      </c>
      <c r="E269">
        <v>731.17899999999997</v>
      </c>
      <c r="F269">
        <v>458.56599999999997</v>
      </c>
      <c r="G269">
        <v>1.2300499999999999E-3</v>
      </c>
      <c r="H269">
        <v>0.99951199999999996</v>
      </c>
      <c r="I269">
        <v>0</v>
      </c>
    </row>
    <row r="270" spans="1:9" x14ac:dyDescent="0.25">
      <c r="A270" t="s">
        <v>103</v>
      </c>
      <c r="B270">
        <v>1200.0999999999999</v>
      </c>
      <c r="C270">
        <v>1191.54</v>
      </c>
      <c r="D270">
        <v>1147.6199999999999</v>
      </c>
      <c r="E270">
        <v>731.15</v>
      </c>
      <c r="F270">
        <v>458.53100000000001</v>
      </c>
      <c r="G270">
        <v>1.2300499999999999E-3</v>
      </c>
      <c r="H270">
        <v>0.99962899999999999</v>
      </c>
      <c r="I270">
        <v>0</v>
      </c>
    </row>
    <row r="271" spans="1:9" x14ac:dyDescent="0.25">
      <c r="A271" t="s">
        <v>103</v>
      </c>
      <c r="B271">
        <v>1201.57</v>
      </c>
      <c r="C271">
        <v>1192.94</v>
      </c>
      <c r="D271">
        <v>1148.44</v>
      </c>
      <c r="E271">
        <v>731.10699999999997</v>
      </c>
      <c r="F271">
        <v>458.55200000000002</v>
      </c>
      <c r="G271">
        <v>1.2300499999999999E-3</v>
      </c>
      <c r="H271">
        <v>0.99927500000000002</v>
      </c>
      <c r="I271">
        <v>0</v>
      </c>
    </row>
    <row r="272" spans="1:9" x14ac:dyDescent="0.25">
      <c r="A272" t="s">
        <v>103</v>
      </c>
      <c r="B272">
        <v>1181.57</v>
      </c>
      <c r="C272">
        <v>1172.6199999999999</v>
      </c>
      <c r="D272">
        <v>1143.92</v>
      </c>
      <c r="E272">
        <v>731.21500000000003</v>
      </c>
      <c r="F272">
        <v>458.58199999999999</v>
      </c>
      <c r="G272">
        <v>1.2300499999999999E-3</v>
      </c>
      <c r="H272">
        <v>0.999919</v>
      </c>
      <c r="I272">
        <v>0</v>
      </c>
    </row>
    <row r="273" spans="1:25" x14ac:dyDescent="0.25">
      <c r="A273" t="s">
        <v>103</v>
      </c>
      <c r="B273">
        <v>1195.9000000000001</v>
      </c>
      <c r="C273">
        <v>1187.0899999999999</v>
      </c>
      <c r="D273">
        <v>1147.26</v>
      </c>
      <c r="E273">
        <v>731.30100000000004</v>
      </c>
      <c r="F273">
        <v>458.625</v>
      </c>
      <c r="G273">
        <v>1.2300600000000001E-3</v>
      </c>
      <c r="H273">
        <v>0.99948800000000004</v>
      </c>
      <c r="I273">
        <v>0</v>
      </c>
    </row>
    <row r="274" spans="1:25" x14ac:dyDescent="0.25">
      <c r="A274" t="s">
        <v>103</v>
      </c>
      <c r="B274">
        <v>1198.92</v>
      </c>
      <c r="C274">
        <v>1190.3</v>
      </c>
      <c r="D274">
        <v>1147.5999999999999</v>
      </c>
      <c r="E274">
        <v>731.11500000000001</v>
      </c>
      <c r="F274">
        <v>458.58800000000002</v>
      </c>
      <c r="G274">
        <v>1.2300600000000001E-3</v>
      </c>
      <c r="H274">
        <v>0.99972700000000003</v>
      </c>
      <c r="I274">
        <v>0</v>
      </c>
    </row>
    <row r="275" spans="1:25" x14ac:dyDescent="0.25">
      <c r="A275" t="s">
        <v>103</v>
      </c>
      <c r="B275">
        <v>1193.01</v>
      </c>
      <c r="C275">
        <v>1184.56</v>
      </c>
      <c r="D275">
        <v>1146.53</v>
      </c>
      <c r="E275">
        <v>731.11900000000003</v>
      </c>
      <c r="F275">
        <v>458.54500000000002</v>
      </c>
      <c r="G275">
        <v>1.2300499999999999E-3</v>
      </c>
      <c r="H275">
        <v>0.99959100000000001</v>
      </c>
      <c r="I275">
        <v>0</v>
      </c>
    </row>
    <row r="276" spans="1:25" x14ac:dyDescent="0.25">
      <c r="A276" t="s">
        <v>103</v>
      </c>
      <c r="B276">
        <v>1201.3599999999999</v>
      </c>
      <c r="C276">
        <v>1192.71</v>
      </c>
      <c r="D276">
        <v>1148.53</v>
      </c>
      <c r="E276">
        <v>731.21799999999996</v>
      </c>
      <c r="F276">
        <v>458.59300000000002</v>
      </c>
      <c r="G276">
        <v>1.2300600000000001E-3</v>
      </c>
      <c r="H276">
        <v>0.999336</v>
      </c>
      <c r="I276">
        <v>0</v>
      </c>
    </row>
    <row r="277" spans="1:25" x14ac:dyDescent="0.25">
      <c r="A277" t="s">
        <v>103</v>
      </c>
      <c r="B277">
        <v>1197.55</v>
      </c>
      <c r="C277">
        <v>1188.6099999999999</v>
      </c>
      <c r="D277">
        <v>1147.44</v>
      </c>
      <c r="E277">
        <v>731.08699999999999</v>
      </c>
      <c r="F277">
        <v>458.52600000000001</v>
      </c>
      <c r="G277">
        <v>1.2300499999999999E-3</v>
      </c>
      <c r="H277">
        <v>0.99949600000000005</v>
      </c>
      <c r="I277">
        <v>0</v>
      </c>
    </row>
    <row r="278" spans="1:25" x14ac:dyDescent="0.25">
      <c r="A278" t="s">
        <v>103</v>
      </c>
      <c r="B278">
        <v>1198.5999999999999</v>
      </c>
      <c r="C278">
        <v>1190.1500000000001</v>
      </c>
      <c r="D278">
        <v>1148.08</v>
      </c>
      <c r="E278">
        <v>731.15300000000002</v>
      </c>
      <c r="F278">
        <v>458.54199999999997</v>
      </c>
      <c r="G278">
        <v>1.2300600000000001E-3</v>
      </c>
      <c r="H278">
        <v>0.99883699999999997</v>
      </c>
      <c r="I278">
        <v>0</v>
      </c>
    </row>
    <row r="279" spans="1:25" x14ac:dyDescent="0.25">
      <c r="A279" t="s">
        <v>103</v>
      </c>
      <c r="B279">
        <v>1204.31</v>
      </c>
      <c r="C279">
        <v>1195.99</v>
      </c>
      <c r="D279">
        <v>1149.1199999999999</v>
      </c>
      <c r="E279">
        <v>731.20299999999997</v>
      </c>
      <c r="F279">
        <v>458.55500000000001</v>
      </c>
      <c r="G279">
        <v>1.2300600000000001E-3</v>
      </c>
      <c r="H279">
        <v>0.99872899999999998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1202.26</v>
      </c>
      <c r="C280">
        <v>1193.51</v>
      </c>
      <c r="D280">
        <v>1149.02</v>
      </c>
      <c r="E280">
        <v>731.101</v>
      </c>
      <c r="F280">
        <v>458.53300000000002</v>
      </c>
      <c r="G280">
        <v>1.2300499999999999E-3</v>
      </c>
      <c r="H280">
        <v>0.99959900000000002</v>
      </c>
      <c r="I280">
        <v>0</v>
      </c>
      <c r="R280">
        <f>AVERAGE(B231:B280)</f>
        <v>1197.6575999999998</v>
      </c>
      <c r="S280">
        <f>AVERAGE(C231:C280)</f>
        <v>1188.8610000000001</v>
      </c>
      <c r="U280">
        <f>_xlfn.VAR.P(B231:B280)</f>
        <v>24.740434240000049</v>
      </c>
      <c r="V280">
        <f>_xlfn.VAR.P(C231:C280)</f>
        <v>25.615053000000117</v>
      </c>
      <c r="X280">
        <f>1.96*SQRT(U280)/50</f>
        <v>0.19497984734467733</v>
      </c>
      <c r="Y280">
        <f>1.96*SQRT(V280)/50</f>
        <v>0.19839635843916131</v>
      </c>
    </row>
    <row r="281" spans="1:25" x14ac:dyDescent="0.25">
      <c r="A281" t="s">
        <v>103</v>
      </c>
      <c r="B281">
        <v>59999.209900000002</v>
      </c>
      <c r="C281" t="s">
        <v>36</v>
      </c>
    </row>
    <row r="282" spans="1:25" x14ac:dyDescent="0.25">
      <c r="A282" t="s">
        <v>88</v>
      </c>
      <c r="B282">
        <v>1129.97</v>
      </c>
      <c r="C282">
        <v>1121</v>
      </c>
      <c r="D282">
        <v>1078.8699999999999</v>
      </c>
      <c r="E282">
        <v>704.68799999999999</v>
      </c>
      <c r="F282">
        <v>454.07799999999997</v>
      </c>
      <c r="G282">
        <v>1.2300499999999999E-3</v>
      </c>
      <c r="H282">
        <v>0.999556</v>
      </c>
      <c r="I282">
        <v>0</v>
      </c>
    </row>
    <row r="283" spans="1:25" x14ac:dyDescent="0.25">
      <c r="A283" t="s">
        <v>88</v>
      </c>
      <c r="B283">
        <v>1127.8800000000001</v>
      </c>
      <c r="C283">
        <v>1118.3900000000001</v>
      </c>
      <c r="D283">
        <v>1078.2</v>
      </c>
      <c r="E283">
        <v>704.70299999999997</v>
      </c>
      <c r="F283">
        <v>454.12200000000001</v>
      </c>
      <c r="G283">
        <v>1.2300499999999999E-3</v>
      </c>
      <c r="H283">
        <v>0.999749</v>
      </c>
      <c r="I283">
        <v>0</v>
      </c>
    </row>
    <row r="284" spans="1:25" x14ac:dyDescent="0.25">
      <c r="A284" t="s">
        <v>88</v>
      </c>
      <c r="B284">
        <v>1114.52</v>
      </c>
      <c r="C284">
        <v>1105.33</v>
      </c>
      <c r="D284">
        <v>1075.3599999999999</v>
      </c>
      <c r="E284">
        <v>704.69600000000003</v>
      </c>
      <c r="F284">
        <v>454.13200000000001</v>
      </c>
      <c r="G284">
        <v>1.2300600000000001E-3</v>
      </c>
      <c r="H284">
        <v>0.99993100000000001</v>
      </c>
      <c r="I284">
        <v>0</v>
      </c>
    </row>
    <row r="285" spans="1:25" x14ac:dyDescent="0.25">
      <c r="A285" t="s">
        <v>88</v>
      </c>
      <c r="B285">
        <v>1125.18</v>
      </c>
      <c r="C285">
        <v>1115.55</v>
      </c>
      <c r="D285">
        <v>1077.5</v>
      </c>
      <c r="E285">
        <v>704.73199999999997</v>
      </c>
      <c r="F285">
        <v>454.14400000000001</v>
      </c>
      <c r="G285">
        <v>1.2300499999999999E-3</v>
      </c>
      <c r="H285">
        <v>0.99939800000000001</v>
      </c>
      <c r="I285">
        <v>0</v>
      </c>
    </row>
    <row r="286" spans="1:25" x14ac:dyDescent="0.25">
      <c r="A286" t="s">
        <v>88</v>
      </c>
      <c r="B286">
        <v>1123.19</v>
      </c>
      <c r="C286">
        <v>1114.02</v>
      </c>
      <c r="D286">
        <v>1077.22</v>
      </c>
      <c r="E286">
        <v>704.82799999999997</v>
      </c>
      <c r="F286">
        <v>454.19900000000001</v>
      </c>
      <c r="G286">
        <v>1.2300499999999999E-3</v>
      </c>
      <c r="H286">
        <v>0.99981500000000001</v>
      </c>
      <c r="I286">
        <v>0</v>
      </c>
    </row>
    <row r="287" spans="1:25" x14ac:dyDescent="0.25">
      <c r="A287" t="s">
        <v>88</v>
      </c>
      <c r="B287">
        <v>1128.7</v>
      </c>
      <c r="C287">
        <v>1119.3800000000001</v>
      </c>
      <c r="D287">
        <v>1078.18</v>
      </c>
      <c r="E287">
        <v>704.73500000000001</v>
      </c>
      <c r="F287">
        <v>454.15699999999998</v>
      </c>
      <c r="G287">
        <v>1.2300600000000001E-3</v>
      </c>
      <c r="H287">
        <v>0.999641</v>
      </c>
      <c r="I287">
        <v>0</v>
      </c>
    </row>
    <row r="288" spans="1:25" x14ac:dyDescent="0.25">
      <c r="A288" t="s">
        <v>88</v>
      </c>
      <c r="B288">
        <v>1129.19</v>
      </c>
      <c r="C288">
        <v>1120.42</v>
      </c>
      <c r="D288">
        <v>1079.1600000000001</v>
      </c>
      <c r="E288">
        <v>704.84900000000005</v>
      </c>
      <c r="F288">
        <v>454.21100000000001</v>
      </c>
      <c r="G288">
        <v>1.2300600000000001E-3</v>
      </c>
      <c r="H288">
        <v>0.99959600000000004</v>
      </c>
      <c r="I288">
        <v>0</v>
      </c>
    </row>
    <row r="289" spans="1:9" x14ac:dyDescent="0.25">
      <c r="A289" t="s">
        <v>88</v>
      </c>
      <c r="B289">
        <v>1140.78</v>
      </c>
      <c r="C289">
        <v>1132.02</v>
      </c>
      <c r="D289">
        <v>1081.33</v>
      </c>
      <c r="E289">
        <v>704.798</v>
      </c>
      <c r="F289">
        <v>454.19</v>
      </c>
      <c r="G289">
        <v>1.2300499999999999E-3</v>
      </c>
      <c r="H289">
        <v>0.99943700000000002</v>
      </c>
      <c r="I289">
        <v>0</v>
      </c>
    </row>
    <row r="290" spans="1:9" x14ac:dyDescent="0.25">
      <c r="A290" t="s">
        <v>88</v>
      </c>
      <c r="B290">
        <v>1136.44</v>
      </c>
      <c r="C290">
        <v>1127.6199999999999</v>
      </c>
      <c r="D290">
        <v>1080.53</v>
      </c>
      <c r="E290">
        <v>704.80600000000004</v>
      </c>
      <c r="F290">
        <v>454.19400000000002</v>
      </c>
      <c r="G290">
        <v>1.2300900000000001E-3</v>
      </c>
      <c r="H290">
        <v>0.99887199999999998</v>
      </c>
      <c r="I290">
        <v>0</v>
      </c>
    </row>
    <row r="291" spans="1:9" x14ac:dyDescent="0.25">
      <c r="A291" t="s">
        <v>88</v>
      </c>
      <c r="B291">
        <v>1108.74</v>
      </c>
      <c r="C291">
        <v>1100.23</v>
      </c>
      <c r="D291">
        <v>1074.3900000000001</v>
      </c>
      <c r="E291">
        <v>704.81600000000003</v>
      </c>
      <c r="F291">
        <v>454.19099999999997</v>
      </c>
      <c r="G291">
        <v>1.23007E-3</v>
      </c>
      <c r="H291">
        <v>0.99983900000000003</v>
      </c>
      <c r="I291">
        <v>0</v>
      </c>
    </row>
    <row r="292" spans="1:9" x14ac:dyDescent="0.25">
      <c r="A292" t="s">
        <v>88</v>
      </c>
      <c r="B292">
        <v>1108.68</v>
      </c>
      <c r="C292">
        <v>1100.02</v>
      </c>
      <c r="D292">
        <v>1074.3800000000001</v>
      </c>
      <c r="E292">
        <v>704.678</v>
      </c>
      <c r="F292">
        <v>454.10899999999998</v>
      </c>
      <c r="G292">
        <v>1.2300499999999999E-3</v>
      </c>
      <c r="H292">
        <v>0.999251</v>
      </c>
      <c r="I292">
        <v>0</v>
      </c>
    </row>
    <row r="293" spans="1:9" x14ac:dyDescent="0.25">
      <c r="A293" t="s">
        <v>88</v>
      </c>
      <c r="B293">
        <v>1130.5999999999999</v>
      </c>
      <c r="C293">
        <v>1122.02</v>
      </c>
      <c r="D293">
        <v>1078.8</v>
      </c>
      <c r="E293">
        <v>704.75300000000004</v>
      </c>
      <c r="F293">
        <v>454.142</v>
      </c>
      <c r="G293">
        <v>1.2300499999999999E-3</v>
      </c>
      <c r="H293">
        <v>0.99995100000000003</v>
      </c>
      <c r="I293">
        <v>0</v>
      </c>
    </row>
    <row r="294" spans="1:9" x14ac:dyDescent="0.25">
      <c r="A294" t="s">
        <v>88</v>
      </c>
      <c r="B294">
        <v>1136.3800000000001</v>
      </c>
      <c r="C294">
        <v>1127.1400000000001</v>
      </c>
      <c r="D294">
        <v>1079.28</v>
      </c>
      <c r="E294">
        <v>704.71900000000005</v>
      </c>
      <c r="F294">
        <v>454.13400000000001</v>
      </c>
      <c r="G294">
        <v>1.2300499999999999E-3</v>
      </c>
      <c r="H294">
        <v>0.99985599999999997</v>
      </c>
      <c r="I294">
        <v>0</v>
      </c>
    </row>
    <row r="295" spans="1:9" x14ac:dyDescent="0.25">
      <c r="A295" t="s">
        <v>88</v>
      </c>
      <c r="B295">
        <v>1116.76</v>
      </c>
      <c r="C295">
        <v>1107.6099999999999</v>
      </c>
      <c r="D295">
        <v>1076.0899999999999</v>
      </c>
      <c r="E295">
        <v>704.65200000000004</v>
      </c>
      <c r="F295">
        <v>454.10599999999999</v>
      </c>
      <c r="G295">
        <v>1.2300499999999999E-3</v>
      </c>
      <c r="H295">
        <v>0.99970899999999996</v>
      </c>
      <c r="I295">
        <v>0</v>
      </c>
    </row>
    <row r="296" spans="1:9" x14ac:dyDescent="0.25">
      <c r="A296" t="s">
        <v>88</v>
      </c>
      <c r="B296">
        <v>1133.3</v>
      </c>
      <c r="C296">
        <v>1124.92</v>
      </c>
      <c r="D296">
        <v>1079.27</v>
      </c>
      <c r="E296">
        <v>704.697</v>
      </c>
      <c r="F296">
        <v>454.11900000000003</v>
      </c>
      <c r="G296">
        <v>1.2300499999999999E-3</v>
      </c>
      <c r="H296">
        <v>0.99861599999999995</v>
      </c>
      <c r="I296">
        <v>0</v>
      </c>
    </row>
    <row r="297" spans="1:9" x14ac:dyDescent="0.25">
      <c r="A297" t="s">
        <v>88</v>
      </c>
      <c r="B297">
        <v>1122.1099999999999</v>
      </c>
      <c r="C297">
        <v>1112.97</v>
      </c>
      <c r="D297">
        <v>1076.67</v>
      </c>
      <c r="E297">
        <v>704.71900000000005</v>
      </c>
      <c r="F297">
        <v>454.12099999999998</v>
      </c>
      <c r="G297">
        <v>1.2300499999999999E-3</v>
      </c>
      <c r="H297">
        <v>0.99954699999999996</v>
      </c>
      <c r="I297">
        <v>0</v>
      </c>
    </row>
    <row r="298" spans="1:9" x14ac:dyDescent="0.25">
      <c r="A298" t="s">
        <v>88</v>
      </c>
      <c r="B298">
        <v>1111.25</v>
      </c>
      <c r="C298">
        <v>1102.2</v>
      </c>
      <c r="D298">
        <v>1074.46</v>
      </c>
      <c r="E298">
        <v>704.63900000000001</v>
      </c>
      <c r="F298">
        <v>454.08699999999999</v>
      </c>
      <c r="G298">
        <v>1.2300499999999999E-3</v>
      </c>
      <c r="H298">
        <v>0.99890100000000004</v>
      </c>
      <c r="I298">
        <v>0</v>
      </c>
    </row>
    <row r="299" spans="1:9" x14ac:dyDescent="0.25">
      <c r="A299" t="s">
        <v>88</v>
      </c>
      <c r="B299">
        <v>1108.0999999999999</v>
      </c>
      <c r="C299">
        <v>1099.33</v>
      </c>
      <c r="D299">
        <v>1073.8900000000001</v>
      </c>
      <c r="E299">
        <v>704.63099999999997</v>
      </c>
      <c r="F299">
        <v>454.08600000000001</v>
      </c>
      <c r="G299">
        <v>1.2300499999999999E-3</v>
      </c>
      <c r="H299">
        <v>0.999915</v>
      </c>
      <c r="I299">
        <v>0</v>
      </c>
    </row>
    <row r="300" spans="1:9" x14ac:dyDescent="0.25">
      <c r="A300" t="s">
        <v>88</v>
      </c>
      <c r="B300">
        <v>1112.1400000000001</v>
      </c>
      <c r="C300">
        <v>1103.31</v>
      </c>
      <c r="D300">
        <v>1074.75</v>
      </c>
      <c r="E300">
        <v>704.61300000000006</v>
      </c>
      <c r="F300">
        <v>454.05</v>
      </c>
      <c r="G300">
        <v>1.23007E-3</v>
      </c>
      <c r="H300">
        <v>0.99965800000000005</v>
      </c>
      <c r="I300">
        <v>0</v>
      </c>
    </row>
    <row r="301" spans="1:9" x14ac:dyDescent="0.25">
      <c r="A301" t="s">
        <v>88</v>
      </c>
      <c r="B301">
        <v>1121.3499999999999</v>
      </c>
      <c r="C301">
        <v>1112.74</v>
      </c>
      <c r="D301">
        <v>1076.72</v>
      </c>
      <c r="E301">
        <v>704.61500000000001</v>
      </c>
      <c r="F301">
        <v>454.05799999999999</v>
      </c>
      <c r="G301">
        <v>1.2300499999999999E-3</v>
      </c>
      <c r="H301">
        <v>0.99966600000000005</v>
      </c>
      <c r="I301">
        <v>0</v>
      </c>
    </row>
    <row r="302" spans="1:9" x14ac:dyDescent="0.25">
      <c r="A302" t="s">
        <v>88</v>
      </c>
      <c r="B302">
        <v>1133.79</v>
      </c>
      <c r="C302">
        <v>1124.8</v>
      </c>
      <c r="D302">
        <v>1079.03</v>
      </c>
      <c r="E302">
        <v>704.61500000000001</v>
      </c>
      <c r="F302">
        <v>454.06900000000002</v>
      </c>
      <c r="G302">
        <v>1.23011E-3</v>
      </c>
      <c r="H302">
        <v>0.99996799999999997</v>
      </c>
      <c r="I302">
        <v>0</v>
      </c>
    </row>
    <row r="303" spans="1:9" x14ac:dyDescent="0.25">
      <c r="A303" t="s">
        <v>88</v>
      </c>
      <c r="B303">
        <v>1128.8599999999999</v>
      </c>
      <c r="C303">
        <v>1120.1199999999999</v>
      </c>
      <c r="D303">
        <v>1078.74</v>
      </c>
      <c r="E303">
        <v>704.61699999999996</v>
      </c>
      <c r="F303">
        <v>454.06</v>
      </c>
      <c r="G303">
        <v>1.2300499999999999E-3</v>
      </c>
      <c r="H303">
        <v>0.99939900000000004</v>
      </c>
      <c r="I303">
        <v>0</v>
      </c>
    </row>
    <row r="304" spans="1:9" x14ac:dyDescent="0.25">
      <c r="A304" t="s">
        <v>88</v>
      </c>
      <c r="B304">
        <v>1136.6500000000001</v>
      </c>
      <c r="C304">
        <v>1127.96</v>
      </c>
      <c r="D304">
        <v>1080.49</v>
      </c>
      <c r="E304">
        <v>704.63599999999997</v>
      </c>
      <c r="F304">
        <v>454.07600000000002</v>
      </c>
      <c r="G304">
        <v>1.2300600000000001E-3</v>
      </c>
      <c r="H304">
        <v>0.99953199999999998</v>
      </c>
      <c r="I304">
        <v>0</v>
      </c>
    </row>
    <row r="305" spans="1:9" x14ac:dyDescent="0.25">
      <c r="A305" t="s">
        <v>88</v>
      </c>
      <c r="B305">
        <v>1139.6199999999999</v>
      </c>
      <c r="C305">
        <v>1131.06</v>
      </c>
      <c r="D305">
        <v>1081.3900000000001</v>
      </c>
      <c r="E305">
        <v>704.62199999999996</v>
      </c>
      <c r="F305">
        <v>454.07900000000001</v>
      </c>
      <c r="G305">
        <v>1.2300499999999999E-3</v>
      </c>
      <c r="H305">
        <v>0.99892300000000001</v>
      </c>
      <c r="I305">
        <v>0</v>
      </c>
    </row>
    <row r="306" spans="1:9" x14ac:dyDescent="0.25">
      <c r="A306" t="s">
        <v>88</v>
      </c>
      <c r="B306">
        <v>1138.8599999999999</v>
      </c>
      <c r="C306">
        <v>1130.3699999999999</v>
      </c>
      <c r="D306">
        <v>1080.93</v>
      </c>
      <c r="E306">
        <v>704.65800000000002</v>
      </c>
      <c r="F306">
        <v>454.09699999999998</v>
      </c>
      <c r="G306">
        <v>1.2300499999999999E-3</v>
      </c>
      <c r="H306">
        <v>0.99951100000000004</v>
      </c>
      <c r="I306">
        <v>0</v>
      </c>
    </row>
    <row r="307" spans="1:9" x14ac:dyDescent="0.25">
      <c r="A307" t="s">
        <v>88</v>
      </c>
      <c r="B307">
        <v>1139.46</v>
      </c>
      <c r="C307">
        <v>1130.5999999999999</v>
      </c>
      <c r="D307">
        <v>1081.46</v>
      </c>
      <c r="E307">
        <v>704.65300000000002</v>
      </c>
      <c r="F307">
        <v>454.09199999999998</v>
      </c>
      <c r="G307">
        <v>1.2300799999999999E-3</v>
      </c>
      <c r="H307">
        <v>0.99980899999999995</v>
      </c>
      <c r="I307">
        <v>0</v>
      </c>
    </row>
    <row r="308" spans="1:9" x14ac:dyDescent="0.25">
      <c r="A308" t="s">
        <v>88</v>
      </c>
      <c r="B308">
        <v>1139.73</v>
      </c>
      <c r="C308">
        <v>1130.82</v>
      </c>
      <c r="D308">
        <v>1080.97</v>
      </c>
      <c r="E308">
        <v>704.63400000000001</v>
      </c>
      <c r="F308">
        <v>454.077</v>
      </c>
      <c r="G308">
        <v>1.2300499999999999E-3</v>
      </c>
      <c r="H308">
        <v>0.99938700000000003</v>
      </c>
      <c r="I308">
        <v>0</v>
      </c>
    </row>
    <row r="309" spans="1:9" x14ac:dyDescent="0.25">
      <c r="A309" t="s">
        <v>88</v>
      </c>
      <c r="B309">
        <v>1134.58</v>
      </c>
      <c r="C309">
        <v>1125.54</v>
      </c>
      <c r="D309">
        <v>1079.54</v>
      </c>
      <c r="E309">
        <v>704.63</v>
      </c>
      <c r="F309">
        <v>454.09</v>
      </c>
      <c r="G309">
        <v>1.2300600000000001E-3</v>
      </c>
      <c r="H309">
        <v>0.99988200000000005</v>
      </c>
      <c r="I309">
        <v>0</v>
      </c>
    </row>
    <row r="310" spans="1:9" x14ac:dyDescent="0.25">
      <c r="A310" t="s">
        <v>88</v>
      </c>
      <c r="B310">
        <v>1136.69</v>
      </c>
      <c r="C310">
        <v>1127.99</v>
      </c>
      <c r="D310">
        <v>1080.58</v>
      </c>
      <c r="E310">
        <v>704.62800000000004</v>
      </c>
      <c r="F310">
        <v>454.09899999999999</v>
      </c>
      <c r="G310">
        <v>1.2300600000000001E-3</v>
      </c>
      <c r="H310">
        <v>0.99955899999999998</v>
      </c>
      <c r="I310">
        <v>0</v>
      </c>
    </row>
    <row r="311" spans="1:9" x14ac:dyDescent="0.25">
      <c r="A311" t="s">
        <v>88</v>
      </c>
      <c r="B311">
        <v>1135.95</v>
      </c>
      <c r="C311">
        <v>1127.29</v>
      </c>
      <c r="D311">
        <v>1080.52</v>
      </c>
      <c r="E311">
        <v>704.65099999999995</v>
      </c>
      <c r="F311">
        <v>454.07799999999997</v>
      </c>
      <c r="G311">
        <v>1.2300499999999999E-3</v>
      </c>
      <c r="H311">
        <v>0.99951800000000002</v>
      </c>
      <c r="I311">
        <v>0</v>
      </c>
    </row>
    <row r="312" spans="1:9" x14ac:dyDescent="0.25">
      <c r="A312" t="s">
        <v>88</v>
      </c>
      <c r="B312">
        <v>1135.3399999999999</v>
      </c>
      <c r="C312">
        <v>1126.8399999999999</v>
      </c>
      <c r="D312">
        <v>1080.33</v>
      </c>
      <c r="E312">
        <v>704.71500000000003</v>
      </c>
      <c r="F312">
        <v>454.14299999999997</v>
      </c>
      <c r="G312">
        <v>1.2300499999999999E-3</v>
      </c>
      <c r="H312">
        <v>0.99933099999999997</v>
      </c>
      <c r="I312">
        <v>0</v>
      </c>
    </row>
    <row r="313" spans="1:9" x14ac:dyDescent="0.25">
      <c r="A313" t="s">
        <v>88</v>
      </c>
      <c r="B313">
        <v>1140.78</v>
      </c>
      <c r="C313">
        <v>1132.04</v>
      </c>
      <c r="D313">
        <v>1081.3</v>
      </c>
      <c r="E313">
        <v>704.69</v>
      </c>
      <c r="F313">
        <v>454.12299999999999</v>
      </c>
      <c r="G313">
        <v>1.23007E-3</v>
      </c>
      <c r="H313">
        <v>0.999942</v>
      </c>
      <c r="I313">
        <v>0</v>
      </c>
    </row>
    <row r="314" spans="1:9" x14ac:dyDescent="0.25">
      <c r="A314" t="s">
        <v>88</v>
      </c>
      <c r="B314">
        <v>1139.96</v>
      </c>
      <c r="C314">
        <v>1131.22</v>
      </c>
      <c r="D314">
        <v>1081.17</v>
      </c>
      <c r="E314">
        <v>704.68899999999996</v>
      </c>
      <c r="F314">
        <v>454.108</v>
      </c>
      <c r="G314">
        <v>1.2301E-3</v>
      </c>
      <c r="H314">
        <v>0.99982000000000004</v>
      </c>
      <c r="I314">
        <v>0</v>
      </c>
    </row>
    <row r="315" spans="1:9" x14ac:dyDescent="0.25">
      <c r="A315" t="s">
        <v>88</v>
      </c>
      <c r="B315">
        <v>1135.03</v>
      </c>
      <c r="C315">
        <v>1126.32</v>
      </c>
      <c r="D315">
        <v>1080.23</v>
      </c>
      <c r="E315">
        <v>704.70699999999999</v>
      </c>
      <c r="F315">
        <v>454.137</v>
      </c>
      <c r="G315">
        <v>1.2300600000000001E-3</v>
      </c>
      <c r="H315">
        <v>0.99990999999999997</v>
      </c>
      <c r="I315">
        <v>0</v>
      </c>
    </row>
    <row r="316" spans="1:9" x14ac:dyDescent="0.25">
      <c r="A316" t="s">
        <v>88</v>
      </c>
      <c r="B316">
        <v>1136.5</v>
      </c>
      <c r="C316">
        <v>1127.8699999999999</v>
      </c>
      <c r="D316">
        <v>1080.3699999999999</v>
      </c>
      <c r="E316">
        <v>704.76800000000003</v>
      </c>
      <c r="F316">
        <v>454.15600000000001</v>
      </c>
      <c r="G316">
        <v>1.2300600000000001E-3</v>
      </c>
      <c r="H316">
        <v>0.99920600000000004</v>
      </c>
      <c r="I316">
        <v>0</v>
      </c>
    </row>
    <row r="317" spans="1:9" x14ac:dyDescent="0.25">
      <c r="A317" t="s">
        <v>88</v>
      </c>
      <c r="B317">
        <v>1138.75</v>
      </c>
      <c r="C317">
        <v>1130.27</v>
      </c>
      <c r="D317">
        <v>1081.26</v>
      </c>
      <c r="E317">
        <v>704.81500000000005</v>
      </c>
      <c r="F317">
        <v>454.18700000000001</v>
      </c>
      <c r="G317">
        <v>1.2300499999999999E-3</v>
      </c>
      <c r="H317">
        <v>0.99842200000000003</v>
      </c>
      <c r="I317">
        <v>0</v>
      </c>
    </row>
    <row r="318" spans="1:9" x14ac:dyDescent="0.25">
      <c r="A318" t="s">
        <v>88</v>
      </c>
      <c r="B318">
        <v>1134.8900000000001</v>
      </c>
      <c r="C318">
        <v>1126.29</v>
      </c>
      <c r="D318">
        <v>1080.0899999999999</v>
      </c>
      <c r="E318">
        <v>704.84</v>
      </c>
      <c r="F318">
        <v>454.20499999999998</v>
      </c>
      <c r="G318">
        <v>1.2300499999999999E-3</v>
      </c>
      <c r="H318">
        <v>0.99941100000000005</v>
      </c>
      <c r="I318">
        <v>0</v>
      </c>
    </row>
    <row r="319" spans="1:9" x14ac:dyDescent="0.25">
      <c r="A319" t="s">
        <v>88</v>
      </c>
      <c r="B319">
        <v>1137.78</v>
      </c>
      <c r="C319">
        <v>1129</v>
      </c>
      <c r="D319">
        <v>1081.04</v>
      </c>
      <c r="E319">
        <v>704.81700000000001</v>
      </c>
      <c r="F319">
        <v>454.20299999999997</v>
      </c>
      <c r="G319">
        <v>1.2300499999999999E-3</v>
      </c>
      <c r="H319">
        <v>0.99965099999999996</v>
      </c>
      <c r="I319">
        <v>0</v>
      </c>
    </row>
    <row r="320" spans="1:9" x14ac:dyDescent="0.25">
      <c r="A320" t="s">
        <v>88</v>
      </c>
      <c r="B320">
        <v>1137.06</v>
      </c>
      <c r="C320">
        <v>1128.54</v>
      </c>
      <c r="D320">
        <v>1080.74</v>
      </c>
      <c r="E320">
        <v>704.84799999999996</v>
      </c>
      <c r="F320">
        <v>454.21300000000002</v>
      </c>
      <c r="G320">
        <v>1.2300499999999999E-3</v>
      </c>
      <c r="H320">
        <v>0.99965700000000002</v>
      </c>
      <c r="I320">
        <v>0</v>
      </c>
    </row>
    <row r="321" spans="1:25" x14ac:dyDescent="0.25">
      <c r="A321" t="s">
        <v>88</v>
      </c>
      <c r="B321">
        <v>1138.75</v>
      </c>
      <c r="C321">
        <v>1130.1500000000001</v>
      </c>
      <c r="D321">
        <v>1081.17</v>
      </c>
      <c r="E321">
        <v>704.69100000000003</v>
      </c>
      <c r="F321">
        <v>454.149</v>
      </c>
      <c r="G321">
        <v>1.2300499999999999E-3</v>
      </c>
      <c r="H321">
        <v>0.99990800000000002</v>
      </c>
      <c r="I321">
        <v>0</v>
      </c>
    </row>
    <row r="322" spans="1:25" x14ac:dyDescent="0.25">
      <c r="A322" t="s">
        <v>88</v>
      </c>
      <c r="B322">
        <v>1136.6300000000001</v>
      </c>
      <c r="C322">
        <v>1127.82</v>
      </c>
      <c r="D322">
        <v>1080.6199999999999</v>
      </c>
      <c r="E322">
        <v>704.74300000000005</v>
      </c>
      <c r="F322">
        <v>454.15199999999999</v>
      </c>
      <c r="G322">
        <v>1.2300499999999999E-3</v>
      </c>
      <c r="H322">
        <v>0.99897999999999998</v>
      </c>
      <c r="I322">
        <v>0</v>
      </c>
    </row>
    <row r="323" spans="1:25" x14ac:dyDescent="0.25">
      <c r="A323" t="s">
        <v>88</v>
      </c>
      <c r="B323">
        <v>1140.0999999999999</v>
      </c>
      <c r="C323">
        <v>1131.44</v>
      </c>
      <c r="D323">
        <v>1081.27</v>
      </c>
      <c r="E323">
        <v>704.79</v>
      </c>
      <c r="F323">
        <v>454.18599999999998</v>
      </c>
      <c r="G323">
        <v>1.2300600000000001E-3</v>
      </c>
      <c r="H323">
        <v>0.99918200000000001</v>
      </c>
      <c r="I323">
        <v>0</v>
      </c>
    </row>
    <row r="324" spans="1:25" x14ac:dyDescent="0.25">
      <c r="A324" t="s">
        <v>88</v>
      </c>
      <c r="B324">
        <v>1130.58</v>
      </c>
      <c r="C324">
        <v>1122.24</v>
      </c>
      <c r="D324">
        <v>1079.47</v>
      </c>
      <c r="E324">
        <v>704.8</v>
      </c>
      <c r="F324">
        <v>454.197</v>
      </c>
      <c r="G324">
        <v>1.2300499999999999E-3</v>
      </c>
      <c r="H324">
        <v>0.99975999999999998</v>
      </c>
      <c r="I324">
        <v>0</v>
      </c>
    </row>
    <row r="325" spans="1:25" x14ac:dyDescent="0.25">
      <c r="A325" t="s">
        <v>88</v>
      </c>
      <c r="B325">
        <v>1134.9000000000001</v>
      </c>
      <c r="C325">
        <v>1126.54</v>
      </c>
      <c r="D325">
        <v>1080.44</v>
      </c>
      <c r="E325">
        <v>704.79200000000003</v>
      </c>
      <c r="F325">
        <v>454.178</v>
      </c>
      <c r="G325">
        <v>1.2300499999999999E-3</v>
      </c>
      <c r="H325">
        <v>0.99966500000000003</v>
      </c>
      <c r="I325">
        <v>0</v>
      </c>
    </row>
    <row r="326" spans="1:25" x14ac:dyDescent="0.25">
      <c r="A326" t="s">
        <v>88</v>
      </c>
      <c r="B326">
        <v>1138.3800000000001</v>
      </c>
      <c r="C326">
        <v>1129.78</v>
      </c>
      <c r="D326">
        <v>1080.93</v>
      </c>
      <c r="E326">
        <v>704.77300000000002</v>
      </c>
      <c r="F326">
        <v>454.15499999999997</v>
      </c>
      <c r="G326">
        <v>1.2300499999999999E-3</v>
      </c>
      <c r="H326">
        <v>0.99931700000000001</v>
      </c>
      <c r="I326">
        <v>0</v>
      </c>
    </row>
    <row r="327" spans="1:25" x14ac:dyDescent="0.25">
      <c r="A327" t="s">
        <v>88</v>
      </c>
      <c r="B327">
        <v>1135.1300000000001</v>
      </c>
      <c r="C327">
        <v>1126.6199999999999</v>
      </c>
      <c r="D327">
        <v>1080.53</v>
      </c>
      <c r="E327">
        <v>704.73400000000004</v>
      </c>
      <c r="F327">
        <v>454.14400000000001</v>
      </c>
      <c r="G327">
        <v>1.2300499999999999E-3</v>
      </c>
      <c r="H327">
        <v>0.99921499999999996</v>
      </c>
      <c r="I327">
        <v>0</v>
      </c>
    </row>
    <row r="328" spans="1:25" x14ac:dyDescent="0.25">
      <c r="A328" t="s">
        <v>88</v>
      </c>
      <c r="B328">
        <v>1131.01</v>
      </c>
      <c r="C328">
        <v>1122.52</v>
      </c>
      <c r="D328">
        <v>1079.45</v>
      </c>
      <c r="E328">
        <v>704.73699999999997</v>
      </c>
      <c r="F328">
        <v>454.15</v>
      </c>
      <c r="G328">
        <v>1.2300600000000001E-3</v>
      </c>
      <c r="H328">
        <v>0.99946599999999997</v>
      </c>
      <c r="I328">
        <v>0</v>
      </c>
    </row>
    <row r="329" spans="1:25" x14ac:dyDescent="0.25">
      <c r="A329" t="s">
        <v>88</v>
      </c>
      <c r="B329">
        <v>1108</v>
      </c>
      <c r="C329">
        <v>1099.3399999999999</v>
      </c>
      <c r="D329">
        <v>1074.24</v>
      </c>
      <c r="E329">
        <v>704.74900000000002</v>
      </c>
      <c r="F329">
        <v>454.15499999999997</v>
      </c>
      <c r="G329">
        <v>1.2300499999999999E-3</v>
      </c>
      <c r="H329">
        <v>0.999247</v>
      </c>
      <c r="I329">
        <v>0</v>
      </c>
    </row>
    <row r="330" spans="1:25" x14ac:dyDescent="0.25">
      <c r="A330" t="s">
        <v>88</v>
      </c>
      <c r="B330">
        <v>1104.92</v>
      </c>
      <c r="C330">
        <v>1095.5899999999999</v>
      </c>
      <c r="D330">
        <v>1073.32</v>
      </c>
      <c r="E330">
        <v>704.74599999999998</v>
      </c>
      <c r="F330">
        <v>454.161</v>
      </c>
      <c r="G330">
        <v>1.2300499999999999E-3</v>
      </c>
      <c r="H330">
        <v>0.99937699999999996</v>
      </c>
      <c r="I330">
        <v>0</v>
      </c>
    </row>
    <row r="331" spans="1:25" x14ac:dyDescent="0.25">
      <c r="A331" t="s">
        <v>88</v>
      </c>
      <c r="B331">
        <v>1103.26</v>
      </c>
      <c r="C331">
        <v>1094.6300000000001</v>
      </c>
      <c r="D331">
        <v>1073.1600000000001</v>
      </c>
      <c r="E331">
        <v>704.65099999999995</v>
      </c>
      <c r="F331">
        <v>454.09899999999999</v>
      </c>
      <c r="G331">
        <v>1.2300499999999999E-3</v>
      </c>
      <c r="H331">
        <v>0.999892</v>
      </c>
      <c r="I331">
        <v>0</v>
      </c>
    </row>
    <row r="332" spans="1:25" x14ac:dyDescent="0.25">
      <c r="A332" t="s">
        <v>88</v>
      </c>
      <c r="B332">
        <v>1107.19</v>
      </c>
      <c r="C332">
        <v>1097.93</v>
      </c>
      <c r="D332">
        <v>1073.94</v>
      </c>
      <c r="E332">
        <v>704.69399999999996</v>
      </c>
      <c r="F332">
        <v>454.12400000000002</v>
      </c>
      <c r="G332">
        <v>1.2300499999999999E-3</v>
      </c>
      <c r="H332">
        <v>0.99967700000000004</v>
      </c>
      <c r="I332">
        <v>0</v>
      </c>
    </row>
    <row r="333" spans="1:25" x14ac:dyDescent="0.25">
      <c r="A333" t="s">
        <v>88</v>
      </c>
      <c r="B333">
        <v>1104.77</v>
      </c>
      <c r="C333">
        <v>1095.99</v>
      </c>
      <c r="D333">
        <v>1073.4000000000001</v>
      </c>
      <c r="E333">
        <v>704.68399999999997</v>
      </c>
      <c r="F333">
        <v>454.11599999999999</v>
      </c>
      <c r="G333">
        <v>1.2300600000000001E-3</v>
      </c>
      <c r="H333">
        <v>0.99707900000000005</v>
      </c>
      <c r="I333">
        <v>0</v>
      </c>
    </row>
    <row r="334" spans="1:25" x14ac:dyDescent="0.25">
      <c r="A334" t="s">
        <v>88</v>
      </c>
      <c r="B334">
        <v>1105.92</v>
      </c>
      <c r="C334">
        <v>1096.94</v>
      </c>
      <c r="D334">
        <v>1073.72</v>
      </c>
      <c r="E334">
        <v>704.79399999999998</v>
      </c>
      <c r="F334">
        <v>454.18599999999998</v>
      </c>
      <c r="G334">
        <v>1.23007E-3</v>
      </c>
      <c r="H334">
        <v>0.99983699999999998</v>
      </c>
      <c r="I334">
        <v>0</v>
      </c>
    </row>
    <row r="335" spans="1:25" x14ac:dyDescent="0.25">
      <c r="A335" t="s">
        <v>88</v>
      </c>
      <c r="B335">
        <v>1103.8</v>
      </c>
      <c r="C335">
        <v>1095.3</v>
      </c>
      <c r="D335">
        <v>1073.25</v>
      </c>
      <c r="E335">
        <v>704.72400000000005</v>
      </c>
      <c r="F335">
        <v>454.13900000000001</v>
      </c>
      <c r="G335">
        <v>1.2300499999999999E-3</v>
      </c>
      <c r="H335">
        <v>0.99880100000000005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1104.82</v>
      </c>
      <c r="C336">
        <v>1096.26</v>
      </c>
      <c r="D336">
        <v>1073.3800000000001</v>
      </c>
      <c r="E336">
        <v>704.71799999999996</v>
      </c>
      <c r="F336">
        <v>454.11900000000003</v>
      </c>
      <c r="G336">
        <v>1.2300499999999999E-3</v>
      </c>
      <c r="H336">
        <v>0.99994400000000006</v>
      </c>
      <c r="I336">
        <v>0</v>
      </c>
      <c r="R336">
        <f>AVERAGE(B287:B336)</f>
        <v>1127.4591999999998</v>
      </c>
      <c r="S336">
        <f>AVERAGE(C287:C336)</f>
        <v>1118.7192</v>
      </c>
      <c r="U336">
        <f>_xlfn.VAR.P(B287:B336)</f>
        <v>170.52890736000001</v>
      </c>
      <c r="V336">
        <f>_xlfn.VAR.P(C287:C336)</f>
        <v>172.09088735999978</v>
      </c>
      <c r="X336">
        <f>1.96*SQRT(U336)/50</f>
        <v>0.51189993182815563</v>
      </c>
      <c r="Y336">
        <f>1.96*SQRT(V336)/50</f>
        <v>0.51423899225250325</v>
      </c>
    </row>
    <row r="337" spans="1:9" x14ac:dyDescent="0.25">
      <c r="A337" t="s">
        <v>88</v>
      </c>
      <c r="B337">
        <v>56489.286800000002</v>
      </c>
      <c r="C337" t="s">
        <v>36</v>
      </c>
    </row>
    <row r="338" spans="1:9" x14ac:dyDescent="0.25">
      <c r="A338" t="s">
        <v>107</v>
      </c>
      <c r="B338">
        <v>1267</v>
      </c>
      <c r="C338">
        <v>1220.55</v>
      </c>
      <c r="D338">
        <v>1216.1099999999999</v>
      </c>
      <c r="E338">
        <v>805.31600000000003</v>
      </c>
      <c r="F338">
        <v>460.24700000000001</v>
      </c>
      <c r="G338">
        <v>1.2300499999999999E-3</v>
      </c>
      <c r="H338">
        <v>0.99994899999999998</v>
      </c>
      <c r="I338">
        <v>0</v>
      </c>
    </row>
    <row r="339" spans="1:9" x14ac:dyDescent="0.25">
      <c r="A339" t="s">
        <v>107</v>
      </c>
      <c r="B339">
        <v>1269.2</v>
      </c>
      <c r="C339">
        <v>1222.17</v>
      </c>
      <c r="D339">
        <v>1217.47</v>
      </c>
      <c r="E339">
        <v>806.46500000000003</v>
      </c>
      <c r="F339">
        <v>460.55</v>
      </c>
      <c r="G339">
        <v>1.2300499999999999E-3</v>
      </c>
      <c r="H339">
        <v>0.99917</v>
      </c>
      <c r="I339">
        <v>0</v>
      </c>
    </row>
    <row r="340" spans="1:9" x14ac:dyDescent="0.25">
      <c r="A340" t="s">
        <v>107</v>
      </c>
      <c r="B340">
        <v>1260.77</v>
      </c>
      <c r="C340">
        <v>1214.02</v>
      </c>
      <c r="D340">
        <v>1209.31</v>
      </c>
      <c r="E340">
        <v>798.30600000000004</v>
      </c>
      <c r="F340">
        <v>460.56200000000001</v>
      </c>
      <c r="G340">
        <v>1.2300499999999999E-3</v>
      </c>
      <c r="H340">
        <v>0.99937500000000001</v>
      </c>
      <c r="I340">
        <v>0</v>
      </c>
    </row>
    <row r="341" spans="1:9" x14ac:dyDescent="0.25">
      <c r="A341" t="s">
        <v>107</v>
      </c>
      <c r="B341">
        <v>1258.48</v>
      </c>
      <c r="C341">
        <v>1211.52</v>
      </c>
      <c r="D341">
        <v>1207.5</v>
      </c>
      <c r="E341">
        <v>796.93</v>
      </c>
      <c r="F341">
        <v>460.00700000000001</v>
      </c>
      <c r="G341">
        <v>1.2300600000000001E-3</v>
      </c>
      <c r="H341">
        <v>0.99932299999999996</v>
      </c>
      <c r="I341">
        <v>0</v>
      </c>
    </row>
    <row r="342" spans="1:9" x14ac:dyDescent="0.25">
      <c r="A342" t="s">
        <v>107</v>
      </c>
      <c r="B342">
        <v>1266.3</v>
      </c>
      <c r="C342">
        <v>1219.6500000000001</v>
      </c>
      <c r="D342">
        <v>1214.95</v>
      </c>
      <c r="E342">
        <v>803.86800000000005</v>
      </c>
      <c r="F342">
        <v>460.62599999999998</v>
      </c>
      <c r="G342">
        <v>1.2300499999999999E-3</v>
      </c>
      <c r="H342">
        <v>0.99991300000000005</v>
      </c>
      <c r="I342">
        <v>0</v>
      </c>
    </row>
    <row r="343" spans="1:9" x14ac:dyDescent="0.25">
      <c r="A343" t="s">
        <v>107</v>
      </c>
      <c r="B343">
        <v>1256.1099999999999</v>
      </c>
      <c r="C343">
        <v>1209.5999999999999</v>
      </c>
      <c r="D343">
        <v>1205.56</v>
      </c>
      <c r="E343">
        <v>794.97299999999996</v>
      </c>
      <c r="F343">
        <v>459.99200000000002</v>
      </c>
      <c r="G343">
        <v>1.2301199999999999E-3</v>
      </c>
      <c r="H343">
        <v>0.99971299999999996</v>
      </c>
      <c r="I343">
        <v>0</v>
      </c>
    </row>
    <row r="344" spans="1:9" x14ac:dyDescent="0.25">
      <c r="A344" t="s">
        <v>107</v>
      </c>
      <c r="B344">
        <v>1269.4000000000001</v>
      </c>
      <c r="C344">
        <v>1220.1400000000001</v>
      </c>
      <c r="D344">
        <v>1215.01</v>
      </c>
      <c r="E344">
        <v>803.81100000000004</v>
      </c>
      <c r="F344">
        <v>460.86700000000002</v>
      </c>
      <c r="G344">
        <v>1.2300600000000001E-3</v>
      </c>
      <c r="H344">
        <v>0.999834</v>
      </c>
      <c r="I344">
        <v>0</v>
      </c>
    </row>
    <row r="345" spans="1:9" x14ac:dyDescent="0.25">
      <c r="A345" t="s">
        <v>107</v>
      </c>
      <c r="B345">
        <v>1260.57</v>
      </c>
      <c r="C345">
        <v>1213.03</v>
      </c>
      <c r="D345">
        <v>1208.92</v>
      </c>
      <c r="E345">
        <v>798.32399999999996</v>
      </c>
      <c r="F345">
        <v>459.99299999999999</v>
      </c>
      <c r="G345">
        <v>1.2300499999999999E-3</v>
      </c>
      <c r="H345">
        <v>0.99959600000000004</v>
      </c>
      <c r="I345">
        <v>0</v>
      </c>
    </row>
    <row r="346" spans="1:9" x14ac:dyDescent="0.25">
      <c r="A346" t="s">
        <v>107</v>
      </c>
      <c r="B346">
        <v>1267.8499999999999</v>
      </c>
      <c r="C346">
        <v>1221.81</v>
      </c>
      <c r="D346">
        <v>1217.25</v>
      </c>
      <c r="E346">
        <v>806.197</v>
      </c>
      <c r="F346">
        <v>460.577</v>
      </c>
      <c r="G346">
        <v>1.23007E-3</v>
      </c>
      <c r="H346">
        <v>0.99941400000000002</v>
      </c>
      <c r="I346">
        <v>0</v>
      </c>
    </row>
    <row r="347" spans="1:9" x14ac:dyDescent="0.25">
      <c r="A347" t="s">
        <v>107</v>
      </c>
      <c r="B347">
        <v>1263.8499999999999</v>
      </c>
      <c r="C347">
        <v>1216.57</v>
      </c>
      <c r="D347">
        <v>1212.1600000000001</v>
      </c>
      <c r="E347">
        <v>801.48500000000001</v>
      </c>
      <c r="F347">
        <v>460.41399999999999</v>
      </c>
      <c r="G347">
        <v>1.2300499999999999E-3</v>
      </c>
      <c r="H347">
        <v>0.99999400000000005</v>
      </c>
      <c r="I347">
        <v>0</v>
      </c>
    </row>
    <row r="348" spans="1:9" x14ac:dyDescent="0.25">
      <c r="A348" t="s">
        <v>107</v>
      </c>
      <c r="B348">
        <v>1265.23</v>
      </c>
      <c r="C348">
        <v>1216.79</v>
      </c>
      <c r="D348">
        <v>1212.58</v>
      </c>
      <c r="E348">
        <v>801.97199999999998</v>
      </c>
      <c r="F348">
        <v>460.15899999999999</v>
      </c>
      <c r="G348">
        <v>1.23007E-3</v>
      </c>
      <c r="H348">
        <v>0.99955000000000005</v>
      </c>
      <c r="I348">
        <v>0</v>
      </c>
    </row>
    <row r="349" spans="1:9" x14ac:dyDescent="0.25">
      <c r="A349" t="s">
        <v>107</v>
      </c>
      <c r="B349">
        <v>1256.08</v>
      </c>
      <c r="C349">
        <v>1209.3599999999999</v>
      </c>
      <c r="D349">
        <v>1205.1600000000001</v>
      </c>
      <c r="E349">
        <v>794.524</v>
      </c>
      <c r="F349">
        <v>460.12299999999999</v>
      </c>
      <c r="G349">
        <v>1.23007E-3</v>
      </c>
      <c r="H349">
        <v>0.99913300000000005</v>
      </c>
      <c r="I349">
        <v>0</v>
      </c>
    </row>
    <row r="350" spans="1:9" x14ac:dyDescent="0.25">
      <c r="A350" t="s">
        <v>107</v>
      </c>
      <c r="B350">
        <v>1272.81</v>
      </c>
      <c r="C350">
        <v>1216.48</v>
      </c>
      <c r="D350">
        <v>1212.32</v>
      </c>
      <c r="E350">
        <v>801.69799999999998</v>
      </c>
      <c r="F350">
        <v>460.065</v>
      </c>
      <c r="G350">
        <v>1.2300600000000001E-3</v>
      </c>
      <c r="H350">
        <v>0.99949699999999997</v>
      </c>
      <c r="I350">
        <v>0</v>
      </c>
    </row>
    <row r="351" spans="1:9" x14ac:dyDescent="0.25">
      <c r="A351" t="s">
        <v>107</v>
      </c>
      <c r="B351">
        <v>1260.06</v>
      </c>
      <c r="C351">
        <v>1212.71</v>
      </c>
      <c r="D351">
        <v>1208.71</v>
      </c>
      <c r="E351">
        <v>798.22500000000002</v>
      </c>
      <c r="F351">
        <v>459.94200000000001</v>
      </c>
      <c r="G351">
        <v>1.2300499999999999E-3</v>
      </c>
      <c r="H351">
        <v>0.99997599999999998</v>
      </c>
      <c r="I351">
        <v>0</v>
      </c>
    </row>
    <row r="352" spans="1:9" x14ac:dyDescent="0.25">
      <c r="A352" t="s">
        <v>107</v>
      </c>
      <c r="B352">
        <v>1263.52</v>
      </c>
      <c r="C352">
        <v>1213.6300000000001</v>
      </c>
      <c r="D352">
        <v>1208.93</v>
      </c>
      <c r="E352">
        <v>798.10299999999995</v>
      </c>
      <c r="F352">
        <v>460.41699999999997</v>
      </c>
      <c r="G352">
        <v>1.2300600000000001E-3</v>
      </c>
      <c r="H352">
        <v>0.99890999999999996</v>
      </c>
      <c r="I352">
        <v>0</v>
      </c>
    </row>
    <row r="353" spans="1:9" x14ac:dyDescent="0.25">
      <c r="A353" t="s">
        <v>107</v>
      </c>
      <c r="B353">
        <v>1265.6400000000001</v>
      </c>
      <c r="C353">
        <v>1219.1400000000001</v>
      </c>
      <c r="D353">
        <v>1214.93</v>
      </c>
      <c r="E353">
        <v>804.36400000000003</v>
      </c>
      <c r="F353">
        <v>460.13499999999999</v>
      </c>
      <c r="G353">
        <v>1.2300499999999999E-3</v>
      </c>
      <c r="H353">
        <v>0.99684700000000004</v>
      </c>
      <c r="I353">
        <v>0</v>
      </c>
    </row>
    <row r="354" spans="1:9" x14ac:dyDescent="0.25">
      <c r="A354" t="s">
        <v>107</v>
      </c>
      <c r="B354">
        <v>1262.7</v>
      </c>
      <c r="C354">
        <v>1215.1500000000001</v>
      </c>
      <c r="D354">
        <v>1210.23</v>
      </c>
      <c r="E354">
        <v>799.58900000000006</v>
      </c>
      <c r="F354">
        <v>460.82499999999999</v>
      </c>
      <c r="G354">
        <v>1.2300499999999999E-3</v>
      </c>
      <c r="H354">
        <v>0.999807</v>
      </c>
      <c r="I354">
        <v>0</v>
      </c>
    </row>
    <row r="355" spans="1:9" x14ac:dyDescent="0.25">
      <c r="A355" t="s">
        <v>107</v>
      </c>
      <c r="B355">
        <v>1267.54</v>
      </c>
      <c r="C355">
        <v>1220.72</v>
      </c>
      <c r="D355">
        <v>1213.42</v>
      </c>
      <c r="E355">
        <v>800.67499999999995</v>
      </c>
      <c r="F355">
        <v>461.54199999999997</v>
      </c>
      <c r="G355">
        <v>1.2300499999999999E-3</v>
      </c>
      <c r="H355">
        <v>0.99774499999999999</v>
      </c>
      <c r="I355">
        <v>0</v>
      </c>
    </row>
    <row r="356" spans="1:9" x14ac:dyDescent="0.25">
      <c r="A356" t="s">
        <v>107</v>
      </c>
      <c r="B356">
        <v>1277.49</v>
      </c>
      <c r="C356">
        <v>1227.6099999999999</v>
      </c>
      <c r="D356">
        <v>1219.01</v>
      </c>
      <c r="E356">
        <v>805.46900000000005</v>
      </c>
      <c r="F356">
        <v>462.25700000000001</v>
      </c>
      <c r="G356">
        <v>1.2300499999999999E-3</v>
      </c>
      <c r="H356">
        <v>0.99913200000000002</v>
      </c>
      <c r="I356">
        <v>0</v>
      </c>
    </row>
    <row r="357" spans="1:9" x14ac:dyDescent="0.25">
      <c r="A357" t="s">
        <v>107</v>
      </c>
      <c r="B357">
        <v>1262.6600000000001</v>
      </c>
      <c r="C357">
        <v>1212.51</v>
      </c>
      <c r="D357">
        <v>1207.32</v>
      </c>
      <c r="E357">
        <v>796.029</v>
      </c>
      <c r="F357">
        <v>460.64</v>
      </c>
      <c r="G357">
        <v>1.2300499999999999E-3</v>
      </c>
      <c r="H357">
        <v>0.99941400000000002</v>
      </c>
      <c r="I357">
        <v>0</v>
      </c>
    </row>
    <row r="358" spans="1:9" x14ac:dyDescent="0.25">
      <c r="A358" t="s">
        <v>107</v>
      </c>
      <c r="B358">
        <v>1260.92</v>
      </c>
      <c r="C358">
        <v>1214.75</v>
      </c>
      <c r="D358">
        <v>1206.76</v>
      </c>
      <c r="E358">
        <v>795.79300000000001</v>
      </c>
      <c r="F358">
        <v>461.06400000000002</v>
      </c>
      <c r="G358">
        <v>1.2300600000000001E-3</v>
      </c>
      <c r="H358">
        <v>0.99892899999999996</v>
      </c>
      <c r="I358">
        <v>0</v>
      </c>
    </row>
    <row r="359" spans="1:9" x14ac:dyDescent="0.25">
      <c r="A359" t="s">
        <v>107</v>
      </c>
      <c r="B359">
        <v>1258.54</v>
      </c>
      <c r="C359">
        <v>1211.76</v>
      </c>
      <c r="D359">
        <v>1207.43</v>
      </c>
      <c r="E359">
        <v>796.74300000000005</v>
      </c>
      <c r="F359">
        <v>460.27199999999999</v>
      </c>
      <c r="G359">
        <v>1.2300499999999999E-3</v>
      </c>
      <c r="H359">
        <v>0.99983</v>
      </c>
      <c r="I359">
        <v>0</v>
      </c>
    </row>
    <row r="360" spans="1:9" x14ac:dyDescent="0.25">
      <c r="A360" t="s">
        <v>107</v>
      </c>
      <c r="B360">
        <v>1263.3</v>
      </c>
      <c r="C360">
        <v>1216.78</v>
      </c>
      <c r="D360">
        <v>1212.19</v>
      </c>
      <c r="E360">
        <v>800.77599999999995</v>
      </c>
      <c r="F360">
        <v>460.435</v>
      </c>
      <c r="G360">
        <v>1.2300600000000001E-3</v>
      </c>
      <c r="H360">
        <v>0.999857</v>
      </c>
      <c r="I360">
        <v>0</v>
      </c>
    </row>
    <row r="361" spans="1:9" x14ac:dyDescent="0.25">
      <c r="A361" t="s">
        <v>107</v>
      </c>
      <c r="B361">
        <v>1269.71</v>
      </c>
      <c r="C361">
        <v>1223.21</v>
      </c>
      <c r="D361">
        <v>1217.78</v>
      </c>
      <c r="E361">
        <v>806.64400000000001</v>
      </c>
      <c r="F361">
        <v>460.93799999999999</v>
      </c>
      <c r="G361">
        <v>1.2300799999999999E-3</v>
      </c>
      <c r="H361">
        <v>0.99978100000000003</v>
      </c>
      <c r="I361">
        <v>0</v>
      </c>
    </row>
    <row r="362" spans="1:9" x14ac:dyDescent="0.25">
      <c r="A362" t="s">
        <v>107</v>
      </c>
      <c r="B362">
        <v>1272.21</v>
      </c>
      <c r="C362">
        <v>1225.05</v>
      </c>
      <c r="D362">
        <v>1220.1099999999999</v>
      </c>
      <c r="E362">
        <v>809.09799999999996</v>
      </c>
      <c r="F362">
        <v>460.75700000000001</v>
      </c>
      <c r="G362">
        <v>1.2300499999999999E-3</v>
      </c>
      <c r="H362">
        <v>0.99953099999999995</v>
      </c>
      <c r="I362">
        <v>0</v>
      </c>
    </row>
    <row r="363" spans="1:9" x14ac:dyDescent="0.25">
      <c r="A363" t="s">
        <v>107</v>
      </c>
      <c r="B363">
        <v>1264.75</v>
      </c>
      <c r="C363">
        <v>1214.75</v>
      </c>
      <c r="D363">
        <v>1210.6300000000001</v>
      </c>
      <c r="E363">
        <v>800.05799999999999</v>
      </c>
      <c r="F363">
        <v>459.94600000000003</v>
      </c>
      <c r="G363">
        <v>1.2300499999999999E-3</v>
      </c>
      <c r="H363">
        <v>0.99965400000000004</v>
      </c>
      <c r="I363">
        <v>0</v>
      </c>
    </row>
    <row r="364" spans="1:9" x14ac:dyDescent="0.25">
      <c r="A364" t="s">
        <v>107</v>
      </c>
      <c r="B364">
        <v>1264.98</v>
      </c>
      <c r="C364">
        <v>1219.29</v>
      </c>
      <c r="D364">
        <v>1215.1199999999999</v>
      </c>
      <c r="E364">
        <v>804.529</v>
      </c>
      <c r="F364">
        <v>460.202</v>
      </c>
      <c r="G364">
        <v>1.2300600000000001E-3</v>
      </c>
      <c r="H364">
        <v>0.99909499999999996</v>
      </c>
      <c r="I364">
        <v>0</v>
      </c>
    </row>
    <row r="365" spans="1:9" x14ac:dyDescent="0.25">
      <c r="A365" t="s">
        <v>107</v>
      </c>
      <c r="B365">
        <v>1264.1500000000001</v>
      </c>
      <c r="C365">
        <v>1215.05</v>
      </c>
      <c r="D365">
        <v>1210.95</v>
      </c>
      <c r="E365">
        <v>800.27499999999998</v>
      </c>
      <c r="F365">
        <v>460.10399999999998</v>
      </c>
      <c r="G365">
        <v>1.2300600000000001E-3</v>
      </c>
      <c r="H365">
        <v>0.99985800000000002</v>
      </c>
      <c r="I365">
        <v>0</v>
      </c>
    </row>
    <row r="366" spans="1:9" x14ac:dyDescent="0.25">
      <c r="A366" t="s">
        <v>107</v>
      </c>
      <c r="B366">
        <v>1266.8</v>
      </c>
      <c r="C366">
        <v>1218.07</v>
      </c>
      <c r="D366">
        <v>1213.77</v>
      </c>
      <c r="E366">
        <v>803.01300000000003</v>
      </c>
      <c r="F366">
        <v>460.31900000000002</v>
      </c>
      <c r="G366">
        <v>1.2300600000000001E-3</v>
      </c>
      <c r="H366">
        <v>0.99914099999999995</v>
      </c>
      <c r="I366">
        <v>0</v>
      </c>
    </row>
    <row r="367" spans="1:9" x14ac:dyDescent="0.25">
      <c r="A367" t="s">
        <v>107</v>
      </c>
      <c r="B367">
        <v>1258.2</v>
      </c>
      <c r="C367">
        <v>1211.26</v>
      </c>
      <c r="D367">
        <v>1207.19</v>
      </c>
      <c r="E367">
        <v>796.52099999999996</v>
      </c>
      <c r="F367">
        <v>459.98599999999999</v>
      </c>
      <c r="G367">
        <v>1.2300499999999999E-3</v>
      </c>
      <c r="H367">
        <v>0.99989899999999998</v>
      </c>
      <c r="I367">
        <v>0</v>
      </c>
    </row>
    <row r="368" spans="1:9" x14ac:dyDescent="0.25">
      <c r="A368" t="s">
        <v>107</v>
      </c>
      <c r="B368">
        <v>1253.07</v>
      </c>
      <c r="C368">
        <v>1203.26</v>
      </c>
      <c r="D368">
        <v>1197.3800000000001</v>
      </c>
      <c r="E368">
        <v>785.95299999999997</v>
      </c>
      <c r="F368">
        <v>461.298</v>
      </c>
      <c r="G368">
        <v>1.2300499999999999E-3</v>
      </c>
      <c r="H368">
        <v>0.99912800000000002</v>
      </c>
      <c r="I368">
        <v>0</v>
      </c>
    </row>
    <row r="369" spans="1:9" x14ac:dyDescent="0.25">
      <c r="A369" t="s">
        <v>107</v>
      </c>
      <c r="B369">
        <v>1268.72</v>
      </c>
      <c r="C369">
        <v>1219.3499999999999</v>
      </c>
      <c r="D369">
        <v>1213.3900000000001</v>
      </c>
      <c r="E369">
        <v>802.19399999999996</v>
      </c>
      <c r="F369">
        <v>461.66199999999998</v>
      </c>
      <c r="G369">
        <v>1.2300499999999999E-3</v>
      </c>
      <c r="H369">
        <v>0.99945600000000001</v>
      </c>
      <c r="I369">
        <v>0</v>
      </c>
    </row>
    <row r="370" spans="1:9" x14ac:dyDescent="0.25">
      <c r="A370" t="s">
        <v>107</v>
      </c>
      <c r="B370">
        <v>1263</v>
      </c>
      <c r="C370">
        <v>1216.3599999999999</v>
      </c>
      <c r="D370">
        <v>1212.2</v>
      </c>
      <c r="E370">
        <v>801.50800000000004</v>
      </c>
      <c r="F370">
        <v>460.24799999999999</v>
      </c>
      <c r="G370">
        <v>1.2300499999999999E-3</v>
      </c>
      <c r="H370">
        <v>0.99974300000000005</v>
      </c>
      <c r="I370">
        <v>0</v>
      </c>
    </row>
    <row r="371" spans="1:9" x14ac:dyDescent="0.25">
      <c r="A371" t="s">
        <v>107</v>
      </c>
      <c r="B371">
        <v>1261.6099999999999</v>
      </c>
      <c r="C371">
        <v>1212.2</v>
      </c>
      <c r="D371">
        <v>1207.8800000000001</v>
      </c>
      <c r="E371">
        <v>797.11800000000005</v>
      </c>
      <c r="F371">
        <v>460.322</v>
      </c>
      <c r="G371">
        <v>1.2300600000000001E-3</v>
      </c>
      <c r="H371">
        <v>0.99993799999999999</v>
      </c>
      <c r="I371">
        <v>0</v>
      </c>
    </row>
    <row r="372" spans="1:9" x14ac:dyDescent="0.25">
      <c r="A372" t="s">
        <v>107</v>
      </c>
      <c r="B372">
        <v>1264.53</v>
      </c>
      <c r="C372">
        <v>1216.52</v>
      </c>
      <c r="D372">
        <v>1212.06</v>
      </c>
      <c r="E372">
        <v>801.25400000000002</v>
      </c>
      <c r="F372">
        <v>460.36500000000001</v>
      </c>
      <c r="G372">
        <v>1.2300499999999999E-3</v>
      </c>
      <c r="H372">
        <v>0.99953400000000003</v>
      </c>
      <c r="I372">
        <v>0</v>
      </c>
    </row>
    <row r="373" spans="1:9" x14ac:dyDescent="0.25">
      <c r="A373" t="s">
        <v>107</v>
      </c>
      <c r="B373">
        <v>1262.68</v>
      </c>
      <c r="C373">
        <v>1212.45</v>
      </c>
      <c r="D373">
        <v>1208.3499999999999</v>
      </c>
      <c r="E373">
        <v>797.60599999999999</v>
      </c>
      <c r="F373">
        <v>460.21100000000001</v>
      </c>
      <c r="G373">
        <v>1.2300799999999999E-3</v>
      </c>
      <c r="H373">
        <v>0.99987400000000004</v>
      </c>
      <c r="I373">
        <v>0</v>
      </c>
    </row>
    <row r="374" spans="1:9" x14ac:dyDescent="0.25">
      <c r="A374" t="s">
        <v>107</v>
      </c>
      <c r="B374">
        <v>1261.19</v>
      </c>
      <c r="C374">
        <v>1214.6199999999999</v>
      </c>
      <c r="D374">
        <v>1210.54</v>
      </c>
      <c r="E374">
        <v>800.00900000000001</v>
      </c>
      <c r="F374">
        <v>460.07499999999999</v>
      </c>
      <c r="G374">
        <v>1.23007E-3</v>
      </c>
      <c r="H374">
        <v>0.99940799999999996</v>
      </c>
      <c r="I374">
        <v>0</v>
      </c>
    </row>
    <row r="375" spans="1:9" x14ac:dyDescent="0.25">
      <c r="A375" t="s">
        <v>107</v>
      </c>
      <c r="B375">
        <v>1264.5999999999999</v>
      </c>
      <c r="C375">
        <v>1218.6600000000001</v>
      </c>
      <c r="D375">
        <v>1213.6199999999999</v>
      </c>
      <c r="E375">
        <v>802.34</v>
      </c>
      <c r="F375">
        <v>460.48500000000001</v>
      </c>
      <c r="G375">
        <v>1.23007E-3</v>
      </c>
      <c r="H375">
        <v>0.99880800000000003</v>
      </c>
      <c r="I375">
        <v>0</v>
      </c>
    </row>
    <row r="376" spans="1:9" x14ac:dyDescent="0.25">
      <c r="A376" t="s">
        <v>107</v>
      </c>
      <c r="B376">
        <v>1273.03</v>
      </c>
      <c r="C376">
        <v>1227.95</v>
      </c>
      <c r="D376">
        <v>1222.57</v>
      </c>
      <c r="E376">
        <v>811.00900000000001</v>
      </c>
      <c r="F376">
        <v>461.10599999999999</v>
      </c>
      <c r="G376">
        <v>1.2300499999999999E-3</v>
      </c>
      <c r="H376">
        <v>0.99998900000000002</v>
      </c>
      <c r="I376">
        <v>0</v>
      </c>
    </row>
    <row r="377" spans="1:9" x14ac:dyDescent="0.25">
      <c r="A377" t="s">
        <v>107</v>
      </c>
      <c r="B377">
        <v>1266.06</v>
      </c>
      <c r="C377">
        <v>1222.1099999999999</v>
      </c>
      <c r="D377">
        <v>1217.23</v>
      </c>
      <c r="E377">
        <v>806.34199999999998</v>
      </c>
      <c r="F377">
        <v>460.65300000000002</v>
      </c>
      <c r="G377">
        <v>1.2300600000000001E-3</v>
      </c>
      <c r="H377">
        <v>0.99978299999999998</v>
      </c>
      <c r="I377">
        <v>0</v>
      </c>
    </row>
    <row r="378" spans="1:9" x14ac:dyDescent="0.25">
      <c r="A378" t="s">
        <v>107</v>
      </c>
      <c r="B378">
        <v>1266.83</v>
      </c>
      <c r="C378">
        <v>1223.33</v>
      </c>
      <c r="D378">
        <v>1217.3599999999999</v>
      </c>
      <c r="E378">
        <v>806.18100000000004</v>
      </c>
      <c r="F378">
        <v>461.78300000000002</v>
      </c>
      <c r="G378">
        <v>1.2300499999999999E-3</v>
      </c>
      <c r="H378">
        <v>0.99930399999999997</v>
      </c>
      <c r="I378">
        <v>0</v>
      </c>
    </row>
    <row r="379" spans="1:9" x14ac:dyDescent="0.25">
      <c r="A379" t="s">
        <v>107</v>
      </c>
      <c r="B379">
        <v>1271.29</v>
      </c>
      <c r="C379">
        <v>1227.51</v>
      </c>
      <c r="D379">
        <v>1218.18</v>
      </c>
      <c r="E379">
        <v>804.63400000000001</v>
      </c>
      <c r="F379">
        <v>463.56299999999999</v>
      </c>
      <c r="G379">
        <v>1.2300499999999999E-3</v>
      </c>
      <c r="H379">
        <v>0.99991200000000002</v>
      </c>
      <c r="I379">
        <v>0</v>
      </c>
    </row>
    <row r="380" spans="1:9" x14ac:dyDescent="0.25">
      <c r="A380" t="s">
        <v>107</v>
      </c>
      <c r="B380">
        <v>1279.3399999999999</v>
      </c>
      <c r="C380">
        <v>1232.3699999999999</v>
      </c>
      <c r="D380">
        <v>1222.4000000000001</v>
      </c>
      <c r="E380">
        <v>809.02200000000005</v>
      </c>
      <c r="F380">
        <v>464.68599999999998</v>
      </c>
      <c r="G380">
        <v>1.23007E-3</v>
      </c>
      <c r="H380">
        <v>0.99992199999999998</v>
      </c>
      <c r="I380">
        <v>0</v>
      </c>
    </row>
    <row r="381" spans="1:9" x14ac:dyDescent="0.25">
      <c r="A381" t="s">
        <v>107</v>
      </c>
      <c r="B381">
        <v>1259.83</v>
      </c>
      <c r="C381">
        <v>1216.43</v>
      </c>
      <c r="D381">
        <v>1208.72</v>
      </c>
      <c r="E381">
        <v>796.351</v>
      </c>
      <c r="F381">
        <v>463.34300000000002</v>
      </c>
      <c r="G381">
        <v>1.2300600000000001E-3</v>
      </c>
      <c r="H381">
        <v>0.99958999999999998</v>
      </c>
      <c r="I381">
        <v>0</v>
      </c>
    </row>
    <row r="382" spans="1:9" x14ac:dyDescent="0.25">
      <c r="A382" t="s">
        <v>107</v>
      </c>
      <c r="B382">
        <v>1319.81</v>
      </c>
      <c r="C382">
        <v>1233.3699999999999</v>
      </c>
      <c r="D382">
        <v>1224.0999999999999</v>
      </c>
      <c r="E382">
        <v>810.83699999999999</v>
      </c>
      <c r="F382">
        <v>464.09399999999999</v>
      </c>
      <c r="G382">
        <v>1.2300499999999999E-3</v>
      </c>
      <c r="H382">
        <v>0.99997599999999998</v>
      </c>
      <c r="I382">
        <v>0</v>
      </c>
    </row>
    <row r="383" spans="1:9" x14ac:dyDescent="0.25">
      <c r="A383" t="s">
        <v>107</v>
      </c>
      <c r="B383">
        <v>1375.62</v>
      </c>
      <c r="C383">
        <v>1223.9100000000001</v>
      </c>
      <c r="D383">
        <v>1217.1099999999999</v>
      </c>
      <c r="E383">
        <v>804.96600000000001</v>
      </c>
      <c r="F383">
        <v>461.83300000000003</v>
      </c>
      <c r="G383">
        <v>1.2300600000000001E-3</v>
      </c>
      <c r="H383">
        <v>0.99960899999999997</v>
      </c>
      <c r="I383">
        <v>0</v>
      </c>
    </row>
    <row r="384" spans="1:9" x14ac:dyDescent="0.25">
      <c r="A384" t="s">
        <v>107</v>
      </c>
      <c r="B384">
        <v>1301.68</v>
      </c>
      <c r="C384">
        <v>1226.43</v>
      </c>
      <c r="D384">
        <v>1220.28</v>
      </c>
      <c r="E384">
        <v>808.65899999999999</v>
      </c>
      <c r="F384">
        <v>461.89</v>
      </c>
      <c r="G384">
        <v>1.2300799999999999E-3</v>
      </c>
      <c r="H384">
        <v>0.99982000000000004</v>
      </c>
      <c r="I384">
        <v>0</v>
      </c>
    </row>
    <row r="385" spans="1:25" x14ac:dyDescent="0.25">
      <c r="A385" t="s">
        <v>107</v>
      </c>
      <c r="B385">
        <v>1259.9000000000001</v>
      </c>
      <c r="C385">
        <v>1211.92</v>
      </c>
      <c r="D385">
        <v>1205.3599999999999</v>
      </c>
      <c r="E385">
        <v>793.31700000000001</v>
      </c>
      <c r="F385">
        <v>462.11200000000002</v>
      </c>
      <c r="G385">
        <v>1.2300600000000001E-3</v>
      </c>
      <c r="H385">
        <v>0.99947600000000003</v>
      </c>
      <c r="I385">
        <v>0</v>
      </c>
    </row>
    <row r="386" spans="1:25" x14ac:dyDescent="0.25">
      <c r="A386" t="s">
        <v>107</v>
      </c>
      <c r="B386">
        <v>1276.67</v>
      </c>
      <c r="C386">
        <v>1228.8900000000001</v>
      </c>
      <c r="D386">
        <v>1220.17</v>
      </c>
      <c r="E386">
        <v>807.24099999999999</v>
      </c>
      <c r="F386">
        <v>463.95699999999999</v>
      </c>
      <c r="G386">
        <v>1.2300600000000001E-3</v>
      </c>
      <c r="H386">
        <v>0.99919199999999997</v>
      </c>
      <c r="I386">
        <v>0</v>
      </c>
    </row>
    <row r="387" spans="1:25" x14ac:dyDescent="0.25">
      <c r="A387" t="s">
        <v>107</v>
      </c>
      <c r="B387">
        <v>1277.25</v>
      </c>
      <c r="C387">
        <v>1230.1199999999999</v>
      </c>
      <c r="D387">
        <v>1225.08</v>
      </c>
      <c r="E387">
        <v>814.06700000000001</v>
      </c>
      <c r="F387">
        <v>460.80900000000003</v>
      </c>
      <c r="G387">
        <v>1.2300499999999999E-3</v>
      </c>
      <c r="H387">
        <v>0.99981299999999995</v>
      </c>
      <c r="I387">
        <v>0</v>
      </c>
    </row>
    <row r="388" spans="1:25" x14ac:dyDescent="0.25">
      <c r="A388" t="s">
        <v>107</v>
      </c>
      <c r="B388">
        <v>1266.0899999999999</v>
      </c>
      <c r="C388">
        <v>1217.68</v>
      </c>
      <c r="D388">
        <v>1211.6600000000001</v>
      </c>
      <c r="E388">
        <v>800.43299999999999</v>
      </c>
      <c r="F388">
        <v>461.88200000000001</v>
      </c>
      <c r="G388">
        <v>1.2300900000000001E-3</v>
      </c>
      <c r="H388">
        <v>0.99690199999999995</v>
      </c>
      <c r="I388">
        <v>0</v>
      </c>
    </row>
    <row r="389" spans="1:25" x14ac:dyDescent="0.25">
      <c r="A389" t="s">
        <v>107</v>
      </c>
      <c r="B389">
        <v>1276.8499999999999</v>
      </c>
      <c r="C389">
        <v>1229.1400000000001</v>
      </c>
      <c r="D389">
        <v>1223.8399999999999</v>
      </c>
      <c r="E389">
        <v>812.78</v>
      </c>
      <c r="F389">
        <v>460.97</v>
      </c>
      <c r="G389">
        <v>1.2300499999999999E-3</v>
      </c>
      <c r="H389">
        <v>0.99938400000000005</v>
      </c>
      <c r="I389">
        <v>0</v>
      </c>
    </row>
    <row r="390" spans="1:25" x14ac:dyDescent="0.25">
      <c r="A390" t="s">
        <v>107</v>
      </c>
      <c r="B390">
        <v>1278.06</v>
      </c>
      <c r="C390">
        <v>1228.2</v>
      </c>
      <c r="D390">
        <v>1222.48</v>
      </c>
      <c r="E390">
        <v>810.99099999999999</v>
      </c>
      <c r="F390">
        <v>461.60599999999999</v>
      </c>
      <c r="G390">
        <v>1.2300600000000001E-3</v>
      </c>
      <c r="H390">
        <v>0.998309</v>
      </c>
      <c r="I390">
        <v>0</v>
      </c>
    </row>
    <row r="391" spans="1:25" x14ac:dyDescent="0.25">
      <c r="A391" t="s">
        <v>107</v>
      </c>
      <c r="B391">
        <v>1275.8499999999999</v>
      </c>
      <c r="C391">
        <v>1226.23</v>
      </c>
      <c r="D391">
        <v>1220.3499999999999</v>
      </c>
      <c r="E391">
        <v>809.19399999999996</v>
      </c>
      <c r="F391">
        <v>461.85599999999999</v>
      </c>
      <c r="G391">
        <v>1.23007E-3</v>
      </c>
      <c r="H391">
        <v>0.99994499999999997</v>
      </c>
      <c r="I391">
        <v>0</v>
      </c>
      <c r="R391" t="s">
        <v>67</v>
      </c>
      <c r="U391" t="s">
        <v>66</v>
      </c>
      <c r="X391" t="s">
        <v>64</v>
      </c>
    </row>
    <row r="392" spans="1:25" s="3" customFormat="1" x14ac:dyDescent="0.25">
      <c r="A392" s="3" t="s">
        <v>107</v>
      </c>
      <c r="B392" s="3">
        <v>1278.27</v>
      </c>
      <c r="C392" s="3">
        <v>1228.18</v>
      </c>
      <c r="D392" s="3">
        <v>1222.21</v>
      </c>
      <c r="E392" s="3">
        <v>810.81700000000001</v>
      </c>
      <c r="F392" s="3">
        <v>461.70400000000001</v>
      </c>
      <c r="G392" s="3">
        <v>1.2300499999999999E-3</v>
      </c>
      <c r="H392" s="3">
        <v>0.99996700000000005</v>
      </c>
      <c r="I392" s="3">
        <v>0</v>
      </c>
      <c r="P392"/>
      <c r="Q392"/>
      <c r="R392">
        <f>AVERAGE(B343:B392)</f>
        <v>1270.3379999999997</v>
      </c>
      <c r="S392">
        <f>AVERAGE(C343:C392)</f>
        <v>1219.2482</v>
      </c>
      <c r="T392"/>
      <c r="U392">
        <f>_xlfn.VAR.P(B343:B392)</f>
        <v>345.33396799999952</v>
      </c>
      <c r="V392">
        <f>_xlfn.VAR.P(C343:C392)</f>
        <v>45.715678759999975</v>
      </c>
      <c r="W392"/>
      <c r="X392">
        <f>1.96*SQRT(U392)/50</f>
        <v>0.7284600116598845</v>
      </c>
      <c r="Y392">
        <f>1.96*SQRT(V392)/50</f>
        <v>0.26504441252319649</v>
      </c>
    </row>
    <row r="393" spans="1:25" x14ac:dyDescent="0.25">
      <c r="A393" t="s">
        <v>108</v>
      </c>
      <c r="B393">
        <v>63637.368600000002</v>
      </c>
      <c r="C393" t="s">
        <v>36</v>
      </c>
    </row>
    <row r="394" spans="1:25" x14ac:dyDescent="0.25">
      <c r="A394" t="s">
        <v>38</v>
      </c>
      <c r="B394">
        <v>943.05600000000004</v>
      </c>
      <c r="C394">
        <v>0</v>
      </c>
      <c r="D394">
        <v>0</v>
      </c>
      <c r="E394">
        <v>0</v>
      </c>
      <c r="F394">
        <v>0</v>
      </c>
      <c r="G394">
        <v>7.5962399999999999E-2</v>
      </c>
      <c r="H394">
        <v>1</v>
      </c>
      <c r="I394">
        <v>0</v>
      </c>
    </row>
    <row r="395" spans="1:25" x14ac:dyDescent="0.25">
      <c r="A395" t="s">
        <v>38</v>
      </c>
      <c r="B395">
        <v>943.05700000000002</v>
      </c>
      <c r="C395">
        <v>0</v>
      </c>
      <c r="D395">
        <v>0</v>
      </c>
      <c r="E395">
        <v>0</v>
      </c>
      <c r="F395">
        <v>0</v>
      </c>
      <c r="G395">
        <v>7.7402899999999997E-2</v>
      </c>
      <c r="H395">
        <v>1</v>
      </c>
      <c r="I395">
        <v>0</v>
      </c>
    </row>
    <row r="396" spans="1:25" x14ac:dyDescent="0.25">
      <c r="A396" t="s">
        <v>38</v>
      </c>
      <c r="B396">
        <v>947.69600000000003</v>
      </c>
      <c r="C396">
        <v>0</v>
      </c>
      <c r="D396">
        <v>0</v>
      </c>
      <c r="E396">
        <v>0</v>
      </c>
      <c r="F396">
        <v>0</v>
      </c>
      <c r="G396">
        <v>7.7402899999999997E-2</v>
      </c>
      <c r="H396">
        <v>1</v>
      </c>
      <c r="I396">
        <v>0</v>
      </c>
    </row>
    <row r="397" spans="1:25" x14ac:dyDescent="0.25">
      <c r="A397" t="s">
        <v>38</v>
      </c>
      <c r="B397">
        <v>942.40200000000004</v>
      </c>
      <c r="C397">
        <v>0</v>
      </c>
      <c r="D397">
        <v>0</v>
      </c>
      <c r="E397">
        <v>0</v>
      </c>
      <c r="F397">
        <v>0</v>
      </c>
      <c r="G397">
        <v>7.7402899999999997E-2</v>
      </c>
      <c r="H397">
        <v>1</v>
      </c>
      <c r="I397">
        <v>0</v>
      </c>
    </row>
    <row r="398" spans="1:25" x14ac:dyDescent="0.25">
      <c r="A398" t="s">
        <v>38</v>
      </c>
      <c r="B398">
        <v>941.37800000000004</v>
      </c>
      <c r="C398">
        <v>0</v>
      </c>
      <c r="D398">
        <v>0</v>
      </c>
      <c r="E398">
        <v>0</v>
      </c>
      <c r="F398">
        <v>0</v>
      </c>
      <c r="G398">
        <v>7.7402899999999997E-2</v>
      </c>
      <c r="H398">
        <v>1</v>
      </c>
      <c r="I398">
        <v>0</v>
      </c>
    </row>
    <row r="399" spans="1:25" x14ac:dyDescent="0.25">
      <c r="A399" t="s">
        <v>38</v>
      </c>
      <c r="B399">
        <v>942.99300000000005</v>
      </c>
      <c r="C399">
        <v>0</v>
      </c>
      <c r="D399">
        <v>0</v>
      </c>
      <c r="E399">
        <v>0</v>
      </c>
      <c r="F399">
        <v>0</v>
      </c>
      <c r="G399">
        <v>7.7402899999999997E-2</v>
      </c>
      <c r="H399">
        <v>1</v>
      </c>
      <c r="I399">
        <v>0</v>
      </c>
    </row>
    <row r="400" spans="1:25" x14ac:dyDescent="0.25">
      <c r="A400" t="s">
        <v>38</v>
      </c>
      <c r="B400">
        <v>941.58900000000006</v>
      </c>
      <c r="C400">
        <v>0</v>
      </c>
      <c r="D400">
        <v>0</v>
      </c>
      <c r="E400">
        <v>0</v>
      </c>
      <c r="F400">
        <v>0</v>
      </c>
      <c r="G400">
        <v>7.7402899999999997E-2</v>
      </c>
      <c r="H400">
        <v>1</v>
      </c>
      <c r="I400">
        <v>0</v>
      </c>
    </row>
    <row r="401" spans="1:9" x14ac:dyDescent="0.25">
      <c r="A401" t="s">
        <v>38</v>
      </c>
      <c r="B401">
        <v>944.76199999999994</v>
      </c>
      <c r="C401">
        <v>0</v>
      </c>
      <c r="D401">
        <v>0</v>
      </c>
      <c r="E401">
        <v>0</v>
      </c>
      <c r="F401">
        <v>0</v>
      </c>
      <c r="G401">
        <v>7.7402899999999997E-2</v>
      </c>
      <c r="H401">
        <v>1</v>
      </c>
      <c r="I401">
        <v>0</v>
      </c>
    </row>
    <row r="402" spans="1:9" x14ac:dyDescent="0.25">
      <c r="A402" t="s">
        <v>38</v>
      </c>
      <c r="B402">
        <v>943.35699999999997</v>
      </c>
      <c r="C402">
        <v>0</v>
      </c>
      <c r="D402">
        <v>0</v>
      </c>
      <c r="E402">
        <v>0</v>
      </c>
      <c r="F402">
        <v>0</v>
      </c>
      <c r="G402">
        <v>7.7402899999999997E-2</v>
      </c>
      <c r="H402">
        <v>1</v>
      </c>
      <c r="I402">
        <v>0</v>
      </c>
    </row>
    <row r="403" spans="1:9" x14ac:dyDescent="0.25">
      <c r="A403" t="s">
        <v>38</v>
      </c>
      <c r="B403">
        <v>940.48</v>
      </c>
      <c r="C403">
        <v>0</v>
      </c>
      <c r="D403">
        <v>0</v>
      </c>
      <c r="E403">
        <v>0</v>
      </c>
      <c r="F403">
        <v>0</v>
      </c>
      <c r="G403">
        <v>7.7402899999999997E-2</v>
      </c>
      <c r="H403">
        <v>1</v>
      </c>
      <c r="I403">
        <v>0</v>
      </c>
    </row>
    <row r="404" spans="1:9" x14ac:dyDescent="0.25">
      <c r="A404" t="s">
        <v>38</v>
      </c>
      <c r="B404">
        <v>940.16800000000001</v>
      </c>
      <c r="C404">
        <v>0</v>
      </c>
      <c r="D404">
        <v>0</v>
      </c>
      <c r="E404">
        <v>0</v>
      </c>
      <c r="F404">
        <v>0</v>
      </c>
      <c r="G404">
        <v>7.7402899999999997E-2</v>
      </c>
      <c r="H404">
        <v>1</v>
      </c>
      <c r="I404">
        <v>0</v>
      </c>
    </row>
    <row r="405" spans="1:9" x14ac:dyDescent="0.25">
      <c r="A405" t="s">
        <v>38</v>
      </c>
      <c r="B405">
        <v>937.49599999999998</v>
      </c>
      <c r="C405">
        <v>0</v>
      </c>
      <c r="D405">
        <v>0</v>
      </c>
      <c r="E405">
        <v>0</v>
      </c>
      <c r="F405">
        <v>0</v>
      </c>
      <c r="G405">
        <v>7.7402899999999997E-2</v>
      </c>
      <c r="H405">
        <v>1</v>
      </c>
      <c r="I405">
        <v>0</v>
      </c>
    </row>
    <row r="406" spans="1:9" x14ac:dyDescent="0.25">
      <c r="A406" t="s">
        <v>38</v>
      </c>
      <c r="B406">
        <v>940.74199999999996</v>
      </c>
      <c r="C406">
        <v>0</v>
      </c>
      <c r="D406">
        <v>0</v>
      </c>
      <c r="E406">
        <v>0</v>
      </c>
      <c r="F406">
        <v>0</v>
      </c>
      <c r="G406">
        <v>7.7402899999999997E-2</v>
      </c>
      <c r="H406">
        <v>1</v>
      </c>
      <c r="I406">
        <v>0</v>
      </c>
    </row>
    <row r="407" spans="1:9" x14ac:dyDescent="0.25">
      <c r="A407" t="s">
        <v>38</v>
      </c>
      <c r="B407">
        <v>940.58100000000002</v>
      </c>
      <c r="C407">
        <v>0</v>
      </c>
      <c r="D407">
        <v>0</v>
      </c>
      <c r="E407">
        <v>0</v>
      </c>
      <c r="F407">
        <v>0</v>
      </c>
      <c r="G407">
        <v>7.7402899999999997E-2</v>
      </c>
      <c r="H407">
        <v>1</v>
      </c>
      <c r="I407">
        <v>0</v>
      </c>
    </row>
    <row r="408" spans="1:9" x14ac:dyDescent="0.25">
      <c r="A408" t="s">
        <v>38</v>
      </c>
      <c r="B408">
        <v>935.04200000000003</v>
      </c>
      <c r="C408">
        <v>0</v>
      </c>
      <c r="D408">
        <v>0</v>
      </c>
      <c r="E408">
        <v>0</v>
      </c>
      <c r="F408">
        <v>0</v>
      </c>
      <c r="G408">
        <v>7.7402899999999997E-2</v>
      </c>
      <c r="H408">
        <v>1</v>
      </c>
      <c r="I408">
        <v>0</v>
      </c>
    </row>
    <row r="409" spans="1:9" x14ac:dyDescent="0.25">
      <c r="A409" t="s">
        <v>38</v>
      </c>
      <c r="B409">
        <v>940.89800000000002</v>
      </c>
      <c r="C409">
        <v>0</v>
      </c>
      <c r="D409">
        <v>0</v>
      </c>
      <c r="E409">
        <v>0</v>
      </c>
      <c r="F409">
        <v>0</v>
      </c>
      <c r="G409">
        <v>7.7402899999999997E-2</v>
      </c>
      <c r="H409">
        <v>1</v>
      </c>
      <c r="I409">
        <v>0</v>
      </c>
    </row>
    <row r="410" spans="1:9" x14ac:dyDescent="0.25">
      <c r="A410" t="s">
        <v>38</v>
      </c>
      <c r="B410">
        <v>941.74400000000003</v>
      </c>
      <c r="C410">
        <v>0</v>
      </c>
      <c r="D410">
        <v>0</v>
      </c>
      <c r="E410">
        <v>0</v>
      </c>
      <c r="F410">
        <v>0</v>
      </c>
      <c r="G410">
        <v>7.7402899999999997E-2</v>
      </c>
      <c r="H410">
        <v>1</v>
      </c>
      <c r="I410">
        <v>0</v>
      </c>
    </row>
    <row r="411" spans="1:9" x14ac:dyDescent="0.25">
      <c r="A411" t="s">
        <v>38</v>
      </c>
      <c r="B411">
        <v>941.81700000000001</v>
      </c>
      <c r="C411">
        <v>0</v>
      </c>
      <c r="D411">
        <v>0</v>
      </c>
      <c r="E411">
        <v>0</v>
      </c>
      <c r="F411">
        <v>0</v>
      </c>
      <c r="G411">
        <v>7.7402899999999997E-2</v>
      </c>
      <c r="H411">
        <v>1</v>
      </c>
      <c r="I411">
        <v>0</v>
      </c>
    </row>
    <row r="412" spans="1:9" x14ac:dyDescent="0.25">
      <c r="A412" t="s">
        <v>38</v>
      </c>
      <c r="B412">
        <v>944.62099999999998</v>
      </c>
      <c r="C412">
        <v>0</v>
      </c>
      <c r="D412">
        <v>0</v>
      </c>
      <c r="E412">
        <v>0</v>
      </c>
      <c r="F412">
        <v>0</v>
      </c>
      <c r="G412">
        <v>7.7402899999999997E-2</v>
      </c>
      <c r="H412">
        <v>1</v>
      </c>
      <c r="I412">
        <v>0</v>
      </c>
    </row>
    <row r="413" spans="1:9" x14ac:dyDescent="0.25">
      <c r="A413" t="s">
        <v>38</v>
      </c>
      <c r="B413">
        <v>942.63900000000001</v>
      </c>
      <c r="C413">
        <v>0</v>
      </c>
      <c r="D413">
        <v>0</v>
      </c>
      <c r="E413">
        <v>0</v>
      </c>
      <c r="F413">
        <v>0</v>
      </c>
      <c r="G413">
        <v>7.7402899999999997E-2</v>
      </c>
      <c r="H413">
        <v>1</v>
      </c>
      <c r="I413">
        <v>0</v>
      </c>
    </row>
    <row r="414" spans="1:9" x14ac:dyDescent="0.25">
      <c r="A414" t="s">
        <v>38</v>
      </c>
      <c r="B414">
        <v>941.29300000000001</v>
      </c>
      <c r="C414">
        <v>0</v>
      </c>
      <c r="D414">
        <v>0</v>
      </c>
      <c r="E414">
        <v>0</v>
      </c>
      <c r="F414">
        <v>0</v>
      </c>
      <c r="G414">
        <v>7.7402899999999997E-2</v>
      </c>
      <c r="H414">
        <v>1</v>
      </c>
      <c r="I414">
        <v>0</v>
      </c>
    </row>
    <row r="415" spans="1:9" x14ac:dyDescent="0.25">
      <c r="A415" t="s">
        <v>38</v>
      </c>
      <c r="B415">
        <v>943.34900000000005</v>
      </c>
      <c r="C415">
        <v>0</v>
      </c>
      <c r="D415">
        <v>0</v>
      </c>
      <c r="E415">
        <v>0</v>
      </c>
      <c r="F415">
        <v>0</v>
      </c>
      <c r="G415">
        <v>7.7402899999999997E-2</v>
      </c>
      <c r="H415">
        <v>1</v>
      </c>
      <c r="I415">
        <v>0</v>
      </c>
    </row>
    <row r="416" spans="1:9" x14ac:dyDescent="0.25">
      <c r="A416" t="s">
        <v>38</v>
      </c>
      <c r="B416">
        <v>941.11699999999996</v>
      </c>
      <c r="C416">
        <v>0</v>
      </c>
      <c r="D416">
        <v>0</v>
      </c>
      <c r="E416">
        <v>0</v>
      </c>
      <c r="F416">
        <v>0</v>
      </c>
      <c r="G416">
        <v>7.7402899999999997E-2</v>
      </c>
      <c r="H416">
        <v>1</v>
      </c>
      <c r="I416">
        <v>0</v>
      </c>
    </row>
    <row r="417" spans="1:9" x14ac:dyDescent="0.25">
      <c r="A417" t="s">
        <v>38</v>
      </c>
      <c r="B417">
        <v>941.596</v>
      </c>
      <c r="C417">
        <v>0</v>
      </c>
      <c r="D417">
        <v>0</v>
      </c>
      <c r="E417">
        <v>0</v>
      </c>
      <c r="F417">
        <v>0</v>
      </c>
      <c r="G417">
        <v>7.7402899999999997E-2</v>
      </c>
      <c r="H417">
        <v>1</v>
      </c>
      <c r="I417">
        <v>0</v>
      </c>
    </row>
    <row r="418" spans="1:9" x14ac:dyDescent="0.25">
      <c r="A418" t="s">
        <v>38</v>
      </c>
      <c r="B418">
        <v>939.73199999999997</v>
      </c>
      <c r="C418">
        <v>0</v>
      </c>
      <c r="D418">
        <v>0</v>
      </c>
      <c r="E418">
        <v>0</v>
      </c>
      <c r="F418">
        <v>0</v>
      </c>
      <c r="G418">
        <v>7.7402899999999997E-2</v>
      </c>
      <c r="H418">
        <v>1</v>
      </c>
      <c r="I418">
        <v>0</v>
      </c>
    </row>
    <row r="419" spans="1:9" x14ac:dyDescent="0.25">
      <c r="A419" t="s">
        <v>38</v>
      </c>
      <c r="B419">
        <v>940.92100000000005</v>
      </c>
      <c r="C419">
        <v>0</v>
      </c>
      <c r="D419">
        <v>0</v>
      </c>
      <c r="E419">
        <v>0</v>
      </c>
      <c r="F419">
        <v>0</v>
      </c>
      <c r="G419">
        <v>7.7402899999999997E-2</v>
      </c>
      <c r="H419">
        <v>1</v>
      </c>
      <c r="I419">
        <v>0</v>
      </c>
    </row>
    <row r="420" spans="1:9" x14ac:dyDescent="0.25">
      <c r="A420" t="s">
        <v>38</v>
      </c>
      <c r="B420">
        <v>942.28599999999994</v>
      </c>
      <c r="C420">
        <v>0</v>
      </c>
      <c r="D420">
        <v>0</v>
      </c>
      <c r="E420">
        <v>0</v>
      </c>
      <c r="F420">
        <v>0</v>
      </c>
      <c r="G420">
        <v>7.7402899999999997E-2</v>
      </c>
      <c r="H420">
        <v>1</v>
      </c>
      <c r="I420">
        <v>0</v>
      </c>
    </row>
    <row r="421" spans="1:9" x14ac:dyDescent="0.25">
      <c r="A421" t="s">
        <v>38</v>
      </c>
      <c r="B421">
        <v>941.76700000000005</v>
      </c>
      <c r="C421">
        <v>0</v>
      </c>
      <c r="D421">
        <v>0</v>
      </c>
      <c r="E421">
        <v>0</v>
      </c>
      <c r="F421">
        <v>0</v>
      </c>
      <c r="G421">
        <v>7.7402899999999997E-2</v>
      </c>
      <c r="H421">
        <v>1</v>
      </c>
      <c r="I421">
        <v>0</v>
      </c>
    </row>
    <row r="422" spans="1:9" x14ac:dyDescent="0.25">
      <c r="A422" t="s">
        <v>38</v>
      </c>
      <c r="B422">
        <v>942.50699999999995</v>
      </c>
      <c r="C422">
        <v>0</v>
      </c>
      <c r="D422">
        <v>0</v>
      </c>
      <c r="E422">
        <v>0</v>
      </c>
      <c r="F422">
        <v>0</v>
      </c>
      <c r="G422">
        <v>7.7402899999999997E-2</v>
      </c>
      <c r="H422">
        <v>1</v>
      </c>
      <c r="I422">
        <v>0</v>
      </c>
    </row>
    <row r="423" spans="1:9" x14ac:dyDescent="0.25">
      <c r="A423" t="s">
        <v>38</v>
      </c>
      <c r="B423">
        <v>941.63900000000001</v>
      </c>
      <c r="C423">
        <v>0</v>
      </c>
      <c r="D423">
        <v>0</v>
      </c>
      <c r="E423">
        <v>0</v>
      </c>
      <c r="F423">
        <v>0</v>
      </c>
      <c r="G423">
        <v>7.7402899999999997E-2</v>
      </c>
      <c r="H423">
        <v>1</v>
      </c>
      <c r="I423">
        <v>0</v>
      </c>
    </row>
    <row r="424" spans="1:9" x14ac:dyDescent="0.25">
      <c r="A424" t="s">
        <v>38</v>
      </c>
      <c r="B424">
        <v>941.63400000000001</v>
      </c>
      <c r="C424">
        <v>0</v>
      </c>
      <c r="D424">
        <v>0</v>
      </c>
      <c r="E424">
        <v>0</v>
      </c>
      <c r="F424">
        <v>0</v>
      </c>
      <c r="G424">
        <v>7.7402899999999997E-2</v>
      </c>
      <c r="H424">
        <v>1</v>
      </c>
      <c r="I424">
        <v>0</v>
      </c>
    </row>
    <row r="425" spans="1:9" x14ac:dyDescent="0.25">
      <c r="A425" t="s">
        <v>38</v>
      </c>
      <c r="B425">
        <v>942.92200000000003</v>
      </c>
      <c r="C425">
        <v>0</v>
      </c>
      <c r="D425">
        <v>0</v>
      </c>
      <c r="E425">
        <v>0</v>
      </c>
      <c r="F425">
        <v>0</v>
      </c>
      <c r="G425">
        <v>7.7402899999999997E-2</v>
      </c>
      <c r="H425">
        <v>1</v>
      </c>
      <c r="I425">
        <v>0</v>
      </c>
    </row>
    <row r="426" spans="1:9" x14ac:dyDescent="0.25">
      <c r="A426" t="s">
        <v>38</v>
      </c>
      <c r="B426">
        <v>942.94100000000003</v>
      </c>
      <c r="C426">
        <v>0</v>
      </c>
      <c r="D426">
        <v>0</v>
      </c>
      <c r="E426">
        <v>0</v>
      </c>
      <c r="F426">
        <v>0</v>
      </c>
      <c r="G426">
        <v>7.7402899999999997E-2</v>
      </c>
      <c r="H426">
        <v>1</v>
      </c>
      <c r="I426">
        <v>0</v>
      </c>
    </row>
    <row r="427" spans="1:9" x14ac:dyDescent="0.25">
      <c r="A427" t="s">
        <v>38</v>
      </c>
      <c r="B427">
        <v>941.601</v>
      </c>
      <c r="C427">
        <v>0</v>
      </c>
      <c r="D427">
        <v>0</v>
      </c>
      <c r="E427">
        <v>0</v>
      </c>
      <c r="F427">
        <v>0</v>
      </c>
      <c r="G427">
        <v>7.7402899999999997E-2</v>
      </c>
      <c r="H427">
        <v>1</v>
      </c>
      <c r="I427">
        <v>0</v>
      </c>
    </row>
    <row r="428" spans="1:9" x14ac:dyDescent="0.25">
      <c r="A428" t="s">
        <v>38</v>
      </c>
      <c r="B428">
        <v>941.81799999999998</v>
      </c>
      <c r="C428">
        <v>0</v>
      </c>
      <c r="D428">
        <v>0</v>
      </c>
      <c r="E428">
        <v>0</v>
      </c>
      <c r="F428">
        <v>0</v>
      </c>
      <c r="G428">
        <v>7.7402899999999997E-2</v>
      </c>
      <c r="H428">
        <v>1</v>
      </c>
      <c r="I428">
        <v>0</v>
      </c>
    </row>
    <row r="429" spans="1:9" x14ac:dyDescent="0.25">
      <c r="A429" t="s">
        <v>38</v>
      </c>
      <c r="B429">
        <v>942.87</v>
      </c>
      <c r="C429">
        <v>0</v>
      </c>
      <c r="D429">
        <v>0</v>
      </c>
      <c r="E429">
        <v>0</v>
      </c>
      <c r="F429">
        <v>0</v>
      </c>
      <c r="G429">
        <v>7.7402899999999997E-2</v>
      </c>
      <c r="H429">
        <v>1</v>
      </c>
      <c r="I429">
        <v>0</v>
      </c>
    </row>
    <row r="430" spans="1:9" x14ac:dyDescent="0.25">
      <c r="A430" t="s">
        <v>38</v>
      </c>
      <c r="B430">
        <v>940.56299999999999</v>
      </c>
      <c r="C430">
        <v>0</v>
      </c>
      <c r="D430">
        <v>0</v>
      </c>
      <c r="E430">
        <v>0</v>
      </c>
      <c r="F430">
        <v>0</v>
      </c>
      <c r="G430">
        <v>7.7402899999999997E-2</v>
      </c>
      <c r="H430">
        <v>1</v>
      </c>
      <c r="I430">
        <v>0</v>
      </c>
    </row>
    <row r="431" spans="1:9" x14ac:dyDescent="0.25">
      <c r="A431" t="s">
        <v>38</v>
      </c>
      <c r="B431">
        <v>940.09500000000003</v>
      </c>
      <c r="C431">
        <v>0</v>
      </c>
      <c r="D431">
        <v>0</v>
      </c>
      <c r="E431">
        <v>0</v>
      </c>
      <c r="F431">
        <v>0</v>
      </c>
      <c r="G431">
        <v>7.7402899999999997E-2</v>
      </c>
      <c r="H431">
        <v>1</v>
      </c>
      <c r="I431">
        <v>0</v>
      </c>
    </row>
    <row r="432" spans="1:9" x14ac:dyDescent="0.25">
      <c r="A432" t="s">
        <v>38</v>
      </c>
      <c r="B432">
        <v>941.79899999999998</v>
      </c>
      <c r="C432">
        <v>0</v>
      </c>
      <c r="D432">
        <v>0</v>
      </c>
      <c r="E432">
        <v>0</v>
      </c>
      <c r="F432">
        <v>0</v>
      </c>
      <c r="G432">
        <v>7.7402899999999997E-2</v>
      </c>
      <c r="H432">
        <v>1</v>
      </c>
      <c r="I432">
        <v>0</v>
      </c>
    </row>
    <row r="433" spans="1:25" x14ac:dyDescent="0.25">
      <c r="A433" t="s">
        <v>38</v>
      </c>
      <c r="B433">
        <v>942.721</v>
      </c>
      <c r="C433">
        <v>0</v>
      </c>
      <c r="D433">
        <v>0</v>
      </c>
      <c r="E433">
        <v>0</v>
      </c>
      <c r="F433">
        <v>0</v>
      </c>
      <c r="G433">
        <v>7.7402899999999997E-2</v>
      </c>
      <c r="H433">
        <v>1</v>
      </c>
      <c r="I433">
        <v>0</v>
      </c>
    </row>
    <row r="434" spans="1:25" x14ac:dyDescent="0.25">
      <c r="A434" t="s">
        <v>38</v>
      </c>
      <c r="B434">
        <v>941.66700000000003</v>
      </c>
      <c r="C434">
        <v>0</v>
      </c>
      <c r="D434">
        <v>0</v>
      </c>
      <c r="E434">
        <v>0</v>
      </c>
      <c r="F434">
        <v>0</v>
      </c>
      <c r="G434">
        <v>7.7402899999999997E-2</v>
      </c>
      <c r="H434">
        <v>1</v>
      </c>
      <c r="I434">
        <v>0</v>
      </c>
    </row>
    <row r="435" spans="1:25" x14ac:dyDescent="0.25">
      <c r="A435" t="s">
        <v>38</v>
      </c>
      <c r="B435">
        <v>941.2</v>
      </c>
      <c r="C435">
        <v>0</v>
      </c>
      <c r="D435">
        <v>0</v>
      </c>
      <c r="E435">
        <v>0</v>
      </c>
      <c r="F435">
        <v>0</v>
      </c>
      <c r="G435">
        <v>7.7402899999999997E-2</v>
      </c>
      <c r="H435">
        <v>1</v>
      </c>
      <c r="I435">
        <v>0</v>
      </c>
    </row>
    <row r="436" spans="1:25" x14ac:dyDescent="0.25">
      <c r="A436" t="s">
        <v>38</v>
      </c>
      <c r="B436">
        <v>943.11599999999999</v>
      </c>
      <c r="C436">
        <v>0</v>
      </c>
      <c r="D436">
        <v>0</v>
      </c>
      <c r="E436">
        <v>0</v>
      </c>
      <c r="F436">
        <v>0</v>
      </c>
      <c r="G436">
        <v>7.7402899999999997E-2</v>
      </c>
      <c r="H436">
        <v>1</v>
      </c>
      <c r="I436">
        <v>0</v>
      </c>
    </row>
    <row r="437" spans="1:25" x14ac:dyDescent="0.25">
      <c r="A437" t="s">
        <v>38</v>
      </c>
      <c r="B437">
        <v>942.57899999999995</v>
      </c>
      <c r="C437">
        <v>0</v>
      </c>
      <c r="D437">
        <v>0</v>
      </c>
      <c r="E437">
        <v>0</v>
      </c>
      <c r="F437">
        <v>0</v>
      </c>
      <c r="G437">
        <v>7.7402899999999997E-2</v>
      </c>
      <c r="H437">
        <v>1</v>
      </c>
      <c r="I437">
        <v>0</v>
      </c>
    </row>
    <row r="438" spans="1:25" x14ac:dyDescent="0.25">
      <c r="A438" t="s">
        <v>38</v>
      </c>
      <c r="B438">
        <v>943.34400000000005</v>
      </c>
      <c r="C438">
        <v>0</v>
      </c>
      <c r="D438">
        <v>0</v>
      </c>
      <c r="E438">
        <v>0</v>
      </c>
      <c r="F438">
        <v>0</v>
      </c>
      <c r="G438">
        <v>7.7402899999999997E-2</v>
      </c>
      <c r="H438">
        <v>1</v>
      </c>
      <c r="I438">
        <v>0</v>
      </c>
    </row>
    <row r="439" spans="1:25" x14ac:dyDescent="0.25">
      <c r="A439" t="s">
        <v>38</v>
      </c>
      <c r="B439">
        <v>941.04200000000003</v>
      </c>
      <c r="C439">
        <v>0</v>
      </c>
      <c r="D439">
        <v>0</v>
      </c>
      <c r="E439">
        <v>0</v>
      </c>
      <c r="F439">
        <v>0</v>
      </c>
      <c r="G439">
        <v>7.7402899999999997E-2</v>
      </c>
      <c r="H439">
        <v>1</v>
      </c>
      <c r="I439">
        <v>0</v>
      </c>
    </row>
    <row r="440" spans="1:25" x14ac:dyDescent="0.25">
      <c r="A440" t="s">
        <v>38</v>
      </c>
      <c r="B440">
        <v>942.79899999999998</v>
      </c>
      <c r="C440">
        <v>0</v>
      </c>
      <c r="D440">
        <v>0</v>
      </c>
      <c r="E440">
        <v>0</v>
      </c>
      <c r="F440">
        <v>0</v>
      </c>
      <c r="G440">
        <v>7.7402899999999997E-2</v>
      </c>
      <c r="H440">
        <v>1</v>
      </c>
      <c r="I440">
        <v>0</v>
      </c>
    </row>
    <row r="441" spans="1:25" x14ac:dyDescent="0.25">
      <c r="A441" t="s">
        <v>38</v>
      </c>
      <c r="B441">
        <v>937.81500000000005</v>
      </c>
      <c r="C441">
        <v>0</v>
      </c>
      <c r="D441">
        <v>0</v>
      </c>
      <c r="E441">
        <v>0</v>
      </c>
      <c r="F441">
        <v>0</v>
      </c>
      <c r="G441">
        <v>7.7402899999999997E-2</v>
      </c>
      <c r="H441">
        <v>1</v>
      </c>
      <c r="I441">
        <v>0</v>
      </c>
    </row>
    <row r="442" spans="1:25" x14ac:dyDescent="0.25">
      <c r="A442" t="s">
        <v>38</v>
      </c>
      <c r="B442">
        <v>940.76499999999999</v>
      </c>
      <c r="C442">
        <v>0</v>
      </c>
      <c r="D442">
        <v>0</v>
      </c>
      <c r="E442">
        <v>0</v>
      </c>
      <c r="F442">
        <v>0</v>
      </c>
      <c r="G442">
        <v>7.7402899999999997E-2</v>
      </c>
      <c r="H442">
        <v>1</v>
      </c>
      <c r="I442">
        <v>0</v>
      </c>
    </row>
    <row r="443" spans="1:25" x14ac:dyDescent="0.25">
      <c r="A443" t="s">
        <v>38</v>
      </c>
      <c r="B443">
        <v>940.495</v>
      </c>
      <c r="C443">
        <v>0</v>
      </c>
      <c r="D443">
        <v>0</v>
      </c>
      <c r="E443">
        <v>0</v>
      </c>
      <c r="F443">
        <v>0</v>
      </c>
      <c r="G443">
        <v>7.7402899999999997E-2</v>
      </c>
      <c r="H443">
        <v>1</v>
      </c>
      <c r="I443">
        <v>0</v>
      </c>
    </row>
    <row r="444" spans="1:25" x14ac:dyDescent="0.25">
      <c r="A444" t="s">
        <v>38</v>
      </c>
      <c r="B444">
        <v>943.12199999999996</v>
      </c>
      <c r="C444">
        <v>0</v>
      </c>
      <c r="D444">
        <v>0</v>
      </c>
      <c r="E444">
        <v>0</v>
      </c>
      <c r="F444">
        <v>0</v>
      </c>
      <c r="G444">
        <v>7.7402899999999997E-2</v>
      </c>
      <c r="H444">
        <v>1</v>
      </c>
      <c r="I444">
        <v>0</v>
      </c>
    </row>
    <row r="445" spans="1:25" x14ac:dyDescent="0.25">
      <c r="A445" t="s">
        <v>38</v>
      </c>
      <c r="B445">
        <v>941.48099999999999</v>
      </c>
      <c r="C445">
        <v>0</v>
      </c>
      <c r="D445">
        <v>0</v>
      </c>
      <c r="E445">
        <v>0</v>
      </c>
      <c r="F445">
        <v>0</v>
      </c>
      <c r="G445">
        <v>7.7402899999999997E-2</v>
      </c>
      <c r="H445">
        <v>1</v>
      </c>
      <c r="I445">
        <v>0</v>
      </c>
    </row>
    <row r="446" spans="1:25" x14ac:dyDescent="0.25">
      <c r="A446" t="s">
        <v>38</v>
      </c>
      <c r="B446">
        <v>941.16</v>
      </c>
      <c r="C446">
        <v>0</v>
      </c>
      <c r="D446">
        <v>0</v>
      </c>
      <c r="E446">
        <v>0</v>
      </c>
      <c r="F446">
        <v>0</v>
      </c>
      <c r="G446">
        <v>7.7402899999999997E-2</v>
      </c>
      <c r="H446">
        <v>1</v>
      </c>
      <c r="I446">
        <v>0</v>
      </c>
    </row>
    <row r="447" spans="1:25" x14ac:dyDescent="0.25">
      <c r="A447" t="s">
        <v>38</v>
      </c>
      <c r="B447">
        <v>935.22199999999998</v>
      </c>
      <c r="C447">
        <v>0</v>
      </c>
      <c r="D447">
        <v>0</v>
      </c>
      <c r="E447">
        <v>0</v>
      </c>
      <c r="F447">
        <v>0</v>
      </c>
      <c r="G447">
        <v>7.7402899999999997E-2</v>
      </c>
      <c r="H447">
        <v>1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38</v>
      </c>
      <c r="B448">
        <v>937.30100000000004</v>
      </c>
      <c r="C448">
        <v>0</v>
      </c>
      <c r="D448">
        <v>0</v>
      </c>
      <c r="E448">
        <v>0</v>
      </c>
      <c r="F448">
        <v>0</v>
      </c>
      <c r="G448">
        <v>7.7402899999999997E-2</v>
      </c>
      <c r="H448">
        <v>1</v>
      </c>
      <c r="I448">
        <v>0</v>
      </c>
      <c r="R448">
        <f>AVERAGE(B399:B448)</f>
        <v>941.34415999999999</v>
      </c>
      <c r="S448">
        <f>AVERAGE(C399:C448)</f>
        <v>0</v>
      </c>
      <c r="U448">
        <f>_xlfn.VAR.P(B399:B448)</f>
        <v>3.8418805343999782</v>
      </c>
      <c r="V448">
        <f>_xlfn.VAR.P(C399:C448)</f>
        <v>0</v>
      </c>
      <c r="X448">
        <f>1.96*SQRT(U448)/50</f>
        <v>7.6834805292786301E-2</v>
      </c>
      <c r="Y448">
        <f>1.96*SQRT(V448)/50</f>
        <v>0</v>
      </c>
    </row>
    <row r="449" spans="1:9" x14ac:dyDescent="0.25">
      <c r="A449" t="s">
        <v>38</v>
      </c>
      <c r="B449">
        <v>47147.247499999998</v>
      </c>
      <c r="C449" t="s">
        <v>36</v>
      </c>
    </row>
    <row r="450" spans="1:9" x14ac:dyDescent="0.25">
      <c r="A450" t="s">
        <v>39</v>
      </c>
      <c r="B450">
        <v>950.03</v>
      </c>
      <c r="C450">
        <v>940.51300000000003</v>
      </c>
      <c r="D450">
        <v>890.87199999999996</v>
      </c>
      <c r="E450">
        <v>99.608900000000006</v>
      </c>
      <c r="F450">
        <v>0</v>
      </c>
      <c r="G450">
        <v>7.7402899999999997E-2</v>
      </c>
      <c r="H450">
        <v>1</v>
      </c>
      <c r="I450">
        <v>0</v>
      </c>
    </row>
    <row r="451" spans="1:9" x14ac:dyDescent="0.25">
      <c r="A451" t="s">
        <v>39</v>
      </c>
      <c r="B451">
        <v>939.78700000000003</v>
      </c>
      <c r="C451">
        <v>930.70899999999995</v>
      </c>
      <c r="D451">
        <v>889.69</v>
      </c>
      <c r="E451">
        <v>99.512699999999995</v>
      </c>
      <c r="F451">
        <v>0</v>
      </c>
      <c r="G451">
        <v>7.7402899999999997E-2</v>
      </c>
      <c r="H451">
        <v>1</v>
      </c>
      <c r="I451">
        <v>0</v>
      </c>
    </row>
    <row r="452" spans="1:9" x14ac:dyDescent="0.25">
      <c r="A452" t="s">
        <v>39</v>
      </c>
      <c r="B452">
        <v>946.38</v>
      </c>
      <c r="C452">
        <v>937.47299999999996</v>
      </c>
      <c r="D452">
        <v>890.99199999999996</v>
      </c>
      <c r="E452">
        <v>99.293099999999995</v>
      </c>
      <c r="F452">
        <v>0</v>
      </c>
      <c r="G452">
        <v>7.7402899999999997E-2</v>
      </c>
      <c r="H452">
        <v>1</v>
      </c>
      <c r="I452">
        <v>0</v>
      </c>
    </row>
    <row r="453" spans="1:9" x14ac:dyDescent="0.25">
      <c r="A453" t="s">
        <v>39</v>
      </c>
      <c r="B453">
        <v>949.45699999999999</v>
      </c>
      <c r="C453">
        <v>940.92</v>
      </c>
      <c r="D453">
        <v>891.91800000000001</v>
      </c>
      <c r="E453">
        <v>99.597999999999999</v>
      </c>
      <c r="F453">
        <v>0</v>
      </c>
      <c r="G453">
        <v>7.7402899999999997E-2</v>
      </c>
      <c r="H453">
        <v>1</v>
      </c>
      <c r="I453">
        <v>0</v>
      </c>
    </row>
    <row r="454" spans="1:9" x14ac:dyDescent="0.25">
      <c r="A454" t="s">
        <v>39</v>
      </c>
      <c r="B454">
        <v>945.18100000000004</v>
      </c>
      <c r="C454">
        <v>936.34299999999996</v>
      </c>
      <c r="D454">
        <v>890.98599999999999</v>
      </c>
      <c r="E454">
        <v>99.501099999999994</v>
      </c>
      <c r="F454">
        <v>0</v>
      </c>
      <c r="G454">
        <v>7.7402899999999997E-2</v>
      </c>
      <c r="H454">
        <v>1</v>
      </c>
      <c r="I454">
        <v>0</v>
      </c>
    </row>
    <row r="455" spans="1:9" x14ac:dyDescent="0.25">
      <c r="A455" t="s">
        <v>39</v>
      </c>
      <c r="B455">
        <v>942.03399999999999</v>
      </c>
      <c r="C455">
        <v>933.41499999999996</v>
      </c>
      <c r="D455">
        <v>890.37599999999998</v>
      </c>
      <c r="E455">
        <v>99.553700000000006</v>
      </c>
      <c r="F455">
        <v>0</v>
      </c>
      <c r="G455">
        <v>7.7402899999999997E-2</v>
      </c>
      <c r="H455">
        <v>1</v>
      </c>
      <c r="I455">
        <v>0</v>
      </c>
    </row>
    <row r="456" spans="1:9" x14ac:dyDescent="0.25">
      <c r="A456" t="s">
        <v>39</v>
      </c>
      <c r="B456">
        <v>942.11099999999999</v>
      </c>
      <c r="C456">
        <v>933.22</v>
      </c>
      <c r="D456">
        <v>890.56899999999996</v>
      </c>
      <c r="E456">
        <v>99.3232</v>
      </c>
      <c r="F456">
        <v>0</v>
      </c>
      <c r="G456">
        <v>7.7402899999999997E-2</v>
      </c>
      <c r="H456">
        <v>1</v>
      </c>
      <c r="I456">
        <v>0</v>
      </c>
    </row>
    <row r="457" spans="1:9" x14ac:dyDescent="0.25">
      <c r="A457" t="s">
        <v>39</v>
      </c>
      <c r="B457">
        <v>942.24800000000005</v>
      </c>
      <c r="C457">
        <v>933.46299999999997</v>
      </c>
      <c r="D457">
        <v>890.30399999999997</v>
      </c>
      <c r="E457">
        <v>99.391400000000004</v>
      </c>
      <c r="F457">
        <v>0</v>
      </c>
      <c r="G457">
        <v>7.7402899999999997E-2</v>
      </c>
      <c r="H457">
        <v>1</v>
      </c>
      <c r="I457">
        <v>0</v>
      </c>
    </row>
    <row r="458" spans="1:9" x14ac:dyDescent="0.25">
      <c r="A458" t="s">
        <v>39</v>
      </c>
      <c r="B458">
        <v>941.846</v>
      </c>
      <c r="C458">
        <v>932.66600000000005</v>
      </c>
      <c r="D458">
        <v>890.04499999999996</v>
      </c>
      <c r="E458">
        <v>99.452600000000004</v>
      </c>
      <c r="F458">
        <v>0</v>
      </c>
      <c r="G458">
        <v>7.7402899999999997E-2</v>
      </c>
      <c r="H458">
        <v>1</v>
      </c>
      <c r="I458">
        <v>0</v>
      </c>
    </row>
    <row r="459" spans="1:9" x14ac:dyDescent="0.25">
      <c r="A459" t="s">
        <v>39</v>
      </c>
      <c r="B459">
        <v>939.85400000000004</v>
      </c>
      <c r="C459">
        <v>931.17100000000005</v>
      </c>
      <c r="D459">
        <v>889.72199999999998</v>
      </c>
      <c r="E459">
        <v>99.336200000000005</v>
      </c>
      <c r="F459">
        <v>0</v>
      </c>
      <c r="G459">
        <v>7.7402899999999997E-2</v>
      </c>
      <c r="H459">
        <v>1</v>
      </c>
      <c r="I459">
        <v>0</v>
      </c>
    </row>
    <row r="460" spans="1:9" x14ac:dyDescent="0.25">
      <c r="A460" t="s">
        <v>39</v>
      </c>
      <c r="B460">
        <v>939.98500000000001</v>
      </c>
      <c r="C460">
        <v>931.41499999999996</v>
      </c>
      <c r="D460">
        <v>890.053</v>
      </c>
      <c r="E460">
        <v>99.503900000000002</v>
      </c>
      <c r="F460">
        <v>0</v>
      </c>
      <c r="G460">
        <v>7.7402899999999997E-2</v>
      </c>
      <c r="H460">
        <v>1</v>
      </c>
      <c r="I460">
        <v>0</v>
      </c>
    </row>
    <row r="461" spans="1:9" x14ac:dyDescent="0.25">
      <c r="A461" t="s">
        <v>39</v>
      </c>
      <c r="B461">
        <v>940.42200000000003</v>
      </c>
      <c r="C461">
        <v>932.178</v>
      </c>
      <c r="D461">
        <v>890.23500000000001</v>
      </c>
      <c r="E461">
        <v>99.292199999999994</v>
      </c>
      <c r="F461">
        <v>0</v>
      </c>
      <c r="G461">
        <v>7.7402899999999997E-2</v>
      </c>
      <c r="H461">
        <v>1</v>
      </c>
      <c r="I461">
        <v>0</v>
      </c>
    </row>
    <row r="462" spans="1:9" x14ac:dyDescent="0.25">
      <c r="A462" t="s">
        <v>39</v>
      </c>
      <c r="B462">
        <v>944.56299999999999</v>
      </c>
      <c r="C462">
        <v>935.702</v>
      </c>
      <c r="D462">
        <v>890.67100000000005</v>
      </c>
      <c r="E462">
        <v>99.354500000000002</v>
      </c>
      <c r="F462">
        <v>0</v>
      </c>
      <c r="G462">
        <v>7.7402899999999997E-2</v>
      </c>
      <c r="H462">
        <v>1</v>
      </c>
      <c r="I462">
        <v>0</v>
      </c>
    </row>
    <row r="463" spans="1:9" x14ac:dyDescent="0.25">
      <c r="A463" t="s">
        <v>39</v>
      </c>
      <c r="B463">
        <v>941.495</v>
      </c>
      <c r="C463">
        <v>933.02300000000002</v>
      </c>
      <c r="D463">
        <v>890.048</v>
      </c>
      <c r="E463">
        <v>99.526300000000006</v>
      </c>
      <c r="F463">
        <v>0</v>
      </c>
      <c r="G463">
        <v>7.7402899999999997E-2</v>
      </c>
      <c r="H463">
        <v>1</v>
      </c>
      <c r="I463">
        <v>0</v>
      </c>
    </row>
    <row r="464" spans="1:9" x14ac:dyDescent="0.25">
      <c r="A464" t="s">
        <v>39</v>
      </c>
      <c r="B464">
        <v>942.34100000000001</v>
      </c>
      <c r="C464">
        <v>933.86699999999996</v>
      </c>
      <c r="D464">
        <v>890.39599999999996</v>
      </c>
      <c r="E464">
        <v>99.512799999999999</v>
      </c>
      <c r="F464">
        <v>0</v>
      </c>
      <c r="G464">
        <v>7.7402899999999997E-2</v>
      </c>
      <c r="H464">
        <v>1</v>
      </c>
      <c r="I464">
        <v>0</v>
      </c>
    </row>
    <row r="465" spans="1:9" x14ac:dyDescent="0.25">
      <c r="A465" t="s">
        <v>39</v>
      </c>
      <c r="B465">
        <v>945.21199999999999</v>
      </c>
      <c r="C465">
        <v>936.50400000000002</v>
      </c>
      <c r="D465">
        <v>890.899</v>
      </c>
      <c r="E465">
        <v>99.320599999999999</v>
      </c>
      <c r="F465">
        <v>0</v>
      </c>
      <c r="G465">
        <v>7.7402899999999997E-2</v>
      </c>
      <c r="H465">
        <v>1</v>
      </c>
      <c r="I465">
        <v>0</v>
      </c>
    </row>
    <row r="466" spans="1:9" x14ac:dyDescent="0.25">
      <c r="A466" t="s">
        <v>39</v>
      </c>
      <c r="B466">
        <v>937.55100000000004</v>
      </c>
      <c r="C466">
        <v>928.26499999999999</v>
      </c>
      <c r="D466">
        <v>889.34400000000005</v>
      </c>
      <c r="E466">
        <v>99.4011</v>
      </c>
      <c r="F466">
        <v>0</v>
      </c>
      <c r="G466">
        <v>7.7402899999999997E-2</v>
      </c>
      <c r="H466">
        <v>1</v>
      </c>
      <c r="I466">
        <v>0</v>
      </c>
    </row>
    <row r="467" spans="1:9" x14ac:dyDescent="0.25">
      <c r="A467" t="s">
        <v>39</v>
      </c>
      <c r="B467">
        <v>928.99800000000005</v>
      </c>
      <c r="C467">
        <v>920.10400000000004</v>
      </c>
      <c r="D467">
        <v>887.68100000000004</v>
      </c>
      <c r="E467">
        <v>99.350499999999997</v>
      </c>
      <c r="F467">
        <v>0</v>
      </c>
      <c r="G467">
        <v>7.7402899999999997E-2</v>
      </c>
      <c r="H467">
        <v>1</v>
      </c>
      <c r="I467">
        <v>0</v>
      </c>
    </row>
    <row r="468" spans="1:9" x14ac:dyDescent="0.25">
      <c r="A468" t="s">
        <v>39</v>
      </c>
      <c r="B468">
        <v>945.58600000000001</v>
      </c>
      <c r="C468">
        <v>936.55200000000002</v>
      </c>
      <c r="D468">
        <v>890.72699999999998</v>
      </c>
      <c r="E468">
        <v>99.489800000000002</v>
      </c>
      <c r="F468">
        <v>0</v>
      </c>
      <c r="G468">
        <v>7.7402899999999997E-2</v>
      </c>
      <c r="H468">
        <v>1</v>
      </c>
      <c r="I468">
        <v>0</v>
      </c>
    </row>
    <row r="469" spans="1:9" x14ac:dyDescent="0.25">
      <c r="A469" t="s">
        <v>39</v>
      </c>
      <c r="B469">
        <v>938.42899999999997</v>
      </c>
      <c r="C469">
        <v>929.64200000000005</v>
      </c>
      <c r="D469">
        <v>889.34900000000005</v>
      </c>
      <c r="E469">
        <v>99.400300000000001</v>
      </c>
      <c r="F469">
        <v>0</v>
      </c>
      <c r="G469">
        <v>7.7402899999999997E-2</v>
      </c>
      <c r="H469">
        <v>1</v>
      </c>
      <c r="I469">
        <v>0</v>
      </c>
    </row>
    <row r="470" spans="1:9" x14ac:dyDescent="0.25">
      <c r="A470" t="s">
        <v>39</v>
      </c>
      <c r="B470">
        <v>942.07600000000002</v>
      </c>
      <c r="C470">
        <v>933.39499999999998</v>
      </c>
      <c r="D470">
        <v>890.18899999999996</v>
      </c>
      <c r="E470">
        <v>99.449700000000007</v>
      </c>
      <c r="F470">
        <v>0</v>
      </c>
      <c r="G470">
        <v>7.7402899999999997E-2</v>
      </c>
      <c r="H470">
        <v>1</v>
      </c>
      <c r="I470">
        <v>0</v>
      </c>
    </row>
    <row r="471" spans="1:9" x14ac:dyDescent="0.25">
      <c r="A471" t="s">
        <v>39</v>
      </c>
      <c r="B471">
        <v>941.98800000000006</v>
      </c>
      <c r="C471">
        <v>933.72199999999998</v>
      </c>
      <c r="D471">
        <v>890.21500000000003</v>
      </c>
      <c r="E471">
        <v>99.474999999999994</v>
      </c>
      <c r="F471">
        <v>0</v>
      </c>
      <c r="G471">
        <v>7.7402899999999997E-2</v>
      </c>
      <c r="H471">
        <v>1</v>
      </c>
      <c r="I471">
        <v>0</v>
      </c>
    </row>
    <row r="472" spans="1:9" x14ac:dyDescent="0.25">
      <c r="A472" t="s">
        <v>39</v>
      </c>
      <c r="B472">
        <v>948.51900000000001</v>
      </c>
      <c r="C472">
        <v>939.81100000000004</v>
      </c>
      <c r="D472">
        <v>891.41</v>
      </c>
      <c r="E472">
        <v>99.424400000000006</v>
      </c>
      <c r="F472">
        <v>0</v>
      </c>
      <c r="G472">
        <v>7.7402899999999997E-2</v>
      </c>
      <c r="H472">
        <v>1</v>
      </c>
      <c r="I472">
        <v>0</v>
      </c>
    </row>
    <row r="473" spans="1:9" x14ac:dyDescent="0.25">
      <c r="A473" t="s">
        <v>39</v>
      </c>
      <c r="B473">
        <v>941.83299999999997</v>
      </c>
      <c r="C473">
        <v>933.20799999999997</v>
      </c>
      <c r="D473">
        <v>890.07899999999995</v>
      </c>
      <c r="E473">
        <v>99.448300000000003</v>
      </c>
      <c r="F473">
        <v>0</v>
      </c>
      <c r="G473">
        <v>7.7402899999999997E-2</v>
      </c>
      <c r="H473">
        <v>1</v>
      </c>
      <c r="I473">
        <v>0</v>
      </c>
    </row>
    <row r="474" spans="1:9" x14ac:dyDescent="0.25">
      <c r="A474" t="s">
        <v>39</v>
      </c>
      <c r="B474">
        <v>944.50400000000002</v>
      </c>
      <c r="C474">
        <v>935.904</v>
      </c>
      <c r="D474">
        <v>890.97</v>
      </c>
      <c r="E474">
        <v>99.403899999999993</v>
      </c>
      <c r="F474">
        <v>0</v>
      </c>
      <c r="G474">
        <v>7.7402899999999997E-2</v>
      </c>
      <c r="H474">
        <v>1</v>
      </c>
      <c r="I474">
        <v>0</v>
      </c>
    </row>
    <row r="475" spans="1:9" x14ac:dyDescent="0.25">
      <c r="A475" t="s">
        <v>39</v>
      </c>
      <c r="B475">
        <v>938.59100000000001</v>
      </c>
      <c r="C475">
        <v>929.66099999999994</v>
      </c>
      <c r="D475">
        <v>889.51300000000003</v>
      </c>
      <c r="E475">
        <v>99.366500000000002</v>
      </c>
      <c r="F475">
        <v>0</v>
      </c>
      <c r="G475">
        <v>7.7402899999999997E-2</v>
      </c>
      <c r="H475">
        <v>1</v>
      </c>
      <c r="I475">
        <v>0</v>
      </c>
    </row>
    <row r="476" spans="1:9" x14ac:dyDescent="0.25">
      <c r="A476" t="s">
        <v>39</v>
      </c>
      <c r="B476">
        <v>935.601</v>
      </c>
      <c r="C476">
        <v>926.95699999999999</v>
      </c>
      <c r="D476">
        <v>889.18399999999997</v>
      </c>
      <c r="E476">
        <v>99.4315</v>
      </c>
      <c r="F476">
        <v>0</v>
      </c>
      <c r="G476">
        <v>7.7402899999999997E-2</v>
      </c>
      <c r="H476">
        <v>1</v>
      </c>
      <c r="I476">
        <v>0</v>
      </c>
    </row>
    <row r="477" spans="1:9" x14ac:dyDescent="0.25">
      <c r="A477" t="s">
        <v>39</v>
      </c>
      <c r="B477">
        <v>946.23400000000004</v>
      </c>
      <c r="C477">
        <v>937.93799999999999</v>
      </c>
      <c r="D477">
        <v>890.98900000000003</v>
      </c>
      <c r="E477">
        <v>99.330299999999994</v>
      </c>
      <c r="F477">
        <v>0</v>
      </c>
      <c r="G477">
        <v>7.7402899999999997E-2</v>
      </c>
      <c r="H477">
        <v>1</v>
      </c>
      <c r="I477">
        <v>0</v>
      </c>
    </row>
    <row r="478" spans="1:9" x14ac:dyDescent="0.25">
      <c r="A478" t="s">
        <v>39</v>
      </c>
      <c r="B478">
        <v>938.78800000000001</v>
      </c>
      <c r="C478">
        <v>930.4</v>
      </c>
      <c r="D478">
        <v>889.93499999999995</v>
      </c>
      <c r="E478">
        <v>99.4268</v>
      </c>
      <c r="F478">
        <v>0</v>
      </c>
      <c r="G478">
        <v>7.7402899999999997E-2</v>
      </c>
      <c r="H478">
        <v>1</v>
      </c>
      <c r="I478">
        <v>0</v>
      </c>
    </row>
    <row r="479" spans="1:9" x14ac:dyDescent="0.25">
      <c r="A479" t="s">
        <v>39</v>
      </c>
      <c r="B479">
        <v>939.30399999999997</v>
      </c>
      <c r="C479">
        <v>930.702</v>
      </c>
      <c r="D479">
        <v>889.78099999999995</v>
      </c>
      <c r="E479">
        <v>99.408199999999994</v>
      </c>
      <c r="F479">
        <v>0</v>
      </c>
      <c r="G479">
        <v>7.7402899999999997E-2</v>
      </c>
      <c r="H479">
        <v>1</v>
      </c>
      <c r="I479">
        <v>0</v>
      </c>
    </row>
    <row r="480" spans="1:9" x14ac:dyDescent="0.25">
      <c r="A480" t="s">
        <v>39</v>
      </c>
      <c r="B480">
        <v>941.05799999999999</v>
      </c>
      <c r="C480">
        <v>932.60799999999995</v>
      </c>
      <c r="D480">
        <v>890.35799999999995</v>
      </c>
      <c r="E480">
        <v>99.702500000000001</v>
      </c>
      <c r="F480">
        <v>0</v>
      </c>
      <c r="G480">
        <v>7.7402899999999997E-2</v>
      </c>
      <c r="H480">
        <v>1</v>
      </c>
      <c r="I480">
        <v>0</v>
      </c>
    </row>
    <row r="481" spans="1:9" x14ac:dyDescent="0.25">
      <c r="A481" t="s">
        <v>39</v>
      </c>
      <c r="B481">
        <v>937.476</v>
      </c>
      <c r="C481">
        <v>928.95699999999999</v>
      </c>
      <c r="D481">
        <v>889.31</v>
      </c>
      <c r="E481">
        <v>99.387799999999999</v>
      </c>
      <c r="F481">
        <v>0</v>
      </c>
      <c r="G481">
        <v>7.7402899999999997E-2</v>
      </c>
      <c r="H481">
        <v>1</v>
      </c>
      <c r="I481">
        <v>0</v>
      </c>
    </row>
    <row r="482" spans="1:9" x14ac:dyDescent="0.25">
      <c r="A482" t="s">
        <v>39</v>
      </c>
      <c r="B482">
        <v>941.05200000000002</v>
      </c>
      <c r="C482">
        <v>932.49900000000002</v>
      </c>
      <c r="D482">
        <v>890.12300000000005</v>
      </c>
      <c r="E482">
        <v>99.444000000000003</v>
      </c>
      <c r="F482">
        <v>0</v>
      </c>
      <c r="G482">
        <v>7.7402899999999997E-2</v>
      </c>
      <c r="H482">
        <v>1</v>
      </c>
      <c r="I482">
        <v>0</v>
      </c>
    </row>
    <row r="483" spans="1:9" x14ac:dyDescent="0.25">
      <c r="A483" t="s">
        <v>39</v>
      </c>
      <c r="B483">
        <v>936.78399999999999</v>
      </c>
      <c r="C483">
        <v>928.19799999999998</v>
      </c>
      <c r="D483">
        <v>889.42499999999995</v>
      </c>
      <c r="E483">
        <v>99.474999999999994</v>
      </c>
      <c r="F483">
        <v>0</v>
      </c>
      <c r="G483">
        <v>7.7402899999999997E-2</v>
      </c>
      <c r="H483">
        <v>1</v>
      </c>
      <c r="I483">
        <v>0</v>
      </c>
    </row>
    <row r="484" spans="1:9" x14ac:dyDescent="0.25">
      <c r="A484" t="s">
        <v>39</v>
      </c>
      <c r="B484">
        <v>934.39700000000005</v>
      </c>
      <c r="C484">
        <v>925.69500000000005</v>
      </c>
      <c r="D484">
        <v>888.75699999999995</v>
      </c>
      <c r="E484">
        <v>99.363500000000002</v>
      </c>
      <c r="F484">
        <v>0</v>
      </c>
      <c r="G484">
        <v>7.7402899999999997E-2</v>
      </c>
      <c r="H484">
        <v>1</v>
      </c>
      <c r="I484">
        <v>0</v>
      </c>
    </row>
    <row r="485" spans="1:9" x14ac:dyDescent="0.25">
      <c r="A485" t="s">
        <v>39</v>
      </c>
      <c r="B485">
        <v>935.54300000000001</v>
      </c>
      <c r="C485">
        <v>926.69799999999998</v>
      </c>
      <c r="D485">
        <v>888.77099999999996</v>
      </c>
      <c r="E485">
        <v>99.578699999999998</v>
      </c>
      <c r="F485">
        <v>0</v>
      </c>
      <c r="G485">
        <v>7.7402899999999997E-2</v>
      </c>
      <c r="H485">
        <v>1</v>
      </c>
      <c r="I485">
        <v>0</v>
      </c>
    </row>
    <row r="486" spans="1:9" x14ac:dyDescent="0.25">
      <c r="A486" t="s">
        <v>39</v>
      </c>
      <c r="B486">
        <v>928.77499999999998</v>
      </c>
      <c r="C486">
        <v>920.13199999999995</v>
      </c>
      <c r="D486">
        <v>887.79200000000003</v>
      </c>
      <c r="E486">
        <v>99.591300000000004</v>
      </c>
      <c r="F486">
        <v>0</v>
      </c>
      <c r="G486">
        <v>7.7402899999999997E-2</v>
      </c>
      <c r="H486">
        <v>1</v>
      </c>
      <c r="I486">
        <v>0</v>
      </c>
    </row>
    <row r="487" spans="1:9" x14ac:dyDescent="0.25">
      <c r="A487" t="s">
        <v>39</v>
      </c>
      <c r="B487">
        <v>929.56200000000001</v>
      </c>
      <c r="C487">
        <v>919.71900000000005</v>
      </c>
      <c r="D487">
        <v>887.61</v>
      </c>
      <c r="E487">
        <v>99.581800000000001</v>
      </c>
      <c r="F487">
        <v>0</v>
      </c>
      <c r="G487">
        <v>7.7402899999999997E-2</v>
      </c>
      <c r="H487">
        <v>1</v>
      </c>
      <c r="I487">
        <v>0</v>
      </c>
    </row>
    <row r="488" spans="1:9" x14ac:dyDescent="0.25">
      <c r="A488" t="s">
        <v>39</v>
      </c>
      <c r="B488">
        <v>929.47</v>
      </c>
      <c r="C488">
        <v>920.85699999999997</v>
      </c>
      <c r="D488">
        <v>886.952</v>
      </c>
      <c r="E488">
        <v>99.534599999999998</v>
      </c>
      <c r="F488">
        <v>0</v>
      </c>
      <c r="G488">
        <v>7.7402899999999997E-2</v>
      </c>
      <c r="H488">
        <v>1</v>
      </c>
      <c r="I488">
        <v>0</v>
      </c>
    </row>
    <row r="489" spans="1:9" x14ac:dyDescent="0.25">
      <c r="A489" t="s">
        <v>39</v>
      </c>
      <c r="B489">
        <v>930.59400000000005</v>
      </c>
      <c r="C489">
        <v>921.93499999999995</v>
      </c>
      <c r="D489">
        <v>887.596</v>
      </c>
      <c r="E489">
        <v>99.545400000000001</v>
      </c>
      <c r="F489">
        <v>0</v>
      </c>
      <c r="G489">
        <v>7.7402899999999997E-2</v>
      </c>
      <c r="H489">
        <v>1</v>
      </c>
      <c r="I489">
        <v>0</v>
      </c>
    </row>
    <row r="490" spans="1:9" x14ac:dyDescent="0.25">
      <c r="A490" t="s">
        <v>39</v>
      </c>
      <c r="B490">
        <v>929.827</v>
      </c>
      <c r="C490">
        <v>920.97500000000002</v>
      </c>
      <c r="D490">
        <v>887.90700000000004</v>
      </c>
      <c r="E490">
        <v>99.378</v>
      </c>
      <c r="F490">
        <v>0</v>
      </c>
      <c r="G490">
        <v>7.7402899999999997E-2</v>
      </c>
      <c r="H490">
        <v>1</v>
      </c>
      <c r="I490">
        <v>0</v>
      </c>
    </row>
    <row r="491" spans="1:9" x14ac:dyDescent="0.25">
      <c r="A491" t="s">
        <v>39</v>
      </c>
      <c r="B491">
        <v>924.03099999999995</v>
      </c>
      <c r="C491">
        <v>915.17499999999995</v>
      </c>
      <c r="D491">
        <v>887.24900000000002</v>
      </c>
      <c r="E491">
        <v>99.464399999999998</v>
      </c>
      <c r="F491">
        <v>0</v>
      </c>
      <c r="G491">
        <v>7.7402899999999997E-2</v>
      </c>
      <c r="H491">
        <v>1</v>
      </c>
      <c r="I491">
        <v>0</v>
      </c>
    </row>
    <row r="492" spans="1:9" x14ac:dyDescent="0.25">
      <c r="A492" t="s">
        <v>39</v>
      </c>
      <c r="B492">
        <v>929.98</v>
      </c>
      <c r="C492">
        <v>921.53499999999997</v>
      </c>
      <c r="D492">
        <v>888.00699999999995</v>
      </c>
      <c r="E492">
        <v>99.436499999999995</v>
      </c>
      <c r="F492">
        <v>0</v>
      </c>
      <c r="G492">
        <v>7.7402899999999997E-2</v>
      </c>
      <c r="H492">
        <v>1</v>
      </c>
      <c r="I492">
        <v>0</v>
      </c>
    </row>
    <row r="493" spans="1:9" x14ac:dyDescent="0.25">
      <c r="A493" t="s">
        <v>39</v>
      </c>
      <c r="B493">
        <v>935.82899999999995</v>
      </c>
      <c r="C493">
        <v>926.85299999999995</v>
      </c>
      <c r="D493">
        <v>888.69</v>
      </c>
      <c r="E493">
        <v>99.731899999999996</v>
      </c>
      <c r="F493">
        <v>0</v>
      </c>
      <c r="G493">
        <v>7.7402899999999997E-2</v>
      </c>
      <c r="H493">
        <v>1</v>
      </c>
      <c r="I493">
        <v>0</v>
      </c>
    </row>
    <row r="494" spans="1:9" x14ac:dyDescent="0.25">
      <c r="A494" t="s">
        <v>39</v>
      </c>
      <c r="B494">
        <v>933.58799999999997</v>
      </c>
      <c r="C494">
        <v>925.125</v>
      </c>
      <c r="D494">
        <v>888.80899999999997</v>
      </c>
      <c r="E494">
        <v>99.597700000000003</v>
      </c>
      <c r="F494">
        <v>0</v>
      </c>
      <c r="G494">
        <v>7.7402899999999997E-2</v>
      </c>
      <c r="H494">
        <v>1</v>
      </c>
      <c r="I494">
        <v>0</v>
      </c>
    </row>
    <row r="495" spans="1:9" x14ac:dyDescent="0.25">
      <c r="A495" t="s">
        <v>39</v>
      </c>
      <c r="B495">
        <v>925.82100000000003</v>
      </c>
      <c r="C495">
        <v>916.95</v>
      </c>
      <c r="D495">
        <v>886.923</v>
      </c>
      <c r="E495">
        <v>99.561400000000006</v>
      </c>
      <c r="F495">
        <v>0</v>
      </c>
      <c r="G495">
        <v>7.7402899999999997E-2</v>
      </c>
      <c r="H495">
        <v>1</v>
      </c>
      <c r="I495">
        <v>0</v>
      </c>
    </row>
    <row r="496" spans="1:9" x14ac:dyDescent="0.25">
      <c r="A496" t="s">
        <v>39</v>
      </c>
      <c r="B496">
        <v>936.68200000000002</v>
      </c>
      <c r="C496">
        <v>927.79600000000005</v>
      </c>
      <c r="D496">
        <v>889.4</v>
      </c>
      <c r="E496">
        <v>99.3904</v>
      </c>
      <c r="F496">
        <v>0</v>
      </c>
      <c r="G496">
        <v>7.7402899999999997E-2</v>
      </c>
      <c r="H496">
        <v>1</v>
      </c>
      <c r="I496">
        <v>0</v>
      </c>
    </row>
    <row r="497" spans="1:25" x14ac:dyDescent="0.25">
      <c r="A497" t="s">
        <v>39</v>
      </c>
      <c r="B497">
        <v>928.572</v>
      </c>
      <c r="C497">
        <v>920.125</v>
      </c>
      <c r="D497">
        <v>887.67200000000003</v>
      </c>
      <c r="E497">
        <v>99.4208</v>
      </c>
      <c r="F497">
        <v>0</v>
      </c>
      <c r="G497">
        <v>7.7402899999999997E-2</v>
      </c>
      <c r="H497">
        <v>1</v>
      </c>
      <c r="I497">
        <v>0</v>
      </c>
    </row>
    <row r="498" spans="1:25" x14ac:dyDescent="0.25">
      <c r="A498" t="s">
        <v>39</v>
      </c>
      <c r="B498">
        <v>929.17600000000004</v>
      </c>
      <c r="C498">
        <v>920.21900000000005</v>
      </c>
      <c r="D498">
        <v>887.88300000000004</v>
      </c>
      <c r="E498">
        <v>99.245699999999999</v>
      </c>
      <c r="F498">
        <v>0</v>
      </c>
      <c r="G498">
        <v>7.7402899999999997E-2</v>
      </c>
      <c r="H498">
        <v>1</v>
      </c>
      <c r="I498">
        <v>0</v>
      </c>
    </row>
    <row r="499" spans="1:25" x14ac:dyDescent="0.25">
      <c r="A499" t="s">
        <v>39</v>
      </c>
      <c r="B499">
        <v>922.78599999999994</v>
      </c>
      <c r="C499">
        <v>913.81</v>
      </c>
      <c r="D499">
        <v>886.24199999999996</v>
      </c>
      <c r="E499">
        <v>99.421199999999999</v>
      </c>
      <c r="F499">
        <v>0</v>
      </c>
      <c r="G499">
        <v>7.7402899999999997E-2</v>
      </c>
      <c r="H499">
        <v>1</v>
      </c>
      <c r="I499">
        <v>0</v>
      </c>
    </row>
    <row r="500" spans="1:25" x14ac:dyDescent="0.25">
      <c r="A500" t="s">
        <v>39</v>
      </c>
      <c r="B500">
        <v>931.53099999999995</v>
      </c>
      <c r="C500">
        <v>921.69799999999998</v>
      </c>
      <c r="D500">
        <v>888.07399999999996</v>
      </c>
      <c r="E500">
        <v>99.4101</v>
      </c>
      <c r="F500">
        <v>0</v>
      </c>
      <c r="G500">
        <v>7.7402899999999997E-2</v>
      </c>
      <c r="H500">
        <v>1</v>
      </c>
      <c r="I500">
        <v>0</v>
      </c>
    </row>
    <row r="501" spans="1:25" x14ac:dyDescent="0.25">
      <c r="A501" t="s">
        <v>39</v>
      </c>
      <c r="B501">
        <v>942.59</v>
      </c>
      <c r="C501">
        <v>933.62900000000002</v>
      </c>
      <c r="D501">
        <v>890.50800000000004</v>
      </c>
      <c r="E501">
        <v>99.346999999999994</v>
      </c>
      <c r="F501">
        <v>0</v>
      </c>
      <c r="G501">
        <v>7.7402899999999997E-2</v>
      </c>
      <c r="H501">
        <v>1</v>
      </c>
      <c r="I501">
        <v>0</v>
      </c>
    </row>
    <row r="502" spans="1:25" x14ac:dyDescent="0.25">
      <c r="A502" t="s">
        <v>39</v>
      </c>
      <c r="B502">
        <v>945.803</v>
      </c>
      <c r="C502">
        <v>937.02499999999998</v>
      </c>
      <c r="D502">
        <v>890.45500000000004</v>
      </c>
      <c r="E502">
        <v>99.421899999999994</v>
      </c>
      <c r="F502">
        <v>0</v>
      </c>
      <c r="G502">
        <v>7.7402899999999997E-2</v>
      </c>
      <c r="H502">
        <v>1</v>
      </c>
      <c r="I502">
        <v>0</v>
      </c>
    </row>
    <row r="503" spans="1:25" x14ac:dyDescent="0.25">
      <c r="A503" t="s">
        <v>39</v>
      </c>
      <c r="B503">
        <v>943.24400000000003</v>
      </c>
      <c r="C503">
        <v>934.98900000000003</v>
      </c>
      <c r="D503">
        <v>890.67899999999997</v>
      </c>
      <c r="E503">
        <v>99.474400000000003</v>
      </c>
      <c r="F503">
        <v>0</v>
      </c>
      <c r="G503">
        <v>7.7402899999999997E-2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39</v>
      </c>
      <c r="B504">
        <v>946.97199999999998</v>
      </c>
      <c r="C504">
        <v>938.11099999999999</v>
      </c>
      <c r="D504">
        <v>891.17499999999995</v>
      </c>
      <c r="E504">
        <v>99.3108</v>
      </c>
      <c r="F504">
        <v>0</v>
      </c>
      <c r="G504">
        <v>7.7402899999999997E-2</v>
      </c>
      <c r="H504">
        <v>1</v>
      </c>
      <c r="I504">
        <v>0</v>
      </c>
      <c r="R504">
        <f>AVERAGE(B455:B504)</f>
        <v>937.62512000000015</v>
      </c>
      <c r="S504">
        <f>AVERAGE(C455:C504)</f>
        <v>928.88396000000012</v>
      </c>
      <c r="U504">
        <f>_xlfn.VAR.P(B455:B504)</f>
        <v>41.351723305600053</v>
      </c>
      <c r="V504">
        <f>_xlfn.VAR.P(C455:C504)</f>
        <v>42.547394798400035</v>
      </c>
      <c r="X504">
        <f>1.96*SQRT(U504)/50</f>
        <v>0.25207679802059785</v>
      </c>
      <c r="Y504">
        <f>1.96*SQRT(V504)/50</f>
        <v>0.25569518717217465</v>
      </c>
    </row>
    <row r="505" spans="1:25" x14ac:dyDescent="0.25">
      <c r="A505" t="s">
        <v>38</v>
      </c>
      <c r="B505">
        <v>46988.934300000001</v>
      </c>
      <c r="C505" t="s">
        <v>36</v>
      </c>
    </row>
    <row r="506" spans="1:25" x14ac:dyDescent="0.25">
      <c r="A506" t="s">
        <v>40</v>
      </c>
      <c r="B506">
        <v>902.625</v>
      </c>
      <c r="C506">
        <v>899.73299999999995</v>
      </c>
      <c r="D506">
        <v>853.03899999999999</v>
      </c>
      <c r="E506">
        <v>63.3874</v>
      </c>
      <c r="F506">
        <v>0</v>
      </c>
      <c r="G506">
        <v>7.7402899999999997E-2</v>
      </c>
      <c r="H506">
        <v>1</v>
      </c>
      <c r="I506">
        <v>0</v>
      </c>
    </row>
    <row r="507" spans="1:25" x14ac:dyDescent="0.25">
      <c r="A507" t="s">
        <v>40</v>
      </c>
      <c r="B507">
        <v>895.65599999999995</v>
      </c>
      <c r="C507">
        <v>892.97799999999995</v>
      </c>
      <c r="D507">
        <v>852.01599999999996</v>
      </c>
      <c r="E507">
        <v>63.351100000000002</v>
      </c>
      <c r="F507">
        <v>0</v>
      </c>
      <c r="G507">
        <v>7.7402899999999997E-2</v>
      </c>
      <c r="H507">
        <v>1</v>
      </c>
      <c r="I507">
        <v>0</v>
      </c>
    </row>
    <row r="508" spans="1:25" x14ac:dyDescent="0.25">
      <c r="A508" t="s">
        <v>40</v>
      </c>
      <c r="B508">
        <v>892.74599999999998</v>
      </c>
      <c r="C508">
        <v>889.92100000000005</v>
      </c>
      <c r="D508">
        <v>851.76199999999994</v>
      </c>
      <c r="E508">
        <v>63.712200000000003</v>
      </c>
      <c r="F508">
        <v>0</v>
      </c>
      <c r="G508">
        <v>7.7402899999999997E-2</v>
      </c>
      <c r="H508">
        <v>1</v>
      </c>
      <c r="I508">
        <v>0</v>
      </c>
    </row>
    <row r="509" spans="1:25" x14ac:dyDescent="0.25">
      <c r="A509" t="s">
        <v>40</v>
      </c>
      <c r="B509">
        <v>881.69500000000005</v>
      </c>
      <c r="C509">
        <v>878.99300000000005</v>
      </c>
      <c r="D509">
        <v>849.4</v>
      </c>
      <c r="E509">
        <v>63.53</v>
      </c>
      <c r="F509">
        <v>0</v>
      </c>
      <c r="G509">
        <v>7.7402899999999997E-2</v>
      </c>
      <c r="H509">
        <v>1</v>
      </c>
      <c r="I509">
        <v>0</v>
      </c>
    </row>
    <row r="510" spans="1:25" x14ac:dyDescent="0.25">
      <c r="A510" t="s">
        <v>40</v>
      </c>
      <c r="B510">
        <v>890.82</v>
      </c>
      <c r="C510">
        <v>888.101</v>
      </c>
      <c r="D510">
        <v>851.01199999999994</v>
      </c>
      <c r="E510">
        <v>63.645499999999998</v>
      </c>
      <c r="F510">
        <v>0</v>
      </c>
      <c r="G510">
        <v>7.7402899999999997E-2</v>
      </c>
      <c r="H510">
        <v>1</v>
      </c>
      <c r="I510">
        <v>0</v>
      </c>
    </row>
    <row r="511" spans="1:25" x14ac:dyDescent="0.25">
      <c r="A511" t="s">
        <v>40</v>
      </c>
      <c r="B511">
        <v>895.73800000000006</v>
      </c>
      <c r="C511">
        <v>893.37</v>
      </c>
      <c r="D511">
        <v>852.07100000000003</v>
      </c>
      <c r="E511">
        <v>63.374299999999998</v>
      </c>
      <c r="F511">
        <v>0</v>
      </c>
      <c r="G511">
        <v>7.7402899999999997E-2</v>
      </c>
      <c r="H511">
        <v>1</v>
      </c>
      <c r="I511">
        <v>0</v>
      </c>
    </row>
    <row r="512" spans="1:25" x14ac:dyDescent="0.25">
      <c r="A512" t="s">
        <v>40</v>
      </c>
      <c r="B512">
        <v>900.90700000000004</v>
      </c>
      <c r="C512">
        <v>897.82299999999998</v>
      </c>
      <c r="D512">
        <v>852.61500000000001</v>
      </c>
      <c r="E512">
        <v>63.568199999999997</v>
      </c>
      <c r="F512">
        <v>0</v>
      </c>
      <c r="G512">
        <v>7.7402899999999997E-2</v>
      </c>
      <c r="H512">
        <v>1</v>
      </c>
      <c r="I512">
        <v>0</v>
      </c>
    </row>
    <row r="513" spans="1:9" x14ac:dyDescent="0.25">
      <c r="A513" t="s">
        <v>40</v>
      </c>
      <c r="B513">
        <v>891.90499999999997</v>
      </c>
      <c r="C513">
        <v>889.00300000000004</v>
      </c>
      <c r="D513">
        <v>851.36599999999999</v>
      </c>
      <c r="E513">
        <v>63.410699999999999</v>
      </c>
      <c r="F513">
        <v>0</v>
      </c>
      <c r="G513">
        <v>7.7402899999999997E-2</v>
      </c>
      <c r="H513">
        <v>1</v>
      </c>
      <c r="I513">
        <v>0</v>
      </c>
    </row>
    <row r="514" spans="1:9" x14ac:dyDescent="0.25">
      <c r="A514" t="s">
        <v>40</v>
      </c>
      <c r="B514">
        <v>890.08399999999995</v>
      </c>
      <c r="C514">
        <v>887.36400000000003</v>
      </c>
      <c r="D514">
        <v>850.50400000000002</v>
      </c>
      <c r="E514">
        <v>63.518700000000003</v>
      </c>
      <c r="F514">
        <v>0</v>
      </c>
      <c r="G514">
        <v>7.7402899999999997E-2</v>
      </c>
      <c r="H514">
        <v>1</v>
      </c>
      <c r="I514">
        <v>0</v>
      </c>
    </row>
    <row r="515" spans="1:9" x14ac:dyDescent="0.25">
      <c r="A515" t="s">
        <v>40</v>
      </c>
      <c r="B515">
        <v>892.98500000000001</v>
      </c>
      <c r="C515">
        <v>890.22400000000005</v>
      </c>
      <c r="D515">
        <v>851.35699999999997</v>
      </c>
      <c r="E515">
        <v>63.504399999999997</v>
      </c>
      <c r="F515">
        <v>0</v>
      </c>
      <c r="G515">
        <v>7.7402899999999997E-2</v>
      </c>
      <c r="H515">
        <v>1</v>
      </c>
      <c r="I515">
        <v>0</v>
      </c>
    </row>
    <row r="516" spans="1:9" x14ac:dyDescent="0.25">
      <c r="A516" t="s">
        <v>40</v>
      </c>
      <c r="B516">
        <v>899.75699999999995</v>
      </c>
      <c r="C516">
        <v>897.16200000000003</v>
      </c>
      <c r="D516">
        <v>853.14400000000001</v>
      </c>
      <c r="E516">
        <v>63.518000000000001</v>
      </c>
      <c r="F516">
        <v>0</v>
      </c>
      <c r="G516">
        <v>7.7402899999999997E-2</v>
      </c>
      <c r="H516">
        <v>1</v>
      </c>
      <c r="I516">
        <v>0</v>
      </c>
    </row>
    <row r="517" spans="1:9" x14ac:dyDescent="0.25">
      <c r="A517" t="s">
        <v>40</v>
      </c>
      <c r="B517">
        <v>902.09400000000005</v>
      </c>
      <c r="C517">
        <v>899.35900000000004</v>
      </c>
      <c r="D517">
        <v>852.19500000000005</v>
      </c>
      <c r="E517">
        <v>63.383899999999997</v>
      </c>
      <c r="F517">
        <v>0</v>
      </c>
      <c r="G517">
        <v>7.7402899999999997E-2</v>
      </c>
      <c r="H517">
        <v>1</v>
      </c>
      <c r="I517">
        <v>0</v>
      </c>
    </row>
    <row r="518" spans="1:9" x14ac:dyDescent="0.25">
      <c r="A518" t="s">
        <v>40</v>
      </c>
      <c r="B518">
        <v>894.06200000000001</v>
      </c>
      <c r="C518">
        <v>891.45600000000002</v>
      </c>
      <c r="D518">
        <v>851.83799999999997</v>
      </c>
      <c r="E518">
        <v>63.348399999999998</v>
      </c>
      <c r="F518">
        <v>0</v>
      </c>
      <c r="G518">
        <v>7.7402899999999997E-2</v>
      </c>
      <c r="H518">
        <v>1</v>
      </c>
      <c r="I518">
        <v>0</v>
      </c>
    </row>
    <row r="519" spans="1:9" x14ac:dyDescent="0.25">
      <c r="A519" t="s">
        <v>40</v>
      </c>
      <c r="B519">
        <v>899.24599999999998</v>
      </c>
      <c r="C519">
        <v>896.55700000000002</v>
      </c>
      <c r="D519">
        <v>852.75</v>
      </c>
      <c r="E519">
        <v>63.462800000000001</v>
      </c>
      <c r="F519">
        <v>0</v>
      </c>
      <c r="G519">
        <v>7.7402899999999997E-2</v>
      </c>
      <c r="H519">
        <v>1</v>
      </c>
      <c r="I519">
        <v>0</v>
      </c>
    </row>
    <row r="520" spans="1:9" x14ac:dyDescent="0.25">
      <c r="A520" t="s">
        <v>40</v>
      </c>
      <c r="B520">
        <v>894.17899999999997</v>
      </c>
      <c r="C520">
        <v>891.601</v>
      </c>
      <c r="D520">
        <v>851.84199999999998</v>
      </c>
      <c r="E520">
        <v>63.339500000000001</v>
      </c>
      <c r="F520">
        <v>0</v>
      </c>
      <c r="G520">
        <v>7.7402899999999997E-2</v>
      </c>
      <c r="H520">
        <v>1</v>
      </c>
      <c r="I520">
        <v>0</v>
      </c>
    </row>
    <row r="521" spans="1:9" x14ac:dyDescent="0.25">
      <c r="A521" t="s">
        <v>40</v>
      </c>
      <c r="B521">
        <v>891.64200000000005</v>
      </c>
      <c r="C521">
        <v>888.84100000000001</v>
      </c>
      <c r="D521">
        <v>851.2</v>
      </c>
      <c r="E521">
        <v>63.485599999999998</v>
      </c>
      <c r="F521">
        <v>0</v>
      </c>
      <c r="G521">
        <v>7.7402899999999997E-2</v>
      </c>
      <c r="H521">
        <v>1</v>
      </c>
      <c r="I521">
        <v>0</v>
      </c>
    </row>
    <row r="522" spans="1:9" x14ac:dyDescent="0.25">
      <c r="A522" t="s">
        <v>40</v>
      </c>
      <c r="B522">
        <v>898.69</v>
      </c>
      <c r="C522">
        <v>895.93200000000002</v>
      </c>
      <c r="D522">
        <v>852.73400000000004</v>
      </c>
      <c r="E522">
        <v>63.539299999999997</v>
      </c>
      <c r="F522">
        <v>0</v>
      </c>
      <c r="G522">
        <v>7.7402899999999997E-2</v>
      </c>
      <c r="H522">
        <v>1</v>
      </c>
      <c r="I522">
        <v>0</v>
      </c>
    </row>
    <row r="523" spans="1:9" x14ac:dyDescent="0.25">
      <c r="A523" t="s">
        <v>40</v>
      </c>
      <c r="B523">
        <v>900.81299999999999</v>
      </c>
      <c r="C523">
        <v>898.16200000000003</v>
      </c>
      <c r="D523">
        <v>853.48800000000006</v>
      </c>
      <c r="E523">
        <v>63.551600000000001</v>
      </c>
      <c r="F523">
        <v>0</v>
      </c>
      <c r="G523">
        <v>7.7402899999999997E-2</v>
      </c>
      <c r="H523">
        <v>1</v>
      </c>
      <c r="I523">
        <v>0</v>
      </c>
    </row>
    <row r="524" spans="1:9" x14ac:dyDescent="0.25">
      <c r="A524" t="s">
        <v>40</v>
      </c>
      <c r="B524">
        <v>899.63300000000004</v>
      </c>
      <c r="C524">
        <v>896.73599999999999</v>
      </c>
      <c r="D524">
        <v>852.76400000000001</v>
      </c>
      <c r="E524">
        <v>63.306199999999997</v>
      </c>
      <c r="F524">
        <v>0</v>
      </c>
      <c r="G524">
        <v>7.7402899999999997E-2</v>
      </c>
      <c r="H524">
        <v>1</v>
      </c>
      <c r="I524">
        <v>0</v>
      </c>
    </row>
    <row r="525" spans="1:9" x14ac:dyDescent="0.25">
      <c r="A525" t="s">
        <v>40</v>
      </c>
      <c r="B525">
        <v>902.55899999999997</v>
      </c>
      <c r="C525">
        <v>899.94500000000005</v>
      </c>
      <c r="D525">
        <v>853.34100000000001</v>
      </c>
      <c r="E525">
        <v>63.5396</v>
      </c>
      <c r="F525">
        <v>0</v>
      </c>
      <c r="G525">
        <v>7.7402899999999997E-2</v>
      </c>
      <c r="H525">
        <v>1</v>
      </c>
      <c r="I525">
        <v>0</v>
      </c>
    </row>
    <row r="526" spans="1:9" x14ac:dyDescent="0.25">
      <c r="A526" t="s">
        <v>40</v>
      </c>
      <c r="B526">
        <v>899.38300000000004</v>
      </c>
      <c r="C526">
        <v>896.44200000000001</v>
      </c>
      <c r="D526">
        <v>853.15599999999995</v>
      </c>
      <c r="E526">
        <v>63.420099999999998</v>
      </c>
      <c r="F526">
        <v>0</v>
      </c>
      <c r="G526">
        <v>7.7402899999999997E-2</v>
      </c>
      <c r="H526">
        <v>1</v>
      </c>
      <c r="I526">
        <v>0</v>
      </c>
    </row>
    <row r="527" spans="1:9" x14ac:dyDescent="0.25">
      <c r="A527" t="s">
        <v>40</v>
      </c>
      <c r="B527">
        <v>894.53099999999995</v>
      </c>
      <c r="C527">
        <v>891.42899999999997</v>
      </c>
      <c r="D527">
        <v>851.55700000000002</v>
      </c>
      <c r="E527">
        <v>63.316600000000001</v>
      </c>
      <c r="F527">
        <v>0</v>
      </c>
      <c r="G527">
        <v>7.7402899999999997E-2</v>
      </c>
      <c r="H527">
        <v>1</v>
      </c>
      <c r="I527">
        <v>0</v>
      </c>
    </row>
    <row r="528" spans="1:9" x14ac:dyDescent="0.25">
      <c r="A528" t="s">
        <v>40</v>
      </c>
      <c r="B528">
        <v>897.26099999999997</v>
      </c>
      <c r="C528">
        <v>894.59299999999996</v>
      </c>
      <c r="D528">
        <v>852.64</v>
      </c>
      <c r="E528">
        <v>63.471699999999998</v>
      </c>
      <c r="F528">
        <v>0</v>
      </c>
      <c r="G528">
        <v>7.7402899999999997E-2</v>
      </c>
      <c r="H528">
        <v>1</v>
      </c>
      <c r="I528">
        <v>0</v>
      </c>
    </row>
    <row r="529" spans="1:9" x14ac:dyDescent="0.25">
      <c r="A529" t="s">
        <v>40</v>
      </c>
      <c r="B529">
        <v>893.31100000000004</v>
      </c>
      <c r="C529">
        <v>890.54700000000003</v>
      </c>
      <c r="D529">
        <v>851.90200000000004</v>
      </c>
      <c r="E529">
        <v>63.490400000000001</v>
      </c>
      <c r="F529">
        <v>0</v>
      </c>
      <c r="G529">
        <v>7.7402899999999997E-2</v>
      </c>
      <c r="H529">
        <v>1</v>
      </c>
      <c r="I529">
        <v>0</v>
      </c>
    </row>
    <row r="530" spans="1:9" x14ac:dyDescent="0.25">
      <c r="A530" t="s">
        <v>40</v>
      </c>
      <c r="B530">
        <v>874.928</v>
      </c>
      <c r="C530">
        <v>872.21799999999996</v>
      </c>
      <c r="D530">
        <v>848.01099999999997</v>
      </c>
      <c r="E530">
        <v>63.361600000000003</v>
      </c>
      <c r="F530">
        <v>0</v>
      </c>
      <c r="G530">
        <v>7.7402899999999997E-2</v>
      </c>
      <c r="H530">
        <v>1</v>
      </c>
      <c r="I530">
        <v>0</v>
      </c>
    </row>
    <row r="531" spans="1:9" x14ac:dyDescent="0.25">
      <c r="A531" t="s">
        <v>40</v>
      </c>
      <c r="B531">
        <v>898.41600000000005</v>
      </c>
      <c r="C531">
        <v>895.63300000000004</v>
      </c>
      <c r="D531">
        <v>852.78700000000003</v>
      </c>
      <c r="E531">
        <v>63.453000000000003</v>
      </c>
      <c r="F531">
        <v>0</v>
      </c>
      <c r="G531">
        <v>7.7402899999999997E-2</v>
      </c>
      <c r="H531">
        <v>1</v>
      </c>
      <c r="I531">
        <v>0</v>
      </c>
    </row>
    <row r="532" spans="1:9" x14ac:dyDescent="0.25">
      <c r="A532" t="s">
        <v>40</v>
      </c>
      <c r="B532">
        <v>897.178</v>
      </c>
      <c r="C532">
        <v>894.47299999999996</v>
      </c>
      <c r="D532">
        <v>852.37800000000004</v>
      </c>
      <c r="E532">
        <v>63.355200000000004</v>
      </c>
      <c r="F532">
        <v>0</v>
      </c>
      <c r="G532">
        <v>7.7402899999999997E-2</v>
      </c>
      <c r="H532">
        <v>1</v>
      </c>
      <c r="I532">
        <v>0</v>
      </c>
    </row>
    <row r="533" spans="1:9" x14ac:dyDescent="0.25">
      <c r="A533" t="s">
        <v>40</v>
      </c>
      <c r="B533">
        <v>903.50900000000001</v>
      </c>
      <c r="C533">
        <v>900.86599999999999</v>
      </c>
      <c r="D533">
        <v>853.83399999999995</v>
      </c>
      <c r="E533">
        <v>63.624200000000002</v>
      </c>
      <c r="F533">
        <v>0</v>
      </c>
      <c r="G533">
        <v>7.7402899999999997E-2</v>
      </c>
      <c r="H533">
        <v>1</v>
      </c>
      <c r="I533">
        <v>0</v>
      </c>
    </row>
    <row r="534" spans="1:9" x14ac:dyDescent="0.25">
      <c r="A534" t="s">
        <v>40</v>
      </c>
      <c r="B534">
        <v>892.21799999999996</v>
      </c>
      <c r="C534">
        <v>889.33299999999997</v>
      </c>
      <c r="D534">
        <v>851.13</v>
      </c>
      <c r="E534">
        <v>63.472799999999999</v>
      </c>
      <c r="F534">
        <v>0</v>
      </c>
      <c r="G534">
        <v>7.7402899999999997E-2</v>
      </c>
      <c r="H534">
        <v>1</v>
      </c>
      <c r="I534">
        <v>0</v>
      </c>
    </row>
    <row r="535" spans="1:9" x14ac:dyDescent="0.25">
      <c r="A535" t="s">
        <v>40</v>
      </c>
      <c r="B535">
        <v>896.88900000000001</v>
      </c>
      <c r="C535">
        <v>893.78</v>
      </c>
      <c r="D535">
        <v>852.05499999999995</v>
      </c>
      <c r="E535">
        <v>63.2896</v>
      </c>
      <c r="F535">
        <v>0</v>
      </c>
      <c r="G535">
        <v>7.7402899999999997E-2</v>
      </c>
      <c r="H535">
        <v>1</v>
      </c>
      <c r="I535">
        <v>0</v>
      </c>
    </row>
    <row r="536" spans="1:9" x14ac:dyDescent="0.25">
      <c r="A536" t="s">
        <v>40</v>
      </c>
      <c r="B536">
        <v>897.77700000000004</v>
      </c>
      <c r="C536">
        <v>894.99400000000003</v>
      </c>
      <c r="D536">
        <v>852.40800000000002</v>
      </c>
      <c r="E536">
        <v>63.2622</v>
      </c>
      <c r="F536">
        <v>0</v>
      </c>
      <c r="G536">
        <v>7.7402899999999997E-2</v>
      </c>
      <c r="H536">
        <v>1</v>
      </c>
      <c r="I536">
        <v>0</v>
      </c>
    </row>
    <row r="537" spans="1:9" x14ac:dyDescent="0.25">
      <c r="A537" t="s">
        <v>40</v>
      </c>
      <c r="B537">
        <v>904.28200000000004</v>
      </c>
      <c r="C537">
        <v>901.51300000000003</v>
      </c>
      <c r="D537">
        <v>853.63699999999994</v>
      </c>
      <c r="E537">
        <v>63.396799999999999</v>
      </c>
      <c r="F537">
        <v>0</v>
      </c>
      <c r="G537">
        <v>7.7402899999999997E-2</v>
      </c>
      <c r="H537">
        <v>1</v>
      </c>
      <c r="I537">
        <v>0</v>
      </c>
    </row>
    <row r="538" spans="1:9" x14ac:dyDescent="0.25">
      <c r="A538" t="s">
        <v>40</v>
      </c>
      <c r="B538">
        <v>905.35500000000002</v>
      </c>
      <c r="C538">
        <v>902.67499999999995</v>
      </c>
      <c r="D538">
        <v>853.98800000000006</v>
      </c>
      <c r="E538">
        <v>63.359000000000002</v>
      </c>
      <c r="F538">
        <v>0</v>
      </c>
      <c r="G538">
        <v>7.7402899999999997E-2</v>
      </c>
      <c r="H538">
        <v>1</v>
      </c>
      <c r="I538">
        <v>0</v>
      </c>
    </row>
    <row r="539" spans="1:9" x14ac:dyDescent="0.25">
      <c r="A539" t="s">
        <v>40</v>
      </c>
      <c r="B539">
        <v>903.18200000000002</v>
      </c>
      <c r="C539">
        <v>899.35400000000004</v>
      </c>
      <c r="D539">
        <v>853.94799999999998</v>
      </c>
      <c r="E539">
        <v>63.578000000000003</v>
      </c>
      <c r="F539">
        <v>0</v>
      </c>
      <c r="G539">
        <v>7.7402899999999997E-2</v>
      </c>
      <c r="H539">
        <v>1</v>
      </c>
      <c r="I539">
        <v>0</v>
      </c>
    </row>
    <row r="540" spans="1:9" x14ac:dyDescent="0.25">
      <c r="A540" t="s">
        <v>40</v>
      </c>
      <c r="B540">
        <v>906.87900000000002</v>
      </c>
      <c r="C540">
        <v>904.21699999999998</v>
      </c>
      <c r="D540">
        <v>854.21500000000003</v>
      </c>
      <c r="E540">
        <v>63.312800000000003</v>
      </c>
      <c r="F540">
        <v>0</v>
      </c>
      <c r="G540">
        <v>7.7402899999999997E-2</v>
      </c>
      <c r="H540">
        <v>1</v>
      </c>
      <c r="I540">
        <v>0</v>
      </c>
    </row>
    <row r="541" spans="1:9" x14ac:dyDescent="0.25">
      <c r="A541" t="s">
        <v>40</v>
      </c>
      <c r="B541">
        <v>897.99099999999999</v>
      </c>
      <c r="C541">
        <v>895.22199999999998</v>
      </c>
      <c r="D541">
        <v>852.69600000000003</v>
      </c>
      <c r="E541">
        <v>63.536200000000001</v>
      </c>
      <c r="F541">
        <v>0</v>
      </c>
      <c r="G541">
        <v>7.7402899999999997E-2</v>
      </c>
      <c r="H541">
        <v>1</v>
      </c>
      <c r="I541">
        <v>0</v>
      </c>
    </row>
    <row r="542" spans="1:9" x14ac:dyDescent="0.25">
      <c r="A542" t="s">
        <v>40</v>
      </c>
      <c r="B542">
        <v>907.78700000000003</v>
      </c>
      <c r="C542">
        <v>904.803</v>
      </c>
      <c r="D542">
        <v>854.56899999999996</v>
      </c>
      <c r="E542">
        <v>63.39</v>
      </c>
      <c r="F542">
        <v>0</v>
      </c>
      <c r="G542">
        <v>7.7402899999999997E-2</v>
      </c>
      <c r="H542">
        <v>1</v>
      </c>
      <c r="I542">
        <v>0</v>
      </c>
    </row>
    <row r="543" spans="1:9" x14ac:dyDescent="0.25">
      <c r="A543" t="s">
        <v>40</v>
      </c>
      <c r="B543">
        <v>901.024</v>
      </c>
      <c r="C543">
        <v>898.21699999999998</v>
      </c>
      <c r="D543">
        <v>853.28300000000002</v>
      </c>
      <c r="E543">
        <v>63.482199999999999</v>
      </c>
      <c r="F543">
        <v>0</v>
      </c>
      <c r="G543">
        <v>7.7402899999999997E-2</v>
      </c>
      <c r="H543">
        <v>1</v>
      </c>
      <c r="I543">
        <v>0</v>
      </c>
    </row>
    <row r="544" spans="1:9" x14ac:dyDescent="0.25">
      <c r="A544" t="s">
        <v>40</v>
      </c>
      <c r="B544">
        <v>899.52300000000002</v>
      </c>
      <c r="C544">
        <v>896.60199999999998</v>
      </c>
      <c r="D544">
        <v>852.91</v>
      </c>
      <c r="E544">
        <v>63.3142</v>
      </c>
      <c r="F544">
        <v>0</v>
      </c>
      <c r="G544">
        <v>7.7402899999999997E-2</v>
      </c>
      <c r="H544">
        <v>1</v>
      </c>
      <c r="I544">
        <v>0</v>
      </c>
    </row>
    <row r="545" spans="1:25" x14ac:dyDescent="0.25">
      <c r="A545" t="s">
        <v>40</v>
      </c>
      <c r="B545">
        <v>902.88699999999994</v>
      </c>
      <c r="C545">
        <v>900.14800000000002</v>
      </c>
      <c r="D545">
        <v>853.58199999999999</v>
      </c>
      <c r="E545">
        <v>63.449300000000001</v>
      </c>
      <c r="F545">
        <v>0</v>
      </c>
      <c r="G545">
        <v>7.7402899999999997E-2</v>
      </c>
      <c r="H545">
        <v>1</v>
      </c>
      <c r="I545">
        <v>0</v>
      </c>
    </row>
    <row r="546" spans="1:25" x14ac:dyDescent="0.25">
      <c r="A546" t="s">
        <v>40</v>
      </c>
      <c r="B546">
        <v>899.23599999999999</v>
      </c>
      <c r="C546">
        <v>896.423</v>
      </c>
      <c r="D546">
        <v>852.851</v>
      </c>
      <c r="E546">
        <v>63.485399999999998</v>
      </c>
      <c r="F546">
        <v>0</v>
      </c>
      <c r="G546">
        <v>7.7402899999999997E-2</v>
      </c>
      <c r="H546">
        <v>1</v>
      </c>
      <c r="I546">
        <v>0</v>
      </c>
    </row>
    <row r="547" spans="1:25" x14ac:dyDescent="0.25">
      <c r="A547" t="s">
        <v>40</v>
      </c>
      <c r="B547">
        <v>902.87400000000002</v>
      </c>
      <c r="C547">
        <v>899.95</v>
      </c>
      <c r="D547">
        <v>853.28</v>
      </c>
      <c r="E547">
        <v>63.416899999999998</v>
      </c>
      <c r="F547">
        <v>0</v>
      </c>
      <c r="G547">
        <v>7.7402899999999997E-2</v>
      </c>
      <c r="H547">
        <v>1</v>
      </c>
      <c r="I547">
        <v>0</v>
      </c>
    </row>
    <row r="548" spans="1:25" x14ac:dyDescent="0.25">
      <c r="A548" t="s">
        <v>40</v>
      </c>
      <c r="B548">
        <v>906.58199999999999</v>
      </c>
      <c r="C548">
        <v>903.78399999999999</v>
      </c>
      <c r="D548">
        <v>854.25800000000004</v>
      </c>
      <c r="E548">
        <v>63.385899999999999</v>
      </c>
      <c r="F548">
        <v>0</v>
      </c>
      <c r="G548">
        <v>7.7402899999999997E-2</v>
      </c>
      <c r="H548">
        <v>1</v>
      </c>
      <c r="I548">
        <v>0</v>
      </c>
    </row>
    <row r="549" spans="1:25" x14ac:dyDescent="0.25">
      <c r="A549" t="s">
        <v>40</v>
      </c>
      <c r="B549">
        <v>901</v>
      </c>
      <c r="C549">
        <v>898.37400000000002</v>
      </c>
      <c r="D549">
        <v>853.08600000000001</v>
      </c>
      <c r="E549">
        <v>63.432600000000001</v>
      </c>
      <c r="F549">
        <v>0</v>
      </c>
      <c r="G549">
        <v>7.7402899999999997E-2</v>
      </c>
      <c r="H549">
        <v>1</v>
      </c>
      <c r="I549">
        <v>0</v>
      </c>
    </row>
    <row r="550" spans="1:25" x14ac:dyDescent="0.25">
      <c r="A550" t="s">
        <v>40</v>
      </c>
      <c r="B550">
        <v>903.84799999999996</v>
      </c>
      <c r="C550">
        <v>901.08600000000001</v>
      </c>
      <c r="D550">
        <v>854.13499999999999</v>
      </c>
      <c r="E550">
        <v>63.726199999999999</v>
      </c>
      <c r="F550">
        <v>0</v>
      </c>
      <c r="G550">
        <v>7.7402899999999997E-2</v>
      </c>
      <c r="H550">
        <v>1</v>
      </c>
      <c r="I550">
        <v>0</v>
      </c>
    </row>
    <row r="551" spans="1:25" x14ac:dyDescent="0.25">
      <c r="A551" t="s">
        <v>40</v>
      </c>
      <c r="B551">
        <v>885.18399999999997</v>
      </c>
      <c r="C551">
        <v>882.39</v>
      </c>
      <c r="D551">
        <v>849.947</v>
      </c>
      <c r="E551">
        <v>63.508699999999997</v>
      </c>
      <c r="F551">
        <v>0</v>
      </c>
      <c r="G551">
        <v>7.7402899999999997E-2</v>
      </c>
      <c r="H551">
        <v>1</v>
      </c>
      <c r="I551">
        <v>0</v>
      </c>
    </row>
    <row r="552" spans="1:25" x14ac:dyDescent="0.25">
      <c r="A552" t="s">
        <v>40</v>
      </c>
      <c r="B552">
        <v>886.48199999999997</v>
      </c>
      <c r="C552">
        <v>883.83</v>
      </c>
      <c r="D552">
        <v>850.298</v>
      </c>
      <c r="E552">
        <v>63.471699999999998</v>
      </c>
      <c r="F552">
        <v>0</v>
      </c>
      <c r="G552">
        <v>7.7402899999999997E-2</v>
      </c>
      <c r="H552">
        <v>1</v>
      </c>
      <c r="I552">
        <v>0</v>
      </c>
    </row>
    <row r="553" spans="1:25" x14ac:dyDescent="0.25">
      <c r="A553" t="s">
        <v>40</v>
      </c>
      <c r="B553">
        <v>890.38599999999997</v>
      </c>
      <c r="C553">
        <v>887.48800000000006</v>
      </c>
      <c r="D553">
        <v>850.35699999999997</v>
      </c>
      <c r="E553">
        <v>63.322200000000002</v>
      </c>
      <c r="F553">
        <v>0</v>
      </c>
      <c r="G553">
        <v>7.7402899999999997E-2</v>
      </c>
      <c r="H553">
        <v>1</v>
      </c>
      <c r="I553">
        <v>0</v>
      </c>
    </row>
    <row r="554" spans="1:25" x14ac:dyDescent="0.25">
      <c r="A554" t="s">
        <v>40</v>
      </c>
      <c r="B554">
        <v>899.62400000000002</v>
      </c>
      <c r="C554">
        <v>896.72799999999995</v>
      </c>
      <c r="D554">
        <v>852.63599999999997</v>
      </c>
      <c r="E554">
        <v>63.356200000000001</v>
      </c>
      <c r="F554">
        <v>0</v>
      </c>
      <c r="G554">
        <v>7.7402899999999997E-2</v>
      </c>
      <c r="H554">
        <v>1</v>
      </c>
      <c r="I554">
        <v>0</v>
      </c>
    </row>
    <row r="555" spans="1:25" x14ac:dyDescent="0.25">
      <c r="A555" t="s">
        <v>40</v>
      </c>
      <c r="B555">
        <v>899.01900000000001</v>
      </c>
      <c r="C555">
        <v>896.26300000000003</v>
      </c>
      <c r="D555">
        <v>852.63099999999997</v>
      </c>
      <c r="E555">
        <v>63.457000000000001</v>
      </c>
      <c r="F555">
        <v>0</v>
      </c>
      <c r="G555">
        <v>7.7402899999999997E-2</v>
      </c>
      <c r="H555">
        <v>1</v>
      </c>
      <c r="I555">
        <v>0</v>
      </c>
    </row>
    <row r="556" spans="1:25" x14ac:dyDescent="0.25">
      <c r="A556" t="s">
        <v>40</v>
      </c>
      <c r="B556">
        <v>886.95100000000002</v>
      </c>
      <c r="C556">
        <v>884.27700000000004</v>
      </c>
      <c r="D556">
        <v>850.25800000000004</v>
      </c>
      <c r="E556">
        <v>63.528500000000001</v>
      </c>
      <c r="F556">
        <v>0</v>
      </c>
      <c r="G556">
        <v>7.7402899999999997E-2</v>
      </c>
      <c r="H556">
        <v>1</v>
      </c>
      <c r="I556">
        <v>0</v>
      </c>
    </row>
    <row r="557" spans="1:25" x14ac:dyDescent="0.25">
      <c r="A557" t="s">
        <v>40</v>
      </c>
      <c r="B557">
        <v>886.16499999999996</v>
      </c>
      <c r="C557">
        <v>883.38</v>
      </c>
      <c r="D557">
        <v>850.42899999999997</v>
      </c>
      <c r="E557">
        <v>63.593600000000002</v>
      </c>
      <c r="F557">
        <v>0</v>
      </c>
      <c r="G557">
        <v>7.7402899999999997E-2</v>
      </c>
      <c r="H557">
        <v>1</v>
      </c>
      <c r="I557">
        <v>0</v>
      </c>
    </row>
    <row r="558" spans="1:25" x14ac:dyDescent="0.25">
      <c r="A558" t="s">
        <v>40</v>
      </c>
      <c r="B558">
        <v>901.29300000000001</v>
      </c>
      <c r="C558">
        <v>898.77200000000005</v>
      </c>
      <c r="D558">
        <v>853.23400000000004</v>
      </c>
      <c r="E558">
        <v>63.378500000000003</v>
      </c>
      <c r="F558">
        <v>0</v>
      </c>
      <c r="G558">
        <v>7.7402899999999997E-2</v>
      </c>
      <c r="H558">
        <v>1</v>
      </c>
      <c r="I558">
        <v>0</v>
      </c>
    </row>
    <row r="559" spans="1:25" x14ac:dyDescent="0.25">
      <c r="A559" t="s">
        <v>40</v>
      </c>
      <c r="B559">
        <v>903.20100000000002</v>
      </c>
      <c r="C559">
        <v>900.42399999999998</v>
      </c>
      <c r="D559">
        <v>853.36800000000005</v>
      </c>
      <c r="E559">
        <v>63.301699999999997</v>
      </c>
      <c r="F559">
        <v>0</v>
      </c>
      <c r="G559">
        <v>7.7402899999999997E-2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40</v>
      </c>
      <c r="B560">
        <v>910.82100000000003</v>
      </c>
      <c r="C560">
        <v>907.83799999999997</v>
      </c>
      <c r="D560">
        <v>854.55899999999997</v>
      </c>
      <c r="E560">
        <v>63.454900000000002</v>
      </c>
      <c r="F560">
        <v>0</v>
      </c>
      <c r="G560">
        <v>7.7402899999999997E-2</v>
      </c>
      <c r="H560">
        <v>1</v>
      </c>
      <c r="I560">
        <v>0</v>
      </c>
      <c r="R560">
        <f>AVERAGE(B511:B560)</f>
        <v>897.82542000000012</v>
      </c>
      <c r="S560">
        <f>AVERAGE(C511:C560)</f>
        <v>895.0320200000001</v>
      </c>
      <c r="U560">
        <f>_xlfn.VAR.P(B511:B560)</f>
        <v>43.81972636360014</v>
      </c>
      <c r="V560">
        <f>_xlfn.VAR.P(C511:C560)</f>
        <v>43.456919779599964</v>
      </c>
      <c r="X560">
        <f>1.96*SQRT(U560)/50</f>
        <v>0.25949016227857757</v>
      </c>
      <c r="Y560">
        <f>1.96*SQRT(V560)/50</f>
        <v>0.25841370166870892</v>
      </c>
    </row>
    <row r="561" spans="1:9" x14ac:dyDescent="0.25">
      <c r="A561" t="s">
        <v>40</v>
      </c>
      <c r="B561">
        <v>45002.722500000003</v>
      </c>
      <c r="C561" t="s">
        <v>36</v>
      </c>
    </row>
    <row r="562" spans="1:9" x14ac:dyDescent="0.25">
      <c r="A562" t="s">
        <v>89</v>
      </c>
      <c r="B562">
        <v>1149.9000000000001</v>
      </c>
      <c r="C562">
        <v>1140.82</v>
      </c>
      <c r="D562">
        <v>1096.99</v>
      </c>
      <c r="E562">
        <v>272.54000000000002</v>
      </c>
      <c r="F562">
        <v>0</v>
      </c>
      <c r="G562">
        <v>1.2300499999999999E-3</v>
      </c>
      <c r="H562">
        <v>0.995116</v>
      </c>
      <c r="I562">
        <v>0</v>
      </c>
    </row>
    <row r="563" spans="1:9" x14ac:dyDescent="0.25">
      <c r="A563" t="s">
        <v>89</v>
      </c>
      <c r="B563">
        <v>1158.3</v>
      </c>
      <c r="C563">
        <v>1149.1199999999999</v>
      </c>
      <c r="D563">
        <v>1098.17</v>
      </c>
      <c r="E563">
        <v>272.41500000000002</v>
      </c>
      <c r="F563">
        <v>0</v>
      </c>
      <c r="G563">
        <v>1.2300600000000001E-3</v>
      </c>
      <c r="H563">
        <v>0.99929100000000004</v>
      </c>
      <c r="I563">
        <v>0</v>
      </c>
    </row>
    <row r="564" spans="1:9" x14ac:dyDescent="0.25">
      <c r="A564" t="s">
        <v>89</v>
      </c>
      <c r="B564">
        <v>1154.74</v>
      </c>
      <c r="C564">
        <v>1146.3800000000001</v>
      </c>
      <c r="D564">
        <v>1097.8699999999999</v>
      </c>
      <c r="E564">
        <v>272.62599999999998</v>
      </c>
      <c r="F564">
        <v>0</v>
      </c>
      <c r="G564">
        <v>1.2300499999999999E-3</v>
      </c>
      <c r="H564">
        <v>0.99844599999999994</v>
      </c>
      <c r="I564">
        <v>0</v>
      </c>
    </row>
    <row r="565" spans="1:9" x14ac:dyDescent="0.25">
      <c r="A565" t="s">
        <v>89</v>
      </c>
      <c r="B565">
        <v>1157.4100000000001</v>
      </c>
      <c r="C565">
        <v>1148.58</v>
      </c>
      <c r="D565">
        <v>1100.3599999999999</v>
      </c>
      <c r="E565">
        <v>272.49099999999999</v>
      </c>
      <c r="F565">
        <v>0</v>
      </c>
      <c r="G565">
        <v>1.2300600000000001E-3</v>
      </c>
      <c r="H565">
        <v>0.99642900000000001</v>
      </c>
      <c r="I565">
        <v>0</v>
      </c>
    </row>
    <row r="566" spans="1:9" x14ac:dyDescent="0.25">
      <c r="A566" t="s">
        <v>89</v>
      </c>
      <c r="B566">
        <v>1153.26</v>
      </c>
      <c r="C566">
        <v>1144.71</v>
      </c>
      <c r="D566">
        <v>1098.2</v>
      </c>
      <c r="E566">
        <v>272.63</v>
      </c>
      <c r="F566">
        <v>0</v>
      </c>
      <c r="G566">
        <v>1.2300499999999999E-3</v>
      </c>
      <c r="H566">
        <v>0.99751299999999998</v>
      </c>
      <c r="I566">
        <v>0</v>
      </c>
    </row>
    <row r="567" spans="1:9" x14ac:dyDescent="0.25">
      <c r="A567" t="s">
        <v>89</v>
      </c>
      <c r="B567">
        <v>1154.55</v>
      </c>
      <c r="C567">
        <v>1145.71</v>
      </c>
      <c r="D567">
        <v>1098.07</v>
      </c>
      <c r="E567">
        <v>272.505</v>
      </c>
      <c r="F567">
        <v>0</v>
      </c>
      <c r="G567">
        <v>1.2300600000000001E-3</v>
      </c>
      <c r="H567">
        <v>0.99990299999999999</v>
      </c>
      <c r="I567">
        <v>0</v>
      </c>
    </row>
    <row r="568" spans="1:9" x14ac:dyDescent="0.25">
      <c r="A568" t="s">
        <v>89</v>
      </c>
      <c r="B568">
        <v>1146.33</v>
      </c>
      <c r="C568">
        <v>1137.76</v>
      </c>
      <c r="D568">
        <v>1096.3800000000001</v>
      </c>
      <c r="E568">
        <v>272.536</v>
      </c>
      <c r="F568">
        <v>0</v>
      </c>
      <c r="G568">
        <v>1.2301199999999999E-3</v>
      </c>
      <c r="H568">
        <v>0.99927500000000002</v>
      </c>
      <c r="I568">
        <v>0</v>
      </c>
    </row>
    <row r="569" spans="1:9" x14ac:dyDescent="0.25">
      <c r="A569" t="s">
        <v>89</v>
      </c>
      <c r="B569">
        <v>1127.71</v>
      </c>
      <c r="C569">
        <v>1118.57</v>
      </c>
      <c r="D569">
        <v>1091.97</v>
      </c>
      <c r="E569">
        <v>272.61399999999998</v>
      </c>
      <c r="F569">
        <v>0</v>
      </c>
      <c r="G569">
        <v>1.2300499999999999E-3</v>
      </c>
      <c r="H569">
        <v>0.995116</v>
      </c>
      <c r="I569">
        <v>0</v>
      </c>
    </row>
    <row r="570" spans="1:9" x14ac:dyDescent="0.25">
      <c r="A570" t="s">
        <v>89</v>
      </c>
      <c r="B570">
        <v>1124.3699999999999</v>
      </c>
      <c r="C570">
        <v>1115.24</v>
      </c>
      <c r="D570">
        <v>1091.33</v>
      </c>
      <c r="E570">
        <v>272.62</v>
      </c>
      <c r="F570">
        <v>0</v>
      </c>
      <c r="G570">
        <v>1.2300600000000001E-3</v>
      </c>
      <c r="H570">
        <v>0.997479</v>
      </c>
      <c r="I570">
        <v>0</v>
      </c>
    </row>
    <row r="571" spans="1:9" x14ac:dyDescent="0.25">
      <c r="A571" t="s">
        <v>89</v>
      </c>
      <c r="B571">
        <v>1122.8599999999999</v>
      </c>
      <c r="C571">
        <v>1114.3</v>
      </c>
      <c r="D571">
        <v>1091.1099999999999</v>
      </c>
      <c r="E571">
        <v>272.505</v>
      </c>
      <c r="F571">
        <v>0</v>
      </c>
      <c r="G571">
        <v>1.2300900000000001E-3</v>
      </c>
      <c r="H571">
        <v>0.99921400000000005</v>
      </c>
      <c r="I571">
        <v>0</v>
      </c>
    </row>
    <row r="572" spans="1:9" x14ac:dyDescent="0.25">
      <c r="A572" t="s">
        <v>89</v>
      </c>
      <c r="B572">
        <v>1122.47</v>
      </c>
      <c r="C572">
        <v>1113.94</v>
      </c>
      <c r="D572">
        <v>1090.8399999999999</v>
      </c>
      <c r="E572">
        <v>272.45699999999999</v>
      </c>
      <c r="F572">
        <v>0</v>
      </c>
      <c r="G572">
        <v>1.2300499999999999E-3</v>
      </c>
      <c r="H572">
        <v>0.995116</v>
      </c>
      <c r="I572">
        <v>0</v>
      </c>
    </row>
    <row r="573" spans="1:9" x14ac:dyDescent="0.25">
      <c r="A573" t="s">
        <v>89</v>
      </c>
      <c r="B573">
        <v>1122.99</v>
      </c>
      <c r="C573">
        <v>1114.23</v>
      </c>
      <c r="D573">
        <v>1091.05</v>
      </c>
      <c r="E573">
        <v>272.517</v>
      </c>
      <c r="F573">
        <v>0</v>
      </c>
      <c r="G573">
        <v>1.2300499999999999E-3</v>
      </c>
      <c r="H573">
        <v>0.995116</v>
      </c>
      <c r="I573">
        <v>0</v>
      </c>
    </row>
    <row r="574" spans="1:9" x14ac:dyDescent="0.25">
      <c r="A574" t="s">
        <v>89</v>
      </c>
      <c r="B574">
        <v>1125.1400000000001</v>
      </c>
      <c r="C574">
        <v>1116.48</v>
      </c>
      <c r="D574">
        <v>1091.31</v>
      </c>
      <c r="E574">
        <v>272.553</v>
      </c>
      <c r="F574">
        <v>0</v>
      </c>
      <c r="G574">
        <v>1.2300499999999999E-3</v>
      </c>
      <c r="H574">
        <v>0.99986900000000001</v>
      </c>
      <c r="I574">
        <v>0</v>
      </c>
    </row>
    <row r="575" spans="1:9" x14ac:dyDescent="0.25">
      <c r="A575" t="s">
        <v>89</v>
      </c>
      <c r="B575">
        <v>1122.54</v>
      </c>
      <c r="C575">
        <v>1114.07</v>
      </c>
      <c r="D575">
        <v>1091.06</v>
      </c>
      <c r="E575">
        <v>272.541</v>
      </c>
      <c r="F575">
        <v>0</v>
      </c>
      <c r="G575">
        <v>1.2300600000000001E-3</v>
      </c>
      <c r="H575">
        <v>0.995116</v>
      </c>
      <c r="I575">
        <v>0</v>
      </c>
    </row>
    <row r="576" spans="1:9" x14ac:dyDescent="0.25">
      <c r="A576" t="s">
        <v>89</v>
      </c>
      <c r="B576">
        <v>1123.45</v>
      </c>
      <c r="C576">
        <v>1114.9000000000001</v>
      </c>
      <c r="D576">
        <v>1091.3599999999999</v>
      </c>
      <c r="E576">
        <v>272.51100000000002</v>
      </c>
      <c r="F576">
        <v>0</v>
      </c>
      <c r="G576">
        <v>1.2300499999999999E-3</v>
      </c>
      <c r="H576">
        <v>0.99752799999999997</v>
      </c>
      <c r="I576">
        <v>0</v>
      </c>
    </row>
    <row r="577" spans="1:9" x14ac:dyDescent="0.25">
      <c r="A577" t="s">
        <v>89</v>
      </c>
      <c r="B577">
        <v>1125.9100000000001</v>
      </c>
      <c r="C577">
        <v>1116.46</v>
      </c>
      <c r="D577">
        <v>1091.43</v>
      </c>
      <c r="E577">
        <v>272.48599999999999</v>
      </c>
      <c r="F577">
        <v>0</v>
      </c>
      <c r="G577">
        <v>1.2300600000000001E-3</v>
      </c>
      <c r="H577">
        <v>0.997255</v>
      </c>
      <c r="I577">
        <v>0</v>
      </c>
    </row>
    <row r="578" spans="1:9" x14ac:dyDescent="0.25">
      <c r="A578" t="s">
        <v>89</v>
      </c>
      <c r="B578">
        <v>1129.3900000000001</v>
      </c>
      <c r="C578">
        <v>1119.76</v>
      </c>
      <c r="D578">
        <v>1092.23</v>
      </c>
      <c r="E578">
        <v>272.52100000000002</v>
      </c>
      <c r="F578">
        <v>0</v>
      </c>
      <c r="G578">
        <v>1.2300499999999999E-3</v>
      </c>
      <c r="H578">
        <v>0.995116</v>
      </c>
      <c r="I578">
        <v>0</v>
      </c>
    </row>
    <row r="579" spans="1:9" x14ac:dyDescent="0.25">
      <c r="A579" t="s">
        <v>89</v>
      </c>
      <c r="B579">
        <v>1123.97</v>
      </c>
      <c r="C579">
        <v>1115.02</v>
      </c>
      <c r="D579">
        <v>1091</v>
      </c>
      <c r="E579">
        <v>272.47699999999998</v>
      </c>
      <c r="F579">
        <v>0</v>
      </c>
      <c r="G579">
        <v>1.2300600000000001E-3</v>
      </c>
      <c r="H579">
        <v>0.99960199999999999</v>
      </c>
      <c r="I579">
        <v>0</v>
      </c>
    </row>
    <row r="580" spans="1:9" x14ac:dyDescent="0.25">
      <c r="A580" t="s">
        <v>89</v>
      </c>
      <c r="B580">
        <v>1124.53</v>
      </c>
      <c r="C580">
        <v>1115.6300000000001</v>
      </c>
      <c r="D580">
        <v>1091.27</v>
      </c>
      <c r="E580">
        <v>272.58100000000002</v>
      </c>
      <c r="F580">
        <v>0</v>
      </c>
      <c r="G580">
        <v>1.2300499999999999E-3</v>
      </c>
      <c r="H580">
        <v>0.995116</v>
      </c>
      <c r="I580">
        <v>0</v>
      </c>
    </row>
    <row r="581" spans="1:9" x14ac:dyDescent="0.25">
      <c r="A581" t="s">
        <v>89</v>
      </c>
      <c r="B581">
        <v>1126.04</v>
      </c>
      <c r="C581">
        <v>1117.56</v>
      </c>
      <c r="D581">
        <v>1091.99</v>
      </c>
      <c r="E581">
        <v>272.53399999999999</v>
      </c>
      <c r="F581">
        <v>0</v>
      </c>
      <c r="G581">
        <v>1.2300499999999999E-3</v>
      </c>
      <c r="H581">
        <v>0.99877000000000005</v>
      </c>
      <c r="I581">
        <v>0</v>
      </c>
    </row>
    <row r="582" spans="1:9" x14ac:dyDescent="0.25">
      <c r="A582" t="s">
        <v>89</v>
      </c>
      <c r="B582">
        <v>1121.99</v>
      </c>
      <c r="C582">
        <v>1113.58</v>
      </c>
      <c r="D582">
        <v>1090.95</v>
      </c>
      <c r="E582">
        <v>272.50299999999999</v>
      </c>
      <c r="F582">
        <v>0</v>
      </c>
      <c r="G582">
        <v>1.2300600000000001E-3</v>
      </c>
      <c r="H582">
        <v>0.99757899999999999</v>
      </c>
      <c r="I582">
        <v>0</v>
      </c>
    </row>
    <row r="583" spans="1:9" x14ac:dyDescent="0.25">
      <c r="A583" t="s">
        <v>89</v>
      </c>
      <c r="B583">
        <v>1126.9000000000001</v>
      </c>
      <c r="C583">
        <v>1117.8499999999999</v>
      </c>
      <c r="D583">
        <v>1091.81</v>
      </c>
      <c r="E583">
        <v>272.55</v>
      </c>
      <c r="F583">
        <v>0</v>
      </c>
      <c r="G583">
        <v>1.2300499999999999E-3</v>
      </c>
      <c r="H583">
        <v>0.99845200000000001</v>
      </c>
      <c r="I583">
        <v>0</v>
      </c>
    </row>
    <row r="584" spans="1:9" x14ac:dyDescent="0.25">
      <c r="A584" t="s">
        <v>89</v>
      </c>
      <c r="B584">
        <v>1125.43</v>
      </c>
      <c r="C584">
        <v>1116.8499999999999</v>
      </c>
      <c r="D584">
        <v>1091.6400000000001</v>
      </c>
      <c r="E584">
        <v>272.58600000000001</v>
      </c>
      <c r="F584">
        <v>0</v>
      </c>
      <c r="G584">
        <v>1.23007E-3</v>
      </c>
      <c r="H584">
        <v>0.99912500000000004</v>
      </c>
      <c r="I584">
        <v>0</v>
      </c>
    </row>
    <row r="585" spans="1:9" x14ac:dyDescent="0.25">
      <c r="A585" t="s">
        <v>89</v>
      </c>
      <c r="B585">
        <v>1124.18</v>
      </c>
      <c r="C585">
        <v>1115.18</v>
      </c>
      <c r="D585">
        <v>1091.3800000000001</v>
      </c>
      <c r="E585">
        <v>272.59699999999998</v>
      </c>
      <c r="F585">
        <v>0</v>
      </c>
      <c r="G585">
        <v>1.2300499999999999E-3</v>
      </c>
      <c r="H585">
        <v>0.99567600000000001</v>
      </c>
      <c r="I585">
        <v>0</v>
      </c>
    </row>
    <row r="586" spans="1:9" x14ac:dyDescent="0.25">
      <c r="A586" t="s">
        <v>89</v>
      </c>
      <c r="B586">
        <v>1124.98</v>
      </c>
      <c r="C586">
        <v>1116.2</v>
      </c>
      <c r="D586">
        <v>1091.22</v>
      </c>
      <c r="E586">
        <v>272.61</v>
      </c>
      <c r="F586">
        <v>0</v>
      </c>
      <c r="G586">
        <v>1.2300499999999999E-3</v>
      </c>
      <c r="H586">
        <v>0.995116</v>
      </c>
      <c r="I586">
        <v>0</v>
      </c>
    </row>
    <row r="587" spans="1:9" x14ac:dyDescent="0.25">
      <c r="A587" t="s">
        <v>89</v>
      </c>
      <c r="B587">
        <v>1122.33</v>
      </c>
      <c r="C587">
        <v>1113.68</v>
      </c>
      <c r="D587">
        <v>1090.93</v>
      </c>
      <c r="E587">
        <v>272.50099999999998</v>
      </c>
      <c r="F587">
        <v>0</v>
      </c>
      <c r="G587">
        <v>1.2300600000000001E-3</v>
      </c>
      <c r="H587">
        <v>0.99928399999999995</v>
      </c>
      <c r="I587">
        <v>0</v>
      </c>
    </row>
    <row r="588" spans="1:9" x14ac:dyDescent="0.25">
      <c r="A588" t="s">
        <v>89</v>
      </c>
      <c r="B588">
        <v>1122.92</v>
      </c>
      <c r="C588">
        <v>1113.94</v>
      </c>
      <c r="D588">
        <v>1090.9000000000001</v>
      </c>
      <c r="E588">
        <v>272.54000000000002</v>
      </c>
      <c r="F588">
        <v>0</v>
      </c>
      <c r="G588">
        <v>1.2300499999999999E-3</v>
      </c>
      <c r="H588">
        <v>0.99945799999999996</v>
      </c>
      <c r="I588">
        <v>0</v>
      </c>
    </row>
    <row r="589" spans="1:9" x14ac:dyDescent="0.25">
      <c r="A589" t="s">
        <v>89</v>
      </c>
      <c r="B589">
        <v>1122.18</v>
      </c>
      <c r="C589">
        <v>1113.24</v>
      </c>
      <c r="D589">
        <v>1090.96</v>
      </c>
      <c r="E589">
        <v>272.55399999999997</v>
      </c>
      <c r="F589">
        <v>0</v>
      </c>
      <c r="G589">
        <v>1.2300499999999999E-3</v>
      </c>
      <c r="H589">
        <v>0.99777000000000005</v>
      </c>
      <c r="I589">
        <v>0</v>
      </c>
    </row>
    <row r="590" spans="1:9" x14ac:dyDescent="0.25">
      <c r="A590" t="s">
        <v>89</v>
      </c>
      <c r="B590">
        <v>1123.45</v>
      </c>
      <c r="C590">
        <v>1114.79</v>
      </c>
      <c r="D590">
        <v>1091.3499999999999</v>
      </c>
      <c r="E590">
        <v>272.60300000000001</v>
      </c>
      <c r="F590">
        <v>0</v>
      </c>
      <c r="G590">
        <v>1.2300499999999999E-3</v>
      </c>
      <c r="H590">
        <v>0.99837399999999998</v>
      </c>
      <c r="I590">
        <v>0</v>
      </c>
    </row>
    <row r="591" spans="1:9" x14ac:dyDescent="0.25">
      <c r="A591" t="s">
        <v>89</v>
      </c>
      <c r="B591">
        <v>1124.17</v>
      </c>
      <c r="C591">
        <v>1115.49</v>
      </c>
      <c r="D591">
        <v>1091.0999999999999</v>
      </c>
      <c r="E591">
        <v>272.52600000000001</v>
      </c>
      <c r="F591">
        <v>0</v>
      </c>
      <c r="G591">
        <v>1.2300499999999999E-3</v>
      </c>
      <c r="H591">
        <v>0.99915600000000004</v>
      </c>
      <c r="I591">
        <v>0</v>
      </c>
    </row>
    <row r="592" spans="1:9" x14ac:dyDescent="0.25">
      <c r="A592" t="s">
        <v>89</v>
      </c>
      <c r="B592">
        <v>1123.3800000000001</v>
      </c>
      <c r="C592">
        <v>1114.56</v>
      </c>
      <c r="D592">
        <v>1091.05</v>
      </c>
      <c r="E592">
        <v>272.512</v>
      </c>
      <c r="F592">
        <v>0</v>
      </c>
      <c r="G592">
        <v>1.2300499999999999E-3</v>
      </c>
      <c r="H592">
        <v>0.99927100000000002</v>
      </c>
      <c r="I592">
        <v>0</v>
      </c>
    </row>
    <row r="593" spans="1:9" x14ac:dyDescent="0.25">
      <c r="A593" t="s">
        <v>89</v>
      </c>
      <c r="B593">
        <v>1122.1199999999999</v>
      </c>
      <c r="C593">
        <v>1113.25</v>
      </c>
      <c r="D593">
        <v>1090.8900000000001</v>
      </c>
      <c r="E593">
        <v>272.55799999999999</v>
      </c>
      <c r="F593">
        <v>0</v>
      </c>
      <c r="G593">
        <v>1.2300499999999999E-3</v>
      </c>
      <c r="H593">
        <v>0.996645</v>
      </c>
      <c r="I593">
        <v>0</v>
      </c>
    </row>
    <row r="594" spans="1:9" x14ac:dyDescent="0.25">
      <c r="A594" t="s">
        <v>89</v>
      </c>
      <c r="B594">
        <v>1122.53</v>
      </c>
      <c r="C594">
        <v>1113.52</v>
      </c>
      <c r="D594">
        <v>1090.9000000000001</v>
      </c>
      <c r="E594">
        <v>272.51799999999997</v>
      </c>
      <c r="F594">
        <v>0</v>
      </c>
      <c r="G594">
        <v>1.2300499999999999E-3</v>
      </c>
      <c r="H594">
        <v>0.99673500000000004</v>
      </c>
      <c r="I594">
        <v>0</v>
      </c>
    </row>
    <row r="595" spans="1:9" x14ac:dyDescent="0.25">
      <c r="A595" t="s">
        <v>89</v>
      </c>
      <c r="B595">
        <v>1127.3900000000001</v>
      </c>
      <c r="C595">
        <v>1118.56</v>
      </c>
      <c r="D595">
        <v>1092.1300000000001</v>
      </c>
      <c r="E595">
        <v>272.53199999999998</v>
      </c>
      <c r="F595">
        <v>0</v>
      </c>
      <c r="G595">
        <v>1.2300600000000001E-3</v>
      </c>
      <c r="H595">
        <v>0.995116</v>
      </c>
      <c r="I595">
        <v>0</v>
      </c>
    </row>
    <row r="596" spans="1:9" x14ac:dyDescent="0.25">
      <c r="A596" t="s">
        <v>89</v>
      </c>
      <c r="B596">
        <v>1122.32</v>
      </c>
      <c r="C596">
        <v>1113.47</v>
      </c>
      <c r="D596">
        <v>1090.97</v>
      </c>
      <c r="E596">
        <v>272.59199999999998</v>
      </c>
      <c r="F596">
        <v>0</v>
      </c>
      <c r="G596">
        <v>1.2300600000000001E-3</v>
      </c>
      <c r="H596">
        <v>0.995116</v>
      </c>
      <c r="I596">
        <v>0</v>
      </c>
    </row>
    <row r="597" spans="1:9" x14ac:dyDescent="0.25">
      <c r="A597" t="s">
        <v>89</v>
      </c>
      <c r="B597">
        <v>1122.57</v>
      </c>
      <c r="C597">
        <v>1113.94</v>
      </c>
      <c r="D597">
        <v>1091.01</v>
      </c>
      <c r="E597">
        <v>272.48399999999998</v>
      </c>
      <c r="F597">
        <v>0</v>
      </c>
      <c r="G597">
        <v>1.2300600000000001E-3</v>
      </c>
      <c r="H597">
        <v>0.99998100000000001</v>
      </c>
      <c r="I597">
        <v>0</v>
      </c>
    </row>
    <row r="598" spans="1:9" x14ac:dyDescent="0.25">
      <c r="A598" t="s">
        <v>89</v>
      </c>
      <c r="B598">
        <v>1126.55</v>
      </c>
      <c r="C598">
        <v>1117.77</v>
      </c>
      <c r="D598">
        <v>1091.76</v>
      </c>
      <c r="E598">
        <v>272.51600000000002</v>
      </c>
      <c r="F598">
        <v>0</v>
      </c>
      <c r="G598">
        <v>1.2300600000000001E-3</v>
      </c>
      <c r="H598">
        <v>0.995116</v>
      </c>
      <c r="I598">
        <v>0</v>
      </c>
    </row>
    <row r="599" spans="1:9" x14ac:dyDescent="0.25">
      <c r="A599" t="s">
        <v>89</v>
      </c>
      <c r="B599">
        <v>1126.07</v>
      </c>
      <c r="C599">
        <v>1115.48</v>
      </c>
      <c r="D599">
        <v>1091.19</v>
      </c>
      <c r="E599">
        <v>272.59500000000003</v>
      </c>
      <c r="F599">
        <v>0</v>
      </c>
      <c r="G599">
        <v>1.2300499999999999E-3</v>
      </c>
      <c r="H599">
        <v>0.99677800000000005</v>
      </c>
      <c r="I599">
        <v>0</v>
      </c>
    </row>
    <row r="600" spans="1:9" x14ac:dyDescent="0.25">
      <c r="A600" t="s">
        <v>89</v>
      </c>
      <c r="B600">
        <v>1124.25</v>
      </c>
      <c r="C600">
        <v>1115.5999999999999</v>
      </c>
      <c r="D600">
        <v>1091.32</v>
      </c>
      <c r="E600">
        <v>272.64499999999998</v>
      </c>
      <c r="F600">
        <v>0</v>
      </c>
      <c r="G600">
        <v>1.2300499999999999E-3</v>
      </c>
      <c r="H600">
        <v>0.99805600000000005</v>
      </c>
      <c r="I600">
        <v>0</v>
      </c>
    </row>
    <row r="601" spans="1:9" x14ac:dyDescent="0.25">
      <c r="A601" t="s">
        <v>89</v>
      </c>
      <c r="B601">
        <v>1123.04</v>
      </c>
      <c r="C601">
        <v>1114.3599999999999</v>
      </c>
      <c r="D601">
        <v>1091.1099999999999</v>
      </c>
      <c r="E601">
        <v>272.541</v>
      </c>
      <c r="F601">
        <v>0</v>
      </c>
      <c r="G601">
        <v>1.2300499999999999E-3</v>
      </c>
      <c r="H601">
        <v>0.99870700000000001</v>
      </c>
      <c r="I601">
        <v>0</v>
      </c>
    </row>
    <row r="602" spans="1:9" x14ac:dyDescent="0.25">
      <c r="A602" t="s">
        <v>89</v>
      </c>
      <c r="B602">
        <v>1123.24</v>
      </c>
      <c r="C602">
        <v>1113.99</v>
      </c>
      <c r="D602">
        <v>1090.99</v>
      </c>
      <c r="E602">
        <v>272.58800000000002</v>
      </c>
      <c r="F602">
        <v>0</v>
      </c>
      <c r="G602">
        <v>1.2300499999999999E-3</v>
      </c>
      <c r="H602">
        <v>0.99782899999999997</v>
      </c>
      <c r="I602">
        <v>0</v>
      </c>
    </row>
    <row r="603" spans="1:9" x14ac:dyDescent="0.25">
      <c r="A603" t="s">
        <v>89</v>
      </c>
      <c r="B603">
        <v>1122.28</v>
      </c>
      <c r="C603">
        <v>1113.32</v>
      </c>
      <c r="D603">
        <v>1090.97</v>
      </c>
      <c r="E603">
        <v>272.52</v>
      </c>
      <c r="F603">
        <v>0</v>
      </c>
      <c r="G603">
        <v>1.2300600000000001E-3</v>
      </c>
      <c r="H603">
        <v>0.995116</v>
      </c>
      <c r="I603">
        <v>0</v>
      </c>
    </row>
    <row r="604" spans="1:9" x14ac:dyDescent="0.25">
      <c r="A604" t="s">
        <v>89</v>
      </c>
      <c r="B604">
        <v>1124.32</v>
      </c>
      <c r="C604">
        <v>1115.78</v>
      </c>
      <c r="D604">
        <v>1091.4000000000001</v>
      </c>
      <c r="E604">
        <v>272.49599999999998</v>
      </c>
      <c r="F604">
        <v>0</v>
      </c>
      <c r="G604">
        <v>1.2300600000000001E-3</v>
      </c>
      <c r="H604">
        <v>0.99974399999999997</v>
      </c>
      <c r="I604">
        <v>0</v>
      </c>
    </row>
    <row r="605" spans="1:9" x14ac:dyDescent="0.25">
      <c r="A605" t="s">
        <v>89</v>
      </c>
      <c r="B605">
        <v>1123.6600000000001</v>
      </c>
      <c r="C605">
        <v>1114.6400000000001</v>
      </c>
      <c r="D605">
        <v>1091.01</v>
      </c>
      <c r="E605">
        <v>272.55399999999997</v>
      </c>
      <c r="F605">
        <v>0</v>
      </c>
      <c r="G605">
        <v>1.2300499999999999E-3</v>
      </c>
      <c r="H605">
        <v>0.99895100000000003</v>
      </c>
      <c r="I605">
        <v>0</v>
      </c>
    </row>
    <row r="606" spans="1:9" x14ac:dyDescent="0.25">
      <c r="A606" t="s">
        <v>89</v>
      </c>
      <c r="B606">
        <v>1123.17</v>
      </c>
      <c r="C606">
        <v>1114.72</v>
      </c>
      <c r="D606">
        <v>1091.2</v>
      </c>
      <c r="E606">
        <v>272.68299999999999</v>
      </c>
      <c r="F606">
        <v>0</v>
      </c>
      <c r="G606">
        <v>1.2300499999999999E-3</v>
      </c>
      <c r="H606">
        <v>0.99992300000000001</v>
      </c>
      <c r="I606">
        <v>0</v>
      </c>
    </row>
    <row r="607" spans="1:9" x14ac:dyDescent="0.25">
      <c r="A607" t="s">
        <v>89</v>
      </c>
      <c r="B607">
        <v>1121.81</v>
      </c>
      <c r="C607">
        <v>1113.1099999999999</v>
      </c>
      <c r="D607">
        <v>1090.96</v>
      </c>
      <c r="E607">
        <v>272.54000000000002</v>
      </c>
      <c r="F607">
        <v>0</v>
      </c>
      <c r="G607">
        <v>1.2300499999999999E-3</v>
      </c>
      <c r="H607">
        <v>0.995116</v>
      </c>
      <c r="I607">
        <v>0</v>
      </c>
    </row>
    <row r="608" spans="1:9" x14ac:dyDescent="0.25">
      <c r="A608" t="s">
        <v>89</v>
      </c>
      <c r="B608">
        <v>1122.3499999999999</v>
      </c>
      <c r="C608">
        <v>1113.52</v>
      </c>
      <c r="D608">
        <v>1091.06</v>
      </c>
      <c r="E608">
        <v>272.52</v>
      </c>
      <c r="F608">
        <v>0</v>
      </c>
      <c r="G608">
        <v>1.2300799999999999E-3</v>
      </c>
      <c r="H608">
        <v>0.99871500000000002</v>
      </c>
      <c r="I608">
        <v>0</v>
      </c>
    </row>
    <row r="609" spans="1:25" x14ac:dyDescent="0.25">
      <c r="A609" t="s">
        <v>89</v>
      </c>
      <c r="B609">
        <v>1123.06</v>
      </c>
      <c r="C609">
        <v>1114.5</v>
      </c>
      <c r="D609">
        <v>1091.1400000000001</v>
      </c>
      <c r="E609">
        <v>272.61500000000001</v>
      </c>
      <c r="F609">
        <v>0</v>
      </c>
      <c r="G609">
        <v>1.2300499999999999E-3</v>
      </c>
      <c r="H609">
        <v>0.99920399999999998</v>
      </c>
      <c r="I609">
        <v>0</v>
      </c>
    </row>
    <row r="610" spans="1:25" x14ac:dyDescent="0.25">
      <c r="A610" t="s">
        <v>89</v>
      </c>
      <c r="B610">
        <v>1124.42</v>
      </c>
      <c r="C610">
        <v>1115.56</v>
      </c>
      <c r="D610">
        <v>1091.06</v>
      </c>
      <c r="E610">
        <v>272.54399999999998</v>
      </c>
      <c r="F610">
        <v>0</v>
      </c>
      <c r="G610">
        <v>1.2300499999999999E-3</v>
      </c>
      <c r="H610">
        <v>0.99916300000000002</v>
      </c>
      <c r="I610">
        <v>0</v>
      </c>
    </row>
    <row r="611" spans="1:25" x14ac:dyDescent="0.25">
      <c r="A611" t="s">
        <v>89</v>
      </c>
      <c r="B611">
        <v>1122.45</v>
      </c>
      <c r="C611">
        <v>1113.4000000000001</v>
      </c>
      <c r="D611">
        <v>1090.99</v>
      </c>
      <c r="E611">
        <v>272.54899999999998</v>
      </c>
      <c r="F611">
        <v>0</v>
      </c>
      <c r="G611">
        <v>1.2300499999999999E-3</v>
      </c>
      <c r="H611">
        <v>0.99761200000000005</v>
      </c>
      <c r="I611">
        <v>0</v>
      </c>
    </row>
    <row r="612" spans="1:25" x14ac:dyDescent="0.25">
      <c r="A612" t="s">
        <v>89</v>
      </c>
      <c r="B612">
        <v>1130.0899999999999</v>
      </c>
      <c r="C612">
        <v>1120.71</v>
      </c>
      <c r="D612">
        <v>1092.27</v>
      </c>
      <c r="E612">
        <v>272.46899999999999</v>
      </c>
      <c r="F612">
        <v>0</v>
      </c>
      <c r="G612">
        <v>1.2300600000000001E-3</v>
      </c>
      <c r="H612">
        <v>0.99943899999999997</v>
      </c>
      <c r="I612">
        <v>0</v>
      </c>
    </row>
    <row r="613" spans="1:25" x14ac:dyDescent="0.25">
      <c r="A613" t="s">
        <v>89</v>
      </c>
      <c r="B613">
        <v>1122.07</v>
      </c>
      <c r="C613">
        <v>1113.4000000000001</v>
      </c>
      <c r="D613">
        <v>1090.96</v>
      </c>
      <c r="E613">
        <v>272.62400000000002</v>
      </c>
      <c r="F613">
        <v>0</v>
      </c>
      <c r="G613">
        <v>1.2300499999999999E-3</v>
      </c>
      <c r="H613">
        <v>0.99730700000000005</v>
      </c>
      <c r="I613">
        <v>0</v>
      </c>
    </row>
    <row r="614" spans="1:25" x14ac:dyDescent="0.25">
      <c r="A614" t="s">
        <v>89</v>
      </c>
      <c r="B614">
        <v>1124.54</v>
      </c>
      <c r="C614">
        <v>1115.81</v>
      </c>
      <c r="D614">
        <v>1091.24</v>
      </c>
      <c r="E614">
        <v>272.66000000000003</v>
      </c>
      <c r="F614">
        <v>0</v>
      </c>
      <c r="G614">
        <v>1.2300600000000001E-3</v>
      </c>
      <c r="H614">
        <v>0.99954100000000001</v>
      </c>
      <c r="I614">
        <v>0</v>
      </c>
    </row>
    <row r="615" spans="1:25" x14ac:dyDescent="0.25">
      <c r="A615" t="s">
        <v>89</v>
      </c>
      <c r="B615">
        <v>1123.29</v>
      </c>
      <c r="C615">
        <v>1114.44</v>
      </c>
      <c r="D615">
        <v>1091.0899999999999</v>
      </c>
      <c r="E615">
        <v>272.476</v>
      </c>
      <c r="F615">
        <v>0</v>
      </c>
      <c r="G615">
        <v>1.2300600000000001E-3</v>
      </c>
      <c r="H615">
        <v>0.99983999999999995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89</v>
      </c>
      <c r="B616">
        <v>1122.3900000000001</v>
      </c>
      <c r="C616">
        <v>1114.0899999999999</v>
      </c>
      <c r="D616">
        <v>1090.74</v>
      </c>
      <c r="E616">
        <v>272.45699999999999</v>
      </c>
      <c r="F616">
        <v>0</v>
      </c>
      <c r="G616">
        <v>1.2300499999999999E-3</v>
      </c>
      <c r="H616">
        <v>0.998201</v>
      </c>
      <c r="I616">
        <v>0</v>
      </c>
      <c r="R616">
        <f>AVERAGE(B567:B616)</f>
        <v>1125.0827999999999</v>
      </c>
      <c r="S616">
        <f>AVERAGE(C567:C616)</f>
        <v>1116.2385999999999</v>
      </c>
      <c r="U616">
        <f>_xlfn.VAR.P(B567:B616)</f>
        <v>30.993396159999914</v>
      </c>
      <c r="V616">
        <f>_xlfn.VAR.P(C567:C616)</f>
        <v>30.725512040000016</v>
      </c>
      <c r="X616">
        <f>1.96*SQRT(U616)/50</f>
        <v>0.21823311452504698</v>
      </c>
      <c r="Y616">
        <f>1.96*SQRT(V616)/50</f>
        <v>0.21728794449104999</v>
      </c>
    </row>
    <row r="617" spans="1:25" x14ac:dyDescent="0.25">
      <c r="A617" t="s">
        <v>89</v>
      </c>
      <c r="B617">
        <v>56364.560599999997</v>
      </c>
      <c r="C617" t="s">
        <v>36</v>
      </c>
    </row>
    <row r="618" spans="1:25" x14ac:dyDescent="0.25">
      <c r="A618" t="s">
        <v>90</v>
      </c>
      <c r="B618">
        <v>1102.77</v>
      </c>
      <c r="C618">
        <v>1093.31</v>
      </c>
      <c r="D618">
        <v>1069.42</v>
      </c>
      <c r="E618">
        <v>250.47800000000001</v>
      </c>
      <c r="F618">
        <v>0</v>
      </c>
      <c r="G618">
        <v>1.2300499999999999E-3</v>
      </c>
      <c r="H618">
        <v>0.995116</v>
      </c>
      <c r="I618">
        <v>0</v>
      </c>
    </row>
    <row r="619" spans="1:25" x14ac:dyDescent="0.25">
      <c r="A619" t="s">
        <v>90</v>
      </c>
      <c r="B619">
        <v>1100.25</v>
      </c>
      <c r="C619">
        <v>1091.4100000000001</v>
      </c>
      <c r="D619">
        <v>1068.8</v>
      </c>
      <c r="E619">
        <v>250.46799999999999</v>
      </c>
      <c r="F619">
        <v>0</v>
      </c>
      <c r="G619">
        <v>1.2300499999999999E-3</v>
      </c>
      <c r="H619">
        <v>0.99983200000000005</v>
      </c>
      <c r="I619">
        <v>0</v>
      </c>
    </row>
    <row r="620" spans="1:25" x14ac:dyDescent="0.25">
      <c r="A620" t="s">
        <v>90</v>
      </c>
      <c r="B620">
        <v>1101.5999999999999</v>
      </c>
      <c r="C620">
        <v>1093.3</v>
      </c>
      <c r="D620">
        <v>1069.3499999999999</v>
      </c>
      <c r="E620">
        <v>250.49100000000001</v>
      </c>
      <c r="F620">
        <v>0</v>
      </c>
      <c r="G620">
        <v>1.2300499999999999E-3</v>
      </c>
      <c r="H620">
        <v>0.99833700000000003</v>
      </c>
      <c r="I620">
        <v>0</v>
      </c>
    </row>
    <row r="621" spans="1:25" x14ac:dyDescent="0.25">
      <c r="A621" t="s">
        <v>90</v>
      </c>
      <c r="B621">
        <v>1100.21</v>
      </c>
      <c r="C621">
        <v>1091.46</v>
      </c>
      <c r="D621">
        <v>1068.8599999999999</v>
      </c>
      <c r="E621">
        <v>250.47900000000001</v>
      </c>
      <c r="F621">
        <v>0</v>
      </c>
      <c r="G621">
        <v>1.2300499999999999E-3</v>
      </c>
      <c r="H621">
        <v>0.99637399999999998</v>
      </c>
      <c r="I621">
        <v>0</v>
      </c>
    </row>
    <row r="622" spans="1:25" x14ac:dyDescent="0.25">
      <c r="A622" t="s">
        <v>90</v>
      </c>
      <c r="B622">
        <v>1100.3599999999999</v>
      </c>
      <c r="C622">
        <v>1091.6400000000001</v>
      </c>
      <c r="D622">
        <v>1068.99</v>
      </c>
      <c r="E622">
        <v>250.476</v>
      </c>
      <c r="F622">
        <v>0</v>
      </c>
      <c r="G622">
        <v>1.2300499999999999E-3</v>
      </c>
      <c r="H622">
        <v>0.995116</v>
      </c>
      <c r="I622">
        <v>0</v>
      </c>
    </row>
    <row r="623" spans="1:25" x14ac:dyDescent="0.25">
      <c r="A623" t="s">
        <v>90</v>
      </c>
      <c r="B623">
        <v>1102.8</v>
      </c>
      <c r="C623">
        <v>1094.0999999999999</v>
      </c>
      <c r="D623">
        <v>1069.43</v>
      </c>
      <c r="E623">
        <v>250.46600000000001</v>
      </c>
      <c r="F623">
        <v>0</v>
      </c>
      <c r="G623">
        <v>1.2300900000000001E-3</v>
      </c>
      <c r="H623">
        <v>0.995116</v>
      </c>
      <c r="I623">
        <v>0</v>
      </c>
    </row>
    <row r="624" spans="1:25" x14ac:dyDescent="0.25">
      <c r="A624" t="s">
        <v>90</v>
      </c>
      <c r="B624">
        <v>1101.5</v>
      </c>
      <c r="C624">
        <v>1093</v>
      </c>
      <c r="D624">
        <v>1069.25</v>
      </c>
      <c r="E624">
        <v>250.476</v>
      </c>
      <c r="F624">
        <v>0</v>
      </c>
      <c r="G624">
        <v>1.2300499999999999E-3</v>
      </c>
      <c r="H624">
        <v>0.995116</v>
      </c>
      <c r="I624">
        <v>0</v>
      </c>
    </row>
    <row r="625" spans="1:9" x14ac:dyDescent="0.25">
      <c r="A625" t="s">
        <v>90</v>
      </c>
      <c r="B625">
        <v>1103.6600000000001</v>
      </c>
      <c r="C625">
        <v>1094.7</v>
      </c>
      <c r="D625">
        <v>1069.77</v>
      </c>
      <c r="E625">
        <v>250.512</v>
      </c>
      <c r="F625">
        <v>0</v>
      </c>
      <c r="G625">
        <v>1.2300499999999999E-3</v>
      </c>
      <c r="H625">
        <v>0.999278</v>
      </c>
      <c r="I625">
        <v>0</v>
      </c>
    </row>
    <row r="626" spans="1:9" x14ac:dyDescent="0.25">
      <c r="A626" t="s">
        <v>90</v>
      </c>
      <c r="B626">
        <v>1101.67</v>
      </c>
      <c r="C626">
        <v>1093.18</v>
      </c>
      <c r="D626">
        <v>1069.26</v>
      </c>
      <c r="E626">
        <v>250.50800000000001</v>
      </c>
      <c r="F626">
        <v>0</v>
      </c>
      <c r="G626">
        <v>1.2300499999999999E-3</v>
      </c>
      <c r="H626">
        <v>0.99660700000000002</v>
      </c>
      <c r="I626">
        <v>0</v>
      </c>
    </row>
    <row r="627" spans="1:9" x14ac:dyDescent="0.25">
      <c r="A627" t="s">
        <v>90</v>
      </c>
      <c r="B627">
        <v>1108.94</v>
      </c>
      <c r="C627">
        <v>1100.44</v>
      </c>
      <c r="D627">
        <v>1070.3900000000001</v>
      </c>
      <c r="E627">
        <v>250.464</v>
      </c>
      <c r="F627">
        <v>0</v>
      </c>
      <c r="G627">
        <v>1.2300499999999999E-3</v>
      </c>
      <c r="H627">
        <v>0.995116</v>
      </c>
      <c r="I627">
        <v>0</v>
      </c>
    </row>
    <row r="628" spans="1:9" x14ac:dyDescent="0.25">
      <c r="A628" t="s">
        <v>90</v>
      </c>
      <c r="B628">
        <v>1128.8599999999999</v>
      </c>
      <c r="C628">
        <v>1119.45</v>
      </c>
      <c r="D628">
        <v>1074.57</v>
      </c>
      <c r="E628">
        <v>250.48699999999999</v>
      </c>
      <c r="F628">
        <v>0</v>
      </c>
      <c r="G628">
        <v>1.2300499999999999E-3</v>
      </c>
      <c r="H628">
        <v>0.995116</v>
      </c>
      <c r="I628">
        <v>0</v>
      </c>
    </row>
    <row r="629" spans="1:9" x14ac:dyDescent="0.25">
      <c r="A629" t="s">
        <v>90</v>
      </c>
      <c r="B629">
        <v>1123.33</v>
      </c>
      <c r="C629">
        <v>1114.42</v>
      </c>
      <c r="D629">
        <v>1073.67</v>
      </c>
      <c r="E629">
        <v>250.52</v>
      </c>
      <c r="F629">
        <v>0</v>
      </c>
      <c r="G629">
        <v>1.2300499999999999E-3</v>
      </c>
      <c r="H629">
        <v>0.99887599999999999</v>
      </c>
      <c r="I629">
        <v>0</v>
      </c>
    </row>
    <row r="630" spans="1:9" x14ac:dyDescent="0.25">
      <c r="A630" t="s">
        <v>90</v>
      </c>
      <c r="B630">
        <v>1108.46</v>
      </c>
      <c r="C630">
        <v>1098.92</v>
      </c>
      <c r="D630">
        <v>1070.78</v>
      </c>
      <c r="E630">
        <v>250.524</v>
      </c>
      <c r="F630">
        <v>0</v>
      </c>
      <c r="G630">
        <v>1.2300499999999999E-3</v>
      </c>
      <c r="H630">
        <v>0.99965700000000002</v>
      </c>
      <c r="I630">
        <v>0</v>
      </c>
    </row>
    <row r="631" spans="1:9" x14ac:dyDescent="0.25">
      <c r="A631" t="s">
        <v>90</v>
      </c>
      <c r="B631">
        <v>1122.29</v>
      </c>
      <c r="C631">
        <v>1113.8399999999999</v>
      </c>
      <c r="D631">
        <v>1073.25</v>
      </c>
      <c r="E631">
        <v>250.50800000000001</v>
      </c>
      <c r="F631">
        <v>0</v>
      </c>
      <c r="G631">
        <v>1.2300499999999999E-3</v>
      </c>
      <c r="H631">
        <v>0.99979300000000004</v>
      </c>
      <c r="I631">
        <v>0</v>
      </c>
    </row>
    <row r="632" spans="1:9" x14ac:dyDescent="0.25">
      <c r="A632" t="s">
        <v>90</v>
      </c>
      <c r="B632">
        <v>1112.6199999999999</v>
      </c>
      <c r="C632">
        <v>1103.1199999999999</v>
      </c>
      <c r="D632">
        <v>1071.78</v>
      </c>
      <c r="E632">
        <v>250.52600000000001</v>
      </c>
      <c r="F632">
        <v>0</v>
      </c>
      <c r="G632">
        <v>1.2300600000000001E-3</v>
      </c>
      <c r="H632">
        <v>0.99545799999999995</v>
      </c>
      <c r="I632">
        <v>0</v>
      </c>
    </row>
    <row r="633" spans="1:9" x14ac:dyDescent="0.25">
      <c r="A633" t="s">
        <v>90</v>
      </c>
      <c r="B633">
        <v>1120.02</v>
      </c>
      <c r="C633">
        <v>1110.05</v>
      </c>
      <c r="D633">
        <v>1072.8599999999999</v>
      </c>
      <c r="E633">
        <v>250.52799999999999</v>
      </c>
      <c r="F633">
        <v>0</v>
      </c>
      <c r="G633">
        <v>1.2300600000000001E-3</v>
      </c>
      <c r="H633">
        <v>0.99724199999999996</v>
      </c>
      <c r="I633">
        <v>0</v>
      </c>
    </row>
    <row r="634" spans="1:9" x14ac:dyDescent="0.25">
      <c r="A634" t="s">
        <v>90</v>
      </c>
      <c r="B634">
        <v>1113.53</v>
      </c>
      <c r="C634">
        <v>1104.33</v>
      </c>
      <c r="D634">
        <v>1071.92</v>
      </c>
      <c r="E634">
        <v>250.54400000000001</v>
      </c>
      <c r="F634">
        <v>0</v>
      </c>
      <c r="G634">
        <v>1.2300499999999999E-3</v>
      </c>
      <c r="H634">
        <v>0.99702400000000002</v>
      </c>
      <c r="I634">
        <v>0</v>
      </c>
    </row>
    <row r="635" spans="1:9" x14ac:dyDescent="0.25">
      <c r="A635" t="s">
        <v>90</v>
      </c>
      <c r="B635">
        <v>1119.69</v>
      </c>
      <c r="C635">
        <v>1110.95</v>
      </c>
      <c r="D635">
        <v>1072.99</v>
      </c>
      <c r="E635">
        <v>250.47200000000001</v>
      </c>
      <c r="F635">
        <v>0</v>
      </c>
      <c r="G635">
        <v>1.2300499999999999E-3</v>
      </c>
      <c r="H635">
        <v>0.99822100000000002</v>
      </c>
      <c r="I635">
        <v>0</v>
      </c>
    </row>
    <row r="636" spans="1:9" x14ac:dyDescent="0.25">
      <c r="A636" t="s">
        <v>90</v>
      </c>
      <c r="B636">
        <v>1112.17</v>
      </c>
      <c r="C636">
        <v>1103.55</v>
      </c>
      <c r="D636">
        <v>1071.6600000000001</v>
      </c>
      <c r="E636">
        <v>250.53100000000001</v>
      </c>
      <c r="F636">
        <v>0</v>
      </c>
      <c r="G636">
        <v>1.2300499999999999E-3</v>
      </c>
      <c r="H636">
        <v>0.99936100000000005</v>
      </c>
      <c r="I636">
        <v>0</v>
      </c>
    </row>
    <row r="637" spans="1:9" x14ac:dyDescent="0.25">
      <c r="A637" t="s">
        <v>90</v>
      </c>
      <c r="B637">
        <v>1115.8699999999999</v>
      </c>
      <c r="C637">
        <v>1107.19</v>
      </c>
      <c r="D637">
        <v>1072.49</v>
      </c>
      <c r="E637">
        <v>250.49299999999999</v>
      </c>
      <c r="F637">
        <v>0</v>
      </c>
      <c r="G637">
        <v>1.2300499999999999E-3</v>
      </c>
      <c r="H637">
        <v>0.99879499999999999</v>
      </c>
      <c r="I637">
        <v>0</v>
      </c>
    </row>
    <row r="638" spans="1:9" x14ac:dyDescent="0.25">
      <c r="A638" t="s">
        <v>90</v>
      </c>
      <c r="B638">
        <v>1111.71</v>
      </c>
      <c r="C638">
        <v>1102.3599999999999</v>
      </c>
      <c r="D638">
        <v>1071.3499999999999</v>
      </c>
      <c r="E638">
        <v>250.51599999999999</v>
      </c>
      <c r="F638">
        <v>0</v>
      </c>
      <c r="G638">
        <v>1.2300600000000001E-3</v>
      </c>
      <c r="H638">
        <v>0.99711399999999994</v>
      </c>
      <c r="I638">
        <v>0</v>
      </c>
    </row>
    <row r="639" spans="1:9" x14ac:dyDescent="0.25">
      <c r="A639" t="s">
        <v>90</v>
      </c>
      <c r="B639">
        <v>1107.8599999999999</v>
      </c>
      <c r="C639">
        <v>1098.26</v>
      </c>
      <c r="D639">
        <v>1070.47</v>
      </c>
      <c r="E639">
        <v>250.48599999999999</v>
      </c>
      <c r="F639">
        <v>0</v>
      </c>
      <c r="G639">
        <v>1.2300499999999999E-3</v>
      </c>
      <c r="H639">
        <v>0.99861</v>
      </c>
      <c r="I639">
        <v>0</v>
      </c>
    </row>
    <row r="640" spans="1:9" x14ac:dyDescent="0.25">
      <c r="A640" t="s">
        <v>90</v>
      </c>
      <c r="B640">
        <v>1115.73</v>
      </c>
      <c r="C640">
        <v>1106.47</v>
      </c>
      <c r="D640">
        <v>1071.96</v>
      </c>
      <c r="E640">
        <v>250.50200000000001</v>
      </c>
      <c r="F640">
        <v>0</v>
      </c>
      <c r="G640">
        <v>1.23021E-3</v>
      </c>
      <c r="H640">
        <v>0.99729900000000005</v>
      </c>
      <c r="I640">
        <v>0</v>
      </c>
    </row>
    <row r="641" spans="1:9" x14ac:dyDescent="0.25">
      <c r="A641" t="s">
        <v>90</v>
      </c>
      <c r="B641">
        <v>1106.2</v>
      </c>
      <c r="C641">
        <v>1096.83</v>
      </c>
      <c r="D641">
        <v>1070.03</v>
      </c>
      <c r="E641">
        <v>250.482</v>
      </c>
      <c r="F641">
        <v>0</v>
      </c>
      <c r="G641">
        <v>1.2300900000000001E-3</v>
      </c>
      <c r="H641">
        <v>0.99754699999999996</v>
      </c>
      <c r="I641">
        <v>0</v>
      </c>
    </row>
    <row r="642" spans="1:9" x14ac:dyDescent="0.25">
      <c r="A642" t="s">
        <v>90</v>
      </c>
      <c r="B642">
        <v>1124.6099999999999</v>
      </c>
      <c r="C642">
        <v>1115.52</v>
      </c>
      <c r="D642">
        <v>1074.05</v>
      </c>
      <c r="E642">
        <v>250.52</v>
      </c>
      <c r="F642">
        <v>0</v>
      </c>
      <c r="G642">
        <v>1.2300499999999999E-3</v>
      </c>
      <c r="H642">
        <v>0.995116</v>
      </c>
      <c r="I642">
        <v>0</v>
      </c>
    </row>
    <row r="643" spans="1:9" x14ac:dyDescent="0.25">
      <c r="A643" t="s">
        <v>90</v>
      </c>
      <c r="B643">
        <v>1116.3800000000001</v>
      </c>
      <c r="C643">
        <v>1107.6600000000001</v>
      </c>
      <c r="D643">
        <v>1071.99</v>
      </c>
      <c r="E643">
        <v>250.54</v>
      </c>
      <c r="F643">
        <v>0</v>
      </c>
      <c r="G643">
        <v>1.2300499999999999E-3</v>
      </c>
      <c r="H643">
        <v>0.99518899999999999</v>
      </c>
      <c r="I643">
        <v>0</v>
      </c>
    </row>
    <row r="644" spans="1:9" x14ac:dyDescent="0.25">
      <c r="A644" t="s">
        <v>90</v>
      </c>
      <c r="B644">
        <v>1116.0999999999999</v>
      </c>
      <c r="C644">
        <v>1106.5899999999999</v>
      </c>
      <c r="D644">
        <v>1072.43</v>
      </c>
      <c r="E644">
        <v>250.56100000000001</v>
      </c>
      <c r="F644">
        <v>0</v>
      </c>
      <c r="G644">
        <v>1.2300499999999999E-3</v>
      </c>
      <c r="H644">
        <v>0.99742900000000001</v>
      </c>
      <c r="I644">
        <v>0</v>
      </c>
    </row>
    <row r="645" spans="1:9" x14ac:dyDescent="0.25">
      <c r="A645" t="s">
        <v>90</v>
      </c>
      <c r="B645">
        <v>1104.51</v>
      </c>
      <c r="C645">
        <v>1095.47</v>
      </c>
      <c r="D645">
        <v>1069.94</v>
      </c>
      <c r="E645">
        <v>250.54499999999999</v>
      </c>
      <c r="F645">
        <v>0</v>
      </c>
      <c r="G645">
        <v>1.2300799999999999E-3</v>
      </c>
      <c r="H645">
        <v>0.99837200000000004</v>
      </c>
      <c r="I645">
        <v>0</v>
      </c>
    </row>
    <row r="646" spans="1:9" x14ac:dyDescent="0.25">
      <c r="A646" t="s">
        <v>90</v>
      </c>
      <c r="B646">
        <v>1107.42</v>
      </c>
      <c r="C646">
        <v>1098.6099999999999</v>
      </c>
      <c r="D646">
        <v>1070.7</v>
      </c>
      <c r="E646">
        <v>250.52</v>
      </c>
      <c r="F646">
        <v>0</v>
      </c>
      <c r="G646">
        <v>1.2300499999999999E-3</v>
      </c>
      <c r="H646">
        <v>0.99676399999999998</v>
      </c>
      <c r="I646">
        <v>0</v>
      </c>
    </row>
    <row r="647" spans="1:9" x14ac:dyDescent="0.25">
      <c r="A647" t="s">
        <v>90</v>
      </c>
      <c r="B647">
        <v>1107.82</v>
      </c>
      <c r="C647">
        <v>1098.83</v>
      </c>
      <c r="D647">
        <v>1070.6400000000001</v>
      </c>
      <c r="E647">
        <v>250.52799999999999</v>
      </c>
      <c r="F647">
        <v>0</v>
      </c>
      <c r="G647">
        <v>1.2300499999999999E-3</v>
      </c>
      <c r="H647">
        <v>0.99929100000000004</v>
      </c>
      <c r="I647">
        <v>0</v>
      </c>
    </row>
    <row r="648" spans="1:9" x14ac:dyDescent="0.25">
      <c r="A648" t="s">
        <v>90</v>
      </c>
      <c r="B648">
        <v>1105.8</v>
      </c>
      <c r="C648">
        <v>1096.6300000000001</v>
      </c>
      <c r="D648">
        <v>1070.25</v>
      </c>
      <c r="E648">
        <v>250.54300000000001</v>
      </c>
      <c r="F648">
        <v>0</v>
      </c>
      <c r="G648">
        <v>1.2300499999999999E-3</v>
      </c>
      <c r="H648">
        <v>0.99521899999999996</v>
      </c>
      <c r="I648">
        <v>0</v>
      </c>
    </row>
    <row r="649" spans="1:9" x14ac:dyDescent="0.25">
      <c r="A649" t="s">
        <v>90</v>
      </c>
      <c r="B649">
        <v>1104.8800000000001</v>
      </c>
      <c r="C649">
        <v>1096.28</v>
      </c>
      <c r="D649">
        <v>1070.03</v>
      </c>
      <c r="E649">
        <v>250.53200000000001</v>
      </c>
      <c r="F649">
        <v>0</v>
      </c>
      <c r="G649">
        <v>1.2300600000000001E-3</v>
      </c>
      <c r="H649">
        <v>0.995116</v>
      </c>
      <c r="I649">
        <v>0</v>
      </c>
    </row>
    <row r="650" spans="1:9" x14ac:dyDescent="0.25">
      <c r="A650" t="s">
        <v>90</v>
      </c>
      <c r="B650">
        <v>1110.04</v>
      </c>
      <c r="C650">
        <v>1101.26</v>
      </c>
      <c r="D650">
        <v>1071.07</v>
      </c>
      <c r="E650">
        <v>250.51499999999999</v>
      </c>
      <c r="F650">
        <v>0</v>
      </c>
      <c r="G650">
        <v>1.2300799999999999E-3</v>
      </c>
      <c r="H650">
        <v>0.995116</v>
      </c>
      <c r="I650">
        <v>0</v>
      </c>
    </row>
    <row r="651" spans="1:9" x14ac:dyDescent="0.25">
      <c r="A651" t="s">
        <v>90</v>
      </c>
      <c r="B651">
        <v>1113.3800000000001</v>
      </c>
      <c r="C651">
        <v>1104.28</v>
      </c>
      <c r="D651">
        <v>1071.8499999999999</v>
      </c>
      <c r="E651">
        <v>250.56200000000001</v>
      </c>
      <c r="F651">
        <v>0</v>
      </c>
      <c r="G651">
        <v>1.2300499999999999E-3</v>
      </c>
      <c r="H651">
        <v>0.99908799999999998</v>
      </c>
      <c r="I651">
        <v>0</v>
      </c>
    </row>
    <row r="652" spans="1:9" x14ac:dyDescent="0.25">
      <c r="A652" t="s">
        <v>90</v>
      </c>
      <c r="B652">
        <v>1116.8599999999999</v>
      </c>
      <c r="C652">
        <v>1107.92</v>
      </c>
      <c r="D652">
        <v>1072.79</v>
      </c>
      <c r="E652">
        <v>250.53200000000001</v>
      </c>
      <c r="F652">
        <v>0</v>
      </c>
      <c r="G652">
        <v>1.2300499999999999E-3</v>
      </c>
      <c r="H652">
        <v>0.99917599999999995</v>
      </c>
      <c r="I652">
        <v>0</v>
      </c>
    </row>
    <row r="653" spans="1:9" x14ac:dyDescent="0.25">
      <c r="A653" t="s">
        <v>90</v>
      </c>
      <c r="B653">
        <v>1102.6199999999999</v>
      </c>
      <c r="C653">
        <v>1093.81</v>
      </c>
      <c r="D653">
        <v>1069.6400000000001</v>
      </c>
      <c r="E653">
        <v>250.548</v>
      </c>
      <c r="F653">
        <v>0</v>
      </c>
      <c r="G653">
        <v>1.2300600000000001E-3</v>
      </c>
      <c r="H653">
        <v>0.995116</v>
      </c>
      <c r="I653">
        <v>0</v>
      </c>
    </row>
    <row r="654" spans="1:9" x14ac:dyDescent="0.25">
      <c r="A654" t="s">
        <v>90</v>
      </c>
      <c r="B654">
        <v>1105.8399999999999</v>
      </c>
      <c r="C654">
        <v>1096.4100000000001</v>
      </c>
      <c r="D654">
        <v>1070.23</v>
      </c>
      <c r="E654">
        <v>250.578</v>
      </c>
      <c r="F654">
        <v>0</v>
      </c>
      <c r="G654">
        <v>1.2300499999999999E-3</v>
      </c>
      <c r="H654">
        <v>0.99761999999999995</v>
      </c>
      <c r="I654">
        <v>0</v>
      </c>
    </row>
    <row r="655" spans="1:9" x14ac:dyDescent="0.25">
      <c r="A655" t="s">
        <v>90</v>
      </c>
      <c r="B655">
        <v>1104.3399999999999</v>
      </c>
      <c r="C655">
        <v>1095.69</v>
      </c>
      <c r="D655">
        <v>1069.96</v>
      </c>
      <c r="E655">
        <v>250.541</v>
      </c>
      <c r="F655">
        <v>0</v>
      </c>
      <c r="G655">
        <v>1.2300499999999999E-3</v>
      </c>
      <c r="H655">
        <v>0.99739800000000001</v>
      </c>
      <c r="I655">
        <v>0</v>
      </c>
    </row>
    <row r="656" spans="1:9" x14ac:dyDescent="0.25">
      <c r="A656" t="s">
        <v>90</v>
      </c>
      <c r="B656">
        <v>1108.93</v>
      </c>
      <c r="C656">
        <v>1100.06</v>
      </c>
      <c r="D656">
        <v>1070.8800000000001</v>
      </c>
      <c r="E656">
        <v>250.518</v>
      </c>
      <c r="F656">
        <v>0</v>
      </c>
      <c r="G656">
        <v>1.2300600000000001E-3</v>
      </c>
      <c r="H656">
        <v>0.99972899999999998</v>
      </c>
      <c r="I656">
        <v>0</v>
      </c>
    </row>
    <row r="657" spans="1:25" x14ac:dyDescent="0.25">
      <c r="A657" t="s">
        <v>90</v>
      </c>
      <c r="B657">
        <v>1108.6099999999999</v>
      </c>
      <c r="C657">
        <v>1099.81</v>
      </c>
      <c r="D657">
        <v>1070.82</v>
      </c>
      <c r="E657">
        <v>250.48599999999999</v>
      </c>
      <c r="F657">
        <v>0</v>
      </c>
      <c r="G657">
        <v>1.2300499999999999E-3</v>
      </c>
      <c r="H657">
        <v>0.997166</v>
      </c>
      <c r="I657">
        <v>0</v>
      </c>
    </row>
    <row r="658" spans="1:25" x14ac:dyDescent="0.25">
      <c r="A658" t="s">
        <v>90</v>
      </c>
      <c r="B658">
        <v>1109.07</v>
      </c>
      <c r="C658">
        <v>1100.07</v>
      </c>
      <c r="D658">
        <v>1070.69</v>
      </c>
      <c r="E658">
        <v>250.524</v>
      </c>
      <c r="F658">
        <v>0</v>
      </c>
      <c r="G658">
        <v>1.2300499999999999E-3</v>
      </c>
      <c r="H658">
        <v>0.995116</v>
      </c>
      <c r="I658">
        <v>0</v>
      </c>
    </row>
    <row r="659" spans="1:25" x14ac:dyDescent="0.25">
      <c r="A659" t="s">
        <v>90</v>
      </c>
      <c r="B659">
        <v>1102.78</v>
      </c>
      <c r="C659">
        <v>1094.01</v>
      </c>
      <c r="D659">
        <v>1069.56</v>
      </c>
      <c r="E659">
        <v>250.512</v>
      </c>
      <c r="F659">
        <v>0</v>
      </c>
      <c r="G659">
        <v>1.2300499999999999E-3</v>
      </c>
      <c r="H659">
        <v>0.999533</v>
      </c>
      <c r="I659">
        <v>0</v>
      </c>
    </row>
    <row r="660" spans="1:25" x14ac:dyDescent="0.25">
      <c r="A660" t="s">
        <v>90</v>
      </c>
      <c r="B660">
        <v>1125.6199999999999</v>
      </c>
      <c r="C660">
        <v>1116.76</v>
      </c>
      <c r="D660">
        <v>1074.29</v>
      </c>
      <c r="E660">
        <v>250.56</v>
      </c>
      <c r="F660">
        <v>0</v>
      </c>
      <c r="G660">
        <v>1.2300499999999999E-3</v>
      </c>
      <c r="H660">
        <v>0.99826999999999999</v>
      </c>
      <c r="I660">
        <v>0</v>
      </c>
    </row>
    <row r="661" spans="1:25" x14ac:dyDescent="0.25">
      <c r="A661" t="s">
        <v>90</v>
      </c>
      <c r="B661">
        <v>1110.4000000000001</v>
      </c>
      <c r="C661">
        <v>1101.69</v>
      </c>
      <c r="D661">
        <v>1071.29</v>
      </c>
      <c r="E661">
        <v>250.58199999999999</v>
      </c>
      <c r="F661">
        <v>0</v>
      </c>
      <c r="G661">
        <v>1.2300600000000001E-3</v>
      </c>
      <c r="H661">
        <v>0.997143</v>
      </c>
      <c r="I661">
        <v>0</v>
      </c>
    </row>
    <row r="662" spans="1:25" x14ac:dyDescent="0.25">
      <c r="A662" t="s">
        <v>90</v>
      </c>
      <c r="B662">
        <v>1103.3399999999999</v>
      </c>
      <c r="C662">
        <v>1094.49</v>
      </c>
      <c r="D662">
        <v>1069.69</v>
      </c>
      <c r="E662">
        <v>250.55699999999999</v>
      </c>
      <c r="F662">
        <v>0</v>
      </c>
      <c r="G662">
        <v>1.23007E-3</v>
      </c>
      <c r="H662">
        <v>0.995116</v>
      </c>
      <c r="I662">
        <v>0</v>
      </c>
    </row>
    <row r="663" spans="1:25" x14ac:dyDescent="0.25">
      <c r="A663" t="s">
        <v>90</v>
      </c>
      <c r="B663">
        <v>1100.56</v>
      </c>
      <c r="C663">
        <v>1091.73</v>
      </c>
      <c r="D663">
        <v>1069.1099999999999</v>
      </c>
      <c r="E663">
        <v>250.536</v>
      </c>
      <c r="F663">
        <v>0</v>
      </c>
      <c r="G663">
        <v>1.2300499999999999E-3</v>
      </c>
      <c r="H663">
        <v>0.99994700000000003</v>
      </c>
      <c r="I663">
        <v>0</v>
      </c>
    </row>
    <row r="664" spans="1:25" x14ac:dyDescent="0.25">
      <c r="A664" t="s">
        <v>90</v>
      </c>
      <c r="B664">
        <v>1103.5</v>
      </c>
      <c r="C664">
        <v>1094.51</v>
      </c>
      <c r="D664">
        <v>1069.76</v>
      </c>
      <c r="E664">
        <v>250.53399999999999</v>
      </c>
      <c r="F664">
        <v>0</v>
      </c>
      <c r="G664">
        <v>1.2300499999999999E-3</v>
      </c>
      <c r="H664">
        <v>0.995116</v>
      </c>
      <c r="I664">
        <v>0</v>
      </c>
    </row>
    <row r="665" spans="1:25" x14ac:dyDescent="0.25">
      <c r="A665" t="s">
        <v>90</v>
      </c>
      <c r="B665">
        <v>1101.6199999999999</v>
      </c>
      <c r="C665">
        <v>1092.54</v>
      </c>
      <c r="D665">
        <v>1069.23</v>
      </c>
      <c r="E665">
        <v>250.541</v>
      </c>
      <c r="F665">
        <v>0</v>
      </c>
      <c r="G665">
        <v>1.2300499999999999E-3</v>
      </c>
      <c r="H665">
        <v>0.995116</v>
      </c>
      <c r="I665">
        <v>0</v>
      </c>
    </row>
    <row r="666" spans="1:25" x14ac:dyDescent="0.25">
      <c r="A666" t="s">
        <v>90</v>
      </c>
      <c r="B666">
        <v>1098.67</v>
      </c>
      <c r="C666">
        <v>1090.03</v>
      </c>
      <c r="D666">
        <v>1068.8800000000001</v>
      </c>
      <c r="E666">
        <v>250.54900000000001</v>
      </c>
      <c r="F666">
        <v>0</v>
      </c>
      <c r="G666">
        <v>1.2300499999999999E-3</v>
      </c>
      <c r="H666">
        <v>0.99865800000000005</v>
      </c>
      <c r="I666">
        <v>0</v>
      </c>
    </row>
    <row r="667" spans="1:25" x14ac:dyDescent="0.25">
      <c r="A667" t="s">
        <v>90</v>
      </c>
      <c r="B667">
        <v>1112.18</v>
      </c>
      <c r="C667">
        <v>1103.31</v>
      </c>
      <c r="D667">
        <v>1071.54</v>
      </c>
      <c r="E667">
        <v>250.57</v>
      </c>
      <c r="F667">
        <v>0</v>
      </c>
      <c r="G667">
        <v>1.2300600000000001E-3</v>
      </c>
      <c r="H667">
        <v>0.99852399999999997</v>
      </c>
      <c r="I667">
        <v>0</v>
      </c>
    </row>
    <row r="668" spans="1:25" x14ac:dyDescent="0.25">
      <c r="A668" t="s">
        <v>90</v>
      </c>
      <c r="B668">
        <v>1107.8900000000001</v>
      </c>
      <c r="C668">
        <v>1098.8699999999999</v>
      </c>
      <c r="D668">
        <v>1070.72</v>
      </c>
      <c r="E668">
        <v>250.56399999999999</v>
      </c>
      <c r="F668">
        <v>0</v>
      </c>
      <c r="G668">
        <v>1.23007E-3</v>
      </c>
      <c r="H668">
        <v>0.99862200000000001</v>
      </c>
      <c r="I668">
        <v>0</v>
      </c>
    </row>
    <row r="669" spans="1:25" x14ac:dyDescent="0.25">
      <c r="A669" t="s">
        <v>90</v>
      </c>
      <c r="B669">
        <v>1103.52</v>
      </c>
      <c r="C669">
        <v>1094.99</v>
      </c>
      <c r="D669">
        <v>1069.99</v>
      </c>
      <c r="E669">
        <v>250.56899999999999</v>
      </c>
      <c r="F669">
        <v>0</v>
      </c>
      <c r="G669">
        <v>1.2300499999999999E-3</v>
      </c>
      <c r="H669">
        <v>0.99632699999999996</v>
      </c>
      <c r="I669">
        <v>0</v>
      </c>
    </row>
    <row r="670" spans="1:25" x14ac:dyDescent="0.25">
      <c r="A670" t="s">
        <v>90</v>
      </c>
      <c r="B670">
        <v>1101.3599999999999</v>
      </c>
      <c r="C670">
        <v>1092.48</v>
      </c>
      <c r="D670">
        <v>1069.28</v>
      </c>
      <c r="E670">
        <v>250.52799999999999</v>
      </c>
      <c r="F670">
        <v>0</v>
      </c>
      <c r="G670">
        <v>1.2300499999999999E-3</v>
      </c>
      <c r="H670">
        <v>0.995116</v>
      </c>
      <c r="I670">
        <v>0</v>
      </c>
    </row>
    <row r="671" spans="1:25" x14ac:dyDescent="0.25">
      <c r="A671" t="s">
        <v>90</v>
      </c>
      <c r="B671">
        <v>1101.58</v>
      </c>
      <c r="C671">
        <v>1092.8399999999999</v>
      </c>
      <c r="D671">
        <v>1069.1600000000001</v>
      </c>
      <c r="E671">
        <v>250.50299999999999</v>
      </c>
      <c r="F671">
        <v>0</v>
      </c>
      <c r="G671">
        <v>1.2300499999999999E-3</v>
      </c>
      <c r="H671">
        <v>0.99661699999999998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90</v>
      </c>
      <c r="B672">
        <v>1104.43</v>
      </c>
      <c r="C672">
        <v>1095.83</v>
      </c>
      <c r="D672">
        <v>1069.98</v>
      </c>
      <c r="E672">
        <v>250.505</v>
      </c>
      <c r="F672">
        <v>0</v>
      </c>
      <c r="G672">
        <v>1.2300600000000001E-3</v>
      </c>
      <c r="H672">
        <v>0.99965300000000001</v>
      </c>
      <c r="I672">
        <v>0</v>
      </c>
      <c r="R672">
        <f>AVERAGE(B623:B672)</f>
        <v>1109.6313999999998</v>
      </c>
      <c r="S672">
        <f>AVERAGE(C623:C672)</f>
        <v>1100.6828</v>
      </c>
      <c r="U672">
        <f>_xlfn.VAR.P(B623:B672)</f>
        <v>53.274544039999839</v>
      </c>
      <c r="V672">
        <f>_xlfn.VAR.P(C623:C672)</f>
        <v>51.98012016000007</v>
      </c>
      <c r="X672">
        <f>1.96*SQRT(U672)/50</f>
        <v>0.28611849879660933</v>
      </c>
      <c r="Y672">
        <f>1.96*SQRT(V672)/50</f>
        <v>0.28262118081039594</v>
      </c>
    </row>
    <row r="673" spans="1:9" x14ac:dyDescent="0.25">
      <c r="A673" t="s">
        <v>90</v>
      </c>
      <c r="B673">
        <v>55603.562299999998</v>
      </c>
      <c r="C673" t="s">
        <v>36</v>
      </c>
    </row>
    <row r="674" spans="1:9" x14ac:dyDescent="0.25">
      <c r="A674" t="s">
        <v>109</v>
      </c>
      <c r="B674">
        <v>1174.55</v>
      </c>
      <c r="C674">
        <v>1165.83</v>
      </c>
      <c r="D674">
        <v>1140.42</v>
      </c>
      <c r="E674">
        <v>272.49700000000001</v>
      </c>
      <c r="F674">
        <v>0</v>
      </c>
      <c r="G674">
        <v>1.2300499999999999E-3</v>
      </c>
      <c r="H674">
        <v>0.99935200000000002</v>
      </c>
      <c r="I674">
        <v>0</v>
      </c>
    </row>
    <row r="675" spans="1:9" x14ac:dyDescent="0.25">
      <c r="A675" t="s">
        <v>109</v>
      </c>
      <c r="B675">
        <v>1175.8900000000001</v>
      </c>
      <c r="C675">
        <v>1166.9000000000001</v>
      </c>
      <c r="D675">
        <v>1140.73</v>
      </c>
      <c r="E675">
        <v>272.589</v>
      </c>
      <c r="F675">
        <v>0</v>
      </c>
      <c r="G675">
        <v>1.2300499999999999E-3</v>
      </c>
      <c r="H675">
        <v>0.99791300000000005</v>
      </c>
      <c r="I675">
        <v>0</v>
      </c>
    </row>
    <row r="676" spans="1:9" x14ac:dyDescent="0.25">
      <c r="A676" t="s">
        <v>109</v>
      </c>
      <c r="B676">
        <v>1177.94</v>
      </c>
      <c r="C676">
        <v>1168.97</v>
      </c>
      <c r="D676">
        <v>1141.1300000000001</v>
      </c>
      <c r="E676">
        <v>272.51400000000001</v>
      </c>
      <c r="F676">
        <v>0</v>
      </c>
      <c r="G676">
        <v>1.2300499999999999E-3</v>
      </c>
      <c r="H676">
        <v>0.995116</v>
      </c>
      <c r="I676">
        <v>0</v>
      </c>
    </row>
    <row r="677" spans="1:9" x14ac:dyDescent="0.25">
      <c r="A677" t="s">
        <v>109</v>
      </c>
      <c r="B677">
        <v>1172.3499999999999</v>
      </c>
      <c r="C677">
        <v>1163.3599999999999</v>
      </c>
      <c r="D677">
        <v>1140</v>
      </c>
      <c r="E677">
        <v>272.52300000000002</v>
      </c>
      <c r="F677">
        <v>0</v>
      </c>
      <c r="G677">
        <v>1.2300600000000001E-3</v>
      </c>
      <c r="H677">
        <v>0.99653199999999997</v>
      </c>
      <c r="I677">
        <v>0</v>
      </c>
    </row>
    <row r="678" spans="1:9" x14ac:dyDescent="0.25">
      <c r="A678" t="s">
        <v>109</v>
      </c>
      <c r="B678">
        <v>1190.97</v>
      </c>
      <c r="C678">
        <v>1182.43</v>
      </c>
      <c r="D678">
        <v>1144.0999999999999</v>
      </c>
      <c r="E678">
        <v>272.49</v>
      </c>
      <c r="F678">
        <v>0</v>
      </c>
      <c r="G678">
        <v>1.2300499999999999E-3</v>
      </c>
      <c r="H678">
        <v>0.995116</v>
      </c>
      <c r="I678">
        <v>0</v>
      </c>
    </row>
    <row r="679" spans="1:9" x14ac:dyDescent="0.25">
      <c r="A679" t="s">
        <v>109</v>
      </c>
      <c r="B679">
        <v>1196.9100000000001</v>
      </c>
      <c r="C679">
        <v>1188.02</v>
      </c>
      <c r="D679">
        <v>1144.95</v>
      </c>
      <c r="E679">
        <v>272.58600000000001</v>
      </c>
      <c r="F679">
        <v>0</v>
      </c>
      <c r="G679">
        <v>1.2300499999999999E-3</v>
      </c>
      <c r="H679">
        <v>0.995116</v>
      </c>
      <c r="I679">
        <v>0</v>
      </c>
    </row>
    <row r="680" spans="1:9" x14ac:dyDescent="0.25">
      <c r="A680" t="s">
        <v>109</v>
      </c>
      <c r="B680">
        <v>1190.98</v>
      </c>
      <c r="C680">
        <v>1182.02</v>
      </c>
      <c r="D680">
        <v>1143.76</v>
      </c>
      <c r="E680">
        <v>272.52999999999997</v>
      </c>
      <c r="F680">
        <v>0</v>
      </c>
      <c r="G680">
        <v>1.2300499999999999E-3</v>
      </c>
      <c r="H680">
        <v>0.99826000000000004</v>
      </c>
      <c r="I680">
        <v>0</v>
      </c>
    </row>
    <row r="681" spans="1:9" x14ac:dyDescent="0.25">
      <c r="A681" t="s">
        <v>109</v>
      </c>
      <c r="B681">
        <v>1187.81</v>
      </c>
      <c r="C681">
        <v>1179.1199999999999</v>
      </c>
      <c r="D681">
        <v>1143.19</v>
      </c>
      <c r="E681">
        <v>272.51600000000002</v>
      </c>
      <c r="F681">
        <v>0</v>
      </c>
      <c r="G681">
        <v>1.2300600000000001E-3</v>
      </c>
      <c r="H681">
        <v>0.99928399999999995</v>
      </c>
      <c r="I681">
        <v>0</v>
      </c>
    </row>
    <row r="682" spans="1:9" x14ac:dyDescent="0.25">
      <c r="A682" t="s">
        <v>109</v>
      </c>
      <c r="B682">
        <v>1201.1099999999999</v>
      </c>
      <c r="C682">
        <v>1192.3399999999999</v>
      </c>
      <c r="D682">
        <v>1146.0899999999999</v>
      </c>
      <c r="E682">
        <v>272.54000000000002</v>
      </c>
      <c r="F682">
        <v>0</v>
      </c>
      <c r="G682">
        <v>1.2300499999999999E-3</v>
      </c>
      <c r="H682">
        <v>0.99918200000000001</v>
      </c>
      <c r="I682">
        <v>0</v>
      </c>
    </row>
    <row r="683" spans="1:9" x14ac:dyDescent="0.25">
      <c r="A683" t="s">
        <v>109</v>
      </c>
      <c r="B683">
        <v>1196.44</v>
      </c>
      <c r="C683">
        <v>1187.8800000000001</v>
      </c>
      <c r="D683">
        <v>1145.4000000000001</v>
      </c>
      <c r="E683">
        <v>272.57900000000001</v>
      </c>
      <c r="F683">
        <v>0</v>
      </c>
      <c r="G683">
        <v>1.2300600000000001E-3</v>
      </c>
      <c r="H683">
        <v>0.99947200000000003</v>
      </c>
      <c r="I683">
        <v>0</v>
      </c>
    </row>
    <row r="684" spans="1:9" x14ac:dyDescent="0.25">
      <c r="A684" t="s">
        <v>109</v>
      </c>
      <c r="B684">
        <v>1190.83</v>
      </c>
      <c r="C684">
        <v>1181.78</v>
      </c>
      <c r="D684">
        <v>1143.79</v>
      </c>
      <c r="E684">
        <v>272.49200000000002</v>
      </c>
      <c r="F684">
        <v>0</v>
      </c>
      <c r="G684">
        <v>1.2300600000000001E-3</v>
      </c>
      <c r="H684">
        <v>0.99945099999999998</v>
      </c>
      <c r="I684">
        <v>0</v>
      </c>
    </row>
    <row r="685" spans="1:9" x14ac:dyDescent="0.25">
      <c r="A685" t="s">
        <v>109</v>
      </c>
      <c r="B685">
        <v>1198.46</v>
      </c>
      <c r="C685">
        <v>1189.8900000000001</v>
      </c>
      <c r="D685">
        <v>1145.8499999999999</v>
      </c>
      <c r="E685">
        <v>272.58800000000002</v>
      </c>
      <c r="F685">
        <v>0</v>
      </c>
      <c r="G685">
        <v>1.2300499999999999E-3</v>
      </c>
      <c r="H685">
        <v>0.99656500000000003</v>
      </c>
      <c r="I685">
        <v>0</v>
      </c>
    </row>
    <row r="686" spans="1:9" x14ac:dyDescent="0.25">
      <c r="A686" t="s">
        <v>109</v>
      </c>
      <c r="B686">
        <v>1195.8399999999999</v>
      </c>
      <c r="C686">
        <v>1186.21</v>
      </c>
      <c r="D686">
        <v>1144.8599999999999</v>
      </c>
      <c r="E686">
        <v>272.54199999999997</v>
      </c>
      <c r="F686">
        <v>0</v>
      </c>
      <c r="G686">
        <v>1.2300499999999999E-3</v>
      </c>
      <c r="H686">
        <v>0.99894099999999997</v>
      </c>
      <c r="I686">
        <v>0</v>
      </c>
    </row>
    <row r="687" spans="1:9" x14ac:dyDescent="0.25">
      <c r="A687" t="s">
        <v>109</v>
      </c>
      <c r="B687">
        <v>1202.7</v>
      </c>
      <c r="C687">
        <v>1193.27</v>
      </c>
      <c r="D687">
        <v>1145.3699999999999</v>
      </c>
      <c r="E687">
        <v>272.49799999999999</v>
      </c>
      <c r="F687">
        <v>0</v>
      </c>
      <c r="G687">
        <v>1.2300799999999999E-3</v>
      </c>
      <c r="H687">
        <v>0.995556</v>
      </c>
      <c r="I687">
        <v>0</v>
      </c>
    </row>
    <row r="688" spans="1:9" x14ac:dyDescent="0.25">
      <c r="A688" t="s">
        <v>109</v>
      </c>
      <c r="B688">
        <v>1200.21</v>
      </c>
      <c r="C688">
        <v>1191.7</v>
      </c>
      <c r="D688">
        <v>1145.31</v>
      </c>
      <c r="E688">
        <v>272.584</v>
      </c>
      <c r="F688">
        <v>0</v>
      </c>
      <c r="G688">
        <v>1.2300499999999999E-3</v>
      </c>
      <c r="H688">
        <v>0.99549500000000002</v>
      </c>
      <c r="I688">
        <v>0</v>
      </c>
    </row>
    <row r="689" spans="1:9" x14ac:dyDescent="0.25">
      <c r="A689" t="s">
        <v>109</v>
      </c>
      <c r="B689">
        <v>1204.1400000000001</v>
      </c>
      <c r="C689">
        <v>1195.3399999999999</v>
      </c>
      <c r="D689">
        <v>1145.98</v>
      </c>
      <c r="E689">
        <v>272.47000000000003</v>
      </c>
      <c r="F689">
        <v>0</v>
      </c>
      <c r="G689">
        <v>1.2300600000000001E-3</v>
      </c>
      <c r="H689">
        <v>0.995116</v>
      </c>
      <c r="I689">
        <v>0</v>
      </c>
    </row>
    <row r="690" spans="1:9" x14ac:dyDescent="0.25">
      <c r="A690" t="s">
        <v>109</v>
      </c>
      <c r="B690">
        <v>1196.29</v>
      </c>
      <c r="C690">
        <v>1187.54</v>
      </c>
      <c r="D690">
        <v>1144.2</v>
      </c>
      <c r="E690">
        <v>272.41800000000001</v>
      </c>
      <c r="F690">
        <v>0</v>
      </c>
      <c r="G690">
        <v>1.2300499999999999E-3</v>
      </c>
      <c r="H690">
        <v>0.995116</v>
      </c>
      <c r="I690">
        <v>0</v>
      </c>
    </row>
    <row r="691" spans="1:9" x14ac:dyDescent="0.25">
      <c r="A691" t="s">
        <v>109</v>
      </c>
      <c r="B691">
        <v>1202.8</v>
      </c>
      <c r="C691">
        <v>1194.0899999999999</v>
      </c>
      <c r="D691">
        <v>1145.76</v>
      </c>
      <c r="E691">
        <v>272.55799999999999</v>
      </c>
      <c r="F691">
        <v>0</v>
      </c>
      <c r="G691">
        <v>1.2300499999999999E-3</v>
      </c>
      <c r="H691">
        <v>0.995116</v>
      </c>
      <c r="I691">
        <v>0</v>
      </c>
    </row>
    <row r="692" spans="1:9" x14ac:dyDescent="0.25">
      <c r="A692" t="s">
        <v>109</v>
      </c>
      <c r="B692">
        <v>1195.44</v>
      </c>
      <c r="C692">
        <v>1187.0999999999999</v>
      </c>
      <c r="D692">
        <v>1144.3900000000001</v>
      </c>
      <c r="E692">
        <v>272.48099999999999</v>
      </c>
      <c r="F692">
        <v>0</v>
      </c>
      <c r="G692">
        <v>1.2300499999999999E-3</v>
      </c>
      <c r="H692">
        <v>0.99646699999999999</v>
      </c>
      <c r="I692">
        <v>0</v>
      </c>
    </row>
    <row r="693" spans="1:9" x14ac:dyDescent="0.25">
      <c r="A693" t="s">
        <v>109</v>
      </c>
      <c r="B693">
        <v>1196.93</v>
      </c>
      <c r="C693">
        <v>1188.0999999999999</v>
      </c>
      <c r="D693">
        <v>1145.33</v>
      </c>
      <c r="E693">
        <v>272.47000000000003</v>
      </c>
      <c r="F693">
        <v>0</v>
      </c>
      <c r="G693">
        <v>1.23007E-3</v>
      </c>
      <c r="H693">
        <v>0.99767600000000001</v>
      </c>
      <c r="I693">
        <v>0</v>
      </c>
    </row>
    <row r="694" spans="1:9" x14ac:dyDescent="0.25">
      <c r="A694" t="s">
        <v>109</v>
      </c>
      <c r="B694">
        <v>1197.79</v>
      </c>
      <c r="C694">
        <v>1189.23</v>
      </c>
      <c r="D694">
        <v>1145.52</v>
      </c>
      <c r="E694">
        <v>272.44099999999997</v>
      </c>
      <c r="F694">
        <v>0</v>
      </c>
      <c r="G694">
        <v>1.2300499999999999E-3</v>
      </c>
      <c r="H694">
        <v>0.995116</v>
      </c>
      <c r="I694">
        <v>0</v>
      </c>
    </row>
    <row r="695" spans="1:9" x14ac:dyDescent="0.25">
      <c r="A695" t="s">
        <v>109</v>
      </c>
      <c r="B695">
        <v>1198.98</v>
      </c>
      <c r="C695">
        <v>1190.33</v>
      </c>
      <c r="D695">
        <v>1145.32</v>
      </c>
      <c r="E695">
        <v>272.476</v>
      </c>
      <c r="F695">
        <v>0</v>
      </c>
      <c r="G695">
        <v>1.2300499999999999E-3</v>
      </c>
      <c r="H695">
        <v>0.99921400000000005</v>
      </c>
      <c r="I695">
        <v>0</v>
      </c>
    </row>
    <row r="696" spans="1:9" x14ac:dyDescent="0.25">
      <c r="A696" t="s">
        <v>109</v>
      </c>
      <c r="B696">
        <v>1199.8599999999999</v>
      </c>
      <c r="C696">
        <v>1191.1199999999999</v>
      </c>
      <c r="D696">
        <v>1145.78</v>
      </c>
      <c r="E696">
        <v>272.54000000000002</v>
      </c>
      <c r="F696">
        <v>0</v>
      </c>
      <c r="G696">
        <v>1.2300499999999999E-3</v>
      </c>
      <c r="H696">
        <v>0.99936899999999995</v>
      </c>
      <c r="I696">
        <v>0</v>
      </c>
    </row>
    <row r="697" spans="1:9" x14ac:dyDescent="0.25">
      <c r="A697" t="s">
        <v>109</v>
      </c>
      <c r="B697">
        <v>1198.67</v>
      </c>
      <c r="C697">
        <v>1190.05</v>
      </c>
      <c r="D697">
        <v>1145.75</v>
      </c>
      <c r="E697">
        <v>272.505</v>
      </c>
      <c r="F697">
        <v>0</v>
      </c>
      <c r="G697">
        <v>1.2300600000000001E-3</v>
      </c>
      <c r="H697">
        <v>0.99795599999999995</v>
      </c>
      <c r="I697">
        <v>0</v>
      </c>
    </row>
    <row r="698" spans="1:9" x14ac:dyDescent="0.25">
      <c r="A698" t="s">
        <v>109</v>
      </c>
      <c r="B698">
        <v>1193.1500000000001</v>
      </c>
      <c r="C698">
        <v>1184.54</v>
      </c>
      <c r="D698">
        <v>1144.23</v>
      </c>
      <c r="E698">
        <v>272.524</v>
      </c>
      <c r="F698">
        <v>0</v>
      </c>
      <c r="G698">
        <v>1.2300499999999999E-3</v>
      </c>
      <c r="H698">
        <v>0.99933499999999997</v>
      </c>
      <c r="I698">
        <v>0</v>
      </c>
    </row>
    <row r="699" spans="1:9" x14ac:dyDescent="0.25">
      <c r="A699" t="s">
        <v>109</v>
      </c>
      <c r="B699">
        <v>1201.1400000000001</v>
      </c>
      <c r="C699">
        <v>1192.05</v>
      </c>
      <c r="D699">
        <v>1145.97</v>
      </c>
      <c r="E699">
        <v>272.5</v>
      </c>
      <c r="F699">
        <v>0</v>
      </c>
      <c r="G699">
        <v>1.2300499999999999E-3</v>
      </c>
      <c r="H699">
        <v>0.99910299999999996</v>
      </c>
      <c r="I699">
        <v>0</v>
      </c>
    </row>
    <row r="700" spans="1:9" x14ac:dyDescent="0.25">
      <c r="A700" t="s">
        <v>109</v>
      </c>
      <c r="B700">
        <v>1197.45</v>
      </c>
      <c r="C700">
        <v>1189.1300000000001</v>
      </c>
      <c r="D700">
        <v>1145.3699999999999</v>
      </c>
      <c r="E700">
        <v>272.42500000000001</v>
      </c>
      <c r="F700">
        <v>0</v>
      </c>
      <c r="G700">
        <v>1.2300499999999999E-3</v>
      </c>
      <c r="H700">
        <v>0.995116</v>
      </c>
      <c r="I700">
        <v>0</v>
      </c>
    </row>
    <row r="701" spans="1:9" x14ac:dyDescent="0.25">
      <c r="A701" t="s">
        <v>109</v>
      </c>
      <c r="B701">
        <v>1197.99</v>
      </c>
      <c r="C701">
        <v>1189.1500000000001</v>
      </c>
      <c r="D701">
        <v>1145.58</v>
      </c>
      <c r="E701">
        <v>272.47199999999998</v>
      </c>
      <c r="F701">
        <v>0</v>
      </c>
      <c r="G701">
        <v>1.2300900000000001E-3</v>
      </c>
      <c r="H701">
        <v>0.995116</v>
      </c>
      <c r="I701">
        <v>0</v>
      </c>
    </row>
    <row r="702" spans="1:9" x14ac:dyDescent="0.25">
      <c r="A702" t="s">
        <v>109</v>
      </c>
      <c r="B702">
        <v>1198.47</v>
      </c>
      <c r="C702">
        <v>1189.73</v>
      </c>
      <c r="D702">
        <v>1145.23</v>
      </c>
      <c r="E702">
        <v>272.56900000000002</v>
      </c>
      <c r="F702">
        <v>0</v>
      </c>
      <c r="G702">
        <v>1.2300600000000001E-3</v>
      </c>
      <c r="H702">
        <v>0.99997100000000005</v>
      </c>
      <c r="I702">
        <v>0</v>
      </c>
    </row>
    <row r="703" spans="1:9" x14ac:dyDescent="0.25">
      <c r="A703" t="s">
        <v>109</v>
      </c>
      <c r="B703">
        <v>1195.3699999999999</v>
      </c>
      <c r="C703">
        <v>1186.79</v>
      </c>
      <c r="D703">
        <v>1144.6600000000001</v>
      </c>
      <c r="E703">
        <v>272.48700000000002</v>
      </c>
      <c r="F703">
        <v>0</v>
      </c>
      <c r="G703">
        <v>1.2300499999999999E-3</v>
      </c>
      <c r="H703">
        <v>0.99680999999999997</v>
      </c>
      <c r="I703">
        <v>0</v>
      </c>
    </row>
    <row r="704" spans="1:9" x14ac:dyDescent="0.25">
      <c r="A704" t="s">
        <v>109</v>
      </c>
      <c r="B704">
        <v>1197.19</v>
      </c>
      <c r="C704">
        <v>1188.5999999999999</v>
      </c>
      <c r="D704">
        <v>1145.26</v>
      </c>
      <c r="E704">
        <v>272.48</v>
      </c>
      <c r="F704">
        <v>0</v>
      </c>
      <c r="G704">
        <v>1.2300499999999999E-3</v>
      </c>
      <c r="H704">
        <v>0.995116</v>
      </c>
      <c r="I704">
        <v>0</v>
      </c>
    </row>
    <row r="705" spans="1:9" x14ac:dyDescent="0.25">
      <c r="A705" t="s">
        <v>109</v>
      </c>
      <c r="B705">
        <v>1199.79</v>
      </c>
      <c r="C705">
        <v>1190.93</v>
      </c>
      <c r="D705">
        <v>1145.74</v>
      </c>
      <c r="E705">
        <v>272.5</v>
      </c>
      <c r="F705">
        <v>0</v>
      </c>
      <c r="G705">
        <v>1.2300499999999999E-3</v>
      </c>
      <c r="H705">
        <v>0.99903299999999995</v>
      </c>
      <c r="I705">
        <v>0</v>
      </c>
    </row>
    <row r="706" spans="1:9" x14ac:dyDescent="0.25">
      <c r="A706" t="s">
        <v>109</v>
      </c>
      <c r="B706">
        <v>1196.8800000000001</v>
      </c>
      <c r="C706">
        <v>1188.01</v>
      </c>
      <c r="D706">
        <v>1145.3</v>
      </c>
      <c r="E706">
        <v>272.55</v>
      </c>
      <c r="F706">
        <v>0</v>
      </c>
      <c r="G706">
        <v>1.2300499999999999E-3</v>
      </c>
      <c r="H706">
        <v>0.99938099999999996</v>
      </c>
      <c r="I706">
        <v>0</v>
      </c>
    </row>
    <row r="707" spans="1:9" x14ac:dyDescent="0.25">
      <c r="A707" t="s">
        <v>109</v>
      </c>
      <c r="B707">
        <v>1199.44</v>
      </c>
      <c r="C707">
        <v>1190.8699999999999</v>
      </c>
      <c r="D707">
        <v>1146.1099999999999</v>
      </c>
      <c r="E707">
        <v>272.53199999999998</v>
      </c>
      <c r="F707">
        <v>0</v>
      </c>
      <c r="G707">
        <v>1.2300600000000001E-3</v>
      </c>
      <c r="H707">
        <v>0.99750799999999995</v>
      </c>
      <c r="I707">
        <v>0</v>
      </c>
    </row>
    <row r="708" spans="1:9" x14ac:dyDescent="0.25">
      <c r="A708" t="s">
        <v>109</v>
      </c>
      <c r="B708">
        <v>1197.02</v>
      </c>
      <c r="C708">
        <v>1188.55</v>
      </c>
      <c r="D708">
        <v>1145.3599999999999</v>
      </c>
      <c r="E708">
        <v>272.46199999999999</v>
      </c>
      <c r="F708">
        <v>0</v>
      </c>
      <c r="G708">
        <v>1.2300600000000001E-3</v>
      </c>
      <c r="H708">
        <v>0.99746400000000002</v>
      </c>
      <c r="I708">
        <v>0</v>
      </c>
    </row>
    <row r="709" spans="1:9" x14ac:dyDescent="0.25">
      <c r="A709" t="s">
        <v>109</v>
      </c>
      <c r="B709">
        <v>1194.6099999999999</v>
      </c>
      <c r="C709">
        <v>1185.27</v>
      </c>
      <c r="D709">
        <v>1144.1300000000001</v>
      </c>
      <c r="E709">
        <v>272.52100000000002</v>
      </c>
      <c r="F709">
        <v>0</v>
      </c>
      <c r="G709">
        <v>1.23007E-3</v>
      </c>
      <c r="H709">
        <v>0.99825200000000003</v>
      </c>
      <c r="I709">
        <v>0</v>
      </c>
    </row>
    <row r="710" spans="1:9" x14ac:dyDescent="0.25">
      <c r="A710" t="s">
        <v>109</v>
      </c>
      <c r="B710">
        <v>1194.19</v>
      </c>
      <c r="C710">
        <v>1185.32</v>
      </c>
      <c r="D710">
        <v>1144.8699999999999</v>
      </c>
      <c r="E710">
        <v>272.52499999999998</v>
      </c>
      <c r="F710">
        <v>0</v>
      </c>
      <c r="G710">
        <v>1.2300499999999999E-3</v>
      </c>
      <c r="H710">
        <v>0.99870499999999995</v>
      </c>
      <c r="I710">
        <v>0</v>
      </c>
    </row>
    <row r="711" spans="1:9" x14ac:dyDescent="0.25">
      <c r="A711" t="s">
        <v>109</v>
      </c>
      <c r="B711">
        <v>1202.33</v>
      </c>
      <c r="C711">
        <v>1193.57</v>
      </c>
      <c r="D711">
        <v>1146.3800000000001</v>
      </c>
      <c r="E711">
        <v>272.49799999999999</v>
      </c>
      <c r="F711">
        <v>0</v>
      </c>
      <c r="G711">
        <v>1.2300499999999999E-3</v>
      </c>
      <c r="H711">
        <v>0.99810600000000005</v>
      </c>
      <c r="I711">
        <v>0</v>
      </c>
    </row>
    <row r="712" spans="1:9" x14ac:dyDescent="0.25">
      <c r="A712" t="s">
        <v>109</v>
      </c>
      <c r="B712">
        <v>1197.03</v>
      </c>
      <c r="C712">
        <v>1188.5899999999999</v>
      </c>
      <c r="D712">
        <v>1145.32</v>
      </c>
      <c r="E712">
        <v>272.48099999999999</v>
      </c>
      <c r="F712">
        <v>0</v>
      </c>
      <c r="G712">
        <v>1.2300499999999999E-3</v>
      </c>
      <c r="H712">
        <v>0.99717999999999996</v>
      </c>
      <c r="I712">
        <v>0</v>
      </c>
    </row>
    <row r="713" spans="1:9" x14ac:dyDescent="0.25">
      <c r="A713" t="s">
        <v>109</v>
      </c>
      <c r="B713">
        <v>1197.21</v>
      </c>
      <c r="C713">
        <v>1188.47</v>
      </c>
      <c r="D713">
        <v>1144.93</v>
      </c>
      <c r="E713">
        <v>272.471</v>
      </c>
      <c r="F713">
        <v>0</v>
      </c>
      <c r="G713">
        <v>1.2300600000000001E-3</v>
      </c>
      <c r="H713">
        <v>0.995116</v>
      </c>
      <c r="I713">
        <v>0</v>
      </c>
    </row>
    <row r="714" spans="1:9" x14ac:dyDescent="0.25">
      <c r="A714" t="s">
        <v>109</v>
      </c>
      <c r="B714">
        <v>1197.07</v>
      </c>
      <c r="C714">
        <v>1188.44</v>
      </c>
      <c r="D714">
        <v>1145.24</v>
      </c>
      <c r="E714">
        <v>272.47300000000001</v>
      </c>
      <c r="F714">
        <v>0</v>
      </c>
      <c r="G714">
        <v>1.2300499999999999E-3</v>
      </c>
      <c r="H714">
        <v>0.99887599999999999</v>
      </c>
      <c r="I714">
        <v>0</v>
      </c>
    </row>
    <row r="715" spans="1:9" x14ac:dyDescent="0.25">
      <c r="A715" t="s">
        <v>109</v>
      </c>
      <c r="B715">
        <v>1197.49</v>
      </c>
      <c r="C715">
        <v>1189.1500000000001</v>
      </c>
      <c r="D715">
        <v>1145.52</v>
      </c>
      <c r="E715">
        <v>272.53300000000002</v>
      </c>
      <c r="F715">
        <v>0</v>
      </c>
      <c r="G715">
        <v>1.2300499999999999E-3</v>
      </c>
      <c r="H715">
        <v>0.995116</v>
      </c>
      <c r="I715">
        <v>0</v>
      </c>
    </row>
    <row r="716" spans="1:9" x14ac:dyDescent="0.25">
      <c r="A716" t="s">
        <v>109</v>
      </c>
      <c r="B716">
        <v>1195.3399999999999</v>
      </c>
      <c r="C716">
        <v>1186.72</v>
      </c>
      <c r="D716">
        <v>1144.33</v>
      </c>
      <c r="E716">
        <v>272.53199999999998</v>
      </c>
      <c r="F716">
        <v>0</v>
      </c>
      <c r="G716">
        <v>1.2300499999999999E-3</v>
      </c>
      <c r="H716">
        <v>0.99909300000000001</v>
      </c>
      <c r="I716">
        <v>0</v>
      </c>
    </row>
    <row r="717" spans="1:9" x14ac:dyDescent="0.25">
      <c r="A717" t="s">
        <v>109</v>
      </c>
      <c r="B717">
        <v>1198.78</v>
      </c>
      <c r="C717">
        <v>1188.94</v>
      </c>
      <c r="D717">
        <v>1144.55</v>
      </c>
      <c r="E717">
        <v>272.53500000000003</v>
      </c>
      <c r="F717">
        <v>0</v>
      </c>
      <c r="G717">
        <v>1.23007E-3</v>
      </c>
      <c r="H717">
        <v>0.99732299999999996</v>
      </c>
      <c r="I717">
        <v>0</v>
      </c>
    </row>
    <row r="718" spans="1:9" x14ac:dyDescent="0.25">
      <c r="A718" t="s">
        <v>109</v>
      </c>
      <c r="B718">
        <v>1202.56</v>
      </c>
      <c r="C718">
        <v>1193.99</v>
      </c>
      <c r="D718">
        <v>1145.27</v>
      </c>
      <c r="E718">
        <v>272.38400000000001</v>
      </c>
      <c r="F718">
        <v>0</v>
      </c>
      <c r="G718">
        <v>1.2301199999999999E-3</v>
      </c>
      <c r="H718">
        <v>0.99932399999999999</v>
      </c>
      <c r="I718">
        <v>0</v>
      </c>
    </row>
    <row r="719" spans="1:9" x14ac:dyDescent="0.25">
      <c r="A719" t="s">
        <v>109</v>
      </c>
      <c r="B719">
        <v>1195.19</v>
      </c>
      <c r="C719">
        <v>1186.3800000000001</v>
      </c>
      <c r="D719">
        <v>1144.3</v>
      </c>
      <c r="E719">
        <v>272.517</v>
      </c>
      <c r="F719">
        <v>0</v>
      </c>
      <c r="G719">
        <v>1.23007E-3</v>
      </c>
      <c r="H719">
        <v>0.99557799999999996</v>
      </c>
      <c r="I719">
        <v>0</v>
      </c>
    </row>
    <row r="720" spans="1:9" x14ac:dyDescent="0.25">
      <c r="A720" t="s">
        <v>109</v>
      </c>
      <c r="B720">
        <v>1196.56</v>
      </c>
      <c r="C720">
        <v>1187.83</v>
      </c>
      <c r="D720">
        <v>1144.22</v>
      </c>
      <c r="E720">
        <v>272.50700000000001</v>
      </c>
      <c r="F720">
        <v>0</v>
      </c>
      <c r="G720">
        <v>1.2300499999999999E-3</v>
      </c>
      <c r="H720">
        <v>0.995116</v>
      </c>
      <c r="I720">
        <v>0</v>
      </c>
    </row>
    <row r="721" spans="1:25" x14ac:dyDescent="0.25">
      <c r="A721" t="s">
        <v>109</v>
      </c>
      <c r="B721">
        <v>1195.1099999999999</v>
      </c>
      <c r="C721">
        <v>1186.44</v>
      </c>
      <c r="D721">
        <v>1144.47</v>
      </c>
      <c r="E721">
        <v>272.50700000000001</v>
      </c>
      <c r="F721">
        <v>0</v>
      </c>
      <c r="G721">
        <v>1.2300600000000001E-3</v>
      </c>
      <c r="H721">
        <v>0.99546299999999999</v>
      </c>
      <c r="I721">
        <v>0</v>
      </c>
    </row>
    <row r="722" spans="1:25" x14ac:dyDescent="0.25">
      <c r="A722" t="s">
        <v>109</v>
      </c>
      <c r="B722">
        <v>1193.77</v>
      </c>
      <c r="C722">
        <v>1184.6199999999999</v>
      </c>
      <c r="D722">
        <v>1143.6099999999999</v>
      </c>
      <c r="E722">
        <v>272.48</v>
      </c>
      <c r="F722">
        <v>0</v>
      </c>
      <c r="G722">
        <v>1.2300499999999999E-3</v>
      </c>
      <c r="H722">
        <v>0.99512500000000004</v>
      </c>
      <c r="I722">
        <v>0</v>
      </c>
    </row>
    <row r="723" spans="1:25" x14ac:dyDescent="0.25">
      <c r="A723" t="s">
        <v>109</v>
      </c>
      <c r="B723">
        <v>1197.54</v>
      </c>
      <c r="C723">
        <v>1189.31</v>
      </c>
      <c r="D723">
        <v>1145.06</v>
      </c>
      <c r="E723">
        <v>272.55399999999997</v>
      </c>
      <c r="F723">
        <v>0</v>
      </c>
      <c r="G723">
        <v>1.2300499999999999E-3</v>
      </c>
      <c r="H723">
        <v>0.995116</v>
      </c>
      <c r="I723">
        <v>0</v>
      </c>
    </row>
    <row r="724" spans="1:25" x14ac:dyDescent="0.25">
      <c r="A724" t="s">
        <v>109</v>
      </c>
      <c r="B724">
        <v>1199.5</v>
      </c>
      <c r="C724">
        <v>1190.47</v>
      </c>
      <c r="D724">
        <v>1144.68</v>
      </c>
      <c r="E724">
        <v>272.51499999999999</v>
      </c>
      <c r="F724">
        <v>0</v>
      </c>
      <c r="G724">
        <v>1.2300799999999999E-3</v>
      </c>
      <c r="H724">
        <v>0.99829900000000005</v>
      </c>
      <c r="I724">
        <v>0</v>
      </c>
    </row>
    <row r="725" spans="1:25" x14ac:dyDescent="0.25">
      <c r="A725" t="s">
        <v>109</v>
      </c>
      <c r="B725">
        <v>1194.6300000000001</v>
      </c>
      <c r="C725">
        <v>1186.3399999999999</v>
      </c>
      <c r="D725">
        <v>1144.18</v>
      </c>
      <c r="E725">
        <v>272.54700000000003</v>
      </c>
      <c r="F725">
        <v>0</v>
      </c>
      <c r="G725">
        <v>1.2300499999999999E-3</v>
      </c>
      <c r="H725">
        <v>0.99715200000000004</v>
      </c>
      <c r="I725">
        <v>0</v>
      </c>
    </row>
    <row r="726" spans="1:25" x14ac:dyDescent="0.25">
      <c r="A726" t="s">
        <v>109</v>
      </c>
      <c r="B726">
        <v>1193.46</v>
      </c>
      <c r="C726">
        <v>1184.9000000000001</v>
      </c>
      <c r="D726">
        <v>1143.79</v>
      </c>
      <c r="E726">
        <v>272.44</v>
      </c>
      <c r="F726">
        <v>0</v>
      </c>
      <c r="G726">
        <v>1.2300600000000001E-3</v>
      </c>
      <c r="H726">
        <v>0.995116</v>
      </c>
      <c r="I726">
        <v>0</v>
      </c>
    </row>
    <row r="727" spans="1:25" x14ac:dyDescent="0.25">
      <c r="A727" t="s">
        <v>109</v>
      </c>
      <c r="B727">
        <v>1197.98</v>
      </c>
      <c r="C727">
        <v>1189.1500000000001</v>
      </c>
      <c r="D727">
        <v>1144.75</v>
      </c>
      <c r="E727">
        <v>272.50599999999997</v>
      </c>
      <c r="F727">
        <v>0</v>
      </c>
      <c r="G727">
        <v>1.2300499999999999E-3</v>
      </c>
      <c r="H727">
        <v>0.995116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109</v>
      </c>
      <c r="B728">
        <v>1197.26</v>
      </c>
      <c r="C728">
        <v>1188.82</v>
      </c>
      <c r="D728">
        <v>1144.51</v>
      </c>
      <c r="E728">
        <v>272.416</v>
      </c>
      <c r="F728">
        <v>0</v>
      </c>
      <c r="G728">
        <v>1.2300499999999999E-3</v>
      </c>
      <c r="H728">
        <v>0.99889300000000003</v>
      </c>
      <c r="I728">
        <v>0</v>
      </c>
      <c r="R728">
        <f>AVERAGE(B679:B728)</f>
        <v>1197.2737999999999</v>
      </c>
      <c r="S728">
        <f>AVERAGE(C679:C728)</f>
        <v>1188.5240000000001</v>
      </c>
      <c r="U728">
        <f>_xlfn.VAR.P(B679:B728)</f>
        <v>9.9133195600000263</v>
      </c>
      <c r="V728">
        <f>_xlfn.VAR.P(C679:C728)</f>
        <v>9.945780000000001</v>
      </c>
      <c r="X728">
        <f>1.96*SQRT(U728)/50</f>
        <v>0.1234228640434115</v>
      </c>
      <c r="Y728">
        <f>1.96*SQRT(V728)/50</f>
        <v>0.12362476846975286</v>
      </c>
    </row>
    <row r="729" spans="1:25" x14ac:dyDescent="0.25">
      <c r="A729" t="s">
        <v>109</v>
      </c>
      <c r="B729">
        <v>59975.567000000003</v>
      </c>
      <c r="C729" t="s">
        <v>36</v>
      </c>
      <c r="U729" t="s">
        <v>75</v>
      </c>
    </row>
    <row r="730" spans="1:25" x14ac:dyDescent="0.25">
      <c r="A730" t="s">
        <v>41</v>
      </c>
      <c r="B730">
        <v>438.88299999999998</v>
      </c>
      <c r="C730">
        <v>353.52100000000002</v>
      </c>
      <c r="D730">
        <v>353.47399999999999</v>
      </c>
      <c r="E730">
        <v>349.048</v>
      </c>
      <c r="F730">
        <v>10.4406</v>
      </c>
      <c r="G730">
        <v>106.124</v>
      </c>
      <c r="H730">
        <v>19.578800000000001</v>
      </c>
      <c r="I730">
        <v>13.3353</v>
      </c>
      <c r="J730">
        <v>47.408299999999997</v>
      </c>
      <c r="K730">
        <v>214.21600000000001</v>
      </c>
      <c r="L730">
        <v>1.23007E-3</v>
      </c>
      <c r="M730">
        <v>0.99995599999999996</v>
      </c>
      <c r="N730">
        <v>0</v>
      </c>
      <c r="O730" t="s">
        <v>42</v>
      </c>
      <c r="U730">
        <f>_xlfn.STDEV.P(B679:B728)</f>
        <v>3.148542450087028</v>
      </c>
      <c r="V730">
        <f>_xlfn.STDEV.P(C679:C728)</f>
        <v>3.1536930732079811</v>
      </c>
    </row>
    <row r="731" spans="1:25" x14ac:dyDescent="0.25">
      <c r="A731" t="s">
        <v>41</v>
      </c>
      <c r="B731">
        <v>471.35399999999998</v>
      </c>
      <c r="C731">
        <v>397.73599999999999</v>
      </c>
      <c r="D731">
        <v>397.67599999999999</v>
      </c>
      <c r="E731">
        <v>392.77100000000002</v>
      </c>
      <c r="F731">
        <v>10.745799999999999</v>
      </c>
      <c r="G731">
        <v>116.541</v>
      </c>
      <c r="H731">
        <v>21.444099999999999</v>
      </c>
      <c r="I731">
        <v>16.52</v>
      </c>
      <c r="J731">
        <v>49.238</v>
      </c>
      <c r="K731">
        <v>244.601</v>
      </c>
      <c r="L731">
        <v>1.2300600000000001E-3</v>
      </c>
      <c r="M731">
        <v>0.99949200000000005</v>
      </c>
      <c r="N731">
        <v>0</v>
      </c>
      <c r="O731" t="s">
        <v>42</v>
      </c>
    </row>
    <row r="732" spans="1:25" x14ac:dyDescent="0.25">
      <c r="A732" t="s">
        <v>41</v>
      </c>
      <c r="B732">
        <v>472.13499999999999</v>
      </c>
      <c r="C732">
        <v>406.43099999999998</v>
      </c>
      <c r="D732">
        <v>406.36700000000002</v>
      </c>
      <c r="E732">
        <v>401.33699999999999</v>
      </c>
      <c r="F732">
        <v>11.3087</v>
      </c>
      <c r="G732">
        <v>127.6</v>
      </c>
      <c r="H732">
        <v>21.787800000000001</v>
      </c>
      <c r="I732">
        <v>16.396599999999999</v>
      </c>
      <c r="J732">
        <v>59.802100000000003</v>
      </c>
      <c r="K732">
        <v>241.739</v>
      </c>
      <c r="L732">
        <v>1.2300499999999999E-3</v>
      </c>
      <c r="M732">
        <v>0.99961</v>
      </c>
      <c r="N732">
        <v>0</v>
      </c>
      <c r="O732" t="s">
        <v>42</v>
      </c>
    </row>
    <row r="733" spans="1:25" x14ac:dyDescent="0.25">
      <c r="A733" t="s">
        <v>41</v>
      </c>
      <c r="B733">
        <v>474.66500000000002</v>
      </c>
      <c r="C733">
        <v>409.26100000000002</v>
      </c>
      <c r="D733">
        <v>409.19799999999998</v>
      </c>
      <c r="E733">
        <v>404.17399999999998</v>
      </c>
      <c r="F733">
        <v>10.896800000000001</v>
      </c>
      <c r="G733">
        <v>126.551</v>
      </c>
      <c r="H733">
        <v>21.9024</v>
      </c>
      <c r="I733">
        <v>16.472000000000001</v>
      </c>
      <c r="J733">
        <v>58.072699999999998</v>
      </c>
      <c r="K733">
        <v>245.703</v>
      </c>
      <c r="L733">
        <v>1.2300600000000001E-3</v>
      </c>
      <c r="M733">
        <v>0.99885199999999996</v>
      </c>
      <c r="N733">
        <v>0</v>
      </c>
      <c r="O733" t="s">
        <v>42</v>
      </c>
    </row>
    <row r="734" spans="1:25" x14ac:dyDescent="0.25">
      <c r="A734" t="s">
        <v>41</v>
      </c>
      <c r="B734">
        <v>464.74799999999999</v>
      </c>
      <c r="C734">
        <v>392.17099999999999</v>
      </c>
      <c r="D734">
        <v>392.10899999999998</v>
      </c>
      <c r="E734">
        <v>387.15800000000002</v>
      </c>
      <c r="F734">
        <v>10.700100000000001</v>
      </c>
      <c r="G734">
        <v>119.572</v>
      </c>
      <c r="H734">
        <v>21.502300000000002</v>
      </c>
      <c r="I734">
        <v>16.2683</v>
      </c>
      <c r="J734">
        <v>52.670400000000001</v>
      </c>
      <c r="K734">
        <v>236.10900000000001</v>
      </c>
      <c r="L734">
        <v>1.2300600000000001E-3</v>
      </c>
      <c r="M734">
        <v>0.99962499999999999</v>
      </c>
      <c r="N734">
        <v>0</v>
      </c>
      <c r="O734" t="s">
        <v>42</v>
      </c>
    </row>
    <row r="735" spans="1:25" x14ac:dyDescent="0.25">
      <c r="A735" t="s">
        <v>41</v>
      </c>
      <c r="B735">
        <v>479.94099999999997</v>
      </c>
      <c r="C735">
        <v>402.13499999999999</v>
      </c>
      <c r="D735">
        <v>402.07799999999997</v>
      </c>
      <c r="E735">
        <v>397.08100000000002</v>
      </c>
      <c r="F735">
        <v>11.276400000000001</v>
      </c>
      <c r="G735">
        <v>124.125</v>
      </c>
      <c r="H735">
        <v>21.756900000000002</v>
      </c>
      <c r="I735">
        <v>16.512</v>
      </c>
      <c r="J735">
        <v>55.9664</v>
      </c>
      <c r="K735">
        <v>240.72499999999999</v>
      </c>
      <c r="L735">
        <v>1.2300499999999999E-3</v>
      </c>
      <c r="M735">
        <v>0.99993600000000005</v>
      </c>
      <c r="N735">
        <v>0</v>
      </c>
      <c r="O735" t="s">
        <v>42</v>
      </c>
    </row>
    <row r="736" spans="1:25" x14ac:dyDescent="0.25">
      <c r="A736" t="s">
        <v>41</v>
      </c>
      <c r="B736">
        <v>473.24299999999999</v>
      </c>
      <c r="C736">
        <v>408.399</v>
      </c>
      <c r="D736">
        <v>408.31799999999998</v>
      </c>
      <c r="E736">
        <v>403.23399999999998</v>
      </c>
      <c r="F736">
        <v>10.755599999999999</v>
      </c>
      <c r="G736">
        <v>125.333</v>
      </c>
      <c r="H736">
        <v>21.970700000000001</v>
      </c>
      <c r="I736">
        <v>16.680299999999999</v>
      </c>
      <c r="J736">
        <v>56.470199999999998</v>
      </c>
      <c r="K736">
        <v>246.06</v>
      </c>
      <c r="L736">
        <v>1.2300499999999999E-3</v>
      </c>
      <c r="M736">
        <v>0.99903900000000001</v>
      </c>
      <c r="N736">
        <v>0</v>
      </c>
      <c r="O736" t="s">
        <v>42</v>
      </c>
    </row>
    <row r="737" spans="1:15" x14ac:dyDescent="0.25">
      <c r="A737" t="s">
        <v>41</v>
      </c>
      <c r="B737">
        <v>477.01499999999999</v>
      </c>
      <c r="C737">
        <v>404.03399999999999</v>
      </c>
      <c r="D737">
        <v>403.976</v>
      </c>
      <c r="E737">
        <v>399.03100000000001</v>
      </c>
      <c r="F737">
        <v>11.421799999999999</v>
      </c>
      <c r="G737">
        <v>122.193</v>
      </c>
      <c r="H737">
        <v>21.773</v>
      </c>
      <c r="I737">
        <v>16.227</v>
      </c>
      <c r="J737">
        <v>54.664099999999998</v>
      </c>
      <c r="K737">
        <v>244.524</v>
      </c>
      <c r="L737">
        <v>1.23007E-3</v>
      </c>
      <c r="M737">
        <v>0.99977899999999997</v>
      </c>
      <c r="N737">
        <v>0</v>
      </c>
      <c r="O737" t="s">
        <v>42</v>
      </c>
    </row>
    <row r="738" spans="1:15" x14ac:dyDescent="0.25">
      <c r="A738" t="s">
        <v>41</v>
      </c>
      <c r="B738">
        <v>474.673</v>
      </c>
      <c r="C738">
        <v>410.43700000000001</v>
      </c>
      <c r="D738">
        <v>410.37700000000001</v>
      </c>
      <c r="E738">
        <v>405.43900000000002</v>
      </c>
      <c r="F738">
        <v>11.342700000000001</v>
      </c>
      <c r="G738">
        <v>124.032</v>
      </c>
      <c r="H738">
        <v>21.718499999999999</v>
      </c>
      <c r="I738">
        <v>16.6433</v>
      </c>
      <c r="J738">
        <v>55.569099999999999</v>
      </c>
      <c r="K738">
        <v>249.107</v>
      </c>
      <c r="L738">
        <v>1.2300499999999999E-3</v>
      </c>
      <c r="M738">
        <v>0.99973299999999998</v>
      </c>
      <c r="N738">
        <v>0</v>
      </c>
      <c r="O738" t="s">
        <v>42</v>
      </c>
    </row>
    <row r="739" spans="1:15" x14ac:dyDescent="0.25">
      <c r="A739" t="s">
        <v>41</v>
      </c>
      <c r="B739">
        <v>480.45600000000002</v>
      </c>
      <c r="C739">
        <v>412.59399999999999</v>
      </c>
      <c r="D739">
        <v>412.52600000000001</v>
      </c>
      <c r="E739">
        <v>407.51799999999997</v>
      </c>
      <c r="F739">
        <v>10.944699999999999</v>
      </c>
      <c r="G739">
        <v>126.54300000000001</v>
      </c>
      <c r="H739">
        <v>21.821400000000001</v>
      </c>
      <c r="I739">
        <v>16.806000000000001</v>
      </c>
      <c r="J739">
        <v>57.718299999999999</v>
      </c>
      <c r="K739">
        <v>248.93799999999999</v>
      </c>
      <c r="L739">
        <v>1.2300600000000001E-3</v>
      </c>
      <c r="M739">
        <v>0.999973</v>
      </c>
      <c r="N739">
        <v>0</v>
      </c>
      <c r="O739" t="s">
        <v>42</v>
      </c>
    </row>
    <row r="740" spans="1:15" x14ac:dyDescent="0.25">
      <c r="A740" t="s">
        <v>41</v>
      </c>
      <c r="B740">
        <v>475.69099999999997</v>
      </c>
      <c r="C740">
        <v>409.315</v>
      </c>
      <c r="D740">
        <v>409.25400000000002</v>
      </c>
      <c r="E740">
        <v>404.24099999999999</v>
      </c>
      <c r="F740">
        <v>10.8001</v>
      </c>
      <c r="G740">
        <v>122.041</v>
      </c>
      <c r="H740">
        <v>21.793700000000001</v>
      </c>
      <c r="I740">
        <v>16.606400000000001</v>
      </c>
      <c r="J740">
        <v>53.75</v>
      </c>
      <c r="K740">
        <v>250.40100000000001</v>
      </c>
      <c r="L740">
        <v>1.2300499999999999E-3</v>
      </c>
      <c r="M740">
        <v>0.99909300000000001</v>
      </c>
      <c r="N740">
        <v>0</v>
      </c>
      <c r="O740" t="s">
        <v>42</v>
      </c>
    </row>
    <row r="741" spans="1:15" x14ac:dyDescent="0.25">
      <c r="A741" t="s">
        <v>41</v>
      </c>
      <c r="B741">
        <v>476.19900000000001</v>
      </c>
      <c r="C741">
        <v>411.62799999999999</v>
      </c>
      <c r="D741">
        <v>411.56799999999998</v>
      </c>
      <c r="E741">
        <v>406.63299999999998</v>
      </c>
      <c r="F741">
        <v>10.7659</v>
      </c>
      <c r="G741">
        <v>123.79900000000001</v>
      </c>
      <c r="H741">
        <v>21.571899999999999</v>
      </c>
      <c r="I741">
        <v>16.5517</v>
      </c>
      <c r="J741">
        <v>55.998800000000003</v>
      </c>
      <c r="K741">
        <v>251.15</v>
      </c>
      <c r="L741">
        <v>1.2300499999999999E-3</v>
      </c>
      <c r="M741">
        <v>0.99999899999999997</v>
      </c>
      <c r="N741">
        <v>0</v>
      </c>
      <c r="O741" t="s">
        <v>42</v>
      </c>
    </row>
    <row r="742" spans="1:15" x14ac:dyDescent="0.25">
      <c r="A742" t="s">
        <v>41</v>
      </c>
      <c r="B742">
        <v>468.26499999999999</v>
      </c>
      <c r="C742">
        <v>403.58199999999999</v>
      </c>
      <c r="D742">
        <v>403.51400000000001</v>
      </c>
      <c r="E742">
        <v>398.50900000000001</v>
      </c>
      <c r="F742">
        <v>10.8612</v>
      </c>
      <c r="G742">
        <v>126.104</v>
      </c>
      <c r="H742">
        <v>22.004000000000001</v>
      </c>
      <c r="I742">
        <v>16.839600000000001</v>
      </c>
      <c r="J742">
        <v>57.180199999999999</v>
      </c>
      <c r="K742">
        <v>240.32900000000001</v>
      </c>
      <c r="L742">
        <v>1.2300499999999999E-3</v>
      </c>
      <c r="M742">
        <v>0.99994000000000005</v>
      </c>
      <c r="N742">
        <v>0</v>
      </c>
      <c r="O742" t="s">
        <v>42</v>
      </c>
    </row>
    <row r="743" spans="1:15" x14ac:dyDescent="0.25">
      <c r="A743" t="s">
        <v>41</v>
      </c>
      <c r="B743">
        <v>476.43700000000001</v>
      </c>
      <c r="C743">
        <v>407.45800000000003</v>
      </c>
      <c r="D743">
        <v>407.404</v>
      </c>
      <c r="E743">
        <v>402.435</v>
      </c>
      <c r="F743">
        <v>10.7638</v>
      </c>
      <c r="G743">
        <v>124.761</v>
      </c>
      <c r="H743">
        <v>21.867899999999999</v>
      </c>
      <c r="I743">
        <v>16.5825</v>
      </c>
      <c r="J743">
        <v>56.098700000000001</v>
      </c>
      <c r="K743">
        <v>245.96199999999999</v>
      </c>
      <c r="L743">
        <v>1.2300600000000001E-3</v>
      </c>
      <c r="M743">
        <v>0.99946599999999997</v>
      </c>
      <c r="N743">
        <v>0</v>
      </c>
      <c r="O743" t="s">
        <v>42</v>
      </c>
    </row>
    <row r="744" spans="1:15" x14ac:dyDescent="0.25">
      <c r="A744" t="s">
        <v>41</v>
      </c>
      <c r="B744">
        <v>474.60700000000003</v>
      </c>
      <c r="C744">
        <v>407.471</v>
      </c>
      <c r="D744">
        <v>407.41</v>
      </c>
      <c r="E744">
        <v>402.48399999999998</v>
      </c>
      <c r="F744">
        <v>10.7079</v>
      </c>
      <c r="G744">
        <v>123.718</v>
      </c>
      <c r="H744">
        <v>21.588000000000001</v>
      </c>
      <c r="I744">
        <v>16.464300000000001</v>
      </c>
      <c r="J744">
        <v>56.070500000000003</v>
      </c>
      <c r="K744">
        <v>247.066</v>
      </c>
      <c r="L744">
        <v>1.2300499999999999E-3</v>
      </c>
      <c r="M744">
        <v>0.99921800000000005</v>
      </c>
      <c r="N744">
        <v>0</v>
      </c>
      <c r="O744" t="s">
        <v>42</v>
      </c>
    </row>
    <row r="745" spans="1:15" x14ac:dyDescent="0.25">
      <c r="A745" t="s">
        <v>41</v>
      </c>
      <c r="B745">
        <v>467.279</v>
      </c>
      <c r="C745">
        <v>397.87400000000002</v>
      </c>
      <c r="D745">
        <v>397.80500000000001</v>
      </c>
      <c r="E745">
        <v>392.80500000000001</v>
      </c>
      <c r="F745">
        <v>11.4754</v>
      </c>
      <c r="G745">
        <v>122.43</v>
      </c>
      <c r="H745">
        <v>21.8291</v>
      </c>
      <c r="I745">
        <v>16.384499999999999</v>
      </c>
      <c r="J745">
        <v>54.3369</v>
      </c>
      <c r="K745">
        <v>237.86600000000001</v>
      </c>
      <c r="L745">
        <v>1.23007E-3</v>
      </c>
      <c r="M745">
        <v>0.99994000000000005</v>
      </c>
      <c r="N745">
        <v>0</v>
      </c>
      <c r="O745" t="s">
        <v>42</v>
      </c>
    </row>
    <row r="746" spans="1:15" x14ac:dyDescent="0.25">
      <c r="A746" t="s">
        <v>41</v>
      </c>
      <c r="B746">
        <v>465.90199999999999</v>
      </c>
      <c r="C746">
        <v>393.17700000000002</v>
      </c>
      <c r="D746">
        <v>393.12</v>
      </c>
      <c r="E746">
        <v>388.08800000000002</v>
      </c>
      <c r="F746">
        <v>10.7156</v>
      </c>
      <c r="G746">
        <v>122.101</v>
      </c>
      <c r="H746">
        <v>21.793900000000001</v>
      </c>
      <c r="I746">
        <v>16.4894</v>
      </c>
      <c r="J746">
        <v>53.810099999999998</v>
      </c>
      <c r="K746">
        <v>234.32400000000001</v>
      </c>
      <c r="L746">
        <v>1.2300499999999999E-3</v>
      </c>
      <c r="M746">
        <v>0.99977199999999999</v>
      </c>
      <c r="N746">
        <v>0</v>
      </c>
      <c r="O746" t="s">
        <v>42</v>
      </c>
    </row>
    <row r="747" spans="1:15" x14ac:dyDescent="0.25">
      <c r="A747" t="s">
        <v>41</v>
      </c>
      <c r="B747">
        <v>464.15300000000002</v>
      </c>
      <c r="C747">
        <v>399.524</v>
      </c>
      <c r="D747">
        <v>399.46600000000001</v>
      </c>
      <c r="E747">
        <v>394.40899999999999</v>
      </c>
      <c r="F747">
        <v>10.867699999999999</v>
      </c>
      <c r="G747">
        <v>126.01300000000001</v>
      </c>
      <c r="H747">
        <v>21.985900000000001</v>
      </c>
      <c r="I747">
        <v>16.984500000000001</v>
      </c>
      <c r="J747">
        <v>56.782899999999998</v>
      </c>
      <c r="K747">
        <v>236.31299999999999</v>
      </c>
      <c r="L747">
        <v>1.2300600000000001E-3</v>
      </c>
      <c r="M747">
        <v>0.99824199999999996</v>
      </c>
      <c r="N747">
        <v>0</v>
      </c>
      <c r="O747" t="s">
        <v>42</v>
      </c>
    </row>
    <row r="748" spans="1:15" x14ac:dyDescent="0.25">
      <c r="A748" t="s">
        <v>41</v>
      </c>
      <c r="B748">
        <v>493.839</v>
      </c>
      <c r="C748">
        <v>423.81900000000002</v>
      </c>
      <c r="D748">
        <v>423.74900000000002</v>
      </c>
      <c r="E748">
        <v>418.64600000000002</v>
      </c>
      <c r="F748">
        <v>11.1416</v>
      </c>
      <c r="G748">
        <v>127.571</v>
      </c>
      <c r="H748">
        <v>22.242799999999999</v>
      </c>
      <c r="I748">
        <v>17.555099999999999</v>
      </c>
      <c r="J748">
        <v>56.857799999999997</v>
      </c>
      <c r="K748">
        <v>258.35199999999998</v>
      </c>
      <c r="L748">
        <v>1.23007E-3</v>
      </c>
      <c r="M748">
        <v>0.99956199999999995</v>
      </c>
      <c r="N748">
        <v>0</v>
      </c>
      <c r="O748" t="s">
        <v>42</v>
      </c>
    </row>
    <row r="749" spans="1:15" x14ac:dyDescent="0.25">
      <c r="A749" t="s">
        <v>41</v>
      </c>
      <c r="B749">
        <v>460.601</v>
      </c>
      <c r="C749">
        <v>394.346</v>
      </c>
      <c r="D749">
        <v>394.27800000000002</v>
      </c>
      <c r="E749">
        <v>389.46699999999998</v>
      </c>
      <c r="F749">
        <v>10.462899999999999</v>
      </c>
      <c r="G749">
        <v>120.054</v>
      </c>
      <c r="H749">
        <v>21.180599999999998</v>
      </c>
      <c r="I749">
        <v>15.607200000000001</v>
      </c>
      <c r="J749">
        <v>54.683199999999999</v>
      </c>
      <c r="K749">
        <v>238.63399999999999</v>
      </c>
      <c r="L749">
        <v>1.2300499999999999E-3</v>
      </c>
      <c r="M749">
        <v>0.99974300000000005</v>
      </c>
      <c r="N749">
        <v>0</v>
      </c>
      <c r="O749" t="s">
        <v>42</v>
      </c>
    </row>
    <row r="750" spans="1:15" x14ac:dyDescent="0.25">
      <c r="A750" t="s">
        <v>41</v>
      </c>
      <c r="B750">
        <v>469.61099999999999</v>
      </c>
      <c r="C750">
        <v>396.892</v>
      </c>
      <c r="D750">
        <v>396.82400000000001</v>
      </c>
      <c r="E750">
        <v>391.98899999999998</v>
      </c>
      <c r="F750">
        <v>10.525600000000001</v>
      </c>
      <c r="G750">
        <v>119.17400000000001</v>
      </c>
      <c r="H750">
        <v>20.807200000000002</v>
      </c>
      <c r="I750">
        <v>15.340199999999999</v>
      </c>
      <c r="J750">
        <v>54.869399999999999</v>
      </c>
      <c r="K750">
        <v>242.06399999999999</v>
      </c>
      <c r="L750">
        <v>1.2300600000000001E-3</v>
      </c>
      <c r="M750">
        <v>0.99985400000000002</v>
      </c>
      <c r="N750">
        <v>0</v>
      </c>
      <c r="O750" t="s">
        <v>42</v>
      </c>
    </row>
    <row r="751" spans="1:15" x14ac:dyDescent="0.25">
      <c r="A751" t="s">
        <v>41</v>
      </c>
      <c r="B751">
        <v>459.30599999999998</v>
      </c>
      <c r="C751">
        <v>393.84800000000001</v>
      </c>
      <c r="D751">
        <v>393.78500000000003</v>
      </c>
      <c r="E751">
        <v>388.98200000000003</v>
      </c>
      <c r="F751">
        <v>10.4114</v>
      </c>
      <c r="G751">
        <v>119.188</v>
      </c>
      <c r="H751">
        <v>20.906400000000001</v>
      </c>
      <c r="I751">
        <v>15.682499999999999</v>
      </c>
      <c r="J751">
        <v>54.178699999999999</v>
      </c>
      <c r="K751">
        <v>239.29599999999999</v>
      </c>
      <c r="L751">
        <v>1.2300499999999999E-3</v>
      </c>
      <c r="M751">
        <v>0.99994000000000005</v>
      </c>
      <c r="N751">
        <v>0</v>
      </c>
      <c r="O751" t="s">
        <v>42</v>
      </c>
    </row>
    <row r="752" spans="1:15" x14ac:dyDescent="0.25">
      <c r="A752" t="s">
        <v>41</v>
      </c>
      <c r="B752">
        <v>436.65600000000001</v>
      </c>
      <c r="C752">
        <v>373.18299999999999</v>
      </c>
      <c r="D752">
        <v>373.13299999999998</v>
      </c>
      <c r="E752">
        <v>368.37299999999999</v>
      </c>
      <c r="F752">
        <v>10.3954</v>
      </c>
      <c r="G752">
        <v>114.354</v>
      </c>
      <c r="H752">
        <v>20.785599999999999</v>
      </c>
      <c r="I752">
        <v>15.136900000000001</v>
      </c>
      <c r="J752">
        <v>50.518099999999997</v>
      </c>
      <c r="K752">
        <v>223.703</v>
      </c>
      <c r="L752">
        <v>1.2300499999999999E-3</v>
      </c>
      <c r="M752">
        <v>0.99824900000000005</v>
      </c>
      <c r="N752">
        <v>0</v>
      </c>
      <c r="O752" t="s">
        <v>42</v>
      </c>
    </row>
    <row r="753" spans="1:15" x14ac:dyDescent="0.25">
      <c r="A753" t="s">
        <v>41</v>
      </c>
      <c r="B753">
        <v>452.28800000000001</v>
      </c>
      <c r="C753">
        <v>389.089</v>
      </c>
      <c r="D753">
        <v>389.03199999999998</v>
      </c>
      <c r="E753">
        <v>384.33100000000002</v>
      </c>
      <c r="F753">
        <v>10.852399999999999</v>
      </c>
      <c r="G753">
        <v>115.16500000000001</v>
      </c>
      <c r="H753">
        <v>20.694700000000001</v>
      </c>
      <c r="I753">
        <v>15.1999</v>
      </c>
      <c r="J753">
        <v>51.352899999999998</v>
      </c>
      <c r="K753">
        <v>238.536</v>
      </c>
      <c r="L753">
        <v>1.2300600000000001E-3</v>
      </c>
      <c r="M753">
        <v>0.999915</v>
      </c>
      <c r="N753">
        <v>0</v>
      </c>
      <c r="O753" t="s">
        <v>42</v>
      </c>
    </row>
    <row r="754" spans="1:15" x14ac:dyDescent="0.25">
      <c r="A754" t="s">
        <v>41</v>
      </c>
      <c r="B754">
        <v>443.911</v>
      </c>
      <c r="C754">
        <v>377.72300000000001</v>
      </c>
      <c r="D754">
        <v>377.66399999999999</v>
      </c>
      <c r="E754">
        <v>372.99200000000002</v>
      </c>
      <c r="F754">
        <v>10.202400000000001</v>
      </c>
      <c r="G754">
        <v>114.184</v>
      </c>
      <c r="H754">
        <v>20.585999999999999</v>
      </c>
      <c r="I754">
        <v>15.008100000000001</v>
      </c>
      <c r="J754">
        <v>51.045999999999999</v>
      </c>
      <c r="K754">
        <v>229.04900000000001</v>
      </c>
      <c r="L754">
        <v>1.2300499999999999E-3</v>
      </c>
      <c r="M754">
        <v>0.99963299999999999</v>
      </c>
      <c r="N754">
        <v>0</v>
      </c>
      <c r="O754" t="s">
        <v>42</v>
      </c>
    </row>
    <row r="755" spans="1:15" x14ac:dyDescent="0.25">
      <c r="A755" t="s">
        <v>41</v>
      </c>
      <c r="B755">
        <v>453.28500000000003</v>
      </c>
      <c r="C755">
        <v>387.41899999999998</v>
      </c>
      <c r="D755">
        <v>387.36200000000002</v>
      </c>
      <c r="E755">
        <v>382.69200000000001</v>
      </c>
      <c r="F755">
        <v>10.995900000000001</v>
      </c>
      <c r="G755">
        <v>112.93899999999999</v>
      </c>
      <c r="H755">
        <v>20.5501</v>
      </c>
      <c r="I755">
        <v>15.202999999999999</v>
      </c>
      <c r="J755">
        <v>49.339599999999997</v>
      </c>
      <c r="K755">
        <v>239.02600000000001</v>
      </c>
      <c r="L755">
        <v>1.2300499999999999E-3</v>
      </c>
      <c r="M755">
        <v>0.99906700000000004</v>
      </c>
      <c r="N755">
        <v>0</v>
      </c>
      <c r="O755" t="s">
        <v>42</v>
      </c>
    </row>
    <row r="756" spans="1:15" x14ac:dyDescent="0.25">
      <c r="A756" t="s">
        <v>41</v>
      </c>
      <c r="B756">
        <v>457.90499999999997</v>
      </c>
      <c r="C756">
        <v>393.21</v>
      </c>
      <c r="D756">
        <v>393.15499999999997</v>
      </c>
      <c r="E756">
        <v>388.32299999999998</v>
      </c>
      <c r="F756">
        <v>10.463900000000001</v>
      </c>
      <c r="G756">
        <v>112.72499999999999</v>
      </c>
      <c r="H756">
        <v>20.9618</v>
      </c>
      <c r="I756">
        <v>15.3453</v>
      </c>
      <c r="J756">
        <v>48.146500000000003</v>
      </c>
      <c r="K756">
        <v>245.09700000000001</v>
      </c>
      <c r="L756">
        <v>1.2300499999999999E-3</v>
      </c>
      <c r="M756">
        <v>0.99981100000000001</v>
      </c>
      <c r="N756">
        <v>0</v>
      </c>
      <c r="O756" t="s">
        <v>42</v>
      </c>
    </row>
    <row r="757" spans="1:15" x14ac:dyDescent="0.25">
      <c r="A757" t="s">
        <v>41</v>
      </c>
      <c r="B757">
        <v>449.392</v>
      </c>
      <c r="C757">
        <v>386.90800000000002</v>
      </c>
      <c r="D757">
        <v>386.85199999999998</v>
      </c>
      <c r="E757">
        <v>382.09899999999999</v>
      </c>
      <c r="F757">
        <v>10.3818</v>
      </c>
      <c r="G757">
        <v>113.967</v>
      </c>
      <c r="H757">
        <v>20.8812</v>
      </c>
      <c r="I757">
        <v>15.4048</v>
      </c>
      <c r="J757">
        <v>49.293300000000002</v>
      </c>
      <c r="K757">
        <v>237.505</v>
      </c>
      <c r="L757">
        <v>1.2300499999999999E-3</v>
      </c>
      <c r="M757">
        <v>0.99950000000000006</v>
      </c>
      <c r="N757">
        <v>0</v>
      </c>
      <c r="O757" t="s">
        <v>42</v>
      </c>
    </row>
    <row r="758" spans="1:15" x14ac:dyDescent="0.25">
      <c r="A758" t="s">
        <v>41</v>
      </c>
      <c r="B758">
        <v>459.45299999999997</v>
      </c>
      <c r="C758">
        <v>396.55399999999997</v>
      </c>
      <c r="D758">
        <v>396.49</v>
      </c>
      <c r="E758">
        <v>391.59100000000001</v>
      </c>
      <c r="F758">
        <v>11.3454</v>
      </c>
      <c r="G758">
        <v>117.663</v>
      </c>
      <c r="H758">
        <v>21.731000000000002</v>
      </c>
      <c r="I758">
        <v>16.140599999999999</v>
      </c>
      <c r="J758">
        <v>50.481999999999999</v>
      </c>
      <c r="K758">
        <v>241.715</v>
      </c>
      <c r="L758">
        <v>1.2300499999999999E-3</v>
      </c>
      <c r="M758">
        <v>0.99908200000000003</v>
      </c>
      <c r="N758">
        <v>0</v>
      </c>
      <c r="O758" t="s">
        <v>42</v>
      </c>
    </row>
    <row r="759" spans="1:15" x14ac:dyDescent="0.25">
      <c r="A759" t="s">
        <v>41</v>
      </c>
      <c r="B759">
        <v>408.78</v>
      </c>
      <c r="C759">
        <v>345.73899999999998</v>
      </c>
      <c r="D759">
        <v>345.68799999999999</v>
      </c>
      <c r="E759">
        <v>341.22300000000001</v>
      </c>
      <c r="F759">
        <v>9.8369</v>
      </c>
      <c r="G759">
        <v>102.878</v>
      </c>
      <c r="H759">
        <v>19.401599999999998</v>
      </c>
      <c r="I759">
        <v>13.375500000000001</v>
      </c>
      <c r="J759">
        <v>44.402900000000002</v>
      </c>
      <c r="K759">
        <v>210.30099999999999</v>
      </c>
      <c r="L759">
        <v>1.2300499999999999E-3</v>
      </c>
      <c r="M759">
        <v>0.99875800000000003</v>
      </c>
      <c r="N759">
        <v>0</v>
      </c>
      <c r="O759" t="s">
        <v>42</v>
      </c>
    </row>
    <row r="760" spans="1:15" x14ac:dyDescent="0.25">
      <c r="A760" t="s">
        <v>41</v>
      </c>
      <c r="B760">
        <v>453.858</v>
      </c>
      <c r="C760">
        <v>391.16</v>
      </c>
      <c r="D760">
        <v>391.10300000000001</v>
      </c>
      <c r="E760">
        <v>386.233</v>
      </c>
      <c r="F760">
        <v>10.561500000000001</v>
      </c>
      <c r="G760">
        <v>115.43899999999999</v>
      </c>
      <c r="H760">
        <v>21.248699999999999</v>
      </c>
      <c r="I760">
        <v>15.6976</v>
      </c>
      <c r="J760">
        <v>49.878799999999998</v>
      </c>
      <c r="K760">
        <v>239.80799999999999</v>
      </c>
      <c r="L760">
        <v>1.2300499999999999E-3</v>
      </c>
      <c r="M760">
        <v>0.99992000000000003</v>
      </c>
      <c r="N760">
        <v>0</v>
      </c>
      <c r="O760" t="s">
        <v>42</v>
      </c>
    </row>
    <row r="761" spans="1:15" x14ac:dyDescent="0.25">
      <c r="A761" t="s">
        <v>41</v>
      </c>
      <c r="B761">
        <v>455.613</v>
      </c>
      <c r="C761">
        <v>391.541</v>
      </c>
      <c r="D761">
        <v>391.48599999999999</v>
      </c>
      <c r="E761">
        <v>386.64299999999997</v>
      </c>
      <c r="F761">
        <v>10.5626</v>
      </c>
      <c r="G761">
        <v>115.721</v>
      </c>
      <c r="H761">
        <v>21.111599999999999</v>
      </c>
      <c r="I761">
        <v>15.5725</v>
      </c>
      <c r="J761">
        <v>50.317799999999998</v>
      </c>
      <c r="K761">
        <v>240.10599999999999</v>
      </c>
      <c r="L761">
        <v>1.2300600000000001E-3</v>
      </c>
      <c r="M761">
        <v>0.99997800000000003</v>
      </c>
      <c r="N761">
        <v>0</v>
      </c>
      <c r="O761" t="s">
        <v>42</v>
      </c>
    </row>
    <row r="762" spans="1:15" x14ac:dyDescent="0.25">
      <c r="A762" t="s">
        <v>41</v>
      </c>
      <c r="B762">
        <v>433.488</v>
      </c>
      <c r="C762">
        <v>366.55700000000002</v>
      </c>
      <c r="D762">
        <v>366.5</v>
      </c>
      <c r="E762">
        <v>362.06700000000001</v>
      </c>
      <c r="F762">
        <v>10.545500000000001</v>
      </c>
      <c r="G762">
        <v>105.38500000000001</v>
      </c>
      <c r="H762">
        <v>19.526399999999999</v>
      </c>
      <c r="I762">
        <v>13.6586</v>
      </c>
      <c r="J762">
        <v>46.1858</v>
      </c>
      <c r="K762">
        <v>227.83699999999999</v>
      </c>
      <c r="L762">
        <v>1.2300499999999999E-3</v>
      </c>
      <c r="M762">
        <v>0.99975700000000001</v>
      </c>
      <c r="N762">
        <v>0</v>
      </c>
      <c r="O762" t="s">
        <v>42</v>
      </c>
    </row>
    <row r="763" spans="1:15" x14ac:dyDescent="0.25">
      <c r="A763" t="s">
        <v>41</v>
      </c>
      <c r="B763">
        <v>411.3</v>
      </c>
      <c r="C763">
        <v>348.38400000000001</v>
      </c>
      <c r="D763">
        <v>348.334</v>
      </c>
      <c r="E763">
        <v>343.88299999999998</v>
      </c>
      <c r="F763">
        <v>9.8125</v>
      </c>
      <c r="G763">
        <v>102.89</v>
      </c>
      <c r="H763">
        <v>19.4802</v>
      </c>
      <c r="I763">
        <v>13.4291</v>
      </c>
      <c r="J763">
        <v>44.2423</v>
      </c>
      <c r="K763">
        <v>212.38200000000001</v>
      </c>
      <c r="L763">
        <v>1.2300600000000001E-3</v>
      </c>
      <c r="M763">
        <v>0.99971200000000005</v>
      </c>
      <c r="N763">
        <v>0</v>
      </c>
      <c r="O763" t="s">
        <v>42</v>
      </c>
    </row>
    <row r="764" spans="1:15" x14ac:dyDescent="0.25">
      <c r="A764" t="s">
        <v>41</v>
      </c>
      <c r="B764">
        <v>428.59</v>
      </c>
      <c r="C764">
        <v>364.72399999999999</v>
      </c>
      <c r="D764">
        <v>364.67500000000001</v>
      </c>
      <c r="E764">
        <v>360.21600000000001</v>
      </c>
      <c r="F764">
        <v>9.8032900000000005</v>
      </c>
      <c r="G764">
        <v>103.64400000000001</v>
      </c>
      <c r="H764">
        <v>19.392399999999999</v>
      </c>
      <c r="I764">
        <v>13.4191</v>
      </c>
      <c r="J764">
        <v>44.858400000000003</v>
      </c>
      <c r="K764">
        <v>228.49</v>
      </c>
      <c r="L764">
        <v>1.2300499999999999E-3</v>
      </c>
      <c r="M764">
        <v>0.99863900000000005</v>
      </c>
      <c r="N764">
        <v>0</v>
      </c>
      <c r="O764" t="s">
        <v>42</v>
      </c>
    </row>
    <row r="765" spans="1:15" x14ac:dyDescent="0.25">
      <c r="A765" t="s">
        <v>41</v>
      </c>
      <c r="B765">
        <v>408.387</v>
      </c>
      <c r="C765">
        <v>345.83800000000002</v>
      </c>
      <c r="D765">
        <v>345.79</v>
      </c>
      <c r="E765">
        <v>341.334</v>
      </c>
      <c r="F765">
        <v>9.9077999999999999</v>
      </c>
      <c r="G765">
        <v>104.807</v>
      </c>
      <c r="H765">
        <v>19.598800000000001</v>
      </c>
      <c r="I765">
        <v>13.337199999999999</v>
      </c>
      <c r="J765">
        <v>46.005699999999997</v>
      </c>
      <c r="K765">
        <v>208.62200000000001</v>
      </c>
      <c r="L765">
        <v>1.2300600000000001E-3</v>
      </c>
      <c r="M765">
        <v>0.99961800000000001</v>
      </c>
      <c r="N765">
        <v>0</v>
      </c>
      <c r="O765" t="s">
        <v>42</v>
      </c>
    </row>
    <row r="766" spans="1:15" x14ac:dyDescent="0.25">
      <c r="A766" t="s">
        <v>41</v>
      </c>
      <c r="B766">
        <v>414.68200000000002</v>
      </c>
      <c r="C766">
        <v>352.166</v>
      </c>
      <c r="D766">
        <v>352.11900000000003</v>
      </c>
      <c r="E766">
        <v>347.709</v>
      </c>
      <c r="F766">
        <v>9.8355999999999995</v>
      </c>
      <c r="G766">
        <v>103.377</v>
      </c>
      <c r="H766">
        <v>19.292200000000001</v>
      </c>
      <c r="I766">
        <v>13.3565</v>
      </c>
      <c r="J766">
        <v>45.250399999999999</v>
      </c>
      <c r="K766">
        <v>215.87899999999999</v>
      </c>
      <c r="L766">
        <v>1.2300600000000001E-3</v>
      </c>
      <c r="M766">
        <v>0.99931499999999995</v>
      </c>
      <c r="N766">
        <v>0</v>
      </c>
      <c r="O766" t="s">
        <v>42</v>
      </c>
    </row>
    <row r="767" spans="1:15" x14ac:dyDescent="0.25">
      <c r="A767" t="s">
        <v>41</v>
      </c>
      <c r="B767">
        <v>418.13799999999998</v>
      </c>
      <c r="C767">
        <v>355.38600000000002</v>
      </c>
      <c r="D767">
        <v>355.33300000000003</v>
      </c>
      <c r="E767">
        <v>350.887</v>
      </c>
      <c r="F767">
        <v>10.329700000000001</v>
      </c>
      <c r="G767">
        <v>102.914</v>
      </c>
      <c r="H767">
        <v>19.302399999999999</v>
      </c>
      <c r="I767">
        <v>13.4756</v>
      </c>
      <c r="J767">
        <v>44.579799999999999</v>
      </c>
      <c r="K767">
        <v>219.27500000000001</v>
      </c>
      <c r="L767">
        <v>1.2300600000000001E-3</v>
      </c>
      <c r="M767">
        <v>0.99977199999999999</v>
      </c>
      <c r="N767">
        <v>0</v>
      </c>
      <c r="O767" t="s">
        <v>42</v>
      </c>
    </row>
    <row r="768" spans="1:15" x14ac:dyDescent="0.25">
      <c r="A768" t="s">
        <v>41</v>
      </c>
      <c r="B768">
        <v>426.19600000000003</v>
      </c>
      <c r="C768">
        <v>361.93299999999999</v>
      </c>
      <c r="D768">
        <v>361.88400000000001</v>
      </c>
      <c r="E768">
        <v>357.42</v>
      </c>
      <c r="F768">
        <v>9.9219000000000008</v>
      </c>
      <c r="G768">
        <v>103.732</v>
      </c>
      <c r="H768">
        <v>19.499199999999998</v>
      </c>
      <c r="I768">
        <v>13.5871</v>
      </c>
      <c r="J768">
        <v>44.5336</v>
      </c>
      <c r="K768">
        <v>225.36699999999999</v>
      </c>
      <c r="L768">
        <v>1.2300499999999999E-3</v>
      </c>
      <c r="M768">
        <v>0.99988100000000002</v>
      </c>
      <c r="N768">
        <v>0</v>
      </c>
      <c r="O768" t="s">
        <v>42</v>
      </c>
    </row>
    <row r="769" spans="1:25" x14ac:dyDescent="0.25">
      <c r="A769" t="s">
        <v>41</v>
      </c>
      <c r="B769">
        <v>424.416</v>
      </c>
      <c r="C769">
        <v>358.72199999999998</v>
      </c>
      <c r="D769">
        <v>358.67599999999999</v>
      </c>
      <c r="E769">
        <v>354.26100000000002</v>
      </c>
      <c r="F769">
        <v>9.7607999999999997</v>
      </c>
      <c r="G769">
        <v>104.298</v>
      </c>
      <c r="H769">
        <v>19.602</v>
      </c>
      <c r="I769">
        <v>13.4093</v>
      </c>
      <c r="J769">
        <v>45.3294</v>
      </c>
      <c r="K769">
        <v>221.99</v>
      </c>
      <c r="L769">
        <v>1.2300499999999999E-3</v>
      </c>
      <c r="M769">
        <v>0.99985100000000005</v>
      </c>
      <c r="N769">
        <v>0</v>
      </c>
      <c r="O769" t="s">
        <v>42</v>
      </c>
    </row>
    <row r="770" spans="1:25" x14ac:dyDescent="0.25">
      <c r="A770" t="s">
        <v>41</v>
      </c>
      <c r="B770">
        <v>411.529</v>
      </c>
      <c r="C770">
        <v>348.00200000000001</v>
      </c>
      <c r="D770">
        <v>347.952</v>
      </c>
      <c r="E770">
        <v>343.53300000000002</v>
      </c>
      <c r="F770">
        <v>9.8381000000000007</v>
      </c>
      <c r="G770">
        <v>103.509</v>
      </c>
      <c r="H770">
        <v>19.5397</v>
      </c>
      <c r="I770">
        <v>13.359299999999999</v>
      </c>
      <c r="J770">
        <v>44.929600000000001</v>
      </c>
      <c r="K770">
        <v>211.971</v>
      </c>
      <c r="L770">
        <v>1.2300499999999999E-3</v>
      </c>
      <c r="M770">
        <v>0.99992300000000001</v>
      </c>
      <c r="N770">
        <v>0</v>
      </c>
      <c r="O770" t="s">
        <v>42</v>
      </c>
    </row>
    <row r="771" spans="1:25" x14ac:dyDescent="0.25">
      <c r="A771" t="s">
        <v>41</v>
      </c>
      <c r="B771">
        <v>418.94299999999998</v>
      </c>
      <c r="C771">
        <v>354.79700000000003</v>
      </c>
      <c r="D771">
        <v>354.75</v>
      </c>
      <c r="E771">
        <v>350.29500000000002</v>
      </c>
      <c r="F771">
        <v>10.3078</v>
      </c>
      <c r="G771">
        <v>102.72799999999999</v>
      </c>
      <c r="H771">
        <v>19.476600000000001</v>
      </c>
      <c r="I771">
        <v>13.363200000000001</v>
      </c>
      <c r="J771">
        <v>44.372</v>
      </c>
      <c r="K771">
        <v>219.059</v>
      </c>
      <c r="L771">
        <v>1.2300499999999999E-3</v>
      </c>
      <c r="M771">
        <v>0.99874200000000002</v>
      </c>
      <c r="N771">
        <v>0</v>
      </c>
      <c r="O771" t="s">
        <v>42</v>
      </c>
    </row>
    <row r="772" spans="1:25" x14ac:dyDescent="0.25">
      <c r="A772" t="s">
        <v>41</v>
      </c>
      <c r="B772">
        <v>429.33199999999999</v>
      </c>
      <c r="C772">
        <v>366.46699999999998</v>
      </c>
      <c r="D772">
        <v>366.411</v>
      </c>
      <c r="E772">
        <v>361.94600000000003</v>
      </c>
      <c r="F772">
        <v>9.9944000000000006</v>
      </c>
      <c r="G772">
        <v>105.095</v>
      </c>
      <c r="H772">
        <v>19.593399999999999</v>
      </c>
      <c r="I772">
        <v>13.496499999999999</v>
      </c>
      <c r="J772">
        <v>45.808</v>
      </c>
      <c r="K772">
        <v>228.35599999999999</v>
      </c>
      <c r="L772">
        <v>1.23007E-3</v>
      </c>
      <c r="M772">
        <v>0.99968299999999999</v>
      </c>
      <c r="N772">
        <v>0</v>
      </c>
      <c r="O772" t="s">
        <v>42</v>
      </c>
    </row>
    <row r="773" spans="1:25" x14ac:dyDescent="0.25">
      <c r="A773" t="s">
        <v>41</v>
      </c>
      <c r="B773">
        <v>407.58699999999999</v>
      </c>
      <c r="C773">
        <v>342.61900000000003</v>
      </c>
      <c r="D773">
        <v>342.57100000000003</v>
      </c>
      <c r="E773">
        <v>338.12099999999998</v>
      </c>
      <c r="F773">
        <v>9.7353000000000005</v>
      </c>
      <c r="G773">
        <v>102.26300000000001</v>
      </c>
      <c r="H773">
        <v>19.308900000000001</v>
      </c>
      <c r="I773">
        <v>13.074</v>
      </c>
      <c r="J773">
        <v>44.328299999999999</v>
      </c>
      <c r="K773">
        <v>208.03</v>
      </c>
      <c r="L773">
        <v>1.2300600000000001E-3</v>
      </c>
      <c r="M773">
        <v>0.99960400000000005</v>
      </c>
      <c r="N773">
        <v>0</v>
      </c>
      <c r="O773" t="s">
        <v>42</v>
      </c>
    </row>
    <row r="774" spans="1:25" x14ac:dyDescent="0.25">
      <c r="A774" t="s">
        <v>41</v>
      </c>
      <c r="B774">
        <v>432.661</v>
      </c>
      <c r="C774">
        <v>367.17700000000002</v>
      </c>
      <c r="D774">
        <v>367.12900000000002</v>
      </c>
      <c r="E774">
        <v>362.67700000000002</v>
      </c>
      <c r="F774">
        <v>9.8506900000000002</v>
      </c>
      <c r="G774">
        <v>103.58799999999999</v>
      </c>
      <c r="H774">
        <v>19.4422</v>
      </c>
      <c r="I774">
        <v>13.5291</v>
      </c>
      <c r="J774">
        <v>44.483199999999997</v>
      </c>
      <c r="K774">
        <v>230.983</v>
      </c>
      <c r="L774">
        <v>1.2300600000000001E-3</v>
      </c>
      <c r="M774">
        <v>0.99948599999999999</v>
      </c>
      <c r="N774">
        <v>0</v>
      </c>
      <c r="O774" t="s">
        <v>42</v>
      </c>
    </row>
    <row r="775" spans="1:25" x14ac:dyDescent="0.25">
      <c r="A775" t="s">
        <v>41</v>
      </c>
      <c r="B775">
        <v>426.62799999999999</v>
      </c>
      <c r="C775">
        <v>363.77499999999998</v>
      </c>
      <c r="D775">
        <v>363.72800000000001</v>
      </c>
      <c r="E775">
        <v>359.29300000000001</v>
      </c>
      <c r="F775">
        <v>9.8016000000000005</v>
      </c>
      <c r="G775">
        <v>103.76600000000001</v>
      </c>
      <c r="H775">
        <v>19.4482</v>
      </c>
      <c r="I775">
        <v>13.4823</v>
      </c>
      <c r="J775">
        <v>45.0227</v>
      </c>
      <c r="K775">
        <v>227.49199999999999</v>
      </c>
      <c r="L775">
        <v>1.2300499999999999E-3</v>
      </c>
      <c r="M775">
        <v>0.99992000000000003</v>
      </c>
      <c r="N775">
        <v>0</v>
      </c>
      <c r="O775" t="s">
        <v>42</v>
      </c>
    </row>
    <row r="776" spans="1:25" x14ac:dyDescent="0.25">
      <c r="A776" t="s">
        <v>41</v>
      </c>
      <c r="B776">
        <v>413.17099999999999</v>
      </c>
      <c r="C776">
        <v>347.56299999999999</v>
      </c>
      <c r="D776">
        <v>347.51299999999998</v>
      </c>
      <c r="E776">
        <v>343.036</v>
      </c>
      <c r="F776">
        <v>9.8071999999999999</v>
      </c>
      <c r="G776">
        <v>101.68300000000001</v>
      </c>
      <c r="H776">
        <v>19.3703</v>
      </c>
      <c r="I776">
        <v>13.291</v>
      </c>
      <c r="J776">
        <v>43.488100000000003</v>
      </c>
      <c r="K776">
        <v>213.374</v>
      </c>
      <c r="L776">
        <v>1.2300799999999999E-3</v>
      </c>
      <c r="M776">
        <v>0.99970700000000001</v>
      </c>
      <c r="N776">
        <v>0</v>
      </c>
      <c r="O776" t="s">
        <v>42</v>
      </c>
    </row>
    <row r="777" spans="1:25" x14ac:dyDescent="0.25">
      <c r="A777" t="s">
        <v>41</v>
      </c>
      <c r="B777">
        <v>413.27100000000002</v>
      </c>
      <c r="C777">
        <v>350.97899999999998</v>
      </c>
      <c r="D777">
        <v>350.93299999999999</v>
      </c>
      <c r="E777">
        <v>346.51900000000001</v>
      </c>
      <c r="F777">
        <v>9.8097999999999992</v>
      </c>
      <c r="G777">
        <v>102.563</v>
      </c>
      <c r="H777">
        <v>19.505700000000001</v>
      </c>
      <c r="I777">
        <v>13.373699999999999</v>
      </c>
      <c r="J777">
        <v>44.042200000000001</v>
      </c>
      <c r="K777">
        <v>215.88800000000001</v>
      </c>
      <c r="L777">
        <v>1.2300600000000001E-3</v>
      </c>
      <c r="M777">
        <v>0.99936199999999997</v>
      </c>
      <c r="N777">
        <v>0</v>
      </c>
      <c r="O777" t="s">
        <v>42</v>
      </c>
    </row>
    <row r="778" spans="1:25" x14ac:dyDescent="0.25">
      <c r="A778" t="s">
        <v>41</v>
      </c>
      <c r="B778">
        <v>415.95499999999998</v>
      </c>
      <c r="C778">
        <v>352.61099999999999</v>
      </c>
      <c r="D778">
        <v>352.56400000000002</v>
      </c>
      <c r="E778">
        <v>348.17</v>
      </c>
      <c r="F778">
        <v>10.212300000000001</v>
      </c>
      <c r="G778">
        <v>103.688</v>
      </c>
      <c r="H778">
        <v>19.585799999999999</v>
      </c>
      <c r="I778">
        <v>13.585000000000001</v>
      </c>
      <c r="J778">
        <v>44.994</v>
      </c>
      <c r="K778">
        <v>216.25399999999999</v>
      </c>
      <c r="L778">
        <v>1.2300499999999999E-3</v>
      </c>
      <c r="M778">
        <v>0.999556</v>
      </c>
      <c r="N778">
        <v>0</v>
      </c>
      <c r="O778" t="s">
        <v>42</v>
      </c>
    </row>
    <row r="779" spans="1:25" x14ac:dyDescent="0.25">
      <c r="A779" t="s">
        <v>41</v>
      </c>
      <c r="B779">
        <v>419.46100000000001</v>
      </c>
      <c r="C779">
        <v>355.58600000000001</v>
      </c>
      <c r="D779">
        <v>355.53699999999998</v>
      </c>
      <c r="E779">
        <v>351.12599999999998</v>
      </c>
      <c r="F779">
        <v>9.8696000000000002</v>
      </c>
      <c r="G779">
        <v>104.383</v>
      </c>
      <c r="H779">
        <v>19.251300000000001</v>
      </c>
      <c r="I779">
        <v>13.2433</v>
      </c>
      <c r="J779">
        <v>46.115299999999998</v>
      </c>
      <c r="K779">
        <v>218.608</v>
      </c>
      <c r="L779">
        <v>1.2300499999999999E-3</v>
      </c>
      <c r="M779">
        <v>0.99987400000000004</v>
      </c>
      <c r="N779">
        <v>0</v>
      </c>
      <c r="O779" t="s">
        <v>42</v>
      </c>
    </row>
    <row r="780" spans="1:25" x14ac:dyDescent="0.25">
      <c r="A780" t="s">
        <v>41</v>
      </c>
      <c r="B780">
        <v>418.87099999999998</v>
      </c>
      <c r="C780">
        <v>355.54899999999998</v>
      </c>
      <c r="D780">
        <v>355.50400000000002</v>
      </c>
      <c r="E780">
        <v>351.06900000000002</v>
      </c>
      <c r="F780">
        <v>9.8028999999999993</v>
      </c>
      <c r="G780">
        <v>102.643</v>
      </c>
      <c r="H780">
        <v>19.3627</v>
      </c>
      <c r="I780">
        <v>13.4109</v>
      </c>
      <c r="J780">
        <v>44.092700000000001</v>
      </c>
      <c r="K780">
        <v>220.453</v>
      </c>
      <c r="L780">
        <v>1.2300499999999999E-3</v>
      </c>
      <c r="M780">
        <v>0.99930200000000002</v>
      </c>
      <c r="N780">
        <v>0</v>
      </c>
      <c r="O780" t="s">
        <v>42</v>
      </c>
    </row>
    <row r="781" spans="1:25" x14ac:dyDescent="0.25">
      <c r="A781" t="s">
        <v>41</v>
      </c>
      <c r="B781">
        <v>436.065</v>
      </c>
      <c r="C781">
        <v>371.00299999999999</v>
      </c>
      <c r="D781">
        <v>370.95499999999998</v>
      </c>
      <c r="E781">
        <v>366.50299999999999</v>
      </c>
      <c r="F781">
        <v>9.9113000000000007</v>
      </c>
      <c r="G781">
        <v>104.11199999999999</v>
      </c>
      <c r="H781">
        <v>19.5687</v>
      </c>
      <c r="I781">
        <v>13.6999</v>
      </c>
      <c r="J781">
        <v>44.951799999999999</v>
      </c>
      <c r="K781">
        <v>234.09399999999999</v>
      </c>
      <c r="L781">
        <v>1.2300499999999999E-3</v>
      </c>
      <c r="M781">
        <v>0.99791300000000005</v>
      </c>
      <c r="N781">
        <v>0</v>
      </c>
      <c r="O781" t="s">
        <v>42</v>
      </c>
    </row>
    <row r="782" spans="1:25" x14ac:dyDescent="0.25">
      <c r="A782" t="s">
        <v>41</v>
      </c>
      <c r="B782">
        <v>416.17200000000003</v>
      </c>
      <c r="C782">
        <v>353.39</v>
      </c>
      <c r="D782">
        <v>353.34500000000003</v>
      </c>
      <c r="E782">
        <v>348.93900000000002</v>
      </c>
      <c r="F782">
        <v>9.7783999999999995</v>
      </c>
      <c r="G782">
        <v>101.685</v>
      </c>
      <c r="H782">
        <v>19.2439</v>
      </c>
      <c r="I782">
        <v>13.1737</v>
      </c>
      <c r="J782">
        <v>43.6691</v>
      </c>
      <c r="K782">
        <v>219.136</v>
      </c>
      <c r="L782">
        <v>1.2300900000000001E-3</v>
      </c>
      <c r="M782">
        <v>0.99911399999999995</v>
      </c>
      <c r="N782">
        <v>0</v>
      </c>
      <c r="O782" t="s">
        <v>42</v>
      </c>
    </row>
    <row r="783" spans="1:25" x14ac:dyDescent="0.25">
      <c r="A783" t="s">
        <v>41</v>
      </c>
      <c r="B783">
        <v>408.81299999999999</v>
      </c>
      <c r="C783">
        <v>346.10300000000001</v>
      </c>
      <c r="D783">
        <v>346.05599999999998</v>
      </c>
      <c r="E783">
        <v>341.63600000000002</v>
      </c>
      <c r="F783">
        <v>9.9412000000000003</v>
      </c>
      <c r="G783">
        <v>103.11199999999999</v>
      </c>
      <c r="H783">
        <v>19.4251</v>
      </c>
      <c r="I783">
        <v>13.315899999999999</v>
      </c>
      <c r="J783">
        <v>44.543100000000003</v>
      </c>
      <c r="K783">
        <v>209.768</v>
      </c>
      <c r="L783">
        <v>1.2300499999999999E-3</v>
      </c>
      <c r="M783">
        <v>0.999807</v>
      </c>
      <c r="N783">
        <v>0</v>
      </c>
      <c r="O783" t="s">
        <v>42</v>
      </c>
      <c r="R783" t="s">
        <v>67</v>
      </c>
      <c r="U783" t="s">
        <v>66</v>
      </c>
      <c r="X783" t="s">
        <v>64</v>
      </c>
    </row>
    <row r="784" spans="1:25" x14ac:dyDescent="0.25">
      <c r="A784" t="s">
        <v>41</v>
      </c>
      <c r="B784">
        <v>423.32100000000003</v>
      </c>
      <c r="C784">
        <v>355.36099999999999</v>
      </c>
      <c r="D784">
        <v>355.31200000000001</v>
      </c>
      <c r="E784">
        <v>350.88499999999999</v>
      </c>
      <c r="F784">
        <v>9.86449</v>
      </c>
      <c r="G784">
        <v>102.995</v>
      </c>
      <c r="H784">
        <v>19.445</v>
      </c>
      <c r="I784">
        <v>13.4437</v>
      </c>
      <c r="J784">
        <v>44.402700000000003</v>
      </c>
      <c r="K784">
        <v>219.81299999999999</v>
      </c>
      <c r="L784">
        <v>1.2300499999999999E-3</v>
      </c>
      <c r="M784">
        <v>0.99990299999999999</v>
      </c>
      <c r="N784">
        <v>0</v>
      </c>
      <c r="O784" t="s">
        <v>42</v>
      </c>
      <c r="R784">
        <f>AVERAGE(B735:B784)</f>
        <v>443.30671999999993</v>
      </c>
      <c r="S784">
        <f>AVERAGE(C735:C784)</f>
        <v>377.87502000000001</v>
      </c>
      <c r="U784">
        <f>_xlfn.VAR.P(B735:B784)</f>
        <v>646.15273212160002</v>
      </c>
      <c r="V784">
        <f>_xlfn.VAR.P(C735:C784)</f>
        <v>558.94322733959996</v>
      </c>
      <c r="X784">
        <f>1.96*SQRT(U784)/50</f>
        <v>0.99644575079997977</v>
      </c>
      <c r="Y784">
        <f>1.96*SQRT(V784)/50</f>
        <v>0.92676562347722136</v>
      </c>
    </row>
    <row r="785" spans="1:14" x14ac:dyDescent="0.25">
      <c r="A785" t="s">
        <v>43</v>
      </c>
      <c r="B785">
        <v>22360.329099999999</v>
      </c>
      <c r="C785" t="s">
        <v>36</v>
      </c>
    </row>
    <row r="786" spans="1:14" x14ac:dyDescent="0.25">
      <c r="A786" t="s">
        <v>44</v>
      </c>
      <c r="B786">
        <v>330.06099999999998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1.2300600000000001E-3</v>
      </c>
      <c r="L786">
        <v>0.99933799999999995</v>
      </c>
      <c r="M786">
        <v>0</v>
      </c>
      <c r="N786" t="s">
        <v>42</v>
      </c>
    </row>
    <row r="787" spans="1:14" x14ac:dyDescent="0.25">
      <c r="A787" t="s">
        <v>44</v>
      </c>
      <c r="B787">
        <v>324.41699999999997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1.2300600000000001E-3</v>
      </c>
      <c r="L787">
        <v>0.99985000000000002</v>
      </c>
      <c r="M787">
        <v>0</v>
      </c>
      <c r="N787" t="s">
        <v>42</v>
      </c>
    </row>
    <row r="788" spans="1:14" x14ac:dyDescent="0.25">
      <c r="A788" t="s">
        <v>44</v>
      </c>
      <c r="B788">
        <v>340.113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1.2300499999999999E-3</v>
      </c>
      <c r="L788">
        <v>0.99954299999999996</v>
      </c>
      <c r="M788">
        <v>0</v>
      </c>
      <c r="N788" t="s">
        <v>42</v>
      </c>
    </row>
    <row r="789" spans="1:14" x14ac:dyDescent="0.25">
      <c r="A789" t="s">
        <v>44</v>
      </c>
      <c r="B789">
        <v>332.97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1.23007E-3</v>
      </c>
      <c r="L789">
        <v>0.99871600000000005</v>
      </c>
      <c r="M789">
        <v>0</v>
      </c>
      <c r="N789" t="s">
        <v>42</v>
      </c>
    </row>
    <row r="790" spans="1:14" x14ac:dyDescent="0.25">
      <c r="A790" t="s">
        <v>44</v>
      </c>
      <c r="B790">
        <v>333.483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1.2300900000000001E-3</v>
      </c>
      <c r="L790">
        <v>0.99951800000000002</v>
      </c>
      <c r="M790">
        <v>0</v>
      </c>
      <c r="N790" t="s">
        <v>42</v>
      </c>
    </row>
    <row r="791" spans="1:14" x14ac:dyDescent="0.25">
      <c r="A791" t="s">
        <v>44</v>
      </c>
      <c r="B791">
        <v>338.85899999999998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1.2300499999999999E-3</v>
      </c>
      <c r="L791">
        <v>0.99957099999999999</v>
      </c>
      <c r="M791">
        <v>0</v>
      </c>
      <c r="N791" t="s">
        <v>42</v>
      </c>
    </row>
    <row r="792" spans="1:14" x14ac:dyDescent="0.25">
      <c r="A792" t="s">
        <v>44</v>
      </c>
      <c r="B792">
        <v>334.01499999999999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1.2300499999999999E-3</v>
      </c>
      <c r="L792">
        <v>0.99979300000000004</v>
      </c>
      <c r="M792">
        <v>0</v>
      </c>
      <c r="N792" t="s">
        <v>42</v>
      </c>
    </row>
    <row r="793" spans="1:14" x14ac:dyDescent="0.25">
      <c r="A793" t="s">
        <v>44</v>
      </c>
      <c r="B793">
        <v>336.28399999999999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1.2300499999999999E-3</v>
      </c>
      <c r="L793">
        <v>0.99957200000000002</v>
      </c>
      <c r="M793">
        <v>0</v>
      </c>
      <c r="N793" t="s">
        <v>42</v>
      </c>
    </row>
    <row r="794" spans="1:14" x14ac:dyDescent="0.25">
      <c r="A794" t="s">
        <v>44</v>
      </c>
      <c r="B794">
        <v>339.29899999999998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1.2300600000000001E-3</v>
      </c>
      <c r="L794">
        <v>0.99930699999999995</v>
      </c>
      <c r="M794">
        <v>0</v>
      </c>
      <c r="N794" t="s">
        <v>42</v>
      </c>
    </row>
    <row r="795" spans="1:14" x14ac:dyDescent="0.25">
      <c r="A795" t="s">
        <v>44</v>
      </c>
      <c r="B795">
        <v>333.76600000000002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1.2300499999999999E-3</v>
      </c>
      <c r="L795">
        <v>0.99891600000000003</v>
      </c>
      <c r="M795">
        <v>0</v>
      </c>
      <c r="N795" t="s">
        <v>42</v>
      </c>
    </row>
    <row r="796" spans="1:14" x14ac:dyDescent="0.25">
      <c r="A796" t="s">
        <v>44</v>
      </c>
      <c r="B796">
        <v>341.28899999999999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1.2300600000000001E-3</v>
      </c>
      <c r="L796">
        <v>0.99993100000000001</v>
      </c>
      <c r="M796">
        <v>0</v>
      </c>
      <c r="N796" t="s">
        <v>42</v>
      </c>
    </row>
    <row r="797" spans="1:14" x14ac:dyDescent="0.25">
      <c r="A797" t="s">
        <v>44</v>
      </c>
      <c r="B797">
        <v>337.32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1.2300600000000001E-3</v>
      </c>
      <c r="L797">
        <v>0.99985100000000005</v>
      </c>
      <c r="M797">
        <v>0</v>
      </c>
      <c r="N797" t="s">
        <v>42</v>
      </c>
    </row>
    <row r="798" spans="1:14" x14ac:dyDescent="0.25">
      <c r="A798" t="s">
        <v>44</v>
      </c>
      <c r="B798">
        <v>337.10399999999998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1.2300499999999999E-3</v>
      </c>
      <c r="L798">
        <v>0.99928300000000003</v>
      </c>
      <c r="M798">
        <v>0</v>
      </c>
      <c r="N798" t="s">
        <v>42</v>
      </c>
    </row>
    <row r="799" spans="1:14" x14ac:dyDescent="0.25">
      <c r="A799" t="s">
        <v>44</v>
      </c>
      <c r="B799">
        <v>327.93599999999998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1.2300499999999999E-3</v>
      </c>
      <c r="L799">
        <v>0.99905100000000002</v>
      </c>
      <c r="M799">
        <v>0</v>
      </c>
      <c r="N799" t="s">
        <v>42</v>
      </c>
    </row>
    <row r="800" spans="1:14" x14ac:dyDescent="0.25">
      <c r="A800" t="s">
        <v>44</v>
      </c>
      <c r="B800">
        <v>326.57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1.2300499999999999E-3</v>
      </c>
      <c r="L800">
        <v>0.99963299999999999</v>
      </c>
      <c r="M800">
        <v>0</v>
      </c>
      <c r="N800" t="s">
        <v>42</v>
      </c>
    </row>
    <row r="801" spans="1:14" x14ac:dyDescent="0.25">
      <c r="A801" t="s">
        <v>44</v>
      </c>
      <c r="B801">
        <v>339.78899999999999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1.23007E-3</v>
      </c>
      <c r="L801">
        <v>0.99987400000000004</v>
      </c>
      <c r="M801">
        <v>0</v>
      </c>
      <c r="N801" t="s">
        <v>42</v>
      </c>
    </row>
    <row r="802" spans="1:14" x14ac:dyDescent="0.25">
      <c r="A802" t="s">
        <v>44</v>
      </c>
      <c r="B802">
        <v>355.68200000000002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1.2300600000000001E-3</v>
      </c>
      <c r="L802">
        <v>0.99948899999999996</v>
      </c>
      <c r="M802">
        <v>0</v>
      </c>
      <c r="N802" t="s">
        <v>42</v>
      </c>
    </row>
    <row r="803" spans="1:14" x14ac:dyDescent="0.25">
      <c r="A803" t="s">
        <v>44</v>
      </c>
      <c r="B803">
        <v>362.286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1.23007E-3</v>
      </c>
      <c r="L803">
        <v>0.99824100000000004</v>
      </c>
      <c r="M803">
        <v>0</v>
      </c>
      <c r="N803" t="s">
        <v>42</v>
      </c>
    </row>
    <row r="804" spans="1:14" x14ac:dyDescent="0.25">
      <c r="A804" t="s">
        <v>44</v>
      </c>
      <c r="B804">
        <v>341.47500000000002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1.2300499999999999E-3</v>
      </c>
      <c r="L804">
        <v>0.99912199999999995</v>
      </c>
      <c r="M804">
        <v>0</v>
      </c>
      <c r="N804" t="s">
        <v>42</v>
      </c>
    </row>
    <row r="805" spans="1:14" x14ac:dyDescent="0.25">
      <c r="A805" t="s">
        <v>44</v>
      </c>
      <c r="B805">
        <v>330.96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1.2300499999999999E-3</v>
      </c>
      <c r="L805">
        <v>0.99993900000000002</v>
      </c>
      <c r="M805">
        <v>0</v>
      </c>
      <c r="N805" t="s">
        <v>42</v>
      </c>
    </row>
    <row r="806" spans="1:14" x14ac:dyDescent="0.25">
      <c r="A806" t="s">
        <v>44</v>
      </c>
      <c r="B806">
        <v>334.66399999999999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1.2300499999999999E-3</v>
      </c>
      <c r="L806">
        <v>0.999915</v>
      </c>
      <c r="M806">
        <v>0</v>
      </c>
      <c r="N806" t="s">
        <v>42</v>
      </c>
    </row>
    <row r="807" spans="1:14" x14ac:dyDescent="0.25">
      <c r="A807" t="s">
        <v>44</v>
      </c>
      <c r="B807">
        <v>344.19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1.2300499999999999E-3</v>
      </c>
      <c r="L807">
        <v>0.99987300000000001</v>
      </c>
      <c r="M807">
        <v>0</v>
      </c>
      <c r="N807" t="s">
        <v>42</v>
      </c>
    </row>
    <row r="808" spans="1:14" x14ac:dyDescent="0.25">
      <c r="A808" t="s">
        <v>44</v>
      </c>
      <c r="B808">
        <v>331.45100000000002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1.2300600000000001E-3</v>
      </c>
      <c r="L808">
        <v>0.99991200000000002</v>
      </c>
      <c r="M808">
        <v>0</v>
      </c>
      <c r="N808" t="s">
        <v>42</v>
      </c>
    </row>
    <row r="809" spans="1:14" x14ac:dyDescent="0.25">
      <c r="A809" t="s">
        <v>44</v>
      </c>
      <c r="B809">
        <v>336.904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1.2300499999999999E-3</v>
      </c>
      <c r="L809">
        <v>0.999857</v>
      </c>
      <c r="M809">
        <v>0</v>
      </c>
      <c r="N809" t="s">
        <v>42</v>
      </c>
    </row>
    <row r="810" spans="1:14" x14ac:dyDescent="0.25">
      <c r="A810" t="s">
        <v>44</v>
      </c>
      <c r="B810">
        <v>331.61500000000001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1.2300499999999999E-3</v>
      </c>
      <c r="L810">
        <v>0.99987700000000002</v>
      </c>
      <c r="M810">
        <v>0</v>
      </c>
      <c r="N810" t="s">
        <v>42</v>
      </c>
    </row>
    <row r="811" spans="1:14" x14ac:dyDescent="0.25">
      <c r="A811" t="s">
        <v>44</v>
      </c>
      <c r="B811">
        <v>335.31299999999999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1.23007E-3</v>
      </c>
      <c r="L811">
        <v>0.99998699999999996</v>
      </c>
      <c r="M811">
        <v>0</v>
      </c>
      <c r="N811" t="s">
        <v>42</v>
      </c>
    </row>
    <row r="812" spans="1:14" x14ac:dyDescent="0.25">
      <c r="A812" t="s">
        <v>44</v>
      </c>
      <c r="B812">
        <v>334.43599999999998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1.2300600000000001E-3</v>
      </c>
      <c r="L812">
        <v>0.99994099999999997</v>
      </c>
      <c r="M812">
        <v>0</v>
      </c>
      <c r="N812" t="s">
        <v>42</v>
      </c>
    </row>
    <row r="813" spans="1:14" x14ac:dyDescent="0.25">
      <c r="A813" t="s">
        <v>44</v>
      </c>
      <c r="B813">
        <v>327.43700000000001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1.2300499999999999E-3</v>
      </c>
      <c r="L813">
        <v>0.99965700000000002</v>
      </c>
      <c r="M813">
        <v>0</v>
      </c>
      <c r="N813" t="s">
        <v>42</v>
      </c>
    </row>
    <row r="814" spans="1:14" x14ac:dyDescent="0.25">
      <c r="A814" t="s">
        <v>44</v>
      </c>
      <c r="B814">
        <v>329.363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1.2300499999999999E-3</v>
      </c>
      <c r="L814">
        <v>0.99981299999999995</v>
      </c>
      <c r="M814">
        <v>0</v>
      </c>
      <c r="N814" t="s">
        <v>42</v>
      </c>
    </row>
    <row r="815" spans="1:14" x14ac:dyDescent="0.25">
      <c r="A815" t="s">
        <v>44</v>
      </c>
      <c r="B815">
        <v>323.976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1.2300600000000001E-3</v>
      </c>
      <c r="L815">
        <v>0.99967600000000001</v>
      </c>
      <c r="M815">
        <v>0</v>
      </c>
      <c r="N815" t="s">
        <v>42</v>
      </c>
    </row>
    <row r="816" spans="1:14" x14ac:dyDescent="0.25">
      <c r="A816" t="s">
        <v>44</v>
      </c>
      <c r="B816">
        <v>334.79500000000002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1.2300499999999999E-3</v>
      </c>
      <c r="L816">
        <v>0.99869399999999997</v>
      </c>
      <c r="M816">
        <v>0</v>
      </c>
      <c r="N816" t="s">
        <v>42</v>
      </c>
    </row>
    <row r="817" spans="1:14" x14ac:dyDescent="0.25">
      <c r="A817" t="s">
        <v>44</v>
      </c>
      <c r="B817">
        <v>325.73099999999999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1.2300600000000001E-3</v>
      </c>
      <c r="L817">
        <v>0.99959399999999998</v>
      </c>
      <c r="M817">
        <v>0</v>
      </c>
      <c r="N817" t="s">
        <v>42</v>
      </c>
    </row>
    <row r="818" spans="1:14" x14ac:dyDescent="0.25">
      <c r="A818" t="s">
        <v>44</v>
      </c>
      <c r="B818">
        <v>332.06099999999998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1.2302000000000001E-3</v>
      </c>
      <c r="L818">
        <v>0.99959699999999996</v>
      </c>
      <c r="M818">
        <v>0</v>
      </c>
      <c r="N818" t="s">
        <v>42</v>
      </c>
    </row>
    <row r="819" spans="1:14" x14ac:dyDescent="0.25">
      <c r="A819" t="s">
        <v>44</v>
      </c>
      <c r="B819">
        <v>332.94799999999998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1.23007E-3</v>
      </c>
      <c r="L819">
        <v>0.99910500000000002</v>
      </c>
      <c r="M819">
        <v>0</v>
      </c>
      <c r="N819" t="s">
        <v>42</v>
      </c>
    </row>
    <row r="820" spans="1:14" x14ac:dyDescent="0.25">
      <c r="A820" t="s">
        <v>44</v>
      </c>
      <c r="B820">
        <v>336.83199999999999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1.23007E-3</v>
      </c>
      <c r="L820">
        <v>0.999857</v>
      </c>
      <c r="M820">
        <v>0</v>
      </c>
      <c r="N820" t="s">
        <v>42</v>
      </c>
    </row>
    <row r="821" spans="1:14" x14ac:dyDescent="0.25">
      <c r="A821" t="s">
        <v>44</v>
      </c>
      <c r="B821">
        <v>335.80700000000002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1.2300600000000001E-3</v>
      </c>
      <c r="L821">
        <v>0.99970300000000001</v>
      </c>
      <c r="M821">
        <v>0</v>
      </c>
      <c r="N821" t="s">
        <v>42</v>
      </c>
    </row>
    <row r="822" spans="1:14" x14ac:dyDescent="0.25">
      <c r="A822" t="s">
        <v>44</v>
      </c>
      <c r="B822">
        <v>331.15199999999999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1.2300799999999999E-3</v>
      </c>
      <c r="L822">
        <v>0.99985599999999997</v>
      </c>
      <c r="M822">
        <v>0</v>
      </c>
      <c r="N822" t="s">
        <v>42</v>
      </c>
    </row>
    <row r="823" spans="1:14" x14ac:dyDescent="0.25">
      <c r="A823" t="s">
        <v>44</v>
      </c>
      <c r="B823">
        <v>335.44499999999999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1.2300600000000001E-3</v>
      </c>
      <c r="L823">
        <v>0.99992300000000001</v>
      </c>
      <c r="M823">
        <v>0</v>
      </c>
      <c r="N823" t="s">
        <v>42</v>
      </c>
    </row>
    <row r="824" spans="1:14" x14ac:dyDescent="0.25">
      <c r="A824" t="s">
        <v>44</v>
      </c>
      <c r="B824">
        <v>340.66399999999999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1.2300499999999999E-3</v>
      </c>
      <c r="L824">
        <v>0.99956299999999998</v>
      </c>
      <c r="M824">
        <v>0</v>
      </c>
      <c r="N824" t="s">
        <v>42</v>
      </c>
    </row>
    <row r="825" spans="1:14" x14ac:dyDescent="0.25">
      <c r="A825" t="s">
        <v>44</v>
      </c>
      <c r="B825">
        <v>337.37299999999999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1.2300499999999999E-3</v>
      </c>
      <c r="L825">
        <v>0.99912999999999996</v>
      </c>
      <c r="M825">
        <v>0</v>
      </c>
      <c r="N825" t="s">
        <v>42</v>
      </c>
    </row>
    <row r="826" spans="1:14" x14ac:dyDescent="0.25">
      <c r="A826" t="s">
        <v>44</v>
      </c>
      <c r="B826">
        <v>332.47899999999998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1.2300499999999999E-3</v>
      </c>
      <c r="L826">
        <v>0.999691</v>
      </c>
      <c r="M826">
        <v>0</v>
      </c>
      <c r="N826" t="s">
        <v>42</v>
      </c>
    </row>
    <row r="827" spans="1:14" x14ac:dyDescent="0.25">
      <c r="A827" t="s">
        <v>44</v>
      </c>
      <c r="B827">
        <v>331.25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1.2300499999999999E-3</v>
      </c>
      <c r="L827">
        <v>0.99948300000000001</v>
      </c>
      <c r="M827">
        <v>0</v>
      </c>
      <c r="N827" t="s">
        <v>42</v>
      </c>
    </row>
    <row r="828" spans="1:14" x14ac:dyDescent="0.25">
      <c r="A828" t="s">
        <v>44</v>
      </c>
      <c r="B828">
        <v>324.52600000000001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1.2300600000000001E-3</v>
      </c>
      <c r="L828">
        <v>0.99957399999999996</v>
      </c>
      <c r="M828">
        <v>0</v>
      </c>
      <c r="N828" t="s">
        <v>42</v>
      </c>
    </row>
    <row r="829" spans="1:14" x14ac:dyDescent="0.25">
      <c r="A829" t="s">
        <v>44</v>
      </c>
      <c r="B829">
        <v>338.79199999999997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1.2300499999999999E-3</v>
      </c>
      <c r="L829">
        <v>0.99987700000000002</v>
      </c>
      <c r="M829">
        <v>0</v>
      </c>
      <c r="N829" t="s">
        <v>42</v>
      </c>
    </row>
    <row r="830" spans="1:14" x14ac:dyDescent="0.25">
      <c r="A830" t="s">
        <v>44</v>
      </c>
      <c r="B830">
        <v>341.87900000000002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1.2300600000000001E-3</v>
      </c>
      <c r="L830">
        <v>0.99993699999999996</v>
      </c>
      <c r="M830">
        <v>0</v>
      </c>
      <c r="N830" t="s">
        <v>42</v>
      </c>
    </row>
    <row r="831" spans="1:14" x14ac:dyDescent="0.25">
      <c r="A831" t="s">
        <v>44</v>
      </c>
      <c r="B831">
        <v>336.75099999999998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1.2300499999999999E-3</v>
      </c>
      <c r="L831">
        <v>0.99967600000000001</v>
      </c>
      <c r="M831">
        <v>0</v>
      </c>
      <c r="N831" t="s">
        <v>42</v>
      </c>
    </row>
    <row r="832" spans="1:14" x14ac:dyDescent="0.25">
      <c r="A832" t="s">
        <v>44</v>
      </c>
      <c r="B832">
        <v>341.71100000000001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1.2300499999999999E-3</v>
      </c>
      <c r="L832">
        <v>0.99985999999999997</v>
      </c>
      <c r="M832">
        <v>0</v>
      </c>
      <c r="N832" t="s">
        <v>42</v>
      </c>
    </row>
    <row r="833" spans="1:25" x14ac:dyDescent="0.25">
      <c r="A833" t="s">
        <v>44</v>
      </c>
      <c r="B833">
        <v>333.73500000000001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1.2300900000000001E-3</v>
      </c>
      <c r="L833">
        <v>0.99942799999999998</v>
      </c>
      <c r="M833">
        <v>0</v>
      </c>
      <c r="N833" t="s">
        <v>42</v>
      </c>
    </row>
    <row r="834" spans="1:25" x14ac:dyDescent="0.25">
      <c r="A834" t="s">
        <v>44</v>
      </c>
      <c r="B834">
        <v>326.63099999999997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1.23011E-3</v>
      </c>
      <c r="L834">
        <v>0.99949299999999996</v>
      </c>
      <c r="M834">
        <v>0</v>
      </c>
      <c r="N834" t="s">
        <v>42</v>
      </c>
    </row>
    <row r="835" spans="1:25" x14ac:dyDescent="0.25">
      <c r="A835" t="s">
        <v>44</v>
      </c>
      <c r="B835">
        <v>346.101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1.23007E-3</v>
      </c>
      <c r="L835">
        <v>0.99998900000000002</v>
      </c>
      <c r="M835">
        <v>0</v>
      </c>
      <c r="N835" t="s">
        <v>42</v>
      </c>
    </row>
    <row r="836" spans="1:25" x14ac:dyDescent="0.25">
      <c r="A836" t="s">
        <v>44</v>
      </c>
      <c r="B836">
        <v>336.73700000000002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1.2300600000000001E-3</v>
      </c>
      <c r="L836">
        <v>0.99879399999999996</v>
      </c>
      <c r="M836">
        <v>0</v>
      </c>
      <c r="N836" t="s">
        <v>42</v>
      </c>
    </row>
    <row r="837" spans="1:25" x14ac:dyDescent="0.25">
      <c r="A837" t="s">
        <v>44</v>
      </c>
      <c r="B837">
        <v>333.73700000000002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1.2300499999999999E-3</v>
      </c>
      <c r="L837">
        <v>0.99910500000000002</v>
      </c>
      <c r="M837">
        <v>0</v>
      </c>
      <c r="N837" t="s">
        <v>42</v>
      </c>
    </row>
    <row r="838" spans="1:25" x14ac:dyDescent="0.25">
      <c r="A838" t="s">
        <v>44</v>
      </c>
      <c r="B838">
        <v>348.33300000000003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1.2300600000000001E-3</v>
      </c>
      <c r="L838">
        <v>0.99921800000000005</v>
      </c>
      <c r="M838">
        <v>0</v>
      </c>
      <c r="N838" t="s">
        <v>42</v>
      </c>
    </row>
    <row r="839" spans="1:25" x14ac:dyDescent="0.25">
      <c r="A839" t="s">
        <v>44</v>
      </c>
      <c r="B839">
        <v>323.94299999999998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1.2300499999999999E-3</v>
      </c>
      <c r="L839">
        <v>0.99960199999999999</v>
      </c>
      <c r="M839">
        <v>0</v>
      </c>
      <c r="N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44</v>
      </c>
      <c r="B840">
        <v>344.351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1.2300499999999999E-3</v>
      </c>
      <c r="L840">
        <v>0.99986399999999998</v>
      </c>
      <c r="M840">
        <v>0</v>
      </c>
      <c r="N840" t="s">
        <v>42</v>
      </c>
      <c r="R840">
        <f>AVERAGE(B791:B840)</f>
        <v>335.91493999999989</v>
      </c>
      <c r="S840">
        <f>AVERAGE(C791:C840)</f>
        <v>0</v>
      </c>
      <c r="U840">
        <f>_xlfn.VAR.P(B791:B840)</f>
        <v>54.50025041640005</v>
      </c>
      <c r="V840">
        <f>_xlfn.VAR.P(C791:C840)</f>
        <v>0</v>
      </c>
      <c r="X840">
        <f>1.96*SQRT(U840)/50</f>
        <v>0.28939119682508824</v>
      </c>
      <c r="Y840">
        <f>1.96*SQRT(V840)/50</f>
        <v>0</v>
      </c>
    </row>
    <row r="841" spans="1:25" x14ac:dyDescent="0.25">
      <c r="A841" t="s">
        <v>45</v>
      </c>
      <c r="B841">
        <v>16929.311699999998</v>
      </c>
      <c r="C841" t="s">
        <v>36</v>
      </c>
    </row>
    <row r="842" spans="1:25" x14ac:dyDescent="0.25">
      <c r="A842" t="s">
        <v>46</v>
      </c>
      <c r="B842">
        <v>260.99700000000001</v>
      </c>
      <c r="C842">
        <v>258.98700000000002</v>
      </c>
      <c r="D842">
        <v>258.93799999999999</v>
      </c>
      <c r="E842">
        <v>254.488</v>
      </c>
      <c r="F842">
        <v>9.9248999999999992</v>
      </c>
      <c r="G842">
        <v>0</v>
      </c>
      <c r="H842">
        <v>19.495799999999999</v>
      </c>
      <c r="I842">
        <v>0</v>
      </c>
      <c r="J842">
        <v>1.2300499999999999E-3</v>
      </c>
      <c r="K842">
        <v>0.99981399999999998</v>
      </c>
      <c r="L842">
        <v>0</v>
      </c>
      <c r="M842" t="s">
        <v>42</v>
      </c>
    </row>
    <row r="843" spans="1:25" x14ac:dyDescent="0.25">
      <c r="A843" t="s">
        <v>46</v>
      </c>
      <c r="B843">
        <v>244.73599999999999</v>
      </c>
      <c r="C843">
        <v>242.751</v>
      </c>
      <c r="D843">
        <v>242.71100000000001</v>
      </c>
      <c r="E843">
        <v>238.26599999999999</v>
      </c>
      <c r="F843">
        <v>9.7662099999999992</v>
      </c>
      <c r="G843">
        <v>0</v>
      </c>
      <c r="H843">
        <v>19.2423</v>
      </c>
      <c r="I843">
        <v>0</v>
      </c>
      <c r="J843">
        <v>1.2300499999999999E-3</v>
      </c>
      <c r="K843">
        <v>0.99856</v>
      </c>
      <c r="L843">
        <v>0</v>
      </c>
      <c r="M843" t="s">
        <v>42</v>
      </c>
    </row>
    <row r="844" spans="1:25" x14ac:dyDescent="0.25">
      <c r="A844" t="s">
        <v>46</v>
      </c>
      <c r="B844">
        <v>246.554</v>
      </c>
      <c r="C844">
        <v>244.624</v>
      </c>
      <c r="D844">
        <v>244.57900000000001</v>
      </c>
      <c r="E844">
        <v>240.15100000000001</v>
      </c>
      <c r="F844">
        <v>9.7423000000000002</v>
      </c>
      <c r="G844">
        <v>0</v>
      </c>
      <c r="H844">
        <v>19.625</v>
      </c>
      <c r="I844">
        <v>0</v>
      </c>
      <c r="J844">
        <v>1.2300499999999999E-3</v>
      </c>
      <c r="K844">
        <v>0.99983999999999995</v>
      </c>
      <c r="L844">
        <v>0</v>
      </c>
      <c r="M844" t="s">
        <v>42</v>
      </c>
    </row>
    <row r="845" spans="1:25" x14ac:dyDescent="0.25">
      <c r="A845" t="s">
        <v>46</v>
      </c>
      <c r="B845">
        <v>266.161</v>
      </c>
      <c r="C845">
        <v>264.23099999999999</v>
      </c>
      <c r="D845">
        <v>264.18200000000002</v>
      </c>
      <c r="E845">
        <v>259.649</v>
      </c>
      <c r="F845">
        <v>9.8079000000000001</v>
      </c>
      <c r="G845">
        <v>0</v>
      </c>
      <c r="H845">
        <v>19.328299999999999</v>
      </c>
      <c r="I845">
        <v>0</v>
      </c>
      <c r="J845">
        <v>1.2300499999999999E-3</v>
      </c>
      <c r="K845">
        <v>0.99993799999999999</v>
      </c>
      <c r="L845">
        <v>0</v>
      </c>
      <c r="M845" t="s">
        <v>42</v>
      </c>
    </row>
    <row r="846" spans="1:25" x14ac:dyDescent="0.25">
      <c r="A846" t="s">
        <v>46</v>
      </c>
      <c r="B846">
        <v>251.898</v>
      </c>
      <c r="C846">
        <v>249.99600000000001</v>
      </c>
      <c r="D846">
        <v>249.94399999999999</v>
      </c>
      <c r="E846">
        <v>245.416</v>
      </c>
      <c r="F846">
        <v>9.8896999999999995</v>
      </c>
      <c r="G846">
        <v>0</v>
      </c>
      <c r="H846">
        <v>19.3156</v>
      </c>
      <c r="I846">
        <v>0</v>
      </c>
      <c r="J846">
        <v>1.2300499999999999E-3</v>
      </c>
      <c r="K846">
        <v>0.99973299999999998</v>
      </c>
      <c r="L846">
        <v>0</v>
      </c>
      <c r="M846" t="s">
        <v>42</v>
      </c>
    </row>
    <row r="847" spans="1:25" x14ac:dyDescent="0.25">
      <c r="A847" t="s">
        <v>46</v>
      </c>
      <c r="B847">
        <v>257.988</v>
      </c>
      <c r="C847">
        <v>256.01499999999999</v>
      </c>
      <c r="D847">
        <v>255.97399999999999</v>
      </c>
      <c r="E847">
        <v>251.56100000000001</v>
      </c>
      <c r="F847">
        <v>9.7202999999999999</v>
      </c>
      <c r="G847">
        <v>0</v>
      </c>
      <c r="H847">
        <v>19.269400000000001</v>
      </c>
      <c r="I847">
        <v>0</v>
      </c>
      <c r="J847">
        <v>1.2300499999999999E-3</v>
      </c>
      <c r="K847">
        <v>0.99994099999999997</v>
      </c>
      <c r="L847">
        <v>0</v>
      </c>
      <c r="M847" t="s">
        <v>42</v>
      </c>
    </row>
    <row r="848" spans="1:25" x14ac:dyDescent="0.25">
      <c r="A848" t="s">
        <v>46</v>
      </c>
      <c r="B848">
        <v>264.16199999999998</v>
      </c>
      <c r="C848">
        <v>262.29700000000003</v>
      </c>
      <c r="D848">
        <v>262.24799999999999</v>
      </c>
      <c r="E848">
        <v>257.79700000000003</v>
      </c>
      <c r="F848">
        <v>9.8056900000000002</v>
      </c>
      <c r="G848">
        <v>0</v>
      </c>
      <c r="H848">
        <v>19.318000000000001</v>
      </c>
      <c r="I848">
        <v>0</v>
      </c>
      <c r="J848">
        <v>1.2300600000000001E-3</v>
      </c>
      <c r="K848">
        <v>0.99983299999999997</v>
      </c>
      <c r="L848">
        <v>0</v>
      </c>
      <c r="M848" t="s">
        <v>42</v>
      </c>
    </row>
    <row r="849" spans="1:13" x14ac:dyDescent="0.25">
      <c r="A849" t="s">
        <v>46</v>
      </c>
      <c r="B849">
        <v>261.31099999999998</v>
      </c>
      <c r="C849">
        <v>259.42399999999998</v>
      </c>
      <c r="D849">
        <v>259.37099999999998</v>
      </c>
      <c r="E849">
        <v>254.91900000000001</v>
      </c>
      <c r="F849">
        <v>10.3385</v>
      </c>
      <c r="G849">
        <v>0</v>
      </c>
      <c r="H849">
        <v>19.192599999999999</v>
      </c>
      <c r="I849">
        <v>0</v>
      </c>
      <c r="J849">
        <v>1.2300499999999999E-3</v>
      </c>
      <c r="K849">
        <v>0.99995500000000004</v>
      </c>
      <c r="L849">
        <v>0</v>
      </c>
      <c r="M849" t="s">
        <v>42</v>
      </c>
    </row>
    <row r="850" spans="1:13" x14ac:dyDescent="0.25">
      <c r="A850" t="s">
        <v>46</v>
      </c>
      <c r="B850">
        <v>254.27</v>
      </c>
      <c r="C850">
        <v>252.376</v>
      </c>
      <c r="D850">
        <v>252.33</v>
      </c>
      <c r="E850">
        <v>247.88800000000001</v>
      </c>
      <c r="F850">
        <v>9.7855100000000004</v>
      </c>
      <c r="G850">
        <v>0</v>
      </c>
      <c r="H850">
        <v>19.470300000000002</v>
      </c>
      <c r="I850">
        <v>0</v>
      </c>
      <c r="J850">
        <v>1.23007E-3</v>
      </c>
      <c r="K850">
        <v>0.99969300000000005</v>
      </c>
      <c r="L850">
        <v>0</v>
      </c>
      <c r="M850" t="s">
        <v>42</v>
      </c>
    </row>
    <row r="851" spans="1:13" x14ac:dyDescent="0.25">
      <c r="A851" t="s">
        <v>46</v>
      </c>
      <c r="B851">
        <v>250.53200000000001</v>
      </c>
      <c r="C851">
        <v>248.584</v>
      </c>
      <c r="D851">
        <v>248.541</v>
      </c>
      <c r="E851">
        <v>244.09899999999999</v>
      </c>
      <c r="F851">
        <v>9.734</v>
      </c>
      <c r="G851">
        <v>0</v>
      </c>
      <c r="H851">
        <v>19.1919</v>
      </c>
      <c r="I851">
        <v>0</v>
      </c>
      <c r="J851">
        <v>1.2300600000000001E-3</v>
      </c>
      <c r="K851">
        <v>0.999776</v>
      </c>
      <c r="L851">
        <v>0</v>
      </c>
      <c r="M851" t="s">
        <v>42</v>
      </c>
    </row>
    <row r="852" spans="1:13" x14ac:dyDescent="0.25">
      <c r="A852" t="s">
        <v>46</v>
      </c>
      <c r="B852">
        <v>250.559</v>
      </c>
      <c r="C852">
        <v>248.36699999999999</v>
      </c>
      <c r="D852">
        <v>248.32400000000001</v>
      </c>
      <c r="E852">
        <v>243.90299999999999</v>
      </c>
      <c r="F852">
        <v>9.7537099999999999</v>
      </c>
      <c r="G852">
        <v>0</v>
      </c>
      <c r="H852">
        <v>19.257000000000001</v>
      </c>
      <c r="I852">
        <v>0</v>
      </c>
      <c r="J852">
        <v>1.2300600000000001E-3</v>
      </c>
      <c r="K852">
        <v>0.99969600000000003</v>
      </c>
      <c r="L852">
        <v>0</v>
      </c>
      <c r="M852" t="s">
        <v>42</v>
      </c>
    </row>
    <row r="853" spans="1:13" x14ac:dyDescent="0.25">
      <c r="A853" t="s">
        <v>46</v>
      </c>
      <c r="B853">
        <v>262.32</v>
      </c>
      <c r="C853">
        <v>260.44200000000001</v>
      </c>
      <c r="D853">
        <v>260.286</v>
      </c>
      <c r="E853">
        <v>255.798</v>
      </c>
      <c r="F853">
        <v>10.4133</v>
      </c>
      <c r="G853">
        <v>0</v>
      </c>
      <c r="H853">
        <v>19.098400000000002</v>
      </c>
      <c r="I853">
        <v>0</v>
      </c>
      <c r="J853">
        <v>1.2300499999999999E-3</v>
      </c>
      <c r="K853">
        <v>0.99883599999999995</v>
      </c>
      <c r="L853">
        <v>0</v>
      </c>
      <c r="M853" t="s">
        <v>42</v>
      </c>
    </row>
    <row r="854" spans="1:13" x14ac:dyDescent="0.25">
      <c r="A854" t="s">
        <v>46</v>
      </c>
      <c r="B854">
        <v>253.464</v>
      </c>
      <c r="C854">
        <v>251.422</v>
      </c>
      <c r="D854">
        <v>251.374</v>
      </c>
      <c r="E854">
        <v>246.77199999999999</v>
      </c>
      <c r="F854">
        <v>9.78261</v>
      </c>
      <c r="G854">
        <v>0</v>
      </c>
      <c r="H854">
        <v>19.488299999999999</v>
      </c>
      <c r="I854">
        <v>0</v>
      </c>
      <c r="J854">
        <v>1.2300499999999999E-3</v>
      </c>
      <c r="K854">
        <v>0.99973999999999996</v>
      </c>
      <c r="L854">
        <v>0</v>
      </c>
      <c r="M854" t="s">
        <v>42</v>
      </c>
    </row>
    <row r="855" spans="1:13" x14ac:dyDescent="0.25">
      <c r="A855" t="s">
        <v>46</v>
      </c>
      <c r="B855">
        <v>256.28100000000001</v>
      </c>
      <c r="C855">
        <v>254.38900000000001</v>
      </c>
      <c r="D855">
        <v>254.34200000000001</v>
      </c>
      <c r="E855">
        <v>249.934</v>
      </c>
      <c r="F855">
        <v>10.276999999999999</v>
      </c>
      <c r="G855">
        <v>0</v>
      </c>
      <c r="H855">
        <v>19.3492</v>
      </c>
      <c r="I855">
        <v>0</v>
      </c>
      <c r="J855">
        <v>1.2300499999999999E-3</v>
      </c>
      <c r="K855">
        <v>0.99990199999999996</v>
      </c>
      <c r="L855">
        <v>0</v>
      </c>
      <c r="M855" t="s">
        <v>42</v>
      </c>
    </row>
    <row r="856" spans="1:13" x14ac:dyDescent="0.25">
      <c r="A856" t="s">
        <v>46</v>
      </c>
      <c r="B856">
        <v>252.10499999999999</v>
      </c>
      <c r="C856">
        <v>250.083</v>
      </c>
      <c r="D856">
        <v>250.036</v>
      </c>
      <c r="E856">
        <v>245.626</v>
      </c>
      <c r="F856">
        <v>9.8359100000000002</v>
      </c>
      <c r="G856">
        <v>0</v>
      </c>
      <c r="H856">
        <v>19.27</v>
      </c>
      <c r="I856">
        <v>0</v>
      </c>
      <c r="J856">
        <v>1.2300499999999999E-3</v>
      </c>
      <c r="K856">
        <v>0.99982800000000005</v>
      </c>
      <c r="L856">
        <v>0</v>
      </c>
      <c r="M856" t="s">
        <v>42</v>
      </c>
    </row>
    <row r="857" spans="1:13" x14ac:dyDescent="0.25">
      <c r="A857" t="s">
        <v>46</v>
      </c>
      <c r="B857">
        <v>251.14699999999999</v>
      </c>
      <c r="C857">
        <v>249.286</v>
      </c>
      <c r="D857">
        <v>249.24100000000001</v>
      </c>
      <c r="E857">
        <v>244.80600000000001</v>
      </c>
      <c r="F857">
        <v>10.650399999999999</v>
      </c>
      <c r="G857">
        <v>0</v>
      </c>
      <c r="H857">
        <v>19.266200000000001</v>
      </c>
      <c r="I857">
        <v>0</v>
      </c>
      <c r="J857">
        <v>1.23007E-3</v>
      </c>
      <c r="K857">
        <v>0.99958400000000003</v>
      </c>
      <c r="L857">
        <v>0</v>
      </c>
      <c r="M857" t="s">
        <v>42</v>
      </c>
    </row>
    <row r="858" spans="1:13" x14ac:dyDescent="0.25">
      <c r="A858" t="s">
        <v>46</v>
      </c>
      <c r="B858">
        <v>251.95400000000001</v>
      </c>
      <c r="C858">
        <v>250.02</v>
      </c>
      <c r="D858">
        <v>249.96799999999999</v>
      </c>
      <c r="E858">
        <v>245.50899999999999</v>
      </c>
      <c r="F858">
        <v>10.454800000000001</v>
      </c>
      <c r="G858">
        <v>0</v>
      </c>
      <c r="H858">
        <v>19.401399999999999</v>
      </c>
      <c r="I858">
        <v>0</v>
      </c>
      <c r="J858">
        <v>1.2300499999999999E-3</v>
      </c>
      <c r="K858">
        <v>0.999197</v>
      </c>
      <c r="L858">
        <v>0</v>
      </c>
      <c r="M858" t="s">
        <v>42</v>
      </c>
    </row>
    <row r="859" spans="1:13" x14ac:dyDescent="0.25">
      <c r="A859" t="s">
        <v>46</v>
      </c>
      <c r="B859">
        <v>246.23400000000001</v>
      </c>
      <c r="C859">
        <v>244.34800000000001</v>
      </c>
      <c r="D859">
        <v>244.304</v>
      </c>
      <c r="E859">
        <v>239.875</v>
      </c>
      <c r="F859">
        <v>9.77041</v>
      </c>
      <c r="G859">
        <v>0</v>
      </c>
      <c r="H859">
        <v>19.1663</v>
      </c>
      <c r="I859">
        <v>0</v>
      </c>
      <c r="J859">
        <v>1.2300600000000001E-3</v>
      </c>
      <c r="K859">
        <v>0.99962399999999996</v>
      </c>
      <c r="L859">
        <v>0</v>
      </c>
      <c r="M859" t="s">
        <v>42</v>
      </c>
    </row>
    <row r="860" spans="1:13" x14ac:dyDescent="0.25">
      <c r="A860" t="s">
        <v>46</v>
      </c>
      <c r="B860">
        <v>259.26299999999998</v>
      </c>
      <c r="C860">
        <v>257.38400000000001</v>
      </c>
      <c r="D860">
        <v>257.33999999999997</v>
      </c>
      <c r="E860">
        <v>252.91399999999999</v>
      </c>
      <c r="F860">
        <v>9.7972999999999999</v>
      </c>
      <c r="G860">
        <v>0</v>
      </c>
      <c r="H860">
        <v>19.382200000000001</v>
      </c>
      <c r="I860">
        <v>0</v>
      </c>
      <c r="J860">
        <v>1.2300600000000001E-3</v>
      </c>
      <c r="K860">
        <v>0.99980400000000003</v>
      </c>
      <c r="L860">
        <v>0</v>
      </c>
      <c r="M860" t="s">
        <v>42</v>
      </c>
    </row>
    <row r="861" spans="1:13" x14ac:dyDescent="0.25">
      <c r="A861" t="s">
        <v>46</v>
      </c>
      <c r="B861">
        <v>250.25299999999999</v>
      </c>
      <c r="C861">
        <v>248.31399999999999</v>
      </c>
      <c r="D861">
        <v>248.27</v>
      </c>
      <c r="E861">
        <v>243.66399999999999</v>
      </c>
      <c r="F861">
        <v>9.8485899999999997</v>
      </c>
      <c r="G861">
        <v>0</v>
      </c>
      <c r="H861">
        <v>19.309699999999999</v>
      </c>
      <c r="I861">
        <v>0</v>
      </c>
      <c r="J861">
        <v>1.2300900000000001E-3</v>
      </c>
      <c r="K861">
        <v>0.999031</v>
      </c>
      <c r="L861">
        <v>0</v>
      </c>
      <c r="M861" t="s">
        <v>42</v>
      </c>
    </row>
    <row r="862" spans="1:13" x14ac:dyDescent="0.25">
      <c r="A862" t="s">
        <v>46</v>
      </c>
      <c r="B862">
        <v>249.83799999999999</v>
      </c>
      <c r="C862">
        <v>247.83600000000001</v>
      </c>
      <c r="D862">
        <v>247.768</v>
      </c>
      <c r="E862">
        <v>243.29</v>
      </c>
      <c r="F862">
        <v>10.343299999999999</v>
      </c>
      <c r="G862">
        <v>0</v>
      </c>
      <c r="H862">
        <v>19.224499999999999</v>
      </c>
      <c r="I862">
        <v>0</v>
      </c>
      <c r="J862">
        <v>1.2300600000000001E-3</v>
      </c>
      <c r="K862">
        <v>0.99990800000000002</v>
      </c>
      <c r="L862">
        <v>0</v>
      </c>
      <c r="M862" t="s">
        <v>42</v>
      </c>
    </row>
    <row r="863" spans="1:13" x14ac:dyDescent="0.25">
      <c r="A863" t="s">
        <v>46</v>
      </c>
      <c r="B863">
        <v>261.56</v>
      </c>
      <c r="C863">
        <v>259.69400000000002</v>
      </c>
      <c r="D863">
        <v>259.64699999999999</v>
      </c>
      <c r="E863">
        <v>255.215</v>
      </c>
      <c r="F863">
        <v>9.7332999999999998</v>
      </c>
      <c r="G863">
        <v>0</v>
      </c>
      <c r="H863">
        <v>19.2273</v>
      </c>
      <c r="I863">
        <v>0</v>
      </c>
      <c r="J863">
        <v>1.2300499999999999E-3</v>
      </c>
      <c r="K863">
        <v>0.99977400000000005</v>
      </c>
      <c r="L863">
        <v>0</v>
      </c>
      <c r="M863" t="s">
        <v>42</v>
      </c>
    </row>
    <row r="864" spans="1:13" x14ac:dyDescent="0.25">
      <c r="A864" t="s">
        <v>46</v>
      </c>
      <c r="B864">
        <v>257.488</v>
      </c>
      <c r="C864">
        <v>255.61799999999999</v>
      </c>
      <c r="D864">
        <v>255.57300000000001</v>
      </c>
      <c r="E864">
        <v>251.12700000000001</v>
      </c>
      <c r="F864">
        <v>9.8744899999999998</v>
      </c>
      <c r="G864">
        <v>0</v>
      </c>
      <c r="H864">
        <v>19.303699999999999</v>
      </c>
      <c r="I864">
        <v>0</v>
      </c>
      <c r="J864">
        <v>1.2300499999999999E-3</v>
      </c>
      <c r="K864">
        <v>0.99994000000000005</v>
      </c>
      <c r="L864">
        <v>0</v>
      </c>
      <c r="M864" t="s">
        <v>42</v>
      </c>
    </row>
    <row r="865" spans="1:13" x14ac:dyDescent="0.25">
      <c r="A865" t="s">
        <v>46</v>
      </c>
      <c r="B865">
        <v>249.16800000000001</v>
      </c>
      <c r="C865">
        <v>247.09200000000001</v>
      </c>
      <c r="D865">
        <v>247.04400000000001</v>
      </c>
      <c r="E865">
        <v>242.60599999999999</v>
      </c>
      <c r="F865">
        <v>10.3978</v>
      </c>
      <c r="G865">
        <v>0</v>
      </c>
      <c r="H865">
        <v>19.225999999999999</v>
      </c>
      <c r="I865">
        <v>0</v>
      </c>
      <c r="J865">
        <v>1.2300499999999999E-3</v>
      </c>
      <c r="K865">
        <v>0.99971699999999997</v>
      </c>
      <c r="L865">
        <v>0</v>
      </c>
      <c r="M865" t="s">
        <v>42</v>
      </c>
    </row>
    <row r="866" spans="1:13" x14ac:dyDescent="0.25">
      <c r="A866" t="s">
        <v>46</v>
      </c>
      <c r="B866">
        <v>245.142</v>
      </c>
      <c r="C866">
        <v>242.93600000000001</v>
      </c>
      <c r="D866">
        <v>242.88800000000001</v>
      </c>
      <c r="E866">
        <v>238.22300000000001</v>
      </c>
      <c r="F866">
        <v>9.8551000000000002</v>
      </c>
      <c r="G866">
        <v>0</v>
      </c>
      <c r="H866">
        <v>19.406099999999999</v>
      </c>
      <c r="I866">
        <v>0</v>
      </c>
      <c r="J866">
        <v>1.2300499999999999E-3</v>
      </c>
      <c r="K866">
        <v>0.99988500000000002</v>
      </c>
      <c r="L866">
        <v>0</v>
      </c>
      <c r="M866" t="s">
        <v>42</v>
      </c>
    </row>
    <row r="867" spans="1:13" x14ac:dyDescent="0.25">
      <c r="A867" t="s">
        <v>46</v>
      </c>
      <c r="B867">
        <v>253.155</v>
      </c>
      <c r="C867">
        <v>251.20500000000001</v>
      </c>
      <c r="D867">
        <v>251.16</v>
      </c>
      <c r="E867">
        <v>246.57400000000001</v>
      </c>
      <c r="F867">
        <v>9.9068100000000001</v>
      </c>
      <c r="G867">
        <v>0</v>
      </c>
      <c r="H867">
        <v>19.318200000000001</v>
      </c>
      <c r="I867">
        <v>0</v>
      </c>
      <c r="J867">
        <v>1.2300600000000001E-3</v>
      </c>
      <c r="K867">
        <v>0.99969300000000005</v>
      </c>
      <c r="L867">
        <v>0</v>
      </c>
      <c r="M867" t="s">
        <v>42</v>
      </c>
    </row>
    <row r="868" spans="1:13" x14ac:dyDescent="0.25">
      <c r="A868" t="s">
        <v>46</v>
      </c>
      <c r="B868">
        <v>256.56599999999997</v>
      </c>
      <c r="C868">
        <v>254.66200000000001</v>
      </c>
      <c r="D868">
        <v>254.614</v>
      </c>
      <c r="E868">
        <v>250.14400000000001</v>
      </c>
      <c r="F868">
        <v>10.4765</v>
      </c>
      <c r="G868">
        <v>0</v>
      </c>
      <c r="H868">
        <v>19.380800000000001</v>
      </c>
      <c r="I868">
        <v>0</v>
      </c>
      <c r="J868">
        <v>1.2300499999999999E-3</v>
      </c>
      <c r="K868">
        <v>0.99994400000000006</v>
      </c>
      <c r="L868">
        <v>0</v>
      </c>
      <c r="M868" t="s">
        <v>42</v>
      </c>
    </row>
    <row r="869" spans="1:13" x14ac:dyDescent="0.25">
      <c r="A869" t="s">
        <v>46</v>
      </c>
      <c r="B869">
        <v>269.59899999999999</v>
      </c>
      <c r="C869">
        <v>267.70299999999997</v>
      </c>
      <c r="D869">
        <v>267.65100000000001</v>
      </c>
      <c r="E869">
        <v>263.17399999999998</v>
      </c>
      <c r="F869">
        <v>10.2751</v>
      </c>
      <c r="G869">
        <v>0</v>
      </c>
      <c r="H869">
        <v>19.530899999999999</v>
      </c>
      <c r="I869">
        <v>0</v>
      </c>
      <c r="J869">
        <v>1.2300499999999999E-3</v>
      </c>
      <c r="K869">
        <v>0.99908300000000005</v>
      </c>
      <c r="L869">
        <v>0</v>
      </c>
      <c r="M869" t="s">
        <v>42</v>
      </c>
    </row>
    <row r="870" spans="1:13" x14ac:dyDescent="0.25">
      <c r="A870" t="s">
        <v>46</v>
      </c>
      <c r="B870">
        <v>262.613</v>
      </c>
      <c r="C870">
        <v>260.57</v>
      </c>
      <c r="D870">
        <v>260.51499999999999</v>
      </c>
      <c r="E870">
        <v>255.97499999999999</v>
      </c>
      <c r="F870">
        <v>10.0388</v>
      </c>
      <c r="G870">
        <v>0</v>
      </c>
      <c r="H870">
        <v>19.8779</v>
      </c>
      <c r="I870">
        <v>0</v>
      </c>
      <c r="J870">
        <v>1.2300600000000001E-3</v>
      </c>
      <c r="K870">
        <v>0.99835300000000005</v>
      </c>
      <c r="L870">
        <v>0</v>
      </c>
      <c r="M870" t="s">
        <v>42</v>
      </c>
    </row>
    <row r="871" spans="1:13" x14ac:dyDescent="0.25">
      <c r="A871" t="s">
        <v>46</v>
      </c>
      <c r="B871">
        <v>283.42099999999999</v>
      </c>
      <c r="C871">
        <v>281.41399999999999</v>
      </c>
      <c r="D871">
        <v>281.279</v>
      </c>
      <c r="E871">
        <v>276.50900000000001</v>
      </c>
      <c r="F871">
        <v>10.797800000000001</v>
      </c>
      <c r="G871">
        <v>0</v>
      </c>
      <c r="H871">
        <v>20.745200000000001</v>
      </c>
      <c r="I871">
        <v>0</v>
      </c>
      <c r="J871">
        <v>1.2300499999999999E-3</v>
      </c>
      <c r="K871">
        <v>0.99937799999999999</v>
      </c>
      <c r="L871">
        <v>0</v>
      </c>
      <c r="M871" t="s">
        <v>42</v>
      </c>
    </row>
    <row r="872" spans="1:13" x14ac:dyDescent="0.25">
      <c r="A872" t="s">
        <v>46</v>
      </c>
      <c r="B872">
        <v>273.363</v>
      </c>
      <c r="C872">
        <v>271.37599999999998</v>
      </c>
      <c r="D872">
        <v>271.31200000000001</v>
      </c>
      <c r="E872">
        <v>266.58699999999999</v>
      </c>
      <c r="F872">
        <v>10.5131</v>
      </c>
      <c r="G872">
        <v>0</v>
      </c>
      <c r="H872">
        <v>20.173500000000001</v>
      </c>
      <c r="I872">
        <v>0</v>
      </c>
      <c r="J872">
        <v>1.2300499999999999E-3</v>
      </c>
      <c r="K872">
        <v>0.99895599999999996</v>
      </c>
      <c r="L872">
        <v>0</v>
      </c>
      <c r="M872" t="s">
        <v>42</v>
      </c>
    </row>
    <row r="873" spans="1:13" x14ac:dyDescent="0.25">
      <c r="A873" t="s">
        <v>46</v>
      </c>
      <c r="B873">
        <v>266.59699999999998</v>
      </c>
      <c r="C873">
        <v>264.58600000000001</v>
      </c>
      <c r="D873">
        <v>264.51900000000001</v>
      </c>
      <c r="E873">
        <v>259.791</v>
      </c>
      <c r="F873">
        <v>10.987500000000001</v>
      </c>
      <c r="G873">
        <v>0</v>
      </c>
      <c r="H873">
        <v>20.5959</v>
      </c>
      <c r="I873">
        <v>0</v>
      </c>
      <c r="J873">
        <v>1.2300499999999999E-3</v>
      </c>
      <c r="K873">
        <v>0.99990400000000002</v>
      </c>
      <c r="L873">
        <v>0</v>
      </c>
      <c r="M873" t="s">
        <v>42</v>
      </c>
    </row>
    <row r="874" spans="1:13" x14ac:dyDescent="0.25">
      <c r="A874" t="s">
        <v>46</v>
      </c>
      <c r="B874">
        <v>263.81700000000001</v>
      </c>
      <c r="C874">
        <v>261.77800000000002</v>
      </c>
      <c r="D874">
        <v>261.71800000000002</v>
      </c>
      <c r="E874">
        <v>257.04500000000002</v>
      </c>
      <c r="F874">
        <v>10.4239</v>
      </c>
      <c r="G874">
        <v>0</v>
      </c>
      <c r="H874">
        <v>20.408000000000001</v>
      </c>
      <c r="I874">
        <v>0</v>
      </c>
      <c r="J874">
        <v>1.2300600000000001E-3</v>
      </c>
      <c r="K874">
        <v>0.99934500000000004</v>
      </c>
      <c r="L874">
        <v>0</v>
      </c>
      <c r="M874" t="s">
        <v>42</v>
      </c>
    </row>
    <row r="875" spans="1:13" x14ac:dyDescent="0.25">
      <c r="A875" t="s">
        <v>46</v>
      </c>
      <c r="B875">
        <v>279.40499999999997</v>
      </c>
      <c r="C875">
        <v>277.39299999999997</v>
      </c>
      <c r="D875">
        <v>277.33600000000001</v>
      </c>
      <c r="E875">
        <v>272.71899999999999</v>
      </c>
      <c r="F875">
        <v>10.1828</v>
      </c>
      <c r="G875">
        <v>0</v>
      </c>
      <c r="H875">
        <v>20.2837</v>
      </c>
      <c r="I875">
        <v>0</v>
      </c>
      <c r="J875">
        <v>1.2300499999999999E-3</v>
      </c>
      <c r="K875">
        <v>0.99990199999999996</v>
      </c>
      <c r="L875">
        <v>0</v>
      </c>
      <c r="M875" t="s">
        <v>42</v>
      </c>
    </row>
    <row r="876" spans="1:13" x14ac:dyDescent="0.25">
      <c r="A876" t="s">
        <v>46</v>
      </c>
      <c r="B876">
        <v>268.39699999999999</v>
      </c>
      <c r="C876">
        <v>266.40499999999997</v>
      </c>
      <c r="D876">
        <v>266.34800000000001</v>
      </c>
      <c r="E876">
        <v>261.83999999999997</v>
      </c>
      <c r="F876">
        <v>10.5299</v>
      </c>
      <c r="G876">
        <v>0</v>
      </c>
      <c r="H876">
        <v>19.540700000000001</v>
      </c>
      <c r="I876">
        <v>0</v>
      </c>
      <c r="J876">
        <v>1.2300600000000001E-3</v>
      </c>
      <c r="K876">
        <v>0.999718</v>
      </c>
      <c r="L876">
        <v>0</v>
      </c>
      <c r="M876" t="s">
        <v>42</v>
      </c>
    </row>
    <row r="877" spans="1:13" x14ac:dyDescent="0.25">
      <c r="A877" t="s">
        <v>46</v>
      </c>
      <c r="B877">
        <v>258.30900000000003</v>
      </c>
      <c r="C877">
        <v>256.22500000000002</v>
      </c>
      <c r="D877">
        <v>256.17599999999999</v>
      </c>
      <c r="E877">
        <v>251.56</v>
      </c>
      <c r="F877">
        <v>10.1587</v>
      </c>
      <c r="G877">
        <v>0</v>
      </c>
      <c r="H877">
        <v>19.940899999999999</v>
      </c>
      <c r="I877">
        <v>0</v>
      </c>
      <c r="J877">
        <v>1.2300499999999999E-3</v>
      </c>
      <c r="K877">
        <v>0.999803</v>
      </c>
      <c r="L877">
        <v>0</v>
      </c>
      <c r="M877" t="s">
        <v>42</v>
      </c>
    </row>
    <row r="878" spans="1:13" x14ac:dyDescent="0.25">
      <c r="A878" t="s">
        <v>46</v>
      </c>
      <c r="B878">
        <v>270.83100000000002</v>
      </c>
      <c r="C878">
        <v>268.76100000000002</v>
      </c>
      <c r="D878">
        <v>268.71199999999999</v>
      </c>
      <c r="E878">
        <v>264.15699999999998</v>
      </c>
      <c r="F878">
        <v>10.9979</v>
      </c>
      <c r="G878">
        <v>0</v>
      </c>
      <c r="H878">
        <v>20.148399999999999</v>
      </c>
      <c r="I878">
        <v>0</v>
      </c>
      <c r="J878">
        <v>1.2300499999999999E-3</v>
      </c>
      <c r="K878">
        <v>0.99984700000000004</v>
      </c>
      <c r="L878">
        <v>0</v>
      </c>
      <c r="M878" t="s">
        <v>42</v>
      </c>
    </row>
    <row r="879" spans="1:13" x14ac:dyDescent="0.25">
      <c r="A879" t="s">
        <v>46</v>
      </c>
      <c r="B879">
        <v>270.91800000000001</v>
      </c>
      <c r="C879">
        <v>268.92399999999998</v>
      </c>
      <c r="D879">
        <v>268.86799999999999</v>
      </c>
      <c r="E879">
        <v>264.20100000000002</v>
      </c>
      <c r="F879">
        <v>10.9975</v>
      </c>
      <c r="G879">
        <v>0</v>
      </c>
      <c r="H879">
        <v>20.171099999999999</v>
      </c>
      <c r="I879">
        <v>0</v>
      </c>
      <c r="J879">
        <v>1.2300499999999999E-3</v>
      </c>
      <c r="K879">
        <v>0.99919899999999995</v>
      </c>
      <c r="L879">
        <v>0</v>
      </c>
      <c r="M879" t="s">
        <v>42</v>
      </c>
    </row>
    <row r="880" spans="1:13" x14ac:dyDescent="0.25">
      <c r="A880" t="s">
        <v>46</v>
      </c>
      <c r="B880">
        <v>265.60700000000003</v>
      </c>
      <c r="C880">
        <v>263.60700000000003</v>
      </c>
      <c r="D880">
        <v>263.55900000000003</v>
      </c>
      <c r="E880">
        <v>258.87599999999998</v>
      </c>
      <c r="F880">
        <v>10.2593</v>
      </c>
      <c r="G880">
        <v>0</v>
      </c>
      <c r="H880">
        <v>20.1219</v>
      </c>
      <c r="I880">
        <v>0</v>
      </c>
      <c r="J880">
        <v>1.2300600000000001E-3</v>
      </c>
      <c r="K880">
        <v>0.99972000000000005</v>
      </c>
      <c r="L880">
        <v>0</v>
      </c>
      <c r="M880" t="s">
        <v>42</v>
      </c>
    </row>
    <row r="881" spans="1:25" x14ac:dyDescent="0.25">
      <c r="A881" t="s">
        <v>46</v>
      </c>
      <c r="B881">
        <v>287.71199999999999</v>
      </c>
      <c r="C881">
        <v>285.71300000000002</v>
      </c>
      <c r="D881">
        <v>285.60399999999998</v>
      </c>
      <c r="E881">
        <v>280.64800000000002</v>
      </c>
      <c r="F881">
        <v>11.196</v>
      </c>
      <c r="G881">
        <v>0</v>
      </c>
      <c r="H881">
        <v>21.342099999999999</v>
      </c>
      <c r="I881">
        <v>0</v>
      </c>
      <c r="J881">
        <v>1.2300499999999999E-3</v>
      </c>
      <c r="K881">
        <v>0.99990000000000001</v>
      </c>
      <c r="L881">
        <v>0</v>
      </c>
      <c r="M881" t="s">
        <v>42</v>
      </c>
    </row>
    <row r="882" spans="1:25" x14ac:dyDescent="0.25">
      <c r="A882" t="s">
        <v>46</v>
      </c>
      <c r="B882">
        <v>282.43299999999999</v>
      </c>
      <c r="C882">
        <v>280.42</v>
      </c>
      <c r="D882">
        <v>280.34199999999998</v>
      </c>
      <c r="E882">
        <v>275.53300000000002</v>
      </c>
      <c r="F882">
        <v>10.6815</v>
      </c>
      <c r="G882">
        <v>0</v>
      </c>
      <c r="H882">
        <v>21.063500000000001</v>
      </c>
      <c r="I882">
        <v>0</v>
      </c>
      <c r="J882">
        <v>1.2300499999999999E-3</v>
      </c>
      <c r="K882">
        <v>0.99966200000000005</v>
      </c>
      <c r="L882">
        <v>0</v>
      </c>
      <c r="M882" t="s">
        <v>42</v>
      </c>
    </row>
    <row r="883" spans="1:25" x14ac:dyDescent="0.25">
      <c r="A883" t="s">
        <v>46</v>
      </c>
      <c r="B883">
        <v>267.72500000000002</v>
      </c>
      <c r="C883">
        <v>265.73399999999998</v>
      </c>
      <c r="D883">
        <v>265.67399999999998</v>
      </c>
      <c r="E883">
        <v>260.90800000000002</v>
      </c>
      <c r="F883">
        <v>10.755599999999999</v>
      </c>
      <c r="G883">
        <v>0</v>
      </c>
      <c r="H883">
        <v>20.656700000000001</v>
      </c>
      <c r="I883">
        <v>0</v>
      </c>
      <c r="J883">
        <v>1.2300600000000001E-3</v>
      </c>
      <c r="K883">
        <v>0.99993200000000004</v>
      </c>
      <c r="L883">
        <v>0</v>
      </c>
      <c r="M883" t="s">
        <v>42</v>
      </c>
    </row>
    <row r="884" spans="1:25" x14ac:dyDescent="0.25">
      <c r="A884" t="s">
        <v>46</v>
      </c>
      <c r="B884">
        <v>278.51499999999999</v>
      </c>
      <c r="C884">
        <v>276.50599999999997</v>
      </c>
      <c r="D884">
        <v>276.45800000000003</v>
      </c>
      <c r="E884">
        <v>271.71100000000001</v>
      </c>
      <c r="F884">
        <v>10.388</v>
      </c>
      <c r="G884">
        <v>0</v>
      </c>
      <c r="H884">
        <v>20.649799999999999</v>
      </c>
      <c r="I884">
        <v>0</v>
      </c>
      <c r="J884">
        <v>1.2300499999999999E-3</v>
      </c>
      <c r="K884">
        <v>0.99999000000000005</v>
      </c>
      <c r="L884">
        <v>0</v>
      </c>
      <c r="M884" t="s">
        <v>42</v>
      </c>
    </row>
    <row r="885" spans="1:25" x14ac:dyDescent="0.25">
      <c r="A885" t="s">
        <v>46</v>
      </c>
      <c r="B885">
        <v>285.08800000000002</v>
      </c>
      <c r="C885">
        <v>283.07799999999997</v>
      </c>
      <c r="D885">
        <v>282.98</v>
      </c>
      <c r="E885">
        <v>278.14699999999999</v>
      </c>
      <c r="F885">
        <v>10.9389</v>
      </c>
      <c r="G885">
        <v>0</v>
      </c>
      <c r="H885">
        <v>20.8779</v>
      </c>
      <c r="I885">
        <v>0</v>
      </c>
      <c r="J885">
        <v>1.2300600000000001E-3</v>
      </c>
      <c r="K885">
        <v>0.99925299999999995</v>
      </c>
      <c r="L885">
        <v>0</v>
      </c>
      <c r="M885" t="s">
        <v>42</v>
      </c>
    </row>
    <row r="886" spans="1:25" x14ac:dyDescent="0.25">
      <c r="A886" t="s">
        <v>46</v>
      </c>
      <c r="B886">
        <v>282.036</v>
      </c>
      <c r="C886">
        <v>279.88099999999997</v>
      </c>
      <c r="D886">
        <v>279.8</v>
      </c>
      <c r="E886">
        <v>275.00400000000002</v>
      </c>
      <c r="F886">
        <v>11.2766</v>
      </c>
      <c r="G886">
        <v>0</v>
      </c>
      <c r="H886">
        <v>20.904800000000002</v>
      </c>
      <c r="I886">
        <v>0</v>
      </c>
      <c r="J886">
        <v>1.2300499999999999E-3</v>
      </c>
      <c r="K886">
        <v>0.99982599999999999</v>
      </c>
      <c r="L886">
        <v>0</v>
      </c>
      <c r="M886" t="s">
        <v>42</v>
      </c>
    </row>
    <row r="887" spans="1:25" x14ac:dyDescent="0.25">
      <c r="A887" t="s">
        <v>46</v>
      </c>
      <c r="B887">
        <v>280.57600000000002</v>
      </c>
      <c r="C887">
        <v>278.41899999999998</v>
      </c>
      <c r="D887">
        <v>278.31900000000002</v>
      </c>
      <c r="E887">
        <v>273.52100000000002</v>
      </c>
      <c r="F887">
        <v>10.7506</v>
      </c>
      <c r="G887">
        <v>0</v>
      </c>
      <c r="H887">
        <v>20.621700000000001</v>
      </c>
      <c r="I887">
        <v>0</v>
      </c>
      <c r="J887">
        <v>1.2300499999999999E-3</v>
      </c>
      <c r="K887">
        <v>0.99981799999999998</v>
      </c>
      <c r="L887">
        <v>0</v>
      </c>
      <c r="M887" t="s">
        <v>42</v>
      </c>
    </row>
    <row r="888" spans="1:25" x14ac:dyDescent="0.25">
      <c r="A888" t="s">
        <v>46</v>
      </c>
      <c r="B888">
        <v>275.82900000000001</v>
      </c>
      <c r="C888">
        <v>273.93099999999998</v>
      </c>
      <c r="D888">
        <v>273.84399999999999</v>
      </c>
      <c r="E888">
        <v>269.05900000000003</v>
      </c>
      <c r="F888">
        <v>10.5588</v>
      </c>
      <c r="G888">
        <v>0</v>
      </c>
      <c r="H888">
        <v>20.574999999999999</v>
      </c>
      <c r="I888">
        <v>0</v>
      </c>
      <c r="J888">
        <v>1.2300499999999999E-3</v>
      </c>
      <c r="K888">
        <v>0.99963299999999999</v>
      </c>
      <c r="L888">
        <v>0</v>
      </c>
      <c r="M888" t="s">
        <v>42</v>
      </c>
    </row>
    <row r="889" spans="1:25" x14ac:dyDescent="0.25">
      <c r="A889" t="s">
        <v>46</v>
      </c>
      <c r="B889">
        <v>262.94099999999997</v>
      </c>
      <c r="C889">
        <v>260.93</v>
      </c>
      <c r="D889">
        <v>260.85199999999998</v>
      </c>
      <c r="E889">
        <v>256.12200000000001</v>
      </c>
      <c r="F889">
        <v>10.546900000000001</v>
      </c>
      <c r="G889">
        <v>0</v>
      </c>
      <c r="H889">
        <v>20.516200000000001</v>
      </c>
      <c r="I889">
        <v>0</v>
      </c>
      <c r="J889">
        <v>1.2300499999999999E-3</v>
      </c>
      <c r="K889">
        <v>0.99918300000000004</v>
      </c>
      <c r="L889">
        <v>0</v>
      </c>
      <c r="M889" t="s">
        <v>42</v>
      </c>
    </row>
    <row r="890" spans="1:25" x14ac:dyDescent="0.25">
      <c r="A890" t="s">
        <v>46</v>
      </c>
      <c r="B890">
        <v>281.24099999999999</v>
      </c>
      <c r="C890">
        <v>279.22399999999999</v>
      </c>
      <c r="D890">
        <v>279.17200000000003</v>
      </c>
      <c r="E890">
        <v>274.56599999999997</v>
      </c>
      <c r="F890">
        <v>10.133100000000001</v>
      </c>
      <c r="G890">
        <v>0</v>
      </c>
      <c r="H890">
        <v>19.986599999999999</v>
      </c>
      <c r="I890">
        <v>0</v>
      </c>
      <c r="J890">
        <v>1.2300499999999999E-3</v>
      </c>
      <c r="K890">
        <v>0.99919999999999998</v>
      </c>
      <c r="L890">
        <v>0</v>
      </c>
      <c r="M890" t="s">
        <v>42</v>
      </c>
    </row>
    <row r="891" spans="1:25" x14ac:dyDescent="0.25">
      <c r="A891" t="s">
        <v>46</v>
      </c>
      <c r="B891">
        <v>257.48500000000001</v>
      </c>
      <c r="C891">
        <v>255.482</v>
      </c>
      <c r="D891">
        <v>255.43100000000001</v>
      </c>
      <c r="E891">
        <v>250.82499999999999</v>
      </c>
      <c r="F891">
        <v>10.354799999999999</v>
      </c>
      <c r="G891">
        <v>0</v>
      </c>
      <c r="H891">
        <v>19.955200000000001</v>
      </c>
      <c r="I891">
        <v>0</v>
      </c>
      <c r="J891">
        <v>1.2300499999999999E-3</v>
      </c>
      <c r="K891">
        <v>0.99994400000000006</v>
      </c>
      <c r="L891">
        <v>0</v>
      </c>
      <c r="M891" t="s">
        <v>42</v>
      </c>
    </row>
    <row r="892" spans="1:25" x14ac:dyDescent="0.25">
      <c r="A892" t="s">
        <v>46</v>
      </c>
      <c r="B892">
        <v>265.79599999999999</v>
      </c>
      <c r="C892">
        <v>263.78899999999999</v>
      </c>
      <c r="D892">
        <v>263.72199999999998</v>
      </c>
      <c r="E892">
        <v>258.93200000000002</v>
      </c>
      <c r="F892">
        <v>10.5534</v>
      </c>
      <c r="G892">
        <v>0</v>
      </c>
      <c r="H892">
        <v>20.354800000000001</v>
      </c>
      <c r="I892">
        <v>0</v>
      </c>
      <c r="J892">
        <v>1.2300499999999999E-3</v>
      </c>
      <c r="K892">
        <v>0.99837500000000001</v>
      </c>
      <c r="L892">
        <v>0</v>
      </c>
      <c r="M892" t="s">
        <v>42</v>
      </c>
    </row>
    <row r="893" spans="1:25" x14ac:dyDescent="0.25">
      <c r="A893" t="s">
        <v>46</v>
      </c>
      <c r="B893">
        <v>271.79199999999997</v>
      </c>
      <c r="C893">
        <v>269.79599999999999</v>
      </c>
      <c r="D893">
        <v>269.726</v>
      </c>
      <c r="E893">
        <v>265.02999999999997</v>
      </c>
      <c r="F893">
        <v>10.3857</v>
      </c>
      <c r="G893">
        <v>0</v>
      </c>
      <c r="H893">
        <v>20.276900000000001</v>
      </c>
      <c r="I893">
        <v>0</v>
      </c>
      <c r="J893">
        <v>1.2300499999999999E-3</v>
      </c>
      <c r="K893">
        <v>0.99950899999999998</v>
      </c>
      <c r="L893">
        <v>0</v>
      </c>
      <c r="M893" t="s">
        <v>42</v>
      </c>
    </row>
    <row r="894" spans="1:25" x14ac:dyDescent="0.25">
      <c r="A894" t="s">
        <v>46</v>
      </c>
      <c r="B894">
        <v>267.06799999999998</v>
      </c>
      <c r="C894">
        <v>265.07499999999999</v>
      </c>
      <c r="D894">
        <v>265.00799999999998</v>
      </c>
      <c r="E894">
        <v>260.24099999999999</v>
      </c>
      <c r="F894">
        <v>10.6744</v>
      </c>
      <c r="G894">
        <v>0</v>
      </c>
      <c r="H894">
        <v>20.521899999999999</v>
      </c>
      <c r="I894">
        <v>0</v>
      </c>
      <c r="J894">
        <v>1.2300499999999999E-3</v>
      </c>
      <c r="K894">
        <v>0.99978999999999996</v>
      </c>
      <c r="L894">
        <v>0</v>
      </c>
      <c r="M894" t="s">
        <v>42</v>
      </c>
    </row>
    <row r="895" spans="1:25" x14ac:dyDescent="0.25">
      <c r="A895" t="s">
        <v>46</v>
      </c>
      <c r="B895">
        <v>264.34699999999998</v>
      </c>
      <c r="C895">
        <v>262.351</v>
      </c>
      <c r="D895">
        <v>262.29899999999998</v>
      </c>
      <c r="E895">
        <v>257.60300000000001</v>
      </c>
      <c r="F895">
        <v>10.3652</v>
      </c>
      <c r="G895">
        <v>0</v>
      </c>
      <c r="H895">
        <v>20.276900000000001</v>
      </c>
      <c r="I895">
        <v>0</v>
      </c>
      <c r="J895">
        <v>1.2300799999999999E-3</v>
      </c>
      <c r="K895">
        <v>0.99910200000000005</v>
      </c>
      <c r="L895">
        <v>0</v>
      </c>
      <c r="M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46</v>
      </c>
      <c r="B896">
        <v>271.58600000000001</v>
      </c>
      <c r="C896">
        <v>269.71300000000002</v>
      </c>
      <c r="D896">
        <v>269.63799999999998</v>
      </c>
      <c r="E896">
        <v>264.786</v>
      </c>
      <c r="F896">
        <v>10.467700000000001</v>
      </c>
      <c r="G896">
        <v>0</v>
      </c>
      <c r="H896">
        <v>20.135999999999999</v>
      </c>
      <c r="I896">
        <v>0</v>
      </c>
      <c r="J896">
        <v>1.2300499999999999E-3</v>
      </c>
      <c r="K896">
        <v>0.99973299999999998</v>
      </c>
      <c r="L896">
        <v>0</v>
      </c>
      <c r="M896" t="s">
        <v>42</v>
      </c>
      <c r="R896">
        <f>AVERAGE(B847:B896)</f>
        <v>264.19613999999996</v>
      </c>
      <c r="S896">
        <f>AVERAGE(C847:C896)</f>
        <v>262.21156000000002</v>
      </c>
      <c r="U896">
        <f>_xlfn.VAR.P(B847:B896)</f>
        <v>126.44051660039999</v>
      </c>
      <c r="V896">
        <f>_xlfn.VAR.P(C847:C896)</f>
        <v>126.16903220639988</v>
      </c>
      <c r="X896">
        <f>1.96*SQRT(U896)/50</f>
        <v>0.44078742657752684</v>
      </c>
      <c r="Y896">
        <f>1.96*SQRT(V896)/50</f>
        <v>0.44031395804544088</v>
      </c>
    </row>
    <row r="897" spans="1:12" x14ac:dyDescent="0.25">
      <c r="A897" t="s">
        <v>46</v>
      </c>
      <c r="B897">
        <v>13350.730299999999</v>
      </c>
      <c r="C897" t="s">
        <v>36</v>
      </c>
    </row>
    <row r="898" spans="1:12" x14ac:dyDescent="0.25">
      <c r="A898" t="s">
        <v>47</v>
      </c>
      <c r="B898">
        <v>10976.4</v>
      </c>
      <c r="C898">
        <v>6173.12</v>
      </c>
      <c r="D898">
        <v>6129.77</v>
      </c>
      <c r="E898">
        <v>6119.42</v>
      </c>
      <c r="F898">
        <v>39.446399999999997</v>
      </c>
      <c r="G898">
        <v>238.411</v>
      </c>
      <c r="H898">
        <v>49.113500000000002</v>
      </c>
      <c r="I898">
        <v>1.2300499999999999E-3</v>
      </c>
      <c r="J898">
        <v>0.99981200000000003</v>
      </c>
      <c r="K898">
        <v>0</v>
      </c>
      <c r="L898" t="s">
        <v>42</v>
      </c>
    </row>
    <row r="899" spans="1:12" x14ac:dyDescent="0.25">
      <c r="A899" t="s">
        <v>47</v>
      </c>
      <c r="B899">
        <v>10764.1</v>
      </c>
      <c r="C899">
        <v>6010.42</v>
      </c>
      <c r="D899">
        <v>5968.36</v>
      </c>
      <c r="E899">
        <v>5958.32</v>
      </c>
      <c r="F899">
        <v>38.0794</v>
      </c>
      <c r="G899">
        <v>224.44</v>
      </c>
      <c r="H899">
        <v>47.338299999999997</v>
      </c>
      <c r="I899">
        <v>1.2300499999999999E-3</v>
      </c>
      <c r="J899">
        <v>0.99975199999999997</v>
      </c>
      <c r="K899">
        <v>0</v>
      </c>
      <c r="L899" t="s">
        <v>42</v>
      </c>
    </row>
    <row r="900" spans="1:12" x14ac:dyDescent="0.25">
      <c r="A900" t="s">
        <v>47</v>
      </c>
      <c r="B900">
        <v>10581.4</v>
      </c>
      <c r="C900">
        <v>6010.52</v>
      </c>
      <c r="D900">
        <v>5968.38</v>
      </c>
      <c r="E900">
        <v>5958.28</v>
      </c>
      <c r="F900">
        <v>38.319699999999997</v>
      </c>
      <c r="G900">
        <v>224.34</v>
      </c>
      <c r="H900">
        <v>47.547899999999998</v>
      </c>
      <c r="I900">
        <v>1.2300499999999999E-3</v>
      </c>
      <c r="J900">
        <v>0.99993699999999996</v>
      </c>
      <c r="K900">
        <v>0</v>
      </c>
      <c r="L900" t="s">
        <v>42</v>
      </c>
    </row>
    <row r="901" spans="1:12" x14ac:dyDescent="0.25">
      <c r="A901" t="s">
        <v>47</v>
      </c>
      <c r="B901">
        <v>10613.3</v>
      </c>
      <c r="C901">
        <v>6059.97</v>
      </c>
      <c r="D901">
        <v>6017.42</v>
      </c>
      <c r="E901">
        <v>6007.34</v>
      </c>
      <c r="F901">
        <v>38.496000000000002</v>
      </c>
      <c r="G901">
        <v>263.29500000000002</v>
      </c>
      <c r="H901">
        <v>47.822400000000002</v>
      </c>
      <c r="I901">
        <v>1.2300499999999999E-3</v>
      </c>
      <c r="J901">
        <v>0.99995400000000001</v>
      </c>
      <c r="K901">
        <v>0</v>
      </c>
      <c r="L901" t="s">
        <v>42</v>
      </c>
    </row>
    <row r="902" spans="1:12" x14ac:dyDescent="0.25">
      <c r="A902" t="s">
        <v>47</v>
      </c>
      <c r="B902">
        <v>10677.6</v>
      </c>
      <c r="C902">
        <v>6083.25</v>
      </c>
      <c r="D902">
        <v>6039.95</v>
      </c>
      <c r="E902">
        <v>6029.77</v>
      </c>
      <c r="F902">
        <v>40.045499999999997</v>
      </c>
      <c r="G902">
        <v>232.012</v>
      </c>
      <c r="H902">
        <v>48.350099999999998</v>
      </c>
      <c r="I902">
        <v>1.2300600000000001E-3</v>
      </c>
      <c r="J902">
        <v>0.99850300000000003</v>
      </c>
      <c r="K902">
        <v>0</v>
      </c>
      <c r="L902" t="s">
        <v>42</v>
      </c>
    </row>
    <row r="903" spans="1:12" x14ac:dyDescent="0.25">
      <c r="A903" t="s">
        <v>47</v>
      </c>
      <c r="B903">
        <v>10824.2</v>
      </c>
      <c r="C903">
        <v>6219.86</v>
      </c>
      <c r="D903">
        <v>6175.66</v>
      </c>
      <c r="E903">
        <v>6165.25</v>
      </c>
      <c r="F903">
        <v>40.951799999999999</v>
      </c>
      <c r="G903">
        <v>235.92099999999999</v>
      </c>
      <c r="H903">
        <v>49.587000000000003</v>
      </c>
      <c r="I903">
        <v>1.2300499999999999E-3</v>
      </c>
      <c r="J903">
        <v>0.999865</v>
      </c>
      <c r="K903">
        <v>0</v>
      </c>
      <c r="L903" t="s">
        <v>42</v>
      </c>
    </row>
    <row r="904" spans="1:12" x14ac:dyDescent="0.25">
      <c r="A904" t="s">
        <v>47</v>
      </c>
      <c r="B904">
        <v>10831.2</v>
      </c>
      <c r="C904">
        <v>6259.05</v>
      </c>
      <c r="D904">
        <v>6215.15</v>
      </c>
      <c r="E904">
        <v>6204.6</v>
      </c>
      <c r="F904">
        <v>40.24</v>
      </c>
      <c r="G904">
        <v>233.483</v>
      </c>
      <c r="H904">
        <v>49.695799999999998</v>
      </c>
      <c r="I904">
        <v>1.2300499999999999E-3</v>
      </c>
      <c r="J904">
        <v>0.99927999999999995</v>
      </c>
      <c r="K904">
        <v>0</v>
      </c>
      <c r="L904" t="s">
        <v>42</v>
      </c>
    </row>
    <row r="905" spans="1:12" x14ac:dyDescent="0.25">
      <c r="A905" t="s">
        <v>47</v>
      </c>
      <c r="B905">
        <v>10801.8</v>
      </c>
      <c r="C905">
        <v>6134.85</v>
      </c>
      <c r="D905">
        <v>6091.58</v>
      </c>
      <c r="E905">
        <v>6081.28</v>
      </c>
      <c r="F905">
        <v>39.550899999999999</v>
      </c>
      <c r="G905">
        <v>231.53299999999999</v>
      </c>
      <c r="H905">
        <v>48.567799999999998</v>
      </c>
      <c r="I905">
        <v>1.2300499999999999E-3</v>
      </c>
      <c r="J905">
        <v>0.99996099999999999</v>
      </c>
      <c r="K905">
        <v>0</v>
      </c>
      <c r="L905" t="s">
        <v>42</v>
      </c>
    </row>
    <row r="906" spans="1:12" x14ac:dyDescent="0.25">
      <c r="A906" t="s">
        <v>47</v>
      </c>
      <c r="B906">
        <v>10701.1</v>
      </c>
      <c r="C906">
        <v>6070.06</v>
      </c>
      <c r="D906">
        <v>6027.51</v>
      </c>
      <c r="E906">
        <v>6017.3</v>
      </c>
      <c r="F906">
        <v>38.67</v>
      </c>
      <c r="G906">
        <v>225.88200000000001</v>
      </c>
      <c r="H906">
        <v>47.946800000000003</v>
      </c>
      <c r="I906">
        <v>1.2300600000000001E-3</v>
      </c>
      <c r="J906">
        <v>0.99983599999999995</v>
      </c>
      <c r="K906">
        <v>0</v>
      </c>
      <c r="L906" t="s">
        <v>42</v>
      </c>
    </row>
    <row r="907" spans="1:12" x14ac:dyDescent="0.25">
      <c r="A907" t="s">
        <v>47</v>
      </c>
      <c r="B907">
        <v>10690.6</v>
      </c>
      <c r="C907">
        <v>6078.77</v>
      </c>
      <c r="D907">
        <v>6036.24</v>
      </c>
      <c r="E907">
        <v>6026.07</v>
      </c>
      <c r="F907">
        <v>38.632300000000001</v>
      </c>
      <c r="G907">
        <v>224.47900000000001</v>
      </c>
      <c r="H907">
        <v>48.001199999999997</v>
      </c>
      <c r="I907">
        <v>1.2300499999999999E-3</v>
      </c>
      <c r="J907">
        <v>0.99994499999999997</v>
      </c>
      <c r="K907">
        <v>0</v>
      </c>
      <c r="L907" t="s">
        <v>42</v>
      </c>
    </row>
    <row r="908" spans="1:12" x14ac:dyDescent="0.25">
      <c r="A908" t="s">
        <v>47</v>
      </c>
      <c r="B908">
        <v>10676.6</v>
      </c>
      <c r="C908">
        <v>6068.73</v>
      </c>
      <c r="D908">
        <v>6026.05</v>
      </c>
      <c r="E908">
        <v>6015.9</v>
      </c>
      <c r="F908">
        <v>38.741999999999997</v>
      </c>
      <c r="G908">
        <v>231.82499999999999</v>
      </c>
      <c r="H908">
        <v>47.876100000000001</v>
      </c>
      <c r="I908">
        <v>1.2300499999999999E-3</v>
      </c>
      <c r="J908">
        <v>0.99998299999999996</v>
      </c>
      <c r="K908">
        <v>0</v>
      </c>
      <c r="L908" t="s">
        <v>42</v>
      </c>
    </row>
    <row r="909" spans="1:12" x14ac:dyDescent="0.25">
      <c r="A909" t="s">
        <v>47</v>
      </c>
      <c r="B909">
        <v>10642.1</v>
      </c>
      <c r="C909">
        <v>6074.52</v>
      </c>
      <c r="D909">
        <v>6031.63</v>
      </c>
      <c r="E909">
        <v>6021.42</v>
      </c>
      <c r="F909">
        <v>38.563899999999997</v>
      </c>
      <c r="G909">
        <v>233.30699999999999</v>
      </c>
      <c r="H909">
        <v>48.122999999999998</v>
      </c>
      <c r="I909">
        <v>1.2300499999999999E-3</v>
      </c>
      <c r="J909">
        <v>0.99991300000000005</v>
      </c>
      <c r="K909">
        <v>0</v>
      </c>
      <c r="L909" t="s">
        <v>42</v>
      </c>
    </row>
    <row r="910" spans="1:12" x14ac:dyDescent="0.25">
      <c r="A910" t="s">
        <v>47</v>
      </c>
      <c r="B910">
        <v>10705.8</v>
      </c>
      <c r="C910">
        <v>6083.92</v>
      </c>
      <c r="D910">
        <v>6040.98</v>
      </c>
      <c r="E910">
        <v>6030.78</v>
      </c>
      <c r="F910">
        <v>39.0655</v>
      </c>
      <c r="G910">
        <v>233.703</v>
      </c>
      <c r="H910">
        <v>48.01</v>
      </c>
      <c r="I910">
        <v>1.2300499999999999E-3</v>
      </c>
      <c r="J910">
        <v>0.999969</v>
      </c>
      <c r="K910">
        <v>0</v>
      </c>
      <c r="L910" t="s">
        <v>42</v>
      </c>
    </row>
    <row r="911" spans="1:12" x14ac:dyDescent="0.25">
      <c r="A911" t="s">
        <v>47</v>
      </c>
      <c r="B911">
        <v>10548.4</v>
      </c>
      <c r="C911">
        <v>6035.52</v>
      </c>
      <c r="D911">
        <v>5992.97</v>
      </c>
      <c r="E911">
        <v>5982.89</v>
      </c>
      <c r="F911">
        <v>38.247300000000003</v>
      </c>
      <c r="G911">
        <v>232.34200000000001</v>
      </c>
      <c r="H911">
        <v>47.537700000000001</v>
      </c>
      <c r="I911">
        <v>1.2300499999999999E-3</v>
      </c>
      <c r="J911">
        <v>0.99996799999999997</v>
      </c>
      <c r="K911">
        <v>0</v>
      </c>
      <c r="L911" t="s">
        <v>42</v>
      </c>
    </row>
    <row r="912" spans="1:12" x14ac:dyDescent="0.25">
      <c r="A912" t="s">
        <v>47</v>
      </c>
      <c r="B912">
        <v>10547.6</v>
      </c>
      <c r="C912">
        <v>6037.11</v>
      </c>
      <c r="D912">
        <v>5994.65</v>
      </c>
      <c r="E912">
        <v>5984.5</v>
      </c>
      <c r="F912">
        <v>38.560899999999997</v>
      </c>
      <c r="G912">
        <v>224.57300000000001</v>
      </c>
      <c r="H912">
        <v>47.7684</v>
      </c>
      <c r="I912">
        <v>1.2300499999999999E-3</v>
      </c>
      <c r="J912">
        <v>0.99875800000000003</v>
      </c>
      <c r="K912">
        <v>0</v>
      </c>
      <c r="L912" t="s">
        <v>42</v>
      </c>
    </row>
    <row r="913" spans="1:12" x14ac:dyDescent="0.25">
      <c r="A913" t="s">
        <v>47</v>
      </c>
      <c r="B913">
        <v>10896.1</v>
      </c>
      <c r="C913">
        <v>6228.13</v>
      </c>
      <c r="D913">
        <v>6183.82</v>
      </c>
      <c r="E913">
        <v>6173.35</v>
      </c>
      <c r="F913">
        <v>40.805399999999999</v>
      </c>
      <c r="G913">
        <v>251.22</v>
      </c>
      <c r="H913">
        <v>49.536999999999999</v>
      </c>
      <c r="I913">
        <v>1.2300499999999999E-3</v>
      </c>
      <c r="J913">
        <v>0.99977899999999997</v>
      </c>
      <c r="K913">
        <v>0</v>
      </c>
      <c r="L913" t="s">
        <v>42</v>
      </c>
    </row>
    <row r="914" spans="1:12" x14ac:dyDescent="0.25">
      <c r="A914" t="s">
        <v>47</v>
      </c>
      <c r="B914">
        <v>10652.6</v>
      </c>
      <c r="C914">
        <v>6086.08</v>
      </c>
      <c r="D914">
        <v>6043.28</v>
      </c>
      <c r="E914">
        <v>6033.07</v>
      </c>
      <c r="F914">
        <v>38.761400000000002</v>
      </c>
      <c r="G914">
        <v>244.45400000000001</v>
      </c>
      <c r="H914">
        <v>48.213299999999997</v>
      </c>
      <c r="I914">
        <v>1.2300499999999999E-3</v>
      </c>
      <c r="J914">
        <v>0.99975800000000004</v>
      </c>
      <c r="K914">
        <v>0</v>
      </c>
      <c r="L914" t="s">
        <v>42</v>
      </c>
    </row>
    <row r="915" spans="1:12" x14ac:dyDescent="0.25">
      <c r="A915" t="s">
        <v>47</v>
      </c>
      <c r="B915">
        <v>10622.2</v>
      </c>
      <c r="C915">
        <v>6086.28</v>
      </c>
      <c r="D915">
        <v>6042.78</v>
      </c>
      <c r="E915">
        <v>6032.52</v>
      </c>
      <c r="F915">
        <v>39.130800000000001</v>
      </c>
      <c r="G915">
        <v>244.20099999999999</v>
      </c>
      <c r="H915">
        <v>48.203699999999998</v>
      </c>
      <c r="I915">
        <v>1.2300600000000001E-3</v>
      </c>
      <c r="J915">
        <v>0.99926300000000001</v>
      </c>
      <c r="K915">
        <v>0</v>
      </c>
      <c r="L915" t="s">
        <v>42</v>
      </c>
    </row>
    <row r="916" spans="1:12" x14ac:dyDescent="0.25">
      <c r="A916" t="s">
        <v>47</v>
      </c>
      <c r="B916">
        <v>10578.9</v>
      </c>
      <c r="C916">
        <v>6028.19</v>
      </c>
      <c r="D916">
        <v>5985.81</v>
      </c>
      <c r="E916">
        <v>5975.67</v>
      </c>
      <c r="F916">
        <v>38.466299999999997</v>
      </c>
      <c r="G916">
        <v>236.453</v>
      </c>
      <c r="H916">
        <v>47.4024</v>
      </c>
      <c r="I916">
        <v>1.2300499999999999E-3</v>
      </c>
      <c r="J916">
        <v>0.99934400000000001</v>
      </c>
      <c r="K916">
        <v>0</v>
      </c>
      <c r="L916" t="s">
        <v>42</v>
      </c>
    </row>
    <row r="917" spans="1:12" x14ac:dyDescent="0.25">
      <c r="A917" t="s">
        <v>47</v>
      </c>
      <c r="B917">
        <v>10554.3</v>
      </c>
      <c r="C917">
        <v>6042.35</v>
      </c>
      <c r="D917">
        <v>5999.52</v>
      </c>
      <c r="E917">
        <v>5989.33</v>
      </c>
      <c r="F917">
        <v>38.585999999999999</v>
      </c>
      <c r="G917">
        <v>235.42</v>
      </c>
      <c r="H917">
        <v>47.738199999999999</v>
      </c>
      <c r="I917">
        <v>1.2300499999999999E-3</v>
      </c>
      <c r="J917">
        <v>0.99909199999999998</v>
      </c>
      <c r="K917">
        <v>0</v>
      </c>
      <c r="L917" t="s">
        <v>42</v>
      </c>
    </row>
    <row r="918" spans="1:12" x14ac:dyDescent="0.25">
      <c r="A918" t="s">
        <v>47</v>
      </c>
      <c r="B918">
        <v>10540.1</v>
      </c>
      <c r="C918">
        <v>6038.63</v>
      </c>
      <c r="D918">
        <v>5996.03</v>
      </c>
      <c r="E918">
        <v>5985.86</v>
      </c>
      <c r="F918">
        <v>38.485500000000002</v>
      </c>
      <c r="G918">
        <v>224.60300000000001</v>
      </c>
      <c r="H918">
        <v>47.666200000000003</v>
      </c>
      <c r="I918">
        <v>1.2300499999999999E-3</v>
      </c>
      <c r="J918">
        <v>0.99990299999999999</v>
      </c>
      <c r="K918">
        <v>0</v>
      </c>
      <c r="L918" t="s">
        <v>42</v>
      </c>
    </row>
    <row r="919" spans="1:12" x14ac:dyDescent="0.25">
      <c r="A919" t="s">
        <v>47</v>
      </c>
      <c r="B919">
        <v>10542.4</v>
      </c>
      <c r="C919">
        <v>6034.89</v>
      </c>
      <c r="D919">
        <v>5992.05</v>
      </c>
      <c r="E919">
        <v>5981.9</v>
      </c>
      <c r="F919">
        <v>38.390700000000002</v>
      </c>
      <c r="G919">
        <v>223.43</v>
      </c>
      <c r="H919">
        <v>47.584499999999998</v>
      </c>
      <c r="I919">
        <v>1.2300499999999999E-3</v>
      </c>
      <c r="J919">
        <v>0.99876500000000001</v>
      </c>
      <c r="K919">
        <v>0</v>
      </c>
      <c r="L919" t="s">
        <v>42</v>
      </c>
    </row>
    <row r="920" spans="1:12" x14ac:dyDescent="0.25">
      <c r="A920" t="s">
        <v>47</v>
      </c>
      <c r="B920">
        <v>10502.1</v>
      </c>
      <c r="C920">
        <v>6012.76</v>
      </c>
      <c r="D920">
        <v>5970.32</v>
      </c>
      <c r="E920">
        <v>5960.23</v>
      </c>
      <c r="F920">
        <v>38.215200000000003</v>
      </c>
      <c r="G920">
        <v>238.143</v>
      </c>
      <c r="H920">
        <v>47.296500000000002</v>
      </c>
      <c r="I920">
        <v>1.2300499999999999E-3</v>
      </c>
      <c r="J920">
        <v>0.99919500000000006</v>
      </c>
      <c r="K920">
        <v>0</v>
      </c>
      <c r="L920" t="s">
        <v>42</v>
      </c>
    </row>
    <row r="921" spans="1:12" x14ac:dyDescent="0.25">
      <c r="A921" t="s">
        <v>47</v>
      </c>
      <c r="B921">
        <v>10535.5</v>
      </c>
      <c r="C921">
        <v>6046.86</v>
      </c>
      <c r="D921">
        <v>6004.4</v>
      </c>
      <c r="E921">
        <v>5994.22</v>
      </c>
      <c r="F921">
        <v>38.774500000000003</v>
      </c>
      <c r="G921">
        <v>240.09700000000001</v>
      </c>
      <c r="H921">
        <v>47.8857</v>
      </c>
      <c r="I921">
        <v>1.2300499999999999E-3</v>
      </c>
      <c r="J921">
        <v>0.99891600000000003</v>
      </c>
      <c r="K921">
        <v>0</v>
      </c>
      <c r="L921" t="s">
        <v>42</v>
      </c>
    </row>
    <row r="922" spans="1:12" x14ac:dyDescent="0.25">
      <c r="A922" t="s">
        <v>47</v>
      </c>
      <c r="B922">
        <v>10519.3</v>
      </c>
      <c r="C922">
        <v>6003.79</v>
      </c>
      <c r="D922">
        <v>5961.4</v>
      </c>
      <c r="E922">
        <v>5951.31</v>
      </c>
      <c r="F922">
        <v>37.836599999999997</v>
      </c>
      <c r="G922">
        <v>238.01499999999999</v>
      </c>
      <c r="H922">
        <v>47.084200000000003</v>
      </c>
      <c r="I922">
        <v>1.2300499999999999E-3</v>
      </c>
      <c r="J922">
        <v>0.99954600000000005</v>
      </c>
      <c r="K922">
        <v>0</v>
      </c>
      <c r="L922" t="s">
        <v>42</v>
      </c>
    </row>
    <row r="923" spans="1:12" x14ac:dyDescent="0.25">
      <c r="A923" t="s">
        <v>47</v>
      </c>
      <c r="B923">
        <v>10458.799999999999</v>
      </c>
      <c r="C923">
        <v>5997.53</v>
      </c>
      <c r="D923">
        <v>5955.51</v>
      </c>
      <c r="E923">
        <v>5945.43</v>
      </c>
      <c r="F923">
        <v>37.869399999999999</v>
      </c>
      <c r="G923">
        <v>225.71600000000001</v>
      </c>
      <c r="H923">
        <v>47.195399999999999</v>
      </c>
      <c r="I923">
        <v>1.2300499999999999E-3</v>
      </c>
      <c r="J923">
        <v>0.99953000000000003</v>
      </c>
      <c r="K923">
        <v>0</v>
      </c>
      <c r="L923" t="s">
        <v>42</v>
      </c>
    </row>
    <row r="924" spans="1:12" x14ac:dyDescent="0.25">
      <c r="A924" t="s">
        <v>47</v>
      </c>
      <c r="B924">
        <v>10480.9</v>
      </c>
      <c r="C924">
        <v>6010.44</v>
      </c>
      <c r="D924">
        <v>5968.42</v>
      </c>
      <c r="E924">
        <v>5958.32</v>
      </c>
      <c r="F924">
        <v>37.833799999999997</v>
      </c>
      <c r="G924">
        <v>225.07400000000001</v>
      </c>
      <c r="H924">
        <v>47.299399999999999</v>
      </c>
      <c r="I924">
        <v>1.2300499999999999E-3</v>
      </c>
      <c r="J924">
        <v>0.99946299999999999</v>
      </c>
      <c r="K924">
        <v>0</v>
      </c>
      <c r="L924" t="s">
        <v>42</v>
      </c>
    </row>
    <row r="925" spans="1:12" x14ac:dyDescent="0.25">
      <c r="A925" t="s">
        <v>47</v>
      </c>
      <c r="B925">
        <v>10573</v>
      </c>
      <c r="C925">
        <v>6015.1</v>
      </c>
      <c r="D925">
        <v>5972.96</v>
      </c>
      <c r="E925">
        <v>5962.87</v>
      </c>
      <c r="F925">
        <v>38.027299999999997</v>
      </c>
      <c r="G925">
        <v>234.70599999999999</v>
      </c>
      <c r="H925">
        <v>47.657299999999999</v>
      </c>
      <c r="I925">
        <v>1.2300499999999999E-3</v>
      </c>
      <c r="J925">
        <v>0.99986900000000001</v>
      </c>
      <c r="K925">
        <v>0</v>
      </c>
      <c r="L925" t="s">
        <v>42</v>
      </c>
    </row>
    <row r="926" spans="1:12" x14ac:dyDescent="0.25">
      <c r="A926" t="s">
        <v>47</v>
      </c>
      <c r="B926">
        <v>10570.7</v>
      </c>
      <c r="C926">
        <v>6019.9</v>
      </c>
      <c r="D926">
        <v>5977.44</v>
      </c>
      <c r="E926">
        <v>5967.32</v>
      </c>
      <c r="F926">
        <v>38.1845</v>
      </c>
      <c r="G926">
        <v>238.25299999999999</v>
      </c>
      <c r="H926">
        <v>47.561599999999999</v>
      </c>
      <c r="I926">
        <v>1.2300499999999999E-3</v>
      </c>
      <c r="J926">
        <v>0.99934500000000004</v>
      </c>
      <c r="K926">
        <v>0</v>
      </c>
      <c r="L926" t="s">
        <v>42</v>
      </c>
    </row>
    <row r="927" spans="1:12" x14ac:dyDescent="0.25">
      <c r="A927" t="s">
        <v>47</v>
      </c>
      <c r="B927">
        <v>10566</v>
      </c>
      <c r="C927">
        <v>6019.43</v>
      </c>
      <c r="D927">
        <v>5976.65</v>
      </c>
      <c r="E927">
        <v>5966.57</v>
      </c>
      <c r="F927">
        <v>38.128999999999998</v>
      </c>
      <c r="G927">
        <v>230.501</v>
      </c>
      <c r="H927">
        <v>47.265500000000003</v>
      </c>
      <c r="I927">
        <v>1.2300499999999999E-3</v>
      </c>
      <c r="J927">
        <v>0.99992800000000004</v>
      </c>
      <c r="K927">
        <v>0</v>
      </c>
      <c r="L927" t="s">
        <v>42</v>
      </c>
    </row>
    <row r="928" spans="1:12" x14ac:dyDescent="0.25">
      <c r="A928" t="s">
        <v>47</v>
      </c>
      <c r="B928">
        <v>10489.8</v>
      </c>
      <c r="C928">
        <v>6007.49</v>
      </c>
      <c r="D928">
        <v>5965.4</v>
      </c>
      <c r="E928">
        <v>5955.26</v>
      </c>
      <c r="F928">
        <v>37.896799999999999</v>
      </c>
      <c r="G928">
        <v>236.58699999999999</v>
      </c>
      <c r="H928">
        <v>47.130699999999997</v>
      </c>
      <c r="I928">
        <v>1.2300600000000001E-3</v>
      </c>
      <c r="J928">
        <v>0.99750499999999998</v>
      </c>
      <c r="K928">
        <v>0</v>
      </c>
      <c r="L928" t="s">
        <v>42</v>
      </c>
    </row>
    <row r="929" spans="1:12" x14ac:dyDescent="0.25">
      <c r="A929" t="s">
        <v>47</v>
      </c>
      <c r="B929">
        <v>10463.4</v>
      </c>
      <c r="C929">
        <v>5999.19</v>
      </c>
      <c r="D929">
        <v>5957.24</v>
      </c>
      <c r="E929">
        <v>5947.15</v>
      </c>
      <c r="F929">
        <v>37.768999999999998</v>
      </c>
      <c r="G929">
        <v>227.94</v>
      </c>
      <c r="H929">
        <v>47.063699999999997</v>
      </c>
      <c r="I929">
        <v>1.2300499999999999E-3</v>
      </c>
      <c r="J929">
        <v>0.99951100000000004</v>
      </c>
      <c r="K929">
        <v>0</v>
      </c>
      <c r="L929" t="s">
        <v>42</v>
      </c>
    </row>
    <row r="930" spans="1:12" x14ac:dyDescent="0.25">
      <c r="A930" t="s">
        <v>47</v>
      </c>
      <c r="B930">
        <v>10490.6</v>
      </c>
      <c r="C930">
        <v>6001.39</v>
      </c>
      <c r="D930">
        <v>5959.65</v>
      </c>
      <c r="E930">
        <v>5949.59</v>
      </c>
      <c r="F930">
        <v>37.6554</v>
      </c>
      <c r="G930">
        <v>226.11799999999999</v>
      </c>
      <c r="H930">
        <v>47.220399999999998</v>
      </c>
      <c r="I930">
        <v>1.2300499999999999E-3</v>
      </c>
      <c r="J930">
        <v>0.99962399999999996</v>
      </c>
      <c r="K930">
        <v>0</v>
      </c>
      <c r="L930" t="s">
        <v>42</v>
      </c>
    </row>
    <row r="931" spans="1:12" x14ac:dyDescent="0.25">
      <c r="A931" t="s">
        <v>47</v>
      </c>
      <c r="B931">
        <v>10482.1</v>
      </c>
      <c r="C931">
        <v>6003.97</v>
      </c>
      <c r="D931">
        <v>5961.78</v>
      </c>
      <c r="E931">
        <v>5951.64</v>
      </c>
      <c r="F931">
        <v>37.877299999999998</v>
      </c>
      <c r="G931">
        <v>226.18799999999999</v>
      </c>
      <c r="H931">
        <v>47.130299999999998</v>
      </c>
      <c r="I931">
        <v>1.2300499999999999E-3</v>
      </c>
      <c r="J931">
        <v>0.99933700000000003</v>
      </c>
      <c r="K931">
        <v>0</v>
      </c>
      <c r="L931" t="s">
        <v>42</v>
      </c>
    </row>
    <row r="932" spans="1:12" x14ac:dyDescent="0.25">
      <c r="A932" t="s">
        <v>47</v>
      </c>
      <c r="B932">
        <v>10606.3</v>
      </c>
      <c r="C932">
        <v>6042.95</v>
      </c>
      <c r="D932">
        <v>6000.13</v>
      </c>
      <c r="E932">
        <v>5989.95</v>
      </c>
      <c r="F932">
        <v>38.765799999999999</v>
      </c>
      <c r="G932">
        <v>240.05500000000001</v>
      </c>
      <c r="H932">
        <v>47.7363</v>
      </c>
      <c r="I932">
        <v>1.2300499999999999E-3</v>
      </c>
      <c r="J932">
        <v>0.99981500000000001</v>
      </c>
      <c r="K932">
        <v>0</v>
      </c>
      <c r="L932" t="s">
        <v>42</v>
      </c>
    </row>
    <row r="933" spans="1:12" x14ac:dyDescent="0.25">
      <c r="A933" t="s">
        <v>47</v>
      </c>
      <c r="B933">
        <v>10578</v>
      </c>
      <c r="C933">
        <v>6041.33</v>
      </c>
      <c r="D933">
        <v>5998.62</v>
      </c>
      <c r="E933">
        <v>5988.41</v>
      </c>
      <c r="F933">
        <v>38.844900000000003</v>
      </c>
      <c r="G933">
        <v>226.476</v>
      </c>
      <c r="H933">
        <v>48.704700000000003</v>
      </c>
      <c r="I933">
        <v>1.2300600000000001E-3</v>
      </c>
      <c r="J933">
        <v>0.99967399999999995</v>
      </c>
      <c r="K933">
        <v>0</v>
      </c>
      <c r="L933" t="s">
        <v>42</v>
      </c>
    </row>
    <row r="934" spans="1:12" x14ac:dyDescent="0.25">
      <c r="A934" t="s">
        <v>47</v>
      </c>
      <c r="B934">
        <v>10572.8</v>
      </c>
      <c r="C934">
        <v>6042.12</v>
      </c>
      <c r="D934">
        <v>5999.57</v>
      </c>
      <c r="E934">
        <v>5989.3</v>
      </c>
      <c r="F934">
        <v>38.751600000000003</v>
      </c>
      <c r="G934">
        <v>232.215</v>
      </c>
      <c r="H934">
        <v>48.1295</v>
      </c>
      <c r="I934">
        <v>1.23007E-3</v>
      </c>
      <c r="J934">
        <v>0.99996700000000005</v>
      </c>
      <c r="K934">
        <v>0</v>
      </c>
      <c r="L934" t="s">
        <v>42</v>
      </c>
    </row>
    <row r="935" spans="1:12" x14ac:dyDescent="0.25">
      <c r="A935" t="s">
        <v>47</v>
      </c>
      <c r="B935">
        <v>10612.5</v>
      </c>
      <c r="C935">
        <v>6052.36</v>
      </c>
      <c r="D935">
        <v>6009.32</v>
      </c>
      <c r="E935">
        <v>5999.16</v>
      </c>
      <c r="F935">
        <v>39.1053</v>
      </c>
      <c r="G935">
        <v>245.852</v>
      </c>
      <c r="H935">
        <v>47.990900000000003</v>
      </c>
      <c r="I935">
        <v>1.2300499999999999E-3</v>
      </c>
      <c r="J935">
        <v>0.99902800000000003</v>
      </c>
      <c r="K935">
        <v>0</v>
      </c>
      <c r="L935" t="s">
        <v>42</v>
      </c>
    </row>
    <row r="936" spans="1:12" x14ac:dyDescent="0.25">
      <c r="A936" t="s">
        <v>47</v>
      </c>
      <c r="B936">
        <v>10731.8</v>
      </c>
      <c r="C936">
        <v>6078.46</v>
      </c>
      <c r="D936">
        <v>6035.19</v>
      </c>
      <c r="E936">
        <v>6025.04</v>
      </c>
      <c r="F936">
        <v>39.324399999999997</v>
      </c>
      <c r="G936">
        <v>241.92099999999999</v>
      </c>
      <c r="H936">
        <v>48.168500000000002</v>
      </c>
      <c r="I936">
        <v>1.2300499999999999E-3</v>
      </c>
      <c r="J936">
        <v>0.99996499999999999</v>
      </c>
      <c r="K936">
        <v>0</v>
      </c>
      <c r="L936" t="s">
        <v>42</v>
      </c>
    </row>
    <row r="937" spans="1:12" x14ac:dyDescent="0.25">
      <c r="A937" t="s">
        <v>47</v>
      </c>
      <c r="B937">
        <v>10798</v>
      </c>
      <c r="C937">
        <v>6119.05</v>
      </c>
      <c r="D937">
        <v>6075.85</v>
      </c>
      <c r="E937">
        <v>6065.5</v>
      </c>
      <c r="F937">
        <v>39.116199999999999</v>
      </c>
      <c r="G937">
        <v>242.98400000000001</v>
      </c>
      <c r="H937">
        <v>48.241799999999998</v>
      </c>
      <c r="I937">
        <v>1.2300499999999999E-3</v>
      </c>
      <c r="J937">
        <v>0.99933000000000005</v>
      </c>
      <c r="K937">
        <v>0</v>
      </c>
      <c r="L937" t="s">
        <v>42</v>
      </c>
    </row>
    <row r="938" spans="1:12" x14ac:dyDescent="0.25">
      <c r="A938" t="s">
        <v>47</v>
      </c>
      <c r="B938">
        <v>10939.6</v>
      </c>
      <c r="C938">
        <v>6226.28</v>
      </c>
      <c r="D938">
        <v>6181.61</v>
      </c>
      <c r="E938">
        <v>6171.06</v>
      </c>
      <c r="F938">
        <v>40.694000000000003</v>
      </c>
      <c r="G938">
        <v>267.15800000000002</v>
      </c>
      <c r="H938">
        <v>49.204500000000003</v>
      </c>
      <c r="I938">
        <v>1.2300499999999999E-3</v>
      </c>
      <c r="J938">
        <v>0.999726</v>
      </c>
      <c r="K938">
        <v>0</v>
      </c>
      <c r="L938" t="s">
        <v>42</v>
      </c>
    </row>
    <row r="939" spans="1:12" x14ac:dyDescent="0.25">
      <c r="A939" t="s">
        <v>47</v>
      </c>
      <c r="B939">
        <v>11429.1</v>
      </c>
      <c r="C939">
        <v>6537.06</v>
      </c>
      <c r="D939">
        <v>6490.48</v>
      </c>
      <c r="E939">
        <v>6479.42</v>
      </c>
      <c r="F939">
        <v>42.806699999999999</v>
      </c>
      <c r="G939">
        <v>273.23</v>
      </c>
      <c r="H939">
        <v>52.071300000000001</v>
      </c>
      <c r="I939">
        <v>1.2300499999999999E-3</v>
      </c>
      <c r="J939">
        <v>0.99923399999999996</v>
      </c>
      <c r="K939">
        <v>0</v>
      </c>
      <c r="L939" t="s">
        <v>42</v>
      </c>
    </row>
    <row r="940" spans="1:12" x14ac:dyDescent="0.25">
      <c r="A940" t="s">
        <v>47</v>
      </c>
      <c r="B940">
        <v>11568.6</v>
      </c>
      <c r="C940">
        <v>6551.2</v>
      </c>
      <c r="D940">
        <v>6504.87</v>
      </c>
      <c r="E940">
        <v>6493.9</v>
      </c>
      <c r="F940">
        <v>42.443199999999997</v>
      </c>
      <c r="G940">
        <v>263.74900000000002</v>
      </c>
      <c r="H940">
        <v>52.125</v>
      </c>
      <c r="I940">
        <v>1.2300499999999999E-3</v>
      </c>
      <c r="J940">
        <v>0.99961900000000004</v>
      </c>
      <c r="K940">
        <v>0</v>
      </c>
      <c r="L940" t="s">
        <v>42</v>
      </c>
    </row>
    <row r="941" spans="1:12" x14ac:dyDescent="0.25">
      <c r="A941" t="s">
        <v>47</v>
      </c>
      <c r="B941">
        <v>11382.5</v>
      </c>
      <c r="C941">
        <v>6541.47</v>
      </c>
      <c r="D941">
        <v>6493.58</v>
      </c>
      <c r="E941">
        <v>6482.57</v>
      </c>
      <c r="F941">
        <v>43.855699999999999</v>
      </c>
      <c r="G941">
        <v>252.08699999999999</v>
      </c>
      <c r="H941">
        <v>52.206299999999999</v>
      </c>
      <c r="I941">
        <v>1.2300499999999999E-3</v>
      </c>
      <c r="J941">
        <v>0.99918499999999999</v>
      </c>
      <c r="K941">
        <v>0</v>
      </c>
      <c r="L941" t="s">
        <v>42</v>
      </c>
    </row>
    <row r="942" spans="1:12" x14ac:dyDescent="0.25">
      <c r="A942" t="s">
        <v>47</v>
      </c>
      <c r="B942">
        <v>11378.9</v>
      </c>
      <c r="C942">
        <v>6459.82</v>
      </c>
      <c r="D942">
        <v>6414.14</v>
      </c>
      <c r="E942">
        <v>6403.23</v>
      </c>
      <c r="F942">
        <v>41.838900000000002</v>
      </c>
      <c r="G942">
        <v>251.173</v>
      </c>
      <c r="H942">
        <v>51.611600000000003</v>
      </c>
      <c r="I942">
        <v>1.2300499999999999E-3</v>
      </c>
      <c r="J942">
        <v>0.99987899999999996</v>
      </c>
      <c r="K942">
        <v>0</v>
      </c>
      <c r="L942" t="s">
        <v>42</v>
      </c>
    </row>
    <row r="943" spans="1:12" x14ac:dyDescent="0.25">
      <c r="A943" t="s">
        <v>47</v>
      </c>
      <c r="B943">
        <v>11228.3</v>
      </c>
      <c r="C943">
        <v>6440.85</v>
      </c>
      <c r="D943">
        <v>6395.24</v>
      </c>
      <c r="E943">
        <v>6384.43</v>
      </c>
      <c r="F943">
        <v>42.036299999999997</v>
      </c>
      <c r="G943">
        <v>260.2</v>
      </c>
      <c r="H943">
        <v>51.507100000000001</v>
      </c>
      <c r="I943">
        <v>1.2300799999999999E-3</v>
      </c>
      <c r="J943">
        <v>0.99999099999999996</v>
      </c>
      <c r="K943">
        <v>0</v>
      </c>
      <c r="L943" t="s">
        <v>42</v>
      </c>
    </row>
    <row r="944" spans="1:12" x14ac:dyDescent="0.25">
      <c r="A944" t="s">
        <v>47</v>
      </c>
      <c r="B944">
        <v>11223.5</v>
      </c>
      <c r="C944">
        <v>6408.8</v>
      </c>
      <c r="D944">
        <v>6363.84</v>
      </c>
      <c r="E944">
        <v>6353.06</v>
      </c>
      <c r="F944">
        <v>41.383299999999998</v>
      </c>
      <c r="G944">
        <v>263.42700000000002</v>
      </c>
      <c r="H944">
        <v>50.890500000000003</v>
      </c>
      <c r="I944">
        <v>1.2300499999999999E-3</v>
      </c>
      <c r="J944">
        <v>0.99995900000000004</v>
      </c>
      <c r="K944">
        <v>0</v>
      </c>
      <c r="L944" t="s">
        <v>42</v>
      </c>
    </row>
    <row r="945" spans="1:25" x14ac:dyDescent="0.25">
      <c r="A945" t="s">
        <v>47</v>
      </c>
      <c r="B945">
        <v>11178.9</v>
      </c>
      <c r="C945">
        <v>6369.43</v>
      </c>
      <c r="D945">
        <v>6324.6</v>
      </c>
      <c r="E945">
        <v>6313.8</v>
      </c>
      <c r="F945">
        <v>40.878799999999998</v>
      </c>
      <c r="G945">
        <v>235.74600000000001</v>
      </c>
      <c r="H945">
        <v>50.636600000000001</v>
      </c>
      <c r="I945">
        <v>1.23007E-3</v>
      </c>
      <c r="J945">
        <v>0.99991300000000005</v>
      </c>
      <c r="K945">
        <v>0</v>
      </c>
      <c r="L945" t="s">
        <v>42</v>
      </c>
    </row>
    <row r="946" spans="1:25" x14ac:dyDescent="0.25">
      <c r="A946" t="s">
        <v>47</v>
      </c>
      <c r="B946">
        <v>11349.4</v>
      </c>
      <c r="C946">
        <v>6438</v>
      </c>
      <c r="D946">
        <v>6392.67</v>
      </c>
      <c r="E946">
        <v>6381.79</v>
      </c>
      <c r="F946">
        <v>41.578200000000002</v>
      </c>
      <c r="G946">
        <v>233.71799999999999</v>
      </c>
      <c r="H946">
        <v>51.414900000000003</v>
      </c>
      <c r="I946">
        <v>1.2300499999999999E-3</v>
      </c>
      <c r="J946">
        <v>0.99910299999999996</v>
      </c>
      <c r="K946">
        <v>0</v>
      </c>
      <c r="L946" t="s">
        <v>42</v>
      </c>
    </row>
    <row r="947" spans="1:25" x14ac:dyDescent="0.25">
      <c r="A947" t="s">
        <v>47</v>
      </c>
      <c r="B947">
        <v>11020.4</v>
      </c>
      <c r="C947">
        <v>6243.07</v>
      </c>
      <c r="D947">
        <v>6199.01</v>
      </c>
      <c r="E947">
        <v>6188.55</v>
      </c>
      <c r="F947">
        <v>40.099400000000003</v>
      </c>
      <c r="G947">
        <v>254.18100000000001</v>
      </c>
      <c r="H947">
        <v>49.555199999999999</v>
      </c>
      <c r="I947">
        <v>1.2300499999999999E-3</v>
      </c>
      <c r="J947">
        <v>0.99968100000000004</v>
      </c>
      <c r="K947">
        <v>0</v>
      </c>
      <c r="L947" t="s">
        <v>42</v>
      </c>
    </row>
    <row r="948" spans="1:25" x14ac:dyDescent="0.25">
      <c r="A948" t="s">
        <v>47</v>
      </c>
      <c r="B948">
        <v>11150.7</v>
      </c>
      <c r="C948">
        <v>6423.44</v>
      </c>
      <c r="D948">
        <v>6378.24</v>
      </c>
      <c r="E948">
        <v>6367.4</v>
      </c>
      <c r="F948">
        <v>41.537500000000001</v>
      </c>
      <c r="G948">
        <v>249.041</v>
      </c>
      <c r="H948">
        <v>51.162399999999998</v>
      </c>
      <c r="I948">
        <v>1.2300499999999999E-3</v>
      </c>
      <c r="J948">
        <v>0.99968400000000002</v>
      </c>
      <c r="K948">
        <v>0</v>
      </c>
      <c r="L948" t="s">
        <v>42</v>
      </c>
    </row>
    <row r="949" spans="1:25" x14ac:dyDescent="0.25">
      <c r="A949" t="s">
        <v>47</v>
      </c>
      <c r="B949">
        <v>11105.3</v>
      </c>
      <c r="C949">
        <v>6329.46</v>
      </c>
      <c r="D949">
        <v>6284.94</v>
      </c>
      <c r="E949">
        <v>6274.23</v>
      </c>
      <c r="F949">
        <v>40.933</v>
      </c>
      <c r="G949">
        <v>249.58099999999999</v>
      </c>
      <c r="H949">
        <v>50.422600000000003</v>
      </c>
      <c r="I949">
        <v>1.2300499999999999E-3</v>
      </c>
      <c r="J949">
        <v>0.99861999999999995</v>
      </c>
      <c r="K949">
        <v>0</v>
      </c>
      <c r="L949" t="s">
        <v>42</v>
      </c>
    </row>
    <row r="950" spans="1:25" x14ac:dyDescent="0.25">
      <c r="A950" t="s">
        <v>47</v>
      </c>
      <c r="B950">
        <v>10935.3</v>
      </c>
      <c r="C950">
        <v>6207.14</v>
      </c>
      <c r="D950">
        <v>6162.84</v>
      </c>
      <c r="E950">
        <v>6152.44</v>
      </c>
      <c r="F950">
        <v>40.163499999999999</v>
      </c>
      <c r="G950">
        <v>257.44799999999998</v>
      </c>
      <c r="H950">
        <v>49.312199999999997</v>
      </c>
      <c r="I950">
        <v>1.2300499999999999E-3</v>
      </c>
      <c r="J950">
        <v>0.99996300000000005</v>
      </c>
      <c r="K950">
        <v>0</v>
      </c>
      <c r="L950" t="s">
        <v>42</v>
      </c>
    </row>
    <row r="951" spans="1:25" x14ac:dyDescent="0.25">
      <c r="A951" t="s">
        <v>47</v>
      </c>
      <c r="B951">
        <v>10664.9</v>
      </c>
      <c r="C951">
        <v>6087.23</v>
      </c>
      <c r="D951">
        <v>6043.47</v>
      </c>
      <c r="E951">
        <v>6033.31</v>
      </c>
      <c r="F951">
        <v>39.520800000000001</v>
      </c>
      <c r="G951">
        <v>228.83699999999999</v>
      </c>
      <c r="H951">
        <v>48.143500000000003</v>
      </c>
      <c r="I951">
        <v>1.2300499999999999E-3</v>
      </c>
      <c r="J951">
        <v>0.99977199999999999</v>
      </c>
      <c r="K951">
        <v>0</v>
      </c>
      <c r="L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47</v>
      </c>
      <c r="B952">
        <v>10943.7</v>
      </c>
      <c r="C952">
        <v>6162.63</v>
      </c>
      <c r="D952">
        <v>6119.2</v>
      </c>
      <c r="E952">
        <v>6108.84</v>
      </c>
      <c r="F952">
        <v>39.498899999999999</v>
      </c>
      <c r="G952">
        <v>243.59100000000001</v>
      </c>
      <c r="H952">
        <v>48.770099999999999</v>
      </c>
      <c r="I952">
        <v>1.2300600000000001E-3</v>
      </c>
      <c r="J952">
        <v>0.99949500000000002</v>
      </c>
      <c r="K952">
        <v>0</v>
      </c>
      <c r="L952" t="s">
        <v>42</v>
      </c>
      <c r="R952">
        <f>AVERAGE(B903:B952)</f>
        <v>10777.733999999997</v>
      </c>
      <c r="S952">
        <f>AVERAGE(C903:C952)</f>
        <v>6150.9387999999999</v>
      </c>
      <c r="U952">
        <f>_xlfn.VAR.P(B903:B952)</f>
        <v>89801.265444000033</v>
      </c>
      <c r="V952">
        <f>_xlfn.VAR.P(C903:C952)</f>
        <v>27829.905538560011</v>
      </c>
      <c r="X952">
        <f>1.96*SQRT(U952)/50</f>
        <v>11.747008833395343</v>
      </c>
      <c r="Y952">
        <f>1.96*SQRT(V952)/50</f>
        <v>6.5394606847027426</v>
      </c>
    </row>
    <row r="953" spans="1:25" x14ac:dyDescent="0.25">
      <c r="A953" t="s">
        <v>48</v>
      </c>
      <c r="B953">
        <v>539083.26459999999</v>
      </c>
      <c r="C953" t="s">
        <v>36</v>
      </c>
    </row>
    <row r="954" spans="1:25" x14ac:dyDescent="0.25">
      <c r="A954" t="s">
        <v>49</v>
      </c>
      <c r="B954">
        <v>5811.51</v>
      </c>
      <c r="C954">
        <v>5808.76</v>
      </c>
      <c r="D954">
        <v>5767.13</v>
      </c>
      <c r="E954">
        <v>5757.01</v>
      </c>
      <c r="F954">
        <v>37.456000000000003</v>
      </c>
      <c r="G954">
        <v>0</v>
      </c>
      <c r="H954">
        <v>47.148200000000003</v>
      </c>
      <c r="I954">
        <v>1.2300499999999999E-3</v>
      </c>
      <c r="J954">
        <v>0.99832299999999996</v>
      </c>
      <c r="K954">
        <v>0</v>
      </c>
      <c r="L954" t="s">
        <v>42</v>
      </c>
    </row>
    <row r="955" spans="1:25" x14ac:dyDescent="0.25">
      <c r="A955" t="s">
        <v>49</v>
      </c>
      <c r="B955">
        <v>5831.22</v>
      </c>
      <c r="C955">
        <v>5828.65</v>
      </c>
      <c r="D955">
        <v>5786.81</v>
      </c>
      <c r="E955">
        <v>5776.61</v>
      </c>
      <c r="F955">
        <v>37.839799999999997</v>
      </c>
      <c r="G955">
        <v>0</v>
      </c>
      <c r="H955">
        <v>47.521099999999997</v>
      </c>
      <c r="I955">
        <v>1.2300499999999999E-3</v>
      </c>
      <c r="J955">
        <v>0.99981399999999998</v>
      </c>
      <c r="K955">
        <v>0</v>
      </c>
      <c r="L955" t="s">
        <v>42</v>
      </c>
    </row>
    <row r="956" spans="1:25" x14ac:dyDescent="0.25">
      <c r="A956" t="s">
        <v>49</v>
      </c>
      <c r="B956">
        <v>5858.96</v>
      </c>
      <c r="C956">
        <v>5856.55</v>
      </c>
      <c r="D956">
        <v>5814.43</v>
      </c>
      <c r="E956">
        <v>5804.3</v>
      </c>
      <c r="F956">
        <v>37.890599999999999</v>
      </c>
      <c r="G956">
        <v>0</v>
      </c>
      <c r="H956">
        <v>47.907499999999999</v>
      </c>
      <c r="I956">
        <v>1.2300499999999999E-3</v>
      </c>
      <c r="J956">
        <v>0.995861</v>
      </c>
      <c r="K956">
        <v>0</v>
      </c>
      <c r="L956" t="s">
        <v>42</v>
      </c>
    </row>
    <row r="957" spans="1:25" x14ac:dyDescent="0.25">
      <c r="A957" t="s">
        <v>49</v>
      </c>
      <c r="B957">
        <v>5875.93</v>
      </c>
      <c r="C957">
        <v>5873.52</v>
      </c>
      <c r="D957">
        <v>5830.61</v>
      </c>
      <c r="E957">
        <v>5820.18</v>
      </c>
      <c r="F957">
        <v>38.262799999999999</v>
      </c>
      <c r="G957">
        <v>0</v>
      </c>
      <c r="H957">
        <v>48.328899999999997</v>
      </c>
      <c r="I957">
        <v>1.2300499999999999E-3</v>
      </c>
      <c r="J957">
        <v>0.99712100000000004</v>
      </c>
      <c r="K957">
        <v>0</v>
      </c>
      <c r="L957" t="s">
        <v>42</v>
      </c>
    </row>
    <row r="958" spans="1:25" x14ac:dyDescent="0.25">
      <c r="A958" t="s">
        <v>49</v>
      </c>
      <c r="B958">
        <v>5849.77</v>
      </c>
      <c r="C958">
        <v>5847.32</v>
      </c>
      <c r="D958">
        <v>5805.17</v>
      </c>
      <c r="E958">
        <v>5795</v>
      </c>
      <c r="F958">
        <v>38.985700000000001</v>
      </c>
      <c r="G958">
        <v>0</v>
      </c>
      <c r="H958">
        <v>47.913499999999999</v>
      </c>
      <c r="I958">
        <v>1.2300499999999999E-3</v>
      </c>
      <c r="J958">
        <v>0.999718</v>
      </c>
      <c r="K958">
        <v>0</v>
      </c>
      <c r="L958" t="s">
        <v>42</v>
      </c>
    </row>
    <row r="959" spans="1:25" x14ac:dyDescent="0.25">
      <c r="A959" t="s">
        <v>49</v>
      </c>
      <c r="B959">
        <v>5837.63</v>
      </c>
      <c r="C959">
        <v>5835.21</v>
      </c>
      <c r="D959">
        <v>5792.69</v>
      </c>
      <c r="E959">
        <v>5782.65</v>
      </c>
      <c r="F959">
        <v>37.771299999999997</v>
      </c>
      <c r="G959">
        <v>0</v>
      </c>
      <c r="H959">
        <v>47.601500000000001</v>
      </c>
      <c r="I959">
        <v>1.2300499999999999E-3</v>
      </c>
      <c r="J959">
        <v>0.99993799999999999</v>
      </c>
      <c r="K959">
        <v>0</v>
      </c>
      <c r="L959" t="s">
        <v>42</v>
      </c>
    </row>
    <row r="960" spans="1:25" x14ac:dyDescent="0.25">
      <c r="A960" t="s">
        <v>49</v>
      </c>
      <c r="B960">
        <v>5983.94</v>
      </c>
      <c r="C960">
        <v>5981.54</v>
      </c>
      <c r="D960">
        <v>5938.08</v>
      </c>
      <c r="E960">
        <v>5927.73</v>
      </c>
      <c r="F960">
        <v>39.215699999999998</v>
      </c>
      <c r="G960">
        <v>0</v>
      </c>
      <c r="H960">
        <v>49.216799999999999</v>
      </c>
      <c r="I960">
        <v>1.2300499999999999E-3</v>
      </c>
      <c r="J960">
        <v>0.999915</v>
      </c>
      <c r="K960">
        <v>0</v>
      </c>
      <c r="L960" t="s">
        <v>42</v>
      </c>
    </row>
    <row r="961" spans="1:12" x14ac:dyDescent="0.25">
      <c r="A961" t="s">
        <v>49</v>
      </c>
      <c r="B961">
        <v>5874.74</v>
      </c>
      <c r="C961">
        <v>5872.16</v>
      </c>
      <c r="D961">
        <v>5829.95</v>
      </c>
      <c r="E961">
        <v>5819.8</v>
      </c>
      <c r="F961">
        <v>37.857900000000001</v>
      </c>
      <c r="G961">
        <v>0</v>
      </c>
      <c r="H961">
        <v>47.732100000000003</v>
      </c>
      <c r="I961">
        <v>1.2300499999999999E-3</v>
      </c>
      <c r="J961">
        <v>0.99906200000000001</v>
      </c>
      <c r="K961">
        <v>0</v>
      </c>
      <c r="L961" t="s">
        <v>42</v>
      </c>
    </row>
    <row r="962" spans="1:12" x14ac:dyDescent="0.25">
      <c r="A962" t="s">
        <v>49</v>
      </c>
      <c r="B962">
        <v>5830.31</v>
      </c>
      <c r="C962">
        <v>5827.9</v>
      </c>
      <c r="D962">
        <v>5785.92</v>
      </c>
      <c r="E962">
        <v>5775.88</v>
      </c>
      <c r="F962">
        <v>37.567300000000003</v>
      </c>
      <c r="G962">
        <v>0</v>
      </c>
      <c r="H962">
        <v>47.597099999999998</v>
      </c>
      <c r="I962">
        <v>1.2300600000000001E-3</v>
      </c>
      <c r="J962">
        <v>0.99850899999999998</v>
      </c>
      <c r="K962">
        <v>0</v>
      </c>
      <c r="L962" t="s">
        <v>42</v>
      </c>
    </row>
    <row r="963" spans="1:12" x14ac:dyDescent="0.25">
      <c r="A963" t="s">
        <v>49</v>
      </c>
      <c r="B963">
        <v>5852.51</v>
      </c>
      <c r="C963">
        <v>5850.12</v>
      </c>
      <c r="D963">
        <v>5807.88</v>
      </c>
      <c r="E963">
        <v>5797.66</v>
      </c>
      <c r="F963">
        <v>37.729500000000002</v>
      </c>
      <c r="G963">
        <v>0</v>
      </c>
      <c r="H963">
        <v>47.763300000000001</v>
      </c>
      <c r="I963">
        <v>1.2300499999999999E-3</v>
      </c>
      <c r="J963">
        <v>0.99912699999999999</v>
      </c>
      <c r="K963">
        <v>0</v>
      </c>
      <c r="L963" t="s">
        <v>42</v>
      </c>
    </row>
    <row r="964" spans="1:12" x14ac:dyDescent="0.25">
      <c r="A964" t="s">
        <v>49</v>
      </c>
      <c r="B964">
        <v>5836.49</v>
      </c>
      <c r="C964">
        <v>5833.81</v>
      </c>
      <c r="D964">
        <v>5791.79</v>
      </c>
      <c r="E964">
        <v>5781.7</v>
      </c>
      <c r="F964">
        <v>37.805399999999999</v>
      </c>
      <c r="G964">
        <v>0</v>
      </c>
      <c r="H964">
        <v>47.625999999999998</v>
      </c>
      <c r="I964">
        <v>1.2300499999999999E-3</v>
      </c>
      <c r="J964">
        <v>0.99804300000000001</v>
      </c>
      <c r="K964">
        <v>0</v>
      </c>
      <c r="L964" t="s">
        <v>42</v>
      </c>
    </row>
    <row r="965" spans="1:12" x14ac:dyDescent="0.25">
      <c r="A965" t="s">
        <v>49</v>
      </c>
      <c r="B965">
        <v>5836.29</v>
      </c>
      <c r="C965">
        <v>5833.88</v>
      </c>
      <c r="D965">
        <v>5791.79</v>
      </c>
      <c r="E965">
        <v>5781.72</v>
      </c>
      <c r="F965">
        <v>37.686500000000002</v>
      </c>
      <c r="G965">
        <v>0</v>
      </c>
      <c r="H965">
        <v>47.548499999999997</v>
      </c>
      <c r="I965">
        <v>1.2300499999999999E-3</v>
      </c>
      <c r="J965">
        <v>0.99944999999999995</v>
      </c>
      <c r="K965">
        <v>0</v>
      </c>
      <c r="L965" t="s">
        <v>42</v>
      </c>
    </row>
    <row r="966" spans="1:12" x14ac:dyDescent="0.25">
      <c r="A966" t="s">
        <v>49</v>
      </c>
      <c r="B966">
        <v>5831.1</v>
      </c>
      <c r="C966">
        <v>5828.56</v>
      </c>
      <c r="D966">
        <v>5786.63</v>
      </c>
      <c r="E966">
        <v>5776.54</v>
      </c>
      <c r="F966">
        <v>37.6798</v>
      </c>
      <c r="G966">
        <v>0</v>
      </c>
      <c r="H966">
        <v>47.7166</v>
      </c>
      <c r="I966">
        <v>1.2300600000000001E-3</v>
      </c>
      <c r="J966">
        <v>0.99975999999999998</v>
      </c>
      <c r="K966">
        <v>0</v>
      </c>
      <c r="L966" t="s">
        <v>42</v>
      </c>
    </row>
    <row r="967" spans="1:12" x14ac:dyDescent="0.25">
      <c r="A967" t="s">
        <v>49</v>
      </c>
      <c r="B967">
        <v>5867.6</v>
      </c>
      <c r="C967">
        <v>5865.18</v>
      </c>
      <c r="D967">
        <v>5822.8</v>
      </c>
      <c r="E967">
        <v>5812.46</v>
      </c>
      <c r="F967">
        <v>37.865699999999997</v>
      </c>
      <c r="G967">
        <v>0</v>
      </c>
      <c r="H967">
        <v>48.118299999999998</v>
      </c>
      <c r="I967">
        <v>1.2300600000000001E-3</v>
      </c>
      <c r="J967">
        <v>0.999865</v>
      </c>
      <c r="K967">
        <v>0</v>
      </c>
      <c r="L967" t="s">
        <v>42</v>
      </c>
    </row>
    <row r="968" spans="1:12" x14ac:dyDescent="0.25">
      <c r="A968" t="s">
        <v>49</v>
      </c>
      <c r="B968">
        <v>5834.22</v>
      </c>
      <c r="C968">
        <v>5831.66</v>
      </c>
      <c r="D968">
        <v>5789.57</v>
      </c>
      <c r="E968">
        <v>5779.5</v>
      </c>
      <c r="F968">
        <v>37.609400000000001</v>
      </c>
      <c r="G968">
        <v>0</v>
      </c>
      <c r="H968">
        <v>48.847799999999999</v>
      </c>
      <c r="I968">
        <v>1.2300799999999999E-3</v>
      </c>
      <c r="J968">
        <v>0.99984499999999998</v>
      </c>
      <c r="K968">
        <v>0</v>
      </c>
      <c r="L968" t="s">
        <v>42</v>
      </c>
    </row>
    <row r="969" spans="1:12" x14ac:dyDescent="0.25">
      <c r="A969" t="s">
        <v>49</v>
      </c>
      <c r="B969">
        <v>5844.79</v>
      </c>
      <c r="C969">
        <v>5842.37</v>
      </c>
      <c r="D969">
        <v>5800.37</v>
      </c>
      <c r="E969">
        <v>5790.28</v>
      </c>
      <c r="F969">
        <v>37.674900000000001</v>
      </c>
      <c r="G969">
        <v>0</v>
      </c>
      <c r="H969">
        <v>47.9285</v>
      </c>
      <c r="I969">
        <v>1.2300499999999999E-3</v>
      </c>
      <c r="J969">
        <v>0.99999000000000005</v>
      </c>
      <c r="K969">
        <v>0</v>
      </c>
      <c r="L969" t="s">
        <v>42</v>
      </c>
    </row>
    <row r="970" spans="1:12" x14ac:dyDescent="0.25">
      <c r="A970" t="s">
        <v>49</v>
      </c>
      <c r="B970">
        <v>5830.55</v>
      </c>
      <c r="C970">
        <v>5828.14</v>
      </c>
      <c r="D970">
        <v>5786.28</v>
      </c>
      <c r="E970">
        <v>5776.24</v>
      </c>
      <c r="F970">
        <v>37.943100000000001</v>
      </c>
      <c r="G970">
        <v>0</v>
      </c>
      <c r="H970">
        <v>47.543700000000001</v>
      </c>
      <c r="I970">
        <v>1.2300499999999999E-3</v>
      </c>
      <c r="J970">
        <v>0.99687599999999998</v>
      </c>
      <c r="K970">
        <v>0</v>
      </c>
      <c r="L970" t="s">
        <v>42</v>
      </c>
    </row>
    <row r="971" spans="1:12" x14ac:dyDescent="0.25">
      <c r="A971" t="s">
        <v>49</v>
      </c>
      <c r="B971">
        <v>5834.26</v>
      </c>
      <c r="C971">
        <v>5831.73</v>
      </c>
      <c r="D971">
        <v>5789.91</v>
      </c>
      <c r="E971">
        <v>5779.79</v>
      </c>
      <c r="F971">
        <v>37.587000000000003</v>
      </c>
      <c r="G971">
        <v>0</v>
      </c>
      <c r="H971">
        <v>47.575499999999998</v>
      </c>
      <c r="I971">
        <v>1.23007E-3</v>
      </c>
      <c r="J971">
        <v>0.99975999999999998</v>
      </c>
      <c r="K971">
        <v>0</v>
      </c>
      <c r="L971" t="s">
        <v>42</v>
      </c>
    </row>
    <row r="972" spans="1:12" x14ac:dyDescent="0.25">
      <c r="A972" t="s">
        <v>49</v>
      </c>
      <c r="B972">
        <v>5849.88</v>
      </c>
      <c r="C972">
        <v>5847.41</v>
      </c>
      <c r="D972">
        <v>5805.43</v>
      </c>
      <c r="E972">
        <v>5795.33</v>
      </c>
      <c r="F972">
        <v>37.772599999999997</v>
      </c>
      <c r="G972">
        <v>0</v>
      </c>
      <c r="H972">
        <v>47.836300000000001</v>
      </c>
      <c r="I972">
        <v>1.2300499999999999E-3</v>
      </c>
      <c r="J972">
        <v>0.99804300000000001</v>
      </c>
      <c r="K972">
        <v>0</v>
      </c>
      <c r="L972" t="s">
        <v>42</v>
      </c>
    </row>
    <row r="973" spans="1:12" x14ac:dyDescent="0.25">
      <c r="A973" t="s">
        <v>49</v>
      </c>
      <c r="B973">
        <v>5973.97</v>
      </c>
      <c r="C973">
        <v>5971.4</v>
      </c>
      <c r="D973">
        <v>5928.2</v>
      </c>
      <c r="E973">
        <v>5917.86</v>
      </c>
      <c r="F973">
        <v>39.076599999999999</v>
      </c>
      <c r="G973">
        <v>0</v>
      </c>
      <c r="H973">
        <v>48.999299999999998</v>
      </c>
      <c r="I973">
        <v>1.2300499999999999E-3</v>
      </c>
      <c r="J973">
        <v>0.99999499999999997</v>
      </c>
      <c r="K973">
        <v>0</v>
      </c>
      <c r="L973" t="s">
        <v>42</v>
      </c>
    </row>
    <row r="974" spans="1:12" x14ac:dyDescent="0.25">
      <c r="A974" t="s">
        <v>49</v>
      </c>
      <c r="B974">
        <v>5870.94</v>
      </c>
      <c r="C974">
        <v>5868.38</v>
      </c>
      <c r="D974">
        <v>5826.06</v>
      </c>
      <c r="E974">
        <v>5815.89</v>
      </c>
      <c r="F974">
        <v>38.084200000000003</v>
      </c>
      <c r="G974">
        <v>0</v>
      </c>
      <c r="H974">
        <v>48.778599999999997</v>
      </c>
      <c r="I974">
        <v>1.2300499999999999E-3</v>
      </c>
      <c r="J974">
        <v>0.99978999999999996</v>
      </c>
      <c r="K974">
        <v>0</v>
      </c>
      <c r="L974" t="s">
        <v>42</v>
      </c>
    </row>
    <row r="975" spans="1:12" x14ac:dyDescent="0.25">
      <c r="A975" t="s">
        <v>49</v>
      </c>
      <c r="B975">
        <v>5828.68</v>
      </c>
      <c r="C975">
        <v>5826.27</v>
      </c>
      <c r="D975">
        <v>5784.52</v>
      </c>
      <c r="E975">
        <v>5774.36</v>
      </c>
      <c r="F975">
        <v>37.760100000000001</v>
      </c>
      <c r="G975">
        <v>0</v>
      </c>
      <c r="H975">
        <v>47.380400000000002</v>
      </c>
      <c r="I975">
        <v>1.2300499999999999E-3</v>
      </c>
      <c r="J975">
        <v>0.999861</v>
      </c>
      <c r="K975">
        <v>0</v>
      </c>
      <c r="L975" t="s">
        <v>42</v>
      </c>
    </row>
    <row r="976" spans="1:12" x14ac:dyDescent="0.25">
      <c r="A976" t="s">
        <v>49</v>
      </c>
      <c r="B976">
        <v>5804.97</v>
      </c>
      <c r="C976">
        <v>5802.41</v>
      </c>
      <c r="D976">
        <v>5760.84</v>
      </c>
      <c r="E976">
        <v>5750.79</v>
      </c>
      <c r="F976">
        <v>37.715800000000002</v>
      </c>
      <c r="G976">
        <v>0</v>
      </c>
      <c r="H976">
        <v>47.276899999999998</v>
      </c>
      <c r="I976">
        <v>1.2300600000000001E-3</v>
      </c>
      <c r="J976">
        <v>0.99987400000000004</v>
      </c>
      <c r="K976">
        <v>0</v>
      </c>
      <c r="L976" t="s">
        <v>42</v>
      </c>
    </row>
    <row r="977" spans="1:12" x14ac:dyDescent="0.25">
      <c r="A977" t="s">
        <v>49</v>
      </c>
      <c r="B977">
        <v>5823.8</v>
      </c>
      <c r="C977">
        <v>5821.24</v>
      </c>
      <c r="D977">
        <v>5779.6</v>
      </c>
      <c r="E977">
        <v>5769.49</v>
      </c>
      <c r="F977">
        <v>37.597099999999998</v>
      </c>
      <c r="G977">
        <v>0</v>
      </c>
      <c r="H977">
        <v>47.494500000000002</v>
      </c>
      <c r="I977">
        <v>1.2300499999999999E-3</v>
      </c>
      <c r="J977">
        <v>0.999942</v>
      </c>
      <c r="K977">
        <v>0</v>
      </c>
      <c r="L977" t="s">
        <v>42</v>
      </c>
    </row>
    <row r="978" spans="1:12" x14ac:dyDescent="0.25">
      <c r="A978" t="s">
        <v>49</v>
      </c>
      <c r="B978">
        <v>5857.7</v>
      </c>
      <c r="C978">
        <v>5855.1</v>
      </c>
      <c r="D978">
        <v>5813.08</v>
      </c>
      <c r="E978">
        <v>5802.92</v>
      </c>
      <c r="F978">
        <v>37.972700000000003</v>
      </c>
      <c r="G978">
        <v>0</v>
      </c>
      <c r="H978">
        <v>47.9086</v>
      </c>
      <c r="I978">
        <v>1.2300600000000001E-3</v>
      </c>
      <c r="J978">
        <v>0.99965499999999996</v>
      </c>
      <c r="K978">
        <v>0</v>
      </c>
      <c r="L978" t="s">
        <v>42</v>
      </c>
    </row>
    <row r="979" spans="1:12" x14ac:dyDescent="0.25">
      <c r="A979" t="s">
        <v>49</v>
      </c>
      <c r="B979">
        <v>5948.89</v>
      </c>
      <c r="C979">
        <v>5946.31</v>
      </c>
      <c r="D979">
        <v>5903.15</v>
      </c>
      <c r="E979">
        <v>5892.94</v>
      </c>
      <c r="F979">
        <v>38.832700000000003</v>
      </c>
      <c r="G979">
        <v>0</v>
      </c>
      <c r="H979">
        <v>48.724400000000003</v>
      </c>
      <c r="I979">
        <v>1.2300499999999999E-3</v>
      </c>
      <c r="J979">
        <v>0.99997499999999995</v>
      </c>
      <c r="K979">
        <v>0</v>
      </c>
      <c r="L979" t="s">
        <v>42</v>
      </c>
    </row>
    <row r="980" spans="1:12" x14ac:dyDescent="0.25">
      <c r="A980" t="s">
        <v>49</v>
      </c>
      <c r="B980">
        <v>5835.43</v>
      </c>
      <c r="C980">
        <v>5832.88</v>
      </c>
      <c r="D980">
        <v>5791.09</v>
      </c>
      <c r="E980">
        <v>5780.94</v>
      </c>
      <c r="F980">
        <v>37.751600000000003</v>
      </c>
      <c r="G980">
        <v>0</v>
      </c>
      <c r="H980">
        <v>47.702300000000001</v>
      </c>
      <c r="I980">
        <v>1.2300499999999999E-3</v>
      </c>
      <c r="J980">
        <v>0.99989799999999995</v>
      </c>
      <c r="K980">
        <v>0</v>
      </c>
      <c r="L980" t="s">
        <v>42</v>
      </c>
    </row>
    <row r="981" spans="1:12" x14ac:dyDescent="0.25">
      <c r="A981" t="s">
        <v>49</v>
      </c>
      <c r="B981">
        <v>5805.08</v>
      </c>
      <c r="C981">
        <v>5802.53</v>
      </c>
      <c r="D981">
        <v>5761.05</v>
      </c>
      <c r="E981">
        <v>5750.9</v>
      </c>
      <c r="F981">
        <v>37.407200000000003</v>
      </c>
      <c r="G981">
        <v>0</v>
      </c>
      <c r="H981">
        <v>47.087899999999998</v>
      </c>
      <c r="I981">
        <v>1.2300499999999999E-3</v>
      </c>
      <c r="J981">
        <v>0.99985100000000005</v>
      </c>
      <c r="K981">
        <v>0</v>
      </c>
      <c r="L981" t="s">
        <v>42</v>
      </c>
    </row>
    <row r="982" spans="1:12" x14ac:dyDescent="0.25">
      <c r="A982" t="s">
        <v>49</v>
      </c>
      <c r="B982">
        <v>5797.89</v>
      </c>
      <c r="C982">
        <v>5795.33</v>
      </c>
      <c r="D982">
        <v>5753.75</v>
      </c>
      <c r="E982">
        <v>5743.72</v>
      </c>
      <c r="F982">
        <v>37.418999999999997</v>
      </c>
      <c r="G982">
        <v>0</v>
      </c>
      <c r="H982">
        <v>47.110399999999998</v>
      </c>
      <c r="I982">
        <v>1.2300499999999999E-3</v>
      </c>
      <c r="J982">
        <v>0.99974499999999999</v>
      </c>
      <c r="K982">
        <v>0</v>
      </c>
      <c r="L982" t="s">
        <v>42</v>
      </c>
    </row>
    <row r="983" spans="1:12" x14ac:dyDescent="0.25">
      <c r="A983" t="s">
        <v>49</v>
      </c>
      <c r="B983">
        <v>5853.58</v>
      </c>
      <c r="C983">
        <v>5851</v>
      </c>
      <c r="D983">
        <v>5809.1</v>
      </c>
      <c r="E983">
        <v>5798.89</v>
      </c>
      <c r="F983">
        <v>37.764899999999997</v>
      </c>
      <c r="G983">
        <v>0</v>
      </c>
      <c r="H983">
        <v>47.616500000000002</v>
      </c>
      <c r="I983">
        <v>1.2300499999999999E-3</v>
      </c>
      <c r="J983">
        <v>0.99940799999999996</v>
      </c>
      <c r="K983">
        <v>0</v>
      </c>
      <c r="L983" t="s">
        <v>42</v>
      </c>
    </row>
    <row r="984" spans="1:12" x14ac:dyDescent="0.25">
      <c r="A984" t="s">
        <v>49</v>
      </c>
      <c r="B984">
        <v>5863.59</v>
      </c>
      <c r="C984">
        <v>5861.11</v>
      </c>
      <c r="D984">
        <v>5819.19</v>
      </c>
      <c r="E984">
        <v>5809.07</v>
      </c>
      <c r="F984">
        <v>37.767600000000002</v>
      </c>
      <c r="G984">
        <v>0</v>
      </c>
      <c r="H984">
        <v>47.8947</v>
      </c>
      <c r="I984">
        <v>1.2300499999999999E-3</v>
      </c>
      <c r="J984">
        <v>0.999695</v>
      </c>
      <c r="K984">
        <v>0</v>
      </c>
      <c r="L984" t="s">
        <v>42</v>
      </c>
    </row>
    <row r="985" spans="1:12" x14ac:dyDescent="0.25">
      <c r="A985" t="s">
        <v>49</v>
      </c>
      <c r="B985">
        <v>5801.42</v>
      </c>
      <c r="C985">
        <v>5798.65</v>
      </c>
      <c r="D985">
        <v>5757.18</v>
      </c>
      <c r="E985">
        <v>5747.16</v>
      </c>
      <c r="F985">
        <v>37.442700000000002</v>
      </c>
      <c r="G985">
        <v>0</v>
      </c>
      <c r="H985">
        <v>47.245899999999999</v>
      </c>
      <c r="I985">
        <v>1.2300499999999999E-3</v>
      </c>
      <c r="J985">
        <v>0.99989700000000004</v>
      </c>
      <c r="K985">
        <v>0</v>
      </c>
      <c r="L985" t="s">
        <v>42</v>
      </c>
    </row>
    <row r="986" spans="1:12" x14ac:dyDescent="0.25">
      <c r="A986" t="s">
        <v>49</v>
      </c>
      <c r="B986">
        <v>5803.33</v>
      </c>
      <c r="C986">
        <v>5800.79</v>
      </c>
      <c r="D986">
        <v>5759.14</v>
      </c>
      <c r="E986">
        <v>5749.11</v>
      </c>
      <c r="F986">
        <v>37.366700000000002</v>
      </c>
      <c r="G986">
        <v>0</v>
      </c>
      <c r="H986">
        <v>47.1783</v>
      </c>
      <c r="I986">
        <v>1.2300499999999999E-3</v>
      </c>
      <c r="J986">
        <v>0.99974399999999997</v>
      </c>
      <c r="K986">
        <v>0</v>
      </c>
      <c r="L986" t="s">
        <v>42</v>
      </c>
    </row>
    <row r="987" spans="1:12" x14ac:dyDescent="0.25">
      <c r="A987" t="s">
        <v>49</v>
      </c>
      <c r="B987">
        <v>5825.1</v>
      </c>
      <c r="C987">
        <v>5822.54</v>
      </c>
      <c r="D987">
        <v>5780.81</v>
      </c>
      <c r="E987">
        <v>5770.72</v>
      </c>
      <c r="F987">
        <v>37.572099999999999</v>
      </c>
      <c r="G987">
        <v>0</v>
      </c>
      <c r="H987">
        <v>47.430700000000002</v>
      </c>
      <c r="I987">
        <v>1.2300499999999999E-3</v>
      </c>
      <c r="J987">
        <v>0.99957200000000002</v>
      </c>
      <c r="K987">
        <v>0</v>
      </c>
      <c r="L987" t="s">
        <v>42</v>
      </c>
    </row>
    <row r="988" spans="1:12" x14ac:dyDescent="0.25">
      <c r="A988" t="s">
        <v>49</v>
      </c>
      <c r="B988">
        <v>5803.75</v>
      </c>
      <c r="C988">
        <v>5801.19</v>
      </c>
      <c r="D988">
        <v>5759.63</v>
      </c>
      <c r="E988">
        <v>5749.57</v>
      </c>
      <c r="F988">
        <v>37.505499999999998</v>
      </c>
      <c r="G988">
        <v>0</v>
      </c>
      <c r="H988">
        <v>47.324100000000001</v>
      </c>
      <c r="I988">
        <v>1.2300499999999999E-3</v>
      </c>
      <c r="J988">
        <v>0.99973900000000004</v>
      </c>
      <c r="K988">
        <v>0</v>
      </c>
      <c r="L988" t="s">
        <v>42</v>
      </c>
    </row>
    <row r="989" spans="1:12" x14ac:dyDescent="0.25">
      <c r="A989" t="s">
        <v>49</v>
      </c>
      <c r="B989">
        <v>5802.03</v>
      </c>
      <c r="C989">
        <v>5799.45</v>
      </c>
      <c r="D989">
        <v>5758.01</v>
      </c>
      <c r="E989">
        <v>5748</v>
      </c>
      <c r="F989">
        <v>37.313499999999998</v>
      </c>
      <c r="G989">
        <v>0</v>
      </c>
      <c r="H989">
        <v>47.038800000000002</v>
      </c>
      <c r="I989">
        <v>1.2300499999999999E-3</v>
      </c>
      <c r="J989">
        <v>0.99978999999999996</v>
      </c>
      <c r="K989">
        <v>0</v>
      </c>
      <c r="L989" t="s">
        <v>42</v>
      </c>
    </row>
    <row r="990" spans="1:12" x14ac:dyDescent="0.25">
      <c r="A990" t="s">
        <v>49</v>
      </c>
      <c r="B990">
        <v>5799.06</v>
      </c>
      <c r="C990">
        <v>5796.23</v>
      </c>
      <c r="D990">
        <v>5754.64</v>
      </c>
      <c r="E990">
        <v>5744.58</v>
      </c>
      <c r="F990">
        <v>37.345799999999997</v>
      </c>
      <c r="G990">
        <v>0</v>
      </c>
      <c r="H990">
        <v>47.137500000000003</v>
      </c>
      <c r="I990">
        <v>1.2300499999999999E-3</v>
      </c>
      <c r="J990">
        <v>0.99987000000000004</v>
      </c>
      <c r="K990">
        <v>0</v>
      </c>
      <c r="L990" t="s">
        <v>42</v>
      </c>
    </row>
    <row r="991" spans="1:12" x14ac:dyDescent="0.25">
      <c r="A991" t="s">
        <v>49</v>
      </c>
      <c r="B991">
        <v>5803.64</v>
      </c>
      <c r="C991">
        <v>5801.24</v>
      </c>
      <c r="D991">
        <v>5759.8</v>
      </c>
      <c r="E991">
        <v>5749.72</v>
      </c>
      <c r="F991">
        <v>37.446100000000001</v>
      </c>
      <c r="G991">
        <v>0</v>
      </c>
      <c r="H991">
        <v>47.4</v>
      </c>
      <c r="I991">
        <v>1.2300499999999999E-3</v>
      </c>
      <c r="J991">
        <v>0.99888299999999997</v>
      </c>
      <c r="K991">
        <v>0</v>
      </c>
      <c r="L991" t="s">
        <v>42</v>
      </c>
    </row>
    <row r="992" spans="1:12" x14ac:dyDescent="0.25">
      <c r="A992" t="s">
        <v>49</v>
      </c>
      <c r="B992">
        <v>5797.19</v>
      </c>
      <c r="C992">
        <v>5794.64</v>
      </c>
      <c r="D992">
        <v>5753.19</v>
      </c>
      <c r="E992">
        <v>5743.14</v>
      </c>
      <c r="F992">
        <v>37.520600000000002</v>
      </c>
      <c r="G992">
        <v>0</v>
      </c>
      <c r="H992">
        <v>47.145899999999997</v>
      </c>
      <c r="I992">
        <v>1.2300499999999999E-3</v>
      </c>
      <c r="J992">
        <v>0.99920200000000003</v>
      </c>
      <c r="K992">
        <v>0</v>
      </c>
      <c r="L992" t="s">
        <v>42</v>
      </c>
    </row>
    <row r="993" spans="1:25" x14ac:dyDescent="0.25">
      <c r="A993" t="s">
        <v>49</v>
      </c>
      <c r="B993">
        <v>5802.8</v>
      </c>
      <c r="C993">
        <v>5800.21</v>
      </c>
      <c r="D993">
        <v>5758.7</v>
      </c>
      <c r="E993">
        <v>5748.68</v>
      </c>
      <c r="F993">
        <v>37.4587</v>
      </c>
      <c r="G993">
        <v>0</v>
      </c>
      <c r="H993">
        <v>47.065600000000003</v>
      </c>
      <c r="I993">
        <v>1.2300499999999999E-3</v>
      </c>
      <c r="J993">
        <v>0.997664</v>
      </c>
      <c r="K993">
        <v>0</v>
      </c>
      <c r="L993" t="s">
        <v>42</v>
      </c>
    </row>
    <row r="994" spans="1:25" x14ac:dyDescent="0.25">
      <c r="A994" t="s">
        <v>49</v>
      </c>
      <c r="B994">
        <v>5976.83</v>
      </c>
      <c r="C994">
        <v>5974.09</v>
      </c>
      <c r="D994">
        <v>5930.93</v>
      </c>
      <c r="E994">
        <v>5920.59</v>
      </c>
      <c r="F994">
        <v>39.334000000000003</v>
      </c>
      <c r="G994">
        <v>0</v>
      </c>
      <c r="H994">
        <v>49.049700000000001</v>
      </c>
      <c r="I994">
        <v>1.2300600000000001E-3</v>
      </c>
      <c r="J994">
        <v>0.99953099999999995</v>
      </c>
      <c r="K994">
        <v>0</v>
      </c>
      <c r="L994" t="s">
        <v>42</v>
      </c>
    </row>
    <row r="995" spans="1:25" x14ac:dyDescent="0.25">
      <c r="A995" t="s">
        <v>49</v>
      </c>
      <c r="B995">
        <v>6050.54</v>
      </c>
      <c r="C995">
        <v>6047.98</v>
      </c>
      <c r="D995">
        <v>6004.25</v>
      </c>
      <c r="E995">
        <v>5993.8</v>
      </c>
      <c r="F995">
        <v>39.692100000000003</v>
      </c>
      <c r="G995">
        <v>0</v>
      </c>
      <c r="H995">
        <v>49.529400000000003</v>
      </c>
      <c r="I995">
        <v>1.2300499999999999E-3</v>
      </c>
      <c r="J995">
        <v>0.99914899999999995</v>
      </c>
      <c r="K995">
        <v>0</v>
      </c>
      <c r="L995" t="s">
        <v>42</v>
      </c>
    </row>
    <row r="996" spans="1:25" x14ac:dyDescent="0.25">
      <c r="A996" t="s">
        <v>49</v>
      </c>
      <c r="B996">
        <v>5911.4</v>
      </c>
      <c r="C996">
        <v>5908.53</v>
      </c>
      <c r="D996">
        <v>5865.7</v>
      </c>
      <c r="E996">
        <v>5855.47</v>
      </c>
      <c r="F996">
        <v>38.405799999999999</v>
      </c>
      <c r="G996">
        <v>0</v>
      </c>
      <c r="H996">
        <v>48.389800000000001</v>
      </c>
      <c r="I996">
        <v>1.2300600000000001E-3</v>
      </c>
      <c r="J996">
        <v>0.99980000000000002</v>
      </c>
      <c r="K996">
        <v>0</v>
      </c>
      <c r="L996" t="s">
        <v>42</v>
      </c>
    </row>
    <row r="997" spans="1:25" x14ac:dyDescent="0.25">
      <c r="A997" t="s">
        <v>49</v>
      </c>
      <c r="B997">
        <v>5842.22</v>
      </c>
      <c r="C997">
        <v>5839.44</v>
      </c>
      <c r="D997">
        <v>5797.29</v>
      </c>
      <c r="E997">
        <v>5787.07</v>
      </c>
      <c r="F997">
        <v>37.801499999999997</v>
      </c>
      <c r="G997">
        <v>0</v>
      </c>
      <c r="H997">
        <v>47.799599999999998</v>
      </c>
      <c r="I997">
        <v>1.2300499999999999E-3</v>
      </c>
      <c r="J997">
        <v>0.99937500000000001</v>
      </c>
      <c r="K997">
        <v>0</v>
      </c>
      <c r="L997" t="s">
        <v>42</v>
      </c>
    </row>
    <row r="998" spans="1:25" x14ac:dyDescent="0.25">
      <c r="A998" t="s">
        <v>49</v>
      </c>
      <c r="B998">
        <v>5850.36</v>
      </c>
      <c r="C998">
        <v>5847.93</v>
      </c>
      <c r="D998">
        <v>5805.65</v>
      </c>
      <c r="E998">
        <v>5795.47</v>
      </c>
      <c r="F998">
        <v>38.009799999999998</v>
      </c>
      <c r="G998">
        <v>0</v>
      </c>
      <c r="H998">
        <v>47.834600000000002</v>
      </c>
      <c r="I998">
        <v>1.2300600000000001E-3</v>
      </c>
      <c r="J998">
        <v>0.99964799999999998</v>
      </c>
      <c r="K998">
        <v>0</v>
      </c>
      <c r="L998" t="s">
        <v>42</v>
      </c>
    </row>
    <row r="999" spans="1:25" x14ac:dyDescent="0.25">
      <c r="A999" t="s">
        <v>49</v>
      </c>
      <c r="B999">
        <v>5842.7</v>
      </c>
      <c r="C999">
        <v>5840.27</v>
      </c>
      <c r="D999">
        <v>5798.1</v>
      </c>
      <c r="E999">
        <v>5787.98</v>
      </c>
      <c r="F999">
        <v>37.9863</v>
      </c>
      <c r="G999">
        <v>0</v>
      </c>
      <c r="H999">
        <v>47.599800000000002</v>
      </c>
      <c r="I999">
        <v>1.2300600000000001E-3</v>
      </c>
      <c r="J999">
        <v>0.99958400000000003</v>
      </c>
      <c r="K999">
        <v>0</v>
      </c>
      <c r="L999" t="s">
        <v>42</v>
      </c>
    </row>
    <row r="1000" spans="1:25" x14ac:dyDescent="0.25">
      <c r="A1000" t="s">
        <v>49</v>
      </c>
      <c r="B1000">
        <v>5834.89</v>
      </c>
      <c r="C1000">
        <v>5832.33</v>
      </c>
      <c r="D1000">
        <v>5790.15</v>
      </c>
      <c r="E1000">
        <v>5780.07</v>
      </c>
      <c r="F1000">
        <v>37.7545</v>
      </c>
      <c r="G1000">
        <v>0</v>
      </c>
      <c r="H1000">
        <v>47.847799999999999</v>
      </c>
      <c r="I1000">
        <v>1.2300499999999999E-3</v>
      </c>
      <c r="J1000">
        <v>0.99952300000000005</v>
      </c>
      <c r="K1000">
        <v>0</v>
      </c>
      <c r="L1000" t="s">
        <v>42</v>
      </c>
    </row>
    <row r="1001" spans="1:25" x14ac:dyDescent="0.25">
      <c r="A1001" t="s">
        <v>49</v>
      </c>
      <c r="B1001">
        <v>5832.69</v>
      </c>
      <c r="C1001">
        <v>5830.25</v>
      </c>
      <c r="D1001">
        <v>5788.23</v>
      </c>
      <c r="E1001">
        <v>5778.07</v>
      </c>
      <c r="F1001">
        <v>37.672699999999999</v>
      </c>
      <c r="G1001">
        <v>0</v>
      </c>
      <c r="H1001">
        <v>47.6738</v>
      </c>
      <c r="I1001">
        <v>1.2300499999999999E-3</v>
      </c>
      <c r="J1001">
        <v>0.99991600000000003</v>
      </c>
      <c r="K1001">
        <v>0</v>
      </c>
      <c r="L1001" t="s">
        <v>42</v>
      </c>
    </row>
    <row r="1002" spans="1:25" x14ac:dyDescent="0.25">
      <c r="A1002" t="s">
        <v>49</v>
      </c>
      <c r="B1002">
        <v>5830.87</v>
      </c>
      <c r="C1002">
        <v>5828.29</v>
      </c>
      <c r="D1002">
        <v>5785.95</v>
      </c>
      <c r="E1002">
        <v>5775.78</v>
      </c>
      <c r="F1002">
        <v>38.0839</v>
      </c>
      <c r="G1002">
        <v>0</v>
      </c>
      <c r="H1002">
        <v>47.741199999999999</v>
      </c>
      <c r="I1002">
        <v>1.23007E-3</v>
      </c>
      <c r="J1002">
        <v>0.99927900000000003</v>
      </c>
      <c r="K1002">
        <v>0</v>
      </c>
      <c r="L1002" t="s">
        <v>42</v>
      </c>
    </row>
    <row r="1003" spans="1:25" x14ac:dyDescent="0.25">
      <c r="A1003" t="s">
        <v>49</v>
      </c>
      <c r="B1003">
        <v>5835.6</v>
      </c>
      <c r="C1003">
        <v>5833.11</v>
      </c>
      <c r="D1003">
        <v>5790.84</v>
      </c>
      <c r="E1003">
        <v>5780.81</v>
      </c>
      <c r="F1003">
        <v>38.139499999999998</v>
      </c>
      <c r="G1003">
        <v>0</v>
      </c>
      <c r="H1003">
        <v>47.4497</v>
      </c>
      <c r="I1003">
        <v>1.2300499999999999E-3</v>
      </c>
      <c r="J1003">
        <v>0.99994499999999997</v>
      </c>
      <c r="K1003">
        <v>0</v>
      </c>
      <c r="L1003" t="s">
        <v>42</v>
      </c>
    </row>
    <row r="1004" spans="1:25" x14ac:dyDescent="0.25">
      <c r="A1004" t="s">
        <v>49</v>
      </c>
      <c r="B1004">
        <v>5832.11</v>
      </c>
      <c r="C1004">
        <v>5829.7</v>
      </c>
      <c r="D1004">
        <v>5787.51</v>
      </c>
      <c r="E1004">
        <v>5777.45</v>
      </c>
      <c r="F1004">
        <v>37.831099999999999</v>
      </c>
      <c r="G1004">
        <v>0</v>
      </c>
      <c r="H1004">
        <v>47.502200000000002</v>
      </c>
      <c r="I1004">
        <v>1.2300499999999999E-3</v>
      </c>
      <c r="J1004">
        <v>0.99806799999999996</v>
      </c>
      <c r="K1004">
        <v>0</v>
      </c>
      <c r="L1004" t="s">
        <v>42</v>
      </c>
    </row>
    <row r="1005" spans="1:25" x14ac:dyDescent="0.25">
      <c r="A1005" t="s">
        <v>49</v>
      </c>
      <c r="B1005">
        <v>5837.18</v>
      </c>
      <c r="C1005">
        <v>5834.73</v>
      </c>
      <c r="D1005">
        <v>5792.2</v>
      </c>
      <c r="E1005">
        <v>5782.17</v>
      </c>
      <c r="F1005">
        <v>37.733400000000003</v>
      </c>
      <c r="G1005">
        <v>0</v>
      </c>
      <c r="H1005">
        <v>47.988799999999998</v>
      </c>
      <c r="I1005">
        <v>1.2300499999999999E-3</v>
      </c>
      <c r="J1005">
        <v>0.99998600000000004</v>
      </c>
      <c r="K1005">
        <v>0</v>
      </c>
      <c r="L1005" t="s">
        <v>42</v>
      </c>
    </row>
    <row r="1006" spans="1:25" x14ac:dyDescent="0.25">
      <c r="A1006" t="s">
        <v>49</v>
      </c>
      <c r="B1006">
        <v>5832.83</v>
      </c>
      <c r="C1006">
        <v>5830.43</v>
      </c>
      <c r="D1006">
        <v>5788.31</v>
      </c>
      <c r="E1006">
        <v>5778.2</v>
      </c>
      <c r="F1006">
        <v>37.701799999999999</v>
      </c>
      <c r="G1006">
        <v>0</v>
      </c>
      <c r="H1006">
        <v>47.652500000000003</v>
      </c>
      <c r="I1006">
        <v>1.2300499999999999E-3</v>
      </c>
      <c r="J1006">
        <v>0.99947200000000003</v>
      </c>
      <c r="K1006">
        <v>0</v>
      </c>
      <c r="L1006" t="s">
        <v>42</v>
      </c>
    </row>
    <row r="1007" spans="1:25" x14ac:dyDescent="0.25">
      <c r="A1007" t="s">
        <v>49</v>
      </c>
      <c r="B1007">
        <v>5840.14</v>
      </c>
      <c r="C1007">
        <v>5837.57</v>
      </c>
      <c r="D1007">
        <v>5795.35</v>
      </c>
      <c r="E1007">
        <v>5784.76</v>
      </c>
      <c r="F1007">
        <v>38.011600000000001</v>
      </c>
      <c r="G1007">
        <v>0</v>
      </c>
      <c r="H1007">
        <v>47.822699999999998</v>
      </c>
      <c r="I1007">
        <v>1.2300499999999999E-3</v>
      </c>
      <c r="J1007">
        <v>0.99903900000000001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49</v>
      </c>
      <c r="B1008">
        <v>5881.07</v>
      </c>
      <c r="C1008">
        <v>5878.67</v>
      </c>
      <c r="D1008">
        <v>5836.2</v>
      </c>
      <c r="E1008">
        <v>5825.88</v>
      </c>
      <c r="F1008">
        <v>38.1982</v>
      </c>
      <c r="G1008">
        <v>0</v>
      </c>
      <c r="H1008">
        <v>48.265700000000002</v>
      </c>
      <c r="I1008">
        <v>1.2300499999999999E-3</v>
      </c>
      <c r="J1008">
        <v>0.99843400000000004</v>
      </c>
      <c r="K1008">
        <v>0</v>
      </c>
      <c r="L1008" t="s">
        <v>42</v>
      </c>
      <c r="R1008">
        <f>AVERAGE(B959:B1008)</f>
        <v>5849.5716000000002</v>
      </c>
      <c r="S1008">
        <f>AVERAGE(C959:C1008)</f>
        <v>5847.0378000000001</v>
      </c>
      <c r="U1008">
        <f>_xlfn.VAR.P(B959:B1008)</f>
        <v>2749.5011294399942</v>
      </c>
      <c r="V1008">
        <f>_xlfn.VAR.P(C959:C1008)</f>
        <v>2748.7296051599992</v>
      </c>
      <c r="X1008">
        <f>1.96*SQRT(U1008)/50</f>
        <v>2.0554788774255677</v>
      </c>
      <c r="Y1008">
        <f>1.96*SQRT(V1008)/50</f>
        <v>2.0551904681739503</v>
      </c>
    </row>
    <row r="1009" spans="1:12" x14ac:dyDescent="0.25">
      <c r="A1009" t="s">
        <v>50</v>
      </c>
      <c r="B1009">
        <v>292627.19949999999</v>
      </c>
      <c r="C1009" t="s">
        <v>36</v>
      </c>
    </row>
    <row r="1010" spans="1:12" x14ac:dyDescent="0.25">
      <c r="A1010" t="s">
        <v>51</v>
      </c>
      <c r="B1010">
        <v>361.29599999999999</v>
      </c>
      <c r="C1010">
        <v>296.21100000000001</v>
      </c>
      <c r="D1010">
        <v>296.16199999999998</v>
      </c>
      <c r="E1010">
        <v>291.77800000000002</v>
      </c>
      <c r="F1010">
        <v>10.0367</v>
      </c>
      <c r="G1010">
        <v>78.030299999999997</v>
      </c>
      <c r="H1010">
        <v>18.924199999999999</v>
      </c>
      <c r="I1010">
        <v>1.2300499999999999E-3</v>
      </c>
      <c r="J1010">
        <v>0.99938199999999999</v>
      </c>
      <c r="K1010">
        <v>0</v>
      </c>
      <c r="L1010" t="s">
        <v>42</v>
      </c>
    </row>
    <row r="1011" spans="1:12" x14ac:dyDescent="0.25">
      <c r="A1011" t="s">
        <v>51</v>
      </c>
      <c r="B1011">
        <v>357.85899999999998</v>
      </c>
      <c r="C1011">
        <v>291.84399999999999</v>
      </c>
      <c r="D1011">
        <v>291.79599999999999</v>
      </c>
      <c r="E1011">
        <v>287.39800000000002</v>
      </c>
      <c r="F1011">
        <v>10.3491</v>
      </c>
      <c r="G1011">
        <v>77.536299999999997</v>
      </c>
      <c r="H1011">
        <v>19.273800000000001</v>
      </c>
      <c r="I1011">
        <v>1.2300499999999999E-3</v>
      </c>
      <c r="J1011">
        <v>0.99952700000000005</v>
      </c>
      <c r="K1011">
        <v>0</v>
      </c>
      <c r="L1011" t="s">
        <v>42</v>
      </c>
    </row>
    <row r="1012" spans="1:12" x14ac:dyDescent="0.25">
      <c r="A1012" t="s">
        <v>51</v>
      </c>
      <c r="B1012">
        <v>355.83100000000002</v>
      </c>
      <c r="C1012">
        <v>292.161</v>
      </c>
      <c r="D1012">
        <v>292.10899999999998</v>
      </c>
      <c r="E1012">
        <v>287.66899999999998</v>
      </c>
      <c r="F1012">
        <v>10.093400000000001</v>
      </c>
      <c r="G1012">
        <v>77.4726</v>
      </c>
      <c r="H1012">
        <v>19.080200000000001</v>
      </c>
      <c r="I1012">
        <v>1.2300600000000001E-3</v>
      </c>
      <c r="J1012">
        <v>0.99987300000000001</v>
      </c>
      <c r="K1012">
        <v>0</v>
      </c>
      <c r="L1012" t="s">
        <v>42</v>
      </c>
    </row>
    <row r="1013" spans="1:12" x14ac:dyDescent="0.25">
      <c r="A1013" t="s">
        <v>51</v>
      </c>
      <c r="B1013">
        <v>355.92200000000003</v>
      </c>
      <c r="C1013">
        <v>290.12299999999999</v>
      </c>
      <c r="D1013">
        <v>290.077</v>
      </c>
      <c r="E1013">
        <v>285.63</v>
      </c>
      <c r="F1013">
        <v>9.9288000000000007</v>
      </c>
      <c r="G1013">
        <v>76.4285</v>
      </c>
      <c r="H1013">
        <v>18.87</v>
      </c>
      <c r="I1013">
        <v>1.2300499999999999E-3</v>
      </c>
      <c r="J1013">
        <v>0.99986200000000003</v>
      </c>
      <c r="K1013">
        <v>0</v>
      </c>
      <c r="L1013" t="s">
        <v>42</v>
      </c>
    </row>
    <row r="1014" spans="1:12" x14ac:dyDescent="0.25">
      <c r="A1014" t="s">
        <v>51</v>
      </c>
      <c r="B1014">
        <v>357.84699999999998</v>
      </c>
      <c r="C1014">
        <v>295.06200000000001</v>
      </c>
      <c r="D1014">
        <v>295.01299999999998</v>
      </c>
      <c r="E1014">
        <v>290.654</v>
      </c>
      <c r="F1014">
        <v>9.9620099999999994</v>
      </c>
      <c r="G1014">
        <v>78.021199999999993</v>
      </c>
      <c r="H1014">
        <v>19.053000000000001</v>
      </c>
      <c r="I1014">
        <v>1.23007E-3</v>
      </c>
      <c r="J1014">
        <v>0.99973900000000004</v>
      </c>
      <c r="K1014">
        <v>0</v>
      </c>
      <c r="L1014" t="s">
        <v>42</v>
      </c>
    </row>
    <row r="1015" spans="1:12" x14ac:dyDescent="0.25">
      <c r="A1015" t="s">
        <v>51</v>
      </c>
      <c r="B1015">
        <v>351.29300000000001</v>
      </c>
      <c r="C1015">
        <v>289.83699999999999</v>
      </c>
      <c r="D1015">
        <v>289.786</v>
      </c>
      <c r="E1015">
        <v>285.34899999999999</v>
      </c>
      <c r="F1015">
        <v>10.0168</v>
      </c>
      <c r="G1015">
        <v>77.726900000000001</v>
      </c>
      <c r="H1015">
        <v>18.958100000000002</v>
      </c>
      <c r="I1015">
        <v>1.2300600000000001E-3</v>
      </c>
      <c r="J1015">
        <v>0.99952099999999999</v>
      </c>
      <c r="K1015">
        <v>0</v>
      </c>
      <c r="L1015" t="s">
        <v>42</v>
      </c>
    </row>
    <row r="1016" spans="1:12" x14ac:dyDescent="0.25">
      <c r="A1016" t="s">
        <v>51</v>
      </c>
      <c r="B1016">
        <v>369.39400000000001</v>
      </c>
      <c r="C1016">
        <v>306.04399999999998</v>
      </c>
      <c r="D1016">
        <v>305.995</v>
      </c>
      <c r="E1016">
        <v>301.63299999999998</v>
      </c>
      <c r="F1016">
        <v>12.529299999999999</v>
      </c>
      <c r="G1016">
        <v>83.124799999999993</v>
      </c>
      <c r="H1016">
        <v>19.640899999999998</v>
      </c>
      <c r="I1016">
        <v>1.2300499999999999E-3</v>
      </c>
      <c r="J1016">
        <v>0.99933399999999994</v>
      </c>
      <c r="K1016">
        <v>0</v>
      </c>
      <c r="L1016" t="s">
        <v>42</v>
      </c>
    </row>
    <row r="1017" spans="1:12" x14ac:dyDescent="0.25">
      <c r="A1017" t="s">
        <v>51</v>
      </c>
      <c r="B1017">
        <v>354.41500000000002</v>
      </c>
      <c r="C1017">
        <v>291.04000000000002</v>
      </c>
      <c r="D1017">
        <v>290.98700000000002</v>
      </c>
      <c r="E1017">
        <v>286.63900000000001</v>
      </c>
      <c r="F1017">
        <v>10.0342</v>
      </c>
      <c r="G1017">
        <v>78.403700000000001</v>
      </c>
      <c r="H1017">
        <v>19.106999999999999</v>
      </c>
      <c r="I1017">
        <v>1.2300600000000001E-3</v>
      </c>
      <c r="J1017">
        <v>0.99989700000000004</v>
      </c>
      <c r="K1017">
        <v>0</v>
      </c>
      <c r="L1017" t="s">
        <v>42</v>
      </c>
    </row>
    <row r="1018" spans="1:12" x14ac:dyDescent="0.25">
      <c r="A1018" t="s">
        <v>51</v>
      </c>
      <c r="B1018">
        <v>352.09800000000001</v>
      </c>
      <c r="C1018">
        <v>290.89100000000002</v>
      </c>
      <c r="D1018">
        <v>290.84300000000002</v>
      </c>
      <c r="E1018">
        <v>286.49</v>
      </c>
      <c r="F1018">
        <v>10.035500000000001</v>
      </c>
      <c r="G1018">
        <v>77.160600000000002</v>
      </c>
      <c r="H1018">
        <v>18.9084</v>
      </c>
      <c r="I1018">
        <v>1.2300499999999999E-3</v>
      </c>
      <c r="J1018">
        <v>0.99922100000000003</v>
      </c>
      <c r="K1018">
        <v>0</v>
      </c>
      <c r="L1018" t="s">
        <v>42</v>
      </c>
    </row>
    <row r="1019" spans="1:12" x14ac:dyDescent="0.25">
      <c r="A1019" t="s">
        <v>51</v>
      </c>
      <c r="B1019">
        <v>358.84199999999998</v>
      </c>
      <c r="C1019">
        <v>294.72899999999998</v>
      </c>
      <c r="D1019">
        <v>294.67899999999997</v>
      </c>
      <c r="E1019">
        <v>290.29000000000002</v>
      </c>
      <c r="F1019">
        <v>9.9756999999999998</v>
      </c>
      <c r="G1019">
        <v>78.650899999999993</v>
      </c>
      <c r="H1019">
        <v>19.215</v>
      </c>
      <c r="I1019">
        <v>1.2300499999999999E-3</v>
      </c>
      <c r="J1019">
        <v>0.99901200000000001</v>
      </c>
      <c r="K1019">
        <v>0</v>
      </c>
      <c r="L1019" t="s">
        <v>42</v>
      </c>
    </row>
    <row r="1020" spans="1:12" x14ac:dyDescent="0.25">
      <c r="A1020" t="s">
        <v>51</v>
      </c>
      <c r="B1020">
        <v>359.71</v>
      </c>
      <c r="C1020">
        <v>293.74599999999998</v>
      </c>
      <c r="D1020">
        <v>293.69499999999999</v>
      </c>
      <c r="E1020">
        <v>289.31099999999998</v>
      </c>
      <c r="F1020">
        <v>10.5083</v>
      </c>
      <c r="G1020">
        <v>78.111199999999997</v>
      </c>
      <c r="H1020">
        <v>19.021000000000001</v>
      </c>
      <c r="I1020">
        <v>1.2300499999999999E-3</v>
      </c>
      <c r="J1020">
        <v>0.99960899999999997</v>
      </c>
      <c r="K1020">
        <v>0</v>
      </c>
      <c r="L1020" t="s">
        <v>42</v>
      </c>
    </row>
    <row r="1021" spans="1:12" x14ac:dyDescent="0.25">
      <c r="A1021" t="s">
        <v>51</v>
      </c>
      <c r="B1021">
        <v>355.25</v>
      </c>
      <c r="C1021">
        <v>293.02</v>
      </c>
      <c r="D1021">
        <v>292.97199999999998</v>
      </c>
      <c r="E1021">
        <v>288.56</v>
      </c>
      <c r="F1021">
        <v>10.043799999999999</v>
      </c>
      <c r="G1021">
        <v>77.439400000000006</v>
      </c>
      <c r="H1021">
        <v>19.0379</v>
      </c>
      <c r="I1021">
        <v>1.2300499999999999E-3</v>
      </c>
      <c r="J1021">
        <v>0.99990199999999996</v>
      </c>
      <c r="K1021">
        <v>0</v>
      </c>
      <c r="L1021" t="s">
        <v>42</v>
      </c>
    </row>
    <row r="1022" spans="1:12" x14ac:dyDescent="0.25">
      <c r="A1022" t="s">
        <v>51</v>
      </c>
      <c r="B1022">
        <v>352.137</v>
      </c>
      <c r="C1022">
        <v>290.82100000000003</v>
      </c>
      <c r="D1022">
        <v>290.77300000000002</v>
      </c>
      <c r="E1022">
        <v>286.42599999999999</v>
      </c>
      <c r="F1022">
        <v>10.1326</v>
      </c>
      <c r="G1022">
        <v>77.866699999999994</v>
      </c>
      <c r="H1022">
        <v>19.071300000000001</v>
      </c>
      <c r="I1022">
        <v>1.2300499999999999E-3</v>
      </c>
      <c r="J1022">
        <v>0.99980800000000003</v>
      </c>
      <c r="K1022">
        <v>0</v>
      </c>
      <c r="L1022" t="s">
        <v>42</v>
      </c>
    </row>
    <row r="1023" spans="1:12" x14ac:dyDescent="0.25">
      <c r="A1023" t="s">
        <v>51</v>
      </c>
      <c r="B1023">
        <v>356.17200000000003</v>
      </c>
      <c r="C1023">
        <v>291.96300000000002</v>
      </c>
      <c r="D1023">
        <v>291.91399999999999</v>
      </c>
      <c r="E1023">
        <v>287.51</v>
      </c>
      <c r="F1023">
        <v>10.4716</v>
      </c>
      <c r="G1023">
        <v>77.305899999999994</v>
      </c>
      <c r="H1023">
        <v>18.935500000000001</v>
      </c>
      <c r="I1023">
        <v>1.2300499999999999E-3</v>
      </c>
      <c r="J1023">
        <v>0.99917400000000001</v>
      </c>
      <c r="K1023">
        <v>0</v>
      </c>
      <c r="L1023" t="s">
        <v>42</v>
      </c>
    </row>
    <row r="1024" spans="1:12" x14ac:dyDescent="0.25">
      <c r="A1024" t="s">
        <v>51</v>
      </c>
      <c r="B1024">
        <v>346.70600000000002</v>
      </c>
      <c r="C1024">
        <v>285.89800000000002</v>
      </c>
      <c r="D1024">
        <v>285.85399999999998</v>
      </c>
      <c r="E1024">
        <v>281.49700000000001</v>
      </c>
      <c r="F1024">
        <v>9.9733099999999997</v>
      </c>
      <c r="G1024">
        <v>76.880600000000001</v>
      </c>
      <c r="H1024">
        <v>18.911899999999999</v>
      </c>
      <c r="I1024">
        <v>1.2300499999999999E-3</v>
      </c>
      <c r="J1024">
        <v>0.99966100000000002</v>
      </c>
      <c r="K1024">
        <v>0</v>
      </c>
      <c r="L1024" t="s">
        <v>42</v>
      </c>
    </row>
    <row r="1025" spans="1:12" x14ac:dyDescent="0.25">
      <c r="A1025" t="s">
        <v>51</v>
      </c>
      <c r="B1025">
        <v>357.80200000000002</v>
      </c>
      <c r="C1025">
        <v>292.59800000000001</v>
      </c>
      <c r="D1025">
        <v>292.553</v>
      </c>
      <c r="E1025">
        <v>288.209</v>
      </c>
      <c r="F1025">
        <v>9.9450099999999999</v>
      </c>
      <c r="G1025">
        <v>77.044499999999999</v>
      </c>
      <c r="H1025">
        <v>18.9466</v>
      </c>
      <c r="I1025">
        <v>1.2300499999999999E-3</v>
      </c>
      <c r="J1025">
        <v>0.999942</v>
      </c>
      <c r="K1025">
        <v>0</v>
      </c>
      <c r="L1025" t="s">
        <v>42</v>
      </c>
    </row>
    <row r="1026" spans="1:12" x14ac:dyDescent="0.25">
      <c r="A1026" t="s">
        <v>51</v>
      </c>
      <c r="B1026">
        <v>357.27300000000002</v>
      </c>
      <c r="C1026">
        <v>295.85199999999998</v>
      </c>
      <c r="D1026">
        <v>295.80099999999999</v>
      </c>
      <c r="E1026">
        <v>291.41800000000001</v>
      </c>
      <c r="F1026">
        <v>10.0421</v>
      </c>
      <c r="G1026">
        <v>78.524600000000007</v>
      </c>
      <c r="H1026">
        <v>19.046099999999999</v>
      </c>
      <c r="I1026">
        <v>1.2300499999999999E-3</v>
      </c>
      <c r="J1026">
        <v>0.99954399999999999</v>
      </c>
      <c r="K1026">
        <v>0</v>
      </c>
      <c r="L1026" t="s">
        <v>42</v>
      </c>
    </row>
    <row r="1027" spans="1:12" x14ac:dyDescent="0.25">
      <c r="A1027" t="s">
        <v>51</v>
      </c>
      <c r="B1027">
        <v>355.41199999999998</v>
      </c>
      <c r="C1027">
        <v>291.79899999999998</v>
      </c>
      <c r="D1027">
        <v>291.75200000000001</v>
      </c>
      <c r="E1027">
        <v>287.33800000000002</v>
      </c>
      <c r="F1027">
        <v>10.4099</v>
      </c>
      <c r="G1027">
        <v>76.985399999999998</v>
      </c>
      <c r="H1027">
        <v>18.906600000000001</v>
      </c>
      <c r="I1027">
        <v>1.23007E-3</v>
      </c>
      <c r="J1027">
        <v>0.99960099999999996</v>
      </c>
      <c r="K1027">
        <v>0</v>
      </c>
      <c r="L1027" t="s">
        <v>42</v>
      </c>
    </row>
    <row r="1028" spans="1:12" x14ac:dyDescent="0.25">
      <c r="A1028" t="s">
        <v>51</v>
      </c>
      <c r="B1028">
        <v>359.26299999999998</v>
      </c>
      <c r="C1028">
        <v>298.61799999999999</v>
      </c>
      <c r="D1028">
        <v>298.572</v>
      </c>
      <c r="E1028">
        <v>294.21699999999998</v>
      </c>
      <c r="F1028">
        <v>10.4533</v>
      </c>
      <c r="G1028">
        <v>78.342600000000004</v>
      </c>
      <c r="H1028">
        <v>18.949000000000002</v>
      </c>
      <c r="I1028">
        <v>1.2300600000000001E-3</v>
      </c>
      <c r="J1028">
        <v>0.99946000000000002</v>
      </c>
      <c r="K1028">
        <v>0</v>
      </c>
      <c r="L1028" t="s">
        <v>42</v>
      </c>
    </row>
    <row r="1029" spans="1:12" x14ac:dyDescent="0.25">
      <c r="A1029" t="s">
        <v>51</v>
      </c>
      <c r="B1029">
        <v>356.69099999999997</v>
      </c>
      <c r="C1029">
        <v>292.05500000000001</v>
      </c>
      <c r="D1029">
        <v>292.00599999999997</v>
      </c>
      <c r="E1029">
        <v>287.62299999999999</v>
      </c>
      <c r="F1029">
        <v>10.3019</v>
      </c>
      <c r="G1029">
        <v>78.655299999999997</v>
      </c>
      <c r="H1029">
        <v>19.015499999999999</v>
      </c>
      <c r="I1029">
        <v>1.2300499999999999E-3</v>
      </c>
      <c r="J1029">
        <v>0.999166</v>
      </c>
      <c r="K1029">
        <v>0</v>
      </c>
      <c r="L1029" t="s">
        <v>42</v>
      </c>
    </row>
    <row r="1030" spans="1:12" x14ac:dyDescent="0.25">
      <c r="A1030" t="s">
        <v>51</v>
      </c>
      <c r="B1030">
        <v>352.92899999999997</v>
      </c>
      <c r="C1030">
        <v>291.19099999999997</v>
      </c>
      <c r="D1030">
        <v>291.14499999999998</v>
      </c>
      <c r="E1030">
        <v>286.709</v>
      </c>
      <c r="F1030">
        <v>9.9374099999999999</v>
      </c>
      <c r="G1030">
        <v>76.594800000000006</v>
      </c>
      <c r="H1030">
        <v>18.939599999999999</v>
      </c>
      <c r="I1030">
        <v>1.2300499999999999E-3</v>
      </c>
      <c r="J1030">
        <v>0.999803</v>
      </c>
      <c r="K1030">
        <v>0</v>
      </c>
      <c r="L1030" t="s">
        <v>42</v>
      </c>
    </row>
    <row r="1031" spans="1:12" x14ac:dyDescent="0.25">
      <c r="A1031" t="s">
        <v>51</v>
      </c>
      <c r="B1031">
        <v>352.92599999999999</v>
      </c>
      <c r="C1031">
        <v>290.76900000000001</v>
      </c>
      <c r="D1031">
        <v>290.721</v>
      </c>
      <c r="E1031">
        <v>286.32799999999997</v>
      </c>
      <c r="F1031">
        <v>9.9260000000000002</v>
      </c>
      <c r="G1031">
        <v>78.090500000000006</v>
      </c>
      <c r="H1031">
        <v>18.948699999999999</v>
      </c>
      <c r="I1031">
        <v>1.2300499999999999E-3</v>
      </c>
      <c r="J1031">
        <v>0.99861800000000001</v>
      </c>
      <c r="K1031">
        <v>0</v>
      </c>
      <c r="L1031" t="s">
        <v>42</v>
      </c>
    </row>
    <row r="1032" spans="1:12" x14ac:dyDescent="0.25">
      <c r="A1032" t="s">
        <v>51</v>
      </c>
      <c r="B1032">
        <v>357.16300000000001</v>
      </c>
      <c r="C1032">
        <v>295.12</v>
      </c>
      <c r="D1032">
        <v>295.07100000000003</v>
      </c>
      <c r="E1032">
        <v>290.702</v>
      </c>
      <c r="F1032">
        <v>10.0189</v>
      </c>
      <c r="G1032">
        <v>78.455100000000002</v>
      </c>
      <c r="H1032">
        <v>19.083200000000001</v>
      </c>
      <c r="I1032">
        <v>1.2300499999999999E-3</v>
      </c>
      <c r="J1032">
        <v>0.99933000000000005</v>
      </c>
      <c r="K1032">
        <v>0</v>
      </c>
      <c r="L1032" t="s">
        <v>42</v>
      </c>
    </row>
    <row r="1033" spans="1:12" x14ac:dyDescent="0.25">
      <c r="A1033" t="s">
        <v>51</v>
      </c>
      <c r="B1033">
        <v>352.58100000000002</v>
      </c>
      <c r="C1033">
        <v>291.33999999999997</v>
      </c>
      <c r="D1033">
        <v>291.29199999999997</v>
      </c>
      <c r="E1033">
        <v>286.86500000000001</v>
      </c>
      <c r="F1033">
        <v>10.6349</v>
      </c>
      <c r="G1033">
        <v>77.026600000000002</v>
      </c>
      <c r="H1033">
        <v>18.938400000000001</v>
      </c>
      <c r="I1033">
        <v>1.2300600000000001E-3</v>
      </c>
      <c r="J1033">
        <v>0.997201</v>
      </c>
      <c r="K1033">
        <v>0</v>
      </c>
      <c r="L1033" t="s">
        <v>42</v>
      </c>
    </row>
    <row r="1034" spans="1:12" x14ac:dyDescent="0.25">
      <c r="A1034" t="s">
        <v>51</v>
      </c>
      <c r="B1034">
        <v>353.17700000000002</v>
      </c>
      <c r="C1034">
        <v>291.82299999999998</v>
      </c>
      <c r="D1034">
        <v>291.77499999999998</v>
      </c>
      <c r="E1034">
        <v>287.39999999999998</v>
      </c>
      <c r="F1034">
        <v>10.567399999999999</v>
      </c>
      <c r="G1034">
        <v>77.322299999999998</v>
      </c>
      <c r="H1034">
        <v>18.982299999999999</v>
      </c>
      <c r="I1034">
        <v>1.2300600000000001E-3</v>
      </c>
      <c r="J1034">
        <v>0.99885599999999997</v>
      </c>
      <c r="K1034">
        <v>0</v>
      </c>
      <c r="L1034" t="s">
        <v>42</v>
      </c>
    </row>
    <row r="1035" spans="1:12" x14ac:dyDescent="0.25">
      <c r="A1035" t="s">
        <v>51</v>
      </c>
      <c r="B1035">
        <v>357.05399999999997</v>
      </c>
      <c r="C1035">
        <v>292.28699999999998</v>
      </c>
      <c r="D1035">
        <v>292.24099999999999</v>
      </c>
      <c r="E1035">
        <v>287.904</v>
      </c>
      <c r="F1035">
        <v>9.9706100000000006</v>
      </c>
      <c r="G1035">
        <v>77.062200000000004</v>
      </c>
      <c r="H1035">
        <v>18.853999999999999</v>
      </c>
      <c r="I1035">
        <v>1.2300600000000001E-3</v>
      </c>
      <c r="J1035">
        <v>0.99932500000000002</v>
      </c>
      <c r="K1035">
        <v>0</v>
      </c>
      <c r="L1035" t="s">
        <v>42</v>
      </c>
    </row>
    <row r="1036" spans="1:12" x14ac:dyDescent="0.25">
      <c r="A1036" t="s">
        <v>51</v>
      </c>
      <c r="B1036">
        <v>354.96499999999997</v>
      </c>
      <c r="C1036">
        <v>292.065</v>
      </c>
      <c r="D1036">
        <v>292.017</v>
      </c>
      <c r="E1036">
        <v>287.66699999999997</v>
      </c>
      <c r="F1036">
        <v>10.0985</v>
      </c>
      <c r="G1036">
        <v>77.521699999999996</v>
      </c>
      <c r="H1036">
        <v>19.1372</v>
      </c>
      <c r="I1036">
        <v>1.2300600000000001E-3</v>
      </c>
      <c r="J1036">
        <v>0.99985500000000005</v>
      </c>
      <c r="K1036">
        <v>0</v>
      </c>
      <c r="L1036" t="s">
        <v>42</v>
      </c>
    </row>
    <row r="1037" spans="1:12" x14ac:dyDescent="0.25">
      <c r="A1037" t="s">
        <v>51</v>
      </c>
      <c r="B1037">
        <v>349.52100000000002</v>
      </c>
      <c r="C1037">
        <v>289.25900000000001</v>
      </c>
      <c r="D1037">
        <v>289.20499999999998</v>
      </c>
      <c r="E1037">
        <v>284.39100000000002</v>
      </c>
      <c r="F1037">
        <v>10.046900000000001</v>
      </c>
      <c r="G1037">
        <v>77.505700000000004</v>
      </c>
      <c r="H1037">
        <v>18.854600000000001</v>
      </c>
      <c r="I1037">
        <v>1.2300499999999999E-3</v>
      </c>
      <c r="J1037">
        <v>0.99905900000000003</v>
      </c>
      <c r="K1037">
        <v>0</v>
      </c>
      <c r="L1037" t="s">
        <v>42</v>
      </c>
    </row>
    <row r="1038" spans="1:12" x14ac:dyDescent="0.25">
      <c r="A1038" t="s">
        <v>51</v>
      </c>
      <c r="B1038">
        <v>355.34500000000003</v>
      </c>
      <c r="C1038">
        <v>291.95400000000001</v>
      </c>
      <c r="D1038">
        <v>291.90800000000002</v>
      </c>
      <c r="E1038">
        <v>287.45100000000002</v>
      </c>
      <c r="F1038">
        <v>9.9757099999999994</v>
      </c>
      <c r="G1038">
        <v>77.023499999999999</v>
      </c>
      <c r="H1038">
        <v>19.177299999999999</v>
      </c>
      <c r="I1038">
        <v>1.23011E-3</v>
      </c>
      <c r="J1038">
        <v>0.99995199999999995</v>
      </c>
      <c r="K1038">
        <v>0</v>
      </c>
      <c r="L1038" t="s">
        <v>42</v>
      </c>
    </row>
    <row r="1039" spans="1:12" x14ac:dyDescent="0.25">
      <c r="A1039" t="s">
        <v>51</v>
      </c>
      <c r="B1039">
        <v>357.31400000000002</v>
      </c>
      <c r="C1039">
        <v>291.24299999999999</v>
      </c>
      <c r="D1039">
        <v>291.19400000000002</v>
      </c>
      <c r="E1039">
        <v>286.834</v>
      </c>
      <c r="F1039">
        <v>10.013299999999999</v>
      </c>
      <c r="G1039">
        <v>76.893799999999999</v>
      </c>
      <c r="H1039">
        <v>19.020099999999999</v>
      </c>
      <c r="I1039">
        <v>1.23007E-3</v>
      </c>
      <c r="J1039">
        <v>0.99963000000000002</v>
      </c>
      <c r="K1039">
        <v>0</v>
      </c>
      <c r="L1039" t="s">
        <v>42</v>
      </c>
    </row>
    <row r="1040" spans="1:12" x14ac:dyDescent="0.25">
      <c r="A1040" t="s">
        <v>51</v>
      </c>
      <c r="B1040">
        <v>354.60500000000002</v>
      </c>
      <c r="C1040">
        <v>293.47399999999999</v>
      </c>
      <c r="D1040">
        <v>293.423</v>
      </c>
      <c r="E1040">
        <v>289.06400000000002</v>
      </c>
      <c r="F1040">
        <v>10.7925</v>
      </c>
      <c r="G1040">
        <v>78.149199999999993</v>
      </c>
      <c r="H1040">
        <v>18.9954</v>
      </c>
      <c r="I1040">
        <v>1.2300499999999999E-3</v>
      </c>
      <c r="J1040">
        <v>0.999718</v>
      </c>
      <c r="K1040">
        <v>0</v>
      </c>
      <c r="L1040" t="s">
        <v>42</v>
      </c>
    </row>
    <row r="1041" spans="1:12" x14ac:dyDescent="0.25">
      <c r="A1041" t="s">
        <v>51</v>
      </c>
      <c r="B1041">
        <v>353.66300000000001</v>
      </c>
      <c r="C1041">
        <v>290.16500000000002</v>
      </c>
      <c r="D1041">
        <v>290.11799999999999</v>
      </c>
      <c r="E1041">
        <v>285.74200000000002</v>
      </c>
      <c r="F1041">
        <v>9.9330999999999996</v>
      </c>
      <c r="G1041">
        <v>76.826499999999996</v>
      </c>
      <c r="H1041">
        <v>18.9923</v>
      </c>
      <c r="I1041">
        <v>1.2300600000000001E-3</v>
      </c>
      <c r="J1041">
        <v>0.99946100000000004</v>
      </c>
      <c r="K1041">
        <v>0</v>
      </c>
      <c r="L1041" t="s">
        <v>42</v>
      </c>
    </row>
    <row r="1042" spans="1:12" x14ac:dyDescent="0.25">
      <c r="A1042" t="s">
        <v>51</v>
      </c>
      <c r="B1042">
        <v>351.94099999999997</v>
      </c>
      <c r="C1042">
        <v>289.58600000000001</v>
      </c>
      <c r="D1042">
        <v>289.53199999999998</v>
      </c>
      <c r="E1042">
        <v>285.13200000000001</v>
      </c>
      <c r="F1042">
        <v>10.027900000000001</v>
      </c>
      <c r="G1042">
        <v>77.573800000000006</v>
      </c>
      <c r="H1042">
        <v>18.957999999999998</v>
      </c>
      <c r="I1042">
        <v>1.2300799999999999E-3</v>
      </c>
      <c r="J1042">
        <v>0.99860199999999999</v>
      </c>
      <c r="K1042">
        <v>0</v>
      </c>
      <c r="L1042" t="s">
        <v>42</v>
      </c>
    </row>
    <row r="1043" spans="1:12" x14ac:dyDescent="0.25">
      <c r="A1043" t="s">
        <v>51</v>
      </c>
      <c r="B1043">
        <v>356.11700000000002</v>
      </c>
      <c r="C1043">
        <v>295.50599999999997</v>
      </c>
      <c r="D1043">
        <v>295.45800000000003</v>
      </c>
      <c r="E1043">
        <v>291.01799999999997</v>
      </c>
      <c r="F1043">
        <v>10.3131</v>
      </c>
      <c r="G1043">
        <v>77.787099999999995</v>
      </c>
      <c r="H1043">
        <v>18.9116</v>
      </c>
      <c r="I1043">
        <v>1.2300600000000001E-3</v>
      </c>
      <c r="J1043">
        <v>0.99990000000000001</v>
      </c>
      <c r="K1043">
        <v>0</v>
      </c>
      <c r="L1043" t="s">
        <v>42</v>
      </c>
    </row>
    <row r="1044" spans="1:12" x14ac:dyDescent="0.25">
      <c r="A1044" t="s">
        <v>51</v>
      </c>
      <c r="B1044">
        <v>356.084</v>
      </c>
      <c r="C1044">
        <v>290.74900000000002</v>
      </c>
      <c r="D1044">
        <v>290.70100000000002</v>
      </c>
      <c r="E1044">
        <v>286.31099999999998</v>
      </c>
      <c r="F1044">
        <v>10.1988</v>
      </c>
      <c r="G1044">
        <v>77.129300000000001</v>
      </c>
      <c r="H1044">
        <v>18.970500000000001</v>
      </c>
      <c r="I1044">
        <v>1.2300499999999999E-3</v>
      </c>
      <c r="J1044">
        <v>0.99968299999999999</v>
      </c>
      <c r="K1044">
        <v>0</v>
      </c>
      <c r="L1044" t="s">
        <v>42</v>
      </c>
    </row>
    <row r="1045" spans="1:12" x14ac:dyDescent="0.25">
      <c r="A1045" t="s">
        <v>51</v>
      </c>
      <c r="B1045">
        <v>351.97399999999999</v>
      </c>
      <c r="C1045">
        <v>290.97199999999998</v>
      </c>
      <c r="D1045">
        <v>290.923</v>
      </c>
      <c r="E1045">
        <v>286.55599999999998</v>
      </c>
      <c r="F1045">
        <v>10.008699999999999</v>
      </c>
      <c r="G1045">
        <v>78.710899999999995</v>
      </c>
      <c r="H1045">
        <v>19.001300000000001</v>
      </c>
      <c r="I1045">
        <v>1.2300499999999999E-3</v>
      </c>
      <c r="J1045">
        <v>0.99989799999999995</v>
      </c>
      <c r="K1045">
        <v>0</v>
      </c>
      <c r="L1045" t="s">
        <v>42</v>
      </c>
    </row>
    <row r="1046" spans="1:12" x14ac:dyDescent="0.25">
      <c r="A1046" t="s">
        <v>51</v>
      </c>
      <c r="B1046">
        <v>356.07100000000003</v>
      </c>
      <c r="C1046">
        <v>294.26600000000002</v>
      </c>
      <c r="D1046">
        <v>294.21899999999999</v>
      </c>
      <c r="E1046">
        <v>289.85399999999998</v>
      </c>
      <c r="F1046">
        <v>10.039</v>
      </c>
      <c r="G1046">
        <v>77.525700000000001</v>
      </c>
      <c r="H1046">
        <v>19.061399999999999</v>
      </c>
      <c r="I1046">
        <v>1.2300600000000001E-3</v>
      </c>
      <c r="J1046">
        <v>0.99990000000000001</v>
      </c>
      <c r="K1046">
        <v>0</v>
      </c>
      <c r="L1046" t="s">
        <v>42</v>
      </c>
    </row>
    <row r="1047" spans="1:12" x14ac:dyDescent="0.25">
      <c r="A1047" t="s">
        <v>51</v>
      </c>
      <c r="B1047">
        <v>353.66699999999997</v>
      </c>
      <c r="C1047">
        <v>293.04300000000001</v>
      </c>
      <c r="D1047">
        <v>292.99700000000001</v>
      </c>
      <c r="E1047">
        <v>288.56599999999997</v>
      </c>
      <c r="F1047">
        <v>10.5024</v>
      </c>
      <c r="G1047">
        <v>77.002799999999993</v>
      </c>
      <c r="H1047">
        <v>18.938500000000001</v>
      </c>
      <c r="I1047">
        <v>1.2300499999999999E-3</v>
      </c>
      <c r="J1047">
        <v>0.999996</v>
      </c>
      <c r="K1047">
        <v>0</v>
      </c>
      <c r="L1047" t="s">
        <v>42</v>
      </c>
    </row>
    <row r="1048" spans="1:12" x14ac:dyDescent="0.25">
      <c r="A1048" t="s">
        <v>51</v>
      </c>
      <c r="B1048">
        <v>358.45100000000002</v>
      </c>
      <c r="C1048">
        <v>294.69600000000003</v>
      </c>
      <c r="D1048">
        <v>294.64800000000002</v>
      </c>
      <c r="E1048">
        <v>290.28899999999999</v>
      </c>
      <c r="F1048">
        <v>10.4018</v>
      </c>
      <c r="G1048">
        <v>77.674999999999997</v>
      </c>
      <c r="H1048">
        <v>18.965299999999999</v>
      </c>
      <c r="I1048">
        <v>1.2300499999999999E-3</v>
      </c>
      <c r="J1048">
        <v>0.99987700000000002</v>
      </c>
      <c r="K1048">
        <v>0</v>
      </c>
      <c r="L1048" t="s">
        <v>42</v>
      </c>
    </row>
    <row r="1049" spans="1:12" x14ac:dyDescent="0.25">
      <c r="A1049" t="s">
        <v>51</v>
      </c>
      <c r="B1049">
        <v>351.702</v>
      </c>
      <c r="C1049">
        <v>286.75299999999999</v>
      </c>
      <c r="D1049">
        <v>286.70699999999999</v>
      </c>
      <c r="E1049">
        <v>282.35199999999998</v>
      </c>
      <c r="F1049">
        <v>9.9866100000000007</v>
      </c>
      <c r="G1049">
        <v>77.351399999999998</v>
      </c>
      <c r="H1049">
        <v>19.009599999999999</v>
      </c>
      <c r="I1049">
        <v>1.2300499999999999E-3</v>
      </c>
      <c r="J1049">
        <v>0.99946900000000005</v>
      </c>
      <c r="K1049">
        <v>0</v>
      </c>
      <c r="L1049" t="s">
        <v>42</v>
      </c>
    </row>
    <row r="1050" spans="1:12" x14ac:dyDescent="0.25">
      <c r="A1050" t="s">
        <v>51</v>
      </c>
      <c r="B1050">
        <v>348.02300000000002</v>
      </c>
      <c r="C1050">
        <v>286.62200000000001</v>
      </c>
      <c r="D1050">
        <v>286.577</v>
      </c>
      <c r="E1050">
        <v>282.19499999999999</v>
      </c>
      <c r="F1050">
        <v>9.9251000000000005</v>
      </c>
      <c r="G1050">
        <v>77.232900000000001</v>
      </c>
      <c r="H1050">
        <v>19.234400000000001</v>
      </c>
      <c r="I1050">
        <v>1.2300600000000001E-3</v>
      </c>
      <c r="J1050">
        <v>0.99863400000000002</v>
      </c>
      <c r="K1050">
        <v>0</v>
      </c>
      <c r="L1050" t="s">
        <v>42</v>
      </c>
    </row>
    <row r="1051" spans="1:12" x14ac:dyDescent="0.25">
      <c r="A1051" t="s">
        <v>51</v>
      </c>
      <c r="B1051">
        <v>354.69099999999997</v>
      </c>
      <c r="C1051">
        <v>292.29599999999999</v>
      </c>
      <c r="D1051">
        <v>292.24799999999999</v>
      </c>
      <c r="E1051">
        <v>287.85500000000002</v>
      </c>
      <c r="F1051">
        <v>10.0235</v>
      </c>
      <c r="G1051">
        <v>77.405199999999994</v>
      </c>
      <c r="H1051">
        <v>18.996200000000002</v>
      </c>
      <c r="I1051">
        <v>1.2300600000000001E-3</v>
      </c>
      <c r="J1051">
        <v>0.999857</v>
      </c>
      <c r="K1051">
        <v>0</v>
      </c>
      <c r="L1051" t="s">
        <v>42</v>
      </c>
    </row>
    <row r="1052" spans="1:12" x14ac:dyDescent="0.25">
      <c r="A1052" t="s">
        <v>51</v>
      </c>
      <c r="B1052">
        <v>359.87799999999999</v>
      </c>
      <c r="C1052">
        <v>294.392</v>
      </c>
      <c r="D1052">
        <v>294.346</v>
      </c>
      <c r="E1052">
        <v>289.99700000000001</v>
      </c>
      <c r="F1052">
        <v>10.004799999999999</v>
      </c>
      <c r="G1052">
        <v>77.600099999999998</v>
      </c>
      <c r="H1052">
        <v>19.565200000000001</v>
      </c>
      <c r="I1052">
        <v>1.2300600000000001E-3</v>
      </c>
      <c r="J1052">
        <v>0.99975999999999998</v>
      </c>
      <c r="K1052">
        <v>0</v>
      </c>
      <c r="L1052" t="s">
        <v>42</v>
      </c>
    </row>
    <row r="1053" spans="1:12" x14ac:dyDescent="0.25">
      <c r="A1053" t="s">
        <v>51</v>
      </c>
      <c r="B1053">
        <v>352.29599999999999</v>
      </c>
      <c r="C1053">
        <v>290.93</v>
      </c>
      <c r="D1053">
        <v>290.88299999999998</v>
      </c>
      <c r="E1053">
        <v>286.517</v>
      </c>
      <c r="F1053">
        <v>10.0428</v>
      </c>
      <c r="G1053">
        <v>77.411600000000007</v>
      </c>
      <c r="H1053">
        <v>18.905100000000001</v>
      </c>
      <c r="I1053">
        <v>1.2300600000000001E-3</v>
      </c>
      <c r="J1053">
        <v>0.99945499999999998</v>
      </c>
      <c r="K1053">
        <v>0</v>
      </c>
      <c r="L1053" t="s">
        <v>42</v>
      </c>
    </row>
    <row r="1054" spans="1:12" x14ac:dyDescent="0.25">
      <c r="A1054" t="s">
        <v>51</v>
      </c>
      <c r="B1054">
        <v>357.54399999999998</v>
      </c>
      <c r="C1054">
        <v>293.03300000000002</v>
      </c>
      <c r="D1054">
        <v>292.98500000000001</v>
      </c>
      <c r="E1054">
        <v>288.61700000000002</v>
      </c>
      <c r="F1054">
        <v>10.5273</v>
      </c>
      <c r="G1054">
        <v>77.478099999999998</v>
      </c>
      <c r="H1054">
        <v>19.012</v>
      </c>
      <c r="I1054">
        <v>1.2300600000000001E-3</v>
      </c>
      <c r="J1054">
        <v>0.999834</v>
      </c>
      <c r="K1054">
        <v>0</v>
      </c>
      <c r="L1054" t="s">
        <v>42</v>
      </c>
    </row>
    <row r="1055" spans="1:12" x14ac:dyDescent="0.25">
      <c r="A1055" t="s">
        <v>51</v>
      </c>
      <c r="B1055">
        <v>351.77699999999999</v>
      </c>
      <c r="C1055">
        <v>288.61599999999999</v>
      </c>
      <c r="D1055">
        <v>288.56799999999998</v>
      </c>
      <c r="E1055">
        <v>284.18200000000002</v>
      </c>
      <c r="F1055">
        <v>10.4427</v>
      </c>
      <c r="G1055">
        <v>77.701899999999995</v>
      </c>
      <c r="H1055">
        <v>19.039300000000001</v>
      </c>
      <c r="I1055">
        <v>1.2300499999999999E-3</v>
      </c>
      <c r="J1055">
        <v>0.99987899999999996</v>
      </c>
      <c r="K1055">
        <v>0</v>
      </c>
      <c r="L1055" t="s">
        <v>42</v>
      </c>
    </row>
    <row r="1056" spans="1:12" x14ac:dyDescent="0.25">
      <c r="A1056" t="s">
        <v>51</v>
      </c>
      <c r="B1056">
        <v>351.56</v>
      </c>
      <c r="C1056">
        <v>291.12400000000002</v>
      </c>
      <c r="D1056">
        <v>291.07499999999999</v>
      </c>
      <c r="E1056">
        <v>286.65800000000002</v>
      </c>
      <c r="F1056">
        <v>10.5382</v>
      </c>
      <c r="G1056">
        <v>78.469099999999997</v>
      </c>
      <c r="H1056">
        <v>19.986699999999999</v>
      </c>
      <c r="I1056">
        <v>1.2300600000000001E-3</v>
      </c>
      <c r="J1056">
        <v>0.99956699999999998</v>
      </c>
      <c r="K1056">
        <v>0</v>
      </c>
      <c r="L1056" t="s">
        <v>42</v>
      </c>
    </row>
    <row r="1057" spans="1:25" x14ac:dyDescent="0.25">
      <c r="A1057" t="s">
        <v>51</v>
      </c>
      <c r="B1057">
        <v>355.851</v>
      </c>
      <c r="C1057">
        <v>292.49700000000001</v>
      </c>
      <c r="D1057">
        <v>292.45100000000002</v>
      </c>
      <c r="E1057">
        <v>288.10300000000001</v>
      </c>
      <c r="F1057">
        <v>9.9413999999999998</v>
      </c>
      <c r="G1057">
        <v>76.884699999999995</v>
      </c>
      <c r="H1057">
        <v>18.8521</v>
      </c>
      <c r="I1057">
        <v>1.2300600000000001E-3</v>
      </c>
      <c r="J1057">
        <v>0.99935700000000005</v>
      </c>
      <c r="K1057">
        <v>0</v>
      </c>
      <c r="L1057" t="s">
        <v>42</v>
      </c>
    </row>
    <row r="1058" spans="1:25" x14ac:dyDescent="0.25">
      <c r="A1058" t="s">
        <v>51</v>
      </c>
      <c r="B1058">
        <v>352.74</v>
      </c>
      <c r="C1058">
        <v>291.56400000000002</v>
      </c>
      <c r="D1058">
        <v>291.52100000000002</v>
      </c>
      <c r="E1058">
        <v>287.11399999999998</v>
      </c>
      <c r="F1058">
        <v>10.4039</v>
      </c>
      <c r="G1058">
        <v>77.410799999999995</v>
      </c>
      <c r="H1058">
        <v>19.052199999999999</v>
      </c>
      <c r="I1058">
        <v>1.2300600000000001E-3</v>
      </c>
      <c r="J1058">
        <v>0.99933899999999998</v>
      </c>
      <c r="K1058">
        <v>0</v>
      </c>
      <c r="L1058" t="s">
        <v>42</v>
      </c>
    </row>
    <row r="1059" spans="1:25" x14ac:dyDescent="0.25">
      <c r="A1059" t="s">
        <v>51</v>
      </c>
      <c r="B1059">
        <v>355.25599999999997</v>
      </c>
      <c r="C1059">
        <v>291.09800000000001</v>
      </c>
      <c r="D1059">
        <v>291.04399999999998</v>
      </c>
      <c r="E1059">
        <v>286.66500000000002</v>
      </c>
      <c r="F1059">
        <v>10.4091</v>
      </c>
      <c r="G1059">
        <v>76.987799999999993</v>
      </c>
      <c r="H1059">
        <v>18.987400000000001</v>
      </c>
      <c r="I1059">
        <v>1.2300799999999999E-3</v>
      </c>
      <c r="J1059">
        <v>0.99990599999999996</v>
      </c>
      <c r="K1059">
        <v>0</v>
      </c>
      <c r="L1059" t="s">
        <v>42</v>
      </c>
    </row>
    <row r="1060" spans="1:25" x14ac:dyDescent="0.25">
      <c r="A1060" t="s">
        <v>51</v>
      </c>
      <c r="B1060">
        <v>354.04599999999999</v>
      </c>
      <c r="C1060">
        <v>289.50900000000001</v>
      </c>
      <c r="D1060">
        <v>289.46199999999999</v>
      </c>
      <c r="E1060">
        <v>285.053</v>
      </c>
      <c r="F1060">
        <v>10.0311</v>
      </c>
      <c r="G1060">
        <v>77.503100000000003</v>
      </c>
      <c r="H1060">
        <v>19.042400000000001</v>
      </c>
      <c r="I1060">
        <v>1.2300600000000001E-3</v>
      </c>
      <c r="J1060">
        <v>0.99993299999999996</v>
      </c>
      <c r="K1060">
        <v>0</v>
      </c>
      <c r="L1060" t="s">
        <v>42</v>
      </c>
    </row>
    <row r="1061" spans="1:25" x14ac:dyDescent="0.25">
      <c r="A1061" t="s">
        <v>51</v>
      </c>
      <c r="B1061">
        <v>358.82600000000002</v>
      </c>
      <c r="C1061">
        <v>297.34800000000001</v>
      </c>
      <c r="D1061">
        <v>297.298</v>
      </c>
      <c r="E1061">
        <v>292.86200000000002</v>
      </c>
      <c r="F1061">
        <v>10.091799999999999</v>
      </c>
      <c r="G1061">
        <v>77.987200000000001</v>
      </c>
      <c r="H1061">
        <v>19.157</v>
      </c>
      <c r="I1061">
        <v>1.2300499999999999E-3</v>
      </c>
      <c r="J1061">
        <v>0.99989799999999995</v>
      </c>
      <c r="K1061">
        <v>0</v>
      </c>
      <c r="L1061" t="s">
        <v>42</v>
      </c>
    </row>
    <row r="1062" spans="1:25" x14ac:dyDescent="0.25">
      <c r="A1062" t="s">
        <v>51</v>
      </c>
      <c r="B1062">
        <v>351.40499999999997</v>
      </c>
      <c r="C1062">
        <v>286.70100000000002</v>
      </c>
      <c r="D1062">
        <v>286.654</v>
      </c>
      <c r="E1062">
        <v>282.245</v>
      </c>
      <c r="F1062">
        <v>10.020099999999999</v>
      </c>
      <c r="G1062">
        <v>77.761200000000002</v>
      </c>
      <c r="H1062">
        <v>18.897099999999998</v>
      </c>
      <c r="I1062">
        <v>1.2300499999999999E-3</v>
      </c>
      <c r="J1062">
        <v>0.99897499999999995</v>
      </c>
      <c r="K1062">
        <v>0</v>
      </c>
      <c r="L1062" t="s">
        <v>42</v>
      </c>
    </row>
    <row r="1063" spans="1:25" x14ac:dyDescent="0.25">
      <c r="A1063" t="s">
        <v>51</v>
      </c>
      <c r="B1063">
        <v>355.36</v>
      </c>
      <c r="C1063">
        <v>291.39100000000002</v>
      </c>
      <c r="D1063">
        <v>291.346</v>
      </c>
      <c r="E1063">
        <v>286.97500000000002</v>
      </c>
      <c r="F1063">
        <v>10.4047</v>
      </c>
      <c r="G1063">
        <v>76.090500000000006</v>
      </c>
      <c r="H1063">
        <v>18.868200000000002</v>
      </c>
      <c r="I1063">
        <v>1.2300600000000001E-3</v>
      </c>
      <c r="J1063">
        <v>0.99984700000000004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51</v>
      </c>
      <c r="B1064">
        <v>354.61200000000002</v>
      </c>
      <c r="C1064">
        <v>290.86200000000002</v>
      </c>
      <c r="D1064">
        <v>290.815</v>
      </c>
      <c r="E1064">
        <v>286.41000000000003</v>
      </c>
      <c r="F1064">
        <v>10.3619</v>
      </c>
      <c r="G1064">
        <v>77.228899999999996</v>
      </c>
      <c r="H1064">
        <v>19.1219</v>
      </c>
      <c r="I1064">
        <v>1.2300499999999999E-3</v>
      </c>
      <c r="J1064">
        <v>0.99971500000000002</v>
      </c>
      <c r="K1064">
        <v>0</v>
      </c>
      <c r="L1064" t="s">
        <v>42</v>
      </c>
      <c r="R1064">
        <f>AVERAGE(B1015:B1064)</f>
        <v>354.87146000000001</v>
      </c>
      <c r="S1064">
        <f>AVERAGE(C1015:C1064)</f>
        <v>292.06309999999996</v>
      </c>
      <c r="U1064">
        <f>_xlfn.VAR.P(B1015:B1064)</f>
        <v>12.648535008399993</v>
      </c>
      <c r="V1064">
        <f>_xlfn.VAR.P(C1015:C1064)</f>
        <v>10.317565969999968</v>
      </c>
      <c r="X1064">
        <f>1.96*SQRT(U1064)/50</f>
        <v>0.13941393343316788</v>
      </c>
      <c r="Y1064">
        <f>1.96*SQRT(V1064)/50</f>
        <v>0.12591419527654835</v>
      </c>
    </row>
    <row r="1065" spans="1:25" x14ac:dyDescent="0.25">
      <c r="A1065" t="s">
        <v>51</v>
      </c>
      <c r="B1065">
        <v>17909.679899999999</v>
      </c>
      <c r="C1065" t="s">
        <v>36</v>
      </c>
    </row>
    <row r="1066" spans="1:25" x14ac:dyDescent="0.25">
      <c r="A1066" t="s">
        <v>70</v>
      </c>
      <c r="B1066">
        <v>236.28100000000001</v>
      </c>
      <c r="C1066">
        <v>234.23</v>
      </c>
      <c r="D1066">
        <v>234.18799999999999</v>
      </c>
      <c r="E1066">
        <v>229.81899999999999</v>
      </c>
      <c r="F1066">
        <v>9.9447100000000006</v>
      </c>
      <c r="G1066">
        <v>0</v>
      </c>
      <c r="H1066">
        <v>19.026800000000001</v>
      </c>
      <c r="I1066">
        <v>1.2300499999999999E-3</v>
      </c>
      <c r="J1066">
        <v>0.99964799999999998</v>
      </c>
      <c r="K1066">
        <v>0</v>
      </c>
      <c r="L1066" t="s">
        <v>42</v>
      </c>
    </row>
    <row r="1067" spans="1:25" x14ac:dyDescent="0.25">
      <c r="A1067" t="s">
        <v>70</v>
      </c>
      <c r="B1067">
        <v>232.72</v>
      </c>
      <c r="C1067">
        <v>230.78299999999999</v>
      </c>
      <c r="D1067">
        <v>230.74</v>
      </c>
      <c r="E1067">
        <v>226.364</v>
      </c>
      <c r="F1067">
        <v>10.032999999999999</v>
      </c>
      <c r="G1067">
        <v>0</v>
      </c>
      <c r="H1067">
        <v>18.956800000000001</v>
      </c>
      <c r="I1067">
        <v>1.2300600000000001E-3</v>
      </c>
      <c r="J1067">
        <v>0.99968900000000005</v>
      </c>
      <c r="K1067">
        <v>0</v>
      </c>
      <c r="L1067" t="s">
        <v>42</v>
      </c>
    </row>
    <row r="1068" spans="1:25" x14ac:dyDescent="0.25">
      <c r="A1068" t="s">
        <v>70</v>
      </c>
      <c r="B1068">
        <v>234.49199999999999</v>
      </c>
      <c r="C1068">
        <v>232.536</v>
      </c>
      <c r="D1068">
        <v>232.494</v>
      </c>
      <c r="E1068">
        <v>228.15899999999999</v>
      </c>
      <c r="F1068">
        <v>9.9510000000000005</v>
      </c>
      <c r="G1068">
        <v>0</v>
      </c>
      <c r="H1068">
        <v>18.8111</v>
      </c>
      <c r="I1068">
        <v>1.2300499999999999E-3</v>
      </c>
      <c r="J1068">
        <v>0.99893600000000005</v>
      </c>
      <c r="K1068">
        <v>0</v>
      </c>
      <c r="L1068" t="s">
        <v>42</v>
      </c>
    </row>
    <row r="1069" spans="1:25" x14ac:dyDescent="0.25">
      <c r="A1069" t="s">
        <v>70</v>
      </c>
      <c r="B1069">
        <v>235.86799999999999</v>
      </c>
      <c r="C1069">
        <v>233.93899999999999</v>
      </c>
      <c r="D1069">
        <v>233.893</v>
      </c>
      <c r="E1069">
        <v>229.52600000000001</v>
      </c>
      <c r="F1069">
        <v>9.9087999999999994</v>
      </c>
      <c r="G1069">
        <v>0</v>
      </c>
      <c r="H1069">
        <v>19.175999999999998</v>
      </c>
      <c r="I1069">
        <v>1.2300499999999999E-3</v>
      </c>
      <c r="J1069">
        <v>0.99991200000000002</v>
      </c>
      <c r="K1069">
        <v>0</v>
      </c>
      <c r="L1069" t="s">
        <v>42</v>
      </c>
    </row>
    <row r="1070" spans="1:25" x14ac:dyDescent="0.25">
      <c r="A1070" t="s">
        <v>70</v>
      </c>
      <c r="B1070">
        <v>235.79599999999999</v>
      </c>
      <c r="C1070">
        <v>233.78399999999999</v>
      </c>
      <c r="D1070">
        <v>233.73699999999999</v>
      </c>
      <c r="E1070">
        <v>229.35</v>
      </c>
      <c r="F1070">
        <v>10.554399999999999</v>
      </c>
      <c r="G1070">
        <v>0</v>
      </c>
      <c r="H1070">
        <v>19.137699999999999</v>
      </c>
      <c r="I1070">
        <v>1.2300600000000001E-3</v>
      </c>
      <c r="J1070">
        <v>0.99990199999999996</v>
      </c>
      <c r="K1070">
        <v>0</v>
      </c>
      <c r="L1070" t="s">
        <v>42</v>
      </c>
    </row>
    <row r="1071" spans="1:25" x14ac:dyDescent="0.25">
      <c r="A1071" t="s">
        <v>70</v>
      </c>
      <c r="B1071">
        <v>233.07400000000001</v>
      </c>
      <c r="C1071">
        <v>231.04900000000001</v>
      </c>
      <c r="D1071">
        <v>231.00299999999999</v>
      </c>
      <c r="E1071">
        <v>226.62</v>
      </c>
      <c r="F1071">
        <v>10.207000000000001</v>
      </c>
      <c r="G1071">
        <v>0</v>
      </c>
      <c r="H1071">
        <v>19.058499999999999</v>
      </c>
      <c r="I1071">
        <v>1.2300600000000001E-3</v>
      </c>
      <c r="J1071">
        <v>0.99985100000000005</v>
      </c>
      <c r="K1071">
        <v>0</v>
      </c>
      <c r="L1071" t="s">
        <v>42</v>
      </c>
    </row>
    <row r="1072" spans="1:25" x14ac:dyDescent="0.25">
      <c r="A1072" t="s">
        <v>70</v>
      </c>
      <c r="B1072">
        <v>230.52</v>
      </c>
      <c r="C1072">
        <v>228.57599999999999</v>
      </c>
      <c r="D1072">
        <v>228.536</v>
      </c>
      <c r="E1072">
        <v>224.208</v>
      </c>
      <c r="F1072">
        <v>9.8838000000000008</v>
      </c>
      <c r="G1072">
        <v>0</v>
      </c>
      <c r="H1072">
        <v>19.023499999999999</v>
      </c>
      <c r="I1072">
        <v>1.2300499999999999E-3</v>
      </c>
      <c r="J1072">
        <v>0.99948300000000001</v>
      </c>
      <c r="K1072">
        <v>0</v>
      </c>
      <c r="L1072" t="s">
        <v>42</v>
      </c>
    </row>
    <row r="1073" spans="1:12" x14ac:dyDescent="0.25">
      <c r="A1073" t="s">
        <v>70</v>
      </c>
      <c r="B1073">
        <v>233.839</v>
      </c>
      <c r="C1073">
        <v>231.876</v>
      </c>
      <c r="D1073">
        <v>231.83099999999999</v>
      </c>
      <c r="E1073">
        <v>227.45699999999999</v>
      </c>
      <c r="F1073">
        <v>10.018599999999999</v>
      </c>
      <c r="G1073">
        <v>0</v>
      </c>
      <c r="H1073">
        <v>19.075700000000001</v>
      </c>
      <c r="I1073">
        <v>1.2300499999999999E-3</v>
      </c>
      <c r="J1073">
        <v>0.99946599999999997</v>
      </c>
      <c r="K1073">
        <v>0</v>
      </c>
      <c r="L1073" t="s">
        <v>42</v>
      </c>
    </row>
    <row r="1074" spans="1:12" x14ac:dyDescent="0.25">
      <c r="A1074" t="s">
        <v>70</v>
      </c>
      <c r="B1074">
        <v>232.239</v>
      </c>
      <c r="C1074">
        <v>230.29499999999999</v>
      </c>
      <c r="D1074">
        <v>230.25299999999999</v>
      </c>
      <c r="E1074">
        <v>225.92699999999999</v>
      </c>
      <c r="F1074">
        <v>9.9375</v>
      </c>
      <c r="G1074">
        <v>0</v>
      </c>
      <c r="H1074">
        <v>19.025099999999998</v>
      </c>
      <c r="I1074">
        <v>1.2300499999999999E-3</v>
      </c>
      <c r="J1074">
        <v>0.99915200000000004</v>
      </c>
      <c r="K1074">
        <v>0</v>
      </c>
      <c r="L1074" t="s">
        <v>42</v>
      </c>
    </row>
    <row r="1075" spans="1:12" x14ac:dyDescent="0.25">
      <c r="A1075" t="s">
        <v>70</v>
      </c>
      <c r="B1075">
        <v>240.37200000000001</v>
      </c>
      <c r="C1075">
        <v>238.41499999999999</v>
      </c>
      <c r="D1075">
        <v>238.369</v>
      </c>
      <c r="E1075">
        <v>234.011</v>
      </c>
      <c r="F1075">
        <v>10.0594</v>
      </c>
      <c r="G1075">
        <v>0</v>
      </c>
      <c r="H1075">
        <v>19.108799999999999</v>
      </c>
      <c r="I1075">
        <v>1.2300499999999999E-3</v>
      </c>
      <c r="J1075">
        <v>0.99979700000000005</v>
      </c>
      <c r="K1075">
        <v>0</v>
      </c>
      <c r="L1075" t="s">
        <v>42</v>
      </c>
    </row>
    <row r="1076" spans="1:12" x14ac:dyDescent="0.25">
      <c r="A1076" t="s">
        <v>70</v>
      </c>
      <c r="B1076">
        <v>228.83699999999999</v>
      </c>
      <c r="C1076">
        <v>226.89099999999999</v>
      </c>
      <c r="D1076">
        <v>226.851</v>
      </c>
      <c r="E1076">
        <v>222.53100000000001</v>
      </c>
      <c r="F1076">
        <v>9.8879000000000001</v>
      </c>
      <c r="G1076">
        <v>0</v>
      </c>
      <c r="H1076">
        <v>19.024699999999999</v>
      </c>
      <c r="I1076">
        <v>1.2300499999999999E-3</v>
      </c>
      <c r="J1076">
        <v>0.99990999999999997</v>
      </c>
      <c r="K1076">
        <v>0</v>
      </c>
      <c r="L1076" t="s">
        <v>42</v>
      </c>
    </row>
    <row r="1077" spans="1:12" x14ac:dyDescent="0.25">
      <c r="A1077" t="s">
        <v>70</v>
      </c>
      <c r="B1077">
        <v>248.72900000000001</v>
      </c>
      <c r="C1077">
        <v>246.79499999999999</v>
      </c>
      <c r="D1077">
        <v>246.749</v>
      </c>
      <c r="E1077">
        <v>242.255</v>
      </c>
      <c r="F1077">
        <v>11.9459</v>
      </c>
      <c r="G1077">
        <v>0</v>
      </c>
      <c r="H1077">
        <v>19.058499999999999</v>
      </c>
      <c r="I1077">
        <v>1.23007E-3</v>
      </c>
      <c r="J1077">
        <v>0.99997499999999995</v>
      </c>
      <c r="K1077">
        <v>0</v>
      </c>
      <c r="L1077" t="s">
        <v>42</v>
      </c>
    </row>
    <row r="1078" spans="1:12" x14ac:dyDescent="0.25">
      <c r="A1078" t="s">
        <v>70</v>
      </c>
      <c r="B1078">
        <v>234.29499999999999</v>
      </c>
      <c r="C1078">
        <v>232.245</v>
      </c>
      <c r="D1078">
        <v>232.19800000000001</v>
      </c>
      <c r="E1078">
        <v>227.839</v>
      </c>
      <c r="F1078">
        <v>10.387</v>
      </c>
      <c r="G1078">
        <v>0</v>
      </c>
      <c r="H1078">
        <v>18.9267</v>
      </c>
      <c r="I1078">
        <v>1.2300499999999999E-3</v>
      </c>
      <c r="J1078">
        <v>0.99947900000000001</v>
      </c>
      <c r="K1078">
        <v>0</v>
      </c>
      <c r="L1078" t="s">
        <v>42</v>
      </c>
    </row>
    <row r="1079" spans="1:12" x14ac:dyDescent="0.25">
      <c r="A1079" t="s">
        <v>70</v>
      </c>
      <c r="B1079">
        <v>235.75899999999999</v>
      </c>
      <c r="C1079">
        <v>233.75800000000001</v>
      </c>
      <c r="D1079">
        <v>233.71199999999999</v>
      </c>
      <c r="E1079">
        <v>229.352</v>
      </c>
      <c r="F1079">
        <v>10.0425</v>
      </c>
      <c r="G1079">
        <v>0</v>
      </c>
      <c r="H1079">
        <v>19.000599999999999</v>
      </c>
      <c r="I1079">
        <v>1.2300499999999999E-3</v>
      </c>
      <c r="J1079">
        <v>0.99999300000000002</v>
      </c>
      <c r="K1079">
        <v>0</v>
      </c>
      <c r="L1079" t="s">
        <v>42</v>
      </c>
    </row>
    <row r="1080" spans="1:12" x14ac:dyDescent="0.25">
      <c r="A1080" t="s">
        <v>70</v>
      </c>
      <c r="B1080">
        <v>235.774</v>
      </c>
      <c r="C1080">
        <v>233.727</v>
      </c>
      <c r="D1080">
        <v>233.68100000000001</v>
      </c>
      <c r="E1080">
        <v>229.31700000000001</v>
      </c>
      <c r="F1080">
        <v>9.9717099999999999</v>
      </c>
      <c r="G1080">
        <v>0</v>
      </c>
      <c r="H1080">
        <v>18.930499999999999</v>
      </c>
      <c r="I1080">
        <v>1.2300600000000001E-3</v>
      </c>
      <c r="J1080">
        <v>0.999166</v>
      </c>
      <c r="K1080">
        <v>0</v>
      </c>
      <c r="L1080" t="s">
        <v>42</v>
      </c>
    </row>
    <row r="1081" spans="1:12" x14ac:dyDescent="0.25">
      <c r="A1081" t="s">
        <v>70</v>
      </c>
      <c r="B1081">
        <v>232.64599999999999</v>
      </c>
      <c r="C1081">
        <v>230.72200000000001</v>
      </c>
      <c r="D1081">
        <v>230.685</v>
      </c>
      <c r="E1081">
        <v>226.35599999999999</v>
      </c>
      <c r="F1081">
        <v>9.9249100000000006</v>
      </c>
      <c r="G1081">
        <v>0</v>
      </c>
      <c r="H1081">
        <v>18.942699999999999</v>
      </c>
      <c r="I1081">
        <v>1.2300499999999999E-3</v>
      </c>
      <c r="J1081">
        <v>0.99953899999999996</v>
      </c>
      <c r="K1081">
        <v>0</v>
      </c>
      <c r="L1081" t="s">
        <v>42</v>
      </c>
    </row>
    <row r="1082" spans="1:12" x14ac:dyDescent="0.25">
      <c r="A1082" t="s">
        <v>70</v>
      </c>
      <c r="B1082">
        <v>236.31</v>
      </c>
      <c r="C1082">
        <v>234.35900000000001</v>
      </c>
      <c r="D1082">
        <v>234.31899999999999</v>
      </c>
      <c r="E1082">
        <v>229.923</v>
      </c>
      <c r="F1082">
        <v>10.0223</v>
      </c>
      <c r="G1082">
        <v>0</v>
      </c>
      <c r="H1082">
        <v>19.067499999999999</v>
      </c>
      <c r="I1082">
        <v>1.2300600000000001E-3</v>
      </c>
      <c r="J1082">
        <v>0.99917</v>
      </c>
      <c r="K1082">
        <v>0</v>
      </c>
      <c r="L1082" t="s">
        <v>42</v>
      </c>
    </row>
    <row r="1083" spans="1:12" x14ac:dyDescent="0.25">
      <c r="A1083" t="s">
        <v>70</v>
      </c>
      <c r="B1083">
        <v>233.95</v>
      </c>
      <c r="C1083">
        <v>231.798</v>
      </c>
      <c r="D1083">
        <v>231.756</v>
      </c>
      <c r="E1083">
        <v>227.364</v>
      </c>
      <c r="F1083">
        <v>9.9349000000000007</v>
      </c>
      <c r="G1083">
        <v>0</v>
      </c>
      <c r="H1083">
        <v>19.020399999999999</v>
      </c>
      <c r="I1083">
        <v>1.2300499999999999E-3</v>
      </c>
      <c r="J1083">
        <v>0.99984700000000004</v>
      </c>
      <c r="K1083">
        <v>0</v>
      </c>
      <c r="L1083" t="s">
        <v>42</v>
      </c>
    </row>
    <row r="1084" spans="1:12" x14ac:dyDescent="0.25">
      <c r="A1084" t="s">
        <v>70</v>
      </c>
      <c r="B1084">
        <v>234.416</v>
      </c>
      <c r="C1084">
        <v>232.45500000000001</v>
      </c>
      <c r="D1084">
        <v>232.41300000000001</v>
      </c>
      <c r="E1084">
        <v>228.05600000000001</v>
      </c>
      <c r="F1084">
        <v>10.1859</v>
      </c>
      <c r="G1084">
        <v>0</v>
      </c>
      <c r="H1084">
        <v>19.267800000000001</v>
      </c>
      <c r="I1084">
        <v>1.2300499999999999E-3</v>
      </c>
      <c r="J1084">
        <v>0.99999300000000002</v>
      </c>
      <c r="K1084">
        <v>0</v>
      </c>
      <c r="L1084" t="s">
        <v>42</v>
      </c>
    </row>
    <row r="1085" spans="1:12" x14ac:dyDescent="0.25">
      <c r="A1085" t="s">
        <v>70</v>
      </c>
      <c r="B1085">
        <v>236.542</v>
      </c>
      <c r="C1085">
        <v>234.50200000000001</v>
      </c>
      <c r="D1085">
        <v>234.459</v>
      </c>
      <c r="E1085">
        <v>230.125</v>
      </c>
      <c r="F1085">
        <v>10.0145</v>
      </c>
      <c r="G1085">
        <v>0</v>
      </c>
      <c r="H1085">
        <v>18.9392</v>
      </c>
      <c r="I1085">
        <v>1.2300600000000001E-3</v>
      </c>
      <c r="J1085">
        <v>0.999695</v>
      </c>
      <c r="K1085">
        <v>0</v>
      </c>
      <c r="L1085" t="s">
        <v>42</v>
      </c>
    </row>
    <row r="1086" spans="1:12" x14ac:dyDescent="0.25">
      <c r="A1086" t="s">
        <v>70</v>
      </c>
      <c r="B1086">
        <v>233.37700000000001</v>
      </c>
      <c r="C1086">
        <v>231.43100000000001</v>
      </c>
      <c r="D1086">
        <v>231.386</v>
      </c>
      <c r="E1086">
        <v>227.03</v>
      </c>
      <c r="F1086">
        <v>9.9395000000000007</v>
      </c>
      <c r="G1086">
        <v>0</v>
      </c>
      <c r="H1086">
        <v>18.885000000000002</v>
      </c>
      <c r="I1086">
        <v>1.2300499999999999E-3</v>
      </c>
      <c r="J1086">
        <v>0.99982499999999996</v>
      </c>
      <c r="K1086">
        <v>0</v>
      </c>
      <c r="L1086" t="s">
        <v>42</v>
      </c>
    </row>
    <row r="1087" spans="1:12" x14ac:dyDescent="0.25">
      <c r="A1087" t="s">
        <v>70</v>
      </c>
      <c r="B1087">
        <v>241.11799999999999</v>
      </c>
      <c r="C1087">
        <v>238.989</v>
      </c>
      <c r="D1087">
        <v>238.94300000000001</v>
      </c>
      <c r="E1087">
        <v>234.58799999999999</v>
      </c>
      <c r="F1087">
        <v>10.387700000000001</v>
      </c>
      <c r="G1087">
        <v>0</v>
      </c>
      <c r="H1087">
        <v>18.813800000000001</v>
      </c>
      <c r="I1087">
        <v>1.2300799999999999E-3</v>
      </c>
      <c r="J1087">
        <v>0.99965999999999999</v>
      </c>
      <c r="K1087">
        <v>0</v>
      </c>
      <c r="L1087" t="s">
        <v>42</v>
      </c>
    </row>
    <row r="1088" spans="1:12" x14ac:dyDescent="0.25">
      <c r="A1088" t="s">
        <v>70</v>
      </c>
      <c r="B1088">
        <v>234.197</v>
      </c>
      <c r="C1088">
        <v>232.244</v>
      </c>
      <c r="D1088">
        <v>232.19900000000001</v>
      </c>
      <c r="E1088">
        <v>227.81299999999999</v>
      </c>
      <c r="F1088">
        <v>9.9937000000000005</v>
      </c>
      <c r="G1088">
        <v>0</v>
      </c>
      <c r="H1088">
        <v>19.1311</v>
      </c>
      <c r="I1088">
        <v>1.2300499999999999E-3</v>
      </c>
      <c r="J1088">
        <v>0.99981200000000003</v>
      </c>
      <c r="K1088">
        <v>0</v>
      </c>
      <c r="L1088" t="s">
        <v>42</v>
      </c>
    </row>
    <row r="1089" spans="1:12" x14ac:dyDescent="0.25">
      <c r="A1089" t="s">
        <v>70</v>
      </c>
      <c r="B1089">
        <v>229.524</v>
      </c>
      <c r="C1089">
        <v>227.57300000000001</v>
      </c>
      <c r="D1089">
        <v>227.53</v>
      </c>
      <c r="E1089">
        <v>223.19200000000001</v>
      </c>
      <c r="F1089">
        <v>9.9956999999999994</v>
      </c>
      <c r="G1089">
        <v>0</v>
      </c>
      <c r="H1089">
        <v>18.893999999999998</v>
      </c>
      <c r="I1089">
        <v>1.2300499999999999E-3</v>
      </c>
      <c r="J1089">
        <v>0.99992499999999995</v>
      </c>
      <c r="K1089">
        <v>0</v>
      </c>
      <c r="L1089" t="s">
        <v>42</v>
      </c>
    </row>
    <row r="1090" spans="1:12" x14ac:dyDescent="0.25">
      <c r="A1090" t="s">
        <v>70</v>
      </c>
      <c r="B1090">
        <v>237.69900000000001</v>
      </c>
      <c r="C1090">
        <v>235.77600000000001</v>
      </c>
      <c r="D1090">
        <v>235.73500000000001</v>
      </c>
      <c r="E1090">
        <v>231.404</v>
      </c>
      <c r="F1090">
        <v>10.0045</v>
      </c>
      <c r="G1090">
        <v>0</v>
      </c>
      <c r="H1090">
        <v>19.001899999999999</v>
      </c>
      <c r="I1090">
        <v>1.2300499999999999E-3</v>
      </c>
      <c r="J1090">
        <v>0.99992300000000001</v>
      </c>
      <c r="K1090">
        <v>0</v>
      </c>
      <c r="L1090" t="s">
        <v>42</v>
      </c>
    </row>
    <row r="1091" spans="1:12" x14ac:dyDescent="0.25">
      <c r="A1091" t="s">
        <v>70</v>
      </c>
      <c r="B1091">
        <v>236.566</v>
      </c>
      <c r="C1091">
        <v>234.50700000000001</v>
      </c>
      <c r="D1091">
        <v>234.45599999999999</v>
      </c>
      <c r="E1091">
        <v>230.09299999999999</v>
      </c>
      <c r="F1091">
        <v>10.6814</v>
      </c>
      <c r="G1091">
        <v>0</v>
      </c>
      <c r="H1091">
        <v>19.046199999999999</v>
      </c>
      <c r="I1091">
        <v>1.2300499999999999E-3</v>
      </c>
      <c r="J1091">
        <v>0.99992400000000004</v>
      </c>
      <c r="K1091">
        <v>0</v>
      </c>
      <c r="L1091" t="s">
        <v>42</v>
      </c>
    </row>
    <row r="1092" spans="1:12" x14ac:dyDescent="0.25">
      <c r="A1092" t="s">
        <v>70</v>
      </c>
      <c r="B1092">
        <v>232.35400000000001</v>
      </c>
      <c r="C1092">
        <v>230.40299999999999</v>
      </c>
      <c r="D1092">
        <v>230.36</v>
      </c>
      <c r="E1092">
        <v>226.017</v>
      </c>
      <c r="F1092">
        <v>9.9789100000000008</v>
      </c>
      <c r="G1092">
        <v>0</v>
      </c>
      <c r="H1092">
        <v>19.017199999999999</v>
      </c>
      <c r="I1092">
        <v>1.2300600000000001E-3</v>
      </c>
      <c r="J1092">
        <v>0.99987700000000002</v>
      </c>
      <c r="K1092">
        <v>0</v>
      </c>
      <c r="L1092" t="s">
        <v>42</v>
      </c>
    </row>
    <row r="1093" spans="1:12" x14ac:dyDescent="0.25">
      <c r="A1093" t="s">
        <v>70</v>
      </c>
      <c r="B1093">
        <v>236.20500000000001</v>
      </c>
      <c r="C1093">
        <v>234.26499999999999</v>
      </c>
      <c r="D1093">
        <v>234.221</v>
      </c>
      <c r="E1093">
        <v>229.85599999999999</v>
      </c>
      <c r="F1093">
        <v>10.321999999999999</v>
      </c>
      <c r="G1093">
        <v>0</v>
      </c>
      <c r="H1093">
        <v>18.917100000000001</v>
      </c>
      <c r="I1093">
        <v>1.2300499999999999E-3</v>
      </c>
      <c r="J1093">
        <v>0.99967399999999995</v>
      </c>
      <c r="K1093">
        <v>0</v>
      </c>
      <c r="L1093" t="s">
        <v>42</v>
      </c>
    </row>
    <row r="1094" spans="1:12" x14ac:dyDescent="0.25">
      <c r="A1094" t="s">
        <v>70</v>
      </c>
      <c r="B1094">
        <v>232.78100000000001</v>
      </c>
      <c r="C1094">
        <v>230.85</v>
      </c>
      <c r="D1094">
        <v>230.809</v>
      </c>
      <c r="E1094">
        <v>226.47</v>
      </c>
      <c r="F1094">
        <v>9.9588000000000001</v>
      </c>
      <c r="G1094">
        <v>0</v>
      </c>
      <c r="H1094">
        <v>18.889500000000002</v>
      </c>
      <c r="I1094">
        <v>1.2300499999999999E-3</v>
      </c>
      <c r="J1094">
        <v>0.99934800000000001</v>
      </c>
      <c r="K1094">
        <v>0</v>
      </c>
      <c r="L1094" t="s">
        <v>42</v>
      </c>
    </row>
    <row r="1095" spans="1:12" x14ac:dyDescent="0.25">
      <c r="A1095" t="s">
        <v>70</v>
      </c>
      <c r="B1095">
        <v>235.53</v>
      </c>
      <c r="C1095">
        <v>233.571</v>
      </c>
      <c r="D1095">
        <v>233.52</v>
      </c>
      <c r="E1095">
        <v>229.11199999999999</v>
      </c>
      <c r="F1095">
        <v>9.9589999999999996</v>
      </c>
      <c r="G1095">
        <v>0</v>
      </c>
      <c r="H1095">
        <v>19.326899999999998</v>
      </c>
      <c r="I1095">
        <v>1.2300499999999999E-3</v>
      </c>
      <c r="J1095">
        <v>0.99990900000000005</v>
      </c>
      <c r="K1095">
        <v>0</v>
      </c>
      <c r="L1095" t="s">
        <v>42</v>
      </c>
    </row>
    <row r="1096" spans="1:12" x14ac:dyDescent="0.25">
      <c r="A1096" t="s">
        <v>70</v>
      </c>
      <c r="B1096">
        <v>233.4</v>
      </c>
      <c r="C1096">
        <v>231.44200000000001</v>
      </c>
      <c r="D1096">
        <v>231.4</v>
      </c>
      <c r="E1096">
        <v>226.934</v>
      </c>
      <c r="F1096">
        <v>9.9656000000000002</v>
      </c>
      <c r="G1096">
        <v>0</v>
      </c>
      <c r="H1096">
        <v>19.085899999999999</v>
      </c>
      <c r="I1096">
        <v>1.2300499999999999E-3</v>
      </c>
      <c r="J1096">
        <v>0.998664</v>
      </c>
      <c r="K1096">
        <v>0</v>
      </c>
      <c r="L1096" t="s">
        <v>42</v>
      </c>
    </row>
    <row r="1097" spans="1:12" x14ac:dyDescent="0.25">
      <c r="A1097" t="s">
        <v>70</v>
      </c>
      <c r="B1097">
        <v>235.036</v>
      </c>
      <c r="C1097">
        <v>233.01300000000001</v>
      </c>
      <c r="D1097">
        <v>232.97300000000001</v>
      </c>
      <c r="E1097">
        <v>228.614</v>
      </c>
      <c r="F1097">
        <v>10.124599999999999</v>
      </c>
      <c r="G1097">
        <v>0</v>
      </c>
      <c r="H1097">
        <v>19.087900000000001</v>
      </c>
      <c r="I1097">
        <v>1.2300499999999999E-3</v>
      </c>
      <c r="J1097">
        <v>0.99863000000000002</v>
      </c>
      <c r="K1097">
        <v>0</v>
      </c>
      <c r="L1097" t="s">
        <v>42</v>
      </c>
    </row>
    <row r="1098" spans="1:12" x14ac:dyDescent="0.25">
      <c r="A1098" t="s">
        <v>70</v>
      </c>
      <c r="B1098">
        <v>235.52600000000001</v>
      </c>
      <c r="C1098">
        <v>233.49</v>
      </c>
      <c r="D1098">
        <v>233.44200000000001</v>
      </c>
      <c r="E1098">
        <v>229.05799999999999</v>
      </c>
      <c r="F1098">
        <v>10.0901</v>
      </c>
      <c r="G1098">
        <v>0</v>
      </c>
      <c r="H1098">
        <v>19.0822</v>
      </c>
      <c r="I1098">
        <v>1.2300600000000001E-3</v>
      </c>
      <c r="J1098">
        <v>0.99943400000000004</v>
      </c>
      <c r="K1098">
        <v>0</v>
      </c>
      <c r="L1098" t="s">
        <v>42</v>
      </c>
    </row>
    <row r="1099" spans="1:12" x14ac:dyDescent="0.25">
      <c r="A1099" t="s">
        <v>70</v>
      </c>
      <c r="B1099">
        <v>236.37799999999999</v>
      </c>
      <c r="C1099">
        <v>234.43</v>
      </c>
      <c r="D1099">
        <v>234.38499999999999</v>
      </c>
      <c r="E1099">
        <v>230.03899999999999</v>
      </c>
      <c r="F1099">
        <v>9.9840999999999998</v>
      </c>
      <c r="G1099">
        <v>0</v>
      </c>
      <c r="H1099">
        <v>18.891999999999999</v>
      </c>
      <c r="I1099">
        <v>1.2300600000000001E-3</v>
      </c>
      <c r="J1099">
        <v>0.99941599999999997</v>
      </c>
      <c r="K1099">
        <v>0</v>
      </c>
      <c r="L1099" t="s">
        <v>42</v>
      </c>
    </row>
    <row r="1100" spans="1:12" x14ac:dyDescent="0.25">
      <c r="A1100" t="s">
        <v>70</v>
      </c>
      <c r="B1100">
        <v>231.02799999999999</v>
      </c>
      <c r="C1100">
        <v>228.982</v>
      </c>
      <c r="D1100">
        <v>228.93899999999999</v>
      </c>
      <c r="E1100">
        <v>224.56200000000001</v>
      </c>
      <c r="F1100">
        <v>10.1294</v>
      </c>
      <c r="G1100">
        <v>0</v>
      </c>
      <c r="H1100">
        <v>19.052600000000002</v>
      </c>
      <c r="I1100">
        <v>1.2300499999999999E-3</v>
      </c>
      <c r="J1100">
        <v>0.99993799999999999</v>
      </c>
      <c r="K1100">
        <v>0</v>
      </c>
      <c r="L1100" t="s">
        <v>42</v>
      </c>
    </row>
    <row r="1101" spans="1:12" x14ac:dyDescent="0.25">
      <c r="A1101" t="s">
        <v>70</v>
      </c>
      <c r="B1101">
        <v>229.881</v>
      </c>
      <c r="C1101">
        <v>227.958</v>
      </c>
      <c r="D1101">
        <v>227.91499999999999</v>
      </c>
      <c r="E1101">
        <v>223.48699999999999</v>
      </c>
      <c r="F1101">
        <v>9.9174000000000007</v>
      </c>
      <c r="G1101">
        <v>0</v>
      </c>
      <c r="H1101">
        <v>19.0488</v>
      </c>
      <c r="I1101">
        <v>1.2300600000000001E-3</v>
      </c>
      <c r="J1101">
        <v>0.99946999999999997</v>
      </c>
      <c r="K1101">
        <v>0</v>
      </c>
      <c r="L1101" t="s">
        <v>42</v>
      </c>
    </row>
    <row r="1102" spans="1:12" x14ac:dyDescent="0.25">
      <c r="A1102" t="s">
        <v>70</v>
      </c>
      <c r="B1102">
        <v>230.667</v>
      </c>
      <c r="C1102">
        <v>228.68</v>
      </c>
      <c r="D1102">
        <v>228.63900000000001</v>
      </c>
      <c r="E1102">
        <v>224.31299999999999</v>
      </c>
      <c r="F1102">
        <v>9.9080999999999992</v>
      </c>
      <c r="G1102">
        <v>0</v>
      </c>
      <c r="H1102">
        <v>18.882400000000001</v>
      </c>
      <c r="I1102">
        <v>1.2300499999999999E-3</v>
      </c>
      <c r="J1102">
        <v>0.99971299999999996</v>
      </c>
      <c r="K1102">
        <v>0</v>
      </c>
      <c r="L1102" t="s">
        <v>42</v>
      </c>
    </row>
    <row r="1103" spans="1:12" x14ac:dyDescent="0.25">
      <c r="A1103" t="s">
        <v>70</v>
      </c>
      <c r="B1103">
        <v>236.96199999999999</v>
      </c>
      <c r="C1103">
        <v>235.006</v>
      </c>
      <c r="D1103">
        <v>234.96700000000001</v>
      </c>
      <c r="E1103">
        <v>230.63800000000001</v>
      </c>
      <c r="F1103">
        <v>9.9038000000000004</v>
      </c>
      <c r="G1103">
        <v>0</v>
      </c>
      <c r="H1103">
        <v>18.9178</v>
      </c>
      <c r="I1103">
        <v>1.2300499999999999E-3</v>
      </c>
      <c r="J1103">
        <v>0.999475</v>
      </c>
      <c r="K1103">
        <v>0</v>
      </c>
      <c r="L1103" t="s">
        <v>42</v>
      </c>
    </row>
    <row r="1104" spans="1:12" x14ac:dyDescent="0.25">
      <c r="A1104" t="s">
        <v>70</v>
      </c>
      <c r="B1104">
        <v>236.71</v>
      </c>
      <c r="C1104">
        <v>234.74</v>
      </c>
      <c r="D1104">
        <v>234.69399999999999</v>
      </c>
      <c r="E1104">
        <v>230.32599999999999</v>
      </c>
      <c r="F1104">
        <v>10.0679</v>
      </c>
      <c r="G1104">
        <v>0</v>
      </c>
      <c r="H1104">
        <v>19.1508</v>
      </c>
      <c r="I1104">
        <v>1.2300900000000001E-3</v>
      </c>
      <c r="J1104">
        <v>0.99805900000000003</v>
      </c>
      <c r="K1104">
        <v>0</v>
      </c>
      <c r="L1104" t="s">
        <v>42</v>
      </c>
    </row>
    <row r="1105" spans="1:25" x14ac:dyDescent="0.25">
      <c r="A1105" t="s">
        <v>70</v>
      </c>
      <c r="B1105">
        <v>230.32900000000001</v>
      </c>
      <c r="C1105">
        <v>228.38200000000001</v>
      </c>
      <c r="D1105">
        <v>228.33799999999999</v>
      </c>
      <c r="E1105">
        <v>223.99700000000001</v>
      </c>
      <c r="F1105">
        <v>9.9692000000000007</v>
      </c>
      <c r="G1105">
        <v>0</v>
      </c>
      <c r="H1105">
        <v>19.035299999999999</v>
      </c>
      <c r="I1105">
        <v>1.2300499999999999E-3</v>
      </c>
      <c r="J1105">
        <v>0.99971299999999996</v>
      </c>
      <c r="K1105">
        <v>0</v>
      </c>
      <c r="L1105" t="s">
        <v>42</v>
      </c>
    </row>
    <row r="1106" spans="1:25" x14ac:dyDescent="0.25">
      <c r="A1106" t="s">
        <v>70</v>
      </c>
      <c r="B1106">
        <v>234.01499999999999</v>
      </c>
      <c r="C1106">
        <v>232.07300000000001</v>
      </c>
      <c r="D1106">
        <v>232.02799999999999</v>
      </c>
      <c r="E1106">
        <v>227.67500000000001</v>
      </c>
      <c r="F1106">
        <v>9.9540100000000002</v>
      </c>
      <c r="G1106">
        <v>0</v>
      </c>
      <c r="H1106">
        <v>19.201799999999999</v>
      </c>
      <c r="I1106">
        <v>1.23007E-3</v>
      </c>
      <c r="J1106">
        <v>0.99925699999999995</v>
      </c>
      <c r="K1106">
        <v>0</v>
      </c>
      <c r="L1106" t="s">
        <v>42</v>
      </c>
    </row>
    <row r="1107" spans="1:25" x14ac:dyDescent="0.25">
      <c r="A1107" t="s">
        <v>70</v>
      </c>
      <c r="B1107">
        <v>232.11199999999999</v>
      </c>
      <c r="C1107">
        <v>230.18700000000001</v>
      </c>
      <c r="D1107">
        <v>230.142</v>
      </c>
      <c r="E1107">
        <v>225.78899999999999</v>
      </c>
      <c r="F1107">
        <v>10.1373</v>
      </c>
      <c r="G1107">
        <v>0</v>
      </c>
      <c r="H1107">
        <v>19.117999999999999</v>
      </c>
      <c r="I1107">
        <v>1.23007E-3</v>
      </c>
      <c r="J1107">
        <v>0.99816300000000002</v>
      </c>
      <c r="K1107">
        <v>0</v>
      </c>
      <c r="L1107" t="s">
        <v>42</v>
      </c>
    </row>
    <row r="1108" spans="1:25" x14ac:dyDescent="0.25">
      <c r="A1108" t="s">
        <v>70</v>
      </c>
      <c r="B1108">
        <v>232.60400000000001</v>
      </c>
      <c r="C1108">
        <v>230.517</v>
      </c>
      <c r="D1108">
        <v>230.47200000000001</v>
      </c>
      <c r="E1108">
        <v>226.08799999999999</v>
      </c>
      <c r="F1108">
        <v>10.381399999999999</v>
      </c>
      <c r="G1108">
        <v>0</v>
      </c>
      <c r="H1108">
        <v>19.0932</v>
      </c>
      <c r="I1108">
        <v>1.2300499999999999E-3</v>
      </c>
      <c r="J1108">
        <v>0.99958999999999998</v>
      </c>
      <c r="K1108">
        <v>0</v>
      </c>
      <c r="L1108" t="s">
        <v>42</v>
      </c>
    </row>
    <row r="1109" spans="1:25" x14ac:dyDescent="0.25">
      <c r="A1109" t="s">
        <v>70</v>
      </c>
      <c r="B1109">
        <v>233.83799999999999</v>
      </c>
      <c r="C1109">
        <v>231.768</v>
      </c>
      <c r="D1109">
        <v>231.72399999999999</v>
      </c>
      <c r="E1109">
        <v>227.33600000000001</v>
      </c>
      <c r="F1109">
        <v>10.016500000000001</v>
      </c>
      <c r="G1109">
        <v>0</v>
      </c>
      <c r="H1109">
        <v>18.9255</v>
      </c>
      <c r="I1109">
        <v>1.2300499999999999E-3</v>
      </c>
      <c r="J1109">
        <v>0.99981799999999998</v>
      </c>
      <c r="K1109">
        <v>0</v>
      </c>
      <c r="L1109" t="s">
        <v>42</v>
      </c>
    </row>
    <row r="1110" spans="1:25" x14ac:dyDescent="0.25">
      <c r="A1110" t="s">
        <v>70</v>
      </c>
      <c r="B1110">
        <v>234.20500000000001</v>
      </c>
      <c r="C1110">
        <v>232.251</v>
      </c>
      <c r="D1110">
        <v>232.21199999999999</v>
      </c>
      <c r="E1110">
        <v>227.84299999999999</v>
      </c>
      <c r="F1110">
        <v>9.9504099999999998</v>
      </c>
      <c r="G1110">
        <v>0</v>
      </c>
      <c r="H1110">
        <v>19.0808</v>
      </c>
      <c r="I1110">
        <v>1.2300499999999999E-3</v>
      </c>
      <c r="J1110">
        <v>0.99969799999999998</v>
      </c>
      <c r="K1110">
        <v>0</v>
      </c>
      <c r="L1110" t="s">
        <v>42</v>
      </c>
    </row>
    <row r="1111" spans="1:25" x14ac:dyDescent="0.25">
      <c r="A1111" t="s">
        <v>70</v>
      </c>
      <c r="B1111">
        <v>236.626</v>
      </c>
      <c r="C1111">
        <v>234.67500000000001</v>
      </c>
      <c r="D1111">
        <v>234.63200000000001</v>
      </c>
      <c r="E1111">
        <v>230.267</v>
      </c>
      <c r="F1111">
        <v>10.350300000000001</v>
      </c>
      <c r="G1111">
        <v>0</v>
      </c>
      <c r="H1111">
        <v>19.0245</v>
      </c>
      <c r="I1111">
        <v>1.2300600000000001E-3</v>
      </c>
      <c r="J1111">
        <v>0.99976200000000004</v>
      </c>
      <c r="K1111">
        <v>0</v>
      </c>
      <c r="L1111" t="s">
        <v>42</v>
      </c>
    </row>
    <row r="1112" spans="1:25" x14ac:dyDescent="0.25">
      <c r="A1112" t="s">
        <v>70</v>
      </c>
      <c r="B1112">
        <v>239.68799999999999</v>
      </c>
      <c r="C1112">
        <v>237.721</v>
      </c>
      <c r="D1112">
        <v>237.678</v>
      </c>
      <c r="E1112">
        <v>232.18100000000001</v>
      </c>
      <c r="F1112">
        <v>10.360099999999999</v>
      </c>
      <c r="G1112">
        <v>0</v>
      </c>
      <c r="H1112">
        <v>19.339099999999998</v>
      </c>
      <c r="I1112">
        <v>1.2300499999999999E-3</v>
      </c>
      <c r="J1112">
        <v>0.99932399999999999</v>
      </c>
      <c r="K1112">
        <v>0</v>
      </c>
      <c r="L1112" t="s">
        <v>42</v>
      </c>
    </row>
    <row r="1113" spans="1:25" x14ac:dyDescent="0.25">
      <c r="A1113" t="s">
        <v>70</v>
      </c>
      <c r="B1113">
        <v>237.60599999999999</v>
      </c>
      <c r="C1113">
        <v>235.648</v>
      </c>
      <c r="D1113">
        <v>235.601</v>
      </c>
      <c r="E1113">
        <v>231.16200000000001</v>
      </c>
      <c r="F1113">
        <v>10.195</v>
      </c>
      <c r="G1113">
        <v>0</v>
      </c>
      <c r="H1113">
        <v>19.052399999999999</v>
      </c>
      <c r="I1113">
        <v>1.2300600000000001E-3</v>
      </c>
      <c r="J1113">
        <v>0.99902400000000002</v>
      </c>
      <c r="K1113">
        <v>0</v>
      </c>
      <c r="L1113" t="s">
        <v>42</v>
      </c>
    </row>
    <row r="1114" spans="1:25" x14ac:dyDescent="0.25">
      <c r="A1114" t="s">
        <v>70</v>
      </c>
      <c r="B1114">
        <v>236.809</v>
      </c>
      <c r="C1114">
        <v>234.86199999999999</v>
      </c>
      <c r="D1114">
        <v>234.821</v>
      </c>
      <c r="E1114">
        <v>230.49199999999999</v>
      </c>
      <c r="F1114">
        <v>10.636900000000001</v>
      </c>
      <c r="G1114">
        <v>0</v>
      </c>
      <c r="H1114">
        <v>18.835799999999999</v>
      </c>
      <c r="I1114">
        <v>1.23015E-3</v>
      </c>
      <c r="J1114">
        <v>0.99983</v>
      </c>
      <c r="K1114">
        <v>0</v>
      </c>
      <c r="L1114" t="s">
        <v>42</v>
      </c>
    </row>
    <row r="1115" spans="1:25" x14ac:dyDescent="0.25">
      <c r="A1115" t="s">
        <v>70</v>
      </c>
      <c r="B1115">
        <v>235.809</v>
      </c>
      <c r="C1115">
        <v>233.87</v>
      </c>
      <c r="D1115">
        <v>233.828</v>
      </c>
      <c r="E1115">
        <v>229.47900000000001</v>
      </c>
      <c r="F1115">
        <v>10.426</v>
      </c>
      <c r="G1115">
        <v>0</v>
      </c>
      <c r="H1115">
        <v>18.9773</v>
      </c>
      <c r="I1115">
        <v>1.2300499999999999E-3</v>
      </c>
      <c r="J1115">
        <v>0.99951900000000005</v>
      </c>
      <c r="K1115">
        <v>0</v>
      </c>
      <c r="L1115" t="s">
        <v>42</v>
      </c>
    </row>
    <row r="1116" spans="1:25" x14ac:dyDescent="0.25">
      <c r="A1116" t="s">
        <v>70</v>
      </c>
      <c r="B1116">
        <v>233.92500000000001</v>
      </c>
      <c r="C1116">
        <v>231.893</v>
      </c>
      <c r="D1116">
        <v>231.851</v>
      </c>
      <c r="E1116">
        <v>227.511</v>
      </c>
      <c r="F1116">
        <v>10.066700000000001</v>
      </c>
      <c r="G1116">
        <v>0</v>
      </c>
      <c r="H1116">
        <v>18.927199999999999</v>
      </c>
      <c r="I1116">
        <v>1.2300499999999999E-3</v>
      </c>
      <c r="J1116">
        <v>0.99998699999999996</v>
      </c>
      <c r="K1116">
        <v>0</v>
      </c>
      <c r="L1116" t="s">
        <v>42</v>
      </c>
    </row>
    <row r="1117" spans="1:25" x14ac:dyDescent="0.25">
      <c r="A1117" t="s">
        <v>70</v>
      </c>
      <c r="B1117">
        <v>234.547</v>
      </c>
      <c r="C1117">
        <v>232.49299999999999</v>
      </c>
      <c r="D1117">
        <v>232.44800000000001</v>
      </c>
      <c r="E1117">
        <v>227.96199999999999</v>
      </c>
      <c r="F1117">
        <v>9.9885000000000002</v>
      </c>
      <c r="G1117">
        <v>0</v>
      </c>
      <c r="H1117">
        <v>19.199400000000001</v>
      </c>
      <c r="I1117">
        <v>1.23007E-3</v>
      </c>
      <c r="J1117">
        <v>0.99942299999999995</v>
      </c>
      <c r="K1117">
        <v>0</v>
      </c>
      <c r="L1117" t="s">
        <v>42</v>
      </c>
    </row>
    <row r="1118" spans="1:25" x14ac:dyDescent="0.25">
      <c r="A1118" t="s">
        <v>70</v>
      </c>
      <c r="B1118">
        <v>233.09</v>
      </c>
      <c r="C1118">
        <v>231.053</v>
      </c>
      <c r="D1118">
        <v>231.00899999999999</v>
      </c>
      <c r="E1118">
        <v>226.66300000000001</v>
      </c>
      <c r="F1118">
        <v>9.9509100000000004</v>
      </c>
      <c r="G1118">
        <v>0</v>
      </c>
      <c r="H1118">
        <v>19.136099999999999</v>
      </c>
      <c r="I1118">
        <v>1.2300499999999999E-3</v>
      </c>
      <c r="J1118">
        <v>0.99960800000000005</v>
      </c>
      <c r="K1118">
        <v>0</v>
      </c>
      <c r="L1118" t="s">
        <v>42</v>
      </c>
    </row>
    <row r="1119" spans="1:25" x14ac:dyDescent="0.25">
      <c r="A1119" t="s">
        <v>70</v>
      </c>
      <c r="B1119">
        <v>235.69</v>
      </c>
      <c r="C1119">
        <v>233.67099999999999</v>
      </c>
      <c r="D1119">
        <v>233.62899999999999</v>
      </c>
      <c r="E1119">
        <v>229.29900000000001</v>
      </c>
      <c r="F1119">
        <v>9.8971099999999996</v>
      </c>
      <c r="G1119">
        <v>0</v>
      </c>
      <c r="H1119">
        <v>18.8508</v>
      </c>
      <c r="I1119">
        <v>1.2300499999999999E-3</v>
      </c>
      <c r="J1119">
        <v>0.99991300000000005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70</v>
      </c>
      <c r="B1120">
        <v>239.767</v>
      </c>
      <c r="C1120">
        <v>237.77699999999999</v>
      </c>
      <c r="D1120">
        <v>237.732</v>
      </c>
      <c r="E1120">
        <v>233.35300000000001</v>
      </c>
      <c r="F1120">
        <v>10.0631</v>
      </c>
      <c r="G1120">
        <v>0</v>
      </c>
      <c r="H1120">
        <v>19.081900000000001</v>
      </c>
      <c r="I1120">
        <v>1.2300499999999999E-3</v>
      </c>
      <c r="J1120">
        <v>0.99853800000000004</v>
      </c>
      <c r="K1120">
        <v>0</v>
      </c>
      <c r="L1120" t="s">
        <v>42</v>
      </c>
      <c r="R1120">
        <f>AVERAGE(B1071:B1120)</f>
        <v>234.85801999999993</v>
      </c>
      <c r="S1120">
        <f>AVERAGE(C1071:C1120)</f>
        <v>232.87307999999996</v>
      </c>
      <c r="U1120">
        <f>_xlfn.VAR.P(B1071:B1120)</f>
        <v>11.371559619599999</v>
      </c>
      <c r="V1120">
        <f>_xlfn.VAR.P(C1071:C1120)</f>
        <v>11.352722433599993</v>
      </c>
      <c r="X1120">
        <f>1.96*SQRT(U1120)/50</f>
        <v>0.13218923319946349</v>
      </c>
      <c r="Y1120">
        <f>1.96*SQRT(V1120)/50</f>
        <v>0.13207970093987606</v>
      </c>
    </row>
    <row r="1121" spans="1:15" x14ac:dyDescent="0.25">
      <c r="A1121" t="s">
        <v>70</v>
      </c>
      <c r="B1121">
        <v>11862.637199999999</v>
      </c>
      <c r="C1121" t="s">
        <v>36</v>
      </c>
    </row>
    <row r="1122" spans="1:15" x14ac:dyDescent="0.25">
      <c r="A1122" t="s">
        <v>154</v>
      </c>
      <c r="B1122">
        <v>436.00299999999999</v>
      </c>
      <c r="C1122">
        <v>371.38200000000001</v>
      </c>
      <c r="D1122">
        <v>371.33100000000002</v>
      </c>
      <c r="E1122">
        <v>366.42599999999999</v>
      </c>
      <c r="F1122">
        <v>11.6995</v>
      </c>
      <c r="G1122">
        <v>103.45399999999999</v>
      </c>
      <c r="H1122">
        <v>20.580300000000001</v>
      </c>
      <c r="I1122">
        <v>13.4282</v>
      </c>
      <c r="J1122">
        <v>43.6877</v>
      </c>
      <c r="K1122">
        <v>232.84700000000001</v>
      </c>
      <c r="L1122">
        <v>1.2300499999999999E-3</v>
      </c>
      <c r="M1122">
        <v>0.99912000000000001</v>
      </c>
      <c r="N1122">
        <v>0</v>
      </c>
      <c r="O1122" t="s">
        <v>42</v>
      </c>
    </row>
    <row r="1123" spans="1:15" x14ac:dyDescent="0.25">
      <c r="A1123" t="s">
        <v>154</v>
      </c>
      <c r="B1123">
        <v>416.43799999999999</v>
      </c>
      <c r="C1123">
        <v>350.87299999999999</v>
      </c>
      <c r="D1123">
        <v>350.82400000000001</v>
      </c>
      <c r="E1123">
        <v>345.92700000000002</v>
      </c>
      <c r="F1123">
        <v>10.912800000000001</v>
      </c>
      <c r="G1123">
        <v>101.548</v>
      </c>
      <c r="H1123">
        <v>19.295100000000001</v>
      </c>
      <c r="I1123">
        <v>13.3301</v>
      </c>
      <c r="J1123">
        <v>43.451500000000003</v>
      </c>
      <c r="K1123">
        <v>215.215</v>
      </c>
      <c r="L1123">
        <v>1.23007E-3</v>
      </c>
      <c r="M1123">
        <v>0.99924900000000005</v>
      </c>
      <c r="N1123">
        <v>0</v>
      </c>
      <c r="O1123" t="s">
        <v>42</v>
      </c>
    </row>
    <row r="1124" spans="1:15" x14ac:dyDescent="0.25">
      <c r="A1124" t="s">
        <v>154</v>
      </c>
      <c r="B1124">
        <v>429.43799999999999</v>
      </c>
      <c r="C1124">
        <v>367.92399999999998</v>
      </c>
      <c r="D1124">
        <v>367.87099999999998</v>
      </c>
      <c r="E1124">
        <v>362.88900000000001</v>
      </c>
      <c r="F1124">
        <v>10.926500000000001</v>
      </c>
      <c r="G1124">
        <v>102.82899999999999</v>
      </c>
      <c r="H1124">
        <v>19.328600000000002</v>
      </c>
      <c r="I1124">
        <v>13.5337</v>
      </c>
      <c r="J1124">
        <v>44.281399999999998</v>
      </c>
      <c r="K1124">
        <v>230.77099999999999</v>
      </c>
      <c r="L1124">
        <v>1.2300499999999999E-3</v>
      </c>
      <c r="M1124">
        <v>0.99986200000000003</v>
      </c>
      <c r="N1124">
        <v>0</v>
      </c>
      <c r="O1124" t="s">
        <v>42</v>
      </c>
    </row>
    <row r="1125" spans="1:15" x14ac:dyDescent="0.25">
      <c r="A1125" t="s">
        <v>154</v>
      </c>
      <c r="B1125">
        <v>425.31299999999999</v>
      </c>
      <c r="C1125">
        <v>363.29500000000002</v>
      </c>
      <c r="D1125">
        <v>363.24900000000002</v>
      </c>
      <c r="E1125">
        <v>358.38900000000001</v>
      </c>
      <c r="F1125">
        <v>10.8797</v>
      </c>
      <c r="G1125">
        <v>101.816</v>
      </c>
      <c r="H1125">
        <v>19.319099999999999</v>
      </c>
      <c r="I1125">
        <v>13.9259</v>
      </c>
      <c r="J1125">
        <v>43.123699999999999</v>
      </c>
      <c r="K1125">
        <v>227.583</v>
      </c>
      <c r="L1125">
        <v>1.2300600000000001E-3</v>
      </c>
      <c r="M1125">
        <v>0.99997800000000003</v>
      </c>
      <c r="N1125">
        <v>0</v>
      </c>
      <c r="O1125" t="s">
        <v>42</v>
      </c>
    </row>
    <row r="1126" spans="1:15" x14ac:dyDescent="0.25">
      <c r="A1126" t="s">
        <v>154</v>
      </c>
      <c r="B1126">
        <v>438.35300000000001</v>
      </c>
      <c r="C1126">
        <v>373.983</v>
      </c>
      <c r="D1126">
        <v>373.93200000000002</v>
      </c>
      <c r="E1126">
        <v>368.44799999999998</v>
      </c>
      <c r="F1126">
        <v>11.0495</v>
      </c>
      <c r="G1126">
        <v>104.18300000000001</v>
      </c>
      <c r="H1126">
        <v>19.297699999999999</v>
      </c>
      <c r="I1126">
        <v>15.124499999999999</v>
      </c>
      <c r="J1126">
        <v>43.513300000000001</v>
      </c>
      <c r="K1126">
        <v>234.797</v>
      </c>
      <c r="L1126">
        <v>1.2300499999999999E-3</v>
      </c>
      <c r="M1126">
        <v>0.999718</v>
      </c>
      <c r="N1126">
        <v>0</v>
      </c>
      <c r="O1126" t="s">
        <v>42</v>
      </c>
    </row>
    <row r="1127" spans="1:15" x14ac:dyDescent="0.25">
      <c r="A1127" t="s">
        <v>154</v>
      </c>
      <c r="B1127">
        <v>415.363</v>
      </c>
      <c r="C1127">
        <v>350.94799999999998</v>
      </c>
      <c r="D1127">
        <v>350.90199999999999</v>
      </c>
      <c r="E1127">
        <v>346.01</v>
      </c>
      <c r="F1127">
        <v>10.9255</v>
      </c>
      <c r="G1127">
        <v>101.066</v>
      </c>
      <c r="H1127">
        <v>19.332599999999999</v>
      </c>
      <c r="I1127">
        <v>13.1853</v>
      </c>
      <c r="J1127">
        <v>43.128700000000002</v>
      </c>
      <c r="K1127">
        <v>215.899</v>
      </c>
      <c r="L1127">
        <v>1.2300499999999999E-3</v>
      </c>
      <c r="M1127">
        <v>0.99878500000000003</v>
      </c>
      <c r="N1127">
        <v>0</v>
      </c>
      <c r="O1127" t="s">
        <v>42</v>
      </c>
    </row>
    <row r="1128" spans="1:15" x14ac:dyDescent="0.25">
      <c r="A1128" t="s">
        <v>154</v>
      </c>
      <c r="B1128">
        <v>433.995</v>
      </c>
      <c r="C1128">
        <v>372.68299999999999</v>
      </c>
      <c r="D1128">
        <v>372.63299999999998</v>
      </c>
      <c r="E1128">
        <v>367.67</v>
      </c>
      <c r="F1128">
        <v>10.830500000000001</v>
      </c>
      <c r="G1128">
        <v>103.446</v>
      </c>
      <c r="H1128">
        <v>19.430199999999999</v>
      </c>
      <c r="I1128">
        <v>14.6051</v>
      </c>
      <c r="J1128">
        <v>43.677399999999999</v>
      </c>
      <c r="K1128">
        <v>235.24600000000001</v>
      </c>
      <c r="L1128">
        <v>1.2300499999999999E-3</v>
      </c>
      <c r="M1128">
        <v>0.99949600000000005</v>
      </c>
      <c r="N1128">
        <v>0</v>
      </c>
      <c r="O1128" t="s">
        <v>42</v>
      </c>
    </row>
    <row r="1129" spans="1:15" x14ac:dyDescent="0.25">
      <c r="A1129" t="s">
        <v>154</v>
      </c>
      <c r="B1129">
        <v>421.29300000000001</v>
      </c>
      <c r="C1129">
        <v>356.25599999999997</v>
      </c>
      <c r="D1129">
        <v>356.20499999999998</v>
      </c>
      <c r="E1129">
        <v>351.17399999999998</v>
      </c>
      <c r="F1129">
        <v>11.648</v>
      </c>
      <c r="G1129">
        <v>101.74299999999999</v>
      </c>
      <c r="H1129">
        <v>19.4283</v>
      </c>
      <c r="I1129">
        <v>13.295400000000001</v>
      </c>
      <c r="J1129">
        <v>43.439799999999998</v>
      </c>
      <c r="K1129">
        <v>219.54</v>
      </c>
      <c r="L1129">
        <v>1.2300499999999999E-3</v>
      </c>
      <c r="M1129">
        <v>0.99900999999999995</v>
      </c>
      <c r="N1129">
        <v>0</v>
      </c>
      <c r="O1129" t="s">
        <v>42</v>
      </c>
    </row>
    <row r="1130" spans="1:15" x14ac:dyDescent="0.25">
      <c r="A1130" t="s">
        <v>154</v>
      </c>
      <c r="B1130">
        <v>411.56599999999997</v>
      </c>
      <c r="C1130">
        <v>349.81200000000001</v>
      </c>
      <c r="D1130">
        <v>349.767</v>
      </c>
      <c r="E1130">
        <v>344.89299999999997</v>
      </c>
      <c r="F1130">
        <v>10.936400000000001</v>
      </c>
      <c r="G1130">
        <v>100.45699999999999</v>
      </c>
      <c r="H1130">
        <v>19.506900000000002</v>
      </c>
      <c r="I1130">
        <v>13.173</v>
      </c>
      <c r="J1130">
        <v>42.340499999999999</v>
      </c>
      <c r="K1130">
        <v>215.32900000000001</v>
      </c>
      <c r="L1130">
        <v>1.23011E-3</v>
      </c>
      <c r="M1130">
        <v>0.999641</v>
      </c>
      <c r="N1130">
        <v>0</v>
      </c>
      <c r="O1130" t="s">
        <v>42</v>
      </c>
    </row>
    <row r="1131" spans="1:15" x14ac:dyDescent="0.25">
      <c r="A1131" t="s">
        <v>154</v>
      </c>
      <c r="B1131">
        <v>434.43299999999999</v>
      </c>
      <c r="C1131">
        <v>369.19900000000001</v>
      </c>
      <c r="D1131">
        <v>369.14600000000002</v>
      </c>
      <c r="E1131">
        <v>364.18400000000003</v>
      </c>
      <c r="F1131">
        <v>10.9953</v>
      </c>
      <c r="G1131">
        <v>102.384</v>
      </c>
      <c r="H1131">
        <v>19.321999999999999</v>
      </c>
      <c r="I1131">
        <v>13.349299999999999</v>
      </c>
      <c r="J1131">
        <v>44.070399999999999</v>
      </c>
      <c r="K1131">
        <v>232.68600000000001</v>
      </c>
      <c r="L1131">
        <v>1.2300499999999999E-3</v>
      </c>
      <c r="M1131">
        <v>0.99941500000000005</v>
      </c>
      <c r="N1131">
        <v>0</v>
      </c>
      <c r="O1131" t="s">
        <v>42</v>
      </c>
    </row>
    <row r="1132" spans="1:15" x14ac:dyDescent="0.25">
      <c r="A1132" t="s">
        <v>154</v>
      </c>
      <c r="B1132">
        <v>414.09800000000001</v>
      </c>
      <c r="C1132">
        <v>350.839</v>
      </c>
      <c r="D1132">
        <v>350.79500000000002</v>
      </c>
      <c r="E1132">
        <v>345.91</v>
      </c>
      <c r="F1132">
        <v>10.9177</v>
      </c>
      <c r="G1132">
        <v>100.093</v>
      </c>
      <c r="H1132">
        <v>19.240500000000001</v>
      </c>
      <c r="I1132">
        <v>13.136200000000001</v>
      </c>
      <c r="J1132">
        <v>42.3735</v>
      </c>
      <c r="K1132">
        <v>216.81800000000001</v>
      </c>
      <c r="L1132">
        <v>1.2300499999999999E-3</v>
      </c>
      <c r="M1132">
        <v>0.99988100000000002</v>
      </c>
      <c r="N1132">
        <v>0</v>
      </c>
      <c r="O1132" t="s">
        <v>42</v>
      </c>
    </row>
    <row r="1133" spans="1:15" x14ac:dyDescent="0.25">
      <c r="A1133" t="s">
        <v>154</v>
      </c>
      <c r="B1133">
        <v>412.41899999999998</v>
      </c>
      <c r="C1133">
        <v>347.81900000000002</v>
      </c>
      <c r="D1133">
        <v>347.77100000000002</v>
      </c>
      <c r="E1133">
        <v>342.83</v>
      </c>
      <c r="F1133">
        <v>10.9185</v>
      </c>
      <c r="G1133">
        <v>101.249</v>
      </c>
      <c r="H1133">
        <v>19.382000000000001</v>
      </c>
      <c r="I1133">
        <v>13.1913</v>
      </c>
      <c r="J1133">
        <v>43.284799999999997</v>
      </c>
      <c r="K1133">
        <v>212.43299999999999</v>
      </c>
      <c r="L1133">
        <v>1.2300799999999999E-3</v>
      </c>
      <c r="M1133">
        <v>0.99959799999999999</v>
      </c>
      <c r="N1133">
        <v>0</v>
      </c>
      <c r="O1133" t="s">
        <v>42</v>
      </c>
    </row>
    <row r="1134" spans="1:15" x14ac:dyDescent="0.25">
      <c r="A1134" t="s">
        <v>154</v>
      </c>
      <c r="B1134">
        <v>414.94900000000001</v>
      </c>
      <c r="C1134">
        <v>352.69099999999997</v>
      </c>
      <c r="D1134">
        <v>352.64100000000002</v>
      </c>
      <c r="E1134">
        <v>347.74</v>
      </c>
      <c r="F1134">
        <v>10.8932</v>
      </c>
      <c r="G1134">
        <v>101.69</v>
      </c>
      <c r="H1134">
        <v>19.432400000000001</v>
      </c>
      <c r="I1134">
        <v>13.161799999999999</v>
      </c>
      <c r="J1134">
        <v>43.294400000000003</v>
      </c>
      <c r="K1134">
        <v>217.03700000000001</v>
      </c>
      <c r="L1134">
        <v>1.2300499999999999E-3</v>
      </c>
      <c r="M1134">
        <v>0.99982400000000005</v>
      </c>
      <c r="N1134">
        <v>0</v>
      </c>
      <c r="O1134" t="s">
        <v>42</v>
      </c>
    </row>
    <row r="1135" spans="1:15" x14ac:dyDescent="0.25">
      <c r="A1135" t="s">
        <v>154</v>
      </c>
      <c r="B1135">
        <v>424.00700000000001</v>
      </c>
      <c r="C1135">
        <v>359.27800000000002</v>
      </c>
      <c r="D1135">
        <v>359.23</v>
      </c>
      <c r="E1135">
        <v>354.33600000000001</v>
      </c>
      <c r="F1135">
        <v>10.914999999999999</v>
      </c>
      <c r="G1135">
        <v>101.63</v>
      </c>
      <c r="H1135">
        <v>19.378900000000002</v>
      </c>
      <c r="I1135">
        <v>13.289199999999999</v>
      </c>
      <c r="J1135">
        <v>43.179200000000002</v>
      </c>
      <c r="K1135">
        <v>223.51599999999999</v>
      </c>
      <c r="L1135">
        <v>1.2300499999999999E-3</v>
      </c>
      <c r="M1135">
        <v>0.99878100000000003</v>
      </c>
      <c r="N1135">
        <v>0</v>
      </c>
      <c r="O1135" t="s">
        <v>42</v>
      </c>
    </row>
    <row r="1136" spans="1:15" x14ac:dyDescent="0.25">
      <c r="A1136" t="s">
        <v>154</v>
      </c>
      <c r="B1136">
        <v>423.25599999999997</v>
      </c>
      <c r="C1136">
        <v>359.65</v>
      </c>
      <c r="D1136">
        <v>359.60199999999998</v>
      </c>
      <c r="E1136">
        <v>354.63499999999999</v>
      </c>
      <c r="F1136">
        <v>10.876300000000001</v>
      </c>
      <c r="G1136">
        <v>101.643</v>
      </c>
      <c r="H1136">
        <v>19.317299999999999</v>
      </c>
      <c r="I1136">
        <v>13.311999999999999</v>
      </c>
      <c r="J1136">
        <v>43.3504</v>
      </c>
      <c r="K1136">
        <v>223.89699999999999</v>
      </c>
      <c r="L1136">
        <v>1.2300499999999999E-3</v>
      </c>
      <c r="M1136">
        <v>0.99934900000000004</v>
      </c>
      <c r="N1136">
        <v>0</v>
      </c>
      <c r="O1136" t="s">
        <v>42</v>
      </c>
    </row>
    <row r="1137" spans="1:15" x14ac:dyDescent="0.25">
      <c r="A1137" t="s">
        <v>154</v>
      </c>
      <c r="B1137">
        <v>424.54300000000001</v>
      </c>
      <c r="C1137">
        <v>359.01499999999999</v>
      </c>
      <c r="D1137">
        <v>358.96800000000002</v>
      </c>
      <c r="E1137">
        <v>354.06599999999997</v>
      </c>
      <c r="F1137">
        <v>10.850300000000001</v>
      </c>
      <c r="G1137">
        <v>100.904</v>
      </c>
      <c r="H1137">
        <v>19.476900000000001</v>
      </c>
      <c r="I1137">
        <v>13.3538</v>
      </c>
      <c r="J1137">
        <v>42.755400000000002</v>
      </c>
      <c r="K1137">
        <v>224.27099999999999</v>
      </c>
      <c r="L1137">
        <v>1.2300499999999999E-3</v>
      </c>
      <c r="M1137">
        <v>0.99996700000000005</v>
      </c>
      <c r="N1137">
        <v>0</v>
      </c>
      <c r="O1137" t="s">
        <v>42</v>
      </c>
    </row>
    <row r="1138" spans="1:15" x14ac:dyDescent="0.25">
      <c r="A1138" t="s">
        <v>154</v>
      </c>
      <c r="B1138">
        <v>427.923</v>
      </c>
      <c r="C1138">
        <v>361.65499999999997</v>
      </c>
      <c r="D1138">
        <v>361.03399999999999</v>
      </c>
      <c r="E1138">
        <v>356.15199999999999</v>
      </c>
      <c r="F1138">
        <v>11.0739</v>
      </c>
      <c r="G1138">
        <v>101.497</v>
      </c>
      <c r="H1138">
        <v>19.321100000000001</v>
      </c>
      <c r="I1138">
        <v>13.2928</v>
      </c>
      <c r="J1138">
        <v>43.272799999999997</v>
      </c>
      <c r="K1138">
        <v>225.29300000000001</v>
      </c>
      <c r="L1138">
        <v>1.2300499999999999E-3</v>
      </c>
      <c r="M1138">
        <v>0.99982700000000002</v>
      </c>
      <c r="N1138">
        <v>0</v>
      </c>
      <c r="O1138" t="s">
        <v>42</v>
      </c>
    </row>
    <row r="1139" spans="1:15" x14ac:dyDescent="0.25">
      <c r="A1139" t="s">
        <v>154</v>
      </c>
      <c r="B1139">
        <v>415.68799999999999</v>
      </c>
      <c r="C1139">
        <v>353.803</v>
      </c>
      <c r="D1139">
        <v>353.755</v>
      </c>
      <c r="E1139">
        <v>348.85199999999998</v>
      </c>
      <c r="F1139">
        <v>10.9063</v>
      </c>
      <c r="G1139">
        <v>101.074</v>
      </c>
      <c r="H1139">
        <v>19.270099999999999</v>
      </c>
      <c r="I1139">
        <v>13.2318</v>
      </c>
      <c r="J1139">
        <v>43.104799999999997</v>
      </c>
      <c r="K1139">
        <v>218.726</v>
      </c>
      <c r="L1139">
        <v>1.2300499999999999E-3</v>
      </c>
      <c r="M1139">
        <v>0.99990800000000002</v>
      </c>
      <c r="N1139">
        <v>0</v>
      </c>
      <c r="O1139" t="s">
        <v>42</v>
      </c>
    </row>
    <row r="1140" spans="1:15" x14ac:dyDescent="0.25">
      <c r="A1140" t="s">
        <v>154</v>
      </c>
      <c r="B1140">
        <v>429.72300000000001</v>
      </c>
      <c r="C1140">
        <v>365.58100000000002</v>
      </c>
      <c r="D1140">
        <v>365.536</v>
      </c>
      <c r="E1140">
        <v>360.67200000000003</v>
      </c>
      <c r="F1140">
        <v>10.7605</v>
      </c>
      <c r="G1140">
        <v>102.276</v>
      </c>
      <c r="H1140">
        <v>19.246700000000001</v>
      </c>
      <c r="I1140">
        <v>13.364100000000001</v>
      </c>
      <c r="J1140">
        <v>43.224400000000003</v>
      </c>
      <c r="K1140">
        <v>229.548</v>
      </c>
      <c r="L1140">
        <v>1.2300499999999999E-3</v>
      </c>
      <c r="M1140">
        <v>0.999247</v>
      </c>
      <c r="N1140">
        <v>0</v>
      </c>
      <c r="O1140" t="s">
        <v>42</v>
      </c>
    </row>
    <row r="1141" spans="1:15" x14ac:dyDescent="0.25">
      <c r="A1141" t="s">
        <v>154</v>
      </c>
      <c r="B1141">
        <v>424.68400000000003</v>
      </c>
      <c r="C1141">
        <v>362.78199999999998</v>
      </c>
      <c r="D1141">
        <v>362.73200000000003</v>
      </c>
      <c r="E1141">
        <v>357.78100000000001</v>
      </c>
      <c r="F1141">
        <v>10.8306</v>
      </c>
      <c r="G1141">
        <v>101.729</v>
      </c>
      <c r="H1141">
        <v>19.1875</v>
      </c>
      <c r="I1141">
        <v>13.294600000000001</v>
      </c>
      <c r="J1141">
        <v>43.6248</v>
      </c>
      <c r="K1141">
        <v>226.91300000000001</v>
      </c>
      <c r="L1141">
        <v>1.2300600000000001E-3</v>
      </c>
      <c r="M1141">
        <v>0.99996300000000005</v>
      </c>
      <c r="N1141">
        <v>0</v>
      </c>
      <c r="O1141" t="s">
        <v>42</v>
      </c>
    </row>
    <row r="1142" spans="1:15" x14ac:dyDescent="0.25">
      <c r="A1142" t="s">
        <v>154</v>
      </c>
      <c r="B1142">
        <v>424.42899999999997</v>
      </c>
      <c r="C1142">
        <v>362.12299999999999</v>
      </c>
      <c r="D1142">
        <v>362.08</v>
      </c>
      <c r="E1142">
        <v>357.23099999999999</v>
      </c>
      <c r="F1142">
        <v>11.010199999999999</v>
      </c>
      <c r="G1142">
        <v>100.42100000000001</v>
      </c>
      <c r="H1142">
        <v>19.177</v>
      </c>
      <c r="I1142">
        <v>13.2979</v>
      </c>
      <c r="J1142">
        <v>42.487000000000002</v>
      </c>
      <c r="K1142">
        <v>227.733</v>
      </c>
      <c r="L1142">
        <v>1.2300499999999999E-3</v>
      </c>
      <c r="M1142">
        <v>0.99957399999999996</v>
      </c>
      <c r="N1142">
        <v>0</v>
      </c>
      <c r="O1142" t="s">
        <v>42</v>
      </c>
    </row>
    <row r="1143" spans="1:15" x14ac:dyDescent="0.25">
      <c r="A1143" t="s">
        <v>154</v>
      </c>
      <c r="B1143">
        <v>421.02</v>
      </c>
      <c r="C1143">
        <v>359.75200000000001</v>
      </c>
      <c r="D1143">
        <v>359.70499999999998</v>
      </c>
      <c r="E1143">
        <v>354.80900000000003</v>
      </c>
      <c r="F1143">
        <v>10.8545</v>
      </c>
      <c r="G1143">
        <v>100.938</v>
      </c>
      <c r="H1143">
        <v>19.273700000000002</v>
      </c>
      <c r="I1143">
        <v>13.302300000000001</v>
      </c>
      <c r="J1143">
        <v>42.958599999999997</v>
      </c>
      <c r="K1143">
        <v>224.75700000000001</v>
      </c>
      <c r="L1143">
        <v>1.2300600000000001E-3</v>
      </c>
      <c r="M1143">
        <v>0.99981100000000001</v>
      </c>
      <c r="N1143">
        <v>0</v>
      </c>
      <c r="O1143" t="s">
        <v>42</v>
      </c>
    </row>
    <row r="1144" spans="1:15" x14ac:dyDescent="0.25">
      <c r="A1144" t="s">
        <v>154</v>
      </c>
      <c r="B1144">
        <v>420.28300000000002</v>
      </c>
      <c r="C1144">
        <v>358.95</v>
      </c>
      <c r="D1144">
        <v>358.90199999999999</v>
      </c>
      <c r="E1144">
        <v>353.89600000000002</v>
      </c>
      <c r="F1144">
        <v>11.103199999999999</v>
      </c>
      <c r="G1144">
        <v>101.069</v>
      </c>
      <c r="H1144">
        <v>19.333500000000001</v>
      </c>
      <c r="I1144">
        <v>13.3165</v>
      </c>
      <c r="J1144">
        <v>42.820799999999998</v>
      </c>
      <c r="K1144">
        <v>223.536</v>
      </c>
      <c r="L1144">
        <v>1.2300499999999999E-3</v>
      </c>
      <c r="M1144">
        <v>0.99898399999999998</v>
      </c>
      <c r="N1144">
        <v>0</v>
      </c>
      <c r="O1144" t="s">
        <v>42</v>
      </c>
    </row>
    <row r="1145" spans="1:15" x14ac:dyDescent="0.25">
      <c r="A1145" t="s">
        <v>154</v>
      </c>
      <c r="B1145">
        <v>424.63299999999998</v>
      </c>
      <c r="C1145">
        <v>359.05700000000002</v>
      </c>
      <c r="D1145">
        <v>359.00900000000001</v>
      </c>
      <c r="E1145">
        <v>354.08600000000001</v>
      </c>
      <c r="F1145">
        <v>10.886699999999999</v>
      </c>
      <c r="G1145">
        <v>101.489</v>
      </c>
      <c r="H1145">
        <v>19.2822</v>
      </c>
      <c r="I1145">
        <v>13.357699999999999</v>
      </c>
      <c r="J1145">
        <v>43.134900000000002</v>
      </c>
      <c r="K1145">
        <v>223.328</v>
      </c>
      <c r="L1145">
        <v>1.2300600000000001E-3</v>
      </c>
      <c r="M1145">
        <v>0.99923200000000001</v>
      </c>
      <c r="N1145">
        <v>0</v>
      </c>
      <c r="O1145" t="s">
        <v>42</v>
      </c>
    </row>
    <row r="1146" spans="1:15" x14ac:dyDescent="0.25">
      <c r="A1146" t="s">
        <v>154</v>
      </c>
      <c r="B1146">
        <v>425.245</v>
      </c>
      <c r="C1146">
        <v>360.31299999999999</v>
      </c>
      <c r="D1146">
        <v>360.25700000000001</v>
      </c>
      <c r="E1146">
        <v>355.35899999999998</v>
      </c>
      <c r="F1146">
        <v>10.9564</v>
      </c>
      <c r="G1146">
        <v>100.991</v>
      </c>
      <c r="H1146">
        <v>19.292200000000001</v>
      </c>
      <c r="I1146">
        <v>13.509399999999999</v>
      </c>
      <c r="J1146">
        <v>42.887799999999999</v>
      </c>
      <c r="K1146">
        <v>225.36799999999999</v>
      </c>
      <c r="L1146">
        <v>1.2300600000000001E-3</v>
      </c>
      <c r="M1146">
        <v>0.99949900000000003</v>
      </c>
      <c r="N1146">
        <v>0</v>
      </c>
      <c r="O1146" t="s">
        <v>42</v>
      </c>
    </row>
    <row r="1147" spans="1:15" x14ac:dyDescent="0.25">
      <c r="A1147" t="s">
        <v>154</v>
      </c>
      <c r="B1147">
        <v>430.76900000000001</v>
      </c>
      <c r="C1147">
        <v>369.87700000000001</v>
      </c>
      <c r="D1147">
        <v>369.827</v>
      </c>
      <c r="E1147">
        <v>364.90600000000001</v>
      </c>
      <c r="F1147">
        <v>10.9848</v>
      </c>
      <c r="G1147">
        <v>102.42100000000001</v>
      </c>
      <c r="H1147">
        <v>19.341200000000001</v>
      </c>
      <c r="I1147">
        <v>13.647500000000001</v>
      </c>
      <c r="J1147">
        <v>43.924399999999999</v>
      </c>
      <c r="K1147">
        <v>233.00899999999999</v>
      </c>
      <c r="L1147">
        <v>1.2300499999999999E-3</v>
      </c>
      <c r="M1147">
        <v>0.99961999999999995</v>
      </c>
      <c r="N1147">
        <v>0</v>
      </c>
      <c r="O1147" t="s">
        <v>42</v>
      </c>
    </row>
    <row r="1148" spans="1:15" x14ac:dyDescent="0.25">
      <c r="A1148" t="s">
        <v>154</v>
      </c>
      <c r="B1148">
        <v>420.80599999999998</v>
      </c>
      <c r="C1148">
        <v>358.90499999999997</v>
      </c>
      <c r="D1148">
        <v>358.85500000000002</v>
      </c>
      <c r="E1148">
        <v>353.96100000000001</v>
      </c>
      <c r="F1148">
        <v>11.6774</v>
      </c>
      <c r="G1148">
        <v>101.23399999999999</v>
      </c>
      <c r="H1148">
        <v>19.279599999999999</v>
      </c>
      <c r="I1148">
        <v>13.3294</v>
      </c>
      <c r="J1148">
        <v>42.999200000000002</v>
      </c>
      <c r="K1148">
        <v>222.666</v>
      </c>
      <c r="L1148">
        <v>1.2300499999999999E-3</v>
      </c>
      <c r="M1148">
        <v>0.999197</v>
      </c>
      <c r="N1148">
        <v>0</v>
      </c>
      <c r="O1148" t="s">
        <v>42</v>
      </c>
    </row>
    <row r="1149" spans="1:15" x14ac:dyDescent="0.25">
      <c r="A1149" t="s">
        <v>154</v>
      </c>
      <c r="B1149">
        <v>422.14600000000002</v>
      </c>
      <c r="C1149">
        <v>359.47</v>
      </c>
      <c r="D1149">
        <v>359.41899999999998</v>
      </c>
      <c r="E1149">
        <v>354.47199999999998</v>
      </c>
      <c r="F1149">
        <v>11.4788</v>
      </c>
      <c r="G1149">
        <v>101.188</v>
      </c>
      <c r="H1149">
        <v>19.364899999999999</v>
      </c>
      <c r="I1149">
        <v>13.2951</v>
      </c>
      <c r="J1149">
        <v>43.2226</v>
      </c>
      <c r="K1149">
        <v>223.648</v>
      </c>
      <c r="L1149">
        <v>1.2300600000000001E-3</v>
      </c>
      <c r="M1149">
        <v>0.99938800000000005</v>
      </c>
      <c r="N1149">
        <v>0</v>
      </c>
      <c r="O1149" t="s">
        <v>42</v>
      </c>
    </row>
    <row r="1150" spans="1:15" x14ac:dyDescent="0.25">
      <c r="A1150" t="s">
        <v>154</v>
      </c>
      <c r="B1150">
        <v>423.72800000000001</v>
      </c>
      <c r="C1150">
        <v>359.65</v>
      </c>
      <c r="D1150">
        <v>359.60199999999998</v>
      </c>
      <c r="E1150">
        <v>354.70800000000003</v>
      </c>
      <c r="F1150">
        <v>11.638400000000001</v>
      </c>
      <c r="G1150">
        <v>102.217</v>
      </c>
      <c r="H1150">
        <v>19.3095</v>
      </c>
      <c r="I1150">
        <v>13.544</v>
      </c>
      <c r="J1150">
        <v>43.708399999999997</v>
      </c>
      <c r="K1150">
        <v>222.679</v>
      </c>
      <c r="L1150">
        <v>1.2300499999999999E-3</v>
      </c>
      <c r="M1150">
        <v>0.99940099999999998</v>
      </c>
      <c r="N1150">
        <v>0</v>
      </c>
      <c r="O1150" t="s">
        <v>42</v>
      </c>
    </row>
    <row r="1151" spans="1:15" x14ac:dyDescent="0.25">
      <c r="A1151" t="s">
        <v>154</v>
      </c>
      <c r="B1151">
        <v>429.50599999999997</v>
      </c>
      <c r="C1151">
        <v>368.18099999999998</v>
      </c>
      <c r="D1151">
        <v>368.13499999999999</v>
      </c>
      <c r="E1151">
        <v>363.25900000000001</v>
      </c>
      <c r="F1151">
        <v>11.0242</v>
      </c>
      <c r="G1151">
        <v>101.643</v>
      </c>
      <c r="H1151">
        <v>19.2956</v>
      </c>
      <c r="I1151">
        <v>13.459899999999999</v>
      </c>
      <c r="J1151">
        <v>43.113599999999998</v>
      </c>
      <c r="K1151">
        <v>232.46100000000001</v>
      </c>
      <c r="L1151">
        <v>1.2300499999999999E-3</v>
      </c>
      <c r="M1151">
        <v>0.99888500000000002</v>
      </c>
      <c r="N1151">
        <v>0</v>
      </c>
      <c r="O1151" t="s">
        <v>42</v>
      </c>
    </row>
    <row r="1152" spans="1:15" x14ac:dyDescent="0.25">
      <c r="A1152" t="s">
        <v>154</v>
      </c>
      <c r="B1152">
        <v>427.50400000000002</v>
      </c>
      <c r="C1152">
        <v>361.178</v>
      </c>
      <c r="D1152">
        <v>361.11599999999999</v>
      </c>
      <c r="E1152">
        <v>356.12799999999999</v>
      </c>
      <c r="F1152">
        <v>11.655099999999999</v>
      </c>
      <c r="G1152">
        <v>103.428</v>
      </c>
      <c r="H1152">
        <v>19.254999999999999</v>
      </c>
      <c r="I1152">
        <v>13.265700000000001</v>
      </c>
      <c r="J1152">
        <v>45.000900000000001</v>
      </c>
      <c r="K1152">
        <v>222.547</v>
      </c>
      <c r="L1152">
        <v>1.2300499999999999E-3</v>
      </c>
      <c r="M1152">
        <v>0.99914000000000003</v>
      </c>
      <c r="N1152">
        <v>0</v>
      </c>
      <c r="O1152" t="s">
        <v>42</v>
      </c>
    </row>
    <row r="1153" spans="1:15" x14ac:dyDescent="0.25">
      <c r="A1153" t="s">
        <v>154</v>
      </c>
      <c r="B1153">
        <v>435.76100000000002</v>
      </c>
      <c r="C1153">
        <v>371.76100000000002</v>
      </c>
      <c r="D1153">
        <v>371.71600000000001</v>
      </c>
      <c r="E1153">
        <v>366.40199999999999</v>
      </c>
      <c r="F1153">
        <v>11.644600000000001</v>
      </c>
      <c r="G1153">
        <v>101.64</v>
      </c>
      <c r="H1153">
        <v>19.417000000000002</v>
      </c>
      <c r="I1153">
        <v>13.4244</v>
      </c>
      <c r="J1153">
        <v>43.094200000000001</v>
      </c>
      <c r="K1153">
        <v>234.91800000000001</v>
      </c>
      <c r="L1153">
        <v>1.2300499999999999E-3</v>
      </c>
      <c r="M1153">
        <v>0.99990900000000005</v>
      </c>
      <c r="N1153">
        <v>0</v>
      </c>
      <c r="O1153" t="s">
        <v>42</v>
      </c>
    </row>
    <row r="1154" spans="1:15" x14ac:dyDescent="0.25">
      <c r="A1154" t="s">
        <v>154</v>
      </c>
      <c r="B1154">
        <v>433.041</v>
      </c>
      <c r="C1154">
        <v>369.60399999999998</v>
      </c>
      <c r="D1154">
        <v>369.55799999999999</v>
      </c>
      <c r="E1154">
        <v>364.68</v>
      </c>
      <c r="F1154">
        <v>10.936</v>
      </c>
      <c r="G1154">
        <v>101.429</v>
      </c>
      <c r="H1154">
        <v>19.371099999999998</v>
      </c>
      <c r="I1154">
        <v>13.4375</v>
      </c>
      <c r="J1154">
        <v>42.931399999999996</v>
      </c>
      <c r="K1154">
        <v>234.02799999999999</v>
      </c>
      <c r="L1154">
        <v>1.2300499999999999E-3</v>
      </c>
      <c r="M1154">
        <v>0.998973</v>
      </c>
      <c r="N1154">
        <v>0</v>
      </c>
      <c r="O1154" t="s">
        <v>42</v>
      </c>
    </row>
    <row r="1155" spans="1:15" x14ac:dyDescent="0.25">
      <c r="A1155" t="s">
        <v>154</v>
      </c>
      <c r="B1155">
        <v>422.00299999999999</v>
      </c>
      <c r="C1155">
        <v>361.37</v>
      </c>
      <c r="D1155">
        <v>361.32299999999998</v>
      </c>
      <c r="E1155">
        <v>356.41899999999998</v>
      </c>
      <c r="F1155">
        <v>10.932600000000001</v>
      </c>
      <c r="G1155">
        <v>101.562</v>
      </c>
      <c r="H1155">
        <v>19.2209</v>
      </c>
      <c r="I1155">
        <v>13.5787</v>
      </c>
      <c r="J1155">
        <v>42.999699999999997</v>
      </c>
      <c r="K1155">
        <v>225.625</v>
      </c>
      <c r="L1155">
        <v>1.2300499999999999E-3</v>
      </c>
      <c r="M1155">
        <v>0.99993600000000005</v>
      </c>
      <c r="N1155">
        <v>0</v>
      </c>
      <c r="O1155" t="s">
        <v>42</v>
      </c>
    </row>
    <row r="1156" spans="1:15" x14ac:dyDescent="0.25">
      <c r="A1156" t="s">
        <v>154</v>
      </c>
      <c r="B1156">
        <v>423.32</v>
      </c>
      <c r="C1156">
        <v>360.97399999999999</v>
      </c>
      <c r="D1156">
        <v>360.92399999999998</v>
      </c>
      <c r="E1156">
        <v>355.96300000000002</v>
      </c>
      <c r="F1156">
        <v>11.614100000000001</v>
      </c>
      <c r="G1156">
        <v>101.16</v>
      </c>
      <c r="H1156">
        <v>19.388400000000001</v>
      </c>
      <c r="I1156">
        <v>13.2097</v>
      </c>
      <c r="J1156">
        <v>42.796999999999997</v>
      </c>
      <c r="K1156">
        <v>224.94200000000001</v>
      </c>
      <c r="L1156">
        <v>1.2300600000000001E-3</v>
      </c>
      <c r="M1156">
        <v>0.99919199999999997</v>
      </c>
      <c r="N1156">
        <v>0</v>
      </c>
      <c r="O1156" t="s">
        <v>42</v>
      </c>
    </row>
    <row r="1157" spans="1:15" x14ac:dyDescent="0.25">
      <c r="A1157" t="s">
        <v>154</v>
      </c>
      <c r="B1157">
        <v>414.75900000000001</v>
      </c>
      <c r="C1157">
        <v>351.35300000000001</v>
      </c>
      <c r="D1157">
        <v>351.30700000000002</v>
      </c>
      <c r="E1157">
        <v>346.41300000000001</v>
      </c>
      <c r="F1157">
        <v>10.858000000000001</v>
      </c>
      <c r="G1157">
        <v>100.80800000000001</v>
      </c>
      <c r="H1157">
        <v>19.2057</v>
      </c>
      <c r="I1157">
        <v>13.2629</v>
      </c>
      <c r="J1157">
        <v>42.650500000000001</v>
      </c>
      <c r="K1157">
        <v>216.40799999999999</v>
      </c>
      <c r="L1157">
        <v>1.2300499999999999E-3</v>
      </c>
      <c r="M1157">
        <v>0.99955400000000005</v>
      </c>
      <c r="N1157">
        <v>0</v>
      </c>
      <c r="O1157" t="s">
        <v>42</v>
      </c>
    </row>
    <row r="1158" spans="1:15" x14ac:dyDescent="0.25">
      <c r="A1158" t="s">
        <v>154</v>
      </c>
      <c r="B1158">
        <v>419.17399999999998</v>
      </c>
      <c r="C1158">
        <v>358.14400000000001</v>
      </c>
      <c r="D1158">
        <v>358.101</v>
      </c>
      <c r="E1158">
        <v>353.24200000000002</v>
      </c>
      <c r="F1158">
        <v>10.966200000000001</v>
      </c>
      <c r="G1158">
        <v>100.843</v>
      </c>
      <c r="H1158">
        <v>19.3233</v>
      </c>
      <c r="I1158">
        <v>13.3431</v>
      </c>
      <c r="J1158">
        <v>42.607399999999998</v>
      </c>
      <c r="K1158">
        <v>223.18299999999999</v>
      </c>
      <c r="L1158">
        <v>1.2300499999999999E-3</v>
      </c>
      <c r="M1158">
        <v>0.99999000000000005</v>
      </c>
      <c r="N1158">
        <v>0</v>
      </c>
      <c r="O1158" t="s">
        <v>42</v>
      </c>
    </row>
    <row r="1159" spans="1:15" x14ac:dyDescent="0.25">
      <c r="A1159" t="s">
        <v>154</v>
      </c>
      <c r="B1159">
        <v>432.99900000000002</v>
      </c>
      <c r="C1159">
        <v>371.62400000000002</v>
      </c>
      <c r="D1159">
        <v>371.57799999999997</v>
      </c>
      <c r="E1159">
        <v>366.733</v>
      </c>
      <c r="F1159">
        <v>11.599500000000001</v>
      </c>
      <c r="G1159">
        <v>101.429</v>
      </c>
      <c r="H1159">
        <v>19.337800000000001</v>
      </c>
      <c r="I1159">
        <v>13.4026</v>
      </c>
      <c r="J1159">
        <v>42.851900000000001</v>
      </c>
      <c r="K1159">
        <v>235.31</v>
      </c>
      <c r="L1159">
        <v>1.2300499999999999E-3</v>
      </c>
      <c r="M1159">
        <v>0.99909800000000004</v>
      </c>
      <c r="N1159">
        <v>0</v>
      </c>
      <c r="O1159" t="s">
        <v>42</v>
      </c>
    </row>
    <row r="1160" spans="1:15" x14ac:dyDescent="0.25">
      <c r="A1160" t="s">
        <v>154</v>
      </c>
      <c r="B1160">
        <v>425.577</v>
      </c>
      <c r="C1160">
        <v>364.47500000000002</v>
      </c>
      <c r="D1160">
        <v>364.42899999999997</v>
      </c>
      <c r="E1160">
        <v>359.577</v>
      </c>
      <c r="F1160">
        <v>10.837999999999999</v>
      </c>
      <c r="G1160">
        <v>100.633</v>
      </c>
      <c r="H1160">
        <v>19.2211</v>
      </c>
      <c r="I1160">
        <v>13.3782</v>
      </c>
      <c r="J1160">
        <v>42.372300000000003</v>
      </c>
      <c r="K1160">
        <v>229.79</v>
      </c>
      <c r="L1160">
        <v>1.2300600000000001E-3</v>
      </c>
      <c r="M1160">
        <v>1</v>
      </c>
      <c r="N1160">
        <v>0</v>
      </c>
      <c r="O1160" t="s">
        <v>42</v>
      </c>
    </row>
    <row r="1161" spans="1:15" x14ac:dyDescent="0.25">
      <c r="A1161" t="s">
        <v>154</v>
      </c>
      <c r="B1161">
        <v>421.315</v>
      </c>
      <c r="C1161">
        <v>360.66800000000001</v>
      </c>
      <c r="D1161">
        <v>360.62</v>
      </c>
      <c r="E1161">
        <v>355.73500000000001</v>
      </c>
      <c r="F1161">
        <v>10.860900000000001</v>
      </c>
      <c r="G1161">
        <v>102.02800000000001</v>
      </c>
      <c r="H1161">
        <v>19.264199999999999</v>
      </c>
      <c r="I1161">
        <v>13.6556</v>
      </c>
      <c r="J1161">
        <v>43.278300000000002</v>
      </c>
      <c r="K1161">
        <v>224.59200000000001</v>
      </c>
      <c r="L1161">
        <v>1.2300499999999999E-3</v>
      </c>
      <c r="M1161">
        <v>0.99956199999999995</v>
      </c>
      <c r="N1161">
        <v>0</v>
      </c>
      <c r="O1161" t="s">
        <v>42</v>
      </c>
    </row>
    <row r="1162" spans="1:15" x14ac:dyDescent="0.25">
      <c r="A1162" t="s">
        <v>154</v>
      </c>
      <c r="B1162">
        <v>428.00400000000002</v>
      </c>
      <c r="C1162">
        <v>365.43400000000003</v>
      </c>
      <c r="D1162">
        <v>365.387</v>
      </c>
      <c r="E1162">
        <v>360.48500000000001</v>
      </c>
      <c r="F1162">
        <v>10.8393</v>
      </c>
      <c r="G1162">
        <v>101.102</v>
      </c>
      <c r="H1162">
        <v>19.293299999999999</v>
      </c>
      <c r="I1162">
        <v>13.325100000000001</v>
      </c>
      <c r="J1162">
        <v>42.912999999999997</v>
      </c>
      <c r="K1162">
        <v>230.35599999999999</v>
      </c>
      <c r="L1162">
        <v>1.2300499999999999E-3</v>
      </c>
      <c r="M1162">
        <v>0.99968199999999996</v>
      </c>
      <c r="N1162">
        <v>0</v>
      </c>
      <c r="O1162" t="s">
        <v>42</v>
      </c>
    </row>
    <row r="1163" spans="1:15" x14ac:dyDescent="0.25">
      <c r="A1163" t="s">
        <v>154</v>
      </c>
      <c r="B1163">
        <v>409.91300000000001</v>
      </c>
      <c r="C1163">
        <v>348.745</v>
      </c>
      <c r="D1163">
        <v>348.697</v>
      </c>
      <c r="E1163">
        <v>343.81799999999998</v>
      </c>
      <c r="F1163">
        <v>10.8827</v>
      </c>
      <c r="G1163">
        <v>100.60299999999999</v>
      </c>
      <c r="H1163">
        <v>19.456499999999998</v>
      </c>
      <c r="I1163">
        <v>13.157999999999999</v>
      </c>
      <c r="J1163">
        <v>42.648800000000001</v>
      </c>
      <c r="K1163">
        <v>214.26599999999999</v>
      </c>
      <c r="L1163">
        <v>1.2300499999999999E-3</v>
      </c>
      <c r="M1163">
        <v>0.99982300000000002</v>
      </c>
      <c r="N1163">
        <v>0</v>
      </c>
      <c r="O1163" t="s">
        <v>42</v>
      </c>
    </row>
    <row r="1164" spans="1:15" x14ac:dyDescent="0.25">
      <c r="A1164" t="s">
        <v>154</v>
      </c>
      <c r="B1164">
        <v>428.4</v>
      </c>
      <c r="C1164">
        <v>367.233</v>
      </c>
      <c r="D1164">
        <v>367.18799999999999</v>
      </c>
      <c r="E1164">
        <v>362.33699999999999</v>
      </c>
      <c r="F1164">
        <v>11.471500000000001</v>
      </c>
      <c r="G1164">
        <v>100.798</v>
      </c>
      <c r="H1164">
        <v>19.278199999999998</v>
      </c>
      <c r="I1164">
        <v>13.3186</v>
      </c>
      <c r="J1164">
        <v>42.540700000000001</v>
      </c>
      <c r="K1164">
        <v>231.86</v>
      </c>
      <c r="L1164">
        <v>1.2300499999999999E-3</v>
      </c>
      <c r="M1164">
        <v>0.99993500000000002</v>
      </c>
      <c r="N1164">
        <v>0</v>
      </c>
      <c r="O1164" t="s">
        <v>42</v>
      </c>
    </row>
    <row r="1165" spans="1:15" x14ac:dyDescent="0.25">
      <c r="A1165" t="s">
        <v>154</v>
      </c>
      <c r="B1165">
        <v>418.37299999999999</v>
      </c>
      <c r="C1165">
        <v>356.62299999999999</v>
      </c>
      <c r="D1165">
        <v>356.57900000000001</v>
      </c>
      <c r="E1165">
        <v>351.767</v>
      </c>
      <c r="F1165">
        <v>10.7981</v>
      </c>
      <c r="G1165">
        <v>101.56</v>
      </c>
      <c r="H1165">
        <v>19.2607</v>
      </c>
      <c r="I1165">
        <v>13.676399999999999</v>
      </c>
      <c r="J1165">
        <v>43.055500000000002</v>
      </c>
      <c r="K1165">
        <v>221.411</v>
      </c>
      <c r="L1165">
        <v>1.2300499999999999E-3</v>
      </c>
      <c r="M1165">
        <v>0.99987700000000002</v>
      </c>
      <c r="N1165">
        <v>0</v>
      </c>
      <c r="O1165" t="s">
        <v>42</v>
      </c>
    </row>
    <row r="1166" spans="1:15" x14ac:dyDescent="0.25">
      <c r="A1166" t="s">
        <v>154</v>
      </c>
      <c r="B1166">
        <v>433.77699999999999</v>
      </c>
      <c r="C1166">
        <v>372.36700000000002</v>
      </c>
      <c r="D1166">
        <v>372.32299999999998</v>
      </c>
      <c r="E1166">
        <v>367.423</v>
      </c>
      <c r="F1166">
        <v>11.517799999999999</v>
      </c>
      <c r="G1166">
        <v>101.39</v>
      </c>
      <c r="H1166">
        <v>19.242599999999999</v>
      </c>
      <c r="I1166">
        <v>13.667199999999999</v>
      </c>
      <c r="J1166">
        <v>42.986199999999997</v>
      </c>
      <c r="K1166">
        <v>236.226</v>
      </c>
      <c r="L1166">
        <v>1.2300499999999999E-3</v>
      </c>
      <c r="M1166">
        <v>0.99971600000000005</v>
      </c>
      <c r="N1166">
        <v>0</v>
      </c>
      <c r="O1166" t="s">
        <v>42</v>
      </c>
    </row>
    <row r="1167" spans="1:15" x14ac:dyDescent="0.25">
      <c r="A1167" t="s">
        <v>154</v>
      </c>
      <c r="B1167">
        <v>422.452</v>
      </c>
      <c r="C1167">
        <v>358.262</v>
      </c>
      <c r="D1167">
        <v>358.21800000000002</v>
      </c>
      <c r="E1167">
        <v>353.39299999999997</v>
      </c>
      <c r="F1167">
        <v>10.9328</v>
      </c>
      <c r="G1167">
        <v>100.215</v>
      </c>
      <c r="H1167">
        <v>19.161999999999999</v>
      </c>
      <c r="I1167">
        <v>13.2523</v>
      </c>
      <c r="J1167">
        <v>42.320799999999998</v>
      </c>
      <c r="K1167">
        <v>224.27699999999999</v>
      </c>
      <c r="L1167">
        <v>1.2300499999999999E-3</v>
      </c>
      <c r="M1167">
        <v>0.99946299999999999</v>
      </c>
      <c r="N1167">
        <v>0</v>
      </c>
      <c r="O1167" t="s">
        <v>42</v>
      </c>
    </row>
    <row r="1168" spans="1:15" x14ac:dyDescent="0.25">
      <c r="A1168" t="s">
        <v>154</v>
      </c>
      <c r="B1168">
        <v>421.75099999999998</v>
      </c>
      <c r="C1168">
        <v>360.22</v>
      </c>
      <c r="D1168">
        <v>360.17200000000003</v>
      </c>
      <c r="E1168">
        <v>355.31700000000001</v>
      </c>
      <c r="F1168">
        <v>11.495900000000001</v>
      </c>
      <c r="G1168">
        <v>100.986</v>
      </c>
      <c r="H1168">
        <v>19.329699999999999</v>
      </c>
      <c r="I1168">
        <v>13.310600000000001</v>
      </c>
      <c r="J1168">
        <v>42.6479</v>
      </c>
      <c r="K1168">
        <v>224.52</v>
      </c>
      <c r="L1168">
        <v>1.2300499999999999E-3</v>
      </c>
      <c r="M1168">
        <v>0.99999899999999997</v>
      </c>
      <c r="N1168">
        <v>0</v>
      </c>
      <c r="O1168" t="s">
        <v>42</v>
      </c>
    </row>
    <row r="1169" spans="1:25" x14ac:dyDescent="0.25">
      <c r="A1169" t="s">
        <v>154</v>
      </c>
      <c r="B1169">
        <v>412.59199999999998</v>
      </c>
      <c r="C1169">
        <v>350.95400000000001</v>
      </c>
      <c r="D1169">
        <v>350.90600000000001</v>
      </c>
      <c r="E1169">
        <v>346.05399999999997</v>
      </c>
      <c r="F1169">
        <v>10.894600000000001</v>
      </c>
      <c r="G1169">
        <v>100.69</v>
      </c>
      <c r="H1169">
        <v>19.286100000000001</v>
      </c>
      <c r="I1169">
        <v>13.204599999999999</v>
      </c>
      <c r="J1169">
        <v>42.556100000000001</v>
      </c>
      <c r="K1169">
        <v>216.26599999999999</v>
      </c>
      <c r="L1169">
        <v>1.2300499999999999E-3</v>
      </c>
      <c r="M1169">
        <v>0.99894000000000005</v>
      </c>
      <c r="N1169">
        <v>0</v>
      </c>
      <c r="O1169" t="s">
        <v>42</v>
      </c>
    </row>
    <row r="1170" spans="1:25" x14ac:dyDescent="0.25">
      <c r="A1170" t="s">
        <v>154</v>
      </c>
      <c r="B1170">
        <v>444.39299999999997</v>
      </c>
      <c r="C1170">
        <v>381.85399999999998</v>
      </c>
      <c r="D1170">
        <v>381.80500000000001</v>
      </c>
      <c r="E1170">
        <v>376.851</v>
      </c>
      <c r="F1170">
        <v>10.880699999999999</v>
      </c>
      <c r="G1170">
        <v>102.965</v>
      </c>
      <c r="H1170">
        <v>19.404599999999999</v>
      </c>
      <c r="I1170">
        <v>13.9216</v>
      </c>
      <c r="J1170">
        <v>43.825899999999997</v>
      </c>
      <c r="K1170">
        <v>244.45400000000001</v>
      </c>
      <c r="L1170">
        <v>1.2300499999999999E-3</v>
      </c>
      <c r="M1170">
        <v>0.99986299999999995</v>
      </c>
      <c r="N1170">
        <v>0</v>
      </c>
      <c r="O1170" t="s">
        <v>42</v>
      </c>
    </row>
    <row r="1171" spans="1:25" x14ac:dyDescent="0.25">
      <c r="A1171" t="s">
        <v>154</v>
      </c>
      <c r="B1171">
        <v>426.18700000000001</v>
      </c>
      <c r="C1171">
        <v>363.57799999999997</v>
      </c>
      <c r="D1171">
        <v>363.53199999999998</v>
      </c>
      <c r="E1171">
        <v>358.58699999999999</v>
      </c>
      <c r="F1171">
        <v>11.0182</v>
      </c>
      <c r="G1171">
        <v>100.755</v>
      </c>
      <c r="H1171">
        <v>19.246300000000002</v>
      </c>
      <c r="I1171">
        <v>13.412800000000001</v>
      </c>
      <c r="J1171">
        <v>42.690399999999997</v>
      </c>
      <c r="K1171">
        <v>228.65199999999999</v>
      </c>
      <c r="L1171">
        <v>1.2300499999999999E-3</v>
      </c>
      <c r="M1171">
        <v>0.999718</v>
      </c>
      <c r="N1171">
        <v>0</v>
      </c>
      <c r="O1171" t="s">
        <v>42</v>
      </c>
    </row>
    <row r="1172" spans="1:25" x14ac:dyDescent="0.25">
      <c r="A1172" t="s">
        <v>154</v>
      </c>
      <c r="B1172">
        <v>422.42899999999997</v>
      </c>
      <c r="C1172">
        <v>358.49200000000002</v>
      </c>
      <c r="D1172">
        <v>358.44600000000003</v>
      </c>
      <c r="E1172">
        <v>353.59500000000003</v>
      </c>
      <c r="F1172">
        <v>10.820499999999999</v>
      </c>
      <c r="G1172">
        <v>100.544</v>
      </c>
      <c r="H1172">
        <v>19.485499999999998</v>
      </c>
      <c r="I1172">
        <v>13.324</v>
      </c>
      <c r="J1172">
        <v>42.4116</v>
      </c>
      <c r="K1172">
        <v>224.23500000000001</v>
      </c>
      <c r="L1172">
        <v>1.2300600000000001E-3</v>
      </c>
      <c r="M1172">
        <v>0.999247</v>
      </c>
      <c r="N1172">
        <v>0</v>
      </c>
      <c r="O1172" t="s">
        <v>42</v>
      </c>
    </row>
    <row r="1173" spans="1:25" x14ac:dyDescent="0.25">
      <c r="A1173" t="s">
        <v>154</v>
      </c>
      <c r="B1173">
        <v>416.12200000000001</v>
      </c>
      <c r="C1173">
        <v>354.80099999999999</v>
      </c>
      <c r="D1173">
        <v>354.75799999999998</v>
      </c>
      <c r="E1173">
        <v>349.916</v>
      </c>
      <c r="F1173">
        <v>10.7746</v>
      </c>
      <c r="G1173">
        <v>100.754</v>
      </c>
      <c r="H1173">
        <v>19.2865</v>
      </c>
      <c r="I1173">
        <v>13.296900000000001</v>
      </c>
      <c r="J1173">
        <v>42.3718</v>
      </c>
      <c r="K1173">
        <v>220.23</v>
      </c>
      <c r="L1173">
        <v>1.23007E-3</v>
      </c>
      <c r="M1173">
        <v>0.99808799999999998</v>
      </c>
      <c r="N1173">
        <v>0</v>
      </c>
      <c r="O1173" t="s">
        <v>42</v>
      </c>
    </row>
    <row r="1174" spans="1:25" x14ac:dyDescent="0.25">
      <c r="A1174" t="s">
        <v>154</v>
      </c>
      <c r="B1174">
        <v>425.36700000000002</v>
      </c>
      <c r="C1174">
        <v>360.99299999999999</v>
      </c>
      <c r="D1174">
        <v>360.94900000000001</v>
      </c>
      <c r="E1174">
        <v>356.13799999999998</v>
      </c>
      <c r="F1174">
        <v>11.363200000000001</v>
      </c>
      <c r="G1174">
        <v>100.31399999999999</v>
      </c>
      <c r="H1174">
        <v>19.241800000000001</v>
      </c>
      <c r="I1174">
        <v>13.299899999999999</v>
      </c>
      <c r="J1174">
        <v>42.210099999999997</v>
      </c>
      <c r="K1174">
        <v>226.239</v>
      </c>
      <c r="L1174">
        <v>1.2300499999999999E-3</v>
      </c>
      <c r="M1174">
        <v>0.99893500000000002</v>
      </c>
      <c r="N1174">
        <v>0</v>
      </c>
      <c r="O1174" t="s">
        <v>42</v>
      </c>
    </row>
    <row r="1175" spans="1:25" x14ac:dyDescent="0.25">
      <c r="A1175" t="s">
        <v>154</v>
      </c>
      <c r="B1175">
        <v>424.41</v>
      </c>
      <c r="C1175">
        <v>363.34899999999999</v>
      </c>
      <c r="D1175">
        <v>363.30099999999999</v>
      </c>
      <c r="E1175">
        <v>358.35</v>
      </c>
      <c r="F1175">
        <v>11.043200000000001</v>
      </c>
      <c r="G1175">
        <v>101.994</v>
      </c>
      <c r="H1175">
        <v>19.522300000000001</v>
      </c>
      <c r="I1175">
        <v>13.6084</v>
      </c>
      <c r="J1175">
        <v>43.207799999999999</v>
      </c>
      <c r="K1175">
        <v>227.107</v>
      </c>
      <c r="L1175">
        <v>1.2300499999999999E-3</v>
      </c>
      <c r="M1175">
        <v>0.99974200000000002</v>
      </c>
      <c r="N1175">
        <v>0</v>
      </c>
      <c r="O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154</v>
      </c>
      <c r="B1176">
        <v>438.15600000000001</v>
      </c>
      <c r="C1176">
        <v>376.60199999999998</v>
      </c>
      <c r="D1176">
        <v>376.53899999999999</v>
      </c>
      <c r="E1176">
        <v>371.39400000000001</v>
      </c>
      <c r="F1176">
        <v>11.1004</v>
      </c>
      <c r="G1176">
        <v>105.71599999999999</v>
      </c>
      <c r="H1176">
        <v>19.616700000000002</v>
      </c>
      <c r="I1176">
        <v>13.6168</v>
      </c>
      <c r="J1176">
        <v>46.385199999999998</v>
      </c>
      <c r="K1176">
        <v>235.96899999999999</v>
      </c>
      <c r="L1176">
        <v>1.2300499999999999E-3</v>
      </c>
      <c r="M1176">
        <v>0.99983200000000005</v>
      </c>
      <c r="N1176">
        <v>0</v>
      </c>
      <c r="O1176" t="s">
        <v>42</v>
      </c>
      <c r="R1176">
        <f>AVERAGE(B1127:B1176)</f>
        <v>423.96568000000002</v>
      </c>
      <c r="S1176">
        <f>AVERAGE(C1127:C1176)</f>
        <v>361.17893999999984</v>
      </c>
      <c r="U1176">
        <f>_xlfn.VAR.P(B1127:B1176)</f>
        <v>52.299852977600018</v>
      </c>
      <c r="V1176">
        <f>_xlfn.VAR.P(C1127:C1176)</f>
        <v>52.994383776399999</v>
      </c>
      <c r="X1176">
        <f>1.96*SQRT(U1176)/50</f>
        <v>0.28348905813011421</v>
      </c>
      <c r="Y1176">
        <f>1.96*SQRT(V1176)/50</f>
        <v>0.2853651868854491</v>
      </c>
    </row>
    <row r="1177" spans="1:25" x14ac:dyDescent="0.25">
      <c r="A1177" t="s">
        <v>155</v>
      </c>
      <c r="B1177">
        <v>21398.571599999999</v>
      </c>
      <c r="C1177" t="s">
        <v>36</v>
      </c>
    </row>
    <row r="1178" spans="1:25" x14ac:dyDescent="0.25">
      <c r="A1178" t="s">
        <v>156</v>
      </c>
      <c r="B1178">
        <v>349.67599999999999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1.2300499999999999E-3</v>
      </c>
      <c r="L1178">
        <v>0.99951500000000004</v>
      </c>
      <c r="M1178">
        <v>0</v>
      </c>
      <c r="N1178" t="s">
        <v>42</v>
      </c>
    </row>
    <row r="1179" spans="1:25" x14ac:dyDescent="0.25">
      <c r="A1179" t="s">
        <v>156</v>
      </c>
      <c r="B1179">
        <v>388.64499999999998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1.23007E-3</v>
      </c>
      <c r="L1179">
        <v>0.99685900000000005</v>
      </c>
      <c r="M1179">
        <v>0</v>
      </c>
      <c r="N1179" t="s">
        <v>42</v>
      </c>
    </row>
    <row r="1180" spans="1:25" x14ac:dyDescent="0.25">
      <c r="A1180" t="s">
        <v>156</v>
      </c>
      <c r="B1180">
        <v>378.149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1.2300499999999999E-3</v>
      </c>
      <c r="L1180">
        <v>0.99958000000000002</v>
      </c>
      <c r="M1180">
        <v>0</v>
      </c>
      <c r="N1180" t="s">
        <v>42</v>
      </c>
    </row>
    <row r="1181" spans="1:25" x14ac:dyDescent="0.25">
      <c r="A1181" t="s">
        <v>156</v>
      </c>
      <c r="B1181">
        <v>366.70400000000001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1.2300499999999999E-3</v>
      </c>
      <c r="L1181">
        <v>0.999749</v>
      </c>
      <c r="M1181">
        <v>0</v>
      </c>
      <c r="N1181" t="s">
        <v>42</v>
      </c>
    </row>
    <row r="1182" spans="1:25" x14ac:dyDescent="0.25">
      <c r="A1182" t="s">
        <v>156</v>
      </c>
      <c r="B1182">
        <v>363.911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1.2300499999999999E-3</v>
      </c>
      <c r="L1182">
        <v>0.99968500000000005</v>
      </c>
      <c r="M1182">
        <v>0</v>
      </c>
      <c r="N1182" t="s">
        <v>42</v>
      </c>
    </row>
    <row r="1183" spans="1:25" x14ac:dyDescent="0.25">
      <c r="A1183" t="s">
        <v>156</v>
      </c>
      <c r="B1183">
        <v>342.36200000000002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1.2300600000000001E-3</v>
      </c>
      <c r="L1183">
        <v>0.99947699999999995</v>
      </c>
      <c r="M1183">
        <v>0</v>
      </c>
      <c r="N1183" t="s">
        <v>42</v>
      </c>
    </row>
    <row r="1184" spans="1:25" x14ac:dyDescent="0.25">
      <c r="A1184" t="s">
        <v>156</v>
      </c>
      <c r="B1184">
        <v>356.16399999999999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1.2300499999999999E-3</v>
      </c>
      <c r="L1184">
        <v>0.99985999999999997</v>
      </c>
      <c r="M1184">
        <v>0</v>
      </c>
      <c r="N1184" t="s">
        <v>42</v>
      </c>
    </row>
    <row r="1185" spans="1:14" x14ac:dyDescent="0.25">
      <c r="A1185" t="s">
        <v>156</v>
      </c>
      <c r="B1185">
        <v>369.56099999999998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1.2300499999999999E-3</v>
      </c>
      <c r="L1185">
        <v>0.99946199999999996</v>
      </c>
      <c r="M1185">
        <v>0</v>
      </c>
      <c r="N1185" t="s">
        <v>42</v>
      </c>
    </row>
    <row r="1186" spans="1:14" x14ac:dyDescent="0.25">
      <c r="A1186" t="s">
        <v>156</v>
      </c>
      <c r="B1186">
        <v>351.62700000000001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1.2300600000000001E-3</v>
      </c>
      <c r="L1186">
        <v>0.99963299999999999</v>
      </c>
      <c r="M1186">
        <v>0</v>
      </c>
      <c r="N1186" t="s">
        <v>42</v>
      </c>
    </row>
    <row r="1187" spans="1:14" x14ac:dyDescent="0.25">
      <c r="A1187" t="s">
        <v>156</v>
      </c>
      <c r="B1187">
        <v>375.85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1.2300600000000001E-3</v>
      </c>
      <c r="L1187">
        <v>0.99947399999999997</v>
      </c>
      <c r="M1187">
        <v>0</v>
      </c>
      <c r="N1187" t="s">
        <v>42</v>
      </c>
    </row>
    <row r="1188" spans="1:14" x14ac:dyDescent="0.25">
      <c r="A1188" t="s">
        <v>156</v>
      </c>
      <c r="B1188">
        <v>359.29500000000002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1.2301300000000001E-3</v>
      </c>
      <c r="L1188">
        <v>0.99964500000000001</v>
      </c>
      <c r="M1188">
        <v>0</v>
      </c>
      <c r="N1188" t="s">
        <v>42</v>
      </c>
    </row>
    <row r="1189" spans="1:14" x14ac:dyDescent="0.25">
      <c r="A1189" t="s">
        <v>156</v>
      </c>
      <c r="B1189">
        <v>362.93099999999998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1.2300600000000001E-3</v>
      </c>
      <c r="L1189">
        <v>0.99944</v>
      </c>
      <c r="M1189">
        <v>0</v>
      </c>
      <c r="N1189" t="s">
        <v>42</v>
      </c>
    </row>
    <row r="1190" spans="1:14" x14ac:dyDescent="0.25">
      <c r="A1190" t="s">
        <v>156</v>
      </c>
      <c r="B1190">
        <v>371.947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1.2300600000000001E-3</v>
      </c>
      <c r="L1190">
        <v>0.99941500000000005</v>
      </c>
      <c r="M1190">
        <v>0</v>
      </c>
      <c r="N1190" t="s">
        <v>42</v>
      </c>
    </row>
    <row r="1191" spans="1:14" x14ac:dyDescent="0.25">
      <c r="A1191" t="s">
        <v>156</v>
      </c>
      <c r="B1191">
        <v>359.89400000000001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1.2300600000000001E-3</v>
      </c>
      <c r="L1191">
        <v>0.99985599999999997</v>
      </c>
      <c r="M1191">
        <v>0</v>
      </c>
      <c r="N1191" t="s">
        <v>42</v>
      </c>
    </row>
    <row r="1192" spans="1:14" x14ac:dyDescent="0.25">
      <c r="A1192" t="s">
        <v>156</v>
      </c>
      <c r="B1192">
        <v>349.60700000000003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1.2300499999999999E-3</v>
      </c>
      <c r="L1192">
        <v>0.99808699999999995</v>
      </c>
      <c r="M1192">
        <v>0</v>
      </c>
      <c r="N1192" t="s">
        <v>42</v>
      </c>
    </row>
    <row r="1193" spans="1:14" x14ac:dyDescent="0.25">
      <c r="A1193" t="s">
        <v>156</v>
      </c>
      <c r="B1193">
        <v>359.577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1.2300499999999999E-3</v>
      </c>
      <c r="L1193">
        <v>0.99986600000000003</v>
      </c>
      <c r="M1193">
        <v>0</v>
      </c>
      <c r="N1193" t="s">
        <v>42</v>
      </c>
    </row>
    <row r="1194" spans="1:14" x14ac:dyDescent="0.25">
      <c r="A1194" t="s">
        <v>156</v>
      </c>
      <c r="B1194">
        <v>372.959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1.2300499999999999E-3</v>
      </c>
      <c r="L1194">
        <v>0.99664799999999998</v>
      </c>
      <c r="M1194">
        <v>0</v>
      </c>
      <c r="N1194" t="s">
        <v>42</v>
      </c>
    </row>
    <row r="1195" spans="1:14" x14ac:dyDescent="0.25">
      <c r="A1195" t="s">
        <v>156</v>
      </c>
      <c r="B1195">
        <v>345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1.2300499999999999E-3</v>
      </c>
      <c r="L1195">
        <v>0.99990199999999996</v>
      </c>
      <c r="M1195">
        <v>0</v>
      </c>
      <c r="N1195" t="s">
        <v>42</v>
      </c>
    </row>
    <row r="1196" spans="1:14" x14ac:dyDescent="0.25">
      <c r="A1196" t="s">
        <v>156</v>
      </c>
      <c r="B1196">
        <v>365.92700000000002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1.2300600000000001E-3</v>
      </c>
      <c r="L1196">
        <v>0.99990000000000001</v>
      </c>
      <c r="M1196">
        <v>0</v>
      </c>
      <c r="N1196" t="s">
        <v>42</v>
      </c>
    </row>
    <row r="1197" spans="1:14" x14ac:dyDescent="0.25">
      <c r="A1197" t="s">
        <v>156</v>
      </c>
      <c r="B1197">
        <v>356.96600000000001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1.2300499999999999E-3</v>
      </c>
      <c r="L1197">
        <v>0.99957200000000002</v>
      </c>
      <c r="M1197">
        <v>0</v>
      </c>
      <c r="N1197" t="s">
        <v>42</v>
      </c>
    </row>
    <row r="1198" spans="1:14" x14ac:dyDescent="0.25">
      <c r="A1198" t="s">
        <v>156</v>
      </c>
      <c r="B1198">
        <v>358.35700000000003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1.23007E-3</v>
      </c>
      <c r="L1198">
        <v>0.99958000000000002</v>
      </c>
      <c r="M1198">
        <v>0</v>
      </c>
      <c r="N1198" t="s">
        <v>42</v>
      </c>
    </row>
    <row r="1199" spans="1:14" x14ac:dyDescent="0.25">
      <c r="A1199" t="s">
        <v>156</v>
      </c>
      <c r="B1199">
        <v>357.20600000000002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1.2300499999999999E-3</v>
      </c>
      <c r="L1199">
        <v>0.99859900000000001</v>
      </c>
      <c r="M1199">
        <v>0</v>
      </c>
      <c r="N1199" t="s">
        <v>42</v>
      </c>
    </row>
    <row r="1200" spans="1:14" x14ac:dyDescent="0.25">
      <c r="A1200" t="s">
        <v>156</v>
      </c>
      <c r="B1200">
        <v>361.05799999999999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1.23007E-3</v>
      </c>
      <c r="L1200">
        <v>0.99987700000000002</v>
      </c>
      <c r="M1200">
        <v>0</v>
      </c>
      <c r="N1200" t="s">
        <v>42</v>
      </c>
    </row>
    <row r="1201" spans="1:14" x14ac:dyDescent="0.25">
      <c r="A1201" t="s">
        <v>156</v>
      </c>
      <c r="B1201">
        <v>373.95800000000003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1.2300499999999999E-3</v>
      </c>
      <c r="L1201">
        <v>1</v>
      </c>
      <c r="M1201">
        <v>0</v>
      </c>
      <c r="N1201" t="s">
        <v>42</v>
      </c>
    </row>
    <row r="1202" spans="1:14" x14ac:dyDescent="0.25">
      <c r="A1202" t="s">
        <v>156</v>
      </c>
      <c r="B1202">
        <v>355.947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1.2300600000000001E-3</v>
      </c>
      <c r="L1202">
        <v>0.99824900000000005</v>
      </c>
      <c r="M1202">
        <v>0</v>
      </c>
      <c r="N1202" t="s">
        <v>42</v>
      </c>
    </row>
    <row r="1203" spans="1:14" x14ac:dyDescent="0.25">
      <c r="A1203" t="s">
        <v>156</v>
      </c>
      <c r="B1203">
        <v>357.92700000000002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1.2300499999999999E-3</v>
      </c>
      <c r="L1203">
        <v>0.99936499999999995</v>
      </c>
      <c r="M1203">
        <v>0</v>
      </c>
      <c r="N1203" t="s">
        <v>42</v>
      </c>
    </row>
    <row r="1204" spans="1:14" x14ac:dyDescent="0.25">
      <c r="A1204" t="s">
        <v>156</v>
      </c>
      <c r="B1204">
        <v>382.596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1.2300499999999999E-3</v>
      </c>
      <c r="L1204">
        <v>0.999749</v>
      </c>
      <c r="M1204">
        <v>0</v>
      </c>
      <c r="N1204" t="s">
        <v>42</v>
      </c>
    </row>
    <row r="1205" spans="1:14" x14ac:dyDescent="0.25">
      <c r="A1205" t="s">
        <v>156</v>
      </c>
      <c r="B1205">
        <v>359.52499999999998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1.2300499999999999E-3</v>
      </c>
      <c r="L1205">
        <v>0.99997100000000005</v>
      </c>
      <c r="M1205">
        <v>0</v>
      </c>
      <c r="N1205" t="s">
        <v>42</v>
      </c>
    </row>
    <row r="1206" spans="1:14" x14ac:dyDescent="0.25">
      <c r="A1206" t="s">
        <v>156</v>
      </c>
      <c r="B1206">
        <v>362.15899999999999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1.2300600000000001E-3</v>
      </c>
      <c r="L1206">
        <v>0.999834</v>
      </c>
      <c r="M1206">
        <v>0</v>
      </c>
      <c r="N1206" t="s">
        <v>42</v>
      </c>
    </row>
    <row r="1207" spans="1:14" x14ac:dyDescent="0.25">
      <c r="A1207" t="s">
        <v>156</v>
      </c>
      <c r="B1207">
        <v>367.363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1.2300499999999999E-3</v>
      </c>
      <c r="L1207">
        <v>0.99967600000000001</v>
      </c>
      <c r="M1207">
        <v>0</v>
      </c>
      <c r="N1207" t="s">
        <v>42</v>
      </c>
    </row>
    <row r="1208" spans="1:14" x14ac:dyDescent="0.25">
      <c r="A1208" t="s">
        <v>156</v>
      </c>
      <c r="B1208">
        <v>352.20299999999997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1.2300499999999999E-3</v>
      </c>
      <c r="L1208">
        <v>0.99909899999999996</v>
      </c>
      <c r="M1208">
        <v>0</v>
      </c>
      <c r="N1208" t="s">
        <v>42</v>
      </c>
    </row>
    <row r="1209" spans="1:14" x14ac:dyDescent="0.25">
      <c r="A1209" t="s">
        <v>156</v>
      </c>
      <c r="B1209">
        <v>357.21699999999998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1.2300600000000001E-3</v>
      </c>
      <c r="L1209">
        <v>0.99974399999999997</v>
      </c>
      <c r="M1209">
        <v>0</v>
      </c>
      <c r="N1209" t="s">
        <v>42</v>
      </c>
    </row>
    <row r="1210" spans="1:14" x14ac:dyDescent="0.25">
      <c r="A1210" t="s">
        <v>156</v>
      </c>
      <c r="B1210">
        <v>349.863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1.2301199999999999E-3</v>
      </c>
      <c r="L1210">
        <v>0.99946299999999999</v>
      </c>
      <c r="M1210">
        <v>0</v>
      </c>
      <c r="N1210" t="s">
        <v>42</v>
      </c>
    </row>
    <row r="1211" spans="1:14" x14ac:dyDescent="0.25">
      <c r="A1211" t="s">
        <v>156</v>
      </c>
      <c r="B1211">
        <v>387.29199999999997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1.23011E-3</v>
      </c>
      <c r="L1211">
        <v>0.99945700000000004</v>
      </c>
      <c r="M1211">
        <v>0</v>
      </c>
      <c r="N1211" t="s">
        <v>42</v>
      </c>
    </row>
    <row r="1212" spans="1:14" x14ac:dyDescent="0.25">
      <c r="A1212" t="s">
        <v>156</v>
      </c>
      <c r="B1212">
        <v>359.85899999999998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1.2300499999999999E-3</v>
      </c>
      <c r="L1212">
        <v>0.99952600000000003</v>
      </c>
      <c r="M1212">
        <v>0</v>
      </c>
      <c r="N1212" t="s">
        <v>42</v>
      </c>
    </row>
    <row r="1213" spans="1:14" x14ac:dyDescent="0.25">
      <c r="A1213" t="s">
        <v>156</v>
      </c>
      <c r="B1213">
        <v>353.24400000000003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1.2300499999999999E-3</v>
      </c>
      <c r="L1213">
        <v>0.99902299999999999</v>
      </c>
      <c r="M1213">
        <v>0</v>
      </c>
      <c r="N1213" t="s">
        <v>42</v>
      </c>
    </row>
    <row r="1214" spans="1:14" x14ac:dyDescent="0.25">
      <c r="A1214" t="s">
        <v>156</v>
      </c>
      <c r="B1214">
        <v>363.67899999999997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1.2300499999999999E-3</v>
      </c>
      <c r="L1214">
        <v>0.999421</v>
      </c>
      <c r="M1214">
        <v>0</v>
      </c>
      <c r="N1214" t="s">
        <v>42</v>
      </c>
    </row>
    <row r="1215" spans="1:14" x14ac:dyDescent="0.25">
      <c r="A1215" t="s">
        <v>156</v>
      </c>
      <c r="B1215">
        <v>359.15300000000002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1.2300600000000001E-3</v>
      </c>
      <c r="L1215">
        <v>0.99928700000000004</v>
      </c>
      <c r="M1215">
        <v>0</v>
      </c>
      <c r="N1215" t="s">
        <v>42</v>
      </c>
    </row>
    <row r="1216" spans="1:14" x14ac:dyDescent="0.25">
      <c r="A1216" t="s">
        <v>156</v>
      </c>
      <c r="B1216">
        <v>370.58100000000002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1.2300499999999999E-3</v>
      </c>
      <c r="L1216">
        <v>0.99962799999999996</v>
      </c>
      <c r="M1216">
        <v>0</v>
      </c>
      <c r="N1216" t="s">
        <v>42</v>
      </c>
    </row>
    <row r="1217" spans="1:25" x14ac:dyDescent="0.25">
      <c r="A1217" t="s">
        <v>156</v>
      </c>
      <c r="B1217">
        <v>381.858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1.2300499999999999E-3</v>
      </c>
      <c r="L1217">
        <v>0.99951900000000005</v>
      </c>
      <c r="M1217">
        <v>0</v>
      </c>
      <c r="N1217" t="s">
        <v>42</v>
      </c>
    </row>
    <row r="1218" spans="1:25" x14ac:dyDescent="0.25">
      <c r="A1218" t="s">
        <v>156</v>
      </c>
      <c r="B1218">
        <v>364.202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1.2300499999999999E-3</v>
      </c>
      <c r="L1218">
        <v>0.99936100000000005</v>
      </c>
      <c r="M1218">
        <v>0</v>
      </c>
      <c r="N1218" t="s">
        <v>42</v>
      </c>
    </row>
    <row r="1219" spans="1:25" x14ac:dyDescent="0.25">
      <c r="A1219" t="s">
        <v>156</v>
      </c>
      <c r="B1219">
        <v>351.93400000000003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1.2300499999999999E-3</v>
      </c>
      <c r="L1219">
        <v>0.99932600000000005</v>
      </c>
      <c r="M1219">
        <v>0</v>
      </c>
      <c r="N1219" t="s">
        <v>42</v>
      </c>
    </row>
    <row r="1220" spans="1:25" x14ac:dyDescent="0.25">
      <c r="A1220" t="s">
        <v>156</v>
      </c>
      <c r="B1220">
        <v>378.19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1.2300499999999999E-3</v>
      </c>
      <c r="L1220">
        <v>0.99917100000000003</v>
      </c>
      <c r="M1220">
        <v>0</v>
      </c>
      <c r="N1220" t="s">
        <v>42</v>
      </c>
    </row>
    <row r="1221" spans="1:25" x14ac:dyDescent="0.25">
      <c r="A1221" t="s">
        <v>156</v>
      </c>
      <c r="B1221">
        <v>369.24299999999999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1.2300499999999999E-3</v>
      </c>
      <c r="L1221">
        <v>0.99948700000000001</v>
      </c>
      <c r="M1221">
        <v>0</v>
      </c>
      <c r="N1221" t="s">
        <v>42</v>
      </c>
    </row>
    <row r="1222" spans="1:25" x14ac:dyDescent="0.25">
      <c r="A1222" t="s">
        <v>156</v>
      </c>
      <c r="B1222">
        <v>368.93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1.2300499999999999E-3</v>
      </c>
      <c r="L1222">
        <v>0.99927500000000002</v>
      </c>
      <c r="M1222">
        <v>0</v>
      </c>
      <c r="N1222" t="s">
        <v>42</v>
      </c>
    </row>
    <row r="1223" spans="1:25" x14ac:dyDescent="0.25">
      <c r="A1223" t="s">
        <v>156</v>
      </c>
      <c r="B1223">
        <v>354.56799999999998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1.2300499999999999E-3</v>
      </c>
      <c r="L1223">
        <v>0.99915200000000004</v>
      </c>
      <c r="M1223">
        <v>0</v>
      </c>
      <c r="N1223" t="s">
        <v>42</v>
      </c>
    </row>
    <row r="1224" spans="1:25" x14ac:dyDescent="0.25">
      <c r="A1224" t="s">
        <v>156</v>
      </c>
      <c r="B1224">
        <v>369.67200000000003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1.2300900000000001E-3</v>
      </c>
      <c r="L1224">
        <v>0.99953099999999995</v>
      </c>
      <c r="M1224">
        <v>0</v>
      </c>
      <c r="N1224" t="s">
        <v>42</v>
      </c>
    </row>
    <row r="1225" spans="1:25" x14ac:dyDescent="0.25">
      <c r="A1225" t="s">
        <v>156</v>
      </c>
      <c r="B1225">
        <v>367.524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1.2300499999999999E-3</v>
      </c>
      <c r="L1225">
        <v>0.998749</v>
      </c>
      <c r="M1225">
        <v>0</v>
      </c>
      <c r="N1225" t="s">
        <v>42</v>
      </c>
    </row>
    <row r="1226" spans="1:25" x14ac:dyDescent="0.25">
      <c r="A1226" t="s">
        <v>156</v>
      </c>
      <c r="B1226">
        <v>368.625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1.2300600000000001E-3</v>
      </c>
      <c r="L1226">
        <v>0.99932500000000002</v>
      </c>
      <c r="M1226">
        <v>0</v>
      </c>
      <c r="N1226" t="s">
        <v>42</v>
      </c>
    </row>
    <row r="1227" spans="1:25" x14ac:dyDescent="0.25">
      <c r="A1227" t="s">
        <v>156</v>
      </c>
      <c r="B1227">
        <v>372.93900000000002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1.2300499999999999E-3</v>
      </c>
      <c r="L1227">
        <v>0.99883299999999997</v>
      </c>
      <c r="M1227">
        <v>0</v>
      </c>
      <c r="N1227" t="s">
        <v>42</v>
      </c>
    </row>
    <row r="1228" spans="1:25" x14ac:dyDescent="0.25">
      <c r="A1228" t="s">
        <v>156</v>
      </c>
      <c r="B1228">
        <v>354.00099999999998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1.2300499999999999E-3</v>
      </c>
      <c r="L1228">
        <v>0.99976500000000001</v>
      </c>
      <c r="M1228">
        <v>0</v>
      </c>
      <c r="N1228" t="s">
        <v>42</v>
      </c>
    </row>
    <row r="1229" spans="1:25" x14ac:dyDescent="0.25">
      <c r="A1229" t="s">
        <v>156</v>
      </c>
      <c r="B1229">
        <v>351.32499999999999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1.2300499999999999E-3</v>
      </c>
      <c r="L1229">
        <v>0.99978800000000001</v>
      </c>
      <c r="M1229">
        <v>0</v>
      </c>
      <c r="N1229" t="s">
        <v>42</v>
      </c>
    </row>
    <row r="1230" spans="1:25" x14ac:dyDescent="0.25">
      <c r="A1230" t="s">
        <v>156</v>
      </c>
      <c r="B1230">
        <v>364.00200000000001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1.2300499999999999E-3</v>
      </c>
      <c r="L1230">
        <v>0.99992499999999995</v>
      </c>
      <c r="M1230">
        <v>0</v>
      </c>
      <c r="N1230" t="s">
        <v>42</v>
      </c>
    </row>
    <row r="1231" spans="1:25" x14ac:dyDescent="0.25">
      <c r="A1231" t="s">
        <v>156</v>
      </c>
      <c r="B1231">
        <v>356.37099999999998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1.2300799999999999E-3</v>
      </c>
      <c r="L1231">
        <v>0.99857799999999997</v>
      </c>
      <c r="M1231">
        <v>0</v>
      </c>
      <c r="N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156</v>
      </c>
      <c r="B1232">
        <v>370.02499999999998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1.2300600000000001E-3</v>
      </c>
      <c r="L1232">
        <v>0.99804999999999999</v>
      </c>
      <c r="M1232">
        <v>0</v>
      </c>
      <c r="N1232" t="s">
        <v>42</v>
      </c>
      <c r="R1232">
        <f>AVERAGE(B1183:B1232)</f>
        <v>362.64526000000001</v>
      </c>
      <c r="S1232">
        <f>AVERAGE(C1183:C1232)</f>
        <v>0</v>
      </c>
      <c r="U1232">
        <f>_xlfn.VAR.P(B1183:B1232)</f>
        <v>93.796096832399996</v>
      </c>
      <c r="V1232">
        <f>_xlfn.VAR.P(C1183:C1232)</f>
        <v>0</v>
      </c>
      <c r="X1232">
        <f>1.96*SQRT(U1232)/50</f>
        <v>0.37964566932409372</v>
      </c>
      <c r="Y1232">
        <f>1.96*SQRT(V1232)/50</f>
        <v>0</v>
      </c>
    </row>
    <row r="1233" spans="1:13" x14ac:dyDescent="0.25">
      <c r="A1233" t="s">
        <v>157</v>
      </c>
      <c r="B1233">
        <v>18262.493699999999</v>
      </c>
      <c r="C1233" t="s">
        <v>36</v>
      </c>
    </row>
    <row r="1234" spans="1:13" x14ac:dyDescent="0.25">
      <c r="A1234" t="s">
        <v>158</v>
      </c>
      <c r="B1234">
        <v>270.60399999999998</v>
      </c>
      <c r="C1234">
        <v>268.67200000000003</v>
      </c>
      <c r="D1234">
        <v>268.62700000000001</v>
      </c>
      <c r="E1234">
        <v>263.76400000000001</v>
      </c>
      <c r="F1234">
        <v>11.7681</v>
      </c>
      <c r="G1234">
        <v>0</v>
      </c>
      <c r="H1234">
        <v>19.529</v>
      </c>
      <c r="I1234">
        <v>0</v>
      </c>
      <c r="J1234">
        <v>1.2300499999999999E-3</v>
      </c>
      <c r="K1234">
        <v>0.99958400000000003</v>
      </c>
      <c r="L1234">
        <v>0</v>
      </c>
      <c r="M1234" t="s">
        <v>42</v>
      </c>
    </row>
    <row r="1235" spans="1:13" x14ac:dyDescent="0.25">
      <c r="A1235" t="s">
        <v>158</v>
      </c>
      <c r="B1235">
        <v>264.13200000000001</v>
      </c>
      <c r="C1235">
        <v>262.04500000000002</v>
      </c>
      <c r="D1235">
        <v>262.00599999999997</v>
      </c>
      <c r="E1235">
        <v>257.197</v>
      </c>
      <c r="F1235">
        <v>10.836499999999999</v>
      </c>
      <c r="G1235">
        <v>0</v>
      </c>
      <c r="H1235">
        <v>19.268599999999999</v>
      </c>
      <c r="I1235">
        <v>0</v>
      </c>
      <c r="J1235">
        <v>1.2300600000000001E-3</v>
      </c>
      <c r="K1235">
        <v>0.99996200000000002</v>
      </c>
      <c r="L1235">
        <v>0</v>
      </c>
      <c r="M1235" t="s">
        <v>42</v>
      </c>
    </row>
    <row r="1236" spans="1:13" x14ac:dyDescent="0.25">
      <c r="A1236" t="s">
        <v>158</v>
      </c>
      <c r="B1236">
        <v>266.33199999999999</v>
      </c>
      <c r="C1236">
        <v>264.07</v>
      </c>
      <c r="D1236">
        <v>264.02800000000002</v>
      </c>
      <c r="E1236">
        <v>259.17</v>
      </c>
      <c r="F1236">
        <v>10.810700000000001</v>
      </c>
      <c r="G1236">
        <v>0</v>
      </c>
      <c r="H1236">
        <v>19.306899999999999</v>
      </c>
      <c r="I1236">
        <v>0</v>
      </c>
      <c r="J1236">
        <v>1.2300499999999999E-3</v>
      </c>
      <c r="K1236">
        <v>0.99935600000000002</v>
      </c>
      <c r="L1236">
        <v>0</v>
      </c>
      <c r="M1236" t="s">
        <v>42</v>
      </c>
    </row>
    <row r="1237" spans="1:13" x14ac:dyDescent="0.25">
      <c r="A1237" t="s">
        <v>158</v>
      </c>
      <c r="B1237">
        <v>268.96199999999999</v>
      </c>
      <c r="C1237">
        <v>266.851</v>
      </c>
      <c r="D1237">
        <v>266.80700000000002</v>
      </c>
      <c r="E1237">
        <v>261.97300000000001</v>
      </c>
      <c r="F1237">
        <v>10.791</v>
      </c>
      <c r="G1237">
        <v>0</v>
      </c>
      <c r="H1237">
        <v>19.401599999999998</v>
      </c>
      <c r="I1237">
        <v>0</v>
      </c>
      <c r="J1237">
        <v>1.2300499999999999E-3</v>
      </c>
      <c r="K1237">
        <v>0.99997599999999998</v>
      </c>
      <c r="L1237">
        <v>0</v>
      </c>
      <c r="M1237" t="s">
        <v>42</v>
      </c>
    </row>
    <row r="1238" spans="1:13" x14ac:dyDescent="0.25">
      <c r="A1238" t="s">
        <v>158</v>
      </c>
      <c r="B1238">
        <v>280.93900000000002</v>
      </c>
      <c r="C1238">
        <v>278.86099999999999</v>
      </c>
      <c r="D1238">
        <v>278.82</v>
      </c>
      <c r="E1238">
        <v>273.92899999999997</v>
      </c>
      <c r="F1238">
        <v>10.8529</v>
      </c>
      <c r="G1238">
        <v>0</v>
      </c>
      <c r="H1238">
        <v>19.273900000000001</v>
      </c>
      <c r="I1238">
        <v>0</v>
      </c>
      <c r="J1238">
        <v>1.2300600000000001E-3</v>
      </c>
      <c r="K1238">
        <v>0.99937500000000001</v>
      </c>
      <c r="L1238">
        <v>0</v>
      </c>
      <c r="M1238" t="s">
        <v>42</v>
      </c>
    </row>
    <row r="1239" spans="1:13" x14ac:dyDescent="0.25">
      <c r="A1239" t="s">
        <v>158</v>
      </c>
      <c r="B1239">
        <v>265.358</v>
      </c>
      <c r="C1239">
        <v>263.29599999999999</v>
      </c>
      <c r="D1239">
        <v>263.25400000000002</v>
      </c>
      <c r="E1239">
        <v>258.38200000000001</v>
      </c>
      <c r="F1239">
        <v>10.830500000000001</v>
      </c>
      <c r="G1239">
        <v>0</v>
      </c>
      <c r="H1239">
        <v>19.3552</v>
      </c>
      <c r="I1239">
        <v>0</v>
      </c>
      <c r="J1239">
        <v>1.2300499999999999E-3</v>
      </c>
      <c r="K1239">
        <v>0.99977700000000003</v>
      </c>
      <c r="L1239">
        <v>0</v>
      </c>
      <c r="M1239" t="s">
        <v>42</v>
      </c>
    </row>
    <row r="1240" spans="1:13" x14ac:dyDescent="0.25">
      <c r="A1240" t="s">
        <v>158</v>
      </c>
      <c r="B1240">
        <v>262.61799999999999</v>
      </c>
      <c r="C1240">
        <v>260.56200000000001</v>
      </c>
      <c r="D1240">
        <v>260.52600000000001</v>
      </c>
      <c r="E1240">
        <v>255.68799999999999</v>
      </c>
      <c r="F1240">
        <v>10.771699999999999</v>
      </c>
      <c r="G1240">
        <v>0</v>
      </c>
      <c r="H1240">
        <v>19.2667</v>
      </c>
      <c r="I1240">
        <v>0</v>
      </c>
      <c r="J1240">
        <v>1.2300600000000001E-3</v>
      </c>
      <c r="K1240">
        <v>0.99948300000000001</v>
      </c>
      <c r="L1240">
        <v>0</v>
      </c>
      <c r="M1240" t="s">
        <v>42</v>
      </c>
    </row>
    <row r="1241" spans="1:13" x14ac:dyDescent="0.25">
      <c r="A1241" t="s">
        <v>158</v>
      </c>
      <c r="B1241">
        <v>269.375</v>
      </c>
      <c r="C1241">
        <v>267.31099999999998</v>
      </c>
      <c r="D1241">
        <v>267.27</v>
      </c>
      <c r="E1241">
        <v>262.375</v>
      </c>
      <c r="F1241">
        <v>11.559799999999999</v>
      </c>
      <c r="G1241">
        <v>0</v>
      </c>
      <c r="H1241">
        <v>19.175000000000001</v>
      </c>
      <c r="I1241">
        <v>0</v>
      </c>
      <c r="J1241">
        <v>1.2300600000000001E-3</v>
      </c>
      <c r="K1241">
        <v>0.99983999999999995</v>
      </c>
      <c r="L1241">
        <v>0</v>
      </c>
      <c r="M1241" t="s">
        <v>42</v>
      </c>
    </row>
    <row r="1242" spans="1:13" x14ac:dyDescent="0.25">
      <c r="A1242" t="s">
        <v>158</v>
      </c>
      <c r="B1242">
        <v>274.72199999999998</v>
      </c>
      <c r="C1242">
        <v>272.65699999999998</v>
      </c>
      <c r="D1242">
        <v>272.61200000000002</v>
      </c>
      <c r="E1242">
        <v>267.70400000000001</v>
      </c>
      <c r="F1242">
        <v>10.843</v>
      </c>
      <c r="G1242">
        <v>0</v>
      </c>
      <c r="H1242">
        <v>19.269500000000001</v>
      </c>
      <c r="I1242">
        <v>0</v>
      </c>
      <c r="J1242">
        <v>1.2300900000000001E-3</v>
      </c>
      <c r="K1242">
        <v>0.99985900000000005</v>
      </c>
      <c r="L1242">
        <v>0</v>
      </c>
      <c r="M1242" t="s">
        <v>42</v>
      </c>
    </row>
    <row r="1243" spans="1:13" x14ac:dyDescent="0.25">
      <c r="A1243" t="s">
        <v>158</v>
      </c>
      <c r="B1243">
        <v>276.10899999999998</v>
      </c>
      <c r="C1243">
        <v>274.048</v>
      </c>
      <c r="D1243">
        <v>274.00200000000001</v>
      </c>
      <c r="E1243">
        <v>269.10399999999998</v>
      </c>
      <c r="F1243">
        <v>10.9877</v>
      </c>
      <c r="G1243">
        <v>0</v>
      </c>
      <c r="H1243">
        <v>19.391100000000002</v>
      </c>
      <c r="I1243">
        <v>0</v>
      </c>
      <c r="J1243">
        <v>1.2300600000000001E-3</v>
      </c>
      <c r="K1243">
        <v>0.99966999999999995</v>
      </c>
      <c r="L1243">
        <v>0</v>
      </c>
      <c r="M1243" t="s">
        <v>42</v>
      </c>
    </row>
    <row r="1244" spans="1:13" x14ac:dyDescent="0.25">
      <c r="A1244" t="s">
        <v>158</v>
      </c>
      <c r="B1244">
        <v>263.34199999999998</v>
      </c>
      <c r="C1244">
        <v>261.27300000000002</v>
      </c>
      <c r="D1244">
        <v>261.233</v>
      </c>
      <c r="E1244">
        <v>256.392</v>
      </c>
      <c r="F1244">
        <v>10.823600000000001</v>
      </c>
      <c r="G1244">
        <v>0</v>
      </c>
      <c r="H1244">
        <v>19.212800000000001</v>
      </c>
      <c r="I1244">
        <v>0</v>
      </c>
      <c r="J1244">
        <v>1.2300499999999999E-3</v>
      </c>
      <c r="K1244">
        <v>0.99990699999999999</v>
      </c>
      <c r="L1244">
        <v>0</v>
      </c>
      <c r="M1244" t="s">
        <v>42</v>
      </c>
    </row>
    <row r="1245" spans="1:13" x14ac:dyDescent="0.25">
      <c r="A1245" t="s">
        <v>158</v>
      </c>
      <c r="B1245">
        <v>270.72199999999998</v>
      </c>
      <c r="C1245">
        <v>268.66199999999998</v>
      </c>
      <c r="D1245">
        <v>268.62</v>
      </c>
      <c r="E1245">
        <v>263.77600000000001</v>
      </c>
      <c r="F1245">
        <v>10.8567</v>
      </c>
      <c r="G1245">
        <v>0</v>
      </c>
      <c r="H1245">
        <v>19.198799999999999</v>
      </c>
      <c r="I1245">
        <v>0</v>
      </c>
      <c r="J1245">
        <v>1.2300499999999999E-3</v>
      </c>
      <c r="K1245">
        <v>0.99995699999999998</v>
      </c>
      <c r="L1245">
        <v>0</v>
      </c>
      <c r="M1245" t="s">
        <v>42</v>
      </c>
    </row>
    <row r="1246" spans="1:13" x14ac:dyDescent="0.25">
      <c r="A1246" t="s">
        <v>158</v>
      </c>
      <c r="B1246">
        <v>276.90199999999999</v>
      </c>
      <c r="C1246">
        <v>274.928</v>
      </c>
      <c r="D1246">
        <v>274.88299999999998</v>
      </c>
      <c r="E1246">
        <v>270.01299999999998</v>
      </c>
      <c r="F1246">
        <v>10.7316</v>
      </c>
      <c r="G1246">
        <v>0</v>
      </c>
      <c r="H1246">
        <v>19.386099999999999</v>
      </c>
      <c r="I1246">
        <v>0</v>
      </c>
      <c r="J1246">
        <v>1.2300499999999999E-3</v>
      </c>
      <c r="K1246">
        <v>0.99965499999999996</v>
      </c>
      <c r="L1246">
        <v>0</v>
      </c>
      <c r="M1246" t="s">
        <v>42</v>
      </c>
    </row>
    <row r="1247" spans="1:13" x14ac:dyDescent="0.25">
      <c r="A1247" t="s">
        <v>158</v>
      </c>
      <c r="B1247">
        <v>271.62700000000001</v>
      </c>
      <c r="C1247">
        <v>269.56200000000001</v>
      </c>
      <c r="D1247">
        <v>269.51799999999997</v>
      </c>
      <c r="E1247">
        <v>264.65199999999999</v>
      </c>
      <c r="F1247">
        <v>10.885300000000001</v>
      </c>
      <c r="G1247">
        <v>0</v>
      </c>
      <c r="H1247">
        <v>19.226299999999998</v>
      </c>
      <c r="I1247">
        <v>0</v>
      </c>
      <c r="J1247">
        <v>1.2300499999999999E-3</v>
      </c>
      <c r="K1247">
        <v>0.99882899999999997</v>
      </c>
      <c r="L1247">
        <v>0</v>
      </c>
      <c r="M1247" t="s">
        <v>42</v>
      </c>
    </row>
    <row r="1248" spans="1:13" x14ac:dyDescent="0.25">
      <c r="A1248" t="s">
        <v>158</v>
      </c>
      <c r="B1248">
        <v>264.005</v>
      </c>
      <c r="C1248">
        <v>261.94400000000002</v>
      </c>
      <c r="D1248">
        <v>261.90300000000002</v>
      </c>
      <c r="E1248">
        <v>257.03500000000003</v>
      </c>
      <c r="F1248">
        <v>10.803100000000001</v>
      </c>
      <c r="G1248">
        <v>0</v>
      </c>
      <c r="H1248">
        <v>19.252199999999998</v>
      </c>
      <c r="I1248">
        <v>0</v>
      </c>
      <c r="J1248">
        <v>1.2300499999999999E-3</v>
      </c>
      <c r="K1248">
        <v>0.99948899999999996</v>
      </c>
      <c r="L1248">
        <v>0</v>
      </c>
      <c r="M1248" t="s">
        <v>42</v>
      </c>
    </row>
    <row r="1249" spans="1:13" x14ac:dyDescent="0.25">
      <c r="A1249" t="s">
        <v>158</v>
      </c>
      <c r="B1249">
        <v>268.53300000000002</v>
      </c>
      <c r="C1249">
        <v>266.46800000000002</v>
      </c>
      <c r="D1249">
        <v>266.42500000000001</v>
      </c>
      <c r="E1249">
        <v>261.58199999999999</v>
      </c>
      <c r="F1249">
        <v>10.823700000000001</v>
      </c>
      <c r="G1249">
        <v>0</v>
      </c>
      <c r="H1249">
        <v>19.421900000000001</v>
      </c>
      <c r="I1249">
        <v>0</v>
      </c>
      <c r="J1249">
        <v>1.23007E-3</v>
      </c>
      <c r="K1249">
        <v>0.99933000000000005</v>
      </c>
      <c r="L1249">
        <v>0</v>
      </c>
      <c r="M1249" t="s">
        <v>42</v>
      </c>
    </row>
    <row r="1250" spans="1:13" x14ac:dyDescent="0.25">
      <c r="A1250" t="s">
        <v>158</v>
      </c>
      <c r="B1250">
        <v>270.09500000000003</v>
      </c>
      <c r="C1250">
        <v>268.02100000000002</v>
      </c>
      <c r="D1250">
        <v>267.97899999999998</v>
      </c>
      <c r="E1250">
        <v>263.11700000000002</v>
      </c>
      <c r="F1250">
        <v>10.931100000000001</v>
      </c>
      <c r="G1250">
        <v>0</v>
      </c>
      <c r="H1250">
        <v>19.315100000000001</v>
      </c>
      <c r="I1250">
        <v>0</v>
      </c>
      <c r="J1250">
        <v>1.2300499999999999E-3</v>
      </c>
      <c r="K1250">
        <v>0.99983500000000003</v>
      </c>
      <c r="L1250">
        <v>0</v>
      </c>
      <c r="M1250" t="s">
        <v>42</v>
      </c>
    </row>
    <row r="1251" spans="1:13" x14ac:dyDescent="0.25">
      <c r="A1251" t="s">
        <v>158</v>
      </c>
      <c r="B1251">
        <v>276.47899999999998</v>
      </c>
      <c r="C1251">
        <v>274.41800000000001</v>
      </c>
      <c r="D1251">
        <v>274.37700000000001</v>
      </c>
      <c r="E1251">
        <v>269.56900000000002</v>
      </c>
      <c r="F1251">
        <v>10.7971</v>
      </c>
      <c r="G1251">
        <v>0</v>
      </c>
      <c r="H1251">
        <v>19.161799999999999</v>
      </c>
      <c r="I1251">
        <v>0</v>
      </c>
      <c r="J1251">
        <v>1.2300499999999999E-3</v>
      </c>
      <c r="K1251">
        <v>0.99785500000000005</v>
      </c>
      <c r="L1251">
        <v>0</v>
      </c>
      <c r="M1251" t="s">
        <v>42</v>
      </c>
    </row>
    <row r="1252" spans="1:13" x14ac:dyDescent="0.25">
      <c r="A1252" t="s">
        <v>158</v>
      </c>
      <c r="B1252">
        <v>273.17899999999997</v>
      </c>
      <c r="C1252">
        <v>271.113</v>
      </c>
      <c r="D1252">
        <v>271.07299999999998</v>
      </c>
      <c r="E1252">
        <v>266.26600000000002</v>
      </c>
      <c r="F1252">
        <v>10.809100000000001</v>
      </c>
      <c r="G1252">
        <v>0</v>
      </c>
      <c r="H1252">
        <v>19.16</v>
      </c>
      <c r="I1252">
        <v>0</v>
      </c>
      <c r="J1252">
        <v>1.23014E-3</v>
      </c>
      <c r="K1252">
        <v>0.99902500000000005</v>
      </c>
      <c r="L1252">
        <v>0</v>
      </c>
      <c r="M1252" t="s">
        <v>42</v>
      </c>
    </row>
    <row r="1253" spans="1:13" x14ac:dyDescent="0.25">
      <c r="A1253" t="s">
        <v>158</v>
      </c>
      <c r="B1253">
        <v>265.26499999999999</v>
      </c>
      <c r="C1253">
        <v>263.166</v>
      </c>
      <c r="D1253">
        <v>263.12299999999999</v>
      </c>
      <c r="E1253">
        <v>258.262</v>
      </c>
      <c r="F1253">
        <v>11.1157</v>
      </c>
      <c r="G1253">
        <v>0</v>
      </c>
      <c r="H1253">
        <v>19.2804</v>
      </c>
      <c r="I1253">
        <v>0</v>
      </c>
      <c r="J1253">
        <v>1.2300499999999999E-3</v>
      </c>
      <c r="K1253">
        <v>0.99985199999999996</v>
      </c>
      <c r="L1253">
        <v>0</v>
      </c>
      <c r="M1253" t="s">
        <v>42</v>
      </c>
    </row>
    <row r="1254" spans="1:13" x14ac:dyDescent="0.25">
      <c r="A1254" t="s">
        <v>158</v>
      </c>
      <c r="B1254">
        <v>275.452</v>
      </c>
      <c r="C1254">
        <v>273.27499999999998</v>
      </c>
      <c r="D1254">
        <v>273.233</v>
      </c>
      <c r="E1254">
        <v>268.35500000000002</v>
      </c>
      <c r="F1254">
        <v>10.86</v>
      </c>
      <c r="G1254">
        <v>0</v>
      </c>
      <c r="H1254">
        <v>19.235700000000001</v>
      </c>
      <c r="I1254">
        <v>0</v>
      </c>
      <c r="J1254">
        <v>1.2300499999999999E-3</v>
      </c>
      <c r="K1254">
        <v>0.99992800000000004</v>
      </c>
      <c r="L1254">
        <v>0</v>
      </c>
      <c r="M1254" t="s">
        <v>42</v>
      </c>
    </row>
    <row r="1255" spans="1:13" x14ac:dyDescent="0.25">
      <c r="A1255" t="s">
        <v>158</v>
      </c>
      <c r="B1255">
        <v>276.66500000000002</v>
      </c>
      <c r="C1255">
        <v>274.60000000000002</v>
      </c>
      <c r="D1255">
        <v>274.56</v>
      </c>
      <c r="E1255">
        <v>269.71699999999998</v>
      </c>
      <c r="F1255">
        <v>10.801600000000001</v>
      </c>
      <c r="G1255">
        <v>0</v>
      </c>
      <c r="H1255">
        <v>19.138200000000001</v>
      </c>
      <c r="I1255">
        <v>0</v>
      </c>
      <c r="J1255">
        <v>1.2300600000000001E-3</v>
      </c>
      <c r="K1255">
        <v>0.99949500000000002</v>
      </c>
      <c r="L1255">
        <v>0</v>
      </c>
      <c r="M1255" t="s">
        <v>42</v>
      </c>
    </row>
    <row r="1256" spans="1:13" x14ac:dyDescent="0.25">
      <c r="A1256" t="s">
        <v>158</v>
      </c>
      <c r="B1256">
        <v>270.90899999999999</v>
      </c>
      <c r="C1256">
        <v>268.84100000000001</v>
      </c>
      <c r="D1256">
        <v>268.79399999999998</v>
      </c>
      <c r="E1256">
        <v>263.75200000000001</v>
      </c>
      <c r="F1256">
        <v>11.433299999999999</v>
      </c>
      <c r="G1256">
        <v>0</v>
      </c>
      <c r="H1256">
        <v>19.3308</v>
      </c>
      <c r="I1256">
        <v>0</v>
      </c>
      <c r="J1256">
        <v>1.2300499999999999E-3</v>
      </c>
      <c r="K1256">
        <v>0.99967099999999998</v>
      </c>
      <c r="L1256">
        <v>0</v>
      </c>
      <c r="M1256" t="s">
        <v>42</v>
      </c>
    </row>
    <row r="1257" spans="1:13" x14ac:dyDescent="0.25">
      <c r="A1257" t="s">
        <v>158</v>
      </c>
      <c r="B1257">
        <v>261.822</v>
      </c>
      <c r="C1257">
        <v>259.702</v>
      </c>
      <c r="D1257">
        <v>259.66399999999999</v>
      </c>
      <c r="E1257">
        <v>254.85400000000001</v>
      </c>
      <c r="F1257">
        <v>10.9156</v>
      </c>
      <c r="G1257">
        <v>0</v>
      </c>
      <c r="H1257">
        <v>19.206299999999999</v>
      </c>
      <c r="I1257">
        <v>0</v>
      </c>
      <c r="J1257">
        <v>1.2300499999999999E-3</v>
      </c>
      <c r="K1257">
        <v>0.99883500000000003</v>
      </c>
      <c r="L1257">
        <v>0</v>
      </c>
      <c r="M1257" t="s">
        <v>42</v>
      </c>
    </row>
    <row r="1258" spans="1:13" x14ac:dyDescent="0.25">
      <c r="A1258" t="s">
        <v>158</v>
      </c>
      <c r="B1258">
        <v>265.29500000000002</v>
      </c>
      <c r="C1258">
        <v>263.23099999999999</v>
      </c>
      <c r="D1258">
        <v>263.18599999999998</v>
      </c>
      <c r="E1258">
        <v>258.26900000000001</v>
      </c>
      <c r="F1258">
        <v>10.8262</v>
      </c>
      <c r="G1258">
        <v>0</v>
      </c>
      <c r="H1258">
        <v>19.2058</v>
      </c>
      <c r="I1258">
        <v>0</v>
      </c>
      <c r="J1258">
        <v>1.2300499999999999E-3</v>
      </c>
      <c r="K1258">
        <v>0.99993500000000002</v>
      </c>
      <c r="L1258">
        <v>0</v>
      </c>
      <c r="M1258" t="s">
        <v>42</v>
      </c>
    </row>
    <row r="1259" spans="1:13" x14ac:dyDescent="0.25">
      <c r="A1259" t="s">
        <v>158</v>
      </c>
      <c r="B1259">
        <v>277.74</v>
      </c>
      <c r="C1259">
        <v>275.67700000000002</v>
      </c>
      <c r="D1259">
        <v>275.637</v>
      </c>
      <c r="E1259">
        <v>270.67</v>
      </c>
      <c r="F1259">
        <v>11.4217</v>
      </c>
      <c r="G1259">
        <v>0</v>
      </c>
      <c r="H1259">
        <v>19.209299999999999</v>
      </c>
      <c r="I1259">
        <v>0</v>
      </c>
      <c r="J1259">
        <v>1.2300499999999999E-3</v>
      </c>
      <c r="K1259">
        <v>0.99989700000000004</v>
      </c>
      <c r="L1259">
        <v>0</v>
      </c>
      <c r="M1259" t="s">
        <v>42</v>
      </c>
    </row>
    <row r="1260" spans="1:13" x14ac:dyDescent="0.25">
      <c r="A1260" t="s">
        <v>158</v>
      </c>
      <c r="B1260">
        <v>267.363</v>
      </c>
      <c r="C1260">
        <v>265.25299999999999</v>
      </c>
      <c r="D1260">
        <v>265.20299999999997</v>
      </c>
      <c r="E1260">
        <v>260.23700000000002</v>
      </c>
      <c r="F1260">
        <v>10.996600000000001</v>
      </c>
      <c r="G1260">
        <v>0</v>
      </c>
      <c r="H1260">
        <v>19.3873</v>
      </c>
      <c r="I1260">
        <v>0</v>
      </c>
      <c r="J1260">
        <v>1.2300499999999999E-3</v>
      </c>
      <c r="K1260">
        <v>0.99944</v>
      </c>
      <c r="L1260">
        <v>0</v>
      </c>
      <c r="M1260" t="s">
        <v>42</v>
      </c>
    </row>
    <row r="1261" spans="1:13" x14ac:dyDescent="0.25">
      <c r="A1261" t="s">
        <v>158</v>
      </c>
      <c r="B1261">
        <v>274.45499999999998</v>
      </c>
      <c r="C1261">
        <v>272.40800000000002</v>
      </c>
      <c r="D1261">
        <v>272.36399999999998</v>
      </c>
      <c r="E1261">
        <v>267.50099999999998</v>
      </c>
      <c r="F1261">
        <v>11.436199999999999</v>
      </c>
      <c r="G1261">
        <v>0</v>
      </c>
      <c r="H1261">
        <v>19.428899999999999</v>
      </c>
      <c r="I1261">
        <v>0</v>
      </c>
      <c r="J1261">
        <v>1.2300499999999999E-3</v>
      </c>
      <c r="K1261">
        <v>0.99973400000000001</v>
      </c>
      <c r="L1261">
        <v>0</v>
      </c>
      <c r="M1261" t="s">
        <v>42</v>
      </c>
    </row>
    <row r="1262" spans="1:13" x14ac:dyDescent="0.25">
      <c r="A1262" t="s">
        <v>158</v>
      </c>
      <c r="B1262">
        <v>264.10199999999998</v>
      </c>
      <c r="C1262">
        <v>262.036</v>
      </c>
      <c r="D1262">
        <v>261.99299999999999</v>
      </c>
      <c r="E1262">
        <v>257.15100000000001</v>
      </c>
      <c r="F1262">
        <v>10.876099999999999</v>
      </c>
      <c r="G1262">
        <v>0</v>
      </c>
      <c r="H1262">
        <v>19.3947</v>
      </c>
      <c r="I1262">
        <v>0</v>
      </c>
      <c r="J1262">
        <v>1.2300499999999999E-3</v>
      </c>
      <c r="K1262">
        <v>0.999977</v>
      </c>
      <c r="L1262">
        <v>0</v>
      </c>
      <c r="M1262" t="s">
        <v>42</v>
      </c>
    </row>
    <row r="1263" spans="1:13" x14ac:dyDescent="0.25">
      <c r="A1263" t="s">
        <v>158</v>
      </c>
      <c r="B1263">
        <v>277.40199999999999</v>
      </c>
      <c r="C1263">
        <v>275.339</v>
      </c>
      <c r="D1263">
        <v>275.279</v>
      </c>
      <c r="E1263">
        <v>270.041</v>
      </c>
      <c r="F1263">
        <v>11.5002</v>
      </c>
      <c r="G1263">
        <v>0</v>
      </c>
      <c r="H1263">
        <v>20.2164</v>
      </c>
      <c r="I1263">
        <v>0</v>
      </c>
      <c r="J1263">
        <v>1.2300499999999999E-3</v>
      </c>
      <c r="K1263">
        <v>0.99909300000000001</v>
      </c>
      <c r="L1263">
        <v>0</v>
      </c>
      <c r="M1263" t="s">
        <v>42</v>
      </c>
    </row>
    <row r="1264" spans="1:13" x14ac:dyDescent="0.25">
      <c r="A1264" t="s">
        <v>158</v>
      </c>
      <c r="B1264">
        <v>285.84899999999999</v>
      </c>
      <c r="C1264">
        <v>283.77199999999999</v>
      </c>
      <c r="D1264">
        <v>283.70299999999997</v>
      </c>
      <c r="E1264">
        <v>278.25799999999998</v>
      </c>
      <c r="F1264">
        <v>11.7445</v>
      </c>
      <c r="G1264">
        <v>0</v>
      </c>
      <c r="H1264">
        <v>20.612400000000001</v>
      </c>
      <c r="I1264">
        <v>0</v>
      </c>
      <c r="J1264">
        <v>1.2300499999999999E-3</v>
      </c>
      <c r="K1264">
        <v>0.99962499999999999</v>
      </c>
      <c r="L1264">
        <v>0</v>
      </c>
      <c r="M1264" t="s">
        <v>42</v>
      </c>
    </row>
    <row r="1265" spans="1:13" x14ac:dyDescent="0.25">
      <c r="A1265" t="s">
        <v>158</v>
      </c>
      <c r="B1265">
        <v>280.76299999999998</v>
      </c>
      <c r="C1265">
        <v>278.69400000000002</v>
      </c>
      <c r="D1265">
        <v>278.64</v>
      </c>
      <c r="E1265">
        <v>273.38799999999998</v>
      </c>
      <c r="F1265">
        <v>11.5091</v>
      </c>
      <c r="G1265">
        <v>0</v>
      </c>
      <c r="H1265">
        <v>20.436199999999999</v>
      </c>
      <c r="I1265">
        <v>0</v>
      </c>
      <c r="J1265">
        <v>1.2300499999999999E-3</v>
      </c>
      <c r="K1265">
        <v>0.999085</v>
      </c>
      <c r="L1265">
        <v>0</v>
      </c>
      <c r="M1265" t="s">
        <v>42</v>
      </c>
    </row>
    <row r="1266" spans="1:13" x14ac:dyDescent="0.25">
      <c r="A1266" t="s">
        <v>158</v>
      </c>
      <c r="B1266">
        <v>282.19299999999998</v>
      </c>
      <c r="C1266">
        <v>280.13200000000001</v>
      </c>
      <c r="D1266">
        <v>280.08100000000002</v>
      </c>
      <c r="E1266">
        <v>274.99099999999999</v>
      </c>
      <c r="F1266">
        <v>11.3428</v>
      </c>
      <c r="G1266">
        <v>0</v>
      </c>
      <c r="H1266">
        <v>20.0749</v>
      </c>
      <c r="I1266">
        <v>0</v>
      </c>
      <c r="J1266">
        <v>1.2300499999999999E-3</v>
      </c>
      <c r="K1266">
        <v>0.99949500000000002</v>
      </c>
      <c r="L1266">
        <v>0</v>
      </c>
      <c r="M1266" t="s">
        <v>42</v>
      </c>
    </row>
    <row r="1267" spans="1:13" x14ac:dyDescent="0.25">
      <c r="A1267" t="s">
        <v>158</v>
      </c>
      <c r="B1267">
        <v>288.584</v>
      </c>
      <c r="C1267">
        <v>286.47699999999998</v>
      </c>
      <c r="D1267">
        <v>286.42500000000001</v>
      </c>
      <c r="E1267">
        <v>281.35700000000003</v>
      </c>
      <c r="F1267">
        <v>12.0778</v>
      </c>
      <c r="G1267">
        <v>0</v>
      </c>
      <c r="H1267">
        <v>19.976099999999999</v>
      </c>
      <c r="I1267">
        <v>0</v>
      </c>
      <c r="J1267">
        <v>1.2300499999999999E-3</v>
      </c>
      <c r="K1267">
        <v>0.99999400000000005</v>
      </c>
      <c r="L1267">
        <v>0</v>
      </c>
      <c r="M1267" t="s">
        <v>42</v>
      </c>
    </row>
    <row r="1268" spans="1:13" x14ac:dyDescent="0.25">
      <c r="A1268" t="s">
        <v>158</v>
      </c>
      <c r="B1268">
        <v>278.964</v>
      </c>
      <c r="C1268">
        <v>276.916</v>
      </c>
      <c r="D1268">
        <v>276.85500000000002</v>
      </c>
      <c r="E1268">
        <v>271.65699999999998</v>
      </c>
      <c r="F1268">
        <v>11.1746</v>
      </c>
      <c r="G1268">
        <v>0</v>
      </c>
      <c r="H1268">
        <v>19.707599999999999</v>
      </c>
      <c r="I1268">
        <v>0</v>
      </c>
      <c r="J1268">
        <v>1.2300600000000001E-3</v>
      </c>
      <c r="K1268">
        <v>0.99939699999999998</v>
      </c>
      <c r="L1268">
        <v>0</v>
      </c>
      <c r="M1268" t="s">
        <v>42</v>
      </c>
    </row>
    <row r="1269" spans="1:13" x14ac:dyDescent="0.25">
      <c r="A1269" t="s">
        <v>158</v>
      </c>
      <c r="B1269">
        <v>275.85700000000003</v>
      </c>
      <c r="C1269">
        <v>273.791</v>
      </c>
      <c r="D1269">
        <v>273.72800000000001</v>
      </c>
      <c r="E1269">
        <v>268.685</v>
      </c>
      <c r="F1269">
        <v>11.069599999999999</v>
      </c>
      <c r="G1269">
        <v>0</v>
      </c>
      <c r="H1269">
        <v>19.436800000000002</v>
      </c>
      <c r="I1269">
        <v>0</v>
      </c>
      <c r="J1269">
        <v>1.2300499999999999E-3</v>
      </c>
      <c r="K1269">
        <v>0.99943000000000004</v>
      </c>
      <c r="L1269">
        <v>0</v>
      </c>
      <c r="M1269" t="s">
        <v>42</v>
      </c>
    </row>
    <row r="1270" spans="1:13" x14ac:dyDescent="0.25">
      <c r="A1270" t="s">
        <v>158</v>
      </c>
      <c r="B1270">
        <v>277.86799999999999</v>
      </c>
      <c r="C1270">
        <v>275.69200000000001</v>
      </c>
      <c r="D1270">
        <v>275.642</v>
      </c>
      <c r="E1270">
        <v>270.67700000000002</v>
      </c>
      <c r="F1270">
        <v>11.153600000000001</v>
      </c>
      <c r="G1270">
        <v>0</v>
      </c>
      <c r="H1270">
        <v>19.467400000000001</v>
      </c>
      <c r="I1270">
        <v>0</v>
      </c>
      <c r="J1270">
        <v>1.2300499999999999E-3</v>
      </c>
      <c r="K1270">
        <v>0.99962600000000001</v>
      </c>
      <c r="L1270">
        <v>0</v>
      </c>
      <c r="M1270" t="s">
        <v>42</v>
      </c>
    </row>
    <row r="1271" spans="1:13" x14ac:dyDescent="0.25">
      <c r="A1271" t="s">
        <v>158</v>
      </c>
      <c r="B1271">
        <v>274.755</v>
      </c>
      <c r="C1271">
        <v>272.69400000000002</v>
      </c>
      <c r="D1271">
        <v>272.642</v>
      </c>
      <c r="E1271">
        <v>267.46199999999999</v>
      </c>
      <c r="F1271">
        <v>11.329700000000001</v>
      </c>
      <c r="G1271">
        <v>0</v>
      </c>
      <c r="H1271">
        <v>19.9895</v>
      </c>
      <c r="I1271">
        <v>0</v>
      </c>
      <c r="J1271">
        <v>1.2300499999999999E-3</v>
      </c>
      <c r="K1271">
        <v>0.99978</v>
      </c>
      <c r="L1271">
        <v>0</v>
      </c>
      <c r="M1271" t="s">
        <v>42</v>
      </c>
    </row>
    <row r="1272" spans="1:13" x14ac:dyDescent="0.25">
      <c r="A1272" t="s">
        <v>158</v>
      </c>
      <c r="B1272">
        <v>284.53199999999998</v>
      </c>
      <c r="C1272">
        <v>282.44400000000002</v>
      </c>
      <c r="D1272">
        <v>282.40100000000001</v>
      </c>
      <c r="E1272">
        <v>277.411</v>
      </c>
      <c r="F1272">
        <v>11.127000000000001</v>
      </c>
      <c r="G1272">
        <v>0</v>
      </c>
      <c r="H1272">
        <v>19.607199999999999</v>
      </c>
      <c r="I1272">
        <v>0</v>
      </c>
      <c r="J1272">
        <v>1.2300499999999999E-3</v>
      </c>
      <c r="K1272">
        <v>0.99941400000000002</v>
      </c>
      <c r="L1272">
        <v>0</v>
      </c>
      <c r="M1272" t="s">
        <v>42</v>
      </c>
    </row>
    <row r="1273" spans="1:13" x14ac:dyDescent="0.25">
      <c r="A1273" t="s">
        <v>158</v>
      </c>
      <c r="B1273">
        <v>282.70999999999998</v>
      </c>
      <c r="C1273">
        <v>280.798</v>
      </c>
      <c r="D1273">
        <v>280.755</v>
      </c>
      <c r="E1273">
        <v>275.798</v>
      </c>
      <c r="F1273">
        <v>11.103899999999999</v>
      </c>
      <c r="G1273">
        <v>0</v>
      </c>
      <c r="H1273">
        <v>19.468699999999998</v>
      </c>
      <c r="I1273">
        <v>0</v>
      </c>
      <c r="J1273">
        <v>1.2300499999999999E-3</v>
      </c>
      <c r="K1273">
        <v>0.99918099999999999</v>
      </c>
      <c r="L1273">
        <v>0</v>
      </c>
      <c r="M1273" t="s">
        <v>42</v>
      </c>
    </row>
    <row r="1274" spans="1:13" x14ac:dyDescent="0.25">
      <c r="A1274" t="s">
        <v>158</v>
      </c>
      <c r="B1274">
        <v>284.41000000000003</v>
      </c>
      <c r="C1274">
        <v>282.19</v>
      </c>
      <c r="D1274">
        <v>282.14800000000002</v>
      </c>
      <c r="E1274">
        <v>277.11900000000003</v>
      </c>
      <c r="F1274">
        <v>11.421099999999999</v>
      </c>
      <c r="G1274">
        <v>0</v>
      </c>
      <c r="H1274">
        <v>20.151599999999998</v>
      </c>
      <c r="I1274">
        <v>0</v>
      </c>
      <c r="J1274">
        <v>1.2300499999999999E-3</v>
      </c>
      <c r="K1274">
        <v>0.99992300000000001</v>
      </c>
      <c r="L1274">
        <v>0</v>
      </c>
      <c r="M1274" t="s">
        <v>42</v>
      </c>
    </row>
    <row r="1275" spans="1:13" x14ac:dyDescent="0.25">
      <c r="A1275" t="s">
        <v>158</v>
      </c>
      <c r="B1275">
        <v>278.83199999999999</v>
      </c>
      <c r="C1275">
        <v>276.77600000000001</v>
      </c>
      <c r="D1275">
        <v>276.73200000000003</v>
      </c>
      <c r="E1275">
        <v>271.83999999999997</v>
      </c>
      <c r="F1275">
        <v>10.9924</v>
      </c>
      <c r="G1275">
        <v>0</v>
      </c>
      <c r="H1275">
        <v>19.430800000000001</v>
      </c>
      <c r="I1275">
        <v>0</v>
      </c>
      <c r="J1275">
        <v>1.2300499999999999E-3</v>
      </c>
      <c r="K1275">
        <v>0.99928399999999995</v>
      </c>
      <c r="L1275">
        <v>0</v>
      </c>
      <c r="M1275" t="s">
        <v>42</v>
      </c>
    </row>
    <row r="1276" spans="1:13" x14ac:dyDescent="0.25">
      <c r="A1276" t="s">
        <v>158</v>
      </c>
      <c r="B1276">
        <v>274.87799999999999</v>
      </c>
      <c r="C1276">
        <v>272.82299999999998</v>
      </c>
      <c r="D1276">
        <v>272.78100000000001</v>
      </c>
      <c r="E1276">
        <v>267.90199999999999</v>
      </c>
      <c r="F1276">
        <v>11.034599999999999</v>
      </c>
      <c r="G1276">
        <v>0</v>
      </c>
      <c r="H1276">
        <v>19.416399999999999</v>
      </c>
      <c r="I1276">
        <v>0</v>
      </c>
      <c r="J1276">
        <v>1.2300499999999999E-3</v>
      </c>
      <c r="K1276">
        <v>0.99936700000000001</v>
      </c>
      <c r="L1276">
        <v>0</v>
      </c>
      <c r="M1276" t="s">
        <v>42</v>
      </c>
    </row>
    <row r="1277" spans="1:13" x14ac:dyDescent="0.25">
      <c r="A1277" t="s">
        <v>158</v>
      </c>
      <c r="B1277">
        <v>280.58499999999998</v>
      </c>
      <c r="C1277">
        <v>278.47699999999998</v>
      </c>
      <c r="D1277">
        <v>278.43299999999999</v>
      </c>
      <c r="E1277">
        <v>273.40899999999999</v>
      </c>
      <c r="F1277">
        <v>11.2166</v>
      </c>
      <c r="G1277">
        <v>0</v>
      </c>
      <c r="H1277">
        <v>19.940300000000001</v>
      </c>
      <c r="I1277">
        <v>0</v>
      </c>
      <c r="J1277">
        <v>1.2300499999999999E-3</v>
      </c>
      <c r="K1277">
        <v>0.99801700000000004</v>
      </c>
      <c r="L1277">
        <v>0</v>
      </c>
      <c r="M1277" t="s">
        <v>42</v>
      </c>
    </row>
    <row r="1278" spans="1:13" x14ac:dyDescent="0.25">
      <c r="A1278" t="s">
        <v>158</v>
      </c>
      <c r="B1278">
        <v>282.97199999999998</v>
      </c>
      <c r="C1278">
        <v>280.79000000000002</v>
      </c>
      <c r="D1278">
        <v>280.74799999999999</v>
      </c>
      <c r="E1278">
        <v>275.81799999999998</v>
      </c>
      <c r="F1278">
        <v>11.064299999999999</v>
      </c>
      <c r="G1278">
        <v>0</v>
      </c>
      <c r="H1278">
        <v>19.594200000000001</v>
      </c>
      <c r="I1278">
        <v>0</v>
      </c>
      <c r="J1278">
        <v>1.2300499999999999E-3</v>
      </c>
      <c r="K1278">
        <v>0.99917699999999998</v>
      </c>
      <c r="L1278">
        <v>0</v>
      </c>
      <c r="M1278" t="s">
        <v>42</v>
      </c>
    </row>
    <row r="1279" spans="1:13" x14ac:dyDescent="0.25">
      <c r="A1279" t="s">
        <v>158</v>
      </c>
      <c r="B1279">
        <v>267.274</v>
      </c>
      <c r="C1279">
        <v>265.33100000000002</v>
      </c>
      <c r="D1279">
        <v>265.286</v>
      </c>
      <c r="E1279">
        <v>260.37900000000002</v>
      </c>
      <c r="F1279">
        <v>11.029</v>
      </c>
      <c r="G1279">
        <v>0</v>
      </c>
      <c r="H1279">
        <v>19.4681</v>
      </c>
      <c r="I1279">
        <v>0</v>
      </c>
      <c r="J1279">
        <v>1.23007E-3</v>
      </c>
      <c r="K1279">
        <v>0.99981200000000003</v>
      </c>
      <c r="L1279">
        <v>0</v>
      </c>
      <c r="M1279" t="s">
        <v>42</v>
      </c>
    </row>
    <row r="1280" spans="1:13" x14ac:dyDescent="0.25">
      <c r="A1280" t="s">
        <v>158</v>
      </c>
      <c r="B1280">
        <v>289.82799999999997</v>
      </c>
      <c r="C1280">
        <v>287.76600000000002</v>
      </c>
      <c r="D1280">
        <v>287.72199999999998</v>
      </c>
      <c r="E1280">
        <v>282.755</v>
      </c>
      <c r="F1280">
        <v>11.1188</v>
      </c>
      <c r="G1280">
        <v>0</v>
      </c>
      <c r="H1280">
        <v>19.613900000000001</v>
      </c>
      <c r="I1280">
        <v>0</v>
      </c>
      <c r="J1280">
        <v>1.2301199999999999E-3</v>
      </c>
      <c r="K1280">
        <v>0.99998600000000004</v>
      </c>
      <c r="L1280">
        <v>0</v>
      </c>
      <c r="M1280" t="s">
        <v>42</v>
      </c>
    </row>
    <row r="1281" spans="1:25" x14ac:dyDescent="0.25">
      <c r="A1281" t="s">
        <v>158</v>
      </c>
      <c r="B1281">
        <v>272.79899999999998</v>
      </c>
      <c r="C1281">
        <v>270.75099999999998</v>
      </c>
      <c r="D1281">
        <v>270.70499999999998</v>
      </c>
      <c r="E1281">
        <v>265.63200000000001</v>
      </c>
      <c r="F1281">
        <v>11.254799999999999</v>
      </c>
      <c r="G1281">
        <v>0</v>
      </c>
      <c r="H1281">
        <v>19.902100000000001</v>
      </c>
      <c r="I1281">
        <v>0</v>
      </c>
      <c r="J1281">
        <v>1.2300499999999999E-3</v>
      </c>
      <c r="K1281">
        <v>0.99970999999999999</v>
      </c>
      <c r="L1281">
        <v>0</v>
      </c>
      <c r="M1281" t="s">
        <v>42</v>
      </c>
    </row>
    <row r="1282" spans="1:25" x14ac:dyDescent="0.25">
      <c r="A1282" t="s">
        <v>158</v>
      </c>
      <c r="B1282">
        <v>274.94</v>
      </c>
      <c r="C1282">
        <v>272.863</v>
      </c>
      <c r="D1282">
        <v>272.82100000000003</v>
      </c>
      <c r="E1282">
        <v>267.892</v>
      </c>
      <c r="F1282">
        <v>11.0999</v>
      </c>
      <c r="G1282">
        <v>0</v>
      </c>
      <c r="H1282">
        <v>19.638400000000001</v>
      </c>
      <c r="I1282">
        <v>0</v>
      </c>
      <c r="J1282">
        <v>1.2300499999999999E-3</v>
      </c>
      <c r="K1282">
        <v>0.99868400000000002</v>
      </c>
      <c r="L1282">
        <v>0</v>
      </c>
      <c r="M1282" t="s">
        <v>42</v>
      </c>
    </row>
    <row r="1283" spans="1:25" x14ac:dyDescent="0.25">
      <c r="A1283" t="s">
        <v>158</v>
      </c>
      <c r="B1283">
        <v>277.14999999999998</v>
      </c>
      <c r="C1283">
        <v>275.01299999999998</v>
      </c>
      <c r="D1283">
        <v>274.97199999999998</v>
      </c>
      <c r="E1283">
        <v>270.11799999999999</v>
      </c>
      <c r="F1283">
        <v>10.9254</v>
      </c>
      <c r="G1283">
        <v>0</v>
      </c>
      <c r="H1283">
        <v>19.352</v>
      </c>
      <c r="I1283">
        <v>0</v>
      </c>
      <c r="J1283">
        <v>1.2300499999999999E-3</v>
      </c>
      <c r="K1283">
        <v>0.99881500000000001</v>
      </c>
      <c r="L1283">
        <v>0</v>
      </c>
      <c r="M1283" t="s">
        <v>42</v>
      </c>
    </row>
    <row r="1284" spans="1:25" x14ac:dyDescent="0.25">
      <c r="A1284" t="s">
        <v>158</v>
      </c>
      <c r="B1284">
        <v>277.53100000000001</v>
      </c>
      <c r="C1284">
        <v>275.43900000000002</v>
      </c>
      <c r="D1284">
        <v>275.39699999999999</v>
      </c>
      <c r="E1284">
        <v>270.44299999999998</v>
      </c>
      <c r="F1284">
        <v>11.1845</v>
      </c>
      <c r="G1284">
        <v>0</v>
      </c>
      <c r="H1284">
        <v>19.657</v>
      </c>
      <c r="I1284">
        <v>0</v>
      </c>
      <c r="J1284">
        <v>1.2300499999999999E-3</v>
      </c>
      <c r="K1284">
        <v>0.99909800000000004</v>
      </c>
      <c r="L1284">
        <v>0</v>
      </c>
      <c r="M1284" t="s">
        <v>42</v>
      </c>
    </row>
    <row r="1285" spans="1:25" x14ac:dyDescent="0.25">
      <c r="A1285" t="s">
        <v>158</v>
      </c>
      <c r="B1285">
        <v>292.58699999999999</v>
      </c>
      <c r="C1285">
        <v>290.40300000000002</v>
      </c>
      <c r="D1285">
        <v>290.36099999999999</v>
      </c>
      <c r="E1285">
        <v>285.20499999999998</v>
      </c>
      <c r="F1285">
        <v>11.671099999999999</v>
      </c>
      <c r="G1285">
        <v>0</v>
      </c>
      <c r="H1285">
        <v>20.0486</v>
      </c>
      <c r="I1285">
        <v>0</v>
      </c>
      <c r="J1285">
        <v>1.2300499999999999E-3</v>
      </c>
      <c r="K1285">
        <v>0.99982899999999997</v>
      </c>
      <c r="L1285">
        <v>0</v>
      </c>
      <c r="M1285" t="s">
        <v>42</v>
      </c>
    </row>
    <row r="1286" spans="1:25" x14ac:dyDescent="0.25">
      <c r="A1286" t="s">
        <v>158</v>
      </c>
      <c r="B1286">
        <v>290.06400000000002</v>
      </c>
      <c r="C1286">
        <v>287.80599999999998</v>
      </c>
      <c r="D1286">
        <v>287.75799999999998</v>
      </c>
      <c r="E1286">
        <v>282.755</v>
      </c>
      <c r="F1286">
        <v>11.2339</v>
      </c>
      <c r="G1286">
        <v>0</v>
      </c>
      <c r="H1286">
        <v>19.6188</v>
      </c>
      <c r="I1286">
        <v>0</v>
      </c>
      <c r="J1286">
        <v>1.2300600000000001E-3</v>
      </c>
      <c r="K1286">
        <v>0.998695</v>
      </c>
      <c r="L1286">
        <v>0</v>
      </c>
      <c r="M1286" t="s">
        <v>42</v>
      </c>
    </row>
    <row r="1287" spans="1:25" x14ac:dyDescent="0.25">
      <c r="A1287" t="s">
        <v>158</v>
      </c>
      <c r="B1287">
        <v>287.64</v>
      </c>
      <c r="C1287">
        <v>285.54300000000001</v>
      </c>
      <c r="D1287">
        <v>285.50299999999999</v>
      </c>
      <c r="E1287">
        <v>280.52100000000002</v>
      </c>
      <c r="F1287">
        <v>11.007</v>
      </c>
      <c r="G1287">
        <v>0</v>
      </c>
      <c r="H1287">
        <v>19.649899999999999</v>
      </c>
      <c r="I1287">
        <v>0</v>
      </c>
      <c r="J1287">
        <v>1.2300600000000001E-3</v>
      </c>
      <c r="K1287">
        <v>0.99999300000000002</v>
      </c>
      <c r="L1287">
        <v>0</v>
      </c>
      <c r="M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158</v>
      </c>
      <c r="B1288">
        <v>274.98200000000003</v>
      </c>
      <c r="C1288">
        <v>272.91399999999999</v>
      </c>
      <c r="D1288">
        <v>272.86799999999999</v>
      </c>
      <c r="E1288">
        <v>267.97699999999998</v>
      </c>
      <c r="F1288">
        <v>10.9465</v>
      </c>
      <c r="G1288">
        <v>0</v>
      </c>
      <c r="H1288">
        <v>19.537199999999999</v>
      </c>
      <c r="I1288">
        <v>0</v>
      </c>
      <c r="J1288">
        <v>1.2300600000000001E-3</v>
      </c>
      <c r="K1288">
        <v>0.99896399999999996</v>
      </c>
      <c r="L1288">
        <v>0</v>
      </c>
      <c r="M1288" t="s">
        <v>42</v>
      </c>
      <c r="R1288">
        <f>AVERAGE(B1239:B1288)</f>
        <v>275.5616599999999</v>
      </c>
      <c r="S1288">
        <f>AVERAGE(C1239:C1288)</f>
        <v>273.48172000000005</v>
      </c>
      <c r="U1288">
        <f>_xlfn.VAR.P(B1239:B1288)</f>
        <v>58.991400984399974</v>
      </c>
      <c r="V1288">
        <f>_xlfn.VAR.P(C1239:C1288)</f>
        <v>58.702724361600012</v>
      </c>
      <c r="X1288">
        <f>1.96*SQRT(U1288)/50</f>
        <v>0.30107897038595766</v>
      </c>
      <c r="Y1288">
        <f>1.96*SQRT(V1288)/50</f>
        <v>0.30034139635256579</v>
      </c>
    </row>
    <row r="1289" spans="1:25" x14ac:dyDescent="0.25">
      <c r="A1289" t="s">
        <v>159</v>
      </c>
      <c r="B1289">
        <v>13930.7863</v>
      </c>
      <c r="C1289" t="s">
        <v>36</v>
      </c>
    </row>
    <row r="1290" spans="1:25" x14ac:dyDescent="0.25">
      <c r="A1290" t="s">
        <v>176</v>
      </c>
      <c r="B1290">
        <v>454.94499999999999</v>
      </c>
      <c r="C1290">
        <v>394.00200000000001</v>
      </c>
      <c r="D1290">
        <v>393.94299999999998</v>
      </c>
      <c r="E1290">
        <v>388.55599999999998</v>
      </c>
      <c r="F1290">
        <v>10.5023</v>
      </c>
      <c r="G1290">
        <v>131.39500000000001</v>
      </c>
      <c r="H1290">
        <v>45.069600000000001</v>
      </c>
      <c r="I1290">
        <v>13.5959</v>
      </c>
      <c r="J1290">
        <v>45.414299999999997</v>
      </c>
      <c r="K1290">
        <v>228.23</v>
      </c>
      <c r="L1290">
        <v>1.2300499999999999E-3</v>
      </c>
      <c r="M1290">
        <v>0.99973500000000004</v>
      </c>
      <c r="N1290">
        <v>0</v>
      </c>
      <c r="O1290" t="s">
        <v>42</v>
      </c>
    </row>
    <row r="1291" spans="1:25" x14ac:dyDescent="0.25">
      <c r="A1291" t="s">
        <v>176</v>
      </c>
      <c r="B1291">
        <v>447.81599999999997</v>
      </c>
      <c r="C1291">
        <v>386.178</v>
      </c>
      <c r="D1291">
        <v>386.13499999999999</v>
      </c>
      <c r="E1291">
        <v>380.86200000000002</v>
      </c>
      <c r="F1291">
        <v>10.3589</v>
      </c>
      <c r="G1291">
        <v>128.036</v>
      </c>
      <c r="H1291">
        <v>44.988999999999997</v>
      </c>
      <c r="I1291">
        <v>13.5246</v>
      </c>
      <c r="J1291">
        <v>42.506500000000003</v>
      </c>
      <c r="K1291">
        <v>224.191</v>
      </c>
      <c r="L1291">
        <v>1.2300600000000001E-3</v>
      </c>
      <c r="M1291">
        <v>0.99987700000000002</v>
      </c>
      <c r="N1291">
        <v>0</v>
      </c>
      <c r="O1291" t="s">
        <v>42</v>
      </c>
    </row>
    <row r="1292" spans="1:25" x14ac:dyDescent="0.25">
      <c r="A1292" t="s">
        <v>176</v>
      </c>
      <c r="B1292">
        <v>450.98399999999998</v>
      </c>
      <c r="C1292">
        <v>387.35199999999998</v>
      </c>
      <c r="D1292">
        <v>387.29899999999998</v>
      </c>
      <c r="E1292">
        <v>381.98</v>
      </c>
      <c r="F1292">
        <v>10.026400000000001</v>
      </c>
      <c r="G1292">
        <v>129.32599999999999</v>
      </c>
      <c r="H1292">
        <v>45.193300000000001</v>
      </c>
      <c r="I1292">
        <v>13.6835</v>
      </c>
      <c r="J1292">
        <v>43.3521</v>
      </c>
      <c r="K1292">
        <v>224.24700000000001</v>
      </c>
      <c r="L1292">
        <v>1.2300499999999999E-3</v>
      </c>
      <c r="M1292">
        <v>0.99985599999999997</v>
      </c>
      <c r="N1292">
        <v>0</v>
      </c>
      <c r="O1292" t="s">
        <v>42</v>
      </c>
    </row>
    <row r="1293" spans="1:25" x14ac:dyDescent="0.25">
      <c r="A1293" t="s">
        <v>176</v>
      </c>
      <c r="B1293">
        <v>445.154</v>
      </c>
      <c r="C1293">
        <v>381.53300000000002</v>
      </c>
      <c r="D1293">
        <v>381.48599999999999</v>
      </c>
      <c r="E1293">
        <v>376.19</v>
      </c>
      <c r="F1293">
        <v>9.9899000000000004</v>
      </c>
      <c r="G1293">
        <v>128.16900000000001</v>
      </c>
      <c r="H1293">
        <v>45.668300000000002</v>
      </c>
      <c r="I1293">
        <v>13.442500000000001</v>
      </c>
      <c r="J1293">
        <v>42.39</v>
      </c>
      <c r="K1293">
        <v>220.06</v>
      </c>
      <c r="L1293">
        <v>1.2300600000000001E-3</v>
      </c>
      <c r="M1293">
        <v>0.99957099999999999</v>
      </c>
      <c r="N1293">
        <v>0</v>
      </c>
      <c r="O1293" t="s">
        <v>42</v>
      </c>
    </row>
    <row r="1294" spans="1:25" x14ac:dyDescent="0.25">
      <c r="A1294" t="s">
        <v>176</v>
      </c>
      <c r="B1294">
        <v>445.96800000000002</v>
      </c>
      <c r="C1294">
        <v>382.96</v>
      </c>
      <c r="D1294">
        <v>382.91300000000001</v>
      </c>
      <c r="E1294">
        <v>377.61500000000001</v>
      </c>
      <c r="F1294">
        <v>9.8031900000000007</v>
      </c>
      <c r="G1294">
        <v>128.548</v>
      </c>
      <c r="H1294">
        <v>45.339599999999997</v>
      </c>
      <c r="I1294">
        <v>13.5823</v>
      </c>
      <c r="J1294">
        <v>42.775100000000002</v>
      </c>
      <c r="K1294">
        <v>221.185</v>
      </c>
      <c r="L1294">
        <v>1.2300499999999999E-3</v>
      </c>
      <c r="M1294">
        <v>0.99965800000000005</v>
      </c>
      <c r="N1294">
        <v>0</v>
      </c>
      <c r="O1294" t="s">
        <v>42</v>
      </c>
    </row>
    <row r="1295" spans="1:25" x14ac:dyDescent="0.25">
      <c r="A1295" t="s">
        <v>176</v>
      </c>
      <c r="B1295">
        <v>453.358</v>
      </c>
      <c r="C1295">
        <v>388.63099999999997</v>
      </c>
      <c r="D1295">
        <v>388.58300000000003</v>
      </c>
      <c r="E1295">
        <v>383.19200000000001</v>
      </c>
      <c r="F1295">
        <v>9.8086900000000004</v>
      </c>
      <c r="G1295">
        <v>128.44800000000001</v>
      </c>
      <c r="H1295">
        <v>45.177900000000001</v>
      </c>
      <c r="I1295">
        <v>13.637600000000001</v>
      </c>
      <c r="J1295">
        <v>42.8367</v>
      </c>
      <c r="K1295">
        <v>226.727</v>
      </c>
      <c r="L1295">
        <v>1.2300499999999999E-3</v>
      </c>
      <c r="M1295">
        <v>0.99982099999999996</v>
      </c>
      <c r="N1295">
        <v>0</v>
      </c>
      <c r="O1295" t="s">
        <v>42</v>
      </c>
    </row>
    <row r="1296" spans="1:25" x14ac:dyDescent="0.25">
      <c r="A1296" t="s">
        <v>176</v>
      </c>
      <c r="B1296">
        <v>451.12200000000001</v>
      </c>
      <c r="C1296">
        <v>390.33100000000002</v>
      </c>
      <c r="D1296">
        <v>390.28500000000003</v>
      </c>
      <c r="E1296">
        <v>385.01799999999997</v>
      </c>
      <c r="F1296">
        <v>9.8088999999999995</v>
      </c>
      <c r="G1296">
        <v>128.31800000000001</v>
      </c>
      <c r="H1296">
        <v>44.569299999999998</v>
      </c>
      <c r="I1296">
        <v>13.763299999999999</v>
      </c>
      <c r="J1296">
        <v>43.032699999999998</v>
      </c>
      <c r="K1296">
        <v>228.87700000000001</v>
      </c>
      <c r="L1296">
        <v>1.2300600000000001E-3</v>
      </c>
      <c r="M1296">
        <v>0.99934500000000004</v>
      </c>
      <c r="N1296">
        <v>0</v>
      </c>
      <c r="O1296" t="s">
        <v>42</v>
      </c>
    </row>
    <row r="1297" spans="1:15" x14ac:dyDescent="0.25">
      <c r="A1297" t="s">
        <v>176</v>
      </c>
      <c r="B1297">
        <v>446.46</v>
      </c>
      <c r="C1297">
        <v>384.30200000000002</v>
      </c>
      <c r="D1297">
        <v>384.25400000000002</v>
      </c>
      <c r="E1297">
        <v>378.96100000000001</v>
      </c>
      <c r="F1297">
        <v>9.8963000000000001</v>
      </c>
      <c r="G1297">
        <v>127.726</v>
      </c>
      <c r="H1297">
        <v>45.103900000000003</v>
      </c>
      <c r="I1297">
        <v>13.4049</v>
      </c>
      <c r="J1297">
        <v>42.375599999999999</v>
      </c>
      <c r="K1297">
        <v>223.267</v>
      </c>
      <c r="L1297">
        <v>1.2301E-3</v>
      </c>
      <c r="M1297">
        <v>0.99978</v>
      </c>
      <c r="N1297">
        <v>0</v>
      </c>
      <c r="O1297" t="s">
        <v>42</v>
      </c>
    </row>
    <row r="1298" spans="1:15" x14ac:dyDescent="0.25">
      <c r="A1298" t="s">
        <v>176</v>
      </c>
      <c r="B1298">
        <v>454.517</v>
      </c>
      <c r="C1298">
        <v>389.51100000000002</v>
      </c>
      <c r="D1298">
        <v>389.46300000000002</v>
      </c>
      <c r="E1298">
        <v>384.15300000000002</v>
      </c>
      <c r="F1298">
        <v>9.8338999999999999</v>
      </c>
      <c r="G1298">
        <v>128.76499999999999</v>
      </c>
      <c r="H1298">
        <v>45.126800000000003</v>
      </c>
      <c r="I1298">
        <v>13.581</v>
      </c>
      <c r="J1298">
        <v>43.409300000000002</v>
      </c>
      <c r="K1298">
        <v>227.38399999999999</v>
      </c>
      <c r="L1298">
        <v>1.2300499999999999E-3</v>
      </c>
      <c r="M1298">
        <v>0.99944599999999995</v>
      </c>
      <c r="N1298">
        <v>0</v>
      </c>
      <c r="O1298" t="s">
        <v>42</v>
      </c>
    </row>
    <row r="1299" spans="1:15" x14ac:dyDescent="0.25">
      <c r="A1299" t="s">
        <v>176</v>
      </c>
      <c r="B1299">
        <v>442.62599999999998</v>
      </c>
      <c r="C1299">
        <v>380.80799999999999</v>
      </c>
      <c r="D1299">
        <v>380.76100000000002</v>
      </c>
      <c r="E1299">
        <v>375.45699999999999</v>
      </c>
      <c r="F1299">
        <v>9.8710000000000004</v>
      </c>
      <c r="G1299">
        <v>128.137</v>
      </c>
      <c r="H1299">
        <v>44.727400000000003</v>
      </c>
      <c r="I1299">
        <v>13.5829</v>
      </c>
      <c r="J1299">
        <v>42.909599999999998</v>
      </c>
      <c r="K1299">
        <v>219.292</v>
      </c>
      <c r="L1299">
        <v>1.2300499999999999E-3</v>
      </c>
      <c r="M1299">
        <v>0.99957200000000002</v>
      </c>
      <c r="N1299">
        <v>0</v>
      </c>
      <c r="O1299" t="s">
        <v>42</v>
      </c>
    </row>
    <row r="1300" spans="1:15" x14ac:dyDescent="0.25">
      <c r="A1300" t="s">
        <v>176</v>
      </c>
      <c r="B1300">
        <v>461.37400000000002</v>
      </c>
      <c r="C1300">
        <v>397.87599999999998</v>
      </c>
      <c r="D1300">
        <v>397.83100000000002</v>
      </c>
      <c r="E1300">
        <v>392.54700000000003</v>
      </c>
      <c r="F1300">
        <v>10.4018</v>
      </c>
      <c r="G1300">
        <v>128.48400000000001</v>
      </c>
      <c r="H1300">
        <v>45.200800000000001</v>
      </c>
      <c r="I1300">
        <v>13.5928</v>
      </c>
      <c r="J1300">
        <v>42.619300000000003</v>
      </c>
      <c r="K1300">
        <v>235.50200000000001</v>
      </c>
      <c r="L1300">
        <v>1.2300499999999999E-3</v>
      </c>
      <c r="M1300">
        <v>0.99894700000000003</v>
      </c>
      <c r="N1300">
        <v>0</v>
      </c>
      <c r="O1300" t="s">
        <v>42</v>
      </c>
    </row>
    <row r="1301" spans="1:15" x14ac:dyDescent="0.25">
      <c r="A1301" t="s">
        <v>176</v>
      </c>
      <c r="B1301">
        <v>443.12900000000002</v>
      </c>
      <c r="C1301">
        <v>381.44499999999999</v>
      </c>
      <c r="D1301">
        <v>381.39600000000002</v>
      </c>
      <c r="E1301">
        <v>376.072</v>
      </c>
      <c r="F1301">
        <v>10.375</v>
      </c>
      <c r="G1301">
        <v>128.85300000000001</v>
      </c>
      <c r="H1301">
        <v>45.744300000000003</v>
      </c>
      <c r="I1301">
        <v>13.408099999999999</v>
      </c>
      <c r="J1301">
        <v>42.874400000000001</v>
      </c>
      <c r="K1301">
        <v>218.68799999999999</v>
      </c>
      <c r="L1301">
        <v>1.2300499999999999E-3</v>
      </c>
      <c r="M1301">
        <v>0.99970400000000004</v>
      </c>
      <c r="N1301">
        <v>0</v>
      </c>
      <c r="O1301" t="s">
        <v>42</v>
      </c>
    </row>
    <row r="1302" spans="1:15" x14ac:dyDescent="0.25">
      <c r="A1302" t="s">
        <v>176</v>
      </c>
      <c r="B1302">
        <v>442.41699999999997</v>
      </c>
      <c r="C1302">
        <v>381.584</v>
      </c>
      <c r="D1302">
        <v>381.54</v>
      </c>
      <c r="E1302">
        <v>376.23399999999998</v>
      </c>
      <c r="F1302">
        <v>10.1807</v>
      </c>
      <c r="G1302">
        <v>127.992</v>
      </c>
      <c r="H1302">
        <v>45.243699999999997</v>
      </c>
      <c r="I1302">
        <v>13.400499999999999</v>
      </c>
      <c r="J1302">
        <v>42.707099999999997</v>
      </c>
      <c r="K1302">
        <v>220.17599999999999</v>
      </c>
      <c r="L1302">
        <v>1.2300600000000001E-3</v>
      </c>
      <c r="M1302">
        <v>0.99898100000000001</v>
      </c>
      <c r="N1302">
        <v>0</v>
      </c>
      <c r="O1302" t="s">
        <v>42</v>
      </c>
    </row>
    <row r="1303" spans="1:15" x14ac:dyDescent="0.25">
      <c r="A1303" t="s">
        <v>176</v>
      </c>
      <c r="B1303">
        <v>445.43599999999998</v>
      </c>
      <c r="C1303">
        <v>385.02699999999999</v>
      </c>
      <c r="D1303">
        <v>384.98</v>
      </c>
      <c r="E1303">
        <v>379.69</v>
      </c>
      <c r="F1303">
        <v>9.8878000000000004</v>
      </c>
      <c r="G1303">
        <v>128.779</v>
      </c>
      <c r="H1303">
        <v>45.259</v>
      </c>
      <c r="I1303">
        <v>13.6846</v>
      </c>
      <c r="J1303">
        <v>43.0075</v>
      </c>
      <c r="K1303">
        <v>222.851</v>
      </c>
      <c r="L1303">
        <v>1.2300499999999999E-3</v>
      </c>
      <c r="M1303">
        <v>0.99982599999999999</v>
      </c>
      <c r="N1303">
        <v>0</v>
      </c>
      <c r="O1303" t="s">
        <v>42</v>
      </c>
    </row>
    <row r="1304" spans="1:15" x14ac:dyDescent="0.25">
      <c r="A1304" t="s">
        <v>176</v>
      </c>
      <c r="B1304">
        <v>455.99</v>
      </c>
      <c r="C1304">
        <v>391.86900000000003</v>
      </c>
      <c r="D1304">
        <v>391.81799999999998</v>
      </c>
      <c r="E1304">
        <v>386.47500000000002</v>
      </c>
      <c r="F1304">
        <v>10.3729</v>
      </c>
      <c r="G1304">
        <v>128.19800000000001</v>
      </c>
      <c r="H1304">
        <v>44.8688</v>
      </c>
      <c r="I1304">
        <v>13.7127</v>
      </c>
      <c r="J1304">
        <v>42.695099999999996</v>
      </c>
      <c r="K1304">
        <v>229.79</v>
      </c>
      <c r="L1304">
        <v>1.2300499999999999E-3</v>
      </c>
      <c r="M1304">
        <v>0.99944999999999995</v>
      </c>
      <c r="N1304">
        <v>0</v>
      </c>
      <c r="O1304" t="s">
        <v>42</v>
      </c>
    </row>
    <row r="1305" spans="1:15" x14ac:dyDescent="0.25">
      <c r="A1305" t="s">
        <v>176</v>
      </c>
      <c r="B1305">
        <v>448.185</v>
      </c>
      <c r="C1305">
        <v>386.90499999999997</v>
      </c>
      <c r="D1305">
        <v>386.85300000000001</v>
      </c>
      <c r="E1305">
        <v>381.57400000000001</v>
      </c>
      <c r="F1305">
        <v>9.952</v>
      </c>
      <c r="G1305">
        <v>129.07499999999999</v>
      </c>
      <c r="H1305">
        <v>45.084299999999999</v>
      </c>
      <c r="I1305">
        <v>13.5815</v>
      </c>
      <c r="J1305">
        <v>43.324300000000001</v>
      </c>
      <c r="K1305">
        <v>224.37200000000001</v>
      </c>
      <c r="L1305">
        <v>1.23007E-3</v>
      </c>
      <c r="M1305">
        <v>0.99993299999999996</v>
      </c>
      <c r="N1305">
        <v>0</v>
      </c>
      <c r="O1305" t="s">
        <v>42</v>
      </c>
    </row>
    <row r="1306" spans="1:15" x14ac:dyDescent="0.25">
      <c r="A1306" t="s">
        <v>176</v>
      </c>
      <c r="B1306">
        <v>445.35</v>
      </c>
      <c r="C1306">
        <v>381.697</v>
      </c>
      <c r="D1306">
        <v>381.65100000000001</v>
      </c>
      <c r="E1306">
        <v>376.34500000000003</v>
      </c>
      <c r="F1306">
        <v>9.7492900000000002</v>
      </c>
      <c r="G1306">
        <v>128.74100000000001</v>
      </c>
      <c r="H1306">
        <v>45.754300000000001</v>
      </c>
      <c r="I1306">
        <v>13.480600000000001</v>
      </c>
      <c r="J1306">
        <v>42.838299999999997</v>
      </c>
      <c r="K1306">
        <v>219.91800000000001</v>
      </c>
      <c r="L1306">
        <v>1.2300499999999999E-3</v>
      </c>
      <c r="M1306">
        <v>0.99994499999999997</v>
      </c>
      <c r="N1306">
        <v>0</v>
      </c>
      <c r="O1306" t="s">
        <v>42</v>
      </c>
    </row>
    <row r="1307" spans="1:15" x14ac:dyDescent="0.25">
      <c r="A1307" t="s">
        <v>176</v>
      </c>
      <c r="B1307">
        <v>437.81400000000002</v>
      </c>
      <c r="C1307">
        <v>377.65600000000001</v>
      </c>
      <c r="D1307">
        <v>377.613</v>
      </c>
      <c r="E1307">
        <v>372.35700000000003</v>
      </c>
      <c r="F1307">
        <v>9.7868899999999996</v>
      </c>
      <c r="G1307">
        <v>127.57</v>
      </c>
      <c r="H1307">
        <v>45.140099999999997</v>
      </c>
      <c r="I1307">
        <v>13.458600000000001</v>
      </c>
      <c r="J1307">
        <v>42.253999999999998</v>
      </c>
      <c r="K1307">
        <v>217.00299999999999</v>
      </c>
      <c r="L1307">
        <v>1.23007E-3</v>
      </c>
      <c r="M1307">
        <v>0.99999000000000005</v>
      </c>
      <c r="N1307">
        <v>0</v>
      </c>
      <c r="O1307" t="s">
        <v>42</v>
      </c>
    </row>
    <row r="1308" spans="1:15" x14ac:dyDescent="0.25">
      <c r="A1308" t="s">
        <v>176</v>
      </c>
      <c r="B1308">
        <v>457.99</v>
      </c>
      <c r="C1308">
        <v>397.72500000000002</v>
      </c>
      <c r="D1308">
        <v>397.67899999999997</v>
      </c>
      <c r="E1308">
        <v>392.21600000000001</v>
      </c>
      <c r="F1308">
        <v>9.7902000000000005</v>
      </c>
      <c r="G1308">
        <v>129.708</v>
      </c>
      <c r="H1308">
        <v>45.802500000000002</v>
      </c>
      <c r="I1308">
        <v>13.7075</v>
      </c>
      <c r="J1308">
        <v>43.261499999999998</v>
      </c>
      <c r="K1308">
        <v>234.52799999999999</v>
      </c>
      <c r="L1308">
        <v>1.2300600000000001E-3</v>
      </c>
      <c r="M1308">
        <v>0.99992099999999995</v>
      </c>
      <c r="N1308">
        <v>0</v>
      </c>
      <c r="O1308" t="s">
        <v>42</v>
      </c>
    </row>
    <row r="1309" spans="1:15" x14ac:dyDescent="0.25">
      <c r="A1309" t="s">
        <v>176</v>
      </c>
      <c r="B1309">
        <v>444.803</v>
      </c>
      <c r="C1309">
        <v>381.84100000000001</v>
      </c>
      <c r="D1309">
        <v>381.79399999999998</v>
      </c>
      <c r="E1309">
        <v>376.52499999999998</v>
      </c>
      <c r="F1309">
        <v>10.279500000000001</v>
      </c>
      <c r="G1309">
        <v>128.84899999999999</v>
      </c>
      <c r="H1309">
        <v>45.277200000000001</v>
      </c>
      <c r="I1309">
        <v>13.581</v>
      </c>
      <c r="J1309">
        <v>43.1935</v>
      </c>
      <c r="K1309">
        <v>219.334</v>
      </c>
      <c r="L1309">
        <v>1.2300499999999999E-3</v>
      </c>
      <c r="M1309">
        <v>0.99996099999999999</v>
      </c>
      <c r="N1309">
        <v>0</v>
      </c>
      <c r="O1309" t="s">
        <v>42</v>
      </c>
    </row>
    <row r="1310" spans="1:15" x14ac:dyDescent="0.25">
      <c r="A1310" t="s">
        <v>176</v>
      </c>
      <c r="B1310">
        <v>456.76799999999997</v>
      </c>
      <c r="C1310">
        <v>394.59300000000002</v>
      </c>
      <c r="D1310">
        <v>394.54599999999999</v>
      </c>
      <c r="E1310">
        <v>389.113</v>
      </c>
      <c r="F1310">
        <v>10.1782</v>
      </c>
      <c r="G1310">
        <v>128.66200000000001</v>
      </c>
      <c r="H1310">
        <v>45.437899999999999</v>
      </c>
      <c r="I1310">
        <v>13.582800000000001</v>
      </c>
      <c r="J1310">
        <v>42.859499999999997</v>
      </c>
      <c r="K1310">
        <v>232.2</v>
      </c>
      <c r="L1310">
        <v>1.23007E-3</v>
      </c>
      <c r="M1310">
        <v>0.99972000000000005</v>
      </c>
      <c r="N1310">
        <v>0</v>
      </c>
      <c r="O1310" t="s">
        <v>42</v>
      </c>
    </row>
    <row r="1311" spans="1:15" x14ac:dyDescent="0.25">
      <c r="A1311" t="s">
        <v>176</v>
      </c>
      <c r="B1311">
        <v>433.71800000000002</v>
      </c>
      <c r="C1311">
        <v>372.87599999999998</v>
      </c>
      <c r="D1311">
        <v>372.83100000000002</v>
      </c>
      <c r="E1311">
        <v>367.57900000000001</v>
      </c>
      <c r="F1311">
        <v>9.8719999999999999</v>
      </c>
      <c r="G1311">
        <v>127.27200000000001</v>
      </c>
      <c r="H1311">
        <v>44.941699999999997</v>
      </c>
      <c r="I1311">
        <v>13.375500000000001</v>
      </c>
      <c r="J1311">
        <v>42.3063</v>
      </c>
      <c r="K1311">
        <v>212.41</v>
      </c>
      <c r="L1311">
        <v>1.2300499999999999E-3</v>
      </c>
      <c r="M1311">
        <v>0.99967600000000001</v>
      </c>
      <c r="N1311">
        <v>0</v>
      </c>
      <c r="O1311" t="s">
        <v>42</v>
      </c>
    </row>
    <row r="1312" spans="1:15" x14ac:dyDescent="0.25">
      <c r="A1312" t="s">
        <v>176</v>
      </c>
      <c r="B1312">
        <v>457.01799999999997</v>
      </c>
      <c r="C1312">
        <v>393.16399999999999</v>
      </c>
      <c r="D1312">
        <v>393.11799999999999</v>
      </c>
      <c r="E1312">
        <v>387.84100000000001</v>
      </c>
      <c r="F1312">
        <v>9.9537999999999993</v>
      </c>
      <c r="G1312">
        <v>128.51900000000001</v>
      </c>
      <c r="H1312">
        <v>45.432400000000001</v>
      </c>
      <c r="I1312">
        <v>13.636200000000001</v>
      </c>
      <c r="J1312">
        <v>42.760300000000001</v>
      </c>
      <c r="K1312">
        <v>231.38800000000001</v>
      </c>
      <c r="L1312">
        <v>1.2300499999999999E-3</v>
      </c>
      <c r="M1312">
        <v>0.99964600000000003</v>
      </c>
      <c r="N1312">
        <v>0</v>
      </c>
      <c r="O1312" t="s">
        <v>42</v>
      </c>
    </row>
    <row r="1313" spans="1:15" x14ac:dyDescent="0.25">
      <c r="A1313" t="s">
        <v>176</v>
      </c>
      <c r="B1313">
        <v>460.78800000000001</v>
      </c>
      <c r="C1313">
        <v>396.74200000000002</v>
      </c>
      <c r="D1313">
        <v>396.69299999999998</v>
      </c>
      <c r="E1313">
        <v>391.40899999999999</v>
      </c>
      <c r="F1313">
        <v>9.8382000000000005</v>
      </c>
      <c r="G1313">
        <v>128.565</v>
      </c>
      <c r="H1313">
        <v>45.566899999999997</v>
      </c>
      <c r="I1313">
        <v>13.6266</v>
      </c>
      <c r="J1313">
        <v>42.541400000000003</v>
      </c>
      <c r="K1313">
        <v>234.84800000000001</v>
      </c>
      <c r="L1313">
        <v>1.2300600000000001E-3</v>
      </c>
      <c r="M1313">
        <v>0.99907400000000002</v>
      </c>
      <c r="N1313">
        <v>0</v>
      </c>
      <c r="O1313" t="s">
        <v>42</v>
      </c>
    </row>
    <row r="1314" spans="1:15" x14ac:dyDescent="0.25">
      <c r="A1314" t="s">
        <v>176</v>
      </c>
      <c r="B1314">
        <v>440.57</v>
      </c>
      <c r="C1314">
        <v>376.19600000000003</v>
      </c>
      <c r="D1314">
        <v>376.14800000000002</v>
      </c>
      <c r="E1314">
        <v>370.84500000000003</v>
      </c>
      <c r="F1314">
        <v>9.8292999999999999</v>
      </c>
      <c r="G1314">
        <v>129.07</v>
      </c>
      <c r="H1314">
        <v>45.281599999999997</v>
      </c>
      <c r="I1314">
        <v>13.701599999999999</v>
      </c>
      <c r="J1314">
        <v>43.109000000000002</v>
      </c>
      <c r="K1314">
        <v>213.857</v>
      </c>
      <c r="L1314">
        <v>1.2300499999999999E-3</v>
      </c>
      <c r="M1314">
        <v>0.99932299999999996</v>
      </c>
      <c r="N1314">
        <v>0</v>
      </c>
      <c r="O1314" t="s">
        <v>42</v>
      </c>
    </row>
    <row r="1315" spans="1:15" x14ac:dyDescent="0.25">
      <c r="A1315" t="s">
        <v>176</v>
      </c>
      <c r="B1315">
        <v>447.75599999999997</v>
      </c>
      <c r="C1315">
        <v>385.13200000000001</v>
      </c>
      <c r="D1315">
        <v>385.08499999999998</v>
      </c>
      <c r="E1315">
        <v>379.81700000000001</v>
      </c>
      <c r="F1315">
        <v>9.83751</v>
      </c>
      <c r="G1315">
        <v>127.961</v>
      </c>
      <c r="H1315">
        <v>45.339700000000001</v>
      </c>
      <c r="I1315">
        <v>13.359</v>
      </c>
      <c r="J1315">
        <v>42.341500000000003</v>
      </c>
      <c r="K1315">
        <v>224.078</v>
      </c>
      <c r="L1315">
        <v>1.2300799999999999E-3</v>
      </c>
      <c r="M1315">
        <v>0.99997199999999997</v>
      </c>
      <c r="N1315">
        <v>0</v>
      </c>
      <c r="O1315" t="s">
        <v>42</v>
      </c>
    </row>
    <row r="1316" spans="1:15" x14ac:dyDescent="0.25">
      <c r="A1316" t="s">
        <v>176</v>
      </c>
      <c r="B1316">
        <v>462.98700000000002</v>
      </c>
      <c r="C1316">
        <v>394.99400000000003</v>
      </c>
      <c r="D1316">
        <v>394.94600000000003</v>
      </c>
      <c r="E1316">
        <v>389.63499999999999</v>
      </c>
      <c r="F1316">
        <v>9.8301999999999996</v>
      </c>
      <c r="G1316">
        <v>128.99799999999999</v>
      </c>
      <c r="H1316">
        <v>45.167700000000004</v>
      </c>
      <c r="I1316">
        <v>13.7483</v>
      </c>
      <c r="J1316">
        <v>43.046199999999999</v>
      </c>
      <c r="K1316">
        <v>232.501</v>
      </c>
      <c r="L1316">
        <v>1.2300600000000001E-3</v>
      </c>
      <c r="M1316">
        <v>0.999776</v>
      </c>
      <c r="N1316">
        <v>0</v>
      </c>
      <c r="O1316" t="s">
        <v>42</v>
      </c>
    </row>
    <row r="1317" spans="1:15" x14ac:dyDescent="0.25">
      <c r="A1317" t="s">
        <v>176</v>
      </c>
      <c r="B1317">
        <v>445.63400000000001</v>
      </c>
      <c r="C1317">
        <v>380.93900000000002</v>
      </c>
      <c r="D1317">
        <v>380.89400000000001</v>
      </c>
      <c r="E1317">
        <v>375.55500000000001</v>
      </c>
      <c r="F1317">
        <v>9.7848900000000008</v>
      </c>
      <c r="G1317">
        <v>127.379</v>
      </c>
      <c r="H1317">
        <v>44.751899999999999</v>
      </c>
      <c r="I1317">
        <v>13.473699999999999</v>
      </c>
      <c r="J1317">
        <v>42.374499999999998</v>
      </c>
      <c r="K1317">
        <v>220.161</v>
      </c>
      <c r="L1317">
        <v>1.2300600000000001E-3</v>
      </c>
      <c r="M1317">
        <v>0.99968599999999996</v>
      </c>
      <c r="N1317">
        <v>0</v>
      </c>
      <c r="O1317" t="s">
        <v>42</v>
      </c>
    </row>
    <row r="1318" spans="1:15" x14ac:dyDescent="0.25">
      <c r="A1318" t="s">
        <v>176</v>
      </c>
      <c r="B1318">
        <v>444.55099999999999</v>
      </c>
      <c r="C1318">
        <v>382.84100000000001</v>
      </c>
      <c r="D1318">
        <v>382.79500000000002</v>
      </c>
      <c r="E1318">
        <v>377.49</v>
      </c>
      <c r="F1318">
        <v>10.146100000000001</v>
      </c>
      <c r="G1318">
        <v>127.985</v>
      </c>
      <c r="H1318">
        <v>45.266800000000003</v>
      </c>
      <c r="I1318">
        <v>13.414199999999999</v>
      </c>
      <c r="J1318">
        <v>42.552199999999999</v>
      </c>
      <c r="K1318">
        <v>221.36699999999999</v>
      </c>
      <c r="L1318">
        <v>1.2300499999999999E-3</v>
      </c>
      <c r="M1318">
        <v>0.99999400000000005</v>
      </c>
      <c r="N1318">
        <v>0</v>
      </c>
      <c r="O1318" t="s">
        <v>42</v>
      </c>
    </row>
    <row r="1319" spans="1:15" x14ac:dyDescent="0.25">
      <c r="A1319" t="s">
        <v>176</v>
      </c>
      <c r="B1319">
        <v>450.899</v>
      </c>
      <c r="C1319">
        <v>389.92899999999997</v>
      </c>
      <c r="D1319">
        <v>389.88200000000001</v>
      </c>
      <c r="E1319">
        <v>384.6</v>
      </c>
      <c r="F1319">
        <v>9.7658000000000005</v>
      </c>
      <c r="G1319">
        <v>127.893</v>
      </c>
      <c r="H1319">
        <v>44.829000000000001</v>
      </c>
      <c r="I1319">
        <v>13.538600000000001</v>
      </c>
      <c r="J1319">
        <v>42.7042</v>
      </c>
      <c r="K1319">
        <v>228.75299999999999</v>
      </c>
      <c r="L1319">
        <v>1.2300499999999999E-3</v>
      </c>
      <c r="M1319">
        <v>0.99924100000000005</v>
      </c>
      <c r="N1319">
        <v>0</v>
      </c>
      <c r="O1319" t="s">
        <v>42</v>
      </c>
    </row>
    <row r="1320" spans="1:15" x14ac:dyDescent="0.25">
      <c r="A1320" t="s">
        <v>176</v>
      </c>
      <c r="B1320">
        <v>442.73899999999998</v>
      </c>
      <c r="C1320">
        <v>382.09800000000001</v>
      </c>
      <c r="D1320">
        <v>382.05200000000002</v>
      </c>
      <c r="E1320">
        <v>376.77699999999999</v>
      </c>
      <c r="F1320">
        <v>9.8088999999999995</v>
      </c>
      <c r="G1320">
        <v>127.377</v>
      </c>
      <c r="H1320">
        <v>44.545000000000002</v>
      </c>
      <c r="I1320">
        <v>13.492900000000001</v>
      </c>
      <c r="J1320">
        <v>42.480200000000004</v>
      </c>
      <c r="K1320">
        <v>221.55500000000001</v>
      </c>
      <c r="L1320">
        <v>1.2300499999999999E-3</v>
      </c>
      <c r="M1320">
        <v>0.99850099999999997</v>
      </c>
      <c r="N1320">
        <v>0</v>
      </c>
      <c r="O1320" t="s">
        <v>42</v>
      </c>
    </row>
    <row r="1321" spans="1:15" x14ac:dyDescent="0.25">
      <c r="A1321" t="s">
        <v>176</v>
      </c>
      <c r="B1321">
        <v>467.94</v>
      </c>
      <c r="C1321">
        <v>405.87200000000001</v>
      </c>
      <c r="D1321">
        <v>405.82499999999999</v>
      </c>
      <c r="E1321">
        <v>400.55500000000001</v>
      </c>
      <c r="F1321">
        <v>9.8360000000000003</v>
      </c>
      <c r="G1321">
        <v>129.62200000000001</v>
      </c>
      <c r="H1321">
        <v>45.1477</v>
      </c>
      <c r="I1321">
        <v>13.696</v>
      </c>
      <c r="J1321">
        <v>43.682000000000002</v>
      </c>
      <c r="K1321">
        <v>242.75800000000001</v>
      </c>
      <c r="L1321">
        <v>1.2300600000000001E-3</v>
      </c>
      <c r="M1321">
        <v>0.99980500000000005</v>
      </c>
      <c r="N1321">
        <v>0</v>
      </c>
      <c r="O1321" t="s">
        <v>42</v>
      </c>
    </row>
    <row r="1322" spans="1:15" x14ac:dyDescent="0.25">
      <c r="A1322" t="s">
        <v>176</v>
      </c>
      <c r="B1322">
        <v>451.392</v>
      </c>
      <c r="C1322">
        <v>388.80900000000003</v>
      </c>
      <c r="D1322">
        <v>388.76</v>
      </c>
      <c r="E1322">
        <v>383.48099999999999</v>
      </c>
      <c r="F1322">
        <v>9.8683999999999994</v>
      </c>
      <c r="G1322">
        <v>129.535</v>
      </c>
      <c r="H1322">
        <v>45.570999999999998</v>
      </c>
      <c r="I1322">
        <v>13.631</v>
      </c>
      <c r="J1322">
        <v>43.456200000000003</v>
      </c>
      <c r="K1322">
        <v>226.05099999999999</v>
      </c>
      <c r="L1322">
        <v>1.2300499999999999E-3</v>
      </c>
      <c r="M1322">
        <v>0.999579</v>
      </c>
      <c r="N1322">
        <v>0</v>
      </c>
      <c r="O1322" t="s">
        <v>42</v>
      </c>
    </row>
    <row r="1323" spans="1:15" x14ac:dyDescent="0.25">
      <c r="A1323" t="s">
        <v>176</v>
      </c>
      <c r="B1323">
        <v>443.81299999999999</v>
      </c>
      <c r="C1323">
        <v>382.202</v>
      </c>
      <c r="D1323">
        <v>382.15300000000002</v>
      </c>
      <c r="E1323">
        <v>376.81</v>
      </c>
      <c r="F1323">
        <v>10.410399999999999</v>
      </c>
      <c r="G1323">
        <v>128.44499999999999</v>
      </c>
      <c r="H1323">
        <v>45.18</v>
      </c>
      <c r="I1323">
        <v>13.553900000000001</v>
      </c>
      <c r="J1323">
        <v>43.005299999999998</v>
      </c>
      <c r="K1323">
        <v>220.023</v>
      </c>
      <c r="L1323">
        <v>1.2300499999999999E-3</v>
      </c>
      <c r="M1323">
        <v>0.99721499999999996</v>
      </c>
      <c r="N1323">
        <v>0</v>
      </c>
      <c r="O1323" t="s">
        <v>42</v>
      </c>
    </row>
    <row r="1324" spans="1:15" x14ac:dyDescent="0.25">
      <c r="A1324" t="s">
        <v>176</v>
      </c>
      <c r="B1324">
        <v>447.82299999999998</v>
      </c>
      <c r="C1324">
        <v>387.51900000000001</v>
      </c>
      <c r="D1324">
        <v>387.47399999999999</v>
      </c>
      <c r="E1324">
        <v>382.18099999999998</v>
      </c>
      <c r="F1324">
        <v>9.7667999999999999</v>
      </c>
      <c r="G1324">
        <v>127.836</v>
      </c>
      <c r="H1324">
        <v>44.960900000000002</v>
      </c>
      <c r="I1324">
        <v>13.491099999999999</v>
      </c>
      <c r="J1324">
        <v>42.535800000000002</v>
      </c>
      <c r="K1324">
        <v>226.489</v>
      </c>
      <c r="L1324">
        <v>1.2300499999999999E-3</v>
      </c>
      <c r="M1324">
        <v>0.99985800000000002</v>
      </c>
      <c r="N1324">
        <v>0</v>
      </c>
      <c r="O1324" t="s">
        <v>42</v>
      </c>
    </row>
    <row r="1325" spans="1:15" x14ac:dyDescent="0.25">
      <c r="A1325" t="s">
        <v>176</v>
      </c>
      <c r="B1325">
        <v>434.57799999999997</v>
      </c>
      <c r="C1325">
        <v>374.03</v>
      </c>
      <c r="D1325">
        <v>373.98500000000001</v>
      </c>
      <c r="E1325">
        <v>368.697</v>
      </c>
      <c r="F1325">
        <v>9.7978000000000005</v>
      </c>
      <c r="G1325">
        <v>128.13</v>
      </c>
      <c r="H1325">
        <v>45.500799999999998</v>
      </c>
      <c r="I1325">
        <v>13.4726</v>
      </c>
      <c r="J1325">
        <v>42.563699999999997</v>
      </c>
      <c r="K1325">
        <v>212.99199999999999</v>
      </c>
      <c r="L1325">
        <v>1.2300600000000001E-3</v>
      </c>
      <c r="M1325">
        <v>0.99993500000000002</v>
      </c>
      <c r="N1325">
        <v>0</v>
      </c>
      <c r="O1325" t="s">
        <v>42</v>
      </c>
    </row>
    <row r="1326" spans="1:15" x14ac:dyDescent="0.25">
      <c r="A1326" t="s">
        <v>176</v>
      </c>
      <c r="B1326">
        <v>454.43099999999998</v>
      </c>
      <c r="C1326">
        <v>390.56299999999999</v>
      </c>
      <c r="D1326">
        <v>390.51799999999997</v>
      </c>
      <c r="E1326">
        <v>385.24299999999999</v>
      </c>
      <c r="F1326">
        <v>9.8637999999999995</v>
      </c>
      <c r="G1326">
        <v>127.935</v>
      </c>
      <c r="H1326">
        <v>44.973599999999998</v>
      </c>
      <c r="I1326">
        <v>13.519299999999999</v>
      </c>
      <c r="J1326">
        <v>42.657600000000002</v>
      </c>
      <c r="K1326">
        <v>229.304</v>
      </c>
      <c r="L1326">
        <v>1.2300600000000001E-3</v>
      </c>
      <c r="M1326">
        <v>0.99956299999999998</v>
      </c>
      <c r="N1326">
        <v>0</v>
      </c>
      <c r="O1326" t="s">
        <v>42</v>
      </c>
    </row>
    <row r="1327" spans="1:15" x14ac:dyDescent="0.25">
      <c r="A1327" t="s">
        <v>176</v>
      </c>
      <c r="B1327">
        <v>452.98700000000002</v>
      </c>
      <c r="C1327">
        <v>392.56299999999999</v>
      </c>
      <c r="D1327">
        <v>392.51600000000002</v>
      </c>
      <c r="E1327">
        <v>387.21300000000002</v>
      </c>
      <c r="F1327">
        <v>9.8140099999999997</v>
      </c>
      <c r="G1327">
        <v>128.31299999999999</v>
      </c>
      <c r="H1327">
        <v>45.081299999999999</v>
      </c>
      <c r="I1327">
        <v>13.4704</v>
      </c>
      <c r="J1327">
        <v>43.107500000000002</v>
      </c>
      <c r="K1327">
        <v>231.05199999999999</v>
      </c>
      <c r="L1327">
        <v>1.23007E-3</v>
      </c>
      <c r="M1327">
        <v>0.99979499999999999</v>
      </c>
      <c r="N1327">
        <v>0</v>
      </c>
      <c r="O1327" t="s">
        <v>42</v>
      </c>
    </row>
    <row r="1328" spans="1:15" x14ac:dyDescent="0.25">
      <c r="A1328" t="s">
        <v>176</v>
      </c>
      <c r="B1328">
        <v>446.51100000000002</v>
      </c>
      <c r="C1328">
        <v>384.226</v>
      </c>
      <c r="D1328">
        <v>384.18</v>
      </c>
      <c r="E1328">
        <v>378.89499999999998</v>
      </c>
      <c r="F1328">
        <v>9.7941900000000004</v>
      </c>
      <c r="G1328">
        <v>128.74700000000001</v>
      </c>
      <c r="H1328">
        <v>45.451999999999998</v>
      </c>
      <c r="I1328">
        <v>13.451700000000001</v>
      </c>
      <c r="J1328">
        <v>43.030099999999997</v>
      </c>
      <c r="K1328">
        <v>222.26900000000001</v>
      </c>
      <c r="L1328">
        <v>1.2300600000000001E-3</v>
      </c>
      <c r="M1328">
        <v>0.99982400000000005</v>
      </c>
      <c r="N1328">
        <v>0</v>
      </c>
      <c r="O1328" t="s">
        <v>42</v>
      </c>
    </row>
    <row r="1329" spans="1:25" x14ac:dyDescent="0.25">
      <c r="A1329" t="s">
        <v>176</v>
      </c>
      <c r="B1329">
        <v>446.06400000000002</v>
      </c>
      <c r="C1329">
        <v>384.73700000000002</v>
      </c>
      <c r="D1329">
        <v>384.68799999999999</v>
      </c>
      <c r="E1329">
        <v>379.40100000000001</v>
      </c>
      <c r="F1329">
        <v>9.8233899999999998</v>
      </c>
      <c r="G1329">
        <v>128.56899999999999</v>
      </c>
      <c r="H1329">
        <v>45.27</v>
      </c>
      <c r="I1329">
        <v>13.4856</v>
      </c>
      <c r="J1329">
        <v>43.081899999999997</v>
      </c>
      <c r="K1329">
        <v>222.624</v>
      </c>
      <c r="L1329">
        <v>1.2300600000000001E-3</v>
      </c>
      <c r="M1329">
        <v>0.99780100000000005</v>
      </c>
      <c r="N1329">
        <v>0</v>
      </c>
      <c r="O1329" t="s">
        <v>42</v>
      </c>
    </row>
    <row r="1330" spans="1:25" x14ac:dyDescent="0.25">
      <c r="A1330" t="s">
        <v>176</v>
      </c>
      <c r="B1330">
        <v>450.11799999999999</v>
      </c>
      <c r="C1330">
        <v>388.964</v>
      </c>
      <c r="D1330">
        <v>388.91399999999999</v>
      </c>
      <c r="E1330">
        <v>383.589</v>
      </c>
      <c r="F1330">
        <v>10.3222</v>
      </c>
      <c r="G1330">
        <v>128.923</v>
      </c>
      <c r="H1330">
        <v>45.000799999999998</v>
      </c>
      <c r="I1330">
        <v>13.803800000000001</v>
      </c>
      <c r="J1330">
        <v>43.125900000000001</v>
      </c>
      <c r="K1330">
        <v>226.18199999999999</v>
      </c>
      <c r="L1330">
        <v>1.2300600000000001E-3</v>
      </c>
      <c r="M1330">
        <v>0.99993100000000001</v>
      </c>
      <c r="N1330">
        <v>0</v>
      </c>
      <c r="O1330" t="s">
        <v>42</v>
      </c>
    </row>
    <row r="1331" spans="1:25" x14ac:dyDescent="0.25">
      <c r="A1331" t="s">
        <v>176</v>
      </c>
      <c r="B1331">
        <v>448.29700000000003</v>
      </c>
      <c r="C1331">
        <v>387.00799999999998</v>
      </c>
      <c r="D1331">
        <v>386.96</v>
      </c>
      <c r="E1331">
        <v>381.65100000000001</v>
      </c>
      <c r="F1331">
        <v>9.8376000000000001</v>
      </c>
      <c r="G1331">
        <v>128.358</v>
      </c>
      <c r="H1331">
        <v>45.1479</v>
      </c>
      <c r="I1331">
        <v>13.4337</v>
      </c>
      <c r="J1331">
        <v>42.886899999999997</v>
      </c>
      <c r="K1331">
        <v>225.36099999999999</v>
      </c>
      <c r="L1331">
        <v>1.2300600000000001E-3</v>
      </c>
      <c r="M1331">
        <v>0.99933399999999994</v>
      </c>
      <c r="N1331">
        <v>0</v>
      </c>
      <c r="O1331" t="s">
        <v>42</v>
      </c>
    </row>
    <row r="1332" spans="1:25" x14ac:dyDescent="0.25">
      <c r="A1332" t="s">
        <v>176</v>
      </c>
      <c r="B1332">
        <v>435.09100000000001</v>
      </c>
      <c r="C1332">
        <v>374.86799999999999</v>
      </c>
      <c r="D1332">
        <v>374.82600000000002</v>
      </c>
      <c r="E1332">
        <v>369.56400000000002</v>
      </c>
      <c r="F1332">
        <v>10.2591</v>
      </c>
      <c r="G1332">
        <v>127.34699999999999</v>
      </c>
      <c r="H1332">
        <v>44.888599999999997</v>
      </c>
      <c r="I1332">
        <v>13.536899999999999</v>
      </c>
      <c r="J1332">
        <v>42.126800000000003</v>
      </c>
      <c r="K1332">
        <v>213.89</v>
      </c>
      <c r="L1332">
        <v>1.2300499999999999E-3</v>
      </c>
      <c r="M1332">
        <v>0.99937299999999996</v>
      </c>
      <c r="N1332">
        <v>0</v>
      </c>
      <c r="O1332" t="s">
        <v>42</v>
      </c>
    </row>
    <row r="1333" spans="1:25" x14ac:dyDescent="0.25">
      <c r="A1333" t="s">
        <v>176</v>
      </c>
      <c r="B1333">
        <v>445.40300000000002</v>
      </c>
      <c r="C1333">
        <v>381.32900000000001</v>
      </c>
      <c r="D1333">
        <v>381.28300000000002</v>
      </c>
      <c r="E1333">
        <v>375.98500000000001</v>
      </c>
      <c r="F1333">
        <v>10.232900000000001</v>
      </c>
      <c r="G1333">
        <v>128.21299999999999</v>
      </c>
      <c r="H1333">
        <v>45.345999999999997</v>
      </c>
      <c r="I1333">
        <v>13.530900000000001</v>
      </c>
      <c r="J1333">
        <v>42.534300000000002</v>
      </c>
      <c r="K1333">
        <v>219.608</v>
      </c>
      <c r="L1333">
        <v>1.2300499999999999E-3</v>
      </c>
      <c r="M1333">
        <v>0.99975800000000004</v>
      </c>
      <c r="N1333">
        <v>0</v>
      </c>
      <c r="O1333" t="s">
        <v>42</v>
      </c>
    </row>
    <row r="1334" spans="1:25" x14ac:dyDescent="0.25">
      <c r="A1334" t="s">
        <v>176</v>
      </c>
      <c r="B1334">
        <v>451.57</v>
      </c>
      <c r="C1334">
        <v>390.62200000000001</v>
      </c>
      <c r="D1334">
        <v>390.57100000000003</v>
      </c>
      <c r="E1334">
        <v>385.17099999999999</v>
      </c>
      <c r="F1334">
        <v>9.8963999999999999</v>
      </c>
      <c r="G1334">
        <v>129.40600000000001</v>
      </c>
      <c r="H1334">
        <v>45.497700000000002</v>
      </c>
      <c r="I1334">
        <v>13.6378</v>
      </c>
      <c r="J1334">
        <v>43.414099999999998</v>
      </c>
      <c r="K1334">
        <v>227.72499999999999</v>
      </c>
      <c r="L1334">
        <v>1.2300499999999999E-3</v>
      </c>
      <c r="M1334">
        <v>0.99912900000000004</v>
      </c>
      <c r="N1334">
        <v>0</v>
      </c>
      <c r="O1334" t="s">
        <v>42</v>
      </c>
    </row>
    <row r="1335" spans="1:25" x14ac:dyDescent="0.25">
      <c r="A1335" t="s">
        <v>176</v>
      </c>
      <c r="B1335">
        <v>438.82799999999997</v>
      </c>
      <c r="C1335">
        <v>378.226</v>
      </c>
      <c r="D1335">
        <v>378.17599999999999</v>
      </c>
      <c r="E1335">
        <v>372.88600000000002</v>
      </c>
      <c r="F1335">
        <v>9.8361900000000002</v>
      </c>
      <c r="G1335">
        <v>127.771</v>
      </c>
      <c r="H1335">
        <v>44.908299999999997</v>
      </c>
      <c r="I1335">
        <v>13.5357</v>
      </c>
      <c r="J1335">
        <v>42.558</v>
      </c>
      <c r="K1335">
        <v>217.334</v>
      </c>
      <c r="L1335">
        <v>1.2300499999999999E-3</v>
      </c>
      <c r="M1335">
        <v>0.99900299999999997</v>
      </c>
      <c r="N1335">
        <v>0</v>
      </c>
      <c r="O1335" t="s">
        <v>42</v>
      </c>
    </row>
    <row r="1336" spans="1:25" x14ac:dyDescent="0.25">
      <c r="A1336" t="s">
        <v>176</v>
      </c>
      <c r="B1336">
        <v>453.54199999999997</v>
      </c>
      <c r="C1336">
        <v>392.39699999999999</v>
      </c>
      <c r="D1336">
        <v>392.346</v>
      </c>
      <c r="E1336">
        <v>387.06700000000001</v>
      </c>
      <c r="F1336">
        <v>9.9636999999999993</v>
      </c>
      <c r="G1336">
        <v>130.251</v>
      </c>
      <c r="H1336">
        <v>46.1004</v>
      </c>
      <c r="I1336">
        <v>13.6332</v>
      </c>
      <c r="J1336">
        <v>43.813099999999999</v>
      </c>
      <c r="K1336">
        <v>228.821</v>
      </c>
      <c r="L1336">
        <v>1.2300900000000001E-3</v>
      </c>
      <c r="M1336">
        <v>0.99977700000000003</v>
      </c>
      <c r="N1336">
        <v>0</v>
      </c>
      <c r="O1336" t="s">
        <v>42</v>
      </c>
    </row>
    <row r="1337" spans="1:25" x14ac:dyDescent="0.25">
      <c r="A1337" t="s">
        <v>176</v>
      </c>
      <c r="B1337">
        <v>442.13499999999999</v>
      </c>
      <c r="C1337">
        <v>380.38299999999998</v>
      </c>
      <c r="D1337">
        <v>380.34</v>
      </c>
      <c r="E1337">
        <v>375.084</v>
      </c>
      <c r="F1337">
        <v>10.319800000000001</v>
      </c>
      <c r="G1337">
        <v>127.619</v>
      </c>
      <c r="H1337">
        <v>44.8613</v>
      </c>
      <c r="I1337">
        <v>13.482699999999999</v>
      </c>
      <c r="J1337">
        <v>42.472499999999997</v>
      </c>
      <c r="K1337">
        <v>219.05199999999999</v>
      </c>
      <c r="L1337">
        <v>1.2300499999999999E-3</v>
      </c>
      <c r="M1337">
        <v>0.99996099999999999</v>
      </c>
      <c r="N1337">
        <v>0</v>
      </c>
      <c r="O1337" t="s">
        <v>42</v>
      </c>
    </row>
    <row r="1338" spans="1:25" x14ac:dyDescent="0.25">
      <c r="A1338" t="s">
        <v>176</v>
      </c>
      <c r="B1338">
        <v>447.57</v>
      </c>
      <c r="C1338">
        <v>386.44099999999997</v>
      </c>
      <c r="D1338">
        <v>386.39499999999998</v>
      </c>
      <c r="E1338">
        <v>381.142</v>
      </c>
      <c r="F1338">
        <v>10.021000000000001</v>
      </c>
      <c r="G1338">
        <v>128.536</v>
      </c>
      <c r="H1338">
        <v>44.82</v>
      </c>
      <c r="I1338">
        <v>13.6988</v>
      </c>
      <c r="J1338">
        <v>43.242600000000003</v>
      </c>
      <c r="K1338">
        <v>224.57599999999999</v>
      </c>
      <c r="L1338">
        <v>1.2300499999999999E-3</v>
      </c>
      <c r="M1338">
        <v>0.99960300000000002</v>
      </c>
      <c r="N1338">
        <v>0</v>
      </c>
      <c r="O1338" t="s">
        <v>42</v>
      </c>
    </row>
    <row r="1339" spans="1:25" x14ac:dyDescent="0.25">
      <c r="A1339" t="s">
        <v>176</v>
      </c>
      <c r="B1339">
        <v>451.99400000000003</v>
      </c>
      <c r="C1339">
        <v>391.041</v>
      </c>
      <c r="D1339">
        <v>390.98399999999998</v>
      </c>
      <c r="E1339">
        <v>385.67399999999998</v>
      </c>
      <c r="F1339">
        <v>9.8422999999999998</v>
      </c>
      <c r="G1339">
        <v>129.24700000000001</v>
      </c>
      <c r="H1339">
        <v>44.9908</v>
      </c>
      <c r="I1339">
        <v>13.661799999999999</v>
      </c>
      <c r="J1339">
        <v>43.707799999999999</v>
      </c>
      <c r="K1339">
        <v>228.43</v>
      </c>
      <c r="L1339">
        <v>1.2300499999999999E-3</v>
      </c>
      <c r="M1339">
        <v>0.999664</v>
      </c>
      <c r="N1339">
        <v>0</v>
      </c>
      <c r="O1339" t="s">
        <v>42</v>
      </c>
    </row>
    <row r="1340" spans="1:25" x14ac:dyDescent="0.25">
      <c r="A1340" t="s">
        <v>176</v>
      </c>
      <c r="B1340">
        <v>456.15899999999999</v>
      </c>
      <c r="C1340">
        <v>392.2</v>
      </c>
      <c r="D1340">
        <v>392.14800000000002</v>
      </c>
      <c r="E1340">
        <v>386.601</v>
      </c>
      <c r="F1340">
        <v>9.8848900000000004</v>
      </c>
      <c r="G1340">
        <v>129.339</v>
      </c>
      <c r="H1340">
        <v>45.1205</v>
      </c>
      <c r="I1340">
        <v>13.7776</v>
      </c>
      <c r="J1340">
        <v>43.3703</v>
      </c>
      <c r="K1340">
        <v>229.202</v>
      </c>
      <c r="L1340">
        <v>1.2300600000000001E-3</v>
      </c>
      <c r="M1340">
        <v>0.99977400000000005</v>
      </c>
      <c r="N1340">
        <v>0</v>
      </c>
      <c r="O1340" t="s">
        <v>42</v>
      </c>
    </row>
    <row r="1341" spans="1:25" x14ac:dyDescent="0.25">
      <c r="A1341" t="s">
        <v>176</v>
      </c>
      <c r="B1341">
        <v>443.60199999999998</v>
      </c>
      <c r="C1341">
        <v>381.125</v>
      </c>
      <c r="D1341">
        <v>381.07600000000002</v>
      </c>
      <c r="E1341">
        <v>375.77499999999998</v>
      </c>
      <c r="F1341">
        <v>9.8434000000000008</v>
      </c>
      <c r="G1341">
        <v>128.72999999999999</v>
      </c>
      <c r="H1341">
        <v>45.183</v>
      </c>
      <c r="I1341">
        <v>13.743499999999999</v>
      </c>
      <c r="J1341">
        <v>42.841999999999999</v>
      </c>
      <c r="K1341">
        <v>219.191</v>
      </c>
      <c r="L1341">
        <v>1.2300600000000001E-3</v>
      </c>
      <c r="M1341">
        <v>0.999305</v>
      </c>
      <c r="N1341">
        <v>0</v>
      </c>
      <c r="O1341" t="s">
        <v>42</v>
      </c>
    </row>
    <row r="1342" spans="1:25" x14ac:dyDescent="0.25">
      <c r="A1342" t="s">
        <v>176</v>
      </c>
      <c r="B1342">
        <v>447.267</v>
      </c>
      <c r="C1342">
        <v>384.77499999999998</v>
      </c>
      <c r="D1342">
        <v>384.72800000000001</v>
      </c>
      <c r="E1342">
        <v>379.435</v>
      </c>
      <c r="F1342">
        <v>9.8333999999999993</v>
      </c>
      <c r="G1342">
        <v>127.84099999999999</v>
      </c>
      <c r="H1342">
        <v>45.063200000000002</v>
      </c>
      <c r="I1342">
        <v>13.6797</v>
      </c>
      <c r="J1342">
        <v>42.468299999999999</v>
      </c>
      <c r="K1342">
        <v>223.81</v>
      </c>
      <c r="L1342">
        <v>1.2300499999999999E-3</v>
      </c>
      <c r="M1342">
        <v>0.99988500000000002</v>
      </c>
      <c r="N1342">
        <v>0</v>
      </c>
      <c r="O1342" t="s">
        <v>42</v>
      </c>
    </row>
    <row r="1343" spans="1:25" x14ac:dyDescent="0.25">
      <c r="A1343" t="s">
        <v>176</v>
      </c>
      <c r="B1343">
        <v>440.32299999999998</v>
      </c>
      <c r="C1343">
        <v>377.28199999999998</v>
      </c>
      <c r="D1343">
        <v>377.23599999999999</v>
      </c>
      <c r="E1343">
        <v>371.77699999999999</v>
      </c>
      <c r="F1343">
        <v>10.4055</v>
      </c>
      <c r="G1343">
        <v>129.41</v>
      </c>
      <c r="H1343">
        <v>45.5884</v>
      </c>
      <c r="I1343">
        <v>13.742100000000001</v>
      </c>
      <c r="J1343">
        <v>42.891500000000001</v>
      </c>
      <c r="K1343">
        <v>213.636</v>
      </c>
      <c r="L1343">
        <v>1.2300499999999999E-3</v>
      </c>
      <c r="M1343">
        <v>0.99791200000000002</v>
      </c>
      <c r="N1343">
        <v>0</v>
      </c>
      <c r="O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176</v>
      </c>
      <c r="B1344">
        <v>452.92500000000001</v>
      </c>
      <c r="C1344">
        <v>388.28199999999998</v>
      </c>
      <c r="D1344">
        <v>388.23</v>
      </c>
      <c r="E1344">
        <v>382.79599999999999</v>
      </c>
      <c r="F1344">
        <v>9.9789999999999992</v>
      </c>
      <c r="G1344">
        <v>129.322</v>
      </c>
      <c r="H1344">
        <v>45.697899999999997</v>
      </c>
      <c r="I1344">
        <v>13.644299999999999</v>
      </c>
      <c r="J1344">
        <v>42.8812</v>
      </c>
      <c r="K1344">
        <v>225.25800000000001</v>
      </c>
      <c r="L1344">
        <v>1.2300499999999999E-3</v>
      </c>
      <c r="M1344">
        <v>0.99989099999999997</v>
      </c>
      <c r="N1344">
        <v>0</v>
      </c>
      <c r="O1344" t="s">
        <v>42</v>
      </c>
      <c r="R1344">
        <f>AVERAGE(B1295:B1344)</f>
        <v>448.48723999999987</v>
      </c>
      <c r="S1344">
        <f>AVERAGE(C1295:C1344)</f>
        <v>386.24352000000005</v>
      </c>
      <c r="U1344">
        <f>_xlfn.VAR.P(B1295:B1344)</f>
        <v>53.784231142400046</v>
      </c>
      <c r="V1344">
        <f>_xlfn.VAR.P(C1295:C1344)</f>
        <v>45.877501969600033</v>
      </c>
      <c r="X1344">
        <f>1.96*SQRT(U1344)/50</f>
        <v>0.2874839142328795</v>
      </c>
      <c r="Y1344">
        <f>1.96*SQRT(V1344)/50</f>
        <v>0.26551309690214192</v>
      </c>
    </row>
    <row r="1345" spans="1:14" x14ac:dyDescent="0.25">
      <c r="A1345" t="s">
        <v>177</v>
      </c>
      <c r="B1345">
        <v>22621.1024</v>
      </c>
      <c r="C1345" t="s">
        <v>36</v>
      </c>
    </row>
    <row r="1346" spans="1:14" x14ac:dyDescent="0.25">
      <c r="A1346" t="s">
        <v>178</v>
      </c>
      <c r="B1346">
        <v>378.48899999999998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1.2300600000000001E-3</v>
      </c>
      <c r="L1346">
        <v>0.99965300000000001</v>
      </c>
      <c r="M1346">
        <v>0</v>
      </c>
      <c r="N1346" t="s">
        <v>42</v>
      </c>
    </row>
    <row r="1347" spans="1:14" x14ac:dyDescent="0.25">
      <c r="A1347" t="s">
        <v>178</v>
      </c>
      <c r="B1347">
        <v>359.80599999999998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1.2300499999999999E-3</v>
      </c>
      <c r="L1347">
        <v>0.99975099999999995</v>
      </c>
      <c r="M1347">
        <v>0</v>
      </c>
      <c r="N1347" t="s">
        <v>42</v>
      </c>
    </row>
    <row r="1348" spans="1:14" x14ac:dyDescent="0.25">
      <c r="A1348" t="s">
        <v>178</v>
      </c>
      <c r="B1348">
        <v>376.03899999999999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1.2300499999999999E-3</v>
      </c>
      <c r="L1348">
        <v>0.999803</v>
      </c>
      <c r="M1348">
        <v>0</v>
      </c>
      <c r="N1348" t="s">
        <v>42</v>
      </c>
    </row>
    <row r="1349" spans="1:14" x14ac:dyDescent="0.25">
      <c r="A1349" t="s">
        <v>178</v>
      </c>
      <c r="B1349">
        <v>359.09199999999998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1.2300499999999999E-3</v>
      </c>
      <c r="L1349">
        <v>0.99893500000000002</v>
      </c>
      <c r="M1349">
        <v>0</v>
      </c>
      <c r="N1349" t="s">
        <v>42</v>
      </c>
    </row>
    <row r="1350" spans="1:14" x14ac:dyDescent="0.25">
      <c r="A1350" t="s">
        <v>178</v>
      </c>
      <c r="B1350">
        <v>367.71300000000002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1.2300499999999999E-3</v>
      </c>
      <c r="L1350">
        <v>0.99961</v>
      </c>
      <c r="M1350">
        <v>0</v>
      </c>
      <c r="N1350" t="s">
        <v>42</v>
      </c>
    </row>
    <row r="1351" spans="1:14" x14ac:dyDescent="0.25">
      <c r="A1351" t="s">
        <v>178</v>
      </c>
      <c r="B1351">
        <v>359.61399999999998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1.2300499999999999E-3</v>
      </c>
      <c r="L1351">
        <v>0.99945399999999995</v>
      </c>
      <c r="M1351">
        <v>0</v>
      </c>
      <c r="N1351" t="s">
        <v>42</v>
      </c>
    </row>
    <row r="1352" spans="1:14" x14ac:dyDescent="0.25">
      <c r="A1352" t="s">
        <v>178</v>
      </c>
      <c r="B1352">
        <v>368.28300000000002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1.2300499999999999E-3</v>
      </c>
      <c r="L1352">
        <v>0.99999099999999996</v>
      </c>
      <c r="M1352">
        <v>0</v>
      </c>
      <c r="N1352" t="s">
        <v>42</v>
      </c>
    </row>
    <row r="1353" spans="1:14" x14ac:dyDescent="0.25">
      <c r="A1353" t="s">
        <v>178</v>
      </c>
      <c r="B1353">
        <v>369.74200000000002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1.2300499999999999E-3</v>
      </c>
      <c r="L1353">
        <v>0.99995999999999996</v>
      </c>
      <c r="M1353">
        <v>0</v>
      </c>
      <c r="N1353" t="s">
        <v>42</v>
      </c>
    </row>
    <row r="1354" spans="1:14" x14ac:dyDescent="0.25">
      <c r="A1354" t="s">
        <v>178</v>
      </c>
      <c r="B1354">
        <v>356.70800000000003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1.2300499999999999E-3</v>
      </c>
      <c r="L1354">
        <v>1</v>
      </c>
      <c r="M1354">
        <v>0</v>
      </c>
      <c r="N1354" t="s">
        <v>42</v>
      </c>
    </row>
    <row r="1355" spans="1:14" x14ac:dyDescent="0.25">
      <c r="A1355" t="s">
        <v>178</v>
      </c>
      <c r="B1355">
        <v>370.66500000000002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1.2300499999999999E-3</v>
      </c>
      <c r="L1355">
        <v>0.99889799999999995</v>
      </c>
      <c r="M1355">
        <v>0</v>
      </c>
      <c r="N1355" t="s">
        <v>42</v>
      </c>
    </row>
    <row r="1356" spans="1:14" x14ac:dyDescent="0.25">
      <c r="A1356" t="s">
        <v>178</v>
      </c>
      <c r="B1356">
        <v>362.93099999999998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1.2300499999999999E-3</v>
      </c>
      <c r="L1356">
        <v>0.99988100000000002</v>
      </c>
      <c r="M1356">
        <v>0</v>
      </c>
      <c r="N1356" t="s">
        <v>42</v>
      </c>
    </row>
    <row r="1357" spans="1:14" x14ac:dyDescent="0.25">
      <c r="A1357" t="s">
        <v>178</v>
      </c>
      <c r="B1357">
        <v>368.74900000000002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1.2300499999999999E-3</v>
      </c>
      <c r="L1357">
        <v>0.99997899999999995</v>
      </c>
      <c r="M1357">
        <v>0</v>
      </c>
      <c r="N1357" t="s">
        <v>42</v>
      </c>
    </row>
    <row r="1358" spans="1:14" x14ac:dyDescent="0.25">
      <c r="A1358" t="s">
        <v>178</v>
      </c>
      <c r="B1358">
        <v>357.53699999999998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1.2300499999999999E-3</v>
      </c>
      <c r="L1358">
        <v>0.999857</v>
      </c>
      <c r="M1358">
        <v>0</v>
      </c>
      <c r="N1358" t="s">
        <v>42</v>
      </c>
    </row>
    <row r="1359" spans="1:14" x14ac:dyDescent="0.25">
      <c r="A1359" t="s">
        <v>178</v>
      </c>
      <c r="B1359">
        <v>371.56400000000002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1.2300499999999999E-3</v>
      </c>
      <c r="L1359">
        <v>0.99966200000000005</v>
      </c>
      <c r="M1359">
        <v>0</v>
      </c>
      <c r="N1359" t="s">
        <v>42</v>
      </c>
    </row>
    <row r="1360" spans="1:14" x14ac:dyDescent="0.25">
      <c r="A1360" t="s">
        <v>178</v>
      </c>
      <c r="B1360">
        <v>365.29199999999997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1.2300499999999999E-3</v>
      </c>
      <c r="L1360">
        <v>0.99958999999999998</v>
      </c>
      <c r="M1360">
        <v>0</v>
      </c>
      <c r="N1360" t="s">
        <v>42</v>
      </c>
    </row>
    <row r="1361" spans="1:14" x14ac:dyDescent="0.25">
      <c r="A1361" t="s">
        <v>178</v>
      </c>
      <c r="B1361">
        <v>384.18599999999998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1.2300799999999999E-3</v>
      </c>
      <c r="L1361">
        <v>0.99810299999999996</v>
      </c>
      <c r="M1361">
        <v>0</v>
      </c>
      <c r="N1361" t="s">
        <v>42</v>
      </c>
    </row>
    <row r="1362" spans="1:14" x14ac:dyDescent="0.25">
      <c r="A1362" t="s">
        <v>178</v>
      </c>
      <c r="B1362">
        <v>380.57499999999999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1.2300600000000001E-3</v>
      </c>
      <c r="L1362">
        <v>0.99914199999999997</v>
      </c>
      <c r="M1362">
        <v>0</v>
      </c>
      <c r="N1362" t="s">
        <v>42</v>
      </c>
    </row>
    <row r="1363" spans="1:14" x14ac:dyDescent="0.25">
      <c r="A1363" t="s">
        <v>178</v>
      </c>
      <c r="B1363">
        <v>369.11599999999999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1.2300499999999999E-3</v>
      </c>
      <c r="L1363">
        <v>0.999475</v>
      </c>
      <c r="M1363">
        <v>0</v>
      </c>
      <c r="N1363" t="s">
        <v>42</v>
      </c>
    </row>
    <row r="1364" spans="1:14" x14ac:dyDescent="0.25">
      <c r="A1364" t="s">
        <v>178</v>
      </c>
      <c r="B1364">
        <v>375.5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1.2300499999999999E-3</v>
      </c>
      <c r="L1364">
        <v>0.99983200000000005</v>
      </c>
      <c r="M1364">
        <v>0</v>
      </c>
      <c r="N1364" t="s">
        <v>42</v>
      </c>
    </row>
    <row r="1365" spans="1:14" x14ac:dyDescent="0.25">
      <c r="A1365" t="s">
        <v>178</v>
      </c>
      <c r="B1365">
        <v>368.74900000000002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1.2300900000000001E-3</v>
      </c>
      <c r="L1365">
        <v>0.999996</v>
      </c>
      <c r="M1365">
        <v>0</v>
      </c>
      <c r="N1365" t="s">
        <v>42</v>
      </c>
    </row>
    <row r="1366" spans="1:14" x14ac:dyDescent="0.25">
      <c r="A1366" t="s">
        <v>178</v>
      </c>
      <c r="B1366">
        <v>365.767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1.23007E-3</v>
      </c>
      <c r="L1366">
        <v>0.99990699999999999</v>
      </c>
      <c r="M1366">
        <v>0</v>
      </c>
      <c r="N1366" t="s">
        <v>42</v>
      </c>
    </row>
    <row r="1367" spans="1:14" x14ac:dyDescent="0.25">
      <c r="A1367" t="s">
        <v>178</v>
      </c>
      <c r="B1367">
        <v>370.23099999999999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1.2300499999999999E-3</v>
      </c>
      <c r="L1367">
        <v>0.99960000000000004</v>
      </c>
      <c r="M1367">
        <v>0</v>
      </c>
      <c r="N1367" t="s">
        <v>42</v>
      </c>
    </row>
    <row r="1368" spans="1:14" x14ac:dyDescent="0.25">
      <c r="A1368" t="s">
        <v>178</v>
      </c>
      <c r="B1368">
        <v>372.81599999999997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1.2300600000000001E-3</v>
      </c>
      <c r="L1368">
        <v>0.99608099999999999</v>
      </c>
      <c r="M1368">
        <v>0</v>
      </c>
      <c r="N1368" t="s">
        <v>42</v>
      </c>
    </row>
    <row r="1369" spans="1:14" x14ac:dyDescent="0.25">
      <c r="A1369" t="s">
        <v>178</v>
      </c>
      <c r="B1369">
        <v>356.88600000000002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1.2300499999999999E-3</v>
      </c>
      <c r="L1369">
        <v>0.99951199999999996</v>
      </c>
      <c r="M1369">
        <v>0</v>
      </c>
      <c r="N1369" t="s">
        <v>42</v>
      </c>
    </row>
    <row r="1370" spans="1:14" x14ac:dyDescent="0.25">
      <c r="A1370" t="s">
        <v>178</v>
      </c>
      <c r="B1370">
        <v>356.149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1.2300499999999999E-3</v>
      </c>
      <c r="L1370">
        <v>0.99990599999999996</v>
      </c>
      <c r="M1370">
        <v>0</v>
      </c>
      <c r="N1370" t="s">
        <v>42</v>
      </c>
    </row>
    <row r="1371" spans="1:14" x14ac:dyDescent="0.25">
      <c r="A1371" t="s">
        <v>178</v>
      </c>
      <c r="B1371">
        <v>366.90899999999999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1.2300600000000001E-3</v>
      </c>
      <c r="L1371">
        <v>0.99993600000000005</v>
      </c>
      <c r="M1371">
        <v>0</v>
      </c>
      <c r="N1371" t="s">
        <v>42</v>
      </c>
    </row>
    <row r="1372" spans="1:14" x14ac:dyDescent="0.25">
      <c r="A1372" t="s">
        <v>178</v>
      </c>
      <c r="B1372">
        <v>374.29899999999998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1.2300499999999999E-3</v>
      </c>
      <c r="L1372">
        <v>0.99979600000000002</v>
      </c>
      <c r="M1372">
        <v>0</v>
      </c>
      <c r="N1372" t="s">
        <v>42</v>
      </c>
    </row>
    <row r="1373" spans="1:14" x14ac:dyDescent="0.25">
      <c r="A1373" t="s">
        <v>178</v>
      </c>
      <c r="B1373">
        <v>366.62900000000002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1.2300499999999999E-3</v>
      </c>
      <c r="L1373">
        <v>0.99904999999999999</v>
      </c>
      <c r="M1373">
        <v>0</v>
      </c>
      <c r="N1373" t="s">
        <v>42</v>
      </c>
    </row>
    <row r="1374" spans="1:14" x14ac:dyDescent="0.25">
      <c r="A1374" t="s">
        <v>178</v>
      </c>
      <c r="B1374">
        <v>367.75299999999999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1.2300600000000001E-3</v>
      </c>
      <c r="L1374">
        <v>0.99939999999999996</v>
      </c>
      <c r="M1374">
        <v>0</v>
      </c>
      <c r="N1374" t="s">
        <v>42</v>
      </c>
    </row>
    <row r="1375" spans="1:14" x14ac:dyDescent="0.25">
      <c r="A1375" t="s">
        <v>178</v>
      </c>
      <c r="B1375">
        <v>365.00099999999998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1.2300499999999999E-3</v>
      </c>
      <c r="L1375">
        <v>0.99999000000000005</v>
      </c>
      <c r="M1375">
        <v>0</v>
      </c>
      <c r="N1375" t="s">
        <v>42</v>
      </c>
    </row>
    <row r="1376" spans="1:14" x14ac:dyDescent="0.25">
      <c r="A1376" t="s">
        <v>178</v>
      </c>
      <c r="B1376">
        <v>371.745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1.2300499999999999E-3</v>
      </c>
      <c r="L1376">
        <v>0.99987300000000001</v>
      </c>
      <c r="M1376">
        <v>0</v>
      </c>
      <c r="N1376" t="s">
        <v>42</v>
      </c>
    </row>
    <row r="1377" spans="1:14" x14ac:dyDescent="0.25">
      <c r="A1377" t="s">
        <v>178</v>
      </c>
      <c r="B1377">
        <v>361.61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1.2300600000000001E-3</v>
      </c>
      <c r="L1377">
        <v>0.99981500000000001</v>
      </c>
      <c r="M1377">
        <v>0</v>
      </c>
      <c r="N1377" t="s">
        <v>42</v>
      </c>
    </row>
    <row r="1378" spans="1:14" x14ac:dyDescent="0.25">
      <c r="A1378" t="s">
        <v>178</v>
      </c>
      <c r="B1378">
        <v>373.31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1.2300499999999999E-3</v>
      </c>
      <c r="L1378">
        <v>0.99942799999999998</v>
      </c>
      <c r="M1378">
        <v>0</v>
      </c>
      <c r="N1378" t="s">
        <v>42</v>
      </c>
    </row>
    <row r="1379" spans="1:14" x14ac:dyDescent="0.25">
      <c r="A1379" t="s">
        <v>178</v>
      </c>
      <c r="B1379">
        <v>369.3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1.2300499999999999E-3</v>
      </c>
      <c r="L1379">
        <v>0.999525</v>
      </c>
      <c r="M1379">
        <v>0</v>
      </c>
      <c r="N1379" t="s">
        <v>42</v>
      </c>
    </row>
    <row r="1380" spans="1:14" x14ac:dyDescent="0.25">
      <c r="A1380" t="s">
        <v>178</v>
      </c>
      <c r="B1380">
        <v>361.214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1.23007E-3</v>
      </c>
      <c r="L1380">
        <v>0.99996600000000002</v>
      </c>
      <c r="M1380">
        <v>0</v>
      </c>
      <c r="N1380" t="s">
        <v>42</v>
      </c>
    </row>
    <row r="1381" spans="1:14" x14ac:dyDescent="0.25">
      <c r="A1381" t="s">
        <v>178</v>
      </c>
      <c r="B1381">
        <v>373.95600000000002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1.2300499999999999E-3</v>
      </c>
      <c r="L1381">
        <v>0.99952200000000002</v>
      </c>
      <c r="M1381">
        <v>0</v>
      </c>
      <c r="N1381" t="s">
        <v>42</v>
      </c>
    </row>
    <row r="1382" spans="1:14" x14ac:dyDescent="0.25">
      <c r="A1382" t="s">
        <v>178</v>
      </c>
      <c r="B1382">
        <v>363.22699999999998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1.2300499999999999E-3</v>
      </c>
      <c r="L1382">
        <v>0.99995100000000003</v>
      </c>
      <c r="M1382">
        <v>0</v>
      </c>
      <c r="N1382" t="s">
        <v>42</v>
      </c>
    </row>
    <row r="1383" spans="1:14" x14ac:dyDescent="0.25">
      <c r="A1383" t="s">
        <v>178</v>
      </c>
      <c r="B1383">
        <v>378.45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1.2300499999999999E-3</v>
      </c>
      <c r="L1383">
        <v>0.99817100000000003</v>
      </c>
      <c r="M1383">
        <v>0</v>
      </c>
      <c r="N1383" t="s">
        <v>42</v>
      </c>
    </row>
    <row r="1384" spans="1:14" x14ac:dyDescent="0.25">
      <c r="A1384" t="s">
        <v>178</v>
      </c>
      <c r="B1384">
        <v>356.762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1.2300499999999999E-3</v>
      </c>
      <c r="L1384">
        <v>0.99979300000000004</v>
      </c>
      <c r="M1384">
        <v>0</v>
      </c>
      <c r="N1384" t="s">
        <v>42</v>
      </c>
    </row>
    <row r="1385" spans="1:14" x14ac:dyDescent="0.25">
      <c r="A1385" t="s">
        <v>178</v>
      </c>
      <c r="B1385">
        <v>373.596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1.2300499999999999E-3</v>
      </c>
      <c r="L1385">
        <v>0.99985299999999999</v>
      </c>
      <c r="M1385">
        <v>0</v>
      </c>
      <c r="N1385" t="s">
        <v>42</v>
      </c>
    </row>
    <row r="1386" spans="1:14" x14ac:dyDescent="0.25">
      <c r="A1386" t="s">
        <v>178</v>
      </c>
      <c r="B1386">
        <v>361.43200000000002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1.2300499999999999E-3</v>
      </c>
      <c r="L1386">
        <v>0.99990199999999996</v>
      </c>
      <c r="M1386">
        <v>0</v>
      </c>
      <c r="N1386" t="s">
        <v>42</v>
      </c>
    </row>
    <row r="1387" spans="1:14" x14ac:dyDescent="0.25">
      <c r="A1387" t="s">
        <v>178</v>
      </c>
      <c r="B1387">
        <v>367.16399999999999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1.2300600000000001E-3</v>
      </c>
      <c r="L1387">
        <v>0.99980000000000002</v>
      </c>
      <c r="M1387">
        <v>0</v>
      </c>
      <c r="N1387" t="s">
        <v>42</v>
      </c>
    </row>
    <row r="1388" spans="1:14" x14ac:dyDescent="0.25">
      <c r="A1388" t="s">
        <v>178</v>
      </c>
      <c r="B1388">
        <v>364.70600000000002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1.2300499999999999E-3</v>
      </c>
      <c r="L1388">
        <v>0.999857</v>
      </c>
      <c r="M1388">
        <v>0</v>
      </c>
      <c r="N1388" t="s">
        <v>42</v>
      </c>
    </row>
    <row r="1389" spans="1:14" x14ac:dyDescent="0.25">
      <c r="A1389" t="s">
        <v>178</v>
      </c>
      <c r="B1389">
        <v>364.661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1.2300499999999999E-3</v>
      </c>
      <c r="L1389">
        <v>0.99994499999999997</v>
      </c>
      <c r="M1389">
        <v>0</v>
      </c>
      <c r="N1389" t="s">
        <v>42</v>
      </c>
    </row>
    <row r="1390" spans="1:14" x14ac:dyDescent="0.25">
      <c r="A1390" t="s">
        <v>178</v>
      </c>
      <c r="B1390">
        <v>366.78300000000002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1.2300499999999999E-3</v>
      </c>
      <c r="L1390">
        <v>0.99928300000000003</v>
      </c>
      <c r="M1390">
        <v>0</v>
      </c>
      <c r="N1390" t="s">
        <v>42</v>
      </c>
    </row>
    <row r="1391" spans="1:14" x14ac:dyDescent="0.25">
      <c r="A1391" t="s">
        <v>178</v>
      </c>
      <c r="B1391">
        <v>371.99599999999998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1.2300499999999999E-3</v>
      </c>
      <c r="L1391">
        <v>0.99930099999999999</v>
      </c>
      <c r="M1391">
        <v>0</v>
      </c>
      <c r="N1391" t="s">
        <v>42</v>
      </c>
    </row>
    <row r="1392" spans="1:14" x14ac:dyDescent="0.25">
      <c r="A1392" t="s">
        <v>178</v>
      </c>
      <c r="B1392">
        <v>367.73200000000003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1.23007E-3</v>
      </c>
      <c r="L1392">
        <v>0.99958999999999998</v>
      </c>
      <c r="M1392">
        <v>0</v>
      </c>
      <c r="N1392" t="s">
        <v>42</v>
      </c>
    </row>
    <row r="1393" spans="1:25" x14ac:dyDescent="0.25">
      <c r="A1393" t="s">
        <v>178</v>
      </c>
      <c r="B1393">
        <v>361.73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1.2300499999999999E-3</v>
      </c>
      <c r="L1393">
        <v>0.99993799999999999</v>
      </c>
      <c r="M1393">
        <v>0</v>
      </c>
      <c r="N1393" t="s">
        <v>42</v>
      </c>
    </row>
    <row r="1394" spans="1:25" x14ac:dyDescent="0.25">
      <c r="A1394" t="s">
        <v>178</v>
      </c>
      <c r="B1394">
        <v>362.553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1.2300499999999999E-3</v>
      </c>
      <c r="L1394">
        <v>0.99936800000000003</v>
      </c>
      <c r="M1394">
        <v>0</v>
      </c>
      <c r="N1394" t="s">
        <v>42</v>
      </c>
    </row>
    <row r="1395" spans="1:25" x14ac:dyDescent="0.25">
      <c r="A1395" t="s">
        <v>178</v>
      </c>
      <c r="B1395">
        <v>377.25400000000002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1.2300499999999999E-3</v>
      </c>
      <c r="L1395">
        <v>0.99944699999999997</v>
      </c>
      <c r="M1395">
        <v>0</v>
      </c>
      <c r="N1395" t="s">
        <v>42</v>
      </c>
    </row>
    <row r="1396" spans="1:25" x14ac:dyDescent="0.25">
      <c r="A1396" t="s">
        <v>178</v>
      </c>
      <c r="B1396">
        <v>354.75200000000001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1.2300499999999999E-3</v>
      </c>
      <c r="L1396">
        <v>0.999888</v>
      </c>
      <c r="M1396">
        <v>0</v>
      </c>
      <c r="N1396" t="s">
        <v>42</v>
      </c>
    </row>
    <row r="1397" spans="1:25" x14ac:dyDescent="0.25">
      <c r="A1397" t="s">
        <v>178</v>
      </c>
      <c r="B1397">
        <v>364.34800000000001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1.2300799999999999E-3</v>
      </c>
      <c r="L1397">
        <v>0.99977400000000005</v>
      </c>
      <c r="M1397">
        <v>0</v>
      </c>
      <c r="N1397" t="s">
        <v>42</v>
      </c>
    </row>
    <row r="1398" spans="1:25" x14ac:dyDescent="0.25">
      <c r="A1398" t="s">
        <v>178</v>
      </c>
      <c r="B1398">
        <v>360.25099999999998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1.2300499999999999E-3</v>
      </c>
      <c r="L1398">
        <v>0.99963299999999999</v>
      </c>
      <c r="M1398">
        <v>0</v>
      </c>
      <c r="N1398" t="s">
        <v>42</v>
      </c>
    </row>
    <row r="1399" spans="1:25" x14ac:dyDescent="0.25">
      <c r="A1399" t="s">
        <v>178</v>
      </c>
      <c r="B1399">
        <v>368.44900000000001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1.2300499999999999E-3</v>
      </c>
      <c r="L1399">
        <v>0.99856500000000004</v>
      </c>
      <c r="M1399">
        <v>0</v>
      </c>
      <c r="N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178</v>
      </c>
      <c r="B1400">
        <v>369.67099999999999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1.2300600000000001E-3</v>
      </c>
      <c r="L1400">
        <v>0.99934299999999998</v>
      </c>
      <c r="M1400">
        <v>0</v>
      </c>
      <c r="N1400" t="s">
        <v>42</v>
      </c>
      <c r="R1400">
        <f>AVERAGE(B1351:B1400)</f>
        <v>367.16606000000007</v>
      </c>
      <c r="S1400">
        <f>AVERAGE(C1351:C1400)</f>
        <v>0</v>
      </c>
      <c r="U1400">
        <f>_xlfn.VAR.P(B1351:B1400)</f>
        <v>42.03735749639997</v>
      </c>
      <c r="V1400">
        <f>_xlfn.VAR.P(C1351:C1400)</f>
        <v>0</v>
      </c>
      <c r="X1400">
        <f>1.96*SQRT(U1400)/50</f>
        <v>0.25415799224747598</v>
      </c>
      <c r="Y1400">
        <f>1.96*SQRT(V1400)/50</f>
        <v>0</v>
      </c>
    </row>
    <row r="1401" spans="1:25" x14ac:dyDescent="0.25">
      <c r="A1401" t="s">
        <v>179</v>
      </c>
      <c r="B1401">
        <v>18493.2618</v>
      </c>
      <c r="C1401" t="s">
        <v>36</v>
      </c>
    </row>
    <row r="1402" spans="1:25" x14ac:dyDescent="0.25">
      <c r="A1402" t="s">
        <v>180</v>
      </c>
      <c r="B1402">
        <v>293.17500000000001</v>
      </c>
      <c r="C1402">
        <v>291.25700000000001</v>
      </c>
      <c r="D1402">
        <v>291.19600000000003</v>
      </c>
      <c r="E1402">
        <v>285.87599999999998</v>
      </c>
      <c r="F1402">
        <v>9.8662899999999993</v>
      </c>
      <c r="G1402">
        <v>0</v>
      </c>
      <c r="H1402">
        <v>44.515700000000002</v>
      </c>
      <c r="I1402">
        <v>0</v>
      </c>
      <c r="J1402">
        <v>1.2300499999999999E-3</v>
      </c>
      <c r="K1402">
        <v>0.99905900000000003</v>
      </c>
      <c r="L1402">
        <v>0</v>
      </c>
      <c r="M1402" t="s">
        <v>42</v>
      </c>
    </row>
    <row r="1403" spans="1:25" x14ac:dyDescent="0.25">
      <c r="A1403" t="s">
        <v>180</v>
      </c>
      <c r="B1403">
        <v>279.54599999999999</v>
      </c>
      <c r="C1403">
        <v>277.62799999999999</v>
      </c>
      <c r="D1403">
        <v>277.589</v>
      </c>
      <c r="E1403">
        <v>272.30900000000003</v>
      </c>
      <c r="F1403">
        <v>10.1073</v>
      </c>
      <c r="G1403">
        <v>0</v>
      </c>
      <c r="H1403">
        <v>43.726999999999997</v>
      </c>
      <c r="I1403">
        <v>0</v>
      </c>
      <c r="J1403">
        <v>1.2300499999999999E-3</v>
      </c>
      <c r="K1403">
        <v>0.999699</v>
      </c>
      <c r="L1403">
        <v>0</v>
      </c>
      <c r="M1403" t="s">
        <v>42</v>
      </c>
    </row>
    <row r="1404" spans="1:25" x14ac:dyDescent="0.25">
      <c r="A1404" t="s">
        <v>180</v>
      </c>
      <c r="B1404">
        <v>282.02199999999999</v>
      </c>
      <c r="C1404">
        <v>280.09100000000001</v>
      </c>
      <c r="D1404">
        <v>280.04399999999998</v>
      </c>
      <c r="E1404">
        <v>274.75599999999997</v>
      </c>
      <c r="F1404">
        <v>9.7710000000000008</v>
      </c>
      <c r="G1404">
        <v>0</v>
      </c>
      <c r="H1404">
        <v>43.917700000000004</v>
      </c>
      <c r="I1404">
        <v>0</v>
      </c>
      <c r="J1404">
        <v>1.2300499999999999E-3</v>
      </c>
      <c r="K1404">
        <v>0.99992899999999996</v>
      </c>
      <c r="L1404">
        <v>0</v>
      </c>
      <c r="M1404" t="s">
        <v>42</v>
      </c>
    </row>
    <row r="1405" spans="1:25" x14ac:dyDescent="0.25">
      <c r="A1405" t="s">
        <v>180</v>
      </c>
      <c r="B1405">
        <v>283.22000000000003</v>
      </c>
      <c r="C1405">
        <v>281.161</v>
      </c>
      <c r="D1405">
        <v>281.11900000000003</v>
      </c>
      <c r="E1405">
        <v>275.80599999999998</v>
      </c>
      <c r="F1405">
        <v>9.9711999999999996</v>
      </c>
      <c r="G1405">
        <v>0</v>
      </c>
      <c r="H1405">
        <v>43.947600000000001</v>
      </c>
      <c r="I1405">
        <v>0</v>
      </c>
      <c r="J1405">
        <v>1.2300600000000001E-3</v>
      </c>
      <c r="K1405">
        <v>0.99926800000000005</v>
      </c>
      <c r="L1405">
        <v>0</v>
      </c>
      <c r="M1405" t="s">
        <v>42</v>
      </c>
    </row>
    <row r="1406" spans="1:25" x14ac:dyDescent="0.25">
      <c r="A1406" t="s">
        <v>180</v>
      </c>
      <c r="B1406">
        <v>284.80900000000003</v>
      </c>
      <c r="C1406">
        <v>282.87099999999998</v>
      </c>
      <c r="D1406">
        <v>282.83100000000002</v>
      </c>
      <c r="E1406">
        <v>277.565</v>
      </c>
      <c r="F1406">
        <v>9.7824000000000009</v>
      </c>
      <c r="G1406">
        <v>0</v>
      </c>
      <c r="H1406">
        <v>44.231900000000003</v>
      </c>
      <c r="I1406">
        <v>0</v>
      </c>
      <c r="J1406">
        <v>1.2301E-3</v>
      </c>
      <c r="K1406">
        <v>0.99992899999999996</v>
      </c>
      <c r="L1406">
        <v>0</v>
      </c>
      <c r="M1406" t="s">
        <v>42</v>
      </c>
    </row>
    <row r="1407" spans="1:25" x14ac:dyDescent="0.25">
      <c r="A1407" t="s">
        <v>180</v>
      </c>
      <c r="B1407">
        <v>280.64699999999999</v>
      </c>
      <c r="C1407">
        <v>278.71300000000002</v>
      </c>
      <c r="D1407">
        <v>278.66500000000002</v>
      </c>
      <c r="E1407">
        <v>273.31299999999999</v>
      </c>
      <c r="F1407">
        <v>9.9426000000000005</v>
      </c>
      <c r="G1407">
        <v>0</v>
      </c>
      <c r="H1407">
        <v>44.250599999999999</v>
      </c>
      <c r="I1407">
        <v>0</v>
      </c>
      <c r="J1407">
        <v>1.2300499999999999E-3</v>
      </c>
      <c r="K1407">
        <v>0.99982300000000002</v>
      </c>
      <c r="L1407">
        <v>0</v>
      </c>
      <c r="M1407" t="s">
        <v>42</v>
      </c>
    </row>
    <row r="1408" spans="1:25" x14ac:dyDescent="0.25">
      <c r="A1408" t="s">
        <v>180</v>
      </c>
      <c r="B1408">
        <v>270.52199999999999</v>
      </c>
      <c r="C1408">
        <v>268.452</v>
      </c>
      <c r="D1408">
        <v>268.40800000000002</v>
      </c>
      <c r="E1408">
        <v>263.06599999999997</v>
      </c>
      <c r="F1408">
        <v>9.7856900000000007</v>
      </c>
      <c r="G1408">
        <v>0</v>
      </c>
      <c r="H1408">
        <v>44.031399999999998</v>
      </c>
      <c r="I1408">
        <v>0</v>
      </c>
      <c r="J1408">
        <v>1.2300799999999999E-3</v>
      </c>
      <c r="K1408">
        <v>0.99922</v>
      </c>
      <c r="L1408">
        <v>0</v>
      </c>
      <c r="M1408" t="s">
        <v>42</v>
      </c>
    </row>
    <row r="1409" spans="1:13" x14ac:dyDescent="0.25">
      <c r="A1409" t="s">
        <v>180</v>
      </c>
      <c r="B1409">
        <v>281.02100000000002</v>
      </c>
      <c r="C1409">
        <v>279.11200000000002</v>
      </c>
      <c r="D1409">
        <v>279.06599999999997</v>
      </c>
      <c r="E1409">
        <v>273.755</v>
      </c>
      <c r="F1409">
        <v>9.7647999999999993</v>
      </c>
      <c r="G1409">
        <v>0</v>
      </c>
      <c r="H1409">
        <v>44.102699999999999</v>
      </c>
      <c r="I1409">
        <v>0</v>
      </c>
      <c r="J1409">
        <v>1.2300600000000001E-3</v>
      </c>
      <c r="K1409">
        <v>0.999884</v>
      </c>
      <c r="L1409">
        <v>0</v>
      </c>
      <c r="M1409" t="s">
        <v>42</v>
      </c>
    </row>
    <row r="1410" spans="1:13" x14ac:dyDescent="0.25">
      <c r="A1410" t="s">
        <v>180</v>
      </c>
      <c r="B1410">
        <v>292.18</v>
      </c>
      <c r="C1410">
        <v>290.267</v>
      </c>
      <c r="D1410">
        <v>290.22500000000002</v>
      </c>
      <c r="E1410">
        <v>284.91300000000001</v>
      </c>
      <c r="F1410">
        <v>10.3033</v>
      </c>
      <c r="G1410">
        <v>0</v>
      </c>
      <c r="H1410">
        <v>43.967199999999998</v>
      </c>
      <c r="I1410">
        <v>0</v>
      </c>
      <c r="J1410">
        <v>1.2300600000000001E-3</v>
      </c>
      <c r="K1410">
        <v>0.99979399999999996</v>
      </c>
      <c r="L1410">
        <v>0</v>
      </c>
      <c r="M1410" t="s">
        <v>42</v>
      </c>
    </row>
    <row r="1411" spans="1:13" x14ac:dyDescent="0.25">
      <c r="A1411" t="s">
        <v>180</v>
      </c>
      <c r="B1411">
        <v>286.37099999999998</v>
      </c>
      <c r="C1411">
        <v>284.43299999999999</v>
      </c>
      <c r="D1411">
        <v>284.39</v>
      </c>
      <c r="E1411">
        <v>279.05</v>
      </c>
      <c r="F1411">
        <v>9.8221000000000007</v>
      </c>
      <c r="G1411">
        <v>0</v>
      </c>
      <c r="H1411">
        <v>43.9527</v>
      </c>
      <c r="I1411">
        <v>0</v>
      </c>
      <c r="J1411">
        <v>1.2300499999999999E-3</v>
      </c>
      <c r="K1411">
        <v>0.99996700000000005</v>
      </c>
      <c r="L1411">
        <v>0</v>
      </c>
      <c r="M1411" t="s">
        <v>42</v>
      </c>
    </row>
    <row r="1412" spans="1:13" x14ac:dyDescent="0.25">
      <c r="A1412" t="s">
        <v>180</v>
      </c>
      <c r="B1412">
        <v>281.89299999999997</v>
      </c>
      <c r="C1412">
        <v>279.995</v>
      </c>
      <c r="D1412">
        <v>279.95100000000002</v>
      </c>
      <c r="E1412">
        <v>274.61200000000002</v>
      </c>
      <c r="F1412">
        <v>9.7903900000000004</v>
      </c>
      <c r="G1412">
        <v>0</v>
      </c>
      <c r="H1412">
        <v>43.795699999999997</v>
      </c>
      <c r="I1412">
        <v>0</v>
      </c>
      <c r="J1412">
        <v>1.2300499999999999E-3</v>
      </c>
      <c r="K1412">
        <v>0.99839599999999995</v>
      </c>
      <c r="L1412">
        <v>0</v>
      </c>
      <c r="M1412" t="s">
        <v>42</v>
      </c>
    </row>
    <row r="1413" spans="1:13" x14ac:dyDescent="0.25">
      <c r="A1413" t="s">
        <v>180</v>
      </c>
      <c r="B1413">
        <v>279.899</v>
      </c>
      <c r="C1413">
        <v>277.87599999999998</v>
      </c>
      <c r="D1413">
        <v>277.83499999999998</v>
      </c>
      <c r="E1413">
        <v>272.53500000000003</v>
      </c>
      <c r="F1413">
        <v>9.7208000000000006</v>
      </c>
      <c r="G1413">
        <v>0</v>
      </c>
      <c r="H1413">
        <v>43.601300000000002</v>
      </c>
      <c r="I1413">
        <v>0</v>
      </c>
      <c r="J1413">
        <v>1.2300499999999999E-3</v>
      </c>
      <c r="K1413">
        <v>0.99895599999999996</v>
      </c>
      <c r="L1413">
        <v>0</v>
      </c>
      <c r="M1413" t="s">
        <v>42</v>
      </c>
    </row>
    <row r="1414" spans="1:13" x14ac:dyDescent="0.25">
      <c r="A1414" t="s">
        <v>180</v>
      </c>
      <c r="B1414">
        <v>288.83499999999998</v>
      </c>
      <c r="C1414">
        <v>286.77999999999997</v>
      </c>
      <c r="D1414">
        <v>286.73599999999999</v>
      </c>
      <c r="E1414">
        <v>281.42500000000001</v>
      </c>
      <c r="F1414">
        <v>9.7945899999999995</v>
      </c>
      <c r="G1414">
        <v>0</v>
      </c>
      <c r="H1414">
        <v>43.945300000000003</v>
      </c>
      <c r="I1414">
        <v>0</v>
      </c>
      <c r="J1414">
        <v>1.2300499999999999E-3</v>
      </c>
      <c r="K1414">
        <v>0.99976799999999999</v>
      </c>
      <c r="L1414">
        <v>0</v>
      </c>
      <c r="M1414" t="s">
        <v>42</v>
      </c>
    </row>
    <row r="1415" spans="1:13" x14ac:dyDescent="0.25">
      <c r="A1415" t="s">
        <v>180</v>
      </c>
      <c r="B1415">
        <v>280.27199999999999</v>
      </c>
      <c r="C1415">
        <v>278.35500000000002</v>
      </c>
      <c r="D1415">
        <v>278.31200000000001</v>
      </c>
      <c r="E1415">
        <v>273.03399999999999</v>
      </c>
      <c r="F1415">
        <v>9.7233000000000001</v>
      </c>
      <c r="G1415">
        <v>0</v>
      </c>
      <c r="H1415">
        <v>44.145800000000001</v>
      </c>
      <c r="I1415">
        <v>0</v>
      </c>
      <c r="J1415">
        <v>1.2300499999999999E-3</v>
      </c>
      <c r="K1415">
        <v>0.99910100000000002</v>
      </c>
      <c r="L1415">
        <v>0</v>
      </c>
      <c r="M1415" t="s">
        <v>42</v>
      </c>
    </row>
    <row r="1416" spans="1:13" x14ac:dyDescent="0.25">
      <c r="A1416" t="s">
        <v>180</v>
      </c>
      <c r="B1416">
        <v>287.03100000000001</v>
      </c>
      <c r="C1416">
        <v>285.11099999999999</v>
      </c>
      <c r="D1416">
        <v>285.06700000000001</v>
      </c>
      <c r="E1416">
        <v>279.76</v>
      </c>
      <c r="F1416">
        <v>10.3476</v>
      </c>
      <c r="G1416">
        <v>0</v>
      </c>
      <c r="H1416">
        <v>44.084800000000001</v>
      </c>
      <c r="I1416">
        <v>0</v>
      </c>
      <c r="J1416">
        <v>1.2300499999999999E-3</v>
      </c>
      <c r="K1416">
        <v>0.998865</v>
      </c>
      <c r="L1416">
        <v>0</v>
      </c>
      <c r="M1416" t="s">
        <v>42</v>
      </c>
    </row>
    <row r="1417" spans="1:13" x14ac:dyDescent="0.25">
      <c r="A1417" t="s">
        <v>180</v>
      </c>
      <c r="B1417">
        <v>288.86</v>
      </c>
      <c r="C1417">
        <v>286.92200000000003</v>
      </c>
      <c r="D1417">
        <v>286.88099999999997</v>
      </c>
      <c r="E1417">
        <v>281.54700000000003</v>
      </c>
      <c r="F1417">
        <v>9.8094999999999999</v>
      </c>
      <c r="G1417">
        <v>0</v>
      </c>
      <c r="H1417">
        <v>43.836300000000001</v>
      </c>
      <c r="I1417">
        <v>0</v>
      </c>
      <c r="J1417">
        <v>1.2300499999999999E-3</v>
      </c>
      <c r="K1417">
        <v>0.99996399999999996</v>
      </c>
      <c r="L1417">
        <v>0</v>
      </c>
      <c r="M1417" t="s">
        <v>42</v>
      </c>
    </row>
    <row r="1418" spans="1:13" x14ac:dyDescent="0.25">
      <c r="A1418" t="s">
        <v>180</v>
      </c>
      <c r="B1418">
        <v>280.15300000000002</v>
      </c>
      <c r="C1418">
        <v>278.18900000000002</v>
      </c>
      <c r="D1418">
        <v>278.14400000000001</v>
      </c>
      <c r="E1418">
        <v>272.83</v>
      </c>
      <c r="F1418">
        <v>9.7746999999999993</v>
      </c>
      <c r="G1418">
        <v>0</v>
      </c>
      <c r="H1418">
        <v>43.837800000000001</v>
      </c>
      <c r="I1418">
        <v>0</v>
      </c>
      <c r="J1418">
        <v>1.2300600000000001E-3</v>
      </c>
      <c r="K1418">
        <v>0.99885199999999996</v>
      </c>
      <c r="L1418">
        <v>0</v>
      </c>
      <c r="M1418" t="s">
        <v>42</v>
      </c>
    </row>
    <row r="1419" spans="1:13" x14ac:dyDescent="0.25">
      <c r="A1419" t="s">
        <v>180</v>
      </c>
      <c r="B1419">
        <v>286.02600000000001</v>
      </c>
      <c r="C1419">
        <v>284.09500000000003</v>
      </c>
      <c r="D1419">
        <v>284.048</v>
      </c>
      <c r="E1419">
        <v>278.721</v>
      </c>
      <c r="F1419">
        <v>9.9307999999999996</v>
      </c>
      <c r="G1419">
        <v>0</v>
      </c>
      <c r="H1419">
        <v>43.988100000000003</v>
      </c>
      <c r="I1419">
        <v>0</v>
      </c>
      <c r="J1419">
        <v>1.2300600000000001E-3</v>
      </c>
      <c r="K1419">
        <v>0.99990299999999999</v>
      </c>
      <c r="L1419">
        <v>0</v>
      </c>
      <c r="M1419" t="s">
        <v>42</v>
      </c>
    </row>
    <row r="1420" spans="1:13" x14ac:dyDescent="0.25">
      <c r="A1420" t="s">
        <v>180</v>
      </c>
      <c r="B1420">
        <v>276.65699999999998</v>
      </c>
      <c r="C1420">
        <v>274.71600000000001</v>
      </c>
      <c r="D1420">
        <v>274.67700000000002</v>
      </c>
      <c r="E1420">
        <v>269.38200000000001</v>
      </c>
      <c r="F1420">
        <v>9.9385999999999992</v>
      </c>
      <c r="G1420">
        <v>0</v>
      </c>
      <c r="H1420">
        <v>44.040700000000001</v>
      </c>
      <c r="I1420">
        <v>0</v>
      </c>
      <c r="J1420">
        <v>1.2300600000000001E-3</v>
      </c>
      <c r="K1420">
        <v>0.99995699999999998</v>
      </c>
      <c r="L1420">
        <v>0</v>
      </c>
      <c r="M1420" t="s">
        <v>42</v>
      </c>
    </row>
    <row r="1421" spans="1:13" x14ac:dyDescent="0.25">
      <c r="A1421" t="s">
        <v>180</v>
      </c>
      <c r="B1421">
        <v>280.99200000000002</v>
      </c>
      <c r="C1421">
        <v>279.06900000000002</v>
      </c>
      <c r="D1421">
        <v>279.02600000000001</v>
      </c>
      <c r="E1421">
        <v>273.685</v>
      </c>
      <c r="F1421">
        <v>9.8132099999999998</v>
      </c>
      <c r="G1421">
        <v>0</v>
      </c>
      <c r="H1421">
        <v>44.216099999999997</v>
      </c>
      <c r="I1421">
        <v>0</v>
      </c>
      <c r="J1421">
        <v>1.2300600000000001E-3</v>
      </c>
      <c r="K1421">
        <v>0.99985900000000005</v>
      </c>
      <c r="L1421">
        <v>0</v>
      </c>
      <c r="M1421" t="s">
        <v>42</v>
      </c>
    </row>
    <row r="1422" spans="1:13" x14ac:dyDescent="0.25">
      <c r="A1422" t="s">
        <v>180</v>
      </c>
      <c r="B1422">
        <v>289.02</v>
      </c>
      <c r="C1422">
        <v>287.10199999999998</v>
      </c>
      <c r="D1422">
        <v>287.06200000000001</v>
      </c>
      <c r="E1422">
        <v>281.71899999999999</v>
      </c>
      <c r="F1422">
        <v>9.7515999999999998</v>
      </c>
      <c r="G1422">
        <v>0</v>
      </c>
      <c r="H1422">
        <v>43.9328</v>
      </c>
      <c r="I1422">
        <v>0</v>
      </c>
      <c r="J1422">
        <v>1.2300499999999999E-3</v>
      </c>
      <c r="K1422">
        <v>0.99978100000000003</v>
      </c>
      <c r="L1422">
        <v>0</v>
      </c>
      <c r="M1422" t="s">
        <v>42</v>
      </c>
    </row>
    <row r="1423" spans="1:13" x14ac:dyDescent="0.25">
      <c r="A1423" t="s">
        <v>180</v>
      </c>
      <c r="B1423">
        <v>283.90899999999999</v>
      </c>
      <c r="C1423">
        <v>281.98399999999998</v>
      </c>
      <c r="D1423">
        <v>281.93700000000001</v>
      </c>
      <c r="E1423">
        <v>276.66300000000001</v>
      </c>
      <c r="F1423">
        <v>9.8574000000000002</v>
      </c>
      <c r="G1423">
        <v>0</v>
      </c>
      <c r="H1423">
        <v>44.027999999999999</v>
      </c>
      <c r="I1423">
        <v>0</v>
      </c>
      <c r="J1423">
        <v>1.2300499999999999E-3</v>
      </c>
      <c r="K1423">
        <v>0.99943700000000002</v>
      </c>
      <c r="L1423">
        <v>0</v>
      </c>
      <c r="M1423" t="s">
        <v>42</v>
      </c>
    </row>
    <row r="1424" spans="1:13" x14ac:dyDescent="0.25">
      <c r="A1424" t="s">
        <v>180</v>
      </c>
      <c r="B1424">
        <v>291.166</v>
      </c>
      <c r="C1424">
        <v>289.08300000000003</v>
      </c>
      <c r="D1424">
        <v>289.041</v>
      </c>
      <c r="E1424">
        <v>283.67700000000002</v>
      </c>
      <c r="F1424">
        <v>9.7391000000000005</v>
      </c>
      <c r="G1424">
        <v>0</v>
      </c>
      <c r="H1424">
        <v>43.7682</v>
      </c>
      <c r="I1424">
        <v>0</v>
      </c>
      <c r="J1424">
        <v>1.2300499999999999E-3</v>
      </c>
      <c r="K1424">
        <v>0.99985400000000002</v>
      </c>
      <c r="L1424">
        <v>0</v>
      </c>
      <c r="M1424" t="s">
        <v>42</v>
      </c>
    </row>
    <row r="1425" spans="1:13" x14ac:dyDescent="0.25">
      <c r="A1425" t="s">
        <v>180</v>
      </c>
      <c r="B1425">
        <v>284.71100000000001</v>
      </c>
      <c r="C1425">
        <v>282.78800000000001</v>
      </c>
      <c r="D1425">
        <v>282.74799999999999</v>
      </c>
      <c r="E1425">
        <v>277.47399999999999</v>
      </c>
      <c r="F1425">
        <v>9.75</v>
      </c>
      <c r="G1425">
        <v>0</v>
      </c>
      <c r="H1425">
        <v>44.091099999999997</v>
      </c>
      <c r="I1425">
        <v>0</v>
      </c>
      <c r="J1425">
        <v>1.2300499999999999E-3</v>
      </c>
      <c r="K1425">
        <v>0.998085</v>
      </c>
      <c r="L1425">
        <v>0</v>
      </c>
      <c r="M1425" t="s">
        <v>42</v>
      </c>
    </row>
    <row r="1426" spans="1:13" x14ac:dyDescent="0.25">
      <c r="A1426" t="s">
        <v>180</v>
      </c>
      <c r="B1426">
        <v>278.91000000000003</v>
      </c>
      <c r="C1426">
        <v>276.798</v>
      </c>
      <c r="D1426">
        <v>276.75799999999998</v>
      </c>
      <c r="E1426">
        <v>271.46300000000002</v>
      </c>
      <c r="F1426">
        <v>9.7439</v>
      </c>
      <c r="G1426">
        <v>0</v>
      </c>
      <c r="H1426">
        <v>43.978700000000003</v>
      </c>
      <c r="I1426">
        <v>0</v>
      </c>
      <c r="J1426">
        <v>1.2300600000000001E-3</v>
      </c>
      <c r="K1426">
        <v>0.99974600000000002</v>
      </c>
      <c r="L1426">
        <v>0</v>
      </c>
      <c r="M1426" t="s">
        <v>42</v>
      </c>
    </row>
    <row r="1427" spans="1:13" x14ac:dyDescent="0.25">
      <c r="A1427" t="s">
        <v>180</v>
      </c>
      <c r="B1427">
        <v>296.65899999999999</v>
      </c>
      <c r="C1427">
        <v>294.49799999999999</v>
      </c>
      <c r="D1427">
        <v>294.459</v>
      </c>
      <c r="E1427">
        <v>289.13099999999997</v>
      </c>
      <c r="F1427">
        <v>9.7367899999999992</v>
      </c>
      <c r="G1427">
        <v>0</v>
      </c>
      <c r="H1427">
        <v>44.434199999999997</v>
      </c>
      <c r="I1427">
        <v>0</v>
      </c>
      <c r="J1427">
        <v>1.2300600000000001E-3</v>
      </c>
      <c r="K1427">
        <v>0.99852600000000002</v>
      </c>
      <c r="L1427">
        <v>0</v>
      </c>
      <c r="M1427" t="s">
        <v>42</v>
      </c>
    </row>
    <row r="1428" spans="1:13" x14ac:dyDescent="0.25">
      <c r="A1428" t="s">
        <v>180</v>
      </c>
      <c r="B1428">
        <v>286.57799999999997</v>
      </c>
      <c r="C1428">
        <v>284.65600000000001</v>
      </c>
      <c r="D1428">
        <v>284.60700000000003</v>
      </c>
      <c r="E1428">
        <v>279.245</v>
      </c>
      <c r="F1428">
        <v>9.8994</v>
      </c>
      <c r="G1428">
        <v>0</v>
      </c>
      <c r="H1428">
        <v>44.209899999999998</v>
      </c>
      <c r="I1428">
        <v>0</v>
      </c>
      <c r="J1428">
        <v>1.23007E-3</v>
      </c>
      <c r="K1428">
        <v>0.99979099999999999</v>
      </c>
      <c r="L1428">
        <v>0</v>
      </c>
      <c r="M1428" t="s">
        <v>42</v>
      </c>
    </row>
    <row r="1429" spans="1:13" x14ac:dyDescent="0.25">
      <c r="A1429" t="s">
        <v>180</v>
      </c>
      <c r="B1429">
        <v>291.649</v>
      </c>
      <c r="C1429">
        <v>289.58699999999999</v>
      </c>
      <c r="D1429">
        <v>289.46600000000001</v>
      </c>
      <c r="E1429">
        <v>284.14600000000002</v>
      </c>
      <c r="F1429">
        <v>9.8117000000000001</v>
      </c>
      <c r="G1429">
        <v>0</v>
      </c>
      <c r="H1429">
        <v>43.945999999999998</v>
      </c>
      <c r="I1429">
        <v>0</v>
      </c>
      <c r="J1429">
        <v>1.2300499999999999E-3</v>
      </c>
      <c r="K1429">
        <v>0.99886699999999995</v>
      </c>
      <c r="L1429">
        <v>0</v>
      </c>
      <c r="M1429" t="s">
        <v>42</v>
      </c>
    </row>
    <row r="1430" spans="1:13" x14ac:dyDescent="0.25">
      <c r="A1430" t="s">
        <v>180</v>
      </c>
      <c r="B1430">
        <v>274.33300000000003</v>
      </c>
      <c r="C1430">
        <v>272.14499999999998</v>
      </c>
      <c r="D1430">
        <v>272.10399999999998</v>
      </c>
      <c r="E1430">
        <v>266.74299999999999</v>
      </c>
      <c r="F1430">
        <v>9.7180999999999997</v>
      </c>
      <c r="G1430">
        <v>0</v>
      </c>
      <c r="H1430">
        <v>44.0627</v>
      </c>
      <c r="I1430">
        <v>0</v>
      </c>
      <c r="J1430">
        <v>1.2300499999999999E-3</v>
      </c>
      <c r="K1430">
        <v>0.99958000000000002</v>
      </c>
      <c r="L1430">
        <v>0</v>
      </c>
      <c r="M1430" t="s">
        <v>42</v>
      </c>
    </row>
    <row r="1431" spans="1:13" x14ac:dyDescent="0.25">
      <c r="A1431" t="s">
        <v>180</v>
      </c>
      <c r="B1431">
        <v>285.77199999999999</v>
      </c>
      <c r="C1431">
        <v>283.86099999999999</v>
      </c>
      <c r="D1431">
        <v>283.81799999999998</v>
      </c>
      <c r="E1431">
        <v>278.49900000000002</v>
      </c>
      <c r="F1431">
        <v>9.7476000000000003</v>
      </c>
      <c r="G1431">
        <v>0</v>
      </c>
      <c r="H1431">
        <v>43.751800000000003</v>
      </c>
      <c r="I1431">
        <v>0</v>
      </c>
      <c r="J1431">
        <v>1.2300499999999999E-3</v>
      </c>
      <c r="K1431">
        <v>0.99982300000000002</v>
      </c>
      <c r="L1431">
        <v>0</v>
      </c>
      <c r="M1431" t="s">
        <v>42</v>
      </c>
    </row>
    <row r="1432" spans="1:13" x14ac:dyDescent="0.25">
      <c r="A1432" t="s">
        <v>180</v>
      </c>
      <c r="B1432">
        <v>285.88299999999998</v>
      </c>
      <c r="C1432">
        <v>283.81799999999998</v>
      </c>
      <c r="D1432">
        <v>283.76100000000002</v>
      </c>
      <c r="E1432">
        <v>278.24799999999999</v>
      </c>
      <c r="F1432">
        <v>10.2034</v>
      </c>
      <c r="G1432">
        <v>0</v>
      </c>
      <c r="H1432">
        <v>45.0122</v>
      </c>
      <c r="I1432">
        <v>0</v>
      </c>
      <c r="J1432">
        <v>1.2300499999999999E-3</v>
      </c>
      <c r="K1432">
        <v>0.99964200000000003</v>
      </c>
      <c r="L1432">
        <v>0</v>
      </c>
      <c r="M1432" t="s">
        <v>42</v>
      </c>
    </row>
    <row r="1433" spans="1:13" x14ac:dyDescent="0.25">
      <c r="A1433" t="s">
        <v>180</v>
      </c>
      <c r="B1433">
        <v>294.36599999999999</v>
      </c>
      <c r="C1433">
        <v>292.29000000000002</v>
      </c>
      <c r="D1433">
        <v>292.22300000000001</v>
      </c>
      <c r="E1433">
        <v>286.47399999999999</v>
      </c>
      <c r="F1433">
        <v>10.4011</v>
      </c>
      <c r="G1433">
        <v>0</v>
      </c>
      <c r="H1433">
        <v>45.637</v>
      </c>
      <c r="I1433">
        <v>0</v>
      </c>
      <c r="J1433">
        <v>1.2300499999999999E-3</v>
      </c>
      <c r="K1433">
        <v>0.99915500000000002</v>
      </c>
      <c r="L1433">
        <v>0</v>
      </c>
      <c r="M1433" t="s">
        <v>42</v>
      </c>
    </row>
    <row r="1434" spans="1:13" x14ac:dyDescent="0.25">
      <c r="A1434" t="s">
        <v>180</v>
      </c>
      <c r="B1434">
        <v>302.16800000000001</v>
      </c>
      <c r="C1434">
        <v>300.08800000000002</v>
      </c>
      <c r="D1434">
        <v>300.01600000000002</v>
      </c>
      <c r="E1434">
        <v>294.404</v>
      </c>
      <c r="F1434">
        <v>10.938700000000001</v>
      </c>
      <c r="G1434">
        <v>0</v>
      </c>
      <c r="H1434">
        <v>45.907699999999998</v>
      </c>
      <c r="I1434">
        <v>0</v>
      </c>
      <c r="J1434">
        <v>1.2300600000000001E-3</v>
      </c>
      <c r="K1434">
        <v>0.99890599999999996</v>
      </c>
      <c r="L1434">
        <v>0</v>
      </c>
      <c r="M1434" t="s">
        <v>42</v>
      </c>
    </row>
    <row r="1435" spans="1:13" x14ac:dyDescent="0.25">
      <c r="A1435" t="s">
        <v>180</v>
      </c>
      <c r="B1435">
        <v>286.75400000000002</v>
      </c>
      <c r="C1435">
        <v>284.69900000000001</v>
      </c>
      <c r="D1435">
        <v>284.64999999999998</v>
      </c>
      <c r="E1435">
        <v>279.19900000000001</v>
      </c>
      <c r="F1435">
        <v>10.0723</v>
      </c>
      <c r="G1435">
        <v>0</v>
      </c>
      <c r="H1435">
        <v>45.358800000000002</v>
      </c>
      <c r="I1435">
        <v>0</v>
      </c>
      <c r="J1435">
        <v>1.2300499999999999E-3</v>
      </c>
      <c r="K1435">
        <v>0.99949399999999999</v>
      </c>
      <c r="L1435">
        <v>0</v>
      </c>
      <c r="M1435" t="s">
        <v>42</v>
      </c>
    </row>
    <row r="1436" spans="1:13" x14ac:dyDescent="0.25">
      <c r="A1436" t="s">
        <v>180</v>
      </c>
      <c r="B1436">
        <v>293.154</v>
      </c>
      <c r="C1436">
        <v>290.73399999999998</v>
      </c>
      <c r="D1436">
        <v>290.66699999999997</v>
      </c>
      <c r="E1436">
        <v>285.21100000000001</v>
      </c>
      <c r="F1436">
        <v>10.1958</v>
      </c>
      <c r="G1436">
        <v>0</v>
      </c>
      <c r="H1436">
        <v>45.050199999999997</v>
      </c>
      <c r="I1436">
        <v>0</v>
      </c>
      <c r="J1436">
        <v>1.2300600000000001E-3</v>
      </c>
      <c r="K1436">
        <v>0.99963299999999999</v>
      </c>
      <c r="L1436">
        <v>0</v>
      </c>
      <c r="M1436" t="s">
        <v>42</v>
      </c>
    </row>
    <row r="1437" spans="1:13" x14ac:dyDescent="0.25">
      <c r="A1437" t="s">
        <v>180</v>
      </c>
      <c r="B1437">
        <v>291.51499999999999</v>
      </c>
      <c r="C1437">
        <v>289.45299999999997</v>
      </c>
      <c r="D1437">
        <v>289.40499999999997</v>
      </c>
      <c r="E1437">
        <v>283.983</v>
      </c>
      <c r="F1437">
        <v>9.9749999999999996</v>
      </c>
      <c r="G1437">
        <v>0</v>
      </c>
      <c r="H1437">
        <v>44.911299999999997</v>
      </c>
      <c r="I1437">
        <v>0</v>
      </c>
      <c r="J1437">
        <v>1.2300499999999999E-3</v>
      </c>
      <c r="K1437">
        <v>0.99857499999999999</v>
      </c>
      <c r="L1437">
        <v>0</v>
      </c>
      <c r="M1437" t="s">
        <v>42</v>
      </c>
    </row>
    <row r="1438" spans="1:13" x14ac:dyDescent="0.25">
      <c r="A1438" t="s">
        <v>180</v>
      </c>
      <c r="B1438">
        <v>283.12</v>
      </c>
      <c r="C1438">
        <v>281.04300000000001</v>
      </c>
      <c r="D1438">
        <v>280.99700000000001</v>
      </c>
      <c r="E1438">
        <v>275.59899999999999</v>
      </c>
      <c r="F1438">
        <v>10.0289</v>
      </c>
      <c r="G1438">
        <v>0</v>
      </c>
      <c r="H1438">
        <v>44.854300000000002</v>
      </c>
      <c r="I1438">
        <v>0</v>
      </c>
      <c r="J1438">
        <v>1.2300600000000001E-3</v>
      </c>
      <c r="K1438">
        <v>0.999973</v>
      </c>
      <c r="L1438">
        <v>0</v>
      </c>
      <c r="M1438" t="s">
        <v>42</v>
      </c>
    </row>
    <row r="1439" spans="1:13" x14ac:dyDescent="0.25">
      <c r="A1439" t="s">
        <v>180</v>
      </c>
      <c r="B1439">
        <v>298.15199999999999</v>
      </c>
      <c r="C1439">
        <v>296.06700000000001</v>
      </c>
      <c r="D1439">
        <v>296.01600000000002</v>
      </c>
      <c r="E1439">
        <v>290.45499999999998</v>
      </c>
      <c r="F1439">
        <v>10.658200000000001</v>
      </c>
      <c r="G1439">
        <v>0</v>
      </c>
      <c r="H1439">
        <v>45.66</v>
      </c>
      <c r="I1439">
        <v>0</v>
      </c>
      <c r="J1439">
        <v>1.2300600000000001E-3</v>
      </c>
      <c r="K1439">
        <v>0.99978299999999998</v>
      </c>
      <c r="L1439">
        <v>0</v>
      </c>
      <c r="M1439" t="s">
        <v>42</v>
      </c>
    </row>
    <row r="1440" spans="1:13" x14ac:dyDescent="0.25">
      <c r="A1440" t="s">
        <v>180</v>
      </c>
      <c r="B1440">
        <v>298.04599999999999</v>
      </c>
      <c r="C1440">
        <v>295.96600000000001</v>
      </c>
      <c r="D1440">
        <v>295.74900000000002</v>
      </c>
      <c r="E1440">
        <v>290.26600000000002</v>
      </c>
      <c r="F1440">
        <v>10.7531</v>
      </c>
      <c r="G1440">
        <v>0</v>
      </c>
      <c r="H1440">
        <v>45.007199999999997</v>
      </c>
      <c r="I1440">
        <v>0</v>
      </c>
      <c r="J1440">
        <v>1.2300600000000001E-3</v>
      </c>
      <c r="K1440">
        <v>0.99991300000000005</v>
      </c>
      <c r="L1440">
        <v>0</v>
      </c>
      <c r="M1440" t="s">
        <v>42</v>
      </c>
    </row>
    <row r="1441" spans="1:25" x14ac:dyDescent="0.25">
      <c r="A1441" t="s">
        <v>180</v>
      </c>
      <c r="B1441">
        <v>290.90100000000001</v>
      </c>
      <c r="C1441">
        <v>288.98599999999999</v>
      </c>
      <c r="D1441">
        <v>288.91399999999999</v>
      </c>
      <c r="E1441">
        <v>283.46499999999997</v>
      </c>
      <c r="F1441">
        <v>10.035</v>
      </c>
      <c r="G1441">
        <v>0</v>
      </c>
      <c r="H1441">
        <v>44.7104</v>
      </c>
      <c r="I1441">
        <v>0</v>
      </c>
      <c r="J1441">
        <v>1.2300600000000001E-3</v>
      </c>
      <c r="K1441">
        <v>0.999251</v>
      </c>
      <c r="L1441">
        <v>0</v>
      </c>
      <c r="M1441" t="s">
        <v>42</v>
      </c>
    </row>
    <row r="1442" spans="1:25" x14ac:dyDescent="0.25">
      <c r="A1442" t="s">
        <v>180</v>
      </c>
      <c r="B1442">
        <v>290.983</v>
      </c>
      <c r="C1442">
        <v>289.03899999999999</v>
      </c>
      <c r="D1442">
        <v>288.98</v>
      </c>
      <c r="E1442">
        <v>283.54000000000002</v>
      </c>
      <c r="F1442">
        <v>10.7456</v>
      </c>
      <c r="G1442">
        <v>0</v>
      </c>
      <c r="H1442">
        <v>44.608800000000002</v>
      </c>
      <c r="I1442">
        <v>0</v>
      </c>
      <c r="J1442">
        <v>1.2300499999999999E-3</v>
      </c>
      <c r="K1442">
        <v>0.99917999999999996</v>
      </c>
      <c r="L1442">
        <v>0</v>
      </c>
      <c r="M1442" t="s">
        <v>42</v>
      </c>
    </row>
    <row r="1443" spans="1:25" x14ac:dyDescent="0.25">
      <c r="A1443" t="s">
        <v>180</v>
      </c>
      <c r="B1443">
        <v>285.96100000000001</v>
      </c>
      <c r="C1443">
        <v>283.714</v>
      </c>
      <c r="D1443">
        <v>283.65800000000002</v>
      </c>
      <c r="E1443">
        <v>278.12200000000001</v>
      </c>
      <c r="F1443">
        <v>10.467700000000001</v>
      </c>
      <c r="G1443">
        <v>0</v>
      </c>
      <c r="H1443">
        <v>45.321599999999997</v>
      </c>
      <c r="I1443">
        <v>0</v>
      </c>
      <c r="J1443">
        <v>1.2300499999999999E-3</v>
      </c>
      <c r="K1443">
        <v>0.99977800000000006</v>
      </c>
      <c r="L1443">
        <v>0</v>
      </c>
      <c r="M1443" t="s">
        <v>42</v>
      </c>
    </row>
    <row r="1444" spans="1:25" x14ac:dyDescent="0.25">
      <c r="A1444" t="s">
        <v>180</v>
      </c>
      <c r="B1444">
        <v>290.81900000000002</v>
      </c>
      <c r="C1444">
        <v>288.779</v>
      </c>
      <c r="D1444">
        <v>288.73099999999999</v>
      </c>
      <c r="E1444">
        <v>283.34399999999999</v>
      </c>
      <c r="F1444">
        <v>10.524800000000001</v>
      </c>
      <c r="G1444">
        <v>0</v>
      </c>
      <c r="H1444">
        <v>44.658900000000003</v>
      </c>
      <c r="I1444">
        <v>0</v>
      </c>
      <c r="J1444">
        <v>1.2300600000000001E-3</v>
      </c>
      <c r="K1444">
        <v>0.99726800000000004</v>
      </c>
      <c r="L1444">
        <v>0</v>
      </c>
      <c r="M1444" t="s">
        <v>42</v>
      </c>
    </row>
    <row r="1445" spans="1:25" x14ac:dyDescent="0.25">
      <c r="A1445" t="s">
        <v>180</v>
      </c>
      <c r="B1445">
        <v>287.42500000000001</v>
      </c>
      <c r="C1445">
        <v>285.25799999999998</v>
      </c>
      <c r="D1445">
        <v>285.21100000000001</v>
      </c>
      <c r="E1445">
        <v>279.75299999999999</v>
      </c>
      <c r="F1445">
        <v>10.4581</v>
      </c>
      <c r="G1445">
        <v>0</v>
      </c>
      <c r="H1445">
        <v>44.870899999999999</v>
      </c>
      <c r="I1445">
        <v>0</v>
      </c>
      <c r="J1445">
        <v>1.2300600000000001E-3</v>
      </c>
      <c r="K1445">
        <v>0.99955499999999997</v>
      </c>
      <c r="L1445">
        <v>0</v>
      </c>
      <c r="M1445" t="s">
        <v>42</v>
      </c>
    </row>
    <row r="1446" spans="1:25" x14ac:dyDescent="0.25">
      <c r="A1446" t="s">
        <v>180</v>
      </c>
      <c r="B1446">
        <v>287.70600000000002</v>
      </c>
      <c r="C1446">
        <v>285.65100000000001</v>
      </c>
      <c r="D1446">
        <v>285.608</v>
      </c>
      <c r="E1446">
        <v>280.24200000000002</v>
      </c>
      <c r="F1446">
        <v>9.9850999999999992</v>
      </c>
      <c r="G1446">
        <v>0</v>
      </c>
      <c r="H1446">
        <v>44.344799999999999</v>
      </c>
      <c r="I1446">
        <v>0</v>
      </c>
      <c r="J1446">
        <v>1.2300499999999999E-3</v>
      </c>
      <c r="K1446">
        <v>0.99898100000000001</v>
      </c>
      <c r="L1446">
        <v>0</v>
      </c>
      <c r="M1446" t="s">
        <v>42</v>
      </c>
    </row>
    <row r="1447" spans="1:25" x14ac:dyDescent="0.25">
      <c r="A1447" t="s">
        <v>180</v>
      </c>
      <c r="B1447">
        <v>289.05799999999999</v>
      </c>
      <c r="C1447">
        <v>286.94600000000003</v>
      </c>
      <c r="D1447">
        <v>286.899</v>
      </c>
      <c r="E1447">
        <v>281.423</v>
      </c>
      <c r="F1447">
        <v>10.271000000000001</v>
      </c>
      <c r="G1447">
        <v>0</v>
      </c>
      <c r="H1447">
        <v>45.357799999999997</v>
      </c>
      <c r="I1447">
        <v>0</v>
      </c>
      <c r="J1447">
        <v>1.2300499999999999E-3</v>
      </c>
      <c r="K1447">
        <v>0.99959500000000001</v>
      </c>
      <c r="L1447">
        <v>0</v>
      </c>
      <c r="M1447" t="s">
        <v>42</v>
      </c>
    </row>
    <row r="1448" spans="1:25" x14ac:dyDescent="0.25">
      <c r="A1448" t="s">
        <v>180</v>
      </c>
      <c r="B1448">
        <v>287.89999999999998</v>
      </c>
      <c r="C1448">
        <v>285.82499999999999</v>
      </c>
      <c r="D1448">
        <v>285.78100000000001</v>
      </c>
      <c r="E1448">
        <v>280.43599999999998</v>
      </c>
      <c r="F1448">
        <v>10.498699999999999</v>
      </c>
      <c r="G1448">
        <v>0</v>
      </c>
      <c r="H1448">
        <v>44.4009</v>
      </c>
      <c r="I1448">
        <v>0</v>
      </c>
      <c r="J1448">
        <v>1.2300499999999999E-3</v>
      </c>
      <c r="K1448">
        <v>0.99919999999999998</v>
      </c>
      <c r="L1448">
        <v>0</v>
      </c>
      <c r="M1448" t="s">
        <v>42</v>
      </c>
    </row>
    <row r="1449" spans="1:25" x14ac:dyDescent="0.25">
      <c r="A1449" t="s">
        <v>180</v>
      </c>
      <c r="B1449">
        <v>286.19600000000003</v>
      </c>
      <c r="C1449">
        <v>284.15100000000001</v>
      </c>
      <c r="D1449">
        <v>284.101</v>
      </c>
      <c r="E1449">
        <v>278.67</v>
      </c>
      <c r="F1449">
        <v>10.1021</v>
      </c>
      <c r="G1449">
        <v>0</v>
      </c>
      <c r="H1449">
        <v>45.002899999999997</v>
      </c>
      <c r="I1449">
        <v>0</v>
      </c>
      <c r="J1449">
        <v>1.2300600000000001E-3</v>
      </c>
      <c r="K1449">
        <v>0.99999700000000002</v>
      </c>
      <c r="L1449">
        <v>0</v>
      </c>
      <c r="M1449" t="s">
        <v>42</v>
      </c>
    </row>
    <row r="1450" spans="1:25" x14ac:dyDescent="0.25">
      <c r="A1450" t="s">
        <v>180</v>
      </c>
      <c r="B1450">
        <v>290.14600000000002</v>
      </c>
      <c r="C1450">
        <v>288.07100000000003</v>
      </c>
      <c r="D1450">
        <v>288.02300000000002</v>
      </c>
      <c r="E1450">
        <v>282.60399999999998</v>
      </c>
      <c r="F1450">
        <v>10.0062</v>
      </c>
      <c r="G1450">
        <v>0</v>
      </c>
      <c r="H1450">
        <v>45.148299999999999</v>
      </c>
      <c r="I1450">
        <v>0</v>
      </c>
      <c r="J1450">
        <v>1.2300499999999999E-3</v>
      </c>
      <c r="K1450">
        <v>0.99996600000000002</v>
      </c>
      <c r="L1450">
        <v>0</v>
      </c>
      <c r="M1450" t="s">
        <v>42</v>
      </c>
    </row>
    <row r="1451" spans="1:25" x14ac:dyDescent="0.25">
      <c r="A1451" t="s">
        <v>180</v>
      </c>
      <c r="B1451">
        <v>290.10500000000002</v>
      </c>
      <c r="C1451">
        <v>287.98</v>
      </c>
      <c r="D1451">
        <v>287.935</v>
      </c>
      <c r="E1451">
        <v>282.51799999999997</v>
      </c>
      <c r="F1451">
        <v>10.0251</v>
      </c>
      <c r="G1451">
        <v>0</v>
      </c>
      <c r="H1451">
        <v>45.053899999999999</v>
      </c>
      <c r="I1451">
        <v>0</v>
      </c>
      <c r="J1451">
        <v>1.2300499999999999E-3</v>
      </c>
      <c r="K1451">
        <v>0.99990599999999996</v>
      </c>
      <c r="L1451">
        <v>0</v>
      </c>
      <c r="M1451" t="s">
        <v>42</v>
      </c>
    </row>
    <row r="1452" spans="1:25" x14ac:dyDescent="0.25">
      <c r="A1452" t="s">
        <v>180</v>
      </c>
      <c r="B1452">
        <v>280.82799999999997</v>
      </c>
      <c r="C1452">
        <v>278.791</v>
      </c>
      <c r="D1452">
        <v>278.75099999999998</v>
      </c>
      <c r="E1452">
        <v>273.38499999999999</v>
      </c>
      <c r="F1452">
        <v>9.8919999999999995</v>
      </c>
      <c r="G1452">
        <v>0</v>
      </c>
      <c r="H1452">
        <v>44.593899999999998</v>
      </c>
      <c r="I1452">
        <v>0</v>
      </c>
      <c r="J1452">
        <v>1.2300499999999999E-3</v>
      </c>
      <c r="K1452">
        <v>0.99973400000000001</v>
      </c>
      <c r="L1452">
        <v>0</v>
      </c>
      <c r="M1452" t="s">
        <v>42</v>
      </c>
    </row>
    <row r="1453" spans="1:25" x14ac:dyDescent="0.25">
      <c r="A1453" t="s">
        <v>180</v>
      </c>
      <c r="B1453">
        <v>295.43400000000003</v>
      </c>
      <c r="C1453">
        <v>293.35599999999999</v>
      </c>
      <c r="D1453">
        <v>293.30599999999998</v>
      </c>
      <c r="E1453">
        <v>287.73</v>
      </c>
      <c r="F1453">
        <v>10.638299999999999</v>
      </c>
      <c r="G1453">
        <v>0</v>
      </c>
      <c r="H1453">
        <v>45.382399999999997</v>
      </c>
      <c r="I1453">
        <v>0</v>
      </c>
      <c r="J1453">
        <v>1.2300499999999999E-3</v>
      </c>
      <c r="K1453">
        <v>0.99990400000000002</v>
      </c>
      <c r="L1453">
        <v>0</v>
      </c>
      <c r="M1453" t="s">
        <v>42</v>
      </c>
    </row>
    <row r="1454" spans="1:25" x14ac:dyDescent="0.25">
      <c r="A1454" t="s">
        <v>180</v>
      </c>
      <c r="B1454">
        <v>300.00099999999998</v>
      </c>
      <c r="C1454">
        <v>297.791</v>
      </c>
      <c r="D1454">
        <v>297.74200000000002</v>
      </c>
      <c r="E1454">
        <v>292.18700000000001</v>
      </c>
      <c r="F1454">
        <v>10.1203</v>
      </c>
      <c r="G1454">
        <v>0</v>
      </c>
      <c r="H1454">
        <v>45.161299999999997</v>
      </c>
      <c r="I1454">
        <v>0</v>
      </c>
      <c r="J1454">
        <v>1.2300499999999999E-3</v>
      </c>
      <c r="K1454">
        <v>0.99856800000000001</v>
      </c>
      <c r="L1454">
        <v>0</v>
      </c>
      <c r="M1454" t="s">
        <v>42</v>
      </c>
    </row>
    <row r="1455" spans="1:25" x14ac:dyDescent="0.25">
      <c r="A1455" t="s">
        <v>180</v>
      </c>
      <c r="B1455">
        <v>279.95</v>
      </c>
      <c r="C1455">
        <v>277.87700000000001</v>
      </c>
      <c r="D1455">
        <v>277.83199999999999</v>
      </c>
      <c r="E1455">
        <v>272.24700000000001</v>
      </c>
      <c r="F1455">
        <v>10.0602</v>
      </c>
      <c r="G1455">
        <v>0</v>
      </c>
      <c r="H1455">
        <v>44.928800000000003</v>
      </c>
      <c r="I1455">
        <v>0</v>
      </c>
      <c r="J1455">
        <v>1.2300600000000001E-3</v>
      </c>
      <c r="K1455">
        <v>0.99951599999999996</v>
      </c>
      <c r="L1455">
        <v>0</v>
      </c>
      <c r="M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180</v>
      </c>
      <c r="B1456">
        <v>289.79899999999998</v>
      </c>
      <c r="C1456">
        <v>287.66899999999998</v>
      </c>
      <c r="D1456">
        <v>287.62400000000002</v>
      </c>
      <c r="E1456">
        <v>282.17500000000001</v>
      </c>
      <c r="F1456">
        <v>10.0817</v>
      </c>
      <c r="G1456">
        <v>0</v>
      </c>
      <c r="H1456">
        <v>45.275100000000002</v>
      </c>
      <c r="I1456">
        <v>0</v>
      </c>
      <c r="J1456">
        <v>1.23007E-3</v>
      </c>
      <c r="K1456">
        <v>0.99904899999999996</v>
      </c>
      <c r="L1456">
        <v>0</v>
      </c>
      <c r="M1456" t="s">
        <v>42</v>
      </c>
      <c r="R1456">
        <f>AVERAGE(B1407:B1456)</f>
        <v>287.20871999999997</v>
      </c>
      <c r="S1456">
        <f>AVERAGE(C1407:C1456)</f>
        <v>285.17257999999998</v>
      </c>
      <c r="U1456">
        <f>_xlfn.VAR.P(B1407:B1456)</f>
        <v>41.693684601599983</v>
      </c>
      <c r="V1456">
        <f>_xlfn.VAR.P(C1407:C1456)</f>
        <v>41.304041323599975</v>
      </c>
      <c r="X1456">
        <f>1.96*SQRT(U1456)/50</f>
        <v>0.25311693642702499</v>
      </c>
      <c r="Y1456">
        <f>1.96*SQRT(V1456)/50</f>
        <v>0.25193142332685825</v>
      </c>
    </row>
    <row r="1457" spans="1:15" x14ac:dyDescent="0.25">
      <c r="A1457" t="s">
        <v>180</v>
      </c>
      <c r="B1457">
        <v>14514.362499999999</v>
      </c>
      <c r="C1457" t="s">
        <v>36</v>
      </c>
    </row>
    <row r="1458" spans="1:15" x14ac:dyDescent="0.25">
      <c r="A1458" t="s">
        <v>181</v>
      </c>
      <c r="B1458">
        <v>333.64600000000002</v>
      </c>
      <c r="C1458">
        <v>269.64</v>
      </c>
      <c r="D1458">
        <v>269.596</v>
      </c>
      <c r="E1458">
        <v>264.07799999999997</v>
      </c>
      <c r="F1458">
        <v>10.250299999999999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1.2300499999999999E-3</v>
      </c>
      <c r="M1458">
        <v>0.99970300000000001</v>
      </c>
      <c r="N1458">
        <v>0</v>
      </c>
      <c r="O1458" t="s">
        <v>42</v>
      </c>
    </row>
    <row r="1459" spans="1:15" x14ac:dyDescent="0.25">
      <c r="A1459" t="s">
        <v>181</v>
      </c>
      <c r="B1459">
        <v>333.995</v>
      </c>
      <c r="C1459">
        <v>269.42200000000003</v>
      </c>
      <c r="D1459">
        <v>269.37700000000001</v>
      </c>
      <c r="E1459">
        <v>263.78899999999999</v>
      </c>
      <c r="F1459">
        <v>10.5999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1.23007E-3</v>
      </c>
      <c r="M1459">
        <v>0.99915600000000004</v>
      </c>
      <c r="N1459">
        <v>0</v>
      </c>
      <c r="O1459" t="s">
        <v>42</v>
      </c>
    </row>
    <row r="1460" spans="1:15" x14ac:dyDescent="0.25">
      <c r="A1460" t="s">
        <v>181</v>
      </c>
      <c r="B1460">
        <v>336.13400000000001</v>
      </c>
      <c r="C1460">
        <v>272.21100000000001</v>
      </c>
      <c r="D1460">
        <v>272.16500000000002</v>
      </c>
      <c r="E1460">
        <v>266.61599999999999</v>
      </c>
      <c r="F1460">
        <v>10.306800000000001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1.2300600000000001E-3</v>
      </c>
      <c r="M1460">
        <v>0.99891600000000003</v>
      </c>
      <c r="N1460">
        <v>0</v>
      </c>
      <c r="O1460" t="s">
        <v>42</v>
      </c>
    </row>
    <row r="1461" spans="1:15" x14ac:dyDescent="0.25">
      <c r="A1461" t="s">
        <v>181</v>
      </c>
      <c r="B1461">
        <v>328.06900000000002</v>
      </c>
      <c r="C1461">
        <v>264.33699999999999</v>
      </c>
      <c r="D1461">
        <v>264.28500000000003</v>
      </c>
      <c r="E1461">
        <v>258.851</v>
      </c>
      <c r="F1461">
        <v>10.3889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1.2300499999999999E-3</v>
      </c>
      <c r="M1461">
        <v>0.99974799999999997</v>
      </c>
      <c r="N1461">
        <v>0</v>
      </c>
      <c r="O1461" t="s">
        <v>42</v>
      </c>
    </row>
    <row r="1462" spans="1:15" x14ac:dyDescent="0.25">
      <c r="A1462" t="s">
        <v>181</v>
      </c>
      <c r="B1462">
        <v>327.964</v>
      </c>
      <c r="C1462">
        <v>262.75299999999999</v>
      </c>
      <c r="D1462">
        <v>262.714</v>
      </c>
      <c r="E1462">
        <v>257.428</v>
      </c>
      <c r="F1462">
        <v>9.8061000000000007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1.23007E-3</v>
      </c>
      <c r="M1462">
        <v>0.99960800000000005</v>
      </c>
      <c r="N1462">
        <v>0</v>
      </c>
      <c r="O1462" t="s">
        <v>42</v>
      </c>
    </row>
    <row r="1463" spans="1:15" x14ac:dyDescent="0.25">
      <c r="A1463" t="s">
        <v>181</v>
      </c>
      <c r="B1463">
        <v>324.35599999999999</v>
      </c>
      <c r="C1463">
        <v>260.803</v>
      </c>
      <c r="D1463">
        <v>260.76100000000002</v>
      </c>
      <c r="E1463">
        <v>255.42599999999999</v>
      </c>
      <c r="F1463">
        <v>10.2537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1.2300499999999999E-3</v>
      </c>
      <c r="M1463">
        <v>0.99968400000000002</v>
      </c>
      <c r="N1463">
        <v>0</v>
      </c>
      <c r="O1463" t="s">
        <v>42</v>
      </c>
    </row>
    <row r="1464" spans="1:15" x14ac:dyDescent="0.25">
      <c r="A1464" t="s">
        <v>181</v>
      </c>
      <c r="B1464">
        <v>322.505</v>
      </c>
      <c r="C1464">
        <v>260.82</v>
      </c>
      <c r="D1464">
        <v>260.77800000000002</v>
      </c>
      <c r="E1464">
        <v>255.471</v>
      </c>
      <c r="F1464">
        <v>10.0466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1.2300499999999999E-3</v>
      </c>
      <c r="M1464">
        <v>0.99964600000000003</v>
      </c>
      <c r="N1464">
        <v>0</v>
      </c>
      <c r="O1464" t="s">
        <v>42</v>
      </c>
    </row>
    <row r="1465" spans="1:15" x14ac:dyDescent="0.25">
      <c r="A1465" t="s">
        <v>181</v>
      </c>
      <c r="B1465">
        <v>326.47000000000003</v>
      </c>
      <c r="C1465">
        <v>263.56400000000002</v>
      </c>
      <c r="D1465">
        <v>263.52600000000001</v>
      </c>
      <c r="E1465">
        <v>258.22699999999998</v>
      </c>
      <c r="F1465">
        <v>9.7931899999999992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1.2300499999999999E-3</v>
      </c>
      <c r="M1465">
        <v>0.99963199999999997</v>
      </c>
      <c r="N1465">
        <v>0</v>
      </c>
      <c r="O1465" t="s">
        <v>42</v>
      </c>
    </row>
    <row r="1466" spans="1:15" x14ac:dyDescent="0.25">
      <c r="A1466" t="s">
        <v>181</v>
      </c>
      <c r="B1466">
        <v>317.95400000000001</v>
      </c>
      <c r="C1466">
        <v>257.73099999999999</v>
      </c>
      <c r="D1466">
        <v>257.69099999999997</v>
      </c>
      <c r="E1466">
        <v>252.404</v>
      </c>
      <c r="F1466">
        <v>9.8401899999999998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1.2300499999999999E-3</v>
      </c>
      <c r="M1466">
        <v>0.99999099999999996</v>
      </c>
      <c r="N1466">
        <v>0</v>
      </c>
      <c r="O1466" t="s">
        <v>42</v>
      </c>
    </row>
    <row r="1467" spans="1:15" x14ac:dyDescent="0.25">
      <c r="A1467" t="s">
        <v>181</v>
      </c>
      <c r="B1467">
        <v>322.94600000000003</v>
      </c>
      <c r="C1467">
        <v>261.24200000000002</v>
      </c>
      <c r="D1467">
        <v>261.19499999999999</v>
      </c>
      <c r="E1467">
        <v>255.87700000000001</v>
      </c>
      <c r="F1467">
        <v>9.8521999999999998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1.2300600000000001E-3</v>
      </c>
      <c r="M1467">
        <v>0.99918200000000001</v>
      </c>
      <c r="N1467">
        <v>0</v>
      </c>
      <c r="O1467" t="s">
        <v>42</v>
      </c>
    </row>
    <row r="1468" spans="1:15" x14ac:dyDescent="0.25">
      <c r="A1468" t="s">
        <v>181</v>
      </c>
      <c r="B1468">
        <v>322.04500000000002</v>
      </c>
      <c r="C1468">
        <v>261.63900000000001</v>
      </c>
      <c r="D1468">
        <v>261.60199999999998</v>
      </c>
      <c r="E1468">
        <v>256.31700000000001</v>
      </c>
      <c r="F1468">
        <v>9.8195999999999994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1.2300499999999999E-3</v>
      </c>
      <c r="M1468">
        <v>0.99998799999999999</v>
      </c>
      <c r="N1468">
        <v>0</v>
      </c>
      <c r="O1468" t="s">
        <v>42</v>
      </c>
    </row>
    <row r="1469" spans="1:15" x14ac:dyDescent="0.25">
      <c r="A1469" t="s">
        <v>181</v>
      </c>
      <c r="B1469">
        <v>321.20800000000003</v>
      </c>
      <c r="C1469">
        <v>260.50900000000001</v>
      </c>
      <c r="D1469">
        <v>260.46800000000002</v>
      </c>
      <c r="E1469">
        <v>255.178</v>
      </c>
      <c r="F1469">
        <v>10.3302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1.2300499999999999E-3</v>
      </c>
      <c r="M1469">
        <v>0.999498</v>
      </c>
      <c r="N1469">
        <v>0</v>
      </c>
      <c r="O1469" t="s">
        <v>42</v>
      </c>
    </row>
    <row r="1470" spans="1:15" x14ac:dyDescent="0.25">
      <c r="A1470" t="s">
        <v>181</v>
      </c>
      <c r="B1470">
        <v>326.80799999999999</v>
      </c>
      <c r="C1470">
        <v>263.55200000000002</v>
      </c>
      <c r="D1470">
        <v>263.51100000000002</v>
      </c>
      <c r="E1470">
        <v>258.24</v>
      </c>
      <c r="F1470">
        <v>10.3065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1.2300499999999999E-3</v>
      </c>
      <c r="M1470">
        <v>0.99997499999999995</v>
      </c>
      <c r="N1470">
        <v>0</v>
      </c>
      <c r="O1470" t="s">
        <v>42</v>
      </c>
    </row>
    <row r="1471" spans="1:15" x14ac:dyDescent="0.25">
      <c r="A1471" t="s">
        <v>181</v>
      </c>
      <c r="B1471">
        <v>319.774</v>
      </c>
      <c r="C1471">
        <v>258.52199999999999</v>
      </c>
      <c r="D1471">
        <v>258.483</v>
      </c>
      <c r="E1471">
        <v>253.196</v>
      </c>
      <c r="F1471">
        <v>9.7225000000000001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1.2300600000000001E-3</v>
      </c>
      <c r="M1471">
        <v>0.999197</v>
      </c>
      <c r="N1471">
        <v>0</v>
      </c>
      <c r="O1471" t="s">
        <v>42</v>
      </c>
    </row>
    <row r="1472" spans="1:15" x14ac:dyDescent="0.25">
      <c r="A1472" t="s">
        <v>181</v>
      </c>
      <c r="B1472">
        <v>327.02</v>
      </c>
      <c r="C1472">
        <v>261.96499999999997</v>
      </c>
      <c r="D1472">
        <v>261.92599999999999</v>
      </c>
      <c r="E1472">
        <v>256.60300000000001</v>
      </c>
      <c r="F1472">
        <v>9.8203999999999994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1.23007E-3</v>
      </c>
      <c r="M1472">
        <v>0.99946100000000004</v>
      </c>
      <c r="N1472">
        <v>0</v>
      </c>
      <c r="O1472" t="s">
        <v>42</v>
      </c>
    </row>
    <row r="1473" spans="1:15" x14ac:dyDescent="0.25">
      <c r="A1473" t="s">
        <v>181</v>
      </c>
      <c r="B1473">
        <v>335.351</v>
      </c>
      <c r="C1473">
        <v>265.16899999999998</v>
      </c>
      <c r="D1473">
        <v>265.11799999999999</v>
      </c>
      <c r="E1473">
        <v>259.72000000000003</v>
      </c>
      <c r="F1473">
        <v>9.9949999999999992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1.2300499999999999E-3</v>
      </c>
      <c r="M1473">
        <v>0.99902500000000005</v>
      </c>
      <c r="N1473">
        <v>0</v>
      </c>
      <c r="O1473" t="s">
        <v>42</v>
      </c>
    </row>
    <row r="1474" spans="1:15" x14ac:dyDescent="0.25">
      <c r="A1474" t="s">
        <v>181</v>
      </c>
      <c r="B1474">
        <v>320.18900000000002</v>
      </c>
      <c r="C1474">
        <v>258.96899999999999</v>
      </c>
      <c r="D1474">
        <v>258.92700000000002</v>
      </c>
      <c r="E1474">
        <v>253.62200000000001</v>
      </c>
      <c r="F1474">
        <v>9.9695900000000002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1.2300499999999999E-3</v>
      </c>
      <c r="M1474">
        <v>0.99962700000000004</v>
      </c>
      <c r="N1474">
        <v>0</v>
      </c>
      <c r="O1474" t="s">
        <v>42</v>
      </c>
    </row>
    <row r="1475" spans="1:15" x14ac:dyDescent="0.25">
      <c r="A1475" t="s">
        <v>181</v>
      </c>
      <c r="B1475">
        <v>330.161</v>
      </c>
      <c r="C1475">
        <v>268.209</v>
      </c>
      <c r="D1475">
        <v>268.166</v>
      </c>
      <c r="E1475">
        <v>262.79599999999999</v>
      </c>
      <c r="F1475">
        <v>9.8514999999999997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1.2300600000000001E-3</v>
      </c>
      <c r="M1475">
        <v>0.99982599999999999</v>
      </c>
      <c r="N1475">
        <v>0</v>
      </c>
      <c r="O1475" t="s">
        <v>42</v>
      </c>
    </row>
    <row r="1476" spans="1:15" x14ac:dyDescent="0.25">
      <c r="A1476" t="s">
        <v>181</v>
      </c>
      <c r="B1476">
        <v>323.87400000000002</v>
      </c>
      <c r="C1476">
        <v>263.48</v>
      </c>
      <c r="D1476">
        <v>263.43799999999999</v>
      </c>
      <c r="E1476">
        <v>258.11700000000002</v>
      </c>
      <c r="F1476">
        <v>10.448700000000001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1.2300600000000001E-3</v>
      </c>
      <c r="M1476">
        <v>0.99994000000000005</v>
      </c>
      <c r="N1476">
        <v>0</v>
      </c>
      <c r="O1476" t="s">
        <v>42</v>
      </c>
    </row>
    <row r="1477" spans="1:15" x14ac:dyDescent="0.25">
      <c r="A1477" t="s">
        <v>181</v>
      </c>
      <c r="B1477">
        <v>323.19499999999999</v>
      </c>
      <c r="C1477">
        <v>261.36900000000003</v>
      </c>
      <c r="D1477">
        <v>261.32600000000002</v>
      </c>
      <c r="E1477">
        <v>255.99</v>
      </c>
      <c r="F1477">
        <v>9.9010999999999996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1.2300600000000001E-3</v>
      </c>
      <c r="M1477">
        <v>0.99996300000000005</v>
      </c>
      <c r="N1477">
        <v>0</v>
      </c>
      <c r="O1477" t="s">
        <v>42</v>
      </c>
    </row>
    <row r="1478" spans="1:15" x14ac:dyDescent="0.25">
      <c r="A1478" t="s">
        <v>181</v>
      </c>
      <c r="B1478">
        <v>318.339</v>
      </c>
      <c r="C1478">
        <v>258.15100000000001</v>
      </c>
      <c r="D1478">
        <v>258.11</v>
      </c>
      <c r="E1478">
        <v>252.82400000000001</v>
      </c>
      <c r="F1478">
        <v>9.7900899999999993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1.2300600000000001E-3</v>
      </c>
      <c r="M1478">
        <v>0.99933499999999997</v>
      </c>
      <c r="N1478">
        <v>0</v>
      </c>
      <c r="O1478" t="s">
        <v>42</v>
      </c>
    </row>
    <row r="1479" spans="1:15" x14ac:dyDescent="0.25">
      <c r="A1479" t="s">
        <v>181</v>
      </c>
      <c r="B1479">
        <v>326.07400000000001</v>
      </c>
      <c r="C1479">
        <v>264.471</v>
      </c>
      <c r="D1479">
        <v>264.38299999999998</v>
      </c>
      <c r="E1479">
        <v>259.096</v>
      </c>
      <c r="F1479">
        <v>10.349299999999999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1.2300499999999999E-3</v>
      </c>
      <c r="M1479">
        <v>0.99988500000000002</v>
      </c>
      <c r="N1479">
        <v>0</v>
      </c>
      <c r="O1479" t="s">
        <v>42</v>
      </c>
    </row>
    <row r="1480" spans="1:15" x14ac:dyDescent="0.25">
      <c r="A1480" t="s">
        <v>181</v>
      </c>
      <c r="B1480">
        <v>320.762</v>
      </c>
      <c r="C1480">
        <v>260.928</v>
      </c>
      <c r="D1480">
        <v>260.88799999999998</v>
      </c>
      <c r="E1480">
        <v>255.61500000000001</v>
      </c>
      <c r="F1480">
        <v>9.7809000000000008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1.2300499999999999E-3</v>
      </c>
      <c r="M1480">
        <v>0.99965300000000001</v>
      </c>
      <c r="N1480">
        <v>0</v>
      </c>
      <c r="O1480" t="s">
        <v>42</v>
      </c>
    </row>
    <row r="1481" spans="1:15" x14ac:dyDescent="0.25">
      <c r="A1481" t="s">
        <v>181</v>
      </c>
      <c r="B1481">
        <v>322.47500000000002</v>
      </c>
      <c r="C1481">
        <v>260.72500000000002</v>
      </c>
      <c r="D1481">
        <v>260.68900000000002</v>
      </c>
      <c r="E1481">
        <v>255.399</v>
      </c>
      <c r="F1481">
        <v>9.7721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1.2300600000000001E-3</v>
      </c>
      <c r="M1481">
        <v>0.99897000000000002</v>
      </c>
      <c r="N1481">
        <v>0</v>
      </c>
      <c r="O1481" t="s">
        <v>42</v>
      </c>
    </row>
    <row r="1482" spans="1:15" x14ac:dyDescent="0.25">
      <c r="A1482" t="s">
        <v>181</v>
      </c>
      <c r="B1482">
        <v>320.685</v>
      </c>
      <c r="C1482">
        <v>259.92500000000001</v>
      </c>
      <c r="D1482">
        <v>259.887</v>
      </c>
      <c r="E1482">
        <v>254.62299999999999</v>
      </c>
      <c r="F1482">
        <v>9.8377999999999997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1.2300499999999999E-3</v>
      </c>
      <c r="M1482">
        <v>0.99992000000000003</v>
      </c>
      <c r="N1482">
        <v>0</v>
      </c>
      <c r="O1482" t="s">
        <v>42</v>
      </c>
    </row>
    <row r="1483" spans="1:15" x14ac:dyDescent="0.25">
      <c r="A1483" t="s">
        <v>181</v>
      </c>
      <c r="B1483">
        <v>318.76100000000002</v>
      </c>
      <c r="C1483">
        <v>257.54000000000002</v>
      </c>
      <c r="D1483">
        <v>257.5</v>
      </c>
      <c r="E1483">
        <v>252.18299999999999</v>
      </c>
      <c r="F1483">
        <v>10.283899999999999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1.2300799999999999E-3</v>
      </c>
      <c r="M1483">
        <v>0.99903799999999998</v>
      </c>
      <c r="N1483">
        <v>0</v>
      </c>
      <c r="O1483" t="s">
        <v>42</v>
      </c>
    </row>
    <row r="1484" spans="1:15" x14ac:dyDescent="0.25">
      <c r="A1484" t="s">
        <v>181</v>
      </c>
      <c r="B1484">
        <v>324.524</v>
      </c>
      <c r="C1484">
        <v>262.48399999999998</v>
      </c>
      <c r="D1484">
        <v>262.43700000000001</v>
      </c>
      <c r="E1484">
        <v>257.13299999999998</v>
      </c>
      <c r="F1484">
        <v>10.2311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1.2300600000000001E-3</v>
      </c>
      <c r="M1484">
        <v>0.999193</v>
      </c>
      <c r="N1484">
        <v>0</v>
      </c>
      <c r="O1484" t="s">
        <v>42</v>
      </c>
    </row>
    <row r="1485" spans="1:15" x14ac:dyDescent="0.25">
      <c r="A1485" t="s">
        <v>181</v>
      </c>
      <c r="B1485">
        <v>323.83499999999998</v>
      </c>
      <c r="C1485">
        <v>262.24700000000001</v>
      </c>
      <c r="D1485">
        <v>262.20299999999997</v>
      </c>
      <c r="E1485">
        <v>256.90800000000002</v>
      </c>
      <c r="F1485">
        <v>9.859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1.2300499999999999E-3</v>
      </c>
      <c r="M1485">
        <v>0.99892199999999998</v>
      </c>
      <c r="N1485">
        <v>0</v>
      </c>
      <c r="O1485" t="s">
        <v>42</v>
      </c>
    </row>
    <row r="1486" spans="1:15" x14ac:dyDescent="0.25">
      <c r="A1486" t="s">
        <v>181</v>
      </c>
      <c r="B1486">
        <v>319.565</v>
      </c>
      <c r="C1486">
        <v>257.91399999999999</v>
      </c>
      <c r="D1486">
        <v>257.875</v>
      </c>
      <c r="E1486">
        <v>252.60900000000001</v>
      </c>
      <c r="F1486">
        <v>9.8189899999999994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1.2300499999999999E-3</v>
      </c>
      <c r="M1486">
        <v>1</v>
      </c>
      <c r="N1486">
        <v>0</v>
      </c>
      <c r="O1486" t="s">
        <v>42</v>
      </c>
    </row>
    <row r="1487" spans="1:15" x14ac:dyDescent="0.25">
      <c r="A1487" t="s">
        <v>181</v>
      </c>
      <c r="B1487">
        <v>321.96499999999997</v>
      </c>
      <c r="C1487">
        <v>261.21600000000001</v>
      </c>
      <c r="D1487">
        <v>261.17399999999998</v>
      </c>
      <c r="E1487">
        <v>255.869</v>
      </c>
      <c r="F1487">
        <v>9.7782999999999998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1.2300499999999999E-3</v>
      </c>
      <c r="M1487">
        <v>0.99909300000000001</v>
      </c>
      <c r="N1487">
        <v>0</v>
      </c>
      <c r="O1487" t="s">
        <v>42</v>
      </c>
    </row>
    <row r="1488" spans="1:15" x14ac:dyDescent="0.25">
      <c r="A1488" t="s">
        <v>181</v>
      </c>
      <c r="B1488">
        <v>318.416</v>
      </c>
      <c r="C1488">
        <v>257.61500000000001</v>
      </c>
      <c r="D1488">
        <v>257.57299999999998</v>
      </c>
      <c r="E1488">
        <v>252.239</v>
      </c>
      <c r="F1488">
        <v>9.8444000000000003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1.2300499999999999E-3</v>
      </c>
      <c r="M1488">
        <v>0.99994700000000003</v>
      </c>
      <c r="N1488">
        <v>0</v>
      </c>
      <c r="O1488" t="s">
        <v>42</v>
      </c>
    </row>
    <row r="1489" spans="1:15" x14ac:dyDescent="0.25">
      <c r="A1489" t="s">
        <v>181</v>
      </c>
      <c r="B1489">
        <v>317.41699999999997</v>
      </c>
      <c r="C1489">
        <v>255.92</v>
      </c>
      <c r="D1489">
        <v>255.88200000000001</v>
      </c>
      <c r="E1489">
        <v>250.60400000000001</v>
      </c>
      <c r="F1489">
        <v>9.8481000000000005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1.2300600000000001E-3</v>
      </c>
      <c r="M1489">
        <v>0.999884</v>
      </c>
      <c r="N1489">
        <v>0</v>
      </c>
      <c r="O1489" t="s">
        <v>42</v>
      </c>
    </row>
    <row r="1490" spans="1:15" x14ac:dyDescent="0.25">
      <c r="A1490" t="s">
        <v>181</v>
      </c>
      <c r="B1490">
        <v>328.55900000000003</v>
      </c>
      <c r="C1490">
        <v>263.625</v>
      </c>
      <c r="D1490">
        <v>263.57900000000001</v>
      </c>
      <c r="E1490">
        <v>258.29199999999997</v>
      </c>
      <c r="F1490">
        <v>10.4131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1.2300499999999999E-3</v>
      </c>
      <c r="M1490">
        <v>0.99995000000000001</v>
      </c>
      <c r="N1490">
        <v>0</v>
      </c>
      <c r="O1490" t="s">
        <v>42</v>
      </c>
    </row>
    <row r="1491" spans="1:15" x14ac:dyDescent="0.25">
      <c r="A1491" t="s">
        <v>181</v>
      </c>
      <c r="B1491">
        <v>324.26900000000001</v>
      </c>
      <c r="C1491">
        <v>263.39</v>
      </c>
      <c r="D1491">
        <v>263.34800000000001</v>
      </c>
      <c r="E1491">
        <v>258.03899999999999</v>
      </c>
      <c r="F1491">
        <v>9.8932000000000002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1.2300499999999999E-3</v>
      </c>
      <c r="M1491">
        <v>0.99951800000000002</v>
      </c>
      <c r="N1491">
        <v>0</v>
      </c>
      <c r="O1491" t="s">
        <v>42</v>
      </c>
    </row>
    <row r="1492" spans="1:15" x14ac:dyDescent="0.25">
      <c r="A1492" t="s">
        <v>181</v>
      </c>
      <c r="B1492">
        <v>324.83699999999999</v>
      </c>
      <c r="C1492">
        <v>263.86399999999998</v>
      </c>
      <c r="D1492">
        <v>263.82400000000001</v>
      </c>
      <c r="E1492">
        <v>258.54000000000002</v>
      </c>
      <c r="F1492">
        <v>9.7455999999999996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1.2300600000000001E-3</v>
      </c>
      <c r="M1492">
        <v>0.99941999999999998</v>
      </c>
      <c r="N1492">
        <v>0</v>
      </c>
      <c r="O1492" t="s">
        <v>42</v>
      </c>
    </row>
    <row r="1493" spans="1:15" x14ac:dyDescent="0.25">
      <c r="A1493" t="s">
        <v>181</v>
      </c>
      <c r="B1493">
        <v>321.87200000000001</v>
      </c>
      <c r="C1493">
        <v>260.35000000000002</v>
      </c>
      <c r="D1493">
        <v>260.30700000000002</v>
      </c>
      <c r="E1493">
        <v>254.983</v>
      </c>
      <c r="F1493">
        <v>9.7908000000000008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1.2300499999999999E-3</v>
      </c>
      <c r="M1493">
        <v>0.99989700000000004</v>
      </c>
      <c r="N1493">
        <v>0</v>
      </c>
      <c r="O1493" t="s">
        <v>42</v>
      </c>
    </row>
    <row r="1494" spans="1:15" x14ac:dyDescent="0.25">
      <c r="A1494" t="s">
        <v>181</v>
      </c>
      <c r="B1494">
        <v>323.24700000000001</v>
      </c>
      <c r="C1494">
        <v>259.14299999999997</v>
      </c>
      <c r="D1494">
        <v>259.101</v>
      </c>
      <c r="E1494">
        <v>253.77</v>
      </c>
      <c r="F1494">
        <v>9.8118999999999996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1.2300499999999999E-3</v>
      </c>
      <c r="M1494">
        <v>0.99995299999999998</v>
      </c>
      <c r="N1494">
        <v>0</v>
      </c>
      <c r="O1494" t="s">
        <v>42</v>
      </c>
    </row>
    <row r="1495" spans="1:15" x14ac:dyDescent="0.25">
      <c r="A1495" t="s">
        <v>181</v>
      </c>
      <c r="B1495">
        <v>320.21699999999998</v>
      </c>
      <c r="C1495">
        <v>259.495</v>
      </c>
      <c r="D1495">
        <v>259.45499999999998</v>
      </c>
      <c r="E1495">
        <v>254.125</v>
      </c>
      <c r="F1495">
        <v>9.8140000000000001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1.2300600000000001E-3</v>
      </c>
      <c r="M1495">
        <v>0.99922200000000005</v>
      </c>
      <c r="N1495">
        <v>0</v>
      </c>
      <c r="O1495" t="s">
        <v>42</v>
      </c>
    </row>
    <row r="1496" spans="1:15" x14ac:dyDescent="0.25">
      <c r="A1496" t="s">
        <v>181</v>
      </c>
      <c r="B1496">
        <v>324.10300000000001</v>
      </c>
      <c r="C1496">
        <v>263.83100000000002</v>
      </c>
      <c r="D1496">
        <v>263.78800000000001</v>
      </c>
      <c r="E1496">
        <v>258.48500000000001</v>
      </c>
      <c r="F1496">
        <v>9.8543900000000004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1.2300600000000001E-3</v>
      </c>
      <c r="M1496">
        <v>0.999977</v>
      </c>
      <c r="N1496">
        <v>0</v>
      </c>
      <c r="O1496" t="s">
        <v>42</v>
      </c>
    </row>
    <row r="1497" spans="1:15" x14ac:dyDescent="0.25">
      <c r="A1497" t="s">
        <v>181</v>
      </c>
      <c r="B1497">
        <v>322.31700000000001</v>
      </c>
      <c r="C1497">
        <v>258.39</v>
      </c>
      <c r="D1497">
        <v>258.35000000000002</v>
      </c>
      <c r="E1497">
        <v>253.054</v>
      </c>
      <c r="F1497">
        <v>9.8165999999999993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1.2300799999999999E-3</v>
      </c>
      <c r="M1497">
        <v>0.99976699999999996</v>
      </c>
      <c r="N1497">
        <v>0</v>
      </c>
      <c r="O1497" t="s">
        <v>42</v>
      </c>
    </row>
    <row r="1498" spans="1:15" x14ac:dyDescent="0.25">
      <c r="A1498" t="s">
        <v>181</v>
      </c>
      <c r="B1498">
        <v>324.23399999999998</v>
      </c>
      <c r="C1498">
        <v>261.75</v>
      </c>
      <c r="D1498">
        <v>261.71300000000002</v>
      </c>
      <c r="E1498">
        <v>256.43099999999998</v>
      </c>
      <c r="F1498">
        <v>9.7832000000000008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1.2300900000000001E-3</v>
      </c>
      <c r="M1498">
        <v>0.99916199999999999</v>
      </c>
      <c r="N1498">
        <v>0</v>
      </c>
      <c r="O1498" t="s">
        <v>42</v>
      </c>
    </row>
    <row r="1499" spans="1:15" x14ac:dyDescent="0.25">
      <c r="A1499" t="s">
        <v>181</v>
      </c>
      <c r="B1499">
        <v>331.779</v>
      </c>
      <c r="C1499">
        <v>268.06700000000001</v>
      </c>
      <c r="D1499">
        <v>268.02199999999999</v>
      </c>
      <c r="E1499">
        <v>262.73500000000001</v>
      </c>
      <c r="F1499">
        <v>9.8390000000000004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1.2300499999999999E-3</v>
      </c>
      <c r="M1499">
        <v>0.99903699999999995</v>
      </c>
      <c r="N1499">
        <v>0</v>
      </c>
      <c r="O1499" t="s">
        <v>42</v>
      </c>
    </row>
    <row r="1500" spans="1:15" x14ac:dyDescent="0.25">
      <c r="A1500" t="s">
        <v>181</v>
      </c>
      <c r="B1500">
        <v>324.71499999999997</v>
      </c>
      <c r="C1500">
        <v>259.62900000000002</v>
      </c>
      <c r="D1500">
        <v>259.58600000000001</v>
      </c>
      <c r="E1500">
        <v>254.27099999999999</v>
      </c>
      <c r="F1500">
        <v>9.7782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1.2300499999999999E-3</v>
      </c>
      <c r="M1500">
        <v>0.99984399999999996</v>
      </c>
      <c r="N1500">
        <v>0</v>
      </c>
      <c r="O1500" t="s">
        <v>42</v>
      </c>
    </row>
    <row r="1501" spans="1:15" x14ac:dyDescent="0.25">
      <c r="A1501" t="s">
        <v>181</v>
      </c>
      <c r="B1501">
        <v>322.74599999999998</v>
      </c>
      <c r="C1501">
        <v>262.34199999999998</v>
      </c>
      <c r="D1501">
        <v>262.29700000000003</v>
      </c>
      <c r="E1501">
        <v>256.96899999999999</v>
      </c>
      <c r="F1501">
        <v>10.2813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1.2300799999999999E-3</v>
      </c>
      <c r="M1501">
        <v>0.99975499999999995</v>
      </c>
      <c r="N1501">
        <v>0</v>
      </c>
      <c r="O1501" t="s">
        <v>42</v>
      </c>
    </row>
    <row r="1502" spans="1:15" x14ac:dyDescent="0.25">
      <c r="A1502" t="s">
        <v>181</v>
      </c>
      <c r="B1502">
        <v>323.68400000000003</v>
      </c>
      <c r="C1502">
        <v>259.17200000000003</v>
      </c>
      <c r="D1502">
        <v>259.12799999999999</v>
      </c>
      <c r="E1502">
        <v>253.81800000000001</v>
      </c>
      <c r="F1502">
        <v>9.9717000000000002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1.2300499999999999E-3</v>
      </c>
      <c r="M1502">
        <v>0.99948599999999999</v>
      </c>
      <c r="N1502">
        <v>0</v>
      </c>
      <c r="O1502" t="s">
        <v>42</v>
      </c>
    </row>
    <row r="1503" spans="1:15" x14ac:dyDescent="0.25">
      <c r="A1503" t="s">
        <v>181</v>
      </c>
      <c r="B1503">
        <v>326.714</v>
      </c>
      <c r="C1503">
        <v>263.37</v>
      </c>
      <c r="D1503">
        <v>263.32400000000001</v>
      </c>
      <c r="E1503">
        <v>258.05799999999999</v>
      </c>
      <c r="F1503">
        <v>9.8134899999999998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1.2300600000000001E-3</v>
      </c>
      <c r="M1503">
        <v>0.99980400000000003</v>
      </c>
      <c r="N1503">
        <v>0</v>
      </c>
      <c r="O1503" t="s">
        <v>42</v>
      </c>
    </row>
    <row r="1504" spans="1:15" x14ac:dyDescent="0.25">
      <c r="A1504" t="s">
        <v>181</v>
      </c>
      <c r="B1504">
        <v>319.17399999999998</v>
      </c>
      <c r="C1504">
        <v>258.59899999999999</v>
      </c>
      <c r="D1504">
        <v>258.55799999999999</v>
      </c>
      <c r="E1504">
        <v>253.24299999999999</v>
      </c>
      <c r="F1504">
        <v>10.0413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1.2300499999999999E-3</v>
      </c>
      <c r="M1504">
        <v>0.99922200000000005</v>
      </c>
      <c r="N1504">
        <v>0</v>
      </c>
      <c r="O1504" t="s">
        <v>42</v>
      </c>
    </row>
    <row r="1505" spans="1:25" x14ac:dyDescent="0.25">
      <c r="A1505" t="s">
        <v>181</v>
      </c>
      <c r="B1505">
        <v>331.262</v>
      </c>
      <c r="C1505">
        <v>268.541</v>
      </c>
      <c r="D1505">
        <v>268.49400000000003</v>
      </c>
      <c r="E1505">
        <v>263.178</v>
      </c>
      <c r="F1505">
        <v>10.233599999999999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1.2300499999999999E-3</v>
      </c>
      <c r="M1505">
        <v>0.99951299999999998</v>
      </c>
      <c r="N1505">
        <v>0</v>
      </c>
      <c r="O1505" t="s">
        <v>42</v>
      </c>
    </row>
    <row r="1506" spans="1:25" x14ac:dyDescent="0.25">
      <c r="A1506" t="s">
        <v>181</v>
      </c>
      <c r="B1506">
        <v>324.24900000000002</v>
      </c>
      <c r="C1506">
        <v>261.49200000000002</v>
      </c>
      <c r="D1506">
        <v>261.447</v>
      </c>
      <c r="E1506">
        <v>256.173</v>
      </c>
      <c r="F1506">
        <v>9.7740899999999993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1.2301300000000001E-3</v>
      </c>
      <c r="M1506">
        <v>0.99998299999999996</v>
      </c>
      <c r="N1506">
        <v>0</v>
      </c>
      <c r="O1506" t="s">
        <v>42</v>
      </c>
    </row>
    <row r="1507" spans="1:25" x14ac:dyDescent="0.25">
      <c r="A1507" t="s">
        <v>181</v>
      </c>
      <c r="B1507">
        <v>327.48599999999999</v>
      </c>
      <c r="C1507">
        <v>264.11200000000002</v>
      </c>
      <c r="D1507">
        <v>264.06599999999997</v>
      </c>
      <c r="E1507">
        <v>258.755</v>
      </c>
      <c r="F1507">
        <v>9.8678000000000008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1.2300600000000001E-3</v>
      </c>
      <c r="M1507">
        <v>0.99868199999999996</v>
      </c>
      <c r="N1507">
        <v>0</v>
      </c>
      <c r="O1507" t="s">
        <v>42</v>
      </c>
    </row>
    <row r="1508" spans="1:25" x14ac:dyDescent="0.25">
      <c r="A1508" t="s">
        <v>181</v>
      </c>
      <c r="B1508">
        <v>319.88400000000001</v>
      </c>
      <c r="C1508">
        <v>258.90899999999999</v>
      </c>
      <c r="D1508">
        <v>258.86599999999999</v>
      </c>
      <c r="E1508">
        <v>253.571</v>
      </c>
      <c r="F1508">
        <v>10.240399999999999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1.2300600000000001E-3</v>
      </c>
      <c r="M1508">
        <v>0.99967600000000001</v>
      </c>
      <c r="N1508">
        <v>0</v>
      </c>
      <c r="O1508" t="s">
        <v>42</v>
      </c>
    </row>
    <row r="1509" spans="1:25" x14ac:dyDescent="0.25">
      <c r="A1509" t="s">
        <v>181</v>
      </c>
      <c r="B1509">
        <v>327.73200000000003</v>
      </c>
      <c r="C1509">
        <v>263.935</v>
      </c>
      <c r="D1509">
        <v>263.89</v>
      </c>
      <c r="E1509">
        <v>258.61</v>
      </c>
      <c r="F1509">
        <v>9.9844899999999992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1.23007E-3</v>
      </c>
      <c r="M1509">
        <v>0.99915399999999999</v>
      </c>
      <c r="N1509">
        <v>0</v>
      </c>
      <c r="O1509" t="s">
        <v>42</v>
      </c>
    </row>
    <row r="1510" spans="1:25" x14ac:dyDescent="0.25">
      <c r="A1510" t="s">
        <v>181</v>
      </c>
      <c r="B1510">
        <v>325.505</v>
      </c>
      <c r="C1510">
        <v>262.81700000000001</v>
      </c>
      <c r="D1510">
        <v>262.77699999999999</v>
      </c>
      <c r="E1510">
        <v>257.48200000000003</v>
      </c>
      <c r="F1510">
        <v>9.7965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1.2300499999999999E-3</v>
      </c>
      <c r="M1510">
        <v>0.99949600000000005</v>
      </c>
      <c r="N1510">
        <v>0</v>
      </c>
      <c r="O1510" t="s">
        <v>42</v>
      </c>
    </row>
    <row r="1511" spans="1:25" x14ac:dyDescent="0.25">
      <c r="A1511" t="s">
        <v>181</v>
      </c>
      <c r="B1511">
        <v>328.96300000000002</v>
      </c>
      <c r="C1511">
        <v>266.666</v>
      </c>
      <c r="D1511">
        <v>266.62099999999998</v>
      </c>
      <c r="E1511">
        <v>261.29599999999999</v>
      </c>
      <c r="F1511">
        <v>9.8130900000000008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1.2300499999999999E-3</v>
      </c>
      <c r="M1511">
        <v>0.99967600000000001</v>
      </c>
      <c r="N1511">
        <v>0</v>
      </c>
      <c r="O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181</v>
      </c>
      <c r="B1512">
        <v>321.55599999999998</v>
      </c>
      <c r="C1512">
        <v>258.47899999999998</v>
      </c>
      <c r="D1512">
        <v>258.42899999999997</v>
      </c>
      <c r="E1512">
        <v>253.09100000000001</v>
      </c>
      <c r="F1512">
        <v>9.8381000000000007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1.2300600000000001E-3</v>
      </c>
      <c r="M1512">
        <v>0.99915600000000004</v>
      </c>
      <c r="N1512">
        <v>0</v>
      </c>
      <c r="O1512" t="s">
        <v>42</v>
      </c>
      <c r="R1512">
        <f>AVERAGE(B1463:B1512)</f>
        <v>323.71555999999993</v>
      </c>
      <c r="S1512">
        <f>AVERAGE(C1463:C1512)</f>
        <v>261.53294000000005</v>
      </c>
      <c r="U1512">
        <f>_xlfn.VAR.P(B1463:B1512)</f>
        <v>14.45365752640001</v>
      </c>
      <c r="V1512">
        <f>_xlfn.VAR.P(C1463:C1512)</f>
        <v>8.2673238164000082</v>
      </c>
      <c r="X1512">
        <f>1.96*SQRT(U1512)/50</f>
        <v>0.14903042743469305</v>
      </c>
      <c r="Y1512">
        <f>1.96*SQRT(V1512)/50</f>
        <v>0.11271158090113413</v>
      </c>
    </row>
    <row r="1513" spans="1:25" x14ac:dyDescent="0.25">
      <c r="A1513" t="s">
        <v>182</v>
      </c>
      <c r="B1513">
        <v>16374.106900000001</v>
      </c>
      <c r="C1513" t="s">
        <v>36</v>
      </c>
    </row>
    <row r="1514" spans="1:25" x14ac:dyDescent="0.25">
      <c r="A1514" t="s">
        <v>183</v>
      </c>
      <c r="B1514">
        <v>385.35700000000003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1.2300499999999999E-3</v>
      </c>
      <c r="L1514">
        <v>0.99990199999999996</v>
      </c>
      <c r="M1514">
        <v>0</v>
      </c>
      <c r="N1514" t="s">
        <v>42</v>
      </c>
    </row>
    <row r="1515" spans="1:25" x14ac:dyDescent="0.25">
      <c r="A1515" t="s">
        <v>183</v>
      </c>
      <c r="B1515">
        <v>387.70800000000003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1.2301199999999999E-3</v>
      </c>
      <c r="L1515">
        <v>0.99983</v>
      </c>
      <c r="M1515">
        <v>0</v>
      </c>
      <c r="N1515" t="s">
        <v>42</v>
      </c>
    </row>
    <row r="1516" spans="1:25" x14ac:dyDescent="0.25">
      <c r="A1516" t="s">
        <v>183</v>
      </c>
      <c r="B1516">
        <v>385.10500000000002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1.2300499999999999E-3</v>
      </c>
      <c r="L1516">
        <v>0.99812900000000004</v>
      </c>
      <c r="M1516">
        <v>0</v>
      </c>
      <c r="N1516" t="s">
        <v>42</v>
      </c>
    </row>
    <row r="1517" spans="1:25" x14ac:dyDescent="0.25">
      <c r="A1517" t="s">
        <v>183</v>
      </c>
      <c r="B1517">
        <v>385.63799999999998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1.2300600000000001E-3</v>
      </c>
      <c r="L1517">
        <v>0.99950700000000003</v>
      </c>
      <c r="M1517">
        <v>0</v>
      </c>
      <c r="N1517" t="s">
        <v>42</v>
      </c>
    </row>
    <row r="1518" spans="1:25" x14ac:dyDescent="0.25">
      <c r="A1518" t="s">
        <v>183</v>
      </c>
      <c r="B1518">
        <v>387.01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1.2300499999999999E-3</v>
      </c>
      <c r="L1518">
        <v>0.99874300000000005</v>
      </c>
      <c r="M1518">
        <v>0</v>
      </c>
      <c r="N1518" t="s">
        <v>42</v>
      </c>
    </row>
    <row r="1519" spans="1:25" x14ac:dyDescent="0.25">
      <c r="A1519" t="s">
        <v>183</v>
      </c>
      <c r="B1519">
        <v>385.22800000000001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1.2300499999999999E-3</v>
      </c>
      <c r="L1519">
        <v>0.99974700000000005</v>
      </c>
      <c r="M1519">
        <v>0</v>
      </c>
      <c r="N1519" t="s">
        <v>42</v>
      </c>
    </row>
    <row r="1520" spans="1:25" x14ac:dyDescent="0.25">
      <c r="A1520" t="s">
        <v>183</v>
      </c>
      <c r="B1520">
        <v>388.98899999999998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1.2300499999999999E-3</v>
      </c>
      <c r="L1520">
        <v>0.99853099999999995</v>
      </c>
      <c r="M1520">
        <v>0</v>
      </c>
      <c r="N1520" t="s">
        <v>42</v>
      </c>
    </row>
    <row r="1521" spans="1:14" x14ac:dyDescent="0.25">
      <c r="A1521" t="s">
        <v>183</v>
      </c>
      <c r="B1521">
        <v>384.50700000000001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1.2300600000000001E-3</v>
      </c>
      <c r="L1521">
        <v>0.99951199999999996</v>
      </c>
      <c r="M1521">
        <v>0</v>
      </c>
      <c r="N1521" t="s">
        <v>42</v>
      </c>
    </row>
    <row r="1522" spans="1:14" x14ac:dyDescent="0.25">
      <c r="A1522" t="s">
        <v>183</v>
      </c>
      <c r="B1522">
        <v>392.05599999999998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1.2300499999999999E-3</v>
      </c>
      <c r="L1522">
        <v>0.99731099999999995</v>
      </c>
      <c r="M1522">
        <v>0</v>
      </c>
      <c r="N1522" t="s">
        <v>42</v>
      </c>
    </row>
    <row r="1523" spans="1:14" x14ac:dyDescent="0.25">
      <c r="A1523" t="s">
        <v>183</v>
      </c>
      <c r="B1523">
        <v>387.346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1.2300499999999999E-3</v>
      </c>
      <c r="L1523">
        <v>0.99972700000000003</v>
      </c>
      <c r="M1523">
        <v>0</v>
      </c>
      <c r="N1523" t="s">
        <v>42</v>
      </c>
    </row>
    <row r="1524" spans="1:14" x14ac:dyDescent="0.25">
      <c r="A1524" t="s">
        <v>183</v>
      </c>
      <c r="B1524">
        <v>398.92399999999998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1.2300499999999999E-3</v>
      </c>
      <c r="L1524">
        <v>0.99995500000000004</v>
      </c>
      <c r="M1524">
        <v>0</v>
      </c>
      <c r="N1524" t="s">
        <v>42</v>
      </c>
    </row>
    <row r="1525" spans="1:14" x14ac:dyDescent="0.25">
      <c r="A1525" t="s">
        <v>183</v>
      </c>
      <c r="B1525">
        <v>389.32799999999997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1.2300600000000001E-3</v>
      </c>
      <c r="L1525">
        <v>0.99963400000000002</v>
      </c>
      <c r="M1525">
        <v>0</v>
      </c>
      <c r="N1525" t="s">
        <v>42</v>
      </c>
    </row>
    <row r="1526" spans="1:14" x14ac:dyDescent="0.25">
      <c r="A1526" t="s">
        <v>183</v>
      </c>
      <c r="B1526">
        <v>402.90199999999999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1.2300499999999999E-3</v>
      </c>
      <c r="L1526">
        <v>0.99979600000000002</v>
      </c>
      <c r="M1526">
        <v>0</v>
      </c>
      <c r="N1526" t="s">
        <v>42</v>
      </c>
    </row>
    <row r="1527" spans="1:14" x14ac:dyDescent="0.25">
      <c r="A1527" t="s">
        <v>183</v>
      </c>
      <c r="B1527">
        <v>391.36900000000003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1.2300499999999999E-3</v>
      </c>
      <c r="L1527">
        <v>0.99980000000000002</v>
      </c>
      <c r="M1527">
        <v>0</v>
      </c>
      <c r="N1527" t="s">
        <v>42</v>
      </c>
    </row>
    <row r="1528" spans="1:14" x14ac:dyDescent="0.25">
      <c r="A1528" t="s">
        <v>183</v>
      </c>
      <c r="B1528">
        <v>393.375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1.2300499999999999E-3</v>
      </c>
      <c r="L1528">
        <v>0.99976600000000004</v>
      </c>
      <c r="M1528">
        <v>0</v>
      </c>
      <c r="N1528" t="s">
        <v>42</v>
      </c>
    </row>
    <row r="1529" spans="1:14" x14ac:dyDescent="0.25">
      <c r="A1529" t="s">
        <v>183</v>
      </c>
      <c r="B1529">
        <v>384.34899999999999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1.2300499999999999E-3</v>
      </c>
      <c r="L1529">
        <v>0.99983599999999995</v>
      </c>
      <c r="M1529">
        <v>0</v>
      </c>
      <c r="N1529" t="s">
        <v>42</v>
      </c>
    </row>
    <row r="1530" spans="1:14" x14ac:dyDescent="0.25">
      <c r="A1530" t="s">
        <v>183</v>
      </c>
      <c r="B1530">
        <v>387.69499999999999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1.2300600000000001E-3</v>
      </c>
      <c r="L1530">
        <v>0.99975099999999995</v>
      </c>
      <c r="M1530">
        <v>0</v>
      </c>
      <c r="N1530" t="s">
        <v>42</v>
      </c>
    </row>
    <row r="1531" spans="1:14" x14ac:dyDescent="0.25">
      <c r="A1531" t="s">
        <v>183</v>
      </c>
      <c r="B1531">
        <v>385.07100000000003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1.2300499999999999E-3</v>
      </c>
      <c r="L1531">
        <v>0.99970899999999996</v>
      </c>
      <c r="M1531">
        <v>0</v>
      </c>
      <c r="N1531" t="s">
        <v>42</v>
      </c>
    </row>
    <row r="1532" spans="1:14" x14ac:dyDescent="0.25">
      <c r="A1532" t="s">
        <v>183</v>
      </c>
      <c r="B1532">
        <v>384.18400000000003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1.23007E-3</v>
      </c>
      <c r="L1532">
        <v>0.99953400000000003</v>
      </c>
      <c r="M1532">
        <v>0</v>
      </c>
      <c r="N1532" t="s">
        <v>42</v>
      </c>
    </row>
    <row r="1533" spans="1:14" x14ac:dyDescent="0.25">
      <c r="A1533" t="s">
        <v>183</v>
      </c>
      <c r="B1533">
        <v>383.17599999999999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1.2300499999999999E-3</v>
      </c>
      <c r="L1533">
        <v>0.99985599999999997</v>
      </c>
      <c r="M1533">
        <v>0</v>
      </c>
      <c r="N1533" t="s">
        <v>42</v>
      </c>
    </row>
    <row r="1534" spans="1:14" x14ac:dyDescent="0.25">
      <c r="A1534" t="s">
        <v>183</v>
      </c>
      <c r="B1534">
        <v>384.65600000000001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1.2300499999999999E-3</v>
      </c>
      <c r="L1534">
        <v>0.99999099999999996</v>
      </c>
      <c r="M1534">
        <v>0</v>
      </c>
      <c r="N1534" t="s">
        <v>42</v>
      </c>
    </row>
    <row r="1535" spans="1:14" x14ac:dyDescent="0.25">
      <c r="A1535" t="s">
        <v>183</v>
      </c>
      <c r="B1535">
        <v>385.87200000000001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1.2300499999999999E-3</v>
      </c>
      <c r="L1535">
        <v>0.99990500000000004</v>
      </c>
      <c r="M1535">
        <v>0</v>
      </c>
      <c r="N1535" t="s">
        <v>42</v>
      </c>
    </row>
    <row r="1536" spans="1:14" x14ac:dyDescent="0.25">
      <c r="A1536" t="s">
        <v>183</v>
      </c>
      <c r="B1536">
        <v>381.85899999999998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1.2300600000000001E-3</v>
      </c>
      <c r="L1536">
        <v>0.99958999999999998</v>
      </c>
      <c r="M1536">
        <v>0</v>
      </c>
      <c r="N1536" t="s">
        <v>42</v>
      </c>
    </row>
    <row r="1537" spans="1:14" x14ac:dyDescent="0.25">
      <c r="A1537" t="s">
        <v>183</v>
      </c>
      <c r="B1537">
        <v>385.67700000000002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1.2300499999999999E-3</v>
      </c>
      <c r="L1537">
        <v>0.99901399999999996</v>
      </c>
      <c r="M1537">
        <v>0</v>
      </c>
      <c r="N1537" t="s">
        <v>42</v>
      </c>
    </row>
    <row r="1538" spans="1:14" x14ac:dyDescent="0.25">
      <c r="A1538" t="s">
        <v>183</v>
      </c>
      <c r="B1538">
        <v>387.74700000000001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1.2300499999999999E-3</v>
      </c>
      <c r="L1538">
        <v>0.99973100000000004</v>
      </c>
      <c r="M1538">
        <v>0</v>
      </c>
      <c r="N1538" t="s">
        <v>42</v>
      </c>
    </row>
    <row r="1539" spans="1:14" x14ac:dyDescent="0.25">
      <c r="A1539" t="s">
        <v>183</v>
      </c>
      <c r="B1539">
        <v>384.32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1.23007E-3</v>
      </c>
      <c r="L1539">
        <v>0.99973800000000002</v>
      </c>
      <c r="M1539">
        <v>0</v>
      </c>
      <c r="N1539" t="s">
        <v>42</v>
      </c>
    </row>
    <row r="1540" spans="1:14" x14ac:dyDescent="0.25">
      <c r="A1540" t="s">
        <v>183</v>
      </c>
      <c r="B1540">
        <v>381.024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1.2300499999999999E-3</v>
      </c>
      <c r="L1540">
        <v>0.999749</v>
      </c>
      <c r="M1540">
        <v>0</v>
      </c>
      <c r="N1540" t="s">
        <v>42</v>
      </c>
    </row>
    <row r="1541" spans="1:14" x14ac:dyDescent="0.25">
      <c r="A1541" t="s">
        <v>183</v>
      </c>
      <c r="B1541">
        <v>382.69799999999998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1.2300499999999999E-3</v>
      </c>
      <c r="L1541">
        <v>0.998278</v>
      </c>
      <c r="M1541">
        <v>0</v>
      </c>
      <c r="N1541" t="s">
        <v>42</v>
      </c>
    </row>
    <row r="1542" spans="1:14" x14ac:dyDescent="0.25">
      <c r="A1542" t="s">
        <v>183</v>
      </c>
      <c r="B1542">
        <v>389.52100000000002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1.2300499999999999E-3</v>
      </c>
      <c r="L1542">
        <v>0.99980800000000003</v>
      </c>
      <c r="M1542">
        <v>0</v>
      </c>
      <c r="N1542" t="s">
        <v>42</v>
      </c>
    </row>
    <row r="1543" spans="1:14" x14ac:dyDescent="0.25">
      <c r="A1543" t="s">
        <v>183</v>
      </c>
      <c r="B1543">
        <v>390.21499999999997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1.2300499999999999E-3</v>
      </c>
      <c r="L1543">
        <v>0.99966500000000003</v>
      </c>
      <c r="M1543">
        <v>0</v>
      </c>
      <c r="N1543" t="s">
        <v>42</v>
      </c>
    </row>
    <row r="1544" spans="1:14" x14ac:dyDescent="0.25">
      <c r="A1544" t="s">
        <v>183</v>
      </c>
      <c r="B1544">
        <v>391.11900000000003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1.2300499999999999E-3</v>
      </c>
      <c r="L1544">
        <v>0.99999199999999999</v>
      </c>
      <c r="M1544">
        <v>0</v>
      </c>
      <c r="N1544" t="s">
        <v>42</v>
      </c>
    </row>
    <row r="1545" spans="1:14" x14ac:dyDescent="0.25">
      <c r="A1545" t="s">
        <v>183</v>
      </c>
      <c r="B1545">
        <v>381.661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1.2300499999999999E-3</v>
      </c>
      <c r="L1545">
        <v>0.99968400000000002</v>
      </c>
      <c r="M1545">
        <v>0</v>
      </c>
      <c r="N1545" t="s">
        <v>42</v>
      </c>
    </row>
    <row r="1546" spans="1:14" x14ac:dyDescent="0.25">
      <c r="A1546" t="s">
        <v>183</v>
      </c>
      <c r="B1546">
        <v>375.767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1.2300499999999999E-3</v>
      </c>
      <c r="L1546">
        <v>0.99986299999999995</v>
      </c>
      <c r="M1546">
        <v>0</v>
      </c>
      <c r="N1546" t="s">
        <v>42</v>
      </c>
    </row>
    <row r="1547" spans="1:14" x14ac:dyDescent="0.25">
      <c r="A1547" t="s">
        <v>183</v>
      </c>
      <c r="B1547">
        <v>392.96300000000002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1.2300499999999999E-3</v>
      </c>
      <c r="L1547">
        <v>0.99853700000000001</v>
      </c>
      <c r="M1547">
        <v>0</v>
      </c>
      <c r="N1547" t="s">
        <v>42</v>
      </c>
    </row>
    <row r="1548" spans="1:14" x14ac:dyDescent="0.25">
      <c r="A1548" t="s">
        <v>183</v>
      </c>
      <c r="B1548">
        <v>384.80200000000002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1.2300499999999999E-3</v>
      </c>
      <c r="L1548">
        <v>0.99958599999999997</v>
      </c>
      <c r="M1548">
        <v>0</v>
      </c>
      <c r="N1548" t="s">
        <v>42</v>
      </c>
    </row>
    <row r="1549" spans="1:14" x14ac:dyDescent="0.25">
      <c r="A1549" t="s">
        <v>183</v>
      </c>
      <c r="B1549">
        <v>395.48899999999998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1.2300900000000001E-3</v>
      </c>
      <c r="L1549">
        <v>0.99898500000000001</v>
      </c>
      <c r="M1549">
        <v>0</v>
      </c>
      <c r="N1549" t="s">
        <v>42</v>
      </c>
    </row>
    <row r="1550" spans="1:14" x14ac:dyDescent="0.25">
      <c r="A1550" t="s">
        <v>183</v>
      </c>
      <c r="B1550">
        <v>381.72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1.2300600000000001E-3</v>
      </c>
      <c r="L1550">
        <v>0.99923799999999996</v>
      </c>
      <c r="M1550">
        <v>0</v>
      </c>
      <c r="N1550" t="s">
        <v>42</v>
      </c>
    </row>
    <row r="1551" spans="1:14" x14ac:dyDescent="0.25">
      <c r="A1551" t="s">
        <v>183</v>
      </c>
      <c r="B1551">
        <v>388.25900000000001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1.2300499999999999E-3</v>
      </c>
      <c r="L1551">
        <v>0.99910100000000002</v>
      </c>
      <c r="M1551">
        <v>0</v>
      </c>
      <c r="N1551" t="s">
        <v>42</v>
      </c>
    </row>
    <row r="1552" spans="1:14" x14ac:dyDescent="0.25">
      <c r="A1552" t="s">
        <v>183</v>
      </c>
      <c r="B1552">
        <v>391.37799999999999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1.2300600000000001E-3</v>
      </c>
      <c r="L1552">
        <v>0.99997800000000003</v>
      </c>
      <c r="M1552">
        <v>0</v>
      </c>
      <c r="N1552" t="s">
        <v>42</v>
      </c>
    </row>
    <row r="1553" spans="1:25" x14ac:dyDescent="0.25">
      <c r="A1553" t="s">
        <v>183</v>
      </c>
      <c r="B1553">
        <v>390.11599999999999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1.2300499999999999E-3</v>
      </c>
      <c r="L1553">
        <v>0.99996300000000005</v>
      </c>
      <c r="M1553">
        <v>0</v>
      </c>
      <c r="N1553" t="s">
        <v>42</v>
      </c>
    </row>
    <row r="1554" spans="1:25" x14ac:dyDescent="0.25">
      <c r="A1554" t="s">
        <v>183</v>
      </c>
      <c r="B1554">
        <v>387.35599999999999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1.2300499999999999E-3</v>
      </c>
      <c r="L1554">
        <v>0.998919</v>
      </c>
      <c r="M1554">
        <v>0</v>
      </c>
      <c r="N1554" t="s">
        <v>42</v>
      </c>
    </row>
    <row r="1555" spans="1:25" x14ac:dyDescent="0.25">
      <c r="A1555" t="s">
        <v>183</v>
      </c>
      <c r="B1555">
        <v>379.78800000000001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1.2300499999999999E-3</v>
      </c>
      <c r="L1555">
        <v>0.99984200000000001</v>
      </c>
      <c r="M1555">
        <v>0</v>
      </c>
      <c r="N1555" t="s">
        <v>42</v>
      </c>
    </row>
    <row r="1556" spans="1:25" x14ac:dyDescent="0.25">
      <c r="A1556" t="s">
        <v>183</v>
      </c>
      <c r="B1556">
        <v>388.322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1.2300499999999999E-3</v>
      </c>
      <c r="L1556">
        <v>0.99890599999999996</v>
      </c>
      <c r="M1556">
        <v>0</v>
      </c>
      <c r="N1556" t="s">
        <v>42</v>
      </c>
    </row>
    <row r="1557" spans="1:25" x14ac:dyDescent="0.25">
      <c r="A1557" t="s">
        <v>183</v>
      </c>
      <c r="B1557">
        <v>392.267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1.2300499999999999E-3</v>
      </c>
      <c r="L1557">
        <v>0.99952799999999997</v>
      </c>
      <c r="M1557">
        <v>0</v>
      </c>
      <c r="N1557" t="s">
        <v>42</v>
      </c>
    </row>
    <row r="1558" spans="1:25" x14ac:dyDescent="0.25">
      <c r="A1558" t="s">
        <v>183</v>
      </c>
      <c r="B1558">
        <v>387.46800000000002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1.2300499999999999E-3</v>
      </c>
      <c r="L1558">
        <v>0.99911300000000003</v>
      </c>
      <c r="M1558">
        <v>0</v>
      </c>
      <c r="N1558" t="s">
        <v>42</v>
      </c>
    </row>
    <row r="1559" spans="1:25" x14ac:dyDescent="0.25">
      <c r="A1559" t="s">
        <v>183</v>
      </c>
      <c r="B1559">
        <v>385.11399999999998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1.2300499999999999E-3</v>
      </c>
      <c r="L1559">
        <v>0.99908600000000003</v>
      </c>
      <c r="M1559">
        <v>0</v>
      </c>
      <c r="N1559" t="s">
        <v>42</v>
      </c>
    </row>
    <row r="1560" spans="1:25" x14ac:dyDescent="0.25">
      <c r="A1560" t="s">
        <v>183</v>
      </c>
      <c r="B1560">
        <v>384.62900000000002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1.2300600000000001E-3</v>
      </c>
      <c r="L1560">
        <v>0.99918899999999999</v>
      </c>
      <c r="M1560">
        <v>0</v>
      </c>
      <c r="N1560" t="s">
        <v>42</v>
      </c>
    </row>
    <row r="1561" spans="1:25" x14ac:dyDescent="0.25">
      <c r="A1561" t="s">
        <v>183</v>
      </c>
      <c r="B1561">
        <v>390.36599999999999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1.2300499999999999E-3</v>
      </c>
      <c r="L1561">
        <v>0.99833400000000005</v>
      </c>
      <c r="M1561">
        <v>0</v>
      </c>
      <c r="N1561" t="s">
        <v>42</v>
      </c>
    </row>
    <row r="1562" spans="1:25" x14ac:dyDescent="0.25">
      <c r="A1562" t="s">
        <v>183</v>
      </c>
      <c r="B1562">
        <v>386.00099999999998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1.2300499999999999E-3</v>
      </c>
      <c r="L1562">
        <v>0.99976299999999996</v>
      </c>
      <c r="M1562">
        <v>0</v>
      </c>
      <c r="N1562" t="s">
        <v>42</v>
      </c>
    </row>
    <row r="1563" spans="1:25" x14ac:dyDescent="0.25">
      <c r="A1563" t="s">
        <v>183</v>
      </c>
      <c r="B1563">
        <v>388.27699999999999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1.2300499999999999E-3</v>
      </c>
      <c r="L1563">
        <v>0.99958999999999998</v>
      </c>
      <c r="M1563">
        <v>0</v>
      </c>
      <c r="N1563" t="s">
        <v>42</v>
      </c>
    </row>
    <row r="1564" spans="1:25" x14ac:dyDescent="0.25">
      <c r="A1564" t="s">
        <v>183</v>
      </c>
      <c r="B1564">
        <v>388.38900000000001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1.2300499999999999E-3</v>
      </c>
      <c r="L1564">
        <v>0.999884</v>
      </c>
      <c r="M1564">
        <v>0</v>
      </c>
      <c r="N1564" t="s">
        <v>42</v>
      </c>
    </row>
    <row r="1565" spans="1:25" x14ac:dyDescent="0.25">
      <c r="A1565" t="s">
        <v>183</v>
      </c>
      <c r="B1565">
        <v>383.56200000000001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1.2300499999999999E-3</v>
      </c>
      <c r="L1565">
        <v>0.99973800000000002</v>
      </c>
      <c r="M1565">
        <v>0</v>
      </c>
      <c r="N1565" t="s">
        <v>42</v>
      </c>
    </row>
    <row r="1566" spans="1:25" x14ac:dyDescent="0.25">
      <c r="A1566" t="s">
        <v>183</v>
      </c>
      <c r="B1566">
        <v>382.80900000000003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1.23017E-3</v>
      </c>
      <c r="L1566">
        <v>0.99893799999999999</v>
      </c>
      <c r="M1566">
        <v>0</v>
      </c>
      <c r="N1566" t="s">
        <v>42</v>
      </c>
    </row>
    <row r="1567" spans="1:25" x14ac:dyDescent="0.25">
      <c r="A1567" t="s">
        <v>183</v>
      </c>
      <c r="B1567">
        <v>398.16399999999999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1.2300499999999999E-3</v>
      </c>
      <c r="L1567">
        <v>0.99958400000000003</v>
      </c>
      <c r="M1567">
        <v>0</v>
      </c>
      <c r="N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183</v>
      </c>
      <c r="B1568">
        <v>393.54500000000002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1.2300600000000001E-3</v>
      </c>
      <c r="L1568">
        <v>0.999996</v>
      </c>
      <c r="M1568">
        <v>0</v>
      </c>
      <c r="N1568" t="s">
        <v>42</v>
      </c>
      <c r="R1568">
        <f>AVERAGE(B1519:B1568)</f>
        <v>387.62838000000005</v>
      </c>
      <c r="S1568">
        <f>AVERAGE(C1519:C1568)</f>
        <v>0</v>
      </c>
      <c r="U1568">
        <f>_xlfn.VAR.P(B1519:B1568)</f>
        <v>25.461032435599961</v>
      </c>
      <c r="V1568">
        <f>_xlfn.VAR.P(C1519:C1568)</f>
        <v>0</v>
      </c>
      <c r="X1568">
        <f>1.96*SQRT(U1568)/50</f>
        <v>0.19779899110420235</v>
      </c>
      <c r="Y1568">
        <f>1.96*SQRT(V1568)/50</f>
        <v>0</v>
      </c>
    </row>
    <row r="1569" spans="1:13" x14ac:dyDescent="0.25">
      <c r="A1569" t="s">
        <v>184</v>
      </c>
      <c r="B1569">
        <v>19536.609</v>
      </c>
      <c r="C1569" t="s">
        <v>36</v>
      </c>
    </row>
    <row r="1570" spans="1:13" x14ac:dyDescent="0.25">
      <c r="A1570" t="s">
        <v>185</v>
      </c>
      <c r="B1570">
        <v>275.05599999999998</v>
      </c>
      <c r="C1570">
        <v>273.00700000000001</v>
      </c>
      <c r="D1570">
        <v>272.95699999999999</v>
      </c>
      <c r="E1570">
        <v>267.48700000000002</v>
      </c>
      <c r="F1570">
        <v>12.953799999999999</v>
      </c>
      <c r="G1570">
        <v>0</v>
      </c>
      <c r="H1570">
        <v>44.7761</v>
      </c>
      <c r="I1570">
        <v>0</v>
      </c>
      <c r="J1570">
        <v>1.2300499999999999E-3</v>
      </c>
      <c r="K1570">
        <v>0.99877199999999999</v>
      </c>
      <c r="L1570">
        <v>0</v>
      </c>
      <c r="M1570" t="s">
        <v>42</v>
      </c>
    </row>
    <row r="1571" spans="1:13" x14ac:dyDescent="0.25">
      <c r="A1571" t="s">
        <v>185</v>
      </c>
      <c r="B1571">
        <v>266.66500000000002</v>
      </c>
      <c r="C1571">
        <v>264.68</v>
      </c>
      <c r="D1571">
        <v>264.62900000000002</v>
      </c>
      <c r="E1571">
        <v>259.14800000000002</v>
      </c>
      <c r="F1571">
        <v>9.8270999999999997</v>
      </c>
      <c r="G1571">
        <v>0</v>
      </c>
      <c r="H1571">
        <v>43.834000000000003</v>
      </c>
      <c r="I1571">
        <v>0</v>
      </c>
      <c r="J1571">
        <v>1.2300499999999999E-3</v>
      </c>
      <c r="K1571">
        <v>0.99926700000000002</v>
      </c>
      <c r="L1571">
        <v>0</v>
      </c>
      <c r="M1571" t="s">
        <v>42</v>
      </c>
    </row>
    <row r="1572" spans="1:13" x14ac:dyDescent="0.25">
      <c r="A1572" t="s">
        <v>185</v>
      </c>
      <c r="B1572">
        <v>259.97199999999998</v>
      </c>
      <c r="C1572">
        <v>257.93599999999998</v>
      </c>
      <c r="D1572">
        <v>257.89800000000002</v>
      </c>
      <c r="E1572">
        <v>252.429</v>
      </c>
      <c r="F1572">
        <v>9.9903999999999993</v>
      </c>
      <c r="G1572">
        <v>0</v>
      </c>
      <c r="H1572">
        <v>43.264299999999999</v>
      </c>
      <c r="I1572">
        <v>0</v>
      </c>
      <c r="J1572">
        <v>1.2300499999999999E-3</v>
      </c>
      <c r="K1572">
        <v>0.99966100000000002</v>
      </c>
      <c r="L1572">
        <v>0</v>
      </c>
      <c r="M1572" t="s">
        <v>42</v>
      </c>
    </row>
    <row r="1573" spans="1:13" x14ac:dyDescent="0.25">
      <c r="A1573" t="s">
        <v>185</v>
      </c>
      <c r="B1573">
        <v>263.505</v>
      </c>
      <c r="C1573">
        <v>261.43700000000001</v>
      </c>
      <c r="D1573">
        <v>261.387</v>
      </c>
      <c r="E1573">
        <v>256.01100000000002</v>
      </c>
      <c r="F1573">
        <v>9.7624099999999991</v>
      </c>
      <c r="G1573">
        <v>0</v>
      </c>
      <c r="H1573">
        <v>43.585900000000002</v>
      </c>
      <c r="I1573">
        <v>0</v>
      </c>
      <c r="J1573">
        <v>1.2300499999999999E-3</v>
      </c>
      <c r="K1573">
        <v>0.99948300000000001</v>
      </c>
      <c r="L1573">
        <v>0</v>
      </c>
      <c r="M1573" t="s">
        <v>42</v>
      </c>
    </row>
    <row r="1574" spans="1:13" x14ac:dyDescent="0.25">
      <c r="A1574" t="s">
        <v>185</v>
      </c>
      <c r="B1574">
        <v>264.327</v>
      </c>
      <c r="C1574">
        <v>262.38</v>
      </c>
      <c r="D1574">
        <v>262.33199999999999</v>
      </c>
      <c r="E1574">
        <v>256.99</v>
      </c>
      <c r="F1574">
        <v>9.8161000000000005</v>
      </c>
      <c r="G1574">
        <v>0</v>
      </c>
      <c r="H1574">
        <v>43.863999999999997</v>
      </c>
      <c r="I1574">
        <v>0</v>
      </c>
      <c r="J1574">
        <v>1.2300499999999999E-3</v>
      </c>
      <c r="K1574">
        <v>0.99953400000000003</v>
      </c>
      <c r="L1574">
        <v>0</v>
      </c>
      <c r="M1574" t="s">
        <v>42</v>
      </c>
    </row>
    <row r="1575" spans="1:13" x14ac:dyDescent="0.25">
      <c r="A1575" t="s">
        <v>185</v>
      </c>
      <c r="B1575">
        <v>265.69200000000001</v>
      </c>
      <c r="C1575">
        <v>263.64800000000002</v>
      </c>
      <c r="D1575">
        <v>263.60300000000001</v>
      </c>
      <c r="E1575">
        <v>258.18900000000002</v>
      </c>
      <c r="F1575">
        <v>10.49</v>
      </c>
      <c r="G1575">
        <v>0</v>
      </c>
      <c r="H1575">
        <v>44.109000000000002</v>
      </c>
      <c r="I1575">
        <v>0</v>
      </c>
      <c r="J1575">
        <v>1.2300499999999999E-3</v>
      </c>
      <c r="K1575">
        <v>0.99998699999999996</v>
      </c>
      <c r="L1575">
        <v>0</v>
      </c>
      <c r="M1575" t="s">
        <v>42</v>
      </c>
    </row>
    <row r="1576" spans="1:13" x14ac:dyDescent="0.25">
      <c r="A1576" t="s">
        <v>185</v>
      </c>
      <c r="B1576">
        <v>262.87</v>
      </c>
      <c r="C1576">
        <v>260.95699999999999</v>
      </c>
      <c r="D1576">
        <v>260.90600000000001</v>
      </c>
      <c r="E1576">
        <v>255.57900000000001</v>
      </c>
      <c r="F1576">
        <v>10.117800000000001</v>
      </c>
      <c r="G1576">
        <v>0</v>
      </c>
      <c r="H1576">
        <v>43.886600000000001</v>
      </c>
      <c r="I1576">
        <v>0</v>
      </c>
      <c r="J1576">
        <v>1.2300499999999999E-3</v>
      </c>
      <c r="K1576">
        <v>0.99995500000000004</v>
      </c>
      <c r="L1576">
        <v>0</v>
      </c>
      <c r="M1576" t="s">
        <v>42</v>
      </c>
    </row>
    <row r="1577" spans="1:13" x14ac:dyDescent="0.25">
      <c r="A1577" t="s">
        <v>185</v>
      </c>
      <c r="B1577">
        <v>277.07</v>
      </c>
      <c r="C1577">
        <v>275.03199999999998</v>
      </c>
      <c r="D1577">
        <v>274.96899999999999</v>
      </c>
      <c r="E1577">
        <v>269.20600000000002</v>
      </c>
      <c r="F1577">
        <v>10.9047</v>
      </c>
      <c r="G1577">
        <v>0</v>
      </c>
      <c r="H1577">
        <v>45.1873</v>
      </c>
      <c r="I1577">
        <v>0</v>
      </c>
      <c r="J1577">
        <v>1.23007E-3</v>
      </c>
      <c r="K1577">
        <v>0.99958800000000003</v>
      </c>
      <c r="L1577">
        <v>0</v>
      </c>
      <c r="M1577" t="s">
        <v>42</v>
      </c>
    </row>
    <row r="1578" spans="1:13" x14ac:dyDescent="0.25">
      <c r="A1578" t="s">
        <v>185</v>
      </c>
      <c r="B1578">
        <v>272.46699999999998</v>
      </c>
      <c r="C1578">
        <v>270.49</v>
      </c>
      <c r="D1578">
        <v>270.43099999999998</v>
      </c>
      <c r="E1578">
        <v>264.98099999999999</v>
      </c>
      <c r="F1578">
        <v>10.206899999999999</v>
      </c>
      <c r="G1578">
        <v>0</v>
      </c>
      <c r="H1578">
        <v>44.860500000000002</v>
      </c>
      <c r="I1578">
        <v>0</v>
      </c>
      <c r="J1578">
        <v>1.23007E-3</v>
      </c>
      <c r="K1578">
        <v>0.99972799999999995</v>
      </c>
      <c r="L1578">
        <v>0</v>
      </c>
      <c r="M1578" t="s">
        <v>42</v>
      </c>
    </row>
    <row r="1579" spans="1:13" x14ac:dyDescent="0.25">
      <c r="A1579" t="s">
        <v>185</v>
      </c>
      <c r="B1579">
        <v>274.5</v>
      </c>
      <c r="C1579">
        <v>272.32100000000003</v>
      </c>
      <c r="D1579">
        <v>272.26100000000002</v>
      </c>
      <c r="E1579">
        <v>266.75299999999999</v>
      </c>
      <c r="F1579">
        <v>10.3912</v>
      </c>
      <c r="G1579">
        <v>0</v>
      </c>
      <c r="H1579">
        <v>45.777900000000002</v>
      </c>
      <c r="I1579">
        <v>0</v>
      </c>
      <c r="J1579">
        <v>1.2300499999999999E-3</v>
      </c>
      <c r="K1579">
        <v>0.999583</v>
      </c>
      <c r="L1579">
        <v>0</v>
      </c>
      <c r="M1579" t="s">
        <v>42</v>
      </c>
    </row>
    <row r="1580" spans="1:13" x14ac:dyDescent="0.25">
      <c r="A1580" t="s">
        <v>185</v>
      </c>
      <c r="B1580">
        <v>274.75099999999998</v>
      </c>
      <c r="C1580">
        <v>272.54899999999998</v>
      </c>
      <c r="D1580">
        <v>272.48500000000001</v>
      </c>
      <c r="E1580">
        <v>266.84800000000001</v>
      </c>
      <c r="F1580">
        <v>10.6282</v>
      </c>
      <c r="G1580">
        <v>0</v>
      </c>
      <c r="H1580">
        <v>44.1935</v>
      </c>
      <c r="I1580">
        <v>0</v>
      </c>
      <c r="J1580">
        <v>1.2300499999999999E-3</v>
      </c>
      <c r="K1580">
        <v>0.99934299999999998</v>
      </c>
      <c r="L1580">
        <v>0</v>
      </c>
      <c r="M1580" t="s">
        <v>42</v>
      </c>
    </row>
    <row r="1581" spans="1:13" x14ac:dyDescent="0.25">
      <c r="A1581" t="s">
        <v>185</v>
      </c>
      <c r="B1581">
        <v>271.08300000000003</v>
      </c>
      <c r="C1581">
        <v>269.04000000000002</v>
      </c>
      <c r="D1581">
        <v>268.98599999999999</v>
      </c>
      <c r="E1581">
        <v>263.34899999999999</v>
      </c>
      <c r="F1581">
        <v>10.1952</v>
      </c>
      <c r="G1581">
        <v>0</v>
      </c>
      <c r="H1581">
        <v>45.0578</v>
      </c>
      <c r="I1581">
        <v>0</v>
      </c>
      <c r="J1581">
        <v>1.2300499999999999E-3</v>
      </c>
      <c r="K1581">
        <v>0.99973100000000004</v>
      </c>
      <c r="L1581">
        <v>0</v>
      </c>
      <c r="M1581" t="s">
        <v>42</v>
      </c>
    </row>
    <row r="1582" spans="1:13" x14ac:dyDescent="0.25">
      <c r="A1582" t="s">
        <v>185</v>
      </c>
      <c r="B1582">
        <v>269.99900000000002</v>
      </c>
      <c r="C1582">
        <v>267.93200000000002</v>
      </c>
      <c r="D1582">
        <v>267.88600000000002</v>
      </c>
      <c r="E1582">
        <v>262.33800000000002</v>
      </c>
      <c r="F1582">
        <v>10.0746</v>
      </c>
      <c r="G1582">
        <v>0</v>
      </c>
      <c r="H1582">
        <v>44.200600000000001</v>
      </c>
      <c r="I1582">
        <v>0</v>
      </c>
      <c r="J1582">
        <v>1.2300499999999999E-3</v>
      </c>
      <c r="K1582">
        <v>0.99996099999999999</v>
      </c>
      <c r="L1582">
        <v>0</v>
      </c>
      <c r="M1582" t="s">
        <v>42</v>
      </c>
    </row>
    <row r="1583" spans="1:13" x14ac:dyDescent="0.25">
      <c r="A1583" t="s">
        <v>185</v>
      </c>
      <c r="B1583">
        <v>266.02999999999997</v>
      </c>
      <c r="C1583">
        <v>263.92099999999999</v>
      </c>
      <c r="D1583">
        <v>263.88099999999997</v>
      </c>
      <c r="E1583">
        <v>258.49099999999999</v>
      </c>
      <c r="F1583">
        <v>10.2685</v>
      </c>
      <c r="G1583">
        <v>0</v>
      </c>
      <c r="H1583">
        <v>44.168100000000003</v>
      </c>
      <c r="I1583">
        <v>0</v>
      </c>
      <c r="J1583">
        <v>1.2300499999999999E-3</v>
      </c>
      <c r="K1583">
        <v>0.99998799999999999</v>
      </c>
      <c r="L1583">
        <v>0</v>
      </c>
      <c r="M1583" t="s">
        <v>42</v>
      </c>
    </row>
    <row r="1584" spans="1:13" x14ac:dyDescent="0.25">
      <c r="A1584" t="s">
        <v>185</v>
      </c>
      <c r="B1584">
        <v>276.435</v>
      </c>
      <c r="C1584">
        <v>274.34500000000003</v>
      </c>
      <c r="D1584">
        <v>274.29899999999998</v>
      </c>
      <c r="E1584">
        <v>268.67099999999999</v>
      </c>
      <c r="F1584">
        <v>10.719099999999999</v>
      </c>
      <c r="G1584">
        <v>0</v>
      </c>
      <c r="H1584">
        <v>45.017400000000002</v>
      </c>
      <c r="I1584">
        <v>0</v>
      </c>
      <c r="J1584">
        <v>1.2300499999999999E-3</v>
      </c>
      <c r="K1584">
        <v>0.999691</v>
      </c>
      <c r="L1584">
        <v>0</v>
      </c>
      <c r="M1584" t="s">
        <v>42</v>
      </c>
    </row>
    <row r="1585" spans="1:13" x14ac:dyDescent="0.25">
      <c r="A1585" t="s">
        <v>185</v>
      </c>
      <c r="B1585">
        <v>280.53699999999998</v>
      </c>
      <c r="C1585">
        <v>278.459</v>
      </c>
      <c r="D1585">
        <v>278.41199999999998</v>
      </c>
      <c r="E1585">
        <v>272.98</v>
      </c>
      <c r="F1585">
        <v>10.485900000000001</v>
      </c>
      <c r="G1585">
        <v>0</v>
      </c>
      <c r="H1585">
        <v>48.285699999999999</v>
      </c>
      <c r="I1585">
        <v>0</v>
      </c>
      <c r="J1585">
        <v>1.2300499999999999E-3</v>
      </c>
      <c r="K1585">
        <v>0.99982800000000005</v>
      </c>
      <c r="L1585">
        <v>0</v>
      </c>
      <c r="M1585" t="s">
        <v>42</v>
      </c>
    </row>
    <row r="1586" spans="1:13" x14ac:dyDescent="0.25">
      <c r="A1586" t="s">
        <v>185</v>
      </c>
      <c r="B1586">
        <v>266.928</v>
      </c>
      <c r="C1586">
        <v>264.88</v>
      </c>
      <c r="D1586">
        <v>264.82100000000003</v>
      </c>
      <c r="E1586">
        <v>259.45</v>
      </c>
      <c r="F1586">
        <v>9.9742999999999995</v>
      </c>
      <c r="G1586">
        <v>0</v>
      </c>
      <c r="H1586">
        <v>44.354700000000001</v>
      </c>
      <c r="I1586">
        <v>0</v>
      </c>
      <c r="J1586">
        <v>1.2300600000000001E-3</v>
      </c>
      <c r="K1586">
        <v>0.99956100000000003</v>
      </c>
      <c r="L1586">
        <v>0</v>
      </c>
      <c r="M1586" t="s">
        <v>42</v>
      </c>
    </row>
    <row r="1587" spans="1:13" x14ac:dyDescent="0.25">
      <c r="A1587" t="s">
        <v>185</v>
      </c>
      <c r="B1587">
        <v>264.82499999999999</v>
      </c>
      <c r="C1587">
        <v>262.75900000000001</v>
      </c>
      <c r="D1587">
        <v>262.70499999999998</v>
      </c>
      <c r="E1587">
        <v>257.07799999999997</v>
      </c>
      <c r="F1587">
        <v>9.7491000000000003</v>
      </c>
      <c r="G1587">
        <v>0</v>
      </c>
      <c r="H1587">
        <v>43.763599999999997</v>
      </c>
      <c r="I1587">
        <v>0</v>
      </c>
      <c r="J1587">
        <v>1.2300600000000001E-3</v>
      </c>
      <c r="K1587">
        <v>0.99994700000000003</v>
      </c>
      <c r="L1587">
        <v>0</v>
      </c>
      <c r="M1587" t="s">
        <v>42</v>
      </c>
    </row>
    <row r="1588" spans="1:13" x14ac:dyDescent="0.25">
      <c r="A1588" t="s">
        <v>185</v>
      </c>
      <c r="B1588">
        <v>267.74799999999999</v>
      </c>
      <c r="C1588">
        <v>265.80799999999999</v>
      </c>
      <c r="D1588">
        <v>265.745</v>
      </c>
      <c r="E1588">
        <v>260.31599999999997</v>
      </c>
      <c r="F1588">
        <v>10.096299999999999</v>
      </c>
      <c r="G1588">
        <v>0</v>
      </c>
      <c r="H1588">
        <v>44.674199999999999</v>
      </c>
      <c r="I1588">
        <v>0</v>
      </c>
      <c r="J1588">
        <v>1.23007E-3</v>
      </c>
      <c r="K1588">
        <v>0.99989700000000004</v>
      </c>
      <c r="L1588">
        <v>0</v>
      </c>
      <c r="M1588" t="s">
        <v>42</v>
      </c>
    </row>
    <row r="1589" spans="1:13" x14ac:dyDescent="0.25">
      <c r="A1589" t="s">
        <v>185</v>
      </c>
      <c r="B1589">
        <v>268.18400000000003</v>
      </c>
      <c r="C1589">
        <v>266.12700000000001</v>
      </c>
      <c r="D1589">
        <v>266.07</v>
      </c>
      <c r="E1589">
        <v>260.55</v>
      </c>
      <c r="F1589">
        <v>10.1577</v>
      </c>
      <c r="G1589">
        <v>0</v>
      </c>
      <c r="H1589">
        <v>44.890999999999998</v>
      </c>
      <c r="I1589">
        <v>0</v>
      </c>
      <c r="J1589">
        <v>1.2300499999999999E-3</v>
      </c>
      <c r="K1589">
        <v>0.99975199999999997</v>
      </c>
      <c r="L1589">
        <v>0</v>
      </c>
      <c r="M1589" t="s">
        <v>42</v>
      </c>
    </row>
    <row r="1590" spans="1:13" x14ac:dyDescent="0.25">
      <c r="A1590" t="s">
        <v>185</v>
      </c>
      <c r="B1590">
        <v>267.89600000000002</v>
      </c>
      <c r="C1590">
        <v>265.85000000000002</v>
      </c>
      <c r="D1590">
        <v>265.80700000000002</v>
      </c>
      <c r="E1590">
        <v>260.43400000000003</v>
      </c>
      <c r="F1590">
        <v>10.026999999999999</v>
      </c>
      <c r="G1590">
        <v>0</v>
      </c>
      <c r="H1590">
        <v>44.4786</v>
      </c>
      <c r="I1590">
        <v>0</v>
      </c>
      <c r="J1590">
        <v>1.2300499999999999E-3</v>
      </c>
      <c r="K1590">
        <v>0.99866999999999995</v>
      </c>
      <c r="L1590">
        <v>0</v>
      </c>
      <c r="M1590" t="s">
        <v>42</v>
      </c>
    </row>
    <row r="1591" spans="1:13" x14ac:dyDescent="0.25">
      <c r="A1591" t="s">
        <v>185</v>
      </c>
      <c r="B1591">
        <v>265.40199999999999</v>
      </c>
      <c r="C1591">
        <v>263.35500000000002</v>
      </c>
      <c r="D1591">
        <v>263.31299999999999</v>
      </c>
      <c r="E1591">
        <v>257.99900000000002</v>
      </c>
      <c r="F1591">
        <v>9.7347000000000001</v>
      </c>
      <c r="G1591">
        <v>0</v>
      </c>
      <c r="H1591">
        <v>43.994700000000002</v>
      </c>
      <c r="I1591">
        <v>0</v>
      </c>
      <c r="J1591">
        <v>1.2300499999999999E-3</v>
      </c>
      <c r="K1591">
        <v>0.99984600000000001</v>
      </c>
      <c r="L1591">
        <v>0</v>
      </c>
      <c r="M1591" t="s">
        <v>42</v>
      </c>
    </row>
    <row r="1592" spans="1:13" x14ac:dyDescent="0.25">
      <c r="A1592" t="s">
        <v>185</v>
      </c>
      <c r="B1592">
        <v>264.15899999999999</v>
      </c>
      <c r="C1592">
        <v>262.21499999999997</v>
      </c>
      <c r="D1592">
        <v>262.16899999999998</v>
      </c>
      <c r="E1592">
        <v>256.834</v>
      </c>
      <c r="F1592">
        <v>9.8775099999999991</v>
      </c>
      <c r="G1592">
        <v>0</v>
      </c>
      <c r="H1592">
        <v>44.307299999999998</v>
      </c>
      <c r="I1592">
        <v>0</v>
      </c>
      <c r="J1592">
        <v>1.2300499999999999E-3</v>
      </c>
      <c r="K1592">
        <v>0.99945300000000004</v>
      </c>
      <c r="L1592">
        <v>0</v>
      </c>
      <c r="M1592" t="s">
        <v>42</v>
      </c>
    </row>
    <row r="1593" spans="1:13" x14ac:dyDescent="0.25">
      <c r="A1593" t="s">
        <v>185</v>
      </c>
      <c r="B1593">
        <v>261.42399999999998</v>
      </c>
      <c r="C1593">
        <v>259.50299999999999</v>
      </c>
      <c r="D1593">
        <v>259.45999999999998</v>
      </c>
      <c r="E1593">
        <v>254.07900000000001</v>
      </c>
      <c r="F1593">
        <v>9.8824900000000007</v>
      </c>
      <c r="G1593">
        <v>0</v>
      </c>
      <c r="H1593">
        <v>44.051900000000003</v>
      </c>
      <c r="I1593">
        <v>0</v>
      </c>
      <c r="J1593">
        <v>1.2300799999999999E-3</v>
      </c>
      <c r="K1593">
        <v>0.99957300000000004</v>
      </c>
      <c r="L1593">
        <v>0</v>
      </c>
      <c r="M1593" t="s">
        <v>42</v>
      </c>
    </row>
    <row r="1594" spans="1:13" x14ac:dyDescent="0.25">
      <c r="A1594" t="s">
        <v>185</v>
      </c>
      <c r="B1594">
        <v>267.05500000000001</v>
      </c>
      <c r="C1594">
        <v>264.99</v>
      </c>
      <c r="D1594">
        <v>264.94499999999999</v>
      </c>
      <c r="E1594">
        <v>259.55799999999999</v>
      </c>
      <c r="F1594">
        <v>10.334099999999999</v>
      </c>
      <c r="G1594">
        <v>0</v>
      </c>
      <c r="H1594">
        <v>43.788699999999999</v>
      </c>
      <c r="I1594">
        <v>0</v>
      </c>
      <c r="J1594">
        <v>1.2300499999999999E-3</v>
      </c>
      <c r="K1594">
        <v>0.99935099999999999</v>
      </c>
      <c r="L1594">
        <v>0</v>
      </c>
      <c r="M1594" t="s">
        <v>42</v>
      </c>
    </row>
    <row r="1595" spans="1:13" x14ac:dyDescent="0.25">
      <c r="A1595" t="s">
        <v>185</v>
      </c>
      <c r="B1595">
        <v>266.66699999999997</v>
      </c>
      <c r="C1595">
        <v>264.73200000000003</v>
      </c>
      <c r="D1595">
        <v>264.68599999999998</v>
      </c>
      <c r="E1595">
        <v>259.32499999999999</v>
      </c>
      <c r="F1595">
        <v>9.9052000000000007</v>
      </c>
      <c r="G1595">
        <v>0</v>
      </c>
      <c r="H1595">
        <v>44.503100000000003</v>
      </c>
      <c r="I1595">
        <v>0</v>
      </c>
      <c r="J1595">
        <v>1.2300499999999999E-3</v>
      </c>
      <c r="K1595">
        <v>0.99950000000000006</v>
      </c>
      <c r="L1595">
        <v>0</v>
      </c>
      <c r="M1595" t="s">
        <v>42</v>
      </c>
    </row>
    <row r="1596" spans="1:13" x14ac:dyDescent="0.25">
      <c r="A1596" t="s">
        <v>185</v>
      </c>
      <c r="B1596">
        <v>267.12799999999999</v>
      </c>
      <c r="C1596">
        <v>265.03800000000001</v>
      </c>
      <c r="D1596">
        <v>264.98899999999998</v>
      </c>
      <c r="E1596">
        <v>259.53800000000001</v>
      </c>
      <c r="F1596">
        <v>9.9373100000000001</v>
      </c>
      <c r="G1596">
        <v>0</v>
      </c>
      <c r="H1596">
        <v>44.377200000000002</v>
      </c>
      <c r="I1596">
        <v>0</v>
      </c>
      <c r="J1596">
        <v>1.2300499999999999E-3</v>
      </c>
      <c r="K1596">
        <v>0.99885599999999997</v>
      </c>
      <c r="L1596">
        <v>0</v>
      </c>
      <c r="M1596" t="s">
        <v>42</v>
      </c>
    </row>
    <row r="1597" spans="1:13" x14ac:dyDescent="0.25">
      <c r="A1597" t="s">
        <v>185</v>
      </c>
      <c r="B1597">
        <v>269.74099999999999</v>
      </c>
      <c r="C1597">
        <v>267.68299999999999</v>
      </c>
      <c r="D1597">
        <v>267.63299999999998</v>
      </c>
      <c r="E1597">
        <v>262.137</v>
      </c>
      <c r="F1597">
        <v>10.035600000000001</v>
      </c>
      <c r="G1597">
        <v>0</v>
      </c>
      <c r="H1597">
        <v>44.900300000000001</v>
      </c>
      <c r="I1597">
        <v>0</v>
      </c>
      <c r="J1597">
        <v>1.2300499999999999E-3</v>
      </c>
      <c r="K1597">
        <v>0.99999400000000005</v>
      </c>
      <c r="L1597">
        <v>0</v>
      </c>
      <c r="M1597" t="s">
        <v>42</v>
      </c>
    </row>
    <row r="1598" spans="1:13" x14ac:dyDescent="0.25">
      <c r="A1598" t="s">
        <v>185</v>
      </c>
      <c r="B1598">
        <v>259.298</v>
      </c>
      <c r="C1598">
        <v>257.22399999999999</v>
      </c>
      <c r="D1598">
        <v>257.18599999999998</v>
      </c>
      <c r="E1598">
        <v>251.684</v>
      </c>
      <c r="F1598">
        <v>9.7327999999999992</v>
      </c>
      <c r="G1598">
        <v>0</v>
      </c>
      <c r="H1598">
        <v>43.307699999999997</v>
      </c>
      <c r="I1598">
        <v>0</v>
      </c>
      <c r="J1598">
        <v>1.2300799999999999E-3</v>
      </c>
      <c r="K1598">
        <v>0.99978400000000001</v>
      </c>
      <c r="L1598">
        <v>0</v>
      </c>
      <c r="M1598" t="s">
        <v>42</v>
      </c>
    </row>
    <row r="1599" spans="1:13" x14ac:dyDescent="0.25">
      <c r="A1599" t="s">
        <v>185</v>
      </c>
      <c r="B1599">
        <v>269.68299999999999</v>
      </c>
      <c r="C1599">
        <v>267.57600000000002</v>
      </c>
      <c r="D1599">
        <v>267.51600000000002</v>
      </c>
      <c r="E1599">
        <v>261.94299999999998</v>
      </c>
      <c r="F1599">
        <v>10.591799999999999</v>
      </c>
      <c r="G1599">
        <v>0</v>
      </c>
      <c r="H1599">
        <v>44.988300000000002</v>
      </c>
      <c r="I1599">
        <v>0</v>
      </c>
      <c r="J1599">
        <v>1.2300499999999999E-3</v>
      </c>
      <c r="K1599">
        <v>0.99965700000000002</v>
      </c>
      <c r="L1599">
        <v>0</v>
      </c>
      <c r="M1599" t="s">
        <v>42</v>
      </c>
    </row>
    <row r="1600" spans="1:13" x14ac:dyDescent="0.25">
      <c r="A1600" t="s">
        <v>185</v>
      </c>
      <c r="B1600">
        <v>279.524</v>
      </c>
      <c r="C1600">
        <v>277.49099999999999</v>
      </c>
      <c r="D1600">
        <v>277.43700000000001</v>
      </c>
      <c r="E1600">
        <v>271.86200000000002</v>
      </c>
      <c r="F1600">
        <v>10.320600000000001</v>
      </c>
      <c r="G1600">
        <v>0</v>
      </c>
      <c r="H1600">
        <v>45.600999999999999</v>
      </c>
      <c r="I1600">
        <v>0</v>
      </c>
      <c r="J1600">
        <v>1.2300600000000001E-3</v>
      </c>
      <c r="K1600">
        <v>0.99989499999999998</v>
      </c>
      <c r="L1600">
        <v>0</v>
      </c>
      <c r="M1600" t="s">
        <v>42</v>
      </c>
    </row>
    <row r="1601" spans="1:13" x14ac:dyDescent="0.25">
      <c r="A1601" t="s">
        <v>185</v>
      </c>
      <c r="B1601">
        <v>277.99200000000002</v>
      </c>
      <c r="C1601">
        <v>275.84399999999999</v>
      </c>
      <c r="D1601">
        <v>275.79599999999999</v>
      </c>
      <c r="E1601">
        <v>270.28500000000003</v>
      </c>
      <c r="F1601">
        <v>10.4125</v>
      </c>
      <c r="G1601">
        <v>0</v>
      </c>
      <c r="H1601">
        <v>45.317900000000002</v>
      </c>
      <c r="I1601">
        <v>0</v>
      </c>
      <c r="J1601">
        <v>1.2300499999999999E-3</v>
      </c>
      <c r="K1601">
        <v>0.99982800000000005</v>
      </c>
      <c r="L1601">
        <v>0</v>
      </c>
      <c r="M1601" t="s">
        <v>42</v>
      </c>
    </row>
    <row r="1602" spans="1:13" x14ac:dyDescent="0.25">
      <c r="A1602" t="s">
        <v>185</v>
      </c>
      <c r="B1602">
        <v>273.77199999999999</v>
      </c>
      <c r="C1602">
        <v>271.65899999999999</v>
      </c>
      <c r="D1602">
        <v>271.61900000000003</v>
      </c>
      <c r="E1602">
        <v>266.267</v>
      </c>
      <c r="F1602">
        <v>9.7748000000000008</v>
      </c>
      <c r="G1602">
        <v>0</v>
      </c>
      <c r="H1602">
        <v>43.82</v>
      </c>
      <c r="I1602">
        <v>0</v>
      </c>
      <c r="J1602">
        <v>1.2300499999999999E-3</v>
      </c>
      <c r="K1602">
        <v>0.99937600000000004</v>
      </c>
      <c r="L1602">
        <v>0</v>
      </c>
      <c r="M1602" t="s">
        <v>42</v>
      </c>
    </row>
    <row r="1603" spans="1:13" x14ac:dyDescent="0.25">
      <c r="A1603" t="s">
        <v>185</v>
      </c>
      <c r="B1603">
        <v>268.55900000000003</v>
      </c>
      <c r="C1603">
        <v>266.52100000000002</v>
      </c>
      <c r="D1603">
        <v>266.476</v>
      </c>
      <c r="E1603">
        <v>261.11599999999999</v>
      </c>
      <c r="F1603">
        <v>9.9392999999999994</v>
      </c>
      <c r="G1603">
        <v>0</v>
      </c>
      <c r="H1603">
        <v>43.624699999999997</v>
      </c>
      <c r="I1603">
        <v>0</v>
      </c>
      <c r="J1603">
        <v>1.2300799999999999E-3</v>
      </c>
      <c r="K1603">
        <v>0.999166</v>
      </c>
      <c r="L1603">
        <v>0</v>
      </c>
      <c r="M1603" t="s">
        <v>42</v>
      </c>
    </row>
    <row r="1604" spans="1:13" x14ac:dyDescent="0.25">
      <c r="A1604" t="s">
        <v>185</v>
      </c>
      <c r="B1604">
        <v>266.87799999999999</v>
      </c>
      <c r="C1604">
        <v>264.88200000000001</v>
      </c>
      <c r="D1604">
        <v>264.83999999999997</v>
      </c>
      <c r="E1604">
        <v>259.53699999999998</v>
      </c>
      <c r="F1604">
        <v>10.4536</v>
      </c>
      <c r="G1604">
        <v>0</v>
      </c>
      <c r="H1604">
        <v>43.735700000000001</v>
      </c>
      <c r="I1604">
        <v>0</v>
      </c>
      <c r="J1604">
        <v>1.2300499999999999E-3</v>
      </c>
      <c r="K1604">
        <v>0.99970400000000004</v>
      </c>
      <c r="L1604">
        <v>0</v>
      </c>
      <c r="M1604" t="s">
        <v>42</v>
      </c>
    </row>
    <row r="1605" spans="1:13" x14ac:dyDescent="0.25">
      <c r="A1605" t="s">
        <v>185</v>
      </c>
      <c r="B1605">
        <v>264.54000000000002</v>
      </c>
      <c r="C1605">
        <v>262.363</v>
      </c>
      <c r="D1605">
        <v>262.31900000000002</v>
      </c>
      <c r="E1605">
        <v>256.976</v>
      </c>
      <c r="F1605">
        <v>10.173299999999999</v>
      </c>
      <c r="G1605">
        <v>0</v>
      </c>
      <c r="H1605">
        <v>44.237400000000001</v>
      </c>
      <c r="I1605">
        <v>0</v>
      </c>
      <c r="J1605">
        <v>1.2300499999999999E-3</v>
      </c>
      <c r="K1605">
        <v>0.99990900000000005</v>
      </c>
      <c r="L1605">
        <v>0</v>
      </c>
      <c r="M1605" t="s">
        <v>42</v>
      </c>
    </row>
    <row r="1606" spans="1:13" x14ac:dyDescent="0.25">
      <c r="A1606" t="s">
        <v>185</v>
      </c>
      <c r="B1606">
        <v>269.45499999999998</v>
      </c>
      <c r="C1606">
        <v>267.49099999999999</v>
      </c>
      <c r="D1606">
        <v>267.44600000000003</v>
      </c>
      <c r="E1606">
        <v>261.99299999999999</v>
      </c>
      <c r="F1606">
        <v>10.045</v>
      </c>
      <c r="G1606">
        <v>0</v>
      </c>
      <c r="H1606">
        <v>45.058100000000003</v>
      </c>
      <c r="I1606">
        <v>0</v>
      </c>
      <c r="J1606">
        <v>1.2300600000000001E-3</v>
      </c>
      <c r="K1606">
        <v>0.99834400000000001</v>
      </c>
      <c r="L1606">
        <v>0</v>
      </c>
      <c r="M1606" t="s">
        <v>42</v>
      </c>
    </row>
    <row r="1607" spans="1:13" x14ac:dyDescent="0.25">
      <c r="A1607" t="s">
        <v>185</v>
      </c>
      <c r="B1607">
        <v>270.65100000000001</v>
      </c>
      <c r="C1607">
        <v>268.56200000000001</v>
      </c>
      <c r="D1607">
        <v>268.51600000000002</v>
      </c>
      <c r="E1607">
        <v>263.12799999999999</v>
      </c>
      <c r="F1607">
        <v>9.8842099999999995</v>
      </c>
      <c r="G1607">
        <v>0</v>
      </c>
      <c r="H1607">
        <v>44.273099999999999</v>
      </c>
      <c r="I1607">
        <v>0</v>
      </c>
      <c r="J1607">
        <v>1.2300600000000001E-3</v>
      </c>
      <c r="K1607">
        <v>0.99951199999999996</v>
      </c>
      <c r="L1607">
        <v>0</v>
      </c>
      <c r="M1607" t="s">
        <v>42</v>
      </c>
    </row>
    <row r="1608" spans="1:13" x14ac:dyDescent="0.25">
      <c r="A1608" t="s">
        <v>185</v>
      </c>
      <c r="B1608">
        <v>268.54199999999997</v>
      </c>
      <c r="C1608">
        <v>266.49299999999999</v>
      </c>
      <c r="D1608">
        <v>266.45</v>
      </c>
      <c r="E1608">
        <v>261.04300000000001</v>
      </c>
      <c r="F1608">
        <v>9.9918899999999997</v>
      </c>
      <c r="G1608">
        <v>0</v>
      </c>
      <c r="H1608">
        <v>44.172499999999999</v>
      </c>
      <c r="I1608">
        <v>0</v>
      </c>
      <c r="J1608">
        <v>1.2300600000000001E-3</v>
      </c>
      <c r="K1608">
        <v>0.99954600000000005</v>
      </c>
      <c r="L1608">
        <v>0</v>
      </c>
      <c r="M1608" t="s">
        <v>42</v>
      </c>
    </row>
    <row r="1609" spans="1:13" x14ac:dyDescent="0.25">
      <c r="A1609" t="s">
        <v>185</v>
      </c>
      <c r="B1609">
        <v>271.50799999999998</v>
      </c>
      <c r="C1609">
        <v>269.43400000000003</v>
      </c>
      <c r="D1609">
        <v>269.39400000000001</v>
      </c>
      <c r="E1609">
        <v>264.04599999999999</v>
      </c>
      <c r="F1609">
        <v>10.4278</v>
      </c>
      <c r="G1609">
        <v>0</v>
      </c>
      <c r="H1609">
        <v>44.4895</v>
      </c>
      <c r="I1609">
        <v>0</v>
      </c>
      <c r="J1609">
        <v>1.2300499999999999E-3</v>
      </c>
      <c r="K1609">
        <v>0.99928399999999995</v>
      </c>
      <c r="L1609">
        <v>0</v>
      </c>
      <c r="M1609" t="s">
        <v>42</v>
      </c>
    </row>
    <row r="1610" spans="1:13" x14ac:dyDescent="0.25">
      <c r="A1610" t="s">
        <v>185</v>
      </c>
      <c r="B1610">
        <v>266.548</v>
      </c>
      <c r="C1610">
        <v>264.5</v>
      </c>
      <c r="D1610">
        <v>264.45299999999997</v>
      </c>
      <c r="E1610">
        <v>259.11700000000002</v>
      </c>
      <c r="F1610">
        <v>10.1738</v>
      </c>
      <c r="G1610">
        <v>0</v>
      </c>
      <c r="H1610">
        <v>44.395400000000002</v>
      </c>
      <c r="I1610">
        <v>0</v>
      </c>
      <c r="J1610">
        <v>1.2300499999999999E-3</v>
      </c>
      <c r="K1610">
        <v>0.99977899999999997</v>
      </c>
      <c r="L1610">
        <v>0</v>
      </c>
      <c r="M1610" t="s">
        <v>42</v>
      </c>
    </row>
    <row r="1611" spans="1:13" x14ac:dyDescent="0.25">
      <c r="A1611" t="s">
        <v>185</v>
      </c>
      <c r="B1611">
        <v>269.83499999999998</v>
      </c>
      <c r="C1611">
        <v>267.78899999999999</v>
      </c>
      <c r="D1611">
        <v>267.74599999999998</v>
      </c>
      <c r="E1611">
        <v>262.29700000000003</v>
      </c>
      <c r="F1611">
        <v>10.558400000000001</v>
      </c>
      <c r="G1611">
        <v>0</v>
      </c>
      <c r="H1611">
        <v>44.313499999999998</v>
      </c>
      <c r="I1611">
        <v>0</v>
      </c>
      <c r="J1611">
        <v>1.2300499999999999E-3</v>
      </c>
      <c r="K1611">
        <v>0.99972099999999997</v>
      </c>
      <c r="L1611">
        <v>0</v>
      </c>
      <c r="M1611" t="s">
        <v>42</v>
      </c>
    </row>
    <row r="1612" spans="1:13" x14ac:dyDescent="0.25">
      <c r="A1612" t="s">
        <v>185</v>
      </c>
      <c r="B1612">
        <v>269.25400000000002</v>
      </c>
      <c r="C1612">
        <v>267</v>
      </c>
      <c r="D1612">
        <v>266.959</v>
      </c>
      <c r="E1612">
        <v>261.58100000000002</v>
      </c>
      <c r="F1612">
        <v>9.8446099999999994</v>
      </c>
      <c r="G1612">
        <v>0</v>
      </c>
      <c r="H1612">
        <v>44.494599999999998</v>
      </c>
      <c r="I1612">
        <v>0</v>
      </c>
      <c r="J1612">
        <v>1.2300499999999999E-3</v>
      </c>
      <c r="K1612">
        <v>0.99953599999999998</v>
      </c>
      <c r="L1612">
        <v>0</v>
      </c>
      <c r="M1612" t="s">
        <v>42</v>
      </c>
    </row>
    <row r="1613" spans="1:13" x14ac:dyDescent="0.25">
      <c r="A1613" t="s">
        <v>185</v>
      </c>
      <c r="B1613">
        <v>259.02600000000001</v>
      </c>
      <c r="C1613">
        <v>256.92599999999999</v>
      </c>
      <c r="D1613">
        <v>256.88600000000002</v>
      </c>
      <c r="E1613">
        <v>251.589</v>
      </c>
      <c r="F1613">
        <v>9.8158999999999992</v>
      </c>
      <c r="G1613">
        <v>0</v>
      </c>
      <c r="H1613">
        <v>43.736800000000002</v>
      </c>
      <c r="I1613">
        <v>0</v>
      </c>
      <c r="J1613">
        <v>1.2300499999999999E-3</v>
      </c>
      <c r="K1613">
        <v>0.99917299999999998</v>
      </c>
      <c r="L1613">
        <v>0</v>
      </c>
      <c r="M1613" t="s">
        <v>42</v>
      </c>
    </row>
    <row r="1614" spans="1:13" x14ac:dyDescent="0.25">
      <c r="A1614" t="s">
        <v>185</v>
      </c>
      <c r="B1614">
        <v>269.036</v>
      </c>
      <c r="C1614">
        <v>266.97000000000003</v>
      </c>
      <c r="D1614">
        <v>266.928</v>
      </c>
      <c r="E1614">
        <v>261.59100000000001</v>
      </c>
      <c r="F1614">
        <v>9.8340999999999994</v>
      </c>
      <c r="G1614">
        <v>0</v>
      </c>
      <c r="H1614">
        <v>44.206099999999999</v>
      </c>
      <c r="I1614">
        <v>0</v>
      </c>
      <c r="J1614">
        <v>1.23007E-3</v>
      </c>
      <c r="K1614">
        <v>0.99889300000000003</v>
      </c>
      <c r="L1614">
        <v>0</v>
      </c>
      <c r="M1614" t="s">
        <v>42</v>
      </c>
    </row>
    <row r="1615" spans="1:13" x14ac:dyDescent="0.25">
      <c r="A1615" t="s">
        <v>185</v>
      </c>
      <c r="B1615">
        <v>271.89400000000001</v>
      </c>
      <c r="C1615">
        <v>269.851</v>
      </c>
      <c r="D1615">
        <v>269.80200000000002</v>
      </c>
      <c r="E1615">
        <v>264.43299999999999</v>
      </c>
      <c r="F1615">
        <v>10.0017</v>
      </c>
      <c r="G1615">
        <v>0</v>
      </c>
      <c r="H1615">
        <v>44.404400000000003</v>
      </c>
      <c r="I1615">
        <v>0</v>
      </c>
      <c r="J1615">
        <v>1.2300499999999999E-3</v>
      </c>
      <c r="K1615">
        <v>0.99990299999999999</v>
      </c>
      <c r="L1615">
        <v>0</v>
      </c>
      <c r="M1615" t="s">
        <v>42</v>
      </c>
    </row>
    <row r="1616" spans="1:13" x14ac:dyDescent="0.25">
      <c r="A1616" t="s">
        <v>185</v>
      </c>
      <c r="B1616">
        <v>270.24400000000003</v>
      </c>
      <c r="C1616">
        <v>268.20100000000002</v>
      </c>
      <c r="D1616">
        <v>268.15499999999997</v>
      </c>
      <c r="E1616">
        <v>262.66000000000003</v>
      </c>
      <c r="F1616">
        <v>10.2074</v>
      </c>
      <c r="G1616">
        <v>0</v>
      </c>
      <c r="H1616">
        <v>44.590600000000002</v>
      </c>
      <c r="I1616">
        <v>0</v>
      </c>
      <c r="J1616">
        <v>1.2300799999999999E-3</v>
      </c>
      <c r="K1616">
        <v>0.99974399999999997</v>
      </c>
      <c r="L1616">
        <v>0</v>
      </c>
      <c r="M1616" t="s">
        <v>42</v>
      </c>
    </row>
    <row r="1617" spans="1:25" x14ac:dyDescent="0.25">
      <c r="A1617" t="s">
        <v>185</v>
      </c>
      <c r="B1617">
        <v>271.62200000000001</v>
      </c>
      <c r="C1617">
        <v>269.70100000000002</v>
      </c>
      <c r="D1617">
        <v>269.65800000000002</v>
      </c>
      <c r="E1617">
        <v>264.21100000000001</v>
      </c>
      <c r="F1617">
        <v>10.1236</v>
      </c>
      <c r="G1617">
        <v>0</v>
      </c>
      <c r="H1617">
        <v>44.713700000000003</v>
      </c>
      <c r="I1617">
        <v>0</v>
      </c>
      <c r="J1617">
        <v>1.23007E-3</v>
      </c>
      <c r="K1617">
        <v>0.99980400000000003</v>
      </c>
      <c r="L1617">
        <v>0</v>
      </c>
      <c r="M1617" t="s">
        <v>42</v>
      </c>
    </row>
    <row r="1618" spans="1:25" x14ac:dyDescent="0.25">
      <c r="A1618" t="s">
        <v>185</v>
      </c>
      <c r="B1618">
        <v>268.23</v>
      </c>
      <c r="C1618">
        <v>266.18200000000002</v>
      </c>
      <c r="D1618">
        <v>266.13099999999997</v>
      </c>
      <c r="E1618">
        <v>260.79599999999999</v>
      </c>
      <c r="F1618">
        <v>9.8382100000000001</v>
      </c>
      <c r="G1618">
        <v>0</v>
      </c>
      <c r="H1618">
        <v>43.825200000000002</v>
      </c>
      <c r="I1618">
        <v>0</v>
      </c>
      <c r="J1618">
        <v>1.2300499999999999E-3</v>
      </c>
      <c r="K1618">
        <v>0.99979300000000004</v>
      </c>
      <c r="L1618">
        <v>0</v>
      </c>
      <c r="M1618" t="s">
        <v>42</v>
      </c>
    </row>
    <row r="1619" spans="1:25" x14ac:dyDescent="0.25">
      <c r="A1619" t="s">
        <v>185</v>
      </c>
      <c r="B1619">
        <v>266.959</v>
      </c>
      <c r="C1619">
        <v>264.92899999999997</v>
      </c>
      <c r="D1619">
        <v>264.87700000000001</v>
      </c>
      <c r="E1619">
        <v>259.52800000000002</v>
      </c>
      <c r="F1619">
        <v>10.3592</v>
      </c>
      <c r="G1619">
        <v>0</v>
      </c>
      <c r="H1619">
        <v>43.779499999999999</v>
      </c>
      <c r="I1619">
        <v>0</v>
      </c>
      <c r="J1619">
        <v>1.2300499999999999E-3</v>
      </c>
      <c r="K1619">
        <v>0.99984799999999996</v>
      </c>
      <c r="L1619">
        <v>0</v>
      </c>
      <c r="M1619" t="s">
        <v>42</v>
      </c>
    </row>
    <row r="1620" spans="1:25" x14ac:dyDescent="0.25">
      <c r="A1620" t="s">
        <v>185</v>
      </c>
      <c r="B1620">
        <v>265.06099999999998</v>
      </c>
      <c r="C1620">
        <v>263.09500000000003</v>
      </c>
      <c r="D1620">
        <v>263.05200000000002</v>
      </c>
      <c r="E1620">
        <v>257.72000000000003</v>
      </c>
      <c r="F1620">
        <v>9.657</v>
      </c>
      <c r="G1620">
        <v>0</v>
      </c>
      <c r="H1620">
        <v>43.7149</v>
      </c>
      <c r="I1620">
        <v>0</v>
      </c>
      <c r="J1620">
        <v>1.2300499999999999E-3</v>
      </c>
      <c r="K1620">
        <v>0.99983500000000003</v>
      </c>
      <c r="L1620">
        <v>0</v>
      </c>
      <c r="M1620" t="s">
        <v>42</v>
      </c>
    </row>
    <row r="1621" spans="1:25" x14ac:dyDescent="0.25">
      <c r="A1621" t="s">
        <v>185</v>
      </c>
      <c r="B1621">
        <v>268.74299999999999</v>
      </c>
      <c r="C1621">
        <v>266.791</v>
      </c>
      <c r="D1621">
        <v>266.73899999999998</v>
      </c>
      <c r="E1621">
        <v>261.41000000000003</v>
      </c>
      <c r="F1621">
        <v>9.9012100000000007</v>
      </c>
      <c r="G1621">
        <v>0</v>
      </c>
      <c r="H1621">
        <v>43.807200000000002</v>
      </c>
      <c r="I1621">
        <v>0</v>
      </c>
      <c r="J1621">
        <v>1.2300600000000001E-3</v>
      </c>
      <c r="K1621">
        <v>0.99954500000000002</v>
      </c>
      <c r="L1621">
        <v>0</v>
      </c>
      <c r="M1621" t="s">
        <v>42</v>
      </c>
    </row>
    <row r="1622" spans="1:25" x14ac:dyDescent="0.25">
      <c r="A1622" t="s">
        <v>185</v>
      </c>
      <c r="B1622">
        <v>266.76799999999997</v>
      </c>
      <c r="C1622">
        <v>264.84500000000003</v>
      </c>
      <c r="D1622">
        <v>264.79700000000003</v>
      </c>
      <c r="E1622">
        <v>259.51600000000002</v>
      </c>
      <c r="F1622">
        <v>10.271599999999999</v>
      </c>
      <c r="G1622">
        <v>0</v>
      </c>
      <c r="H1622">
        <v>43.9938</v>
      </c>
      <c r="I1622">
        <v>0</v>
      </c>
      <c r="J1622">
        <v>1.23007E-3</v>
      </c>
      <c r="K1622">
        <v>0.99965499999999996</v>
      </c>
      <c r="L1622">
        <v>0</v>
      </c>
      <c r="M1622" t="s">
        <v>42</v>
      </c>
    </row>
    <row r="1623" spans="1:25" x14ac:dyDescent="0.25">
      <c r="A1623" t="s">
        <v>185</v>
      </c>
      <c r="B1623">
        <v>266.93</v>
      </c>
      <c r="C1623">
        <v>264.86099999999999</v>
      </c>
      <c r="D1623">
        <v>264.81099999999998</v>
      </c>
      <c r="E1623">
        <v>259.43799999999999</v>
      </c>
      <c r="F1623">
        <v>9.8899000000000008</v>
      </c>
      <c r="G1623">
        <v>0</v>
      </c>
      <c r="H1623">
        <v>43.757100000000001</v>
      </c>
      <c r="I1623">
        <v>0</v>
      </c>
      <c r="J1623">
        <v>1.2300600000000001E-3</v>
      </c>
      <c r="K1623">
        <v>0.99928399999999995</v>
      </c>
      <c r="L1623">
        <v>0</v>
      </c>
      <c r="M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185</v>
      </c>
      <c r="B1624">
        <v>266.05200000000002</v>
      </c>
      <c r="C1624">
        <v>264.00900000000001</v>
      </c>
      <c r="D1624">
        <v>263.96499999999997</v>
      </c>
      <c r="E1624">
        <v>258.66899999999998</v>
      </c>
      <c r="F1624">
        <v>9.6570099999999996</v>
      </c>
      <c r="G1624">
        <v>0</v>
      </c>
      <c r="H1624">
        <v>43.897199999999998</v>
      </c>
      <c r="I1624">
        <v>0</v>
      </c>
      <c r="J1624">
        <v>1.2300499999999999E-3</v>
      </c>
      <c r="K1624">
        <v>0.99995999999999996</v>
      </c>
      <c r="L1624">
        <v>0</v>
      </c>
      <c r="M1624" t="s">
        <v>42</v>
      </c>
      <c r="R1624">
        <f>AVERAGE(B1575:B1624)</f>
        <v>268.90390000000002</v>
      </c>
      <c r="S1624">
        <f>AVERAGE(C1575:C1624)</f>
        <v>266.85647999999992</v>
      </c>
      <c r="U1624">
        <f>_xlfn.VAR.P(B1575:B1624)</f>
        <v>20.552987810000001</v>
      </c>
      <c r="V1624">
        <f>_xlfn.VAR.P(C1575:C1624)</f>
        <v>20.375379849600009</v>
      </c>
      <c r="X1624">
        <f>1.96*SQRT(U1624)/50</f>
        <v>0.17771478044427932</v>
      </c>
      <c r="Y1624">
        <f>1.96*SQRT(V1624)/50</f>
        <v>0.17694525620114643</v>
      </c>
    </row>
    <row r="1625" spans="1:25" x14ac:dyDescent="0.25">
      <c r="A1625" t="s">
        <v>186</v>
      </c>
      <c r="B1625">
        <v>13607.496300000001</v>
      </c>
      <c r="C1625" t="s">
        <v>36</v>
      </c>
    </row>
    <row r="1626" spans="1:25" x14ac:dyDescent="0.25">
      <c r="A1626" t="s">
        <v>160</v>
      </c>
      <c r="B1626">
        <v>454.06099999999998</v>
      </c>
      <c r="C1626">
        <v>392.76299999999998</v>
      </c>
      <c r="D1626">
        <v>392.714</v>
      </c>
      <c r="E1626">
        <v>387.517</v>
      </c>
      <c r="F1626">
        <v>11.667199999999999</v>
      </c>
      <c r="G1626">
        <v>130.07300000000001</v>
      </c>
      <c r="H1626">
        <v>45.754800000000003</v>
      </c>
      <c r="I1626">
        <v>13.5671</v>
      </c>
      <c r="J1626">
        <v>43.579799999999999</v>
      </c>
      <c r="K1626">
        <v>227.495</v>
      </c>
      <c r="L1626">
        <v>1.2300499999999999E-3</v>
      </c>
      <c r="M1626">
        <v>0.99963500000000005</v>
      </c>
      <c r="N1626">
        <v>0</v>
      </c>
      <c r="O1626" t="s">
        <v>42</v>
      </c>
    </row>
    <row r="1627" spans="1:25" x14ac:dyDescent="0.25">
      <c r="A1627" t="s">
        <v>160</v>
      </c>
      <c r="B1627">
        <v>461.24900000000002</v>
      </c>
      <c r="C1627">
        <v>396.39100000000002</v>
      </c>
      <c r="D1627">
        <v>396.334</v>
      </c>
      <c r="E1627">
        <v>392.06700000000001</v>
      </c>
      <c r="F1627">
        <v>10.834300000000001</v>
      </c>
      <c r="G1627">
        <v>130.37899999999999</v>
      </c>
      <c r="H1627">
        <v>45.697000000000003</v>
      </c>
      <c r="I1627">
        <v>13.6684</v>
      </c>
      <c r="J1627">
        <v>44.372900000000001</v>
      </c>
      <c r="K1627">
        <v>232.27099999999999</v>
      </c>
      <c r="L1627">
        <v>1.2300499999999999E-3</v>
      </c>
      <c r="M1627">
        <v>0.999278</v>
      </c>
      <c r="N1627">
        <v>0</v>
      </c>
      <c r="O1627" t="s">
        <v>42</v>
      </c>
    </row>
    <row r="1628" spans="1:25" x14ac:dyDescent="0.25">
      <c r="A1628" t="s">
        <v>160</v>
      </c>
      <c r="B1628">
        <v>456.76799999999997</v>
      </c>
      <c r="C1628">
        <v>396.74700000000001</v>
      </c>
      <c r="D1628">
        <v>396.69099999999997</v>
      </c>
      <c r="E1628">
        <v>392.38400000000001</v>
      </c>
      <c r="F1628">
        <v>10.9947</v>
      </c>
      <c r="G1628">
        <v>131.03299999999999</v>
      </c>
      <c r="H1628">
        <v>45.610399999999998</v>
      </c>
      <c r="I1628">
        <v>13.5044</v>
      </c>
      <c r="J1628">
        <v>44.4664</v>
      </c>
      <c r="K1628">
        <v>230.44800000000001</v>
      </c>
      <c r="L1628">
        <v>1.23007E-3</v>
      </c>
      <c r="M1628">
        <v>0.99984700000000004</v>
      </c>
      <c r="N1628">
        <v>0</v>
      </c>
      <c r="O1628" t="s">
        <v>42</v>
      </c>
    </row>
    <row r="1629" spans="1:25" x14ac:dyDescent="0.25">
      <c r="A1629" t="s">
        <v>160</v>
      </c>
      <c r="B1629">
        <v>452.36700000000002</v>
      </c>
      <c r="C1629">
        <v>392.43400000000003</v>
      </c>
      <c r="D1629">
        <v>392.37700000000001</v>
      </c>
      <c r="E1629">
        <v>388.11900000000003</v>
      </c>
      <c r="F1629">
        <v>10.9551</v>
      </c>
      <c r="G1629">
        <v>129.97399999999999</v>
      </c>
      <c r="H1629">
        <v>45.216700000000003</v>
      </c>
      <c r="I1629">
        <v>13.582700000000001</v>
      </c>
      <c r="J1629">
        <v>44.416699999999999</v>
      </c>
      <c r="K1629">
        <v>229.08799999999999</v>
      </c>
      <c r="L1629">
        <v>1.2300499999999999E-3</v>
      </c>
      <c r="M1629">
        <v>0.99989899999999998</v>
      </c>
      <c r="N1629">
        <v>0</v>
      </c>
      <c r="O1629" t="s">
        <v>42</v>
      </c>
    </row>
    <row r="1630" spans="1:25" x14ac:dyDescent="0.25">
      <c r="A1630" t="s">
        <v>160</v>
      </c>
      <c r="B1630">
        <v>451.23</v>
      </c>
      <c r="C1630">
        <v>389.50200000000001</v>
      </c>
      <c r="D1630">
        <v>389.45100000000002</v>
      </c>
      <c r="E1630">
        <v>385.154</v>
      </c>
      <c r="F1630">
        <v>10.788</v>
      </c>
      <c r="G1630">
        <v>130.04300000000001</v>
      </c>
      <c r="H1630">
        <v>45.840699999999998</v>
      </c>
      <c r="I1630">
        <v>13.527699999999999</v>
      </c>
      <c r="J1630">
        <v>44.120199999999997</v>
      </c>
      <c r="K1630">
        <v>226.30600000000001</v>
      </c>
      <c r="L1630">
        <v>1.2300499999999999E-3</v>
      </c>
      <c r="M1630">
        <v>0.99957499999999999</v>
      </c>
      <c r="N1630">
        <v>0</v>
      </c>
      <c r="O1630" t="s">
        <v>42</v>
      </c>
    </row>
    <row r="1631" spans="1:25" x14ac:dyDescent="0.25">
      <c r="A1631" t="s">
        <v>160</v>
      </c>
      <c r="B1631">
        <v>461.43599999999998</v>
      </c>
      <c r="C1631">
        <v>397.54899999999998</v>
      </c>
      <c r="D1631">
        <v>397.49200000000002</v>
      </c>
      <c r="E1631">
        <v>393.23700000000002</v>
      </c>
      <c r="F1631">
        <v>10.924799999999999</v>
      </c>
      <c r="G1631">
        <v>130.66399999999999</v>
      </c>
      <c r="H1631">
        <v>45.523000000000003</v>
      </c>
      <c r="I1631">
        <v>14.1038</v>
      </c>
      <c r="J1631">
        <v>44.200299999999999</v>
      </c>
      <c r="K1631">
        <v>233.364</v>
      </c>
      <c r="L1631">
        <v>1.2300499999999999E-3</v>
      </c>
      <c r="M1631">
        <v>0.99941599999999997</v>
      </c>
      <c r="N1631">
        <v>0</v>
      </c>
      <c r="O1631" t="s">
        <v>42</v>
      </c>
    </row>
    <row r="1632" spans="1:25" x14ac:dyDescent="0.25">
      <c r="A1632" t="s">
        <v>160</v>
      </c>
      <c r="B1632">
        <v>465.80900000000003</v>
      </c>
      <c r="C1632">
        <v>405.34100000000001</v>
      </c>
      <c r="D1632">
        <v>405.28699999999998</v>
      </c>
      <c r="E1632">
        <v>401.01100000000002</v>
      </c>
      <c r="F1632">
        <v>10.815899999999999</v>
      </c>
      <c r="G1632">
        <v>130.011</v>
      </c>
      <c r="H1632">
        <v>45.201099999999997</v>
      </c>
      <c r="I1632">
        <v>13.6486</v>
      </c>
      <c r="J1632">
        <v>44.134799999999998</v>
      </c>
      <c r="K1632">
        <v>242.078</v>
      </c>
      <c r="L1632">
        <v>1.2300499999999999E-3</v>
      </c>
      <c r="M1632">
        <v>0.99965300000000001</v>
      </c>
      <c r="N1632">
        <v>0</v>
      </c>
      <c r="O1632" t="s">
        <v>42</v>
      </c>
    </row>
    <row r="1633" spans="1:15" x14ac:dyDescent="0.25">
      <c r="A1633" t="s">
        <v>160</v>
      </c>
      <c r="B1633">
        <v>452.40699999999998</v>
      </c>
      <c r="C1633">
        <v>392.04300000000001</v>
      </c>
      <c r="D1633">
        <v>391.988</v>
      </c>
      <c r="E1633">
        <v>387.64100000000002</v>
      </c>
      <c r="F1633">
        <v>10.924099999999999</v>
      </c>
      <c r="G1633">
        <v>129.572</v>
      </c>
      <c r="H1633">
        <v>45.469000000000001</v>
      </c>
      <c r="I1633">
        <v>13.567</v>
      </c>
      <c r="J1633">
        <v>43.746000000000002</v>
      </c>
      <c r="K1633">
        <v>228.5</v>
      </c>
      <c r="L1633">
        <v>1.2300499999999999E-3</v>
      </c>
      <c r="M1633">
        <v>0.99934400000000001</v>
      </c>
      <c r="N1633">
        <v>0</v>
      </c>
      <c r="O1633" t="s">
        <v>42</v>
      </c>
    </row>
    <row r="1634" spans="1:15" x14ac:dyDescent="0.25">
      <c r="A1634" t="s">
        <v>160</v>
      </c>
      <c r="B1634">
        <v>454.68200000000002</v>
      </c>
      <c r="C1634">
        <v>394.589</v>
      </c>
      <c r="D1634">
        <v>394.53800000000001</v>
      </c>
      <c r="E1634">
        <v>390.29899999999998</v>
      </c>
      <c r="F1634">
        <v>10.890499999999999</v>
      </c>
      <c r="G1634">
        <v>129.477</v>
      </c>
      <c r="H1634">
        <v>45.705500000000001</v>
      </c>
      <c r="I1634">
        <v>13.5284</v>
      </c>
      <c r="J1634">
        <v>43.677399999999999</v>
      </c>
      <c r="K1634">
        <v>231.85300000000001</v>
      </c>
      <c r="L1634">
        <v>1.2300499999999999E-3</v>
      </c>
      <c r="M1634">
        <v>0.99981100000000001</v>
      </c>
      <c r="N1634">
        <v>0</v>
      </c>
      <c r="O1634" t="s">
        <v>42</v>
      </c>
    </row>
    <row r="1635" spans="1:15" x14ac:dyDescent="0.25">
      <c r="A1635" t="s">
        <v>160</v>
      </c>
      <c r="B1635">
        <v>461.43599999999998</v>
      </c>
      <c r="C1635">
        <v>396.286</v>
      </c>
      <c r="D1635">
        <v>396.233</v>
      </c>
      <c r="E1635">
        <v>391.93700000000001</v>
      </c>
      <c r="F1635">
        <v>10.8413</v>
      </c>
      <c r="G1635">
        <v>129.75800000000001</v>
      </c>
      <c r="H1635">
        <v>45.085700000000003</v>
      </c>
      <c r="I1635">
        <v>13.6623</v>
      </c>
      <c r="J1635">
        <v>44.257199999999997</v>
      </c>
      <c r="K1635">
        <v>233.227</v>
      </c>
      <c r="L1635">
        <v>1.23007E-3</v>
      </c>
      <c r="M1635">
        <v>0.99960300000000002</v>
      </c>
      <c r="N1635">
        <v>0</v>
      </c>
      <c r="O1635" t="s">
        <v>42</v>
      </c>
    </row>
    <row r="1636" spans="1:15" x14ac:dyDescent="0.25">
      <c r="A1636" t="s">
        <v>160</v>
      </c>
      <c r="B1636">
        <v>447.68400000000003</v>
      </c>
      <c r="C1636">
        <v>387.30399999999997</v>
      </c>
      <c r="D1636">
        <v>387.255</v>
      </c>
      <c r="E1636">
        <v>383.07799999999997</v>
      </c>
      <c r="F1636">
        <v>10.820600000000001</v>
      </c>
      <c r="G1636">
        <v>129.91300000000001</v>
      </c>
      <c r="H1636">
        <v>45.870600000000003</v>
      </c>
      <c r="I1636">
        <v>13.7113</v>
      </c>
      <c r="J1636">
        <v>43.738399999999999</v>
      </c>
      <c r="K1636">
        <v>224.22300000000001</v>
      </c>
      <c r="L1636">
        <v>1.2300499999999999E-3</v>
      </c>
      <c r="M1636">
        <v>0.99953199999999998</v>
      </c>
      <c r="N1636">
        <v>0</v>
      </c>
      <c r="O1636" t="s">
        <v>42</v>
      </c>
    </row>
    <row r="1637" spans="1:15" x14ac:dyDescent="0.25">
      <c r="A1637" t="s">
        <v>160</v>
      </c>
      <c r="B1637">
        <v>443.82400000000001</v>
      </c>
      <c r="C1637">
        <v>383.12799999999999</v>
      </c>
      <c r="D1637">
        <v>383.07600000000002</v>
      </c>
      <c r="E1637">
        <v>378.86900000000003</v>
      </c>
      <c r="F1637">
        <v>10.729900000000001</v>
      </c>
      <c r="G1637">
        <v>129.494</v>
      </c>
      <c r="H1637">
        <v>45.389899999999997</v>
      </c>
      <c r="I1637">
        <v>13.4625</v>
      </c>
      <c r="J1637">
        <v>44.041699999999999</v>
      </c>
      <c r="K1637">
        <v>220.666</v>
      </c>
      <c r="L1637">
        <v>1.2300799999999999E-3</v>
      </c>
      <c r="M1637">
        <v>0.99894300000000003</v>
      </c>
      <c r="N1637">
        <v>0</v>
      </c>
      <c r="O1637" t="s">
        <v>42</v>
      </c>
    </row>
    <row r="1638" spans="1:15" x14ac:dyDescent="0.25">
      <c r="A1638" t="s">
        <v>160</v>
      </c>
      <c r="B1638">
        <v>454.91899999999998</v>
      </c>
      <c r="C1638">
        <v>392.24299999999999</v>
      </c>
      <c r="D1638">
        <v>392.19099999999997</v>
      </c>
      <c r="E1638">
        <v>387.91899999999998</v>
      </c>
      <c r="F1638">
        <v>11.6639</v>
      </c>
      <c r="G1638">
        <v>129.78</v>
      </c>
      <c r="H1638">
        <v>45.348399999999998</v>
      </c>
      <c r="I1638">
        <v>13.5281</v>
      </c>
      <c r="J1638">
        <v>44.047699999999999</v>
      </c>
      <c r="K1638">
        <v>228.322</v>
      </c>
      <c r="L1638">
        <v>1.2300600000000001E-3</v>
      </c>
      <c r="M1638">
        <v>0.99940799999999996</v>
      </c>
      <c r="N1638">
        <v>0</v>
      </c>
      <c r="O1638" t="s">
        <v>42</v>
      </c>
    </row>
    <row r="1639" spans="1:15" x14ac:dyDescent="0.25">
      <c r="A1639" t="s">
        <v>160</v>
      </c>
      <c r="B1639">
        <v>445.31</v>
      </c>
      <c r="C1639">
        <v>381.79</v>
      </c>
      <c r="D1639">
        <v>381.72399999999999</v>
      </c>
      <c r="E1639">
        <v>377.52600000000001</v>
      </c>
      <c r="F1639">
        <v>10.816000000000001</v>
      </c>
      <c r="G1639">
        <v>129.89099999999999</v>
      </c>
      <c r="H1639">
        <v>45.617100000000001</v>
      </c>
      <c r="I1639">
        <v>13.986700000000001</v>
      </c>
      <c r="J1639">
        <v>43.747500000000002</v>
      </c>
      <c r="K1639">
        <v>218.80699999999999</v>
      </c>
      <c r="L1639">
        <v>1.2300499999999999E-3</v>
      </c>
      <c r="M1639">
        <v>0.99994700000000003</v>
      </c>
      <c r="N1639">
        <v>0</v>
      </c>
      <c r="O1639" t="s">
        <v>42</v>
      </c>
    </row>
    <row r="1640" spans="1:15" x14ac:dyDescent="0.25">
      <c r="A1640" t="s">
        <v>160</v>
      </c>
      <c r="B1640">
        <v>447.07400000000001</v>
      </c>
      <c r="C1640">
        <v>386.28100000000001</v>
      </c>
      <c r="D1640">
        <v>386.22899999999998</v>
      </c>
      <c r="E1640">
        <v>381.399</v>
      </c>
      <c r="F1640">
        <v>10.8469</v>
      </c>
      <c r="G1640">
        <v>129.68899999999999</v>
      </c>
      <c r="H1640">
        <v>45.235100000000003</v>
      </c>
      <c r="I1640">
        <v>13.612399999999999</v>
      </c>
      <c r="J1640">
        <v>44.0886</v>
      </c>
      <c r="K1640">
        <v>222.85599999999999</v>
      </c>
      <c r="L1640">
        <v>1.2300600000000001E-3</v>
      </c>
      <c r="M1640">
        <v>0.999857</v>
      </c>
      <c r="N1640">
        <v>0</v>
      </c>
      <c r="O1640" t="s">
        <v>42</v>
      </c>
    </row>
    <row r="1641" spans="1:15" x14ac:dyDescent="0.25">
      <c r="A1641" t="s">
        <v>160</v>
      </c>
      <c r="B1641">
        <v>451.31</v>
      </c>
      <c r="C1641">
        <v>388.45499999999998</v>
      </c>
      <c r="D1641">
        <v>388.4</v>
      </c>
      <c r="E1641">
        <v>384.12099999999998</v>
      </c>
      <c r="F1641">
        <v>11.6914</v>
      </c>
      <c r="G1641">
        <v>130.73400000000001</v>
      </c>
      <c r="H1641">
        <v>45.914400000000001</v>
      </c>
      <c r="I1641">
        <v>13.4161</v>
      </c>
      <c r="J1641">
        <v>44.396700000000003</v>
      </c>
      <c r="K1641">
        <v>223.79400000000001</v>
      </c>
      <c r="L1641">
        <v>1.2300600000000001E-3</v>
      </c>
      <c r="M1641">
        <v>0.99977199999999999</v>
      </c>
      <c r="N1641">
        <v>0</v>
      </c>
      <c r="O1641" t="s">
        <v>42</v>
      </c>
    </row>
    <row r="1642" spans="1:15" x14ac:dyDescent="0.25">
      <c r="A1642" t="s">
        <v>160</v>
      </c>
      <c r="B1642">
        <v>454.048</v>
      </c>
      <c r="C1642">
        <v>391.20800000000003</v>
      </c>
      <c r="D1642">
        <v>391.15100000000001</v>
      </c>
      <c r="E1642">
        <v>386.86099999999999</v>
      </c>
      <c r="F1642">
        <v>10.856199999999999</v>
      </c>
      <c r="G1642">
        <v>131.24700000000001</v>
      </c>
      <c r="H1642">
        <v>46.138199999999998</v>
      </c>
      <c r="I1642">
        <v>13.692</v>
      </c>
      <c r="J1642">
        <v>44.6967</v>
      </c>
      <c r="K1642">
        <v>226.59899999999999</v>
      </c>
      <c r="L1642">
        <v>1.2300499999999999E-3</v>
      </c>
      <c r="M1642">
        <v>0.99993600000000005</v>
      </c>
      <c r="N1642">
        <v>0</v>
      </c>
      <c r="O1642" t="s">
        <v>42</v>
      </c>
    </row>
    <row r="1643" spans="1:15" x14ac:dyDescent="0.25">
      <c r="A1643" t="s">
        <v>160</v>
      </c>
      <c r="B1643">
        <v>454.37</v>
      </c>
      <c r="C1643">
        <v>393.00900000000001</v>
      </c>
      <c r="D1643">
        <v>392.95800000000003</v>
      </c>
      <c r="E1643">
        <v>388.75</v>
      </c>
      <c r="F1643">
        <v>10.875999999999999</v>
      </c>
      <c r="G1643">
        <v>130.54499999999999</v>
      </c>
      <c r="H1643">
        <v>46.014600000000002</v>
      </c>
      <c r="I1643">
        <v>13.792899999999999</v>
      </c>
      <c r="J1643">
        <v>44.084699999999998</v>
      </c>
      <c r="K1643">
        <v>229.20599999999999</v>
      </c>
      <c r="L1643">
        <v>1.2300499999999999E-3</v>
      </c>
      <c r="M1643">
        <v>0.99966100000000002</v>
      </c>
      <c r="N1643">
        <v>0</v>
      </c>
      <c r="O1643" t="s">
        <v>42</v>
      </c>
    </row>
    <row r="1644" spans="1:15" x14ac:dyDescent="0.25">
      <c r="A1644" t="s">
        <v>160</v>
      </c>
      <c r="B1644">
        <v>468.71699999999998</v>
      </c>
      <c r="C1644">
        <v>406.90499999999997</v>
      </c>
      <c r="D1644">
        <v>406.84899999999999</v>
      </c>
      <c r="E1644">
        <v>402.46300000000002</v>
      </c>
      <c r="F1644">
        <v>11.6517</v>
      </c>
      <c r="G1644">
        <v>131.94200000000001</v>
      </c>
      <c r="H1644">
        <v>45.851199999999999</v>
      </c>
      <c r="I1644">
        <v>13.7004</v>
      </c>
      <c r="J1644">
        <v>44.724200000000003</v>
      </c>
      <c r="K1644">
        <v>240.399</v>
      </c>
      <c r="L1644">
        <v>1.2300499999999999E-3</v>
      </c>
      <c r="M1644">
        <v>0.99973800000000002</v>
      </c>
      <c r="N1644">
        <v>0</v>
      </c>
      <c r="O1644" t="s">
        <v>42</v>
      </c>
    </row>
    <row r="1645" spans="1:15" x14ac:dyDescent="0.25">
      <c r="A1645" t="s">
        <v>160</v>
      </c>
      <c r="B1645">
        <v>451.53300000000002</v>
      </c>
      <c r="C1645">
        <v>385.63299999999998</v>
      </c>
      <c r="D1645">
        <v>385.58100000000002</v>
      </c>
      <c r="E1645">
        <v>381.16300000000001</v>
      </c>
      <c r="F1645">
        <v>10.8649</v>
      </c>
      <c r="G1645">
        <v>128.84299999999999</v>
      </c>
      <c r="H1645">
        <v>45.106699999999996</v>
      </c>
      <c r="I1645">
        <v>13.3523</v>
      </c>
      <c r="J1645">
        <v>44.091700000000003</v>
      </c>
      <c r="K1645">
        <v>223.053</v>
      </c>
      <c r="L1645">
        <v>1.2300499999999999E-3</v>
      </c>
      <c r="M1645">
        <v>0.99939599999999995</v>
      </c>
      <c r="N1645">
        <v>0</v>
      </c>
      <c r="O1645" t="s">
        <v>42</v>
      </c>
    </row>
    <row r="1646" spans="1:15" x14ac:dyDescent="0.25">
      <c r="A1646" t="s">
        <v>160</v>
      </c>
      <c r="B1646">
        <v>445.69099999999997</v>
      </c>
      <c r="C1646">
        <v>384.07900000000001</v>
      </c>
      <c r="D1646">
        <v>384.02600000000001</v>
      </c>
      <c r="E1646">
        <v>379.78800000000001</v>
      </c>
      <c r="F1646">
        <v>10.831799999999999</v>
      </c>
      <c r="G1646">
        <v>130.02600000000001</v>
      </c>
      <c r="H1646">
        <v>45.33</v>
      </c>
      <c r="I1646">
        <v>14.0395</v>
      </c>
      <c r="J1646">
        <v>43.908499999999997</v>
      </c>
      <c r="K1646">
        <v>220.91300000000001</v>
      </c>
      <c r="L1646">
        <v>1.2300600000000001E-3</v>
      </c>
      <c r="M1646">
        <v>0.99990199999999996</v>
      </c>
      <c r="N1646">
        <v>0</v>
      </c>
      <c r="O1646" t="s">
        <v>42</v>
      </c>
    </row>
    <row r="1647" spans="1:15" x14ac:dyDescent="0.25">
      <c r="A1647" t="s">
        <v>160</v>
      </c>
      <c r="B1647">
        <v>452.92099999999999</v>
      </c>
      <c r="C1647">
        <v>388.471</v>
      </c>
      <c r="D1647">
        <v>388.41899999999998</v>
      </c>
      <c r="E1647">
        <v>384.11900000000003</v>
      </c>
      <c r="F1647">
        <v>10.798500000000001</v>
      </c>
      <c r="G1647">
        <v>129.40100000000001</v>
      </c>
      <c r="H1647">
        <v>44.922400000000003</v>
      </c>
      <c r="I1647">
        <v>13.534000000000001</v>
      </c>
      <c r="J1647">
        <v>44.191499999999998</v>
      </c>
      <c r="K1647">
        <v>225.83699999999999</v>
      </c>
      <c r="L1647">
        <v>1.2300499999999999E-3</v>
      </c>
      <c r="M1647">
        <v>0.99967300000000003</v>
      </c>
      <c r="N1647">
        <v>0</v>
      </c>
      <c r="O1647" t="s">
        <v>42</v>
      </c>
    </row>
    <row r="1648" spans="1:15" x14ac:dyDescent="0.25">
      <c r="A1648" t="s">
        <v>160</v>
      </c>
      <c r="B1648">
        <v>448.93799999999999</v>
      </c>
      <c r="C1648">
        <v>387.267</v>
      </c>
      <c r="D1648">
        <v>387.214</v>
      </c>
      <c r="E1648">
        <v>382.94499999999999</v>
      </c>
      <c r="F1648">
        <v>10.9781</v>
      </c>
      <c r="G1648">
        <v>130.07300000000001</v>
      </c>
      <c r="H1648">
        <v>45.557099999999998</v>
      </c>
      <c r="I1648">
        <v>13.678800000000001</v>
      </c>
      <c r="J1648">
        <v>44.131399999999999</v>
      </c>
      <c r="K1648">
        <v>223.767</v>
      </c>
      <c r="L1648">
        <v>1.2300499999999999E-3</v>
      </c>
      <c r="M1648">
        <v>0.99974499999999999</v>
      </c>
      <c r="N1648">
        <v>0</v>
      </c>
      <c r="O1648" t="s">
        <v>42</v>
      </c>
    </row>
    <row r="1649" spans="1:15" x14ac:dyDescent="0.25">
      <c r="A1649" t="s">
        <v>160</v>
      </c>
      <c r="B1649">
        <v>473.23200000000003</v>
      </c>
      <c r="C1649">
        <v>411.42700000000002</v>
      </c>
      <c r="D1649">
        <v>411.37200000000001</v>
      </c>
      <c r="E1649">
        <v>407.11</v>
      </c>
      <c r="F1649">
        <v>11.6953</v>
      </c>
      <c r="G1649">
        <v>131.453</v>
      </c>
      <c r="H1649">
        <v>46.118000000000002</v>
      </c>
      <c r="I1649">
        <v>13.900700000000001</v>
      </c>
      <c r="J1649">
        <v>44.512099999999997</v>
      </c>
      <c r="K1649">
        <v>245.82400000000001</v>
      </c>
      <c r="L1649">
        <v>1.2300499999999999E-3</v>
      </c>
      <c r="M1649">
        <v>0.99768999999999997</v>
      </c>
      <c r="N1649">
        <v>0</v>
      </c>
      <c r="O1649" t="s">
        <v>42</v>
      </c>
    </row>
    <row r="1650" spans="1:15" x14ac:dyDescent="0.25">
      <c r="A1650" t="s">
        <v>160</v>
      </c>
      <c r="B1650">
        <v>456.31200000000001</v>
      </c>
      <c r="C1650">
        <v>396.15199999999999</v>
      </c>
      <c r="D1650">
        <v>396.09800000000001</v>
      </c>
      <c r="E1650">
        <v>391.84199999999998</v>
      </c>
      <c r="F1650">
        <v>10.985300000000001</v>
      </c>
      <c r="G1650">
        <v>130</v>
      </c>
      <c r="H1650">
        <v>45.364600000000003</v>
      </c>
      <c r="I1650">
        <v>13.5402</v>
      </c>
      <c r="J1650">
        <v>44.136299999999999</v>
      </c>
      <c r="K1650">
        <v>232.78100000000001</v>
      </c>
      <c r="L1650">
        <v>1.2300499999999999E-3</v>
      </c>
      <c r="M1650">
        <v>0.99935099999999999</v>
      </c>
      <c r="N1650">
        <v>0</v>
      </c>
      <c r="O1650" t="s">
        <v>42</v>
      </c>
    </row>
    <row r="1651" spans="1:15" x14ac:dyDescent="0.25">
      <c r="A1651" t="s">
        <v>160</v>
      </c>
      <c r="B1651">
        <v>466.64499999999998</v>
      </c>
      <c r="C1651">
        <v>402.62</v>
      </c>
      <c r="D1651">
        <v>402.56299999999999</v>
      </c>
      <c r="E1651">
        <v>398.35300000000001</v>
      </c>
      <c r="F1651">
        <v>10.8689</v>
      </c>
      <c r="G1651">
        <v>131.244</v>
      </c>
      <c r="H1651">
        <v>45.9696</v>
      </c>
      <c r="I1651">
        <v>13.5787</v>
      </c>
      <c r="J1651">
        <v>44.849800000000002</v>
      </c>
      <c r="K1651">
        <v>237.97200000000001</v>
      </c>
      <c r="L1651">
        <v>1.2300499999999999E-3</v>
      </c>
      <c r="M1651">
        <v>0.999915</v>
      </c>
      <c r="N1651">
        <v>0</v>
      </c>
      <c r="O1651" t="s">
        <v>42</v>
      </c>
    </row>
    <row r="1652" spans="1:15" x14ac:dyDescent="0.25">
      <c r="A1652" t="s">
        <v>160</v>
      </c>
      <c r="B1652">
        <v>452.392</v>
      </c>
      <c r="C1652">
        <v>388.26</v>
      </c>
      <c r="D1652">
        <v>388.209</v>
      </c>
      <c r="E1652">
        <v>383.959</v>
      </c>
      <c r="F1652">
        <v>10.9092</v>
      </c>
      <c r="G1652">
        <v>129.50899999999999</v>
      </c>
      <c r="H1652">
        <v>45.301699999999997</v>
      </c>
      <c r="I1652">
        <v>13.767099999999999</v>
      </c>
      <c r="J1652">
        <v>43.808399999999999</v>
      </c>
      <c r="K1652">
        <v>225.40199999999999</v>
      </c>
      <c r="L1652">
        <v>1.2300499999999999E-3</v>
      </c>
      <c r="M1652">
        <v>0.99992400000000004</v>
      </c>
      <c r="N1652">
        <v>0</v>
      </c>
      <c r="O1652" t="s">
        <v>42</v>
      </c>
    </row>
    <row r="1653" spans="1:15" x14ac:dyDescent="0.25">
      <c r="A1653" t="s">
        <v>160</v>
      </c>
      <c r="B1653">
        <v>466.3</v>
      </c>
      <c r="C1653">
        <v>401.56</v>
      </c>
      <c r="D1653">
        <v>401.50799999999998</v>
      </c>
      <c r="E1653">
        <v>396.86</v>
      </c>
      <c r="F1653">
        <v>10.872</v>
      </c>
      <c r="G1653">
        <v>130.06100000000001</v>
      </c>
      <c r="H1653">
        <v>45.515900000000002</v>
      </c>
      <c r="I1653">
        <v>13.585699999999999</v>
      </c>
      <c r="J1653">
        <v>44.305300000000003</v>
      </c>
      <c r="K1653">
        <v>237.65299999999999</v>
      </c>
      <c r="L1653">
        <v>1.2300600000000001E-3</v>
      </c>
      <c r="M1653">
        <v>0.99919599999999997</v>
      </c>
      <c r="N1653">
        <v>0</v>
      </c>
      <c r="O1653" t="s">
        <v>42</v>
      </c>
    </row>
    <row r="1654" spans="1:15" x14ac:dyDescent="0.25">
      <c r="A1654" t="s">
        <v>160</v>
      </c>
      <c r="B1654">
        <v>469.34800000000001</v>
      </c>
      <c r="C1654">
        <v>408.65</v>
      </c>
      <c r="D1654">
        <v>408.59699999999998</v>
      </c>
      <c r="E1654">
        <v>404.33199999999999</v>
      </c>
      <c r="F1654">
        <v>10.7996</v>
      </c>
      <c r="G1654">
        <v>131.30799999999999</v>
      </c>
      <c r="H1654">
        <v>45.567799999999998</v>
      </c>
      <c r="I1654">
        <v>13.710100000000001</v>
      </c>
      <c r="J1654">
        <v>45.308799999999998</v>
      </c>
      <c r="K1654">
        <v>243.50200000000001</v>
      </c>
      <c r="L1654">
        <v>1.2300499999999999E-3</v>
      </c>
      <c r="M1654">
        <v>0.99991300000000005</v>
      </c>
      <c r="N1654">
        <v>0</v>
      </c>
      <c r="O1654" t="s">
        <v>42</v>
      </c>
    </row>
    <row r="1655" spans="1:15" x14ac:dyDescent="0.25">
      <c r="A1655" t="s">
        <v>160</v>
      </c>
      <c r="B1655">
        <v>469.41500000000002</v>
      </c>
      <c r="C1655">
        <v>406.42099999999999</v>
      </c>
      <c r="D1655">
        <v>406.36399999999998</v>
      </c>
      <c r="E1655">
        <v>402.07499999999999</v>
      </c>
      <c r="F1655">
        <v>11.578799999999999</v>
      </c>
      <c r="G1655">
        <v>131.06800000000001</v>
      </c>
      <c r="H1655">
        <v>45.686</v>
      </c>
      <c r="I1655">
        <v>13.673400000000001</v>
      </c>
      <c r="J1655">
        <v>44.829599999999999</v>
      </c>
      <c r="K1655">
        <v>241.13</v>
      </c>
      <c r="L1655">
        <v>1.2300499999999999E-3</v>
      </c>
      <c r="M1655">
        <v>0.999637</v>
      </c>
      <c r="N1655">
        <v>0</v>
      </c>
      <c r="O1655" t="s">
        <v>42</v>
      </c>
    </row>
    <row r="1656" spans="1:15" x14ac:dyDescent="0.25">
      <c r="A1656" t="s">
        <v>160</v>
      </c>
      <c r="B1656">
        <v>459.4</v>
      </c>
      <c r="C1656">
        <v>398.43299999999999</v>
      </c>
      <c r="D1656">
        <v>398.38299999999998</v>
      </c>
      <c r="E1656">
        <v>394.15199999999999</v>
      </c>
      <c r="F1656">
        <v>10.848599999999999</v>
      </c>
      <c r="G1656">
        <v>130.53800000000001</v>
      </c>
      <c r="H1656">
        <v>45.379899999999999</v>
      </c>
      <c r="I1656">
        <v>13.646699999999999</v>
      </c>
      <c r="J1656">
        <v>44.376199999999997</v>
      </c>
      <c r="K1656">
        <v>234.72900000000001</v>
      </c>
      <c r="L1656">
        <v>1.23007E-3</v>
      </c>
      <c r="M1656">
        <v>0.999807</v>
      </c>
      <c r="N1656">
        <v>0</v>
      </c>
      <c r="O1656" t="s">
        <v>42</v>
      </c>
    </row>
    <row r="1657" spans="1:15" x14ac:dyDescent="0.25">
      <c r="A1657" t="s">
        <v>160</v>
      </c>
      <c r="B1657">
        <v>468.702</v>
      </c>
      <c r="C1657">
        <v>403.262</v>
      </c>
      <c r="D1657">
        <v>403.20699999999999</v>
      </c>
      <c r="E1657">
        <v>398.88600000000002</v>
      </c>
      <c r="F1657">
        <v>10.8873</v>
      </c>
      <c r="G1657">
        <v>131.48500000000001</v>
      </c>
      <c r="H1657">
        <v>45.573099999999997</v>
      </c>
      <c r="I1657">
        <v>13.571999999999999</v>
      </c>
      <c r="J1657">
        <v>44.837600000000002</v>
      </c>
      <c r="K1657">
        <v>238.15700000000001</v>
      </c>
      <c r="L1657">
        <v>1.2300499999999999E-3</v>
      </c>
      <c r="M1657">
        <v>0.99973299999999998</v>
      </c>
      <c r="N1657">
        <v>0</v>
      </c>
      <c r="O1657" t="s">
        <v>42</v>
      </c>
    </row>
    <row r="1658" spans="1:15" x14ac:dyDescent="0.25">
      <c r="A1658" t="s">
        <v>160</v>
      </c>
      <c r="B1658">
        <v>457.529</v>
      </c>
      <c r="C1658">
        <v>397.072</v>
      </c>
      <c r="D1658">
        <v>397.01900000000001</v>
      </c>
      <c r="E1658">
        <v>392.77499999999998</v>
      </c>
      <c r="F1658">
        <v>11.8405</v>
      </c>
      <c r="G1658">
        <v>129.35300000000001</v>
      </c>
      <c r="H1658">
        <v>45.132899999999999</v>
      </c>
      <c r="I1658">
        <v>13.588100000000001</v>
      </c>
      <c r="J1658">
        <v>44.069600000000001</v>
      </c>
      <c r="K1658">
        <v>233.40299999999999</v>
      </c>
      <c r="L1658">
        <v>1.2300499999999999E-3</v>
      </c>
      <c r="M1658">
        <v>0.99905999999999995</v>
      </c>
      <c r="N1658">
        <v>0</v>
      </c>
      <c r="O1658" t="s">
        <v>42</v>
      </c>
    </row>
    <row r="1659" spans="1:15" x14ac:dyDescent="0.25">
      <c r="A1659" t="s">
        <v>160</v>
      </c>
      <c r="B1659">
        <v>468.84500000000003</v>
      </c>
      <c r="C1659">
        <v>405.28399999999999</v>
      </c>
      <c r="D1659">
        <v>405.226</v>
      </c>
      <c r="E1659">
        <v>400.90600000000001</v>
      </c>
      <c r="F1659">
        <v>11.003299999999999</v>
      </c>
      <c r="G1659">
        <v>131.726</v>
      </c>
      <c r="H1659">
        <v>46.094000000000001</v>
      </c>
      <c r="I1659">
        <v>13.612399999999999</v>
      </c>
      <c r="J1659">
        <v>45.234299999999998</v>
      </c>
      <c r="K1659">
        <v>239.83699999999999</v>
      </c>
      <c r="L1659">
        <v>1.2300499999999999E-3</v>
      </c>
      <c r="M1659">
        <v>0.99943400000000004</v>
      </c>
      <c r="N1659">
        <v>0</v>
      </c>
      <c r="O1659" t="s">
        <v>42</v>
      </c>
    </row>
    <row r="1660" spans="1:15" x14ac:dyDescent="0.25">
      <c r="A1660" t="s">
        <v>160</v>
      </c>
      <c r="B1660">
        <v>453.55200000000002</v>
      </c>
      <c r="C1660">
        <v>390.40800000000002</v>
      </c>
      <c r="D1660">
        <v>390.35500000000002</v>
      </c>
      <c r="E1660">
        <v>385.96699999999998</v>
      </c>
      <c r="F1660">
        <v>10.772</v>
      </c>
      <c r="G1660">
        <v>129.67500000000001</v>
      </c>
      <c r="H1660">
        <v>44.853499999999997</v>
      </c>
      <c r="I1660">
        <v>13.4587</v>
      </c>
      <c r="J1660">
        <v>44.006399999999999</v>
      </c>
      <c r="K1660">
        <v>227.64699999999999</v>
      </c>
      <c r="L1660">
        <v>1.2300499999999999E-3</v>
      </c>
      <c r="M1660">
        <v>0.99936199999999997</v>
      </c>
      <c r="N1660">
        <v>0</v>
      </c>
      <c r="O1660" t="s">
        <v>42</v>
      </c>
    </row>
    <row r="1661" spans="1:15" x14ac:dyDescent="0.25">
      <c r="A1661" t="s">
        <v>160</v>
      </c>
      <c r="B1661">
        <v>463.83300000000003</v>
      </c>
      <c r="C1661">
        <v>403.63799999999998</v>
      </c>
      <c r="D1661">
        <v>403.58300000000003</v>
      </c>
      <c r="E1661">
        <v>399.33</v>
      </c>
      <c r="F1661">
        <v>10.8888</v>
      </c>
      <c r="G1661">
        <v>131.75</v>
      </c>
      <c r="H1661">
        <v>45.685600000000001</v>
      </c>
      <c r="I1661">
        <v>14.1873</v>
      </c>
      <c r="J1661">
        <v>44.810099999999998</v>
      </c>
      <c r="K1661">
        <v>238.32300000000001</v>
      </c>
      <c r="L1661">
        <v>1.2300600000000001E-3</v>
      </c>
      <c r="M1661">
        <v>0.99933399999999994</v>
      </c>
      <c r="N1661">
        <v>0</v>
      </c>
      <c r="O1661" t="s">
        <v>42</v>
      </c>
    </row>
    <row r="1662" spans="1:15" x14ac:dyDescent="0.25">
      <c r="A1662" t="s">
        <v>160</v>
      </c>
      <c r="B1662">
        <v>462.84899999999999</v>
      </c>
      <c r="C1662">
        <v>401.25900000000001</v>
      </c>
      <c r="D1662">
        <v>401.20800000000003</v>
      </c>
      <c r="E1662">
        <v>396.94499999999999</v>
      </c>
      <c r="F1662">
        <v>10.932600000000001</v>
      </c>
      <c r="G1662">
        <v>129.88399999999999</v>
      </c>
      <c r="H1662">
        <v>45.3628</v>
      </c>
      <c r="I1662">
        <v>13.6685</v>
      </c>
      <c r="J1662">
        <v>44.122599999999998</v>
      </c>
      <c r="K1662">
        <v>238.02699999999999</v>
      </c>
      <c r="L1662">
        <v>1.2300499999999999E-3</v>
      </c>
      <c r="M1662">
        <v>0.99937100000000001</v>
      </c>
      <c r="N1662">
        <v>0</v>
      </c>
      <c r="O1662" t="s">
        <v>42</v>
      </c>
    </row>
    <row r="1663" spans="1:15" x14ac:dyDescent="0.25">
      <c r="A1663" t="s">
        <v>160</v>
      </c>
      <c r="B1663">
        <v>466.96300000000002</v>
      </c>
      <c r="C1663">
        <v>402.61799999999999</v>
      </c>
      <c r="D1663">
        <v>402.565</v>
      </c>
      <c r="E1663">
        <v>398.33</v>
      </c>
      <c r="F1663">
        <v>10.815799999999999</v>
      </c>
      <c r="G1663">
        <v>130.64599999999999</v>
      </c>
      <c r="H1663">
        <v>45.243899999999996</v>
      </c>
      <c r="I1663">
        <v>13.644</v>
      </c>
      <c r="J1663">
        <v>44.101500000000001</v>
      </c>
      <c r="K1663">
        <v>238.66499999999999</v>
      </c>
      <c r="L1663">
        <v>1.2300600000000001E-3</v>
      </c>
      <c r="M1663">
        <v>0.99982199999999999</v>
      </c>
      <c r="N1663">
        <v>0</v>
      </c>
      <c r="O1663" t="s">
        <v>42</v>
      </c>
    </row>
    <row r="1664" spans="1:15" x14ac:dyDescent="0.25">
      <c r="A1664" t="s">
        <v>160</v>
      </c>
      <c r="B1664">
        <v>459.005</v>
      </c>
      <c r="C1664">
        <v>397.005</v>
      </c>
      <c r="D1664">
        <v>396.95400000000001</v>
      </c>
      <c r="E1664">
        <v>392.74</v>
      </c>
      <c r="F1664">
        <v>11.6014</v>
      </c>
      <c r="G1664">
        <v>130.191</v>
      </c>
      <c r="H1664">
        <v>45.355200000000004</v>
      </c>
      <c r="I1664">
        <v>13.605700000000001</v>
      </c>
      <c r="J1664">
        <v>44.297699999999999</v>
      </c>
      <c r="K1664">
        <v>232.68100000000001</v>
      </c>
      <c r="L1664">
        <v>1.2300499999999999E-3</v>
      </c>
      <c r="M1664">
        <v>0.99999899999999997</v>
      </c>
      <c r="N1664">
        <v>0</v>
      </c>
      <c r="O1664" t="s">
        <v>42</v>
      </c>
    </row>
    <row r="1665" spans="1:25" x14ac:dyDescent="0.25">
      <c r="A1665" t="s">
        <v>160</v>
      </c>
      <c r="B1665">
        <v>448.48599999999999</v>
      </c>
      <c r="C1665">
        <v>388.12700000000001</v>
      </c>
      <c r="D1665">
        <v>388.07100000000003</v>
      </c>
      <c r="E1665">
        <v>383.80200000000002</v>
      </c>
      <c r="F1665">
        <v>10.971500000000001</v>
      </c>
      <c r="G1665">
        <v>130.251</v>
      </c>
      <c r="H1665">
        <v>45.635800000000003</v>
      </c>
      <c r="I1665">
        <v>13.4903</v>
      </c>
      <c r="J1665">
        <v>44.451500000000003</v>
      </c>
      <c r="K1665">
        <v>224.465</v>
      </c>
      <c r="L1665">
        <v>1.2300499999999999E-3</v>
      </c>
      <c r="M1665">
        <v>0.99901899999999999</v>
      </c>
      <c r="N1665">
        <v>0</v>
      </c>
      <c r="O1665" t="s">
        <v>42</v>
      </c>
    </row>
    <row r="1666" spans="1:25" x14ac:dyDescent="0.25">
      <c r="A1666" t="s">
        <v>160</v>
      </c>
      <c r="B1666">
        <v>461.54300000000001</v>
      </c>
      <c r="C1666">
        <v>398.07400000000001</v>
      </c>
      <c r="D1666">
        <v>398.02100000000002</v>
      </c>
      <c r="E1666">
        <v>393.791</v>
      </c>
      <c r="F1666">
        <v>10.8553</v>
      </c>
      <c r="G1666">
        <v>130.453</v>
      </c>
      <c r="H1666">
        <v>45.215200000000003</v>
      </c>
      <c r="I1666">
        <v>13.5558</v>
      </c>
      <c r="J1666">
        <v>44.76</v>
      </c>
      <c r="K1666">
        <v>234.32300000000001</v>
      </c>
      <c r="L1666">
        <v>1.2300499999999999E-3</v>
      </c>
      <c r="M1666">
        <v>0.99912999999999996</v>
      </c>
      <c r="N1666">
        <v>0</v>
      </c>
      <c r="O1666" t="s">
        <v>42</v>
      </c>
    </row>
    <row r="1667" spans="1:25" x14ac:dyDescent="0.25">
      <c r="A1667" t="s">
        <v>160</v>
      </c>
      <c r="B1667">
        <v>457.68099999999998</v>
      </c>
      <c r="C1667">
        <v>396.01299999999998</v>
      </c>
      <c r="D1667">
        <v>395.95600000000002</v>
      </c>
      <c r="E1667">
        <v>391.66300000000001</v>
      </c>
      <c r="F1667">
        <v>10.931100000000001</v>
      </c>
      <c r="G1667">
        <v>131.601</v>
      </c>
      <c r="H1667">
        <v>45.909500000000001</v>
      </c>
      <c r="I1667">
        <v>13.7165</v>
      </c>
      <c r="J1667">
        <v>45.109400000000001</v>
      </c>
      <c r="K1667">
        <v>230.81700000000001</v>
      </c>
      <c r="L1667">
        <v>1.23007E-3</v>
      </c>
      <c r="M1667">
        <v>0.99945899999999999</v>
      </c>
      <c r="N1667">
        <v>0</v>
      </c>
      <c r="O1667" t="s">
        <v>42</v>
      </c>
    </row>
    <row r="1668" spans="1:25" x14ac:dyDescent="0.25">
      <c r="A1668" t="s">
        <v>160</v>
      </c>
      <c r="B1668">
        <v>466.839</v>
      </c>
      <c r="C1668">
        <v>403.827</v>
      </c>
      <c r="D1668">
        <v>403.77800000000002</v>
      </c>
      <c r="E1668">
        <v>399.54700000000003</v>
      </c>
      <c r="F1668">
        <v>10.8291</v>
      </c>
      <c r="G1668">
        <v>129.577</v>
      </c>
      <c r="H1668">
        <v>45.447400000000002</v>
      </c>
      <c r="I1668">
        <v>13.603300000000001</v>
      </c>
      <c r="J1668">
        <v>43.904000000000003</v>
      </c>
      <c r="K1668">
        <v>240.90199999999999</v>
      </c>
      <c r="L1668">
        <v>1.2300499999999999E-3</v>
      </c>
      <c r="M1668">
        <v>0.99995599999999996</v>
      </c>
      <c r="N1668">
        <v>0</v>
      </c>
      <c r="O1668" t="s">
        <v>42</v>
      </c>
    </row>
    <row r="1669" spans="1:25" x14ac:dyDescent="0.25">
      <c r="A1669" t="s">
        <v>160</v>
      </c>
      <c r="B1669">
        <v>469.512</v>
      </c>
      <c r="C1669">
        <v>404.928</v>
      </c>
      <c r="D1669">
        <v>404.875</v>
      </c>
      <c r="E1669">
        <v>400.62099999999998</v>
      </c>
      <c r="F1669">
        <v>10.9619</v>
      </c>
      <c r="G1669">
        <v>131.28399999999999</v>
      </c>
      <c r="H1669">
        <v>45.944499999999998</v>
      </c>
      <c r="I1669">
        <v>13.564</v>
      </c>
      <c r="J1669">
        <v>44.917499999999997</v>
      </c>
      <c r="K1669">
        <v>240.15799999999999</v>
      </c>
      <c r="L1669">
        <v>1.2300499999999999E-3</v>
      </c>
      <c r="M1669">
        <v>0.99957300000000004</v>
      </c>
      <c r="N1669">
        <v>0</v>
      </c>
      <c r="O1669" t="s">
        <v>42</v>
      </c>
    </row>
    <row r="1670" spans="1:25" x14ac:dyDescent="0.25">
      <c r="A1670" t="s">
        <v>160</v>
      </c>
      <c r="B1670">
        <v>456.32400000000001</v>
      </c>
      <c r="C1670">
        <v>394.43099999999998</v>
      </c>
      <c r="D1670">
        <v>394.37900000000002</v>
      </c>
      <c r="E1670">
        <v>390.13200000000001</v>
      </c>
      <c r="F1670">
        <v>11.5061</v>
      </c>
      <c r="G1670">
        <v>130.166</v>
      </c>
      <c r="H1670">
        <v>45.7087</v>
      </c>
      <c r="I1670">
        <v>13.5916</v>
      </c>
      <c r="J1670">
        <v>43.975700000000003</v>
      </c>
      <c r="K1670">
        <v>230.15899999999999</v>
      </c>
      <c r="L1670">
        <v>1.2300600000000001E-3</v>
      </c>
      <c r="M1670">
        <v>0.99972799999999995</v>
      </c>
      <c r="N1670">
        <v>0</v>
      </c>
      <c r="O1670" t="s">
        <v>42</v>
      </c>
    </row>
    <row r="1671" spans="1:25" x14ac:dyDescent="0.25">
      <c r="A1671" t="s">
        <v>160</v>
      </c>
      <c r="B1671">
        <v>442.62</v>
      </c>
      <c r="C1671">
        <v>383.03800000000001</v>
      </c>
      <c r="D1671">
        <v>382.98899999999998</v>
      </c>
      <c r="E1671">
        <v>378.81200000000001</v>
      </c>
      <c r="F1671">
        <v>10.830399999999999</v>
      </c>
      <c r="G1671">
        <v>129.631</v>
      </c>
      <c r="H1671">
        <v>45.171500000000002</v>
      </c>
      <c r="I1671">
        <v>13.3954</v>
      </c>
      <c r="J1671">
        <v>43.724899999999998</v>
      </c>
      <c r="K1671">
        <v>220.345</v>
      </c>
      <c r="L1671">
        <v>1.2300799999999999E-3</v>
      </c>
      <c r="M1671">
        <v>0.99920799999999999</v>
      </c>
      <c r="N1671">
        <v>0</v>
      </c>
      <c r="O1671" t="s">
        <v>42</v>
      </c>
    </row>
    <row r="1672" spans="1:25" x14ac:dyDescent="0.25">
      <c r="A1672" t="s">
        <v>160</v>
      </c>
      <c r="B1672">
        <v>457.67099999999999</v>
      </c>
      <c r="C1672">
        <v>394.28500000000003</v>
      </c>
      <c r="D1672">
        <v>394.233</v>
      </c>
      <c r="E1672">
        <v>389.89699999999999</v>
      </c>
      <c r="F1672">
        <v>10.8337</v>
      </c>
      <c r="G1672">
        <v>130.779</v>
      </c>
      <c r="H1672">
        <v>45.805599999999998</v>
      </c>
      <c r="I1672">
        <v>13.8226</v>
      </c>
      <c r="J1672">
        <v>44.140900000000002</v>
      </c>
      <c r="K1672">
        <v>230.06700000000001</v>
      </c>
      <c r="L1672">
        <v>1.2300499999999999E-3</v>
      </c>
      <c r="M1672">
        <v>0.99955099999999997</v>
      </c>
      <c r="N1672">
        <v>0</v>
      </c>
      <c r="O1672" t="s">
        <v>42</v>
      </c>
    </row>
    <row r="1673" spans="1:25" x14ac:dyDescent="0.25">
      <c r="A1673" t="s">
        <v>160</v>
      </c>
      <c r="B1673">
        <v>458.74099999999999</v>
      </c>
      <c r="C1673">
        <v>395.65800000000002</v>
      </c>
      <c r="D1673">
        <v>395.608</v>
      </c>
      <c r="E1673">
        <v>391.40300000000002</v>
      </c>
      <c r="F1673">
        <v>10.7783</v>
      </c>
      <c r="G1673">
        <v>130.04900000000001</v>
      </c>
      <c r="H1673">
        <v>45.834299999999999</v>
      </c>
      <c r="I1673">
        <v>13.6554</v>
      </c>
      <c r="J1673">
        <v>43.944099999999999</v>
      </c>
      <c r="K1673">
        <v>232.39599999999999</v>
      </c>
      <c r="L1673">
        <v>1.23011E-3</v>
      </c>
      <c r="M1673">
        <v>0.99985000000000002</v>
      </c>
      <c r="N1673">
        <v>0</v>
      </c>
      <c r="O1673" t="s">
        <v>42</v>
      </c>
    </row>
    <row r="1674" spans="1:25" x14ac:dyDescent="0.25">
      <c r="A1674" t="s">
        <v>160</v>
      </c>
      <c r="B1674">
        <v>453.93900000000002</v>
      </c>
      <c r="C1674">
        <v>392.88900000000001</v>
      </c>
      <c r="D1674">
        <v>392.834</v>
      </c>
      <c r="E1674">
        <v>388.54899999999998</v>
      </c>
      <c r="F1674">
        <v>11.030099999999999</v>
      </c>
      <c r="G1674">
        <v>129.929</v>
      </c>
      <c r="H1674">
        <v>45.070799999999998</v>
      </c>
      <c r="I1674">
        <v>13.5998</v>
      </c>
      <c r="J1674">
        <v>44.562399999999997</v>
      </c>
      <c r="K1674">
        <v>229.404</v>
      </c>
      <c r="L1674">
        <v>1.2300499999999999E-3</v>
      </c>
      <c r="M1674">
        <v>0.99999899999999997</v>
      </c>
      <c r="N1674">
        <v>0</v>
      </c>
      <c r="O1674" t="s">
        <v>42</v>
      </c>
    </row>
    <row r="1675" spans="1:25" x14ac:dyDescent="0.25">
      <c r="A1675" t="s">
        <v>160</v>
      </c>
      <c r="B1675">
        <v>448.11200000000002</v>
      </c>
      <c r="C1675">
        <v>383.6</v>
      </c>
      <c r="D1675">
        <v>383.548</v>
      </c>
      <c r="E1675">
        <v>379.33</v>
      </c>
      <c r="F1675">
        <v>10.895099999999999</v>
      </c>
      <c r="G1675">
        <v>129.97300000000001</v>
      </c>
      <c r="H1675">
        <v>45.505200000000002</v>
      </c>
      <c r="I1675">
        <v>13.658799999999999</v>
      </c>
      <c r="J1675">
        <v>44.271500000000003</v>
      </c>
      <c r="K1675">
        <v>220.35</v>
      </c>
      <c r="L1675">
        <v>1.2300499999999999E-3</v>
      </c>
      <c r="M1675">
        <v>0.99957700000000005</v>
      </c>
      <c r="N1675">
        <v>0</v>
      </c>
      <c r="O1675" t="s">
        <v>42</v>
      </c>
    </row>
    <row r="1676" spans="1:25" x14ac:dyDescent="0.25">
      <c r="A1676" t="s">
        <v>160</v>
      </c>
      <c r="B1676">
        <v>471.50599999999997</v>
      </c>
      <c r="C1676">
        <v>406.13400000000001</v>
      </c>
      <c r="D1676">
        <v>406.08600000000001</v>
      </c>
      <c r="E1676">
        <v>401.87299999999999</v>
      </c>
      <c r="F1676">
        <v>10.665699999999999</v>
      </c>
      <c r="G1676">
        <v>130.12200000000001</v>
      </c>
      <c r="H1676">
        <v>45.4803</v>
      </c>
      <c r="I1676">
        <v>13.5776</v>
      </c>
      <c r="J1676">
        <v>44.11</v>
      </c>
      <c r="K1676">
        <v>242.86199999999999</v>
      </c>
      <c r="L1676">
        <v>1.2300900000000001E-3</v>
      </c>
      <c r="M1676">
        <v>0.99993900000000002</v>
      </c>
      <c r="N1676">
        <v>0</v>
      </c>
      <c r="O1676" t="s">
        <v>42</v>
      </c>
    </row>
    <row r="1677" spans="1:25" x14ac:dyDescent="0.25">
      <c r="A1677" t="s">
        <v>160</v>
      </c>
      <c r="B1677">
        <v>454.16300000000001</v>
      </c>
      <c r="C1677">
        <v>391.04700000000003</v>
      </c>
      <c r="D1677">
        <v>390.99599999999998</v>
      </c>
      <c r="E1677">
        <v>386.791</v>
      </c>
      <c r="F1677">
        <v>11.200100000000001</v>
      </c>
      <c r="G1677">
        <v>129.61099999999999</v>
      </c>
      <c r="H1677">
        <v>45.864800000000002</v>
      </c>
      <c r="I1677">
        <v>13.6502</v>
      </c>
      <c r="J1677">
        <v>43.6995</v>
      </c>
      <c r="K1677">
        <v>227.92400000000001</v>
      </c>
      <c r="L1677">
        <v>1.23007E-3</v>
      </c>
      <c r="M1677">
        <v>0.998475</v>
      </c>
      <c r="N1677">
        <v>0</v>
      </c>
      <c r="O1677" t="s">
        <v>42</v>
      </c>
    </row>
    <row r="1678" spans="1:25" x14ac:dyDescent="0.25">
      <c r="A1678" t="s">
        <v>160</v>
      </c>
      <c r="B1678">
        <v>452.80599999999998</v>
      </c>
      <c r="C1678">
        <v>388.45400000000001</v>
      </c>
      <c r="D1678">
        <v>388.40100000000001</v>
      </c>
      <c r="E1678">
        <v>384.19400000000002</v>
      </c>
      <c r="F1678">
        <v>10.961</v>
      </c>
      <c r="G1678">
        <v>129.60300000000001</v>
      </c>
      <c r="H1678">
        <v>45.413400000000003</v>
      </c>
      <c r="I1678">
        <v>13.710800000000001</v>
      </c>
      <c r="J1678">
        <v>43.846299999999999</v>
      </c>
      <c r="K1678">
        <v>225.68600000000001</v>
      </c>
      <c r="L1678">
        <v>1.2300499999999999E-3</v>
      </c>
      <c r="M1678">
        <v>0.99957399999999996</v>
      </c>
      <c r="N1678">
        <v>0</v>
      </c>
      <c r="O1678" t="s">
        <v>42</v>
      </c>
    </row>
    <row r="1679" spans="1:25" x14ac:dyDescent="0.25">
      <c r="A1679" t="s">
        <v>160</v>
      </c>
      <c r="B1679">
        <v>440.74400000000003</v>
      </c>
      <c r="C1679">
        <v>379.154</v>
      </c>
      <c r="D1679">
        <v>379.10599999999999</v>
      </c>
      <c r="E1679">
        <v>374.97199999999998</v>
      </c>
      <c r="F1679">
        <v>10.635999999999999</v>
      </c>
      <c r="G1679">
        <v>128.83500000000001</v>
      </c>
      <c r="H1679">
        <v>45.383299999999998</v>
      </c>
      <c r="I1679">
        <v>13.4389</v>
      </c>
      <c r="J1679">
        <v>43.258099999999999</v>
      </c>
      <c r="K1679">
        <v>217.57900000000001</v>
      </c>
      <c r="L1679">
        <v>1.2300499999999999E-3</v>
      </c>
      <c r="M1679">
        <v>0.99968699999999999</v>
      </c>
      <c r="N1679">
        <v>0</v>
      </c>
      <c r="O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160</v>
      </c>
      <c r="B1680">
        <v>453.50400000000002</v>
      </c>
      <c r="C1680">
        <v>390.786</v>
      </c>
      <c r="D1680">
        <v>390.73200000000003</v>
      </c>
      <c r="E1680">
        <v>386.43099999999998</v>
      </c>
      <c r="F1680">
        <v>11.1495</v>
      </c>
      <c r="G1680">
        <v>130.18799999999999</v>
      </c>
      <c r="H1680">
        <v>45.230600000000003</v>
      </c>
      <c r="I1680">
        <v>13.5755</v>
      </c>
      <c r="J1680">
        <v>44.8414</v>
      </c>
      <c r="K1680">
        <v>226.89500000000001</v>
      </c>
      <c r="L1680">
        <v>1.2300499999999999E-3</v>
      </c>
      <c r="M1680">
        <v>0.99738700000000002</v>
      </c>
      <c r="N1680">
        <v>0</v>
      </c>
      <c r="O1680" t="s">
        <v>42</v>
      </c>
      <c r="R1680">
        <f>AVERAGE(B1631:B1680)</f>
        <v>457.41244</v>
      </c>
      <c r="S1680">
        <f>AVERAGE(C1631:C1680)</f>
        <v>394.92190000000005</v>
      </c>
      <c r="U1680">
        <f>_xlfn.VAR.P(B1631:B1680)</f>
        <v>69.375427926400008</v>
      </c>
      <c r="V1680">
        <f>_xlfn.VAR.P(C1631:C1680)</f>
        <v>63.601906249999963</v>
      </c>
      <c r="X1680">
        <f>1.96*SQRT(U1680)/50</f>
        <v>0.32650429946452975</v>
      </c>
      <c r="Y1680">
        <f>1.96*SQRT(V1680)/50</f>
        <v>0.31262314888696252</v>
      </c>
    </row>
    <row r="1681" spans="1:14" x14ac:dyDescent="0.25">
      <c r="A1681" t="s">
        <v>161</v>
      </c>
      <c r="B1681">
        <v>23078.617399999999</v>
      </c>
      <c r="C1681" t="s">
        <v>36</v>
      </c>
    </row>
    <row r="1682" spans="1:14" x14ac:dyDescent="0.25">
      <c r="A1682" t="s">
        <v>162</v>
      </c>
      <c r="B1682">
        <v>397.37400000000002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1.2300600000000001E-3</v>
      </c>
      <c r="L1682">
        <v>0.99739199999999995</v>
      </c>
      <c r="M1682">
        <v>0</v>
      </c>
      <c r="N1682" t="s">
        <v>42</v>
      </c>
    </row>
    <row r="1683" spans="1:14" x14ac:dyDescent="0.25">
      <c r="A1683" t="s">
        <v>162</v>
      </c>
      <c r="B1683">
        <v>397.03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1.2300499999999999E-3</v>
      </c>
      <c r="L1683">
        <v>0.99950600000000001</v>
      </c>
      <c r="M1683">
        <v>0</v>
      </c>
      <c r="N1683" t="s">
        <v>42</v>
      </c>
    </row>
    <row r="1684" spans="1:14" x14ac:dyDescent="0.25">
      <c r="A1684" t="s">
        <v>162</v>
      </c>
      <c r="B1684">
        <v>411.69200000000001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1.2300499999999999E-3</v>
      </c>
      <c r="L1684">
        <v>0.99932799999999999</v>
      </c>
      <c r="M1684">
        <v>0</v>
      </c>
      <c r="N1684" t="s">
        <v>42</v>
      </c>
    </row>
    <row r="1685" spans="1:14" x14ac:dyDescent="0.25">
      <c r="A1685" t="s">
        <v>162</v>
      </c>
      <c r="B1685">
        <v>390.363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1.2300499999999999E-3</v>
      </c>
      <c r="L1685">
        <v>0.99966200000000005</v>
      </c>
      <c r="M1685">
        <v>0</v>
      </c>
      <c r="N1685" t="s">
        <v>42</v>
      </c>
    </row>
    <row r="1686" spans="1:14" x14ac:dyDescent="0.25">
      <c r="A1686" t="s">
        <v>162</v>
      </c>
      <c r="B1686">
        <v>398.11099999999999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1.2300499999999999E-3</v>
      </c>
      <c r="L1686">
        <v>0.99910200000000005</v>
      </c>
      <c r="M1686">
        <v>0</v>
      </c>
      <c r="N1686" t="s">
        <v>42</v>
      </c>
    </row>
    <row r="1687" spans="1:14" x14ac:dyDescent="0.25">
      <c r="A1687" t="s">
        <v>162</v>
      </c>
      <c r="B1687">
        <v>398.56400000000002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1.2300600000000001E-3</v>
      </c>
      <c r="L1687">
        <v>0.99970199999999998</v>
      </c>
      <c r="M1687">
        <v>0</v>
      </c>
      <c r="N1687" t="s">
        <v>42</v>
      </c>
    </row>
    <row r="1688" spans="1:14" x14ac:dyDescent="0.25">
      <c r="A1688" t="s">
        <v>162</v>
      </c>
      <c r="B1688">
        <v>389.54599999999999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1.23007E-3</v>
      </c>
      <c r="L1688">
        <v>0.998278</v>
      </c>
      <c r="M1688">
        <v>0</v>
      </c>
      <c r="N1688" t="s">
        <v>42</v>
      </c>
    </row>
    <row r="1689" spans="1:14" x14ac:dyDescent="0.25">
      <c r="A1689" t="s">
        <v>162</v>
      </c>
      <c r="B1689">
        <v>415.30900000000003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1.2300499999999999E-3</v>
      </c>
      <c r="L1689">
        <v>0.99990999999999997</v>
      </c>
      <c r="M1689">
        <v>0</v>
      </c>
      <c r="N1689" t="s">
        <v>42</v>
      </c>
    </row>
    <row r="1690" spans="1:14" x14ac:dyDescent="0.25">
      <c r="A1690" t="s">
        <v>162</v>
      </c>
      <c r="B1690">
        <v>398.15499999999997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1.2300499999999999E-3</v>
      </c>
      <c r="L1690">
        <v>0.99946599999999997</v>
      </c>
      <c r="M1690">
        <v>0</v>
      </c>
      <c r="N1690" t="s">
        <v>42</v>
      </c>
    </row>
    <row r="1691" spans="1:14" x14ac:dyDescent="0.25">
      <c r="A1691" t="s">
        <v>162</v>
      </c>
      <c r="B1691">
        <v>410.25599999999997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1.2300499999999999E-3</v>
      </c>
      <c r="L1691">
        <v>0.99964500000000001</v>
      </c>
      <c r="M1691">
        <v>0</v>
      </c>
      <c r="N1691" t="s">
        <v>42</v>
      </c>
    </row>
    <row r="1692" spans="1:14" x14ac:dyDescent="0.25">
      <c r="A1692" t="s">
        <v>162</v>
      </c>
      <c r="B1692">
        <v>410.56599999999997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1.2300499999999999E-3</v>
      </c>
      <c r="L1692">
        <v>0.99937900000000002</v>
      </c>
      <c r="M1692">
        <v>0</v>
      </c>
      <c r="N1692" t="s">
        <v>42</v>
      </c>
    </row>
    <row r="1693" spans="1:14" x14ac:dyDescent="0.25">
      <c r="A1693" t="s">
        <v>162</v>
      </c>
      <c r="B1693">
        <v>405.26400000000001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1.2300499999999999E-3</v>
      </c>
      <c r="L1693">
        <v>0.99951900000000005</v>
      </c>
      <c r="M1693">
        <v>0</v>
      </c>
      <c r="N1693" t="s">
        <v>42</v>
      </c>
    </row>
    <row r="1694" spans="1:14" x14ac:dyDescent="0.25">
      <c r="A1694" t="s">
        <v>162</v>
      </c>
      <c r="B1694">
        <v>402.48700000000002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1.2300600000000001E-3</v>
      </c>
      <c r="L1694">
        <v>0.99908399999999997</v>
      </c>
      <c r="M1694">
        <v>0</v>
      </c>
      <c r="N1694" t="s">
        <v>42</v>
      </c>
    </row>
    <row r="1695" spans="1:14" x14ac:dyDescent="0.25">
      <c r="A1695" t="s">
        <v>162</v>
      </c>
      <c r="B1695">
        <v>400.45699999999999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1.2300499999999999E-3</v>
      </c>
      <c r="L1695">
        <v>0.99897999999999998</v>
      </c>
      <c r="M1695">
        <v>0</v>
      </c>
      <c r="N1695" t="s">
        <v>42</v>
      </c>
    </row>
    <row r="1696" spans="1:14" x14ac:dyDescent="0.25">
      <c r="A1696" t="s">
        <v>162</v>
      </c>
      <c r="B1696">
        <v>400.09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1.2300499999999999E-3</v>
      </c>
      <c r="L1696">
        <v>0.99988200000000005</v>
      </c>
      <c r="M1696">
        <v>0</v>
      </c>
      <c r="N1696" t="s">
        <v>42</v>
      </c>
    </row>
    <row r="1697" spans="1:14" x14ac:dyDescent="0.25">
      <c r="A1697" t="s">
        <v>162</v>
      </c>
      <c r="B1697">
        <v>412.02699999999999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1.2300499999999999E-3</v>
      </c>
      <c r="L1697">
        <v>0.99997199999999997</v>
      </c>
      <c r="M1697">
        <v>0</v>
      </c>
      <c r="N1697" t="s">
        <v>42</v>
      </c>
    </row>
    <row r="1698" spans="1:14" x14ac:dyDescent="0.25">
      <c r="A1698" t="s">
        <v>162</v>
      </c>
      <c r="B1698">
        <v>401.31400000000002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1.2300499999999999E-3</v>
      </c>
      <c r="L1698">
        <v>0.99971600000000005</v>
      </c>
      <c r="M1698">
        <v>0</v>
      </c>
      <c r="N1698" t="s">
        <v>42</v>
      </c>
    </row>
    <row r="1699" spans="1:14" x14ac:dyDescent="0.25">
      <c r="A1699" t="s">
        <v>162</v>
      </c>
      <c r="B1699">
        <v>396.20299999999997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1.2300600000000001E-3</v>
      </c>
      <c r="L1699">
        <v>0.99966699999999997</v>
      </c>
      <c r="M1699">
        <v>0</v>
      </c>
      <c r="N1699" t="s">
        <v>42</v>
      </c>
    </row>
    <row r="1700" spans="1:14" x14ac:dyDescent="0.25">
      <c r="A1700" t="s">
        <v>162</v>
      </c>
      <c r="B1700">
        <v>401.12400000000002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1.23007E-3</v>
      </c>
      <c r="L1700">
        <v>0.99939599999999995</v>
      </c>
      <c r="M1700">
        <v>0</v>
      </c>
      <c r="N1700" t="s">
        <v>42</v>
      </c>
    </row>
    <row r="1701" spans="1:14" x14ac:dyDescent="0.25">
      <c r="A1701" t="s">
        <v>162</v>
      </c>
      <c r="B1701">
        <v>394.56900000000002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1.2300499999999999E-3</v>
      </c>
      <c r="L1701">
        <v>0.99904400000000004</v>
      </c>
      <c r="M1701">
        <v>0</v>
      </c>
      <c r="N1701" t="s">
        <v>42</v>
      </c>
    </row>
    <row r="1702" spans="1:14" x14ac:dyDescent="0.25">
      <c r="A1702" t="s">
        <v>162</v>
      </c>
      <c r="B1702">
        <v>402.26799999999997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1.2300499999999999E-3</v>
      </c>
      <c r="L1702">
        <v>0.998691</v>
      </c>
      <c r="M1702">
        <v>0</v>
      </c>
      <c r="N1702" t="s">
        <v>42</v>
      </c>
    </row>
    <row r="1703" spans="1:14" x14ac:dyDescent="0.25">
      <c r="A1703" t="s">
        <v>162</v>
      </c>
      <c r="B1703">
        <v>400.291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1.2300499999999999E-3</v>
      </c>
      <c r="L1703">
        <v>0.99997800000000003</v>
      </c>
      <c r="M1703">
        <v>0</v>
      </c>
      <c r="N1703" t="s">
        <v>42</v>
      </c>
    </row>
    <row r="1704" spans="1:14" x14ac:dyDescent="0.25">
      <c r="A1704" t="s">
        <v>162</v>
      </c>
      <c r="B1704">
        <v>398.39600000000002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1.23007E-3</v>
      </c>
      <c r="L1704">
        <v>0.99957200000000002</v>
      </c>
      <c r="M1704">
        <v>0</v>
      </c>
      <c r="N1704" t="s">
        <v>42</v>
      </c>
    </row>
    <row r="1705" spans="1:14" x14ac:dyDescent="0.25">
      <c r="A1705" t="s">
        <v>162</v>
      </c>
      <c r="B1705">
        <v>410.45800000000003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1.2300499999999999E-3</v>
      </c>
      <c r="L1705">
        <v>0.99982300000000002</v>
      </c>
      <c r="M1705">
        <v>0</v>
      </c>
      <c r="N1705" t="s">
        <v>42</v>
      </c>
    </row>
    <row r="1706" spans="1:14" x14ac:dyDescent="0.25">
      <c r="A1706" t="s">
        <v>162</v>
      </c>
      <c r="B1706">
        <v>395.185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1.2300499999999999E-3</v>
      </c>
      <c r="L1706">
        <v>0.99984700000000004</v>
      </c>
      <c r="M1706">
        <v>0</v>
      </c>
      <c r="N1706" t="s">
        <v>42</v>
      </c>
    </row>
    <row r="1707" spans="1:14" x14ac:dyDescent="0.25">
      <c r="A1707" t="s">
        <v>162</v>
      </c>
      <c r="B1707">
        <v>396.029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1.2300499999999999E-3</v>
      </c>
      <c r="L1707">
        <v>0.999579</v>
      </c>
      <c r="M1707">
        <v>0</v>
      </c>
      <c r="N1707" t="s">
        <v>42</v>
      </c>
    </row>
    <row r="1708" spans="1:14" x14ac:dyDescent="0.25">
      <c r="A1708" t="s">
        <v>162</v>
      </c>
      <c r="B1708">
        <v>383.62900000000002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1.2300799999999999E-3</v>
      </c>
      <c r="L1708">
        <v>0.999838</v>
      </c>
      <c r="M1708">
        <v>0</v>
      </c>
      <c r="N1708" t="s">
        <v>42</v>
      </c>
    </row>
    <row r="1709" spans="1:14" x14ac:dyDescent="0.25">
      <c r="A1709" t="s">
        <v>162</v>
      </c>
      <c r="B1709">
        <v>413.07100000000003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1.2300499999999999E-3</v>
      </c>
      <c r="L1709">
        <v>0.99994700000000003</v>
      </c>
      <c r="M1709">
        <v>0</v>
      </c>
      <c r="N1709" t="s">
        <v>42</v>
      </c>
    </row>
    <row r="1710" spans="1:14" x14ac:dyDescent="0.25">
      <c r="A1710" t="s">
        <v>162</v>
      </c>
      <c r="B1710">
        <v>404.435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1.2300499999999999E-3</v>
      </c>
      <c r="L1710">
        <v>0.999058</v>
      </c>
      <c r="M1710">
        <v>0</v>
      </c>
      <c r="N1710" t="s">
        <v>42</v>
      </c>
    </row>
    <row r="1711" spans="1:14" x14ac:dyDescent="0.25">
      <c r="A1711" t="s">
        <v>162</v>
      </c>
      <c r="B1711">
        <v>399.49900000000002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1.2300499999999999E-3</v>
      </c>
      <c r="L1711">
        <v>0.99973199999999995</v>
      </c>
      <c r="M1711">
        <v>0</v>
      </c>
      <c r="N1711" t="s">
        <v>42</v>
      </c>
    </row>
    <row r="1712" spans="1:14" x14ac:dyDescent="0.25">
      <c r="A1712" t="s">
        <v>162</v>
      </c>
      <c r="B1712">
        <v>399.47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1.23007E-3</v>
      </c>
      <c r="L1712">
        <v>0.999807</v>
      </c>
      <c r="M1712">
        <v>0</v>
      </c>
      <c r="N1712" t="s">
        <v>42</v>
      </c>
    </row>
    <row r="1713" spans="1:14" x14ac:dyDescent="0.25">
      <c r="A1713" t="s">
        <v>162</v>
      </c>
      <c r="B1713">
        <v>411.51799999999997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1.2300499999999999E-3</v>
      </c>
      <c r="L1713">
        <v>0.99814499999999995</v>
      </c>
      <c r="M1713">
        <v>0</v>
      </c>
      <c r="N1713" t="s">
        <v>42</v>
      </c>
    </row>
    <row r="1714" spans="1:14" x14ac:dyDescent="0.25">
      <c r="A1714" t="s">
        <v>162</v>
      </c>
      <c r="B1714">
        <v>398.68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1.2300499999999999E-3</v>
      </c>
      <c r="L1714">
        <v>0.999857</v>
      </c>
      <c r="M1714">
        <v>0</v>
      </c>
      <c r="N1714" t="s">
        <v>42</v>
      </c>
    </row>
    <row r="1715" spans="1:14" x14ac:dyDescent="0.25">
      <c r="A1715" t="s">
        <v>162</v>
      </c>
      <c r="B1715">
        <v>390.73099999999999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1.23007E-3</v>
      </c>
      <c r="L1715">
        <v>0.99944200000000005</v>
      </c>
      <c r="M1715">
        <v>0</v>
      </c>
      <c r="N1715" t="s">
        <v>42</v>
      </c>
    </row>
    <row r="1716" spans="1:14" x14ac:dyDescent="0.25">
      <c r="A1716" t="s">
        <v>162</v>
      </c>
      <c r="B1716">
        <v>409.92700000000002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1.2300799999999999E-3</v>
      </c>
      <c r="L1716">
        <v>0.99937900000000002</v>
      </c>
      <c r="M1716">
        <v>0</v>
      </c>
      <c r="N1716" t="s">
        <v>42</v>
      </c>
    </row>
    <row r="1717" spans="1:14" x14ac:dyDescent="0.25">
      <c r="A1717" t="s">
        <v>162</v>
      </c>
      <c r="B1717">
        <v>397.899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1.2300600000000001E-3</v>
      </c>
      <c r="L1717">
        <v>0.99961800000000001</v>
      </c>
      <c r="M1717">
        <v>0</v>
      </c>
      <c r="N1717" t="s">
        <v>42</v>
      </c>
    </row>
    <row r="1718" spans="1:14" x14ac:dyDescent="0.25">
      <c r="A1718" t="s">
        <v>162</v>
      </c>
      <c r="B1718">
        <v>400.77600000000001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1.2301E-3</v>
      </c>
      <c r="L1718">
        <v>0.99939599999999995</v>
      </c>
      <c r="M1718">
        <v>0</v>
      </c>
      <c r="N1718" t="s">
        <v>42</v>
      </c>
    </row>
    <row r="1719" spans="1:14" x14ac:dyDescent="0.25">
      <c r="A1719" t="s">
        <v>162</v>
      </c>
      <c r="B1719">
        <v>391.35300000000001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1.2300499999999999E-3</v>
      </c>
      <c r="L1719">
        <v>0.99936100000000005</v>
      </c>
      <c r="M1719">
        <v>0</v>
      </c>
      <c r="N1719" t="s">
        <v>42</v>
      </c>
    </row>
    <row r="1720" spans="1:14" x14ac:dyDescent="0.25">
      <c r="A1720" t="s">
        <v>162</v>
      </c>
      <c r="B1720">
        <v>401.08600000000001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1.2300499999999999E-3</v>
      </c>
      <c r="L1720">
        <v>0.99979499999999999</v>
      </c>
      <c r="M1720">
        <v>0</v>
      </c>
      <c r="N1720" t="s">
        <v>42</v>
      </c>
    </row>
    <row r="1721" spans="1:14" x14ac:dyDescent="0.25">
      <c r="A1721" t="s">
        <v>162</v>
      </c>
      <c r="B1721">
        <v>406.63099999999997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1.23007E-3</v>
      </c>
      <c r="L1721">
        <v>0.99954100000000001</v>
      </c>
      <c r="M1721">
        <v>0</v>
      </c>
      <c r="N1721" t="s">
        <v>42</v>
      </c>
    </row>
    <row r="1722" spans="1:14" x14ac:dyDescent="0.25">
      <c r="A1722" t="s">
        <v>162</v>
      </c>
      <c r="B1722">
        <v>404.601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1.2300499999999999E-3</v>
      </c>
      <c r="L1722">
        <v>0.99966900000000003</v>
      </c>
      <c r="M1722">
        <v>0</v>
      </c>
      <c r="N1722" t="s">
        <v>42</v>
      </c>
    </row>
    <row r="1723" spans="1:14" x14ac:dyDescent="0.25">
      <c r="A1723" t="s">
        <v>162</v>
      </c>
      <c r="B1723">
        <v>405.28500000000003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1.2300900000000001E-3</v>
      </c>
      <c r="L1723">
        <v>0.99973800000000002</v>
      </c>
      <c r="M1723">
        <v>0</v>
      </c>
      <c r="N1723" t="s">
        <v>42</v>
      </c>
    </row>
    <row r="1724" spans="1:14" x14ac:dyDescent="0.25">
      <c r="A1724" t="s">
        <v>162</v>
      </c>
      <c r="B1724">
        <v>412.84300000000002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1.2300499999999999E-3</v>
      </c>
      <c r="L1724">
        <v>0.99897000000000002</v>
      </c>
      <c r="M1724">
        <v>0</v>
      </c>
      <c r="N1724" t="s">
        <v>42</v>
      </c>
    </row>
    <row r="1725" spans="1:14" x14ac:dyDescent="0.25">
      <c r="A1725" t="s">
        <v>162</v>
      </c>
      <c r="B1725">
        <v>397.31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1.2300499999999999E-3</v>
      </c>
      <c r="L1725">
        <v>0.99940099999999998</v>
      </c>
      <c r="M1725">
        <v>0</v>
      </c>
      <c r="N1725" t="s">
        <v>42</v>
      </c>
    </row>
    <row r="1726" spans="1:14" x14ac:dyDescent="0.25">
      <c r="A1726" t="s">
        <v>162</v>
      </c>
      <c r="B1726">
        <v>383.16399999999999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1.2300499999999999E-3</v>
      </c>
      <c r="L1726">
        <v>0.99895699999999998</v>
      </c>
      <c r="M1726">
        <v>0</v>
      </c>
      <c r="N1726" t="s">
        <v>42</v>
      </c>
    </row>
    <row r="1727" spans="1:14" x14ac:dyDescent="0.25">
      <c r="A1727" t="s">
        <v>162</v>
      </c>
      <c r="B1727">
        <v>408.55599999999998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1.2300600000000001E-3</v>
      </c>
      <c r="L1727">
        <v>0.99963999999999997</v>
      </c>
      <c r="M1727">
        <v>0</v>
      </c>
      <c r="N1727" t="s">
        <v>42</v>
      </c>
    </row>
    <row r="1728" spans="1:14" x14ac:dyDescent="0.25">
      <c r="A1728" t="s">
        <v>162</v>
      </c>
      <c r="B1728">
        <v>403.61200000000002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1.2300900000000001E-3</v>
      </c>
      <c r="L1728">
        <v>0.99997899999999995</v>
      </c>
      <c r="M1728">
        <v>0</v>
      </c>
      <c r="N1728" t="s">
        <v>42</v>
      </c>
    </row>
    <row r="1729" spans="1:25" x14ac:dyDescent="0.25">
      <c r="A1729" t="s">
        <v>162</v>
      </c>
      <c r="B1729">
        <v>398.38600000000002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1.2300499999999999E-3</v>
      </c>
      <c r="L1729">
        <v>0.99988600000000005</v>
      </c>
      <c r="M1729">
        <v>0</v>
      </c>
      <c r="N1729" t="s">
        <v>42</v>
      </c>
    </row>
    <row r="1730" spans="1:25" x14ac:dyDescent="0.25">
      <c r="A1730" t="s">
        <v>162</v>
      </c>
      <c r="B1730">
        <v>403.35300000000001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1.2300499999999999E-3</v>
      </c>
      <c r="L1730">
        <v>0.99998699999999996</v>
      </c>
      <c r="M1730">
        <v>0</v>
      </c>
      <c r="N1730" t="s">
        <v>42</v>
      </c>
    </row>
    <row r="1731" spans="1:25" x14ac:dyDescent="0.25">
      <c r="A1731" t="s">
        <v>162</v>
      </c>
      <c r="B1731">
        <v>406.726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1.2300600000000001E-3</v>
      </c>
      <c r="L1731">
        <v>0.99996300000000005</v>
      </c>
      <c r="M1731">
        <v>0</v>
      </c>
      <c r="N1731" t="s">
        <v>42</v>
      </c>
    </row>
    <row r="1732" spans="1:25" x14ac:dyDescent="0.25">
      <c r="A1732" t="s">
        <v>162</v>
      </c>
      <c r="B1732">
        <v>410.20100000000002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1.2300499999999999E-3</v>
      </c>
      <c r="L1732">
        <v>0.99941199999999997</v>
      </c>
      <c r="M1732">
        <v>0</v>
      </c>
      <c r="N1732" t="s">
        <v>42</v>
      </c>
    </row>
    <row r="1733" spans="1:25" x14ac:dyDescent="0.25">
      <c r="A1733" t="s">
        <v>162</v>
      </c>
      <c r="B1733">
        <v>413.62900000000002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1.2300499999999999E-3</v>
      </c>
      <c r="L1733">
        <v>0.99998699999999996</v>
      </c>
      <c r="M1733">
        <v>0</v>
      </c>
      <c r="N1733" t="s">
        <v>42</v>
      </c>
    </row>
    <row r="1734" spans="1:25" x14ac:dyDescent="0.25">
      <c r="A1734" t="s">
        <v>162</v>
      </c>
      <c r="B1734">
        <v>400.75400000000002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1.23007E-3</v>
      </c>
      <c r="L1734">
        <v>0.99990199999999996</v>
      </c>
      <c r="M1734">
        <v>0</v>
      </c>
      <c r="N1734" t="s">
        <v>42</v>
      </c>
    </row>
    <row r="1735" spans="1:25" x14ac:dyDescent="0.25">
      <c r="A1735" t="s">
        <v>162</v>
      </c>
      <c r="B1735">
        <v>391.38099999999997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1.2300499999999999E-3</v>
      </c>
      <c r="L1735">
        <v>0.99889700000000003</v>
      </c>
      <c r="M1735">
        <v>0</v>
      </c>
      <c r="N1735" t="s">
        <v>42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162</v>
      </c>
      <c r="B1736">
        <v>398.58300000000003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1.2300499999999999E-3</v>
      </c>
      <c r="L1736">
        <v>0.99924299999999999</v>
      </c>
      <c r="M1736">
        <v>0</v>
      </c>
      <c r="N1736" t="s">
        <v>42</v>
      </c>
      <c r="R1736">
        <f>AVERAGE(B1687:B1736)</f>
        <v>401.71293999999995</v>
      </c>
      <c r="S1736">
        <f>AVERAGE(C1687:C1736)</f>
        <v>0</v>
      </c>
      <c r="U1736">
        <f>_xlfn.VAR.P(B1687:B1736)</f>
        <v>54.41259757640001</v>
      </c>
      <c r="V1736">
        <f>_xlfn.VAR.P(C1687:C1736)</f>
        <v>0</v>
      </c>
      <c r="X1736">
        <f>1.96*SQRT(U1736)/50</f>
        <v>0.28915838901854346</v>
      </c>
      <c r="Y1736">
        <f>1.96*SQRT(V1736)/50</f>
        <v>0</v>
      </c>
    </row>
    <row r="1737" spans="1:25" x14ac:dyDescent="0.25">
      <c r="A1737" t="s">
        <v>163</v>
      </c>
      <c r="B1737">
        <v>20238.727599999998</v>
      </c>
      <c r="C1737" t="s">
        <v>36</v>
      </c>
    </row>
    <row r="1738" spans="1:25" x14ac:dyDescent="0.25">
      <c r="A1738" t="s">
        <v>164</v>
      </c>
      <c r="B1738">
        <v>297.29000000000002</v>
      </c>
      <c r="C1738">
        <v>295.25400000000002</v>
      </c>
      <c r="D1738">
        <v>295.20600000000002</v>
      </c>
      <c r="E1738">
        <v>291.01499999999999</v>
      </c>
      <c r="F1738">
        <v>11.3306</v>
      </c>
      <c r="G1738">
        <v>0</v>
      </c>
      <c r="H1738">
        <v>44.527000000000001</v>
      </c>
      <c r="I1738">
        <v>0</v>
      </c>
      <c r="J1738">
        <v>1.2300799999999999E-3</v>
      </c>
      <c r="K1738">
        <v>0.99973599999999996</v>
      </c>
      <c r="L1738">
        <v>0</v>
      </c>
      <c r="M1738" t="s">
        <v>42</v>
      </c>
    </row>
    <row r="1739" spans="1:25" x14ac:dyDescent="0.25">
      <c r="A1739" t="s">
        <v>164</v>
      </c>
      <c r="B1739">
        <v>297.34699999999998</v>
      </c>
      <c r="C1739">
        <v>295.27600000000001</v>
      </c>
      <c r="D1739">
        <v>295.226</v>
      </c>
      <c r="E1739">
        <v>290.834</v>
      </c>
      <c r="F1739">
        <v>10.757999999999999</v>
      </c>
      <c r="G1739">
        <v>0</v>
      </c>
      <c r="H1739">
        <v>44.534799999999997</v>
      </c>
      <c r="I1739">
        <v>0</v>
      </c>
      <c r="J1739">
        <v>1.2300499999999999E-3</v>
      </c>
      <c r="K1739">
        <v>0.99993500000000002</v>
      </c>
      <c r="L1739">
        <v>0</v>
      </c>
      <c r="M1739" t="s">
        <v>42</v>
      </c>
    </row>
    <row r="1740" spans="1:25" x14ac:dyDescent="0.25">
      <c r="A1740" t="s">
        <v>164</v>
      </c>
      <c r="B1740">
        <v>295.654</v>
      </c>
      <c r="C1740">
        <v>293.58800000000002</v>
      </c>
      <c r="D1740">
        <v>293.53899999999999</v>
      </c>
      <c r="E1740">
        <v>289.351</v>
      </c>
      <c r="F1740">
        <v>10.7911</v>
      </c>
      <c r="G1740">
        <v>0</v>
      </c>
      <c r="H1740">
        <v>44.630899999999997</v>
      </c>
      <c r="I1740">
        <v>0</v>
      </c>
      <c r="J1740">
        <v>1.2300499999999999E-3</v>
      </c>
      <c r="K1740">
        <v>0.99915699999999996</v>
      </c>
      <c r="L1740">
        <v>0</v>
      </c>
      <c r="M1740" t="s">
        <v>42</v>
      </c>
    </row>
    <row r="1741" spans="1:25" x14ac:dyDescent="0.25">
      <c r="A1741" t="s">
        <v>164</v>
      </c>
      <c r="B1741">
        <v>304.70100000000002</v>
      </c>
      <c r="C1741">
        <v>302.73899999999998</v>
      </c>
      <c r="D1741">
        <v>302.69099999999997</v>
      </c>
      <c r="E1741">
        <v>298.52</v>
      </c>
      <c r="F1741">
        <v>10.7331</v>
      </c>
      <c r="G1741">
        <v>0</v>
      </c>
      <c r="H1741">
        <v>44.5869</v>
      </c>
      <c r="I1741">
        <v>0</v>
      </c>
      <c r="J1741">
        <v>1.2300499999999999E-3</v>
      </c>
      <c r="K1741">
        <v>0.999861</v>
      </c>
      <c r="L1741">
        <v>0</v>
      </c>
      <c r="M1741" t="s">
        <v>42</v>
      </c>
    </row>
    <row r="1742" spans="1:25" x14ac:dyDescent="0.25">
      <c r="A1742" t="s">
        <v>164</v>
      </c>
      <c r="B1742">
        <v>301.57299999999998</v>
      </c>
      <c r="C1742">
        <v>299.63</v>
      </c>
      <c r="D1742">
        <v>299.57799999999997</v>
      </c>
      <c r="E1742">
        <v>295.36399999999998</v>
      </c>
      <c r="F1742">
        <v>10.776999999999999</v>
      </c>
      <c r="G1742">
        <v>0</v>
      </c>
      <c r="H1742">
        <v>44.557200000000002</v>
      </c>
      <c r="I1742">
        <v>0</v>
      </c>
      <c r="J1742">
        <v>1.2300600000000001E-3</v>
      </c>
      <c r="K1742">
        <v>0.99998399999999998</v>
      </c>
      <c r="L1742">
        <v>0</v>
      </c>
      <c r="M1742" t="s">
        <v>42</v>
      </c>
    </row>
    <row r="1743" spans="1:25" x14ac:dyDescent="0.25">
      <c r="A1743" t="s">
        <v>164</v>
      </c>
      <c r="B1743">
        <v>299.07299999999998</v>
      </c>
      <c r="C1743">
        <v>297.01100000000002</v>
      </c>
      <c r="D1743">
        <v>296.96600000000001</v>
      </c>
      <c r="E1743">
        <v>292.84300000000002</v>
      </c>
      <c r="F1743">
        <v>10.609400000000001</v>
      </c>
      <c r="G1743">
        <v>0</v>
      </c>
      <c r="H1743">
        <v>44.8675</v>
      </c>
      <c r="I1743">
        <v>0</v>
      </c>
      <c r="J1743">
        <v>1.2300499999999999E-3</v>
      </c>
      <c r="K1743">
        <v>0.99909300000000001</v>
      </c>
      <c r="L1743">
        <v>0</v>
      </c>
      <c r="M1743" t="s">
        <v>42</v>
      </c>
    </row>
    <row r="1744" spans="1:25" x14ac:dyDescent="0.25">
      <c r="A1744" t="s">
        <v>164</v>
      </c>
      <c r="B1744">
        <v>301.38799999999998</v>
      </c>
      <c r="C1744">
        <v>299.43099999999998</v>
      </c>
      <c r="D1744">
        <v>299.38200000000001</v>
      </c>
      <c r="E1744">
        <v>295.20699999999999</v>
      </c>
      <c r="F1744">
        <v>10.842499999999999</v>
      </c>
      <c r="G1744">
        <v>0</v>
      </c>
      <c r="H1744">
        <v>44.398200000000003</v>
      </c>
      <c r="I1744">
        <v>0</v>
      </c>
      <c r="J1744">
        <v>1.2300499999999999E-3</v>
      </c>
      <c r="K1744">
        <v>0.99970800000000004</v>
      </c>
      <c r="L1744">
        <v>0</v>
      </c>
      <c r="M1744" t="s">
        <v>42</v>
      </c>
    </row>
    <row r="1745" spans="1:13" x14ac:dyDescent="0.25">
      <c r="A1745" t="s">
        <v>164</v>
      </c>
      <c r="B1745">
        <v>311.10300000000001</v>
      </c>
      <c r="C1745">
        <v>308.98700000000002</v>
      </c>
      <c r="D1745">
        <v>308.93900000000002</v>
      </c>
      <c r="E1745">
        <v>304.79399999999998</v>
      </c>
      <c r="F1745">
        <v>10.728199999999999</v>
      </c>
      <c r="G1745">
        <v>0</v>
      </c>
      <c r="H1745">
        <v>48.108899999999998</v>
      </c>
      <c r="I1745">
        <v>0</v>
      </c>
      <c r="J1745">
        <v>1.2300600000000001E-3</v>
      </c>
      <c r="K1745">
        <v>0.99995100000000003</v>
      </c>
      <c r="L1745">
        <v>0</v>
      </c>
      <c r="M1745" t="s">
        <v>42</v>
      </c>
    </row>
    <row r="1746" spans="1:13" x14ac:dyDescent="0.25">
      <c r="A1746" t="s">
        <v>164</v>
      </c>
      <c r="B1746">
        <v>297.64</v>
      </c>
      <c r="C1746">
        <v>295.721</v>
      </c>
      <c r="D1746">
        <v>295.67099999999999</v>
      </c>
      <c r="E1746">
        <v>291.428</v>
      </c>
      <c r="F1746">
        <v>10.7902</v>
      </c>
      <c r="G1746">
        <v>0</v>
      </c>
      <c r="H1746">
        <v>44.339199999999998</v>
      </c>
      <c r="I1746">
        <v>0</v>
      </c>
      <c r="J1746">
        <v>1.2300600000000001E-3</v>
      </c>
      <c r="K1746">
        <v>0.99950000000000006</v>
      </c>
      <c r="L1746">
        <v>0</v>
      </c>
      <c r="M1746" t="s">
        <v>42</v>
      </c>
    </row>
    <row r="1747" spans="1:13" x14ac:dyDescent="0.25">
      <c r="A1747" t="s">
        <v>164</v>
      </c>
      <c r="B1747">
        <v>290.12</v>
      </c>
      <c r="C1747">
        <v>288.08100000000002</v>
      </c>
      <c r="D1747">
        <v>288.02999999999997</v>
      </c>
      <c r="E1747">
        <v>283.83699999999999</v>
      </c>
      <c r="F1747">
        <v>10.8162</v>
      </c>
      <c r="G1747">
        <v>0</v>
      </c>
      <c r="H1747">
        <v>44.639800000000001</v>
      </c>
      <c r="I1747">
        <v>0</v>
      </c>
      <c r="J1747">
        <v>1.2300499999999999E-3</v>
      </c>
      <c r="K1747">
        <v>0.999946</v>
      </c>
      <c r="L1747">
        <v>0</v>
      </c>
      <c r="M1747" t="s">
        <v>42</v>
      </c>
    </row>
    <row r="1748" spans="1:13" x14ac:dyDescent="0.25">
      <c r="A1748" t="s">
        <v>164</v>
      </c>
      <c r="B1748">
        <v>297.93700000000001</v>
      </c>
      <c r="C1748">
        <v>295.90100000000001</v>
      </c>
      <c r="D1748">
        <v>295.85599999999999</v>
      </c>
      <c r="E1748">
        <v>291.73899999999998</v>
      </c>
      <c r="F1748">
        <v>11.427099999999999</v>
      </c>
      <c r="G1748">
        <v>0</v>
      </c>
      <c r="H1748">
        <v>44.4923</v>
      </c>
      <c r="I1748">
        <v>0</v>
      </c>
      <c r="J1748">
        <v>1.2300900000000001E-3</v>
      </c>
      <c r="K1748">
        <v>0.99953099999999995</v>
      </c>
      <c r="L1748">
        <v>0</v>
      </c>
      <c r="M1748" t="s">
        <v>42</v>
      </c>
    </row>
    <row r="1749" spans="1:13" x14ac:dyDescent="0.25">
      <c r="A1749" t="s">
        <v>164</v>
      </c>
      <c r="B1749">
        <v>306.52300000000002</v>
      </c>
      <c r="C1749">
        <v>304.58699999999999</v>
      </c>
      <c r="D1749">
        <v>304.53199999999998</v>
      </c>
      <c r="E1749">
        <v>300.19799999999998</v>
      </c>
      <c r="F1749">
        <v>10.877000000000001</v>
      </c>
      <c r="G1749">
        <v>0</v>
      </c>
      <c r="H1749">
        <v>44.7714</v>
      </c>
      <c r="I1749">
        <v>0</v>
      </c>
      <c r="J1749">
        <v>1.2300600000000001E-3</v>
      </c>
      <c r="K1749">
        <v>0.99987599999999999</v>
      </c>
      <c r="L1749">
        <v>0</v>
      </c>
      <c r="M1749" t="s">
        <v>42</v>
      </c>
    </row>
    <row r="1750" spans="1:13" x14ac:dyDescent="0.25">
      <c r="A1750" t="s">
        <v>164</v>
      </c>
      <c r="B1750">
        <v>310.43400000000003</v>
      </c>
      <c r="C1750">
        <v>308.48200000000003</v>
      </c>
      <c r="D1750">
        <v>308.43400000000003</v>
      </c>
      <c r="E1750">
        <v>304.28699999999998</v>
      </c>
      <c r="F1750">
        <v>10.5745</v>
      </c>
      <c r="G1750">
        <v>0</v>
      </c>
      <c r="H1750">
        <v>44.511899999999997</v>
      </c>
      <c r="I1750">
        <v>0</v>
      </c>
      <c r="J1750">
        <v>1.2300499999999999E-3</v>
      </c>
      <c r="K1750">
        <v>0.99919400000000003</v>
      </c>
      <c r="L1750">
        <v>0</v>
      </c>
      <c r="M1750" t="s">
        <v>42</v>
      </c>
    </row>
    <row r="1751" spans="1:13" x14ac:dyDescent="0.25">
      <c r="A1751" t="s">
        <v>164</v>
      </c>
      <c r="B1751">
        <v>292.96800000000002</v>
      </c>
      <c r="C1751">
        <v>290.98399999999998</v>
      </c>
      <c r="D1751">
        <v>290.94200000000001</v>
      </c>
      <c r="E1751">
        <v>286.85399999999998</v>
      </c>
      <c r="F1751">
        <v>10.7438</v>
      </c>
      <c r="G1751">
        <v>0</v>
      </c>
      <c r="H1751">
        <v>44.262</v>
      </c>
      <c r="I1751">
        <v>0</v>
      </c>
      <c r="J1751">
        <v>1.2300499999999999E-3</v>
      </c>
      <c r="K1751">
        <v>0.99951999999999996</v>
      </c>
      <c r="L1751">
        <v>0</v>
      </c>
      <c r="M1751" t="s">
        <v>42</v>
      </c>
    </row>
    <row r="1752" spans="1:13" x14ac:dyDescent="0.25">
      <c r="A1752" t="s">
        <v>164</v>
      </c>
      <c r="B1752">
        <v>296.16199999999998</v>
      </c>
      <c r="C1752">
        <v>294.137</v>
      </c>
      <c r="D1752">
        <v>294.08800000000002</v>
      </c>
      <c r="E1752">
        <v>289.98700000000002</v>
      </c>
      <c r="F1752">
        <v>11.4026</v>
      </c>
      <c r="G1752">
        <v>0</v>
      </c>
      <c r="H1752">
        <v>44.746499999999997</v>
      </c>
      <c r="I1752">
        <v>0</v>
      </c>
      <c r="J1752">
        <v>1.2300499999999999E-3</v>
      </c>
      <c r="K1752">
        <v>0.99981299999999995</v>
      </c>
      <c r="L1752">
        <v>0</v>
      </c>
      <c r="M1752" t="s">
        <v>42</v>
      </c>
    </row>
    <row r="1753" spans="1:13" x14ac:dyDescent="0.25">
      <c r="A1753" t="s">
        <v>164</v>
      </c>
      <c r="B1753">
        <v>302.274</v>
      </c>
      <c r="C1753">
        <v>300.05500000000001</v>
      </c>
      <c r="D1753">
        <v>300.00799999999998</v>
      </c>
      <c r="E1753">
        <v>295.78699999999998</v>
      </c>
      <c r="F1753">
        <v>11.2287</v>
      </c>
      <c r="G1753">
        <v>0</v>
      </c>
      <c r="H1753">
        <v>44.270499999999998</v>
      </c>
      <c r="I1753">
        <v>0</v>
      </c>
      <c r="J1753">
        <v>1.2300600000000001E-3</v>
      </c>
      <c r="K1753">
        <v>0.99999800000000005</v>
      </c>
      <c r="L1753">
        <v>0</v>
      </c>
      <c r="M1753" t="s">
        <v>42</v>
      </c>
    </row>
    <row r="1754" spans="1:13" x14ac:dyDescent="0.25">
      <c r="A1754" t="s">
        <v>164</v>
      </c>
      <c r="B1754">
        <v>299.78699999999998</v>
      </c>
      <c r="C1754">
        <v>297.85300000000001</v>
      </c>
      <c r="D1754">
        <v>297.80500000000001</v>
      </c>
      <c r="E1754">
        <v>293.661</v>
      </c>
      <c r="F1754">
        <v>10.7605</v>
      </c>
      <c r="G1754">
        <v>0</v>
      </c>
      <c r="H1754">
        <v>44.6599</v>
      </c>
      <c r="I1754">
        <v>0</v>
      </c>
      <c r="J1754">
        <v>1.2300499999999999E-3</v>
      </c>
      <c r="K1754">
        <v>0.99899199999999999</v>
      </c>
      <c r="L1754">
        <v>0</v>
      </c>
      <c r="M1754" t="s">
        <v>42</v>
      </c>
    </row>
    <row r="1755" spans="1:13" x14ac:dyDescent="0.25">
      <c r="A1755" t="s">
        <v>164</v>
      </c>
      <c r="B1755">
        <v>308.69799999999998</v>
      </c>
      <c r="C1755">
        <v>306.73399999999998</v>
      </c>
      <c r="D1755">
        <v>306.68900000000002</v>
      </c>
      <c r="E1755">
        <v>302.577</v>
      </c>
      <c r="F1755">
        <v>10.702299999999999</v>
      </c>
      <c r="G1755">
        <v>0</v>
      </c>
      <c r="H1755">
        <v>44.468400000000003</v>
      </c>
      <c r="I1755">
        <v>0</v>
      </c>
      <c r="J1755">
        <v>1.23007E-3</v>
      </c>
      <c r="K1755">
        <v>0.99983</v>
      </c>
      <c r="L1755">
        <v>0</v>
      </c>
      <c r="M1755" t="s">
        <v>42</v>
      </c>
    </row>
    <row r="1756" spans="1:13" x14ac:dyDescent="0.25">
      <c r="A1756" t="s">
        <v>164</v>
      </c>
      <c r="B1756">
        <v>308.47500000000002</v>
      </c>
      <c r="C1756">
        <v>306.37700000000001</v>
      </c>
      <c r="D1756">
        <v>306.33100000000002</v>
      </c>
      <c r="E1756">
        <v>302.221</v>
      </c>
      <c r="F1756">
        <v>10.8535</v>
      </c>
      <c r="G1756">
        <v>0</v>
      </c>
      <c r="H1756">
        <v>44.133099999999999</v>
      </c>
      <c r="I1756">
        <v>0</v>
      </c>
      <c r="J1756">
        <v>1.2300799999999999E-3</v>
      </c>
      <c r="K1756">
        <v>0.99907699999999999</v>
      </c>
      <c r="L1756">
        <v>0</v>
      </c>
      <c r="M1756" t="s">
        <v>42</v>
      </c>
    </row>
    <row r="1757" spans="1:13" x14ac:dyDescent="0.25">
      <c r="A1757" t="s">
        <v>164</v>
      </c>
      <c r="B1757">
        <v>297.63600000000002</v>
      </c>
      <c r="C1757">
        <v>295.65699999999998</v>
      </c>
      <c r="D1757">
        <v>295.61200000000002</v>
      </c>
      <c r="E1757">
        <v>291.49900000000002</v>
      </c>
      <c r="F1757">
        <v>11.4513</v>
      </c>
      <c r="G1757">
        <v>0</v>
      </c>
      <c r="H1757">
        <v>44.573599999999999</v>
      </c>
      <c r="I1757">
        <v>0</v>
      </c>
      <c r="J1757">
        <v>1.2300600000000001E-3</v>
      </c>
      <c r="K1757">
        <v>0.99977199999999999</v>
      </c>
      <c r="L1757">
        <v>0</v>
      </c>
      <c r="M1757" t="s">
        <v>42</v>
      </c>
    </row>
    <row r="1758" spans="1:13" x14ac:dyDescent="0.25">
      <c r="A1758" t="s">
        <v>164</v>
      </c>
      <c r="B1758">
        <v>307.75400000000002</v>
      </c>
      <c r="C1758">
        <v>305.827</v>
      </c>
      <c r="D1758">
        <v>305.77999999999997</v>
      </c>
      <c r="E1758">
        <v>301.678</v>
      </c>
      <c r="F1758">
        <v>11.140499999999999</v>
      </c>
      <c r="G1758">
        <v>0</v>
      </c>
      <c r="H1758">
        <v>44.497999999999998</v>
      </c>
      <c r="I1758">
        <v>0</v>
      </c>
      <c r="J1758">
        <v>1.2300499999999999E-3</v>
      </c>
      <c r="K1758">
        <v>0.99992599999999998</v>
      </c>
      <c r="L1758">
        <v>0</v>
      </c>
      <c r="M1758" t="s">
        <v>42</v>
      </c>
    </row>
    <row r="1759" spans="1:13" x14ac:dyDescent="0.25">
      <c r="A1759" t="s">
        <v>164</v>
      </c>
      <c r="B1759">
        <v>294.99799999999999</v>
      </c>
      <c r="C1759">
        <v>292.947</v>
      </c>
      <c r="D1759">
        <v>292.89699999999999</v>
      </c>
      <c r="E1759">
        <v>288.75</v>
      </c>
      <c r="F1759">
        <v>10.676299999999999</v>
      </c>
      <c r="G1759">
        <v>0</v>
      </c>
      <c r="H1759">
        <v>44.618400000000001</v>
      </c>
      <c r="I1759">
        <v>0</v>
      </c>
      <c r="J1759">
        <v>1.2300499999999999E-3</v>
      </c>
      <c r="K1759">
        <v>0.99977000000000005</v>
      </c>
      <c r="L1759">
        <v>0</v>
      </c>
      <c r="M1759" t="s">
        <v>42</v>
      </c>
    </row>
    <row r="1760" spans="1:13" x14ac:dyDescent="0.25">
      <c r="A1760" t="s">
        <v>164</v>
      </c>
      <c r="B1760">
        <v>298.51499999999999</v>
      </c>
      <c r="C1760">
        <v>296.53199999999998</v>
      </c>
      <c r="D1760">
        <v>296.48500000000001</v>
      </c>
      <c r="E1760">
        <v>292.161</v>
      </c>
      <c r="F1760">
        <v>10.5947</v>
      </c>
      <c r="G1760">
        <v>0</v>
      </c>
      <c r="H1760">
        <v>44.773400000000002</v>
      </c>
      <c r="I1760">
        <v>0</v>
      </c>
      <c r="J1760">
        <v>1.2300499999999999E-3</v>
      </c>
      <c r="K1760">
        <v>0.99843099999999996</v>
      </c>
      <c r="L1760">
        <v>0</v>
      </c>
      <c r="M1760" t="s">
        <v>42</v>
      </c>
    </row>
    <row r="1761" spans="1:13" x14ac:dyDescent="0.25">
      <c r="A1761" t="s">
        <v>164</v>
      </c>
      <c r="B1761">
        <v>303.85500000000002</v>
      </c>
      <c r="C1761">
        <v>301.75299999999999</v>
      </c>
      <c r="D1761">
        <v>301.709</v>
      </c>
      <c r="E1761">
        <v>297.61200000000002</v>
      </c>
      <c r="F1761">
        <v>10.7644</v>
      </c>
      <c r="G1761">
        <v>0</v>
      </c>
      <c r="H1761">
        <v>44.326300000000003</v>
      </c>
      <c r="I1761">
        <v>0</v>
      </c>
      <c r="J1761">
        <v>1.2300499999999999E-3</v>
      </c>
      <c r="K1761">
        <v>0.99998799999999999</v>
      </c>
      <c r="L1761">
        <v>0</v>
      </c>
      <c r="M1761" t="s">
        <v>42</v>
      </c>
    </row>
    <row r="1762" spans="1:13" x14ac:dyDescent="0.25">
      <c r="A1762" t="s">
        <v>164</v>
      </c>
      <c r="B1762">
        <v>310.59100000000001</v>
      </c>
      <c r="C1762">
        <v>308.57</v>
      </c>
      <c r="D1762">
        <v>308.52100000000002</v>
      </c>
      <c r="E1762">
        <v>304.34399999999999</v>
      </c>
      <c r="F1762">
        <v>10.8591</v>
      </c>
      <c r="G1762">
        <v>0</v>
      </c>
      <c r="H1762">
        <v>44.869399999999999</v>
      </c>
      <c r="I1762">
        <v>0</v>
      </c>
      <c r="J1762">
        <v>1.2300499999999999E-3</v>
      </c>
      <c r="K1762">
        <v>0.99894000000000005</v>
      </c>
      <c r="L1762">
        <v>0</v>
      </c>
      <c r="M1762" t="s">
        <v>42</v>
      </c>
    </row>
    <row r="1763" spans="1:13" x14ac:dyDescent="0.25">
      <c r="A1763" t="s">
        <v>164</v>
      </c>
      <c r="B1763">
        <v>295.10599999999999</v>
      </c>
      <c r="C1763">
        <v>293.142</v>
      </c>
      <c r="D1763">
        <v>293.09399999999999</v>
      </c>
      <c r="E1763">
        <v>288.98899999999998</v>
      </c>
      <c r="F1763">
        <v>10.779299999999999</v>
      </c>
      <c r="G1763">
        <v>0</v>
      </c>
      <c r="H1763">
        <v>44.217399999999998</v>
      </c>
      <c r="I1763">
        <v>0</v>
      </c>
      <c r="J1763">
        <v>1.2300499999999999E-3</v>
      </c>
      <c r="K1763">
        <v>0.99996300000000005</v>
      </c>
      <c r="L1763">
        <v>0</v>
      </c>
      <c r="M1763" t="s">
        <v>42</v>
      </c>
    </row>
    <row r="1764" spans="1:13" x14ac:dyDescent="0.25">
      <c r="A1764" t="s">
        <v>164</v>
      </c>
      <c r="B1764">
        <v>291.94499999999999</v>
      </c>
      <c r="C1764">
        <v>289.94099999999997</v>
      </c>
      <c r="D1764">
        <v>289.89299999999997</v>
      </c>
      <c r="E1764">
        <v>285.75700000000001</v>
      </c>
      <c r="F1764">
        <v>10.6198</v>
      </c>
      <c r="G1764">
        <v>0</v>
      </c>
      <c r="H1764">
        <v>44.614699999999999</v>
      </c>
      <c r="I1764">
        <v>0</v>
      </c>
      <c r="J1764">
        <v>1.2300499999999999E-3</v>
      </c>
      <c r="K1764">
        <v>0.99999499999999997</v>
      </c>
      <c r="L1764">
        <v>0</v>
      </c>
      <c r="M1764" t="s">
        <v>42</v>
      </c>
    </row>
    <row r="1765" spans="1:13" x14ac:dyDescent="0.25">
      <c r="A1765" t="s">
        <v>164</v>
      </c>
      <c r="B1765">
        <v>296.572</v>
      </c>
      <c r="C1765">
        <v>294.57299999999998</v>
      </c>
      <c r="D1765">
        <v>294.52600000000001</v>
      </c>
      <c r="E1765">
        <v>290.40499999999997</v>
      </c>
      <c r="F1765">
        <v>11.218299999999999</v>
      </c>
      <c r="G1765">
        <v>0</v>
      </c>
      <c r="H1765">
        <v>44.3949</v>
      </c>
      <c r="I1765">
        <v>0</v>
      </c>
      <c r="J1765">
        <v>1.2300499999999999E-3</v>
      </c>
      <c r="K1765">
        <v>0.99997599999999998</v>
      </c>
      <c r="L1765">
        <v>0</v>
      </c>
      <c r="M1765" t="s">
        <v>42</v>
      </c>
    </row>
    <row r="1766" spans="1:13" x14ac:dyDescent="0.25">
      <c r="A1766" t="s">
        <v>164</v>
      </c>
      <c r="B1766">
        <v>303.17099999999999</v>
      </c>
      <c r="C1766">
        <v>301.12900000000002</v>
      </c>
      <c r="D1766">
        <v>301.07900000000001</v>
      </c>
      <c r="E1766">
        <v>296.85599999999999</v>
      </c>
      <c r="F1766">
        <v>10.7921</v>
      </c>
      <c r="G1766">
        <v>0</v>
      </c>
      <c r="H1766">
        <v>44.582099999999997</v>
      </c>
      <c r="I1766">
        <v>0</v>
      </c>
      <c r="J1766">
        <v>1.2300600000000001E-3</v>
      </c>
      <c r="K1766">
        <v>0.99954900000000002</v>
      </c>
      <c r="L1766">
        <v>0</v>
      </c>
      <c r="M1766" t="s">
        <v>42</v>
      </c>
    </row>
    <row r="1767" spans="1:13" x14ac:dyDescent="0.25">
      <c r="A1767" t="s">
        <v>164</v>
      </c>
      <c r="B1767">
        <v>305.44400000000002</v>
      </c>
      <c r="C1767">
        <v>303.37299999999999</v>
      </c>
      <c r="D1767">
        <v>303.33100000000002</v>
      </c>
      <c r="E1767">
        <v>299.233</v>
      </c>
      <c r="F1767">
        <v>11.206300000000001</v>
      </c>
      <c r="G1767">
        <v>0</v>
      </c>
      <c r="H1767">
        <v>44.448900000000002</v>
      </c>
      <c r="I1767">
        <v>0</v>
      </c>
      <c r="J1767">
        <v>1.2300499999999999E-3</v>
      </c>
      <c r="K1767">
        <v>0.99993600000000005</v>
      </c>
      <c r="L1767">
        <v>0</v>
      </c>
      <c r="M1767" t="s">
        <v>42</v>
      </c>
    </row>
    <row r="1768" spans="1:13" x14ac:dyDescent="0.25">
      <c r="A1768" t="s">
        <v>164</v>
      </c>
      <c r="B1768">
        <v>295.57900000000001</v>
      </c>
      <c r="C1768">
        <v>293.62099999999998</v>
      </c>
      <c r="D1768">
        <v>293.57900000000001</v>
      </c>
      <c r="E1768">
        <v>289.50599999999997</v>
      </c>
      <c r="F1768">
        <v>10.6981</v>
      </c>
      <c r="G1768">
        <v>0</v>
      </c>
      <c r="H1768">
        <v>44.376199999999997</v>
      </c>
      <c r="I1768">
        <v>0</v>
      </c>
      <c r="J1768">
        <v>1.2300600000000001E-3</v>
      </c>
      <c r="K1768">
        <v>0.99944299999999997</v>
      </c>
      <c r="L1768">
        <v>0</v>
      </c>
      <c r="M1768" t="s">
        <v>42</v>
      </c>
    </row>
    <row r="1769" spans="1:13" x14ac:dyDescent="0.25">
      <c r="A1769" t="s">
        <v>164</v>
      </c>
      <c r="B1769">
        <v>305.19600000000003</v>
      </c>
      <c r="C1769">
        <v>303.161</v>
      </c>
      <c r="D1769">
        <v>303.11099999999999</v>
      </c>
      <c r="E1769">
        <v>298.928</v>
      </c>
      <c r="F1769">
        <v>10.7698</v>
      </c>
      <c r="G1769">
        <v>0</v>
      </c>
      <c r="H1769">
        <v>45.234499999999997</v>
      </c>
      <c r="I1769">
        <v>0</v>
      </c>
      <c r="J1769">
        <v>1.2300600000000001E-3</v>
      </c>
      <c r="K1769">
        <v>0.99990599999999996</v>
      </c>
      <c r="L1769">
        <v>0</v>
      </c>
      <c r="M1769" t="s">
        <v>42</v>
      </c>
    </row>
    <row r="1770" spans="1:13" x14ac:dyDescent="0.25">
      <c r="A1770" t="s">
        <v>164</v>
      </c>
      <c r="B1770">
        <v>303.57799999999997</v>
      </c>
      <c r="C1770">
        <v>301.60899999999998</v>
      </c>
      <c r="D1770">
        <v>301.49200000000002</v>
      </c>
      <c r="E1770">
        <v>297.392</v>
      </c>
      <c r="F1770">
        <v>10.713200000000001</v>
      </c>
      <c r="G1770">
        <v>0</v>
      </c>
      <c r="H1770">
        <v>44.214100000000002</v>
      </c>
      <c r="I1770">
        <v>0</v>
      </c>
      <c r="J1770">
        <v>1.2300499999999999E-3</v>
      </c>
      <c r="K1770">
        <v>0.99992400000000004</v>
      </c>
      <c r="L1770">
        <v>0</v>
      </c>
      <c r="M1770" t="s">
        <v>42</v>
      </c>
    </row>
    <row r="1771" spans="1:13" x14ac:dyDescent="0.25">
      <c r="A1771" t="s">
        <v>164</v>
      </c>
      <c r="B1771">
        <v>295.26900000000001</v>
      </c>
      <c r="C1771">
        <v>293.30599999999998</v>
      </c>
      <c r="D1771">
        <v>293.26</v>
      </c>
      <c r="E1771">
        <v>288.983</v>
      </c>
      <c r="F1771">
        <v>10.6309</v>
      </c>
      <c r="G1771">
        <v>0</v>
      </c>
      <c r="H1771">
        <v>44.506100000000004</v>
      </c>
      <c r="I1771">
        <v>0</v>
      </c>
      <c r="J1771">
        <v>1.2300600000000001E-3</v>
      </c>
      <c r="K1771">
        <v>0.99893799999999999</v>
      </c>
      <c r="L1771">
        <v>0</v>
      </c>
      <c r="M1771" t="s">
        <v>42</v>
      </c>
    </row>
    <row r="1772" spans="1:13" x14ac:dyDescent="0.25">
      <c r="A1772" t="s">
        <v>164</v>
      </c>
      <c r="B1772">
        <v>303.01799999999997</v>
      </c>
      <c r="C1772">
        <v>301.05099999999999</v>
      </c>
      <c r="D1772">
        <v>301.00099999999998</v>
      </c>
      <c r="E1772">
        <v>296.84899999999999</v>
      </c>
      <c r="F1772">
        <v>11.688700000000001</v>
      </c>
      <c r="G1772">
        <v>0</v>
      </c>
      <c r="H1772">
        <v>44.523499999999999</v>
      </c>
      <c r="I1772">
        <v>0</v>
      </c>
      <c r="J1772">
        <v>1.2300600000000001E-3</v>
      </c>
      <c r="K1772">
        <v>0.99971500000000002</v>
      </c>
      <c r="L1772">
        <v>0</v>
      </c>
      <c r="M1772" t="s">
        <v>42</v>
      </c>
    </row>
    <row r="1773" spans="1:13" x14ac:dyDescent="0.25">
      <c r="A1773" t="s">
        <v>164</v>
      </c>
      <c r="B1773">
        <v>304.245</v>
      </c>
      <c r="C1773">
        <v>302.30500000000001</v>
      </c>
      <c r="D1773">
        <v>302.25400000000002</v>
      </c>
      <c r="E1773">
        <v>298.03500000000003</v>
      </c>
      <c r="F1773">
        <v>10.934200000000001</v>
      </c>
      <c r="G1773">
        <v>0</v>
      </c>
      <c r="H1773">
        <v>44.570999999999998</v>
      </c>
      <c r="I1773">
        <v>0</v>
      </c>
      <c r="J1773">
        <v>1.2300499999999999E-3</v>
      </c>
      <c r="K1773">
        <v>0.99962499999999999</v>
      </c>
      <c r="L1773">
        <v>0</v>
      </c>
      <c r="M1773" t="s">
        <v>42</v>
      </c>
    </row>
    <row r="1774" spans="1:13" x14ac:dyDescent="0.25">
      <c r="A1774" t="s">
        <v>164</v>
      </c>
      <c r="B1774">
        <v>291.52</v>
      </c>
      <c r="C1774">
        <v>289.49200000000002</v>
      </c>
      <c r="D1774">
        <v>289.447</v>
      </c>
      <c r="E1774">
        <v>285.27199999999999</v>
      </c>
      <c r="F1774">
        <v>10.595499999999999</v>
      </c>
      <c r="G1774">
        <v>0</v>
      </c>
      <c r="H1774">
        <v>44.724699999999999</v>
      </c>
      <c r="I1774">
        <v>0</v>
      </c>
      <c r="J1774">
        <v>1.2300600000000001E-3</v>
      </c>
      <c r="K1774">
        <v>0.99995500000000004</v>
      </c>
      <c r="L1774">
        <v>0</v>
      </c>
      <c r="M1774" t="s">
        <v>42</v>
      </c>
    </row>
    <row r="1775" spans="1:13" x14ac:dyDescent="0.25">
      <c r="A1775" t="s">
        <v>164</v>
      </c>
      <c r="B1775">
        <v>306.53300000000002</v>
      </c>
      <c r="C1775">
        <v>304.47899999999998</v>
      </c>
      <c r="D1775">
        <v>304.43400000000003</v>
      </c>
      <c r="E1775">
        <v>300.35500000000002</v>
      </c>
      <c r="F1775">
        <v>10.5617</v>
      </c>
      <c r="G1775">
        <v>0</v>
      </c>
      <c r="H1775">
        <v>44.465400000000002</v>
      </c>
      <c r="I1775">
        <v>0</v>
      </c>
      <c r="J1775">
        <v>1.2300499999999999E-3</v>
      </c>
      <c r="K1775">
        <v>0.99932100000000001</v>
      </c>
      <c r="L1775">
        <v>0</v>
      </c>
      <c r="M1775" t="s">
        <v>42</v>
      </c>
    </row>
    <row r="1776" spans="1:13" x14ac:dyDescent="0.25">
      <c r="A1776" t="s">
        <v>164</v>
      </c>
      <c r="B1776">
        <v>302.54899999999998</v>
      </c>
      <c r="C1776">
        <v>300.53100000000001</v>
      </c>
      <c r="D1776">
        <v>300.483</v>
      </c>
      <c r="E1776">
        <v>296.202</v>
      </c>
      <c r="F1776">
        <v>10.755699999999999</v>
      </c>
      <c r="G1776">
        <v>0</v>
      </c>
      <c r="H1776">
        <v>44.6633</v>
      </c>
      <c r="I1776">
        <v>0</v>
      </c>
      <c r="J1776">
        <v>1.2300499999999999E-3</v>
      </c>
      <c r="K1776">
        <v>0.99964500000000001</v>
      </c>
      <c r="L1776">
        <v>0</v>
      </c>
      <c r="M1776" t="s">
        <v>42</v>
      </c>
    </row>
    <row r="1777" spans="1:25" x14ac:dyDescent="0.25">
      <c r="A1777" t="s">
        <v>164</v>
      </c>
      <c r="B1777">
        <v>305.98599999999999</v>
      </c>
      <c r="C1777">
        <v>303.858</v>
      </c>
      <c r="D1777">
        <v>303.81</v>
      </c>
      <c r="E1777">
        <v>299.66500000000002</v>
      </c>
      <c r="F1777">
        <v>10.741</v>
      </c>
      <c r="G1777">
        <v>0</v>
      </c>
      <c r="H1777">
        <v>44.716099999999997</v>
      </c>
      <c r="I1777">
        <v>0</v>
      </c>
      <c r="J1777">
        <v>1.2300799999999999E-3</v>
      </c>
      <c r="K1777">
        <v>0.99954100000000001</v>
      </c>
      <c r="L1777">
        <v>0</v>
      </c>
      <c r="M1777" t="s">
        <v>42</v>
      </c>
    </row>
    <row r="1778" spans="1:25" x14ac:dyDescent="0.25">
      <c r="A1778" t="s">
        <v>164</v>
      </c>
      <c r="B1778">
        <v>309.96600000000001</v>
      </c>
      <c r="C1778">
        <v>308.01799999999997</v>
      </c>
      <c r="D1778">
        <v>307.97500000000002</v>
      </c>
      <c r="E1778">
        <v>303.76400000000001</v>
      </c>
      <c r="F1778">
        <v>11.2706</v>
      </c>
      <c r="G1778">
        <v>0</v>
      </c>
      <c r="H1778">
        <v>44.2804</v>
      </c>
      <c r="I1778">
        <v>0</v>
      </c>
      <c r="J1778">
        <v>1.2300499999999999E-3</v>
      </c>
      <c r="K1778">
        <v>0.99964600000000003</v>
      </c>
      <c r="L1778">
        <v>0</v>
      </c>
      <c r="M1778" t="s">
        <v>42</v>
      </c>
    </row>
    <row r="1779" spans="1:25" x14ac:dyDescent="0.25">
      <c r="A1779" t="s">
        <v>164</v>
      </c>
      <c r="B1779">
        <v>306.00400000000002</v>
      </c>
      <c r="C1779">
        <v>303.92700000000002</v>
      </c>
      <c r="D1779">
        <v>303.87400000000002</v>
      </c>
      <c r="E1779">
        <v>299.68200000000002</v>
      </c>
      <c r="F1779">
        <v>10.9015</v>
      </c>
      <c r="G1779">
        <v>0</v>
      </c>
      <c r="H1779">
        <v>45.181899999999999</v>
      </c>
      <c r="I1779">
        <v>0</v>
      </c>
      <c r="J1779">
        <v>1.2300499999999999E-3</v>
      </c>
      <c r="K1779">
        <v>0.99937900000000002</v>
      </c>
      <c r="L1779">
        <v>0</v>
      </c>
      <c r="M1779" t="s">
        <v>42</v>
      </c>
    </row>
    <row r="1780" spans="1:25" x14ac:dyDescent="0.25">
      <c r="A1780" t="s">
        <v>164</v>
      </c>
      <c r="B1780">
        <v>292.79899999999998</v>
      </c>
      <c r="C1780">
        <v>290.87200000000001</v>
      </c>
      <c r="D1780">
        <v>290.83</v>
      </c>
      <c r="E1780">
        <v>286.697</v>
      </c>
      <c r="F1780">
        <v>10.715999999999999</v>
      </c>
      <c r="G1780">
        <v>0</v>
      </c>
      <c r="H1780">
        <v>44.377699999999997</v>
      </c>
      <c r="I1780">
        <v>0</v>
      </c>
      <c r="J1780">
        <v>1.2300499999999999E-3</v>
      </c>
      <c r="K1780">
        <v>0.99995900000000004</v>
      </c>
      <c r="L1780">
        <v>0</v>
      </c>
      <c r="M1780" t="s">
        <v>42</v>
      </c>
    </row>
    <row r="1781" spans="1:25" x14ac:dyDescent="0.25">
      <c r="A1781" t="s">
        <v>164</v>
      </c>
      <c r="B1781">
        <v>298.40300000000002</v>
      </c>
      <c r="C1781">
        <v>296.41699999999997</v>
      </c>
      <c r="D1781">
        <v>296.37400000000002</v>
      </c>
      <c r="E1781">
        <v>292.226</v>
      </c>
      <c r="F1781">
        <v>10.5425</v>
      </c>
      <c r="G1781">
        <v>0</v>
      </c>
      <c r="H1781">
        <v>44.213700000000003</v>
      </c>
      <c r="I1781">
        <v>0</v>
      </c>
      <c r="J1781">
        <v>1.2300499999999999E-3</v>
      </c>
      <c r="K1781">
        <v>0.999695</v>
      </c>
      <c r="L1781">
        <v>0</v>
      </c>
      <c r="M1781" t="s">
        <v>42</v>
      </c>
    </row>
    <row r="1782" spans="1:25" x14ac:dyDescent="0.25">
      <c r="A1782" t="s">
        <v>164</v>
      </c>
      <c r="B1782">
        <v>305.93900000000002</v>
      </c>
      <c r="C1782">
        <v>303.91699999999997</v>
      </c>
      <c r="D1782">
        <v>303.86500000000001</v>
      </c>
      <c r="E1782">
        <v>299.697</v>
      </c>
      <c r="F1782">
        <v>10.759600000000001</v>
      </c>
      <c r="G1782">
        <v>0</v>
      </c>
      <c r="H1782">
        <v>44.426000000000002</v>
      </c>
      <c r="I1782">
        <v>0</v>
      </c>
      <c r="J1782">
        <v>1.23011E-3</v>
      </c>
      <c r="K1782">
        <v>0.999108</v>
      </c>
      <c r="L1782">
        <v>0</v>
      </c>
      <c r="M1782" t="s">
        <v>42</v>
      </c>
    </row>
    <row r="1783" spans="1:25" x14ac:dyDescent="0.25">
      <c r="A1783" t="s">
        <v>164</v>
      </c>
      <c r="B1783">
        <v>310.10700000000003</v>
      </c>
      <c r="C1783">
        <v>308.00400000000002</v>
      </c>
      <c r="D1783">
        <v>307.95299999999997</v>
      </c>
      <c r="E1783">
        <v>303.80399999999997</v>
      </c>
      <c r="F1783">
        <v>11.3856</v>
      </c>
      <c r="G1783">
        <v>0</v>
      </c>
      <c r="H1783">
        <v>44.4099</v>
      </c>
      <c r="I1783">
        <v>0</v>
      </c>
      <c r="J1783">
        <v>1.2300499999999999E-3</v>
      </c>
      <c r="K1783">
        <v>0.99960599999999999</v>
      </c>
      <c r="L1783">
        <v>0</v>
      </c>
      <c r="M1783" t="s">
        <v>42</v>
      </c>
    </row>
    <row r="1784" spans="1:25" x14ac:dyDescent="0.25">
      <c r="A1784" t="s">
        <v>164</v>
      </c>
      <c r="B1784">
        <v>307.76600000000002</v>
      </c>
      <c r="C1784">
        <v>305.69600000000003</v>
      </c>
      <c r="D1784">
        <v>305.65100000000001</v>
      </c>
      <c r="E1784">
        <v>301.53300000000002</v>
      </c>
      <c r="F1784">
        <v>10.6259</v>
      </c>
      <c r="G1784">
        <v>0</v>
      </c>
      <c r="H1784">
        <v>44.488399999999999</v>
      </c>
      <c r="I1784">
        <v>0</v>
      </c>
      <c r="J1784">
        <v>1.2300600000000001E-3</v>
      </c>
      <c r="K1784">
        <v>0.99937500000000001</v>
      </c>
      <c r="L1784">
        <v>0</v>
      </c>
      <c r="M1784" t="s">
        <v>42</v>
      </c>
    </row>
    <row r="1785" spans="1:25" x14ac:dyDescent="0.25">
      <c r="A1785" t="s">
        <v>164</v>
      </c>
      <c r="B1785">
        <v>315.93</v>
      </c>
      <c r="C1785">
        <v>313.98200000000003</v>
      </c>
      <c r="D1785">
        <v>313.93299999999999</v>
      </c>
      <c r="E1785">
        <v>309.82400000000001</v>
      </c>
      <c r="F1785">
        <v>10.6629</v>
      </c>
      <c r="G1785">
        <v>0</v>
      </c>
      <c r="H1785">
        <v>44.539499999999997</v>
      </c>
      <c r="I1785">
        <v>0</v>
      </c>
      <c r="J1785">
        <v>1.2300499999999999E-3</v>
      </c>
      <c r="K1785">
        <v>0.99944999999999995</v>
      </c>
      <c r="L1785">
        <v>0</v>
      </c>
      <c r="M1785" t="s">
        <v>42</v>
      </c>
    </row>
    <row r="1786" spans="1:25" x14ac:dyDescent="0.25">
      <c r="A1786" t="s">
        <v>164</v>
      </c>
      <c r="B1786">
        <v>294.75900000000001</v>
      </c>
      <c r="C1786">
        <v>292.81700000000001</v>
      </c>
      <c r="D1786">
        <v>292.76900000000001</v>
      </c>
      <c r="E1786">
        <v>288.55599999999998</v>
      </c>
      <c r="F1786">
        <v>11.386699999999999</v>
      </c>
      <c r="G1786">
        <v>0</v>
      </c>
      <c r="H1786">
        <v>44.422699999999999</v>
      </c>
      <c r="I1786">
        <v>0</v>
      </c>
      <c r="J1786">
        <v>1.2300499999999999E-3</v>
      </c>
      <c r="K1786">
        <v>0.99970899999999996</v>
      </c>
      <c r="L1786">
        <v>0</v>
      </c>
      <c r="M1786" t="s">
        <v>42</v>
      </c>
    </row>
    <row r="1787" spans="1:25" x14ac:dyDescent="0.25">
      <c r="A1787" t="s">
        <v>164</v>
      </c>
      <c r="B1787">
        <v>295.02499999999998</v>
      </c>
      <c r="C1787">
        <v>293.03300000000002</v>
      </c>
      <c r="D1787">
        <v>292.98599999999999</v>
      </c>
      <c r="E1787">
        <v>288.88799999999998</v>
      </c>
      <c r="F1787">
        <v>10.732200000000001</v>
      </c>
      <c r="G1787">
        <v>0</v>
      </c>
      <c r="H1787">
        <v>44.386899999999997</v>
      </c>
      <c r="I1787">
        <v>0</v>
      </c>
      <c r="J1787">
        <v>1.2300600000000001E-3</v>
      </c>
      <c r="K1787">
        <v>0.999834</v>
      </c>
      <c r="L1787">
        <v>0</v>
      </c>
      <c r="M1787" t="s">
        <v>42</v>
      </c>
    </row>
    <row r="1788" spans="1:25" x14ac:dyDescent="0.25">
      <c r="A1788" t="s">
        <v>164</v>
      </c>
      <c r="B1788">
        <v>292.27699999999999</v>
      </c>
      <c r="C1788">
        <v>290.34300000000002</v>
      </c>
      <c r="D1788">
        <v>290.29899999999998</v>
      </c>
      <c r="E1788">
        <v>286.21499999999997</v>
      </c>
      <c r="F1788">
        <v>10.6213</v>
      </c>
      <c r="G1788">
        <v>0</v>
      </c>
      <c r="H1788">
        <v>44.583399999999997</v>
      </c>
      <c r="I1788">
        <v>0</v>
      </c>
      <c r="J1788">
        <v>1.2300499999999999E-3</v>
      </c>
      <c r="K1788">
        <v>0.99951400000000001</v>
      </c>
      <c r="L1788">
        <v>0</v>
      </c>
      <c r="M1788" t="s">
        <v>42</v>
      </c>
    </row>
    <row r="1789" spans="1:25" x14ac:dyDescent="0.25">
      <c r="A1789" t="s">
        <v>164</v>
      </c>
      <c r="B1789">
        <v>301.06099999999998</v>
      </c>
      <c r="C1789">
        <v>298.94</v>
      </c>
      <c r="D1789">
        <v>298.88799999999998</v>
      </c>
      <c r="E1789">
        <v>294.637</v>
      </c>
      <c r="F1789">
        <v>10.738</v>
      </c>
      <c r="G1789">
        <v>0</v>
      </c>
      <c r="H1789">
        <v>44.912100000000002</v>
      </c>
      <c r="I1789">
        <v>0</v>
      </c>
      <c r="J1789">
        <v>1.2300499999999999E-3</v>
      </c>
      <c r="K1789">
        <v>0.99892800000000004</v>
      </c>
      <c r="L1789">
        <v>0</v>
      </c>
      <c r="M1789" t="s">
        <v>42</v>
      </c>
    </row>
    <row r="1790" spans="1:25" x14ac:dyDescent="0.25">
      <c r="A1790" t="s">
        <v>164</v>
      </c>
      <c r="B1790">
        <v>310.39</v>
      </c>
      <c r="C1790">
        <v>308.46100000000001</v>
      </c>
      <c r="D1790">
        <v>308.40699999999998</v>
      </c>
      <c r="E1790">
        <v>304.15199999999999</v>
      </c>
      <c r="F1790">
        <v>10.8627</v>
      </c>
      <c r="G1790">
        <v>0</v>
      </c>
      <c r="H1790">
        <v>45.360799999999998</v>
      </c>
      <c r="I1790">
        <v>0</v>
      </c>
      <c r="J1790">
        <v>1.2300600000000001E-3</v>
      </c>
      <c r="K1790">
        <v>0.99948000000000004</v>
      </c>
      <c r="L1790">
        <v>0</v>
      </c>
      <c r="M1790" t="s">
        <v>42</v>
      </c>
    </row>
    <row r="1791" spans="1:25" x14ac:dyDescent="0.25">
      <c r="A1791" t="s">
        <v>164</v>
      </c>
      <c r="B1791">
        <v>306.60399999999998</v>
      </c>
      <c r="C1791">
        <v>304.43099999999998</v>
      </c>
      <c r="D1791">
        <v>304.38900000000001</v>
      </c>
      <c r="E1791">
        <v>300.31099999999998</v>
      </c>
      <c r="F1791">
        <v>10.636200000000001</v>
      </c>
      <c r="G1791">
        <v>0</v>
      </c>
      <c r="H1791">
        <v>44.513100000000001</v>
      </c>
      <c r="I1791">
        <v>0</v>
      </c>
      <c r="J1791">
        <v>1.2300499999999999E-3</v>
      </c>
      <c r="K1791">
        <v>0.99938499999999997</v>
      </c>
      <c r="L1791">
        <v>0</v>
      </c>
      <c r="M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164</v>
      </c>
      <c r="B1792">
        <v>302.548</v>
      </c>
      <c r="C1792">
        <v>300.56700000000001</v>
      </c>
      <c r="D1792">
        <v>300.51499999999999</v>
      </c>
      <c r="E1792">
        <v>296.33999999999997</v>
      </c>
      <c r="F1792">
        <v>10.7986</v>
      </c>
      <c r="G1792">
        <v>0</v>
      </c>
      <c r="H1792">
        <v>44.552100000000003</v>
      </c>
      <c r="I1792">
        <v>0</v>
      </c>
      <c r="J1792">
        <v>1.2300499999999999E-3</v>
      </c>
      <c r="K1792">
        <v>0.99974200000000002</v>
      </c>
      <c r="L1792">
        <v>0</v>
      </c>
      <c r="M1792" t="s">
        <v>42</v>
      </c>
      <c r="R1792">
        <f>AVERAGE(B1743:B1792)</f>
        <v>301.82440000000008</v>
      </c>
      <c r="S1792">
        <f>AVERAGE(C1743:C1792)</f>
        <v>299.81245999999999</v>
      </c>
      <c r="U1792">
        <f>_xlfn.VAR.P(B1743:B1792)</f>
        <v>39.474344000000066</v>
      </c>
      <c r="V1792">
        <f>_xlfn.VAR.P(C1743:C1792)</f>
        <v>39.311173928400024</v>
      </c>
      <c r="X1792">
        <f>1.96*SQRT(U1792)/50</f>
        <v>0.24628815636193327</v>
      </c>
      <c r="Y1792">
        <f>1.96*SQRT(V1792)/50</f>
        <v>0.24577860424645714</v>
      </c>
    </row>
    <row r="1793" spans="1:15" x14ac:dyDescent="0.25">
      <c r="A1793" t="s">
        <v>165</v>
      </c>
      <c r="B1793">
        <v>15236.5622</v>
      </c>
      <c r="C1793" t="s">
        <v>36</v>
      </c>
    </row>
    <row r="1794" spans="1:15" x14ac:dyDescent="0.25">
      <c r="A1794" t="s">
        <v>166</v>
      </c>
      <c r="B1794">
        <v>461.60899999999998</v>
      </c>
      <c r="C1794">
        <v>399.88799999999998</v>
      </c>
      <c r="D1794">
        <v>399.83199999999999</v>
      </c>
      <c r="E1794">
        <v>395.62200000000001</v>
      </c>
      <c r="F1794">
        <v>11.548400000000001</v>
      </c>
      <c r="G1794">
        <v>130.07400000000001</v>
      </c>
      <c r="H1794">
        <v>45.243200000000002</v>
      </c>
      <c r="I1794">
        <v>13.6555</v>
      </c>
      <c r="J1794">
        <v>44.633099999999999</v>
      </c>
      <c r="K1794">
        <v>235.797</v>
      </c>
      <c r="L1794">
        <v>1.2300499999999999E-3</v>
      </c>
      <c r="M1794">
        <v>0.99928899999999998</v>
      </c>
      <c r="N1794">
        <v>0</v>
      </c>
      <c r="O1794" t="s">
        <v>42</v>
      </c>
    </row>
    <row r="1795" spans="1:15" x14ac:dyDescent="0.25">
      <c r="A1795" t="s">
        <v>166</v>
      </c>
      <c r="B1795">
        <v>452.85300000000001</v>
      </c>
      <c r="C1795">
        <v>391.09899999999999</v>
      </c>
      <c r="D1795">
        <v>391.04500000000002</v>
      </c>
      <c r="E1795">
        <v>386.87</v>
      </c>
      <c r="F1795">
        <v>10.757300000000001</v>
      </c>
      <c r="G1795">
        <v>130.047</v>
      </c>
      <c r="H1795">
        <v>45.204599999999999</v>
      </c>
      <c r="I1795">
        <v>13.5547</v>
      </c>
      <c r="J1795">
        <v>44.839700000000001</v>
      </c>
      <c r="K1795">
        <v>227.887</v>
      </c>
      <c r="L1795">
        <v>1.2300600000000001E-3</v>
      </c>
      <c r="M1795">
        <v>0.99936999999999998</v>
      </c>
      <c r="N1795">
        <v>0</v>
      </c>
      <c r="O1795" t="s">
        <v>42</v>
      </c>
    </row>
    <row r="1796" spans="1:15" x14ac:dyDescent="0.25">
      <c r="A1796" t="s">
        <v>166</v>
      </c>
      <c r="B1796">
        <v>454.50599999999997</v>
      </c>
      <c r="C1796">
        <v>390.45800000000003</v>
      </c>
      <c r="D1796">
        <v>390.41</v>
      </c>
      <c r="E1796">
        <v>386.26100000000002</v>
      </c>
      <c r="F1796">
        <v>10.988300000000001</v>
      </c>
      <c r="G1796">
        <v>130.131</v>
      </c>
      <c r="H1796">
        <v>45.180100000000003</v>
      </c>
      <c r="I1796">
        <v>13.625999999999999</v>
      </c>
      <c r="J1796">
        <v>44.045200000000001</v>
      </c>
      <c r="K1796">
        <v>226.86699999999999</v>
      </c>
      <c r="L1796">
        <v>1.2300499999999999E-3</v>
      </c>
      <c r="M1796">
        <v>0.99998900000000002</v>
      </c>
      <c r="N1796">
        <v>0</v>
      </c>
      <c r="O1796" t="s">
        <v>42</v>
      </c>
    </row>
    <row r="1797" spans="1:15" x14ac:dyDescent="0.25">
      <c r="A1797" t="s">
        <v>166</v>
      </c>
      <c r="B1797">
        <v>448.93299999999999</v>
      </c>
      <c r="C1797">
        <v>386.51799999999997</v>
      </c>
      <c r="D1797">
        <v>386.471</v>
      </c>
      <c r="E1797">
        <v>382.33300000000003</v>
      </c>
      <c r="F1797">
        <v>10.712999999999999</v>
      </c>
      <c r="G1797">
        <v>129.58600000000001</v>
      </c>
      <c r="H1797">
        <v>45.731299999999997</v>
      </c>
      <c r="I1797">
        <v>13.8619</v>
      </c>
      <c r="J1797">
        <v>43.364199999999997</v>
      </c>
      <c r="K1797">
        <v>224.06800000000001</v>
      </c>
      <c r="L1797">
        <v>1.2300499999999999E-3</v>
      </c>
      <c r="M1797">
        <v>0.99968500000000005</v>
      </c>
      <c r="N1797">
        <v>0</v>
      </c>
      <c r="O1797" t="s">
        <v>42</v>
      </c>
    </row>
    <row r="1798" spans="1:15" x14ac:dyDescent="0.25">
      <c r="A1798" t="s">
        <v>166</v>
      </c>
      <c r="B1798">
        <v>453.11099999999999</v>
      </c>
      <c r="C1798">
        <v>390.34100000000001</v>
      </c>
      <c r="D1798">
        <v>390.28899999999999</v>
      </c>
      <c r="E1798">
        <v>386.07499999999999</v>
      </c>
      <c r="F1798">
        <v>10.921099999999999</v>
      </c>
      <c r="G1798">
        <v>130.679</v>
      </c>
      <c r="H1798">
        <v>45.527099999999997</v>
      </c>
      <c r="I1798">
        <v>13.6036</v>
      </c>
      <c r="J1798">
        <v>44.424500000000002</v>
      </c>
      <c r="K1798">
        <v>226.31100000000001</v>
      </c>
      <c r="L1798">
        <v>1.23007E-3</v>
      </c>
      <c r="M1798">
        <v>0.99913099999999999</v>
      </c>
      <c r="N1798">
        <v>0</v>
      </c>
      <c r="O1798" t="s">
        <v>42</v>
      </c>
    </row>
    <row r="1799" spans="1:15" x14ac:dyDescent="0.25">
      <c r="A1799" t="s">
        <v>166</v>
      </c>
      <c r="B1799">
        <v>464.69</v>
      </c>
      <c r="C1799">
        <v>403.51799999999997</v>
      </c>
      <c r="D1799">
        <v>403.46899999999999</v>
      </c>
      <c r="E1799">
        <v>399.286</v>
      </c>
      <c r="F1799">
        <v>10.835900000000001</v>
      </c>
      <c r="G1799">
        <v>130.423</v>
      </c>
      <c r="H1799">
        <v>45.449100000000001</v>
      </c>
      <c r="I1799">
        <v>13.866099999999999</v>
      </c>
      <c r="J1799">
        <v>44.205599999999997</v>
      </c>
      <c r="K1799">
        <v>239.80500000000001</v>
      </c>
      <c r="L1799">
        <v>1.2300799999999999E-3</v>
      </c>
      <c r="M1799">
        <v>0.99955799999999995</v>
      </c>
      <c r="N1799">
        <v>0</v>
      </c>
      <c r="O1799" t="s">
        <v>42</v>
      </c>
    </row>
    <row r="1800" spans="1:15" x14ac:dyDescent="0.25">
      <c r="A1800" t="s">
        <v>166</v>
      </c>
      <c r="B1800">
        <v>462.12299999999999</v>
      </c>
      <c r="C1800">
        <v>398.25200000000001</v>
      </c>
      <c r="D1800">
        <v>398.20100000000002</v>
      </c>
      <c r="E1800">
        <v>394.03300000000002</v>
      </c>
      <c r="F1800">
        <v>11.4534</v>
      </c>
      <c r="G1800">
        <v>130.37899999999999</v>
      </c>
      <c r="H1800">
        <v>45.524099999999997</v>
      </c>
      <c r="I1800">
        <v>13.7371</v>
      </c>
      <c r="J1800">
        <v>44.258600000000001</v>
      </c>
      <c r="K1800">
        <v>233.928</v>
      </c>
      <c r="L1800">
        <v>1.2300499999999999E-3</v>
      </c>
      <c r="M1800">
        <v>0.99928600000000001</v>
      </c>
      <c r="N1800">
        <v>0</v>
      </c>
      <c r="O1800" t="s">
        <v>42</v>
      </c>
    </row>
    <row r="1801" spans="1:15" x14ac:dyDescent="0.25">
      <c r="A1801" t="s">
        <v>166</v>
      </c>
      <c r="B1801">
        <v>446.54399999999998</v>
      </c>
      <c r="C1801">
        <v>384.24599999999998</v>
      </c>
      <c r="D1801">
        <v>384.19799999999998</v>
      </c>
      <c r="E1801">
        <v>380.08199999999999</v>
      </c>
      <c r="F1801">
        <v>10.6883</v>
      </c>
      <c r="G1801">
        <v>128.881</v>
      </c>
      <c r="H1801">
        <v>45.163200000000003</v>
      </c>
      <c r="I1801">
        <v>13.527200000000001</v>
      </c>
      <c r="J1801">
        <v>43.525700000000001</v>
      </c>
      <c r="K1801">
        <v>222.56700000000001</v>
      </c>
      <c r="L1801">
        <v>1.2300499999999999E-3</v>
      </c>
      <c r="M1801">
        <v>0.99900599999999995</v>
      </c>
      <c r="N1801">
        <v>0</v>
      </c>
      <c r="O1801" t="s">
        <v>42</v>
      </c>
    </row>
    <row r="1802" spans="1:15" x14ac:dyDescent="0.25">
      <c r="A1802" t="s">
        <v>166</v>
      </c>
      <c r="B1802">
        <v>447.29199999999997</v>
      </c>
      <c r="C1802">
        <v>385.79700000000003</v>
      </c>
      <c r="D1802">
        <v>385.74700000000001</v>
      </c>
      <c r="E1802">
        <v>381.476</v>
      </c>
      <c r="F1802">
        <v>10.7989</v>
      </c>
      <c r="G1802">
        <v>130.291</v>
      </c>
      <c r="H1802">
        <v>45.594799999999999</v>
      </c>
      <c r="I1802">
        <v>13.610099999999999</v>
      </c>
      <c r="J1802">
        <v>44.268799999999999</v>
      </c>
      <c r="K1802">
        <v>222.32400000000001</v>
      </c>
      <c r="L1802">
        <v>1.2300499999999999E-3</v>
      </c>
      <c r="M1802">
        <v>0.99992000000000003</v>
      </c>
      <c r="N1802">
        <v>0</v>
      </c>
      <c r="O1802" t="s">
        <v>42</v>
      </c>
    </row>
    <row r="1803" spans="1:15" x14ac:dyDescent="0.25">
      <c r="A1803" t="s">
        <v>166</v>
      </c>
      <c r="B1803">
        <v>449.26900000000001</v>
      </c>
      <c r="C1803">
        <v>388.495</v>
      </c>
      <c r="D1803">
        <v>388.44499999999999</v>
      </c>
      <c r="E1803">
        <v>384.26499999999999</v>
      </c>
      <c r="F1803">
        <v>10.7544</v>
      </c>
      <c r="G1803">
        <v>129.375</v>
      </c>
      <c r="H1803">
        <v>45.238100000000003</v>
      </c>
      <c r="I1803">
        <v>13.8231</v>
      </c>
      <c r="J1803">
        <v>43.639499999999998</v>
      </c>
      <c r="K1803">
        <v>225.95</v>
      </c>
      <c r="L1803">
        <v>1.2300499999999999E-3</v>
      </c>
      <c r="M1803">
        <v>0.99795299999999998</v>
      </c>
      <c r="N1803">
        <v>0</v>
      </c>
      <c r="O1803" t="s">
        <v>42</v>
      </c>
    </row>
    <row r="1804" spans="1:15" x14ac:dyDescent="0.25">
      <c r="A1804" t="s">
        <v>166</v>
      </c>
      <c r="B1804">
        <v>463.786</v>
      </c>
      <c r="C1804">
        <v>401.91899999999998</v>
      </c>
      <c r="D1804">
        <v>401.86700000000002</v>
      </c>
      <c r="E1804">
        <v>397.601</v>
      </c>
      <c r="F1804">
        <v>11.6707</v>
      </c>
      <c r="G1804">
        <v>131.94399999999999</v>
      </c>
      <c r="H1804">
        <v>45.332299999999996</v>
      </c>
      <c r="I1804">
        <v>15.212400000000001</v>
      </c>
      <c r="J1804">
        <v>44.5379</v>
      </c>
      <c r="K1804">
        <v>235.85599999999999</v>
      </c>
      <c r="L1804">
        <v>1.23007E-3</v>
      </c>
      <c r="M1804">
        <v>0.99864600000000003</v>
      </c>
      <c r="N1804">
        <v>0</v>
      </c>
      <c r="O1804" t="s">
        <v>42</v>
      </c>
    </row>
    <row r="1805" spans="1:15" x14ac:dyDescent="0.25">
      <c r="A1805" t="s">
        <v>166</v>
      </c>
      <c r="B1805">
        <v>461.11599999999999</v>
      </c>
      <c r="C1805">
        <v>398.69799999999998</v>
      </c>
      <c r="D1805">
        <v>398.64699999999999</v>
      </c>
      <c r="E1805">
        <v>394.43200000000002</v>
      </c>
      <c r="F1805">
        <v>10.8184</v>
      </c>
      <c r="G1805">
        <v>130.56</v>
      </c>
      <c r="H1805">
        <v>45.519100000000002</v>
      </c>
      <c r="I1805">
        <v>13.561199999999999</v>
      </c>
      <c r="J1805">
        <v>44.726599999999998</v>
      </c>
      <c r="K1805">
        <v>234.76</v>
      </c>
      <c r="L1805">
        <v>1.2300499999999999E-3</v>
      </c>
      <c r="M1805">
        <v>0.99968999999999997</v>
      </c>
      <c r="N1805">
        <v>0</v>
      </c>
      <c r="O1805" t="s">
        <v>42</v>
      </c>
    </row>
    <row r="1806" spans="1:15" x14ac:dyDescent="0.25">
      <c r="A1806" t="s">
        <v>166</v>
      </c>
      <c r="B1806">
        <v>459.005</v>
      </c>
      <c r="C1806">
        <v>398.55900000000003</v>
      </c>
      <c r="D1806">
        <v>398.50900000000001</v>
      </c>
      <c r="E1806">
        <v>394.351</v>
      </c>
      <c r="F1806">
        <v>10.857699999999999</v>
      </c>
      <c r="G1806">
        <v>129.92599999999999</v>
      </c>
      <c r="H1806">
        <v>45.395800000000001</v>
      </c>
      <c r="I1806">
        <v>13.5572</v>
      </c>
      <c r="J1806">
        <v>44.042499999999997</v>
      </c>
      <c r="K1806">
        <v>235.34200000000001</v>
      </c>
      <c r="L1806">
        <v>1.2300499999999999E-3</v>
      </c>
      <c r="M1806">
        <v>0.99970899999999996</v>
      </c>
      <c r="N1806">
        <v>0</v>
      </c>
      <c r="O1806" t="s">
        <v>42</v>
      </c>
    </row>
    <row r="1807" spans="1:15" x14ac:dyDescent="0.25">
      <c r="A1807" t="s">
        <v>166</v>
      </c>
      <c r="B1807">
        <v>458.05</v>
      </c>
      <c r="C1807">
        <v>394.279</v>
      </c>
      <c r="D1807">
        <v>394.226</v>
      </c>
      <c r="E1807">
        <v>389.97899999999998</v>
      </c>
      <c r="F1807">
        <v>10.818199999999999</v>
      </c>
      <c r="G1807">
        <v>129.91999999999999</v>
      </c>
      <c r="H1807">
        <v>45.212699999999998</v>
      </c>
      <c r="I1807">
        <v>13.7011</v>
      </c>
      <c r="J1807">
        <v>44.304900000000004</v>
      </c>
      <c r="K1807">
        <v>231.227</v>
      </c>
      <c r="L1807">
        <v>1.2300499999999999E-3</v>
      </c>
      <c r="M1807">
        <v>0.99935499999999999</v>
      </c>
      <c r="N1807">
        <v>0</v>
      </c>
      <c r="O1807" t="s">
        <v>42</v>
      </c>
    </row>
    <row r="1808" spans="1:15" x14ac:dyDescent="0.25">
      <c r="A1808" t="s">
        <v>166</v>
      </c>
      <c r="B1808">
        <v>462.66300000000001</v>
      </c>
      <c r="C1808">
        <v>400.79399999999998</v>
      </c>
      <c r="D1808">
        <v>400.74</v>
      </c>
      <c r="E1808">
        <v>396.55200000000002</v>
      </c>
      <c r="F1808">
        <v>11.4605</v>
      </c>
      <c r="G1808">
        <v>129.839</v>
      </c>
      <c r="H1808">
        <v>45.201900000000002</v>
      </c>
      <c r="I1808">
        <v>13.459</v>
      </c>
      <c r="J1808">
        <v>44.083399999999997</v>
      </c>
      <c r="K1808">
        <v>237.00399999999999</v>
      </c>
      <c r="L1808">
        <v>1.2300499999999999E-3</v>
      </c>
      <c r="M1808">
        <v>0.99936400000000003</v>
      </c>
      <c r="N1808">
        <v>0</v>
      </c>
      <c r="O1808" t="s">
        <v>42</v>
      </c>
    </row>
    <row r="1809" spans="1:15" x14ac:dyDescent="0.25">
      <c r="A1809" t="s">
        <v>166</v>
      </c>
      <c r="B1809">
        <v>458.74</v>
      </c>
      <c r="C1809">
        <v>397.62700000000001</v>
      </c>
      <c r="D1809">
        <v>397.57799999999997</v>
      </c>
      <c r="E1809">
        <v>393.411</v>
      </c>
      <c r="F1809">
        <v>10.688700000000001</v>
      </c>
      <c r="G1809">
        <v>130.571</v>
      </c>
      <c r="H1809">
        <v>45.8401</v>
      </c>
      <c r="I1809">
        <v>13.7849</v>
      </c>
      <c r="J1809">
        <v>44.183900000000001</v>
      </c>
      <c r="K1809">
        <v>234.12799999999999</v>
      </c>
      <c r="L1809">
        <v>1.2300499999999999E-3</v>
      </c>
      <c r="M1809">
        <v>0.99938899999999997</v>
      </c>
      <c r="N1809">
        <v>0</v>
      </c>
      <c r="O1809" t="s">
        <v>42</v>
      </c>
    </row>
    <row r="1810" spans="1:15" x14ac:dyDescent="0.25">
      <c r="A1810" t="s">
        <v>166</v>
      </c>
      <c r="B1810">
        <v>470.529</v>
      </c>
      <c r="C1810">
        <v>406.59300000000002</v>
      </c>
      <c r="D1810">
        <v>406.53399999999999</v>
      </c>
      <c r="E1810">
        <v>402.267</v>
      </c>
      <c r="F1810">
        <v>10.829700000000001</v>
      </c>
      <c r="G1810">
        <v>131.63499999999999</v>
      </c>
      <c r="H1810">
        <v>45.507100000000001</v>
      </c>
      <c r="I1810">
        <v>13.9047</v>
      </c>
      <c r="J1810">
        <v>45.107199999999999</v>
      </c>
      <c r="K1810">
        <v>241.506</v>
      </c>
      <c r="L1810">
        <v>1.2300799999999999E-3</v>
      </c>
      <c r="M1810">
        <v>0.99921599999999999</v>
      </c>
      <c r="N1810">
        <v>0</v>
      </c>
      <c r="O1810" t="s">
        <v>42</v>
      </c>
    </row>
    <row r="1811" spans="1:15" x14ac:dyDescent="0.25">
      <c r="A1811" t="s">
        <v>166</v>
      </c>
      <c r="B1811">
        <v>459.33699999999999</v>
      </c>
      <c r="C1811">
        <v>398.935</v>
      </c>
      <c r="D1811">
        <v>398.67200000000003</v>
      </c>
      <c r="E1811">
        <v>394.45299999999997</v>
      </c>
      <c r="F1811">
        <v>11.631</v>
      </c>
      <c r="G1811">
        <v>130.50700000000001</v>
      </c>
      <c r="H1811">
        <v>45.951000000000001</v>
      </c>
      <c r="I1811">
        <v>13.6898</v>
      </c>
      <c r="J1811">
        <v>44.026000000000003</v>
      </c>
      <c r="K1811">
        <v>234.22499999999999</v>
      </c>
      <c r="L1811">
        <v>1.2300600000000001E-3</v>
      </c>
      <c r="M1811">
        <v>0.99997199999999997</v>
      </c>
      <c r="N1811">
        <v>0</v>
      </c>
      <c r="O1811" t="s">
        <v>42</v>
      </c>
    </row>
    <row r="1812" spans="1:15" x14ac:dyDescent="0.25">
      <c r="A1812" t="s">
        <v>166</v>
      </c>
      <c r="B1812">
        <v>454.45</v>
      </c>
      <c r="C1812">
        <v>391.14699999999999</v>
      </c>
      <c r="D1812">
        <v>391.096</v>
      </c>
      <c r="E1812">
        <v>386.91</v>
      </c>
      <c r="F1812">
        <v>10.788</v>
      </c>
      <c r="G1812">
        <v>130.17099999999999</v>
      </c>
      <c r="H1812">
        <v>45.506100000000004</v>
      </c>
      <c r="I1812">
        <v>13.8706</v>
      </c>
      <c r="J1812">
        <v>44.066099999999999</v>
      </c>
      <c r="K1812">
        <v>227.785</v>
      </c>
      <c r="L1812">
        <v>1.2300499999999999E-3</v>
      </c>
      <c r="M1812">
        <v>0.99961199999999995</v>
      </c>
      <c r="N1812">
        <v>0</v>
      </c>
      <c r="O1812" t="s">
        <v>42</v>
      </c>
    </row>
    <row r="1813" spans="1:15" x14ac:dyDescent="0.25">
      <c r="A1813" t="s">
        <v>166</v>
      </c>
      <c r="B1813">
        <v>456.59199999999998</v>
      </c>
      <c r="C1813">
        <v>393.45400000000001</v>
      </c>
      <c r="D1813">
        <v>393.40499999999997</v>
      </c>
      <c r="E1813">
        <v>389.22899999999998</v>
      </c>
      <c r="F1813">
        <v>11.4862</v>
      </c>
      <c r="G1813">
        <v>130.45099999999999</v>
      </c>
      <c r="H1813">
        <v>45.7836</v>
      </c>
      <c r="I1813">
        <v>13.693199999999999</v>
      </c>
      <c r="J1813">
        <v>43.903799999999997</v>
      </c>
      <c r="K1813">
        <v>229.05199999999999</v>
      </c>
      <c r="L1813">
        <v>1.2300499999999999E-3</v>
      </c>
      <c r="M1813">
        <v>0.99976200000000004</v>
      </c>
      <c r="N1813">
        <v>0</v>
      </c>
      <c r="O1813" t="s">
        <v>42</v>
      </c>
    </row>
    <row r="1814" spans="1:15" x14ac:dyDescent="0.25">
      <c r="A1814" t="s">
        <v>166</v>
      </c>
      <c r="B1814">
        <v>454.55</v>
      </c>
      <c r="C1814">
        <v>393.60399999999998</v>
      </c>
      <c r="D1814">
        <v>393.55500000000001</v>
      </c>
      <c r="E1814">
        <v>389.43400000000003</v>
      </c>
      <c r="F1814">
        <v>10.8148</v>
      </c>
      <c r="G1814">
        <v>128.52099999999999</v>
      </c>
      <c r="H1814">
        <v>45.083100000000002</v>
      </c>
      <c r="I1814">
        <v>13.547499999999999</v>
      </c>
      <c r="J1814">
        <v>43.129399999999997</v>
      </c>
      <c r="K1814">
        <v>231.988</v>
      </c>
      <c r="L1814">
        <v>1.2300600000000001E-3</v>
      </c>
      <c r="M1814">
        <v>0.99982599999999999</v>
      </c>
      <c r="N1814">
        <v>0</v>
      </c>
      <c r="O1814" t="s">
        <v>42</v>
      </c>
    </row>
    <row r="1815" spans="1:15" x14ac:dyDescent="0.25">
      <c r="A1815" t="s">
        <v>166</v>
      </c>
      <c r="B1815">
        <v>458.00200000000001</v>
      </c>
      <c r="C1815">
        <v>394.72199999999998</v>
      </c>
      <c r="D1815">
        <v>394.66800000000001</v>
      </c>
      <c r="E1815">
        <v>390.38600000000002</v>
      </c>
      <c r="F1815">
        <v>11.7921</v>
      </c>
      <c r="G1815">
        <v>130.49700000000001</v>
      </c>
      <c r="H1815">
        <v>45.888599999999997</v>
      </c>
      <c r="I1815">
        <v>13.7273</v>
      </c>
      <c r="J1815">
        <v>44.280900000000003</v>
      </c>
      <c r="K1815">
        <v>230.00399999999999</v>
      </c>
      <c r="L1815">
        <v>1.2300499999999999E-3</v>
      </c>
      <c r="M1815">
        <v>0.99893500000000002</v>
      </c>
      <c r="N1815">
        <v>0</v>
      </c>
      <c r="O1815" t="s">
        <v>42</v>
      </c>
    </row>
    <row r="1816" spans="1:15" x14ac:dyDescent="0.25">
      <c r="A1816" t="s">
        <v>166</v>
      </c>
      <c r="B1816">
        <v>450.14299999999997</v>
      </c>
      <c r="C1816">
        <v>389.779</v>
      </c>
      <c r="D1816">
        <v>389.73</v>
      </c>
      <c r="E1816">
        <v>385.41300000000001</v>
      </c>
      <c r="F1816">
        <v>10.5715</v>
      </c>
      <c r="G1816">
        <v>127.11499999999999</v>
      </c>
      <c r="H1816">
        <v>44.346899999999998</v>
      </c>
      <c r="I1816">
        <v>13.6065</v>
      </c>
      <c r="J1816">
        <v>43.088799999999999</v>
      </c>
      <c r="K1816">
        <v>229.977</v>
      </c>
      <c r="L1816">
        <v>1.2300499999999999E-3</v>
      </c>
      <c r="M1816">
        <v>0.999417</v>
      </c>
      <c r="N1816">
        <v>0</v>
      </c>
      <c r="O1816" t="s">
        <v>42</v>
      </c>
    </row>
    <row r="1817" spans="1:15" x14ac:dyDescent="0.25">
      <c r="A1817" t="s">
        <v>166</v>
      </c>
      <c r="B1817">
        <v>467.31700000000001</v>
      </c>
      <c r="C1817">
        <v>401.24099999999999</v>
      </c>
      <c r="D1817">
        <v>401.18900000000002</v>
      </c>
      <c r="E1817">
        <v>396.99</v>
      </c>
      <c r="F1817">
        <v>10.805899999999999</v>
      </c>
      <c r="G1817">
        <v>129.834</v>
      </c>
      <c r="H1817">
        <v>45.484400000000001</v>
      </c>
      <c r="I1817">
        <v>13.579000000000001</v>
      </c>
      <c r="J1817">
        <v>44.0533</v>
      </c>
      <c r="K1817">
        <v>238.30500000000001</v>
      </c>
      <c r="L1817">
        <v>1.2300499999999999E-3</v>
      </c>
      <c r="M1817">
        <v>0.99976600000000004</v>
      </c>
      <c r="N1817">
        <v>0</v>
      </c>
      <c r="O1817" t="s">
        <v>42</v>
      </c>
    </row>
    <row r="1818" spans="1:15" x14ac:dyDescent="0.25">
      <c r="A1818" t="s">
        <v>166</v>
      </c>
      <c r="B1818">
        <v>453.42200000000003</v>
      </c>
      <c r="C1818">
        <v>392.24900000000002</v>
      </c>
      <c r="D1818">
        <v>392.19799999999998</v>
      </c>
      <c r="E1818">
        <v>387.995</v>
      </c>
      <c r="F1818">
        <v>10.7323</v>
      </c>
      <c r="G1818">
        <v>129.81700000000001</v>
      </c>
      <c r="H1818">
        <v>45.463500000000003</v>
      </c>
      <c r="I1818">
        <v>13.6625</v>
      </c>
      <c r="J1818">
        <v>43.909799999999997</v>
      </c>
      <c r="K1818">
        <v>229.24</v>
      </c>
      <c r="L1818">
        <v>1.2300499999999999E-3</v>
      </c>
      <c r="M1818">
        <v>0.99973900000000004</v>
      </c>
      <c r="N1818">
        <v>0</v>
      </c>
      <c r="O1818" t="s">
        <v>42</v>
      </c>
    </row>
    <row r="1819" spans="1:15" x14ac:dyDescent="0.25">
      <c r="A1819" t="s">
        <v>166</v>
      </c>
      <c r="B1819">
        <v>460.34199999999998</v>
      </c>
      <c r="C1819">
        <v>396.66899999999998</v>
      </c>
      <c r="D1819">
        <v>396.61900000000003</v>
      </c>
      <c r="E1819">
        <v>392.43200000000002</v>
      </c>
      <c r="F1819">
        <v>10.8566</v>
      </c>
      <c r="G1819">
        <v>129.34899999999999</v>
      </c>
      <c r="H1819">
        <v>45.189700000000002</v>
      </c>
      <c r="I1819">
        <v>13.6471</v>
      </c>
      <c r="J1819">
        <v>43.787500000000001</v>
      </c>
      <c r="K1819">
        <v>233.93799999999999</v>
      </c>
      <c r="L1819">
        <v>1.2300600000000001E-3</v>
      </c>
      <c r="M1819">
        <v>0.99998900000000002</v>
      </c>
      <c r="N1819">
        <v>0</v>
      </c>
      <c r="O1819" t="s">
        <v>42</v>
      </c>
    </row>
    <row r="1820" spans="1:15" x14ac:dyDescent="0.25">
      <c r="A1820" t="s">
        <v>166</v>
      </c>
      <c r="B1820">
        <v>444.41300000000001</v>
      </c>
      <c r="C1820">
        <v>381.34899999999999</v>
      </c>
      <c r="D1820">
        <v>381.29599999999999</v>
      </c>
      <c r="E1820">
        <v>377.02499999999998</v>
      </c>
      <c r="F1820">
        <v>10.877800000000001</v>
      </c>
      <c r="G1820">
        <v>130.03700000000001</v>
      </c>
      <c r="H1820">
        <v>45.542000000000002</v>
      </c>
      <c r="I1820">
        <v>13.545999999999999</v>
      </c>
      <c r="J1820">
        <v>44.222200000000001</v>
      </c>
      <c r="K1820">
        <v>218.13399999999999</v>
      </c>
      <c r="L1820">
        <v>1.2300600000000001E-3</v>
      </c>
      <c r="M1820">
        <v>0.99890199999999996</v>
      </c>
      <c r="N1820">
        <v>0</v>
      </c>
      <c r="O1820" t="s">
        <v>42</v>
      </c>
    </row>
    <row r="1821" spans="1:15" x14ac:dyDescent="0.25">
      <c r="A1821" t="s">
        <v>166</v>
      </c>
      <c r="B1821">
        <v>449.92899999999997</v>
      </c>
      <c r="C1821">
        <v>388.346</v>
      </c>
      <c r="D1821">
        <v>388.29700000000003</v>
      </c>
      <c r="E1821">
        <v>384.12799999999999</v>
      </c>
      <c r="F1821">
        <v>11.479699999999999</v>
      </c>
      <c r="G1821">
        <v>130.52600000000001</v>
      </c>
      <c r="H1821">
        <v>46.130400000000002</v>
      </c>
      <c r="I1821">
        <v>14.0342</v>
      </c>
      <c r="J1821">
        <v>43.658900000000003</v>
      </c>
      <c r="K1821">
        <v>223.94200000000001</v>
      </c>
      <c r="L1821">
        <v>1.2300499999999999E-3</v>
      </c>
      <c r="M1821">
        <v>0.99911799999999995</v>
      </c>
      <c r="N1821">
        <v>0</v>
      </c>
      <c r="O1821" t="s">
        <v>42</v>
      </c>
    </row>
    <row r="1822" spans="1:15" x14ac:dyDescent="0.25">
      <c r="A1822" t="s">
        <v>166</v>
      </c>
      <c r="B1822">
        <v>475.65600000000001</v>
      </c>
      <c r="C1822">
        <v>413.54</v>
      </c>
      <c r="D1822">
        <v>413.488</v>
      </c>
      <c r="E1822">
        <v>409.27699999999999</v>
      </c>
      <c r="F1822">
        <v>10.871600000000001</v>
      </c>
      <c r="G1822">
        <v>131.08000000000001</v>
      </c>
      <c r="H1822">
        <v>45.606499999999997</v>
      </c>
      <c r="I1822">
        <v>13.907999999999999</v>
      </c>
      <c r="J1822">
        <v>44.443300000000001</v>
      </c>
      <c r="K1822">
        <v>248.82300000000001</v>
      </c>
      <c r="L1822">
        <v>1.2300499999999999E-3</v>
      </c>
      <c r="M1822">
        <v>0.999525</v>
      </c>
      <c r="N1822">
        <v>0</v>
      </c>
      <c r="O1822" t="s">
        <v>42</v>
      </c>
    </row>
    <row r="1823" spans="1:15" x14ac:dyDescent="0.25">
      <c r="A1823" t="s">
        <v>166</v>
      </c>
      <c r="B1823">
        <v>474.78199999999998</v>
      </c>
      <c r="C1823">
        <v>409.59300000000002</v>
      </c>
      <c r="D1823">
        <v>409.54500000000002</v>
      </c>
      <c r="E1823">
        <v>405.38200000000001</v>
      </c>
      <c r="F1823">
        <v>10.821400000000001</v>
      </c>
      <c r="G1823">
        <v>129.613</v>
      </c>
      <c r="H1823">
        <v>45.618600000000001</v>
      </c>
      <c r="I1823">
        <v>13.6448</v>
      </c>
      <c r="J1823">
        <v>43.731400000000001</v>
      </c>
      <c r="K1823">
        <v>246.71899999999999</v>
      </c>
      <c r="L1823">
        <v>1.2300499999999999E-3</v>
      </c>
      <c r="M1823">
        <v>0.99996300000000005</v>
      </c>
      <c r="N1823">
        <v>0</v>
      </c>
      <c r="O1823" t="s">
        <v>42</v>
      </c>
    </row>
    <row r="1824" spans="1:15" x14ac:dyDescent="0.25">
      <c r="A1824" t="s">
        <v>166</v>
      </c>
      <c r="B1824">
        <v>452.05200000000002</v>
      </c>
      <c r="C1824">
        <v>386.96699999999998</v>
      </c>
      <c r="D1824">
        <v>386.91399999999999</v>
      </c>
      <c r="E1824">
        <v>382.65800000000002</v>
      </c>
      <c r="F1824">
        <v>10.869199999999999</v>
      </c>
      <c r="G1824">
        <v>129.566</v>
      </c>
      <c r="H1824">
        <v>45.3825</v>
      </c>
      <c r="I1824">
        <v>13.535600000000001</v>
      </c>
      <c r="J1824">
        <v>43.832099999999997</v>
      </c>
      <c r="K1824">
        <v>224.15299999999999</v>
      </c>
      <c r="L1824">
        <v>1.2300499999999999E-3</v>
      </c>
      <c r="M1824">
        <v>0.99889899999999998</v>
      </c>
      <c r="N1824">
        <v>0</v>
      </c>
      <c r="O1824" t="s">
        <v>42</v>
      </c>
    </row>
    <row r="1825" spans="1:15" x14ac:dyDescent="0.25">
      <c r="A1825" t="s">
        <v>166</v>
      </c>
      <c r="B1825">
        <v>445.803</v>
      </c>
      <c r="C1825">
        <v>384.96199999999999</v>
      </c>
      <c r="D1825">
        <v>384.91199999999998</v>
      </c>
      <c r="E1825">
        <v>380.71800000000002</v>
      </c>
      <c r="F1825">
        <v>10.7182</v>
      </c>
      <c r="G1825">
        <v>128.99199999999999</v>
      </c>
      <c r="H1825">
        <v>45.168100000000003</v>
      </c>
      <c r="I1825">
        <v>13.5932</v>
      </c>
      <c r="J1825">
        <v>43.495600000000003</v>
      </c>
      <c r="K1825">
        <v>222.98400000000001</v>
      </c>
      <c r="L1825">
        <v>1.2300499999999999E-3</v>
      </c>
      <c r="M1825">
        <v>0.99974499999999999</v>
      </c>
      <c r="N1825">
        <v>0</v>
      </c>
      <c r="O1825" t="s">
        <v>42</v>
      </c>
    </row>
    <row r="1826" spans="1:15" x14ac:dyDescent="0.25">
      <c r="A1826" t="s">
        <v>166</v>
      </c>
      <c r="B1826">
        <v>437.90699999999998</v>
      </c>
      <c r="C1826">
        <v>375.80799999999999</v>
      </c>
      <c r="D1826">
        <v>375.75900000000001</v>
      </c>
      <c r="E1826">
        <v>371.64699999999999</v>
      </c>
      <c r="F1826">
        <v>10.772399999999999</v>
      </c>
      <c r="G1826">
        <v>127.867</v>
      </c>
      <c r="H1826">
        <v>45.275100000000002</v>
      </c>
      <c r="I1826">
        <v>13.327199999999999</v>
      </c>
      <c r="J1826">
        <v>42.7455</v>
      </c>
      <c r="K1826">
        <v>215.04599999999999</v>
      </c>
      <c r="L1826">
        <v>1.2300499999999999E-3</v>
      </c>
      <c r="M1826">
        <v>0.99987800000000004</v>
      </c>
      <c r="N1826">
        <v>0</v>
      </c>
      <c r="O1826" t="s">
        <v>42</v>
      </c>
    </row>
    <row r="1827" spans="1:15" x14ac:dyDescent="0.25">
      <c r="A1827" t="s">
        <v>166</v>
      </c>
      <c r="B1827">
        <v>442.52699999999999</v>
      </c>
      <c r="C1827">
        <v>381.98399999999998</v>
      </c>
      <c r="D1827">
        <v>381.93900000000002</v>
      </c>
      <c r="E1827">
        <v>377.846</v>
      </c>
      <c r="F1827">
        <v>11.3873</v>
      </c>
      <c r="G1827">
        <v>127.27200000000001</v>
      </c>
      <c r="H1827">
        <v>45.139000000000003</v>
      </c>
      <c r="I1827">
        <v>13.541600000000001</v>
      </c>
      <c r="J1827">
        <v>42.394500000000001</v>
      </c>
      <c r="K1827">
        <v>221.57300000000001</v>
      </c>
      <c r="L1827">
        <v>1.2300600000000001E-3</v>
      </c>
      <c r="M1827">
        <v>0.99980599999999997</v>
      </c>
      <c r="N1827">
        <v>0</v>
      </c>
      <c r="O1827" t="s">
        <v>42</v>
      </c>
    </row>
    <row r="1828" spans="1:15" x14ac:dyDescent="0.25">
      <c r="A1828" t="s">
        <v>166</v>
      </c>
      <c r="B1828">
        <v>461.69600000000003</v>
      </c>
      <c r="C1828">
        <v>401.21600000000001</v>
      </c>
      <c r="D1828">
        <v>401.17</v>
      </c>
      <c r="E1828">
        <v>397.07100000000003</v>
      </c>
      <c r="F1828">
        <v>11.4442</v>
      </c>
      <c r="G1828">
        <v>129.404</v>
      </c>
      <c r="H1828">
        <v>45.783799999999999</v>
      </c>
      <c r="I1828">
        <v>13.653</v>
      </c>
      <c r="J1828">
        <v>43.260800000000003</v>
      </c>
      <c r="K1828">
        <v>238.09800000000001</v>
      </c>
      <c r="L1828">
        <v>1.2300600000000001E-3</v>
      </c>
      <c r="M1828">
        <v>0.99866900000000003</v>
      </c>
      <c r="N1828">
        <v>0</v>
      </c>
      <c r="O1828" t="s">
        <v>42</v>
      </c>
    </row>
    <row r="1829" spans="1:15" x14ac:dyDescent="0.25">
      <c r="A1829" t="s">
        <v>166</v>
      </c>
      <c r="B1829">
        <v>452.072</v>
      </c>
      <c r="C1829">
        <v>391.00599999999997</v>
      </c>
      <c r="D1829">
        <v>390.959</v>
      </c>
      <c r="E1829">
        <v>386.84100000000001</v>
      </c>
      <c r="F1829">
        <v>10.680199999999999</v>
      </c>
      <c r="G1829">
        <v>128.577</v>
      </c>
      <c r="H1829">
        <v>45.183900000000001</v>
      </c>
      <c r="I1829">
        <v>13.4518</v>
      </c>
      <c r="J1829">
        <v>43.2607</v>
      </c>
      <c r="K1829">
        <v>229.477</v>
      </c>
      <c r="L1829">
        <v>1.2300499999999999E-3</v>
      </c>
      <c r="M1829">
        <v>0.999197</v>
      </c>
      <c r="N1829">
        <v>0</v>
      </c>
      <c r="O1829" t="s">
        <v>42</v>
      </c>
    </row>
    <row r="1830" spans="1:15" x14ac:dyDescent="0.25">
      <c r="A1830" t="s">
        <v>166</v>
      </c>
      <c r="B1830">
        <v>446.96199999999999</v>
      </c>
      <c r="C1830">
        <v>384.43900000000002</v>
      </c>
      <c r="D1830">
        <v>384.39100000000002</v>
      </c>
      <c r="E1830">
        <v>380.02800000000002</v>
      </c>
      <c r="F1830">
        <v>10.724500000000001</v>
      </c>
      <c r="G1830">
        <v>129.23500000000001</v>
      </c>
      <c r="H1830">
        <v>45.852699999999999</v>
      </c>
      <c r="I1830">
        <v>13.463100000000001</v>
      </c>
      <c r="J1830">
        <v>43.128100000000003</v>
      </c>
      <c r="K1830">
        <v>222.03100000000001</v>
      </c>
      <c r="L1830">
        <v>1.2300600000000001E-3</v>
      </c>
      <c r="M1830">
        <v>0.99904999999999999</v>
      </c>
      <c r="N1830">
        <v>0</v>
      </c>
      <c r="O1830" t="s">
        <v>42</v>
      </c>
    </row>
    <row r="1831" spans="1:15" x14ac:dyDescent="0.25">
      <c r="A1831" t="s">
        <v>166</v>
      </c>
      <c r="B1831">
        <v>452.63200000000001</v>
      </c>
      <c r="C1831">
        <v>388.97699999999998</v>
      </c>
      <c r="D1831">
        <v>388.92899999999997</v>
      </c>
      <c r="E1831">
        <v>384.82799999999997</v>
      </c>
      <c r="F1831">
        <v>10.766</v>
      </c>
      <c r="G1831">
        <v>128.98099999999999</v>
      </c>
      <c r="H1831">
        <v>45.209400000000002</v>
      </c>
      <c r="I1831">
        <v>13.798299999999999</v>
      </c>
      <c r="J1831">
        <v>43.285400000000003</v>
      </c>
      <c r="K1831">
        <v>227.06299999999999</v>
      </c>
      <c r="L1831">
        <v>1.2300499999999999E-3</v>
      </c>
      <c r="M1831">
        <v>0.99920900000000001</v>
      </c>
      <c r="N1831">
        <v>0</v>
      </c>
      <c r="O1831" t="s">
        <v>42</v>
      </c>
    </row>
    <row r="1832" spans="1:15" x14ac:dyDescent="0.25">
      <c r="A1832" t="s">
        <v>166</v>
      </c>
      <c r="B1832">
        <v>457.52699999999999</v>
      </c>
      <c r="C1832">
        <v>394.46899999999999</v>
      </c>
      <c r="D1832">
        <v>394.42500000000001</v>
      </c>
      <c r="E1832">
        <v>390.37200000000001</v>
      </c>
      <c r="F1832">
        <v>10.680099999999999</v>
      </c>
      <c r="G1832">
        <v>130.02799999999999</v>
      </c>
      <c r="H1832">
        <v>46.427900000000001</v>
      </c>
      <c r="I1832">
        <v>13.801500000000001</v>
      </c>
      <c r="J1832">
        <v>42.793100000000003</v>
      </c>
      <c r="K1832">
        <v>231.49600000000001</v>
      </c>
      <c r="L1832">
        <v>1.23007E-3</v>
      </c>
      <c r="M1832">
        <v>0.99944200000000005</v>
      </c>
      <c r="N1832">
        <v>0</v>
      </c>
      <c r="O1832" t="s">
        <v>42</v>
      </c>
    </row>
    <row r="1833" spans="1:15" x14ac:dyDescent="0.25">
      <c r="A1833" t="s">
        <v>166</v>
      </c>
      <c r="B1833">
        <v>447.84899999999999</v>
      </c>
      <c r="C1833">
        <v>387.37900000000002</v>
      </c>
      <c r="D1833">
        <v>387.31599999999997</v>
      </c>
      <c r="E1833">
        <v>383.14600000000002</v>
      </c>
      <c r="F1833">
        <v>10.894600000000001</v>
      </c>
      <c r="G1833">
        <v>130.03800000000001</v>
      </c>
      <c r="H1833">
        <v>45.876800000000003</v>
      </c>
      <c r="I1833">
        <v>13.872299999999999</v>
      </c>
      <c r="J1833">
        <v>43.448500000000003</v>
      </c>
      <c r="K1833">
        <v>224.00899999999999</v>
      </c>
      <c r="L1833">
        <v>1.2300499999999999E-3</v>
      </c>
      <c r="M1833">
        <v>0.99995999999999996</v>
      </c>
      <c r="N1833">
        <v>0</v>
      </c>
      <c r="O1833" t="s">
        <v>42</v>
      </c>
    </row>
    <row r="1834" spans="1:15" x14ac:dyDescent="0.25">
      <c r="A1834" t="s">
        <v>166</v>
      </c>
      <c r="B1834">
        <v>442.55799999999999</v>
      </c>
      <c r="C1834">
        <v>378.798</v>
      </c>
      <c r="D1834">
        <v>378.74700000000001</v>
      </c>
      <c r="E1834">
        <v>374.62099999999998</v>
      </c>
      <c r="F1834">
        <v>10.7944</v>
      </c>
      <c r="G1834">
        <v>129.696</v>
      </c>
      <c r="H1834">
        <v>46.150300000000001</v>
      </c>
      <c r="I1834">
        <v>13.382199999999999</v>
      </c>
      <c r="J1834">
        <v>43.526699999999998</v>
      </c>
      <c r="K1834">
        <v>216.089</v>
      </c>
      <c r="L1834">
        <v>1.2300600000000001E-3</v>
      </c>
      <c r="M1834">
        <v>0.99959399999999998</v>
      </c>
      <c r="N1834">
        <v>0</v>
      </c>
      <c r="O1834" t="s">
        <v>42</v>
      </c>
    </row>
    <row r="1835" spans="1:15" x14ac:dyDescent="0.25">
      <c r="A1835" t="s">
        <v>166</v>
      </c>
      <c r="B1835">
        <v>454.46199999999999</v>
      </c>
      <c r="C1835">
        <v>393.52499999999998</v>
      </c>
      <c r="D1835">
        <v>393.476</v>
      </c>
      <c r="E1835">
        <v>389.35700000000003</v>
      </c>
      <c r="F1835">
        <v>10.6852</v>
      </c>
      <c r="G1835">
        <v>129.65</v>
      </c>
      <c r="H1835">
        <v>45.523699999999998</v>
      </c>
      <c r="I1835">
        <v>13.7233</v>
      </c>
      <c r="J1835">
        <v>43.753999999999998</v>
      </c>
      <c r="K1835">
        <v>231.05600000000001</v>
      </c>
      <c r="L1835">
        <v>1.2300499999999999E-3</v>
      </c>
      <c r="M1835">
        <v>0.99989700000000004</v>
      </c>
      <c r="N1835">
        <v>0</v>
      </c>
      <c r="O1835" t="s">
        <v>42</v>
      </c>
    </row>
    <row r="1836" spans="1:15" x14ac:dyDescent="0.25">
      <c r="A1836" t="s">
        <v>166</v>
      </c>
      <c r="B1836">
        <v>460.92399999999998</v>
      </c>
      <c r="C1836">
        <v>400.33199999999999</v>
      </c>
      <c r="D1836">
        <v>400.29</v>
      </c>
      <c r="E1836">
        <v>396.238</v>
      </c>
      <c r="F1836">
        <v>10.638400000000001</v>
      </c>
      <c r="G1836">
        <v>128.905</v>
      </c>
      <c r="H1836">
        <v>45.781799999999997</v>
      </c>
      <c r="I1836">
        <v>13.7354</v>
      </c>
      <c r="J1836">
        <v>42.584899999999998</v>
      </c>
      <c r="K1836">
        <v>238.477</v>
      </c>
      <c r="L1836">
        <v>1.23007E-3</v>
      </c>
      <c r="M1836">
        <v>0.99997499999999995</v>
      </c>
      <c r="N1836">
        <v>0</v>
      </c>
      <c r="O1836" t="s">
        <v>42</v>
      </c>
    </row>
    <row r="1837" spans="1:15" x14ac:dyDescent="0.25">
      <c r="A1837" t="s">
        <v>166</v>
      </c>
      <c r="B1837">
        <v>449.14699999999999</v>
      </c>
      <c r="C1837">
        <v>388.09800000000001</v>
      </c>
      <c r="D1837">
        <v>388.05099999999999</v>
      </c>
      <c r="E1837">
        <v>383.92</v>
      </c>
      <c r="F1837">
        <v>10.6668</v>
      </c>
      <c r="G1837">
        <v>128.70500000000001</v>
      </c>
      <c r="H1837">
        <v>45.422199999999997</v>
      </c>
      <c r="I1837">
        <v>13.7598</v>
      </c>
      <c r="J1837">
        <v>43.081099999999999</v>
      </c>
      <c r="K1837">
        <v>226.601</v>
      </c>
      <c r="L1837">
        <v>1.2300499999999999E-3</v>
      </c>
      <c r="M1837">
        <v>0.99963900000000006</v>
      </c>
      <c r="N1837">
        <v>0</v>
      </c>
      <c r="O1837" t="s">
        <v>42</v>
      </c>
    </row>
    <row r="1838" spans="1:15" x14ac:dyDescent="0.25">
      <c r="A1838" t="s">
        <v>166</v>
      </c>
      <c r="B1838">
        <v>458.36399999999998</v>
      </c>
      <c r="C1838">
        <v>397.39299999999997</v>
      </c>
      <c r="D1838">
        <v>397.34800000000001</v>
      </c>
      <c r="E1838">
        <v>393.221</v>
      </c>
      <c r="F1838">
        <v>11.417400000000001</v>
      </c>
      <c r="G1838">
        <v>129.13499999999999</v>
      </c>
      <c r="H1838">
        <v>45.978900000000003</v>
      </c>
      <c r="I1838">
        <v>13.665800000000001</v>
      </c>
      <c r="J1838">
        <v>42.847799999999999</v>
      </c>
      <c r="K1838">
        <v>234.53399999999999</v>
      </c>
      <c r="L1838">
        <v>1.2301600000000001E-3</v>
      </c>
      <c r="M1838">
        <v>0.99975999999999998</v>
      </c>
      <c r="N1838">
        <v>0</v>
      </c>
      <c r="O1838" t="s">
        <v>42</v>
      </c>
    </row>
    <row r="1839" spans="1:15" x14ac:dyDescent="0.25">
      <c r="A1839" t="s">
        <v>166</v>
      </c>
      <c r="B1839">
        <v>457.04399999999998</v>
      </c>
      <c r="C1839">
        <v>394.51900000000001</v>
      </c>
      <c r="D1839">
        <v>394.47399999999999</v>
      </c>
      <c r="E1839">
        <v>390.387</v>
      </c>
      <c r="F1839">
        <v>10.6363</v>
      </c>
      <c r="G1839">
        <v>128.89599999999999</v>
      </c>
      <c r="H1839">
        <v>45.680599999999998</v>
      </c>
      <c r="I1839">
        <v>13.4367</v>
      </c>
      <c r="J1839">
        <v>42.878399999999999</v>
      </c>
      <c r="K1839">
        <v>232.61099999999999</v>
      </c>
      <c r="L1839">
        <v>1.2300499999999999E-3</v>
      </c>
      <c r="M1839">
        <v>0.999884</v>
      </c>
      <c r="N1839">
        <v>0</v>
      </c>
      <c r="O1839" t="s">
        <v>42</v>
      </c>
    </row>
    <row r="1840" spans="1:15" x14ac:dyDescent="0.25">
      <c r="A1840" t="s">
        <v>166</v>
      </c>
      <c r="B1840">
        <v>453.96199999999999</v>
      </c>
      <c r="C1840">
        <v>393.38</v>
      </c>
      <c r="D1840">
        <v>393.33199999999999</v>
      </c>
      <c r="E1840">
        <v>389.22399999999999</v>
      </c>
      <c r="F1840">
        <v>10.852499999999999</v>
      </c>
      <c r="G1840">
        <v>129.05600000000001</v>
      </c>
      <c r="H1840">
        <v>45.181800000000003</v>
      </c>
      <c r="I1840">
        <v>13.7134</v>
      </c>
      <c r="J1840">
        <v>43.422899999999998</v>
      </c>
      <c r="K1840">
        <v>231.40600000000001</v>
      </c>
      <c r="L1840">
        <v>1.2301E-3</v>
      </c>
      <c r="M1840">
        <v>0.99906799999999996</v>
      </c>
      <c r="N1840">
        <v>0</v>
      </c>
      <c r="O1840" t="s">
        <v>42</v>
      </c>
    </row>
    <row r="1841" spans="1:25" x14ac:dyDescent="0.25">
      <c r="A1841" t="s">
        <v>166</v>
      </c>
      <c r="B1841">
        <v>445.46100000000001</v>
      </c>
      <c r="C1841">
        <v>383.995</v>
      </c>
      <c r="D1841">
        <v>383.94900000000001</v>
      </c>
      <c r="E1841">
        <v>379.83300000000003</v>
      </c>
      <c r="F1841">
        <v>11.3782</v>
      </c>
      <c r="G1841">
        <v>128.56</v>
      </c>
      <c r="H1841">
        <v>45.466200000000001</v>
      </c>
      <c r="I1841">
        <v>13.513199999999999</v>
      </c>
      <c r="J1841">
        <v>43.009599999999999</v>
      </c>
      <c r="K1841">
        <v>221.85900000000001</v>
      </c>
      <c r="L1841">
        <v>1.2300499999999999E-3</v>
      </c>
      <c r="M1841">
        <v>0.99974399999999997</v>
      </c>
      <c r="N1841">
        <v>0</v>
      </c>
      <c r="O1841" t="s">
        <v>42</v>
      </c>
    </row>
    <row r="1842" spans="1:25" x14ac:dyDescent="0.25">
      <c r="A1842" t="s">
        <v>166</v>
      </c>
      <c r="B1842">
        <v>444.49799999999999</v>
      </c>
      <c r="C1842">
        <v>383.90800000000002</v>
      </c>
      <c r="D1842">
        <v>383.86</v>
      </c>
      <c r="E1842">
        <v>379.75200000000001</v>
      </c>
      <c r="F1842">
        <v>10.6473</v>
      </c>
      <c r="G1842">
        <v>129.321</v>
      </c>
      <c r="H1842">
        <v>45.8095</v>
      </c>
      <c r="I1842">
        <v>13.6579</v>
      </c>
      <c r="J1842">
        <v>42.945099999999996</v>
      </c>
      <c r="K1842">
        <v>221.583</v>
      </c>
      <c r="L1842">
        <v>1.2300499999999999E-3</v>
      </c>
      <c r="M1842">
        <v>0.99930600000000003</v>
      </c>
      <c r="N1842">
        <v>0</v>
      </c>
      <c r="O1842" t="s">
        <v>42</v>
      </c>
    </row>
    <row r="1843" spans="1:25" x14ac:dyDescent="0.25">
      <c r="A1843" t="s">
        <v>166</v>
      </c>
      <c r="B1843">
        <v>453.33100000000002</v>
      </c>
      <c r="C1843">
        <v>391.96</v>
      </c>
      <c r="D1843">
        <v>391.91199999999998</v>
      </c>
      <c r="E1843">
        <v>387.81700000000001</v>
      </c>
      <c r="F1843">
        <v>10.633100000000001</v>
      </c>
      <c r="G1843">
        <v>129.78100000000001</v>
      </c>
      <c r="H1843">
        <v>46.139699999999998</v>
      </c>
      <c r="I1843">
        <v>13.595499999999999</v>
      </c>
      <c r="J1843">
        <v>43.088799999999999</v>
      </c>
      <c r="K1843">
        <v>229.19200000000001</v>
      </c>
      <c r="L1843">
        <v>1.2300499999999999E-3</v>
      </c>
      <c r="M1843">
        <v>0.99978</v>
      </c>
      <c r="N1843">
        <v>0</v>
      </c>
      <c r="O1843" t="s">
        <v>42</v>
      </c>
    </row>
    <row r="1844" spans="1:25" x14ac:dyDescent="0.25">
      <c r="A1844" t="s">
        <v>166</v>
      </c>
      <c r="B1844">
        <v>478.69200000000001</v>
      </c>
      <c r="C1844">
        <v>415.82600000000002</v>
      </c>
      <c r="D1844">
        <v>415.78</v>
      </c>
      <c r="E1844">
        <v>411.68599999999998</v>
      </c>
      <c r="F1844">
        <v>10.7165</v>
      </c>
      <c r="G1844">
        <v>130.52199999999999</v>
      </c>
      <c r="H1844">
        <v>45.874499999999998</v>
      </c>
      <c r="I1844">
        <v>13.881</v>
      </c>
      <c r="J1844">
        <v>43.804499999999997</v>
      </c>
      <c r="K1844">
        <v>252.024</v>
      </c>
      <c r="L1844">
        <v>1.2300499999999999E-3</v>
      </c>
      <c r="M1844">
        <v>0.99913700000000005</v>
      </c>
      <c r="N1844">
        <v>0</v>
      </c>
      <c r="O1844" t="s">
        <v>42</v>
      </c>
    </row>
    <row r="1845" spans="1:25" x14ac:dyDescent="0.25">
      <c r="A1845" t="s">
        <v>166</v>
      </c>
      <c r="B1845">
        <v>447.05399999999997</v>
      </c>
      <c r="C1845">
        <v>384.55900000000003</v>
      </c>
      <c r="D1845">
        <v>384.51400000000001</v>
      </c>
      <c r="E1845">
        <v>380.447</v>
      </c>
      <c r="F1845">
        <v>10.6989</v>
      </c>
      <c r="G1845">
        <v>128.82</v>
      </c>
      <c r="H1845">
        <v>45.771099999999997</v>
      </c>
      <c r="I1845">
        <v>13.707700000000001</v>
      </c>
      <c r="J1845">
        <v>42.558199999999999</v>
      </c>
      <c r="K1845">
        <v>222.98699999999999</v>
      </c>
      <c r="L1845">
        <v>1.2300600000000001E-3</v>
      </c>
      <c r="M1845">
        <v>0.99971900000000002</v>
      </c>
      <c r="N1845">
        <v>0</v>
      </c>
      <c r="O1845" t="s">
        <v>42</v>
      </c>
    </row>
    <row r="1846" spans="1:25" x14ac:dyDescent="0.25">
      <c r="A1846" t="s">
        <v>166</v>
      </c>
      <c r="B1846">
        <v>458.76799999999997</v>
      </c>
      <c r="C1846">
        <v>396.34300000000002</v>
      </c>
      <c r="D1846">
        <v>396.3</v>
      </c>
      <c r="E1846">
        <v>392.166</v>
      </c>
      <c r="F1846">
        <v>11.5244</v>
      </c>
      <c r="G1846">
        <v>130.089</v>
      </c>
      <c r="H1846">
        <v>45.9589</v>
      </c>
      <c r="I1846">
        <v>13.573</v>
      </c>
      <c r="J1846">
        <v>43.4574</v>
      </c>
      <c r="K1846">
        <v>232.279</v>
      </c>
      <c r="L1846">
        <v>1.2300499999999999E-3</v>
      </c>
      <c r="M1846">
        <v>0.99952700000000005</v>
      </c>
      <c r="N1846">
        <v>0</v>
      </c>
      <c r="O1846" t="s">
        <v>42</v>
      </c>
    </row>
    <row r="1847" spans="1:25" x14ac:dyDescent="0.25">
      <c r="A1847" t="s">
        <v>166</v>
      </c>
      <c r="B1847">
        <v>465.00799999999998</v>
      </c>
      <c r="C1847">
        <v>400.55099999999999</v>
      </c>
      <c r="D1847">
        <v>400.48500000000001</v>
      </c>
      <c r="E1847">
        <v>396.16199999999998</v>
      </c>
      <c r="F1847">
        <v>11.6396</v>
      </c>
      <c r="G1847">
        <v>132.465</v>
      </c>
      <c r="H1847">
        <v>45.312100000000001</v>
      </c>
      <c r="I1847">
        <v>13.8893</v>
      </c>
      <c r="J1847">
        <v>46.219499999999996</v>
      </c>
      <c r="K1847">
        <v>233.61099999999999</v>
      </c>
      <c r="L1847">
        <v>1.2300600000000001E-3</v>
      </c>
      <c r="M1847">
        <v>0.99915600000000004</v>
      </c>
      <c r="N1847">
        <v>0</v>
      </c>
      <c r="O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166</v>
      </c>
      <c r="B1848">
        <v>457.15600000000001</v>
      </c>
      <c r="C1848">
        <v>391.75799999999998</v>
      </c>
      <c r="D1848">
        <v>391.69499999999999</v>
      </c>
      <c r="E1848">
        <v>387.39699999999999</v>
      </c>
      <c r="F1848">
        <v>10.9237</v>
      </c>
      <c r="G1848">
        <v>131.13399999999999</v>
      </c>
      <c r="H1848">
        <v>44.982500000000002</v>
      </c>
      <c r="I1848">
        <v>13.954700000000001</v>
      </c>
      <c r="J1848">
        <v>45.5563</v>
      </c>
      <c r="K1848">
        <v>227.131</v>
      </c>
      <c r="L1848">
        <v>1.2301300000000001E-3</v>
      </c>
      <c r="M1848">
        <v>0.99924299999999999</v>
      </c>
      <c r="N1848">
        <v>0</v>
      </c>
      <c r="O1848" t="s">
        <v>42</v>
      </c>
      <c r="R1848">
        <f>AVERAGE(B1799:B1848)</f>
        <v>455.72396000000003</v>
      </c>
      <c r="S1848">
        <f>AVERAGE(C1799:C1848)</f>
        <v>393.51114000000007</v>
      </c>
      <c r="U1848">
        <f>_xlfn.VAR.P(B1799:B1848)</f>
        <v>76.793744278400041</v>
      </c>
      <c r="V1848">
        <f>_xlfn.VAR.P(C1799:C1848)</f>
        <v>70.311245960400043</v>
      </c>
      <c r="X1848">
        <f>1.96*SQRT(U1848)/50</f>
        <v>0.34351759664966308</v>
      </c>
      <c r="Y1848">
        <f>1.96*SQRT(V1848)/50</f>
        <v>0.3286990614416006</v>
      </c>
    </row>
    <row r="1849" spans="1:25" x14ac:dyDescent="0.25">
      <c r="A1849" t="s">
        <v>167</v>
      </c>
      <c r="B1849">
        <v>22996.4283</v>
      </c>
      <c r="C1849" t="s">
        <v>36</v>
      </c>
    </row>
    <row r="1850" spans="1:25" x14ac:dyDescent="0.25">
      <c r="A1850" t="s">
        <v>168</v>
      </c>
      <c r="B1850">
        <v>393.67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1.2300499999999999E-3</v>
      </c>
      <c r="L1850">
        <v>0.99844200000000005</v>
      </c>
      <c r="M1850">
        <v>0</v>
      </c>
      <c r="N1850" t="s">
        <v>42</v>
      </c>
    </row>
    <row r="1851" spans="1:25" x14ac:dyDescent="0.25">
      <c r="A1851" t="s">
        <v>168</v>
      </c>
      <c r="B1851">
        <v>404.40699999999998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1.2300499999999999E-3</v>
      </c>
      <c r="L1851">
        <v>0.99869699999999995</v>
      </c>
      <c r="M1851">
        <v>0</v>
      </c>
      <c r="N1851" t="s">
        <v>42</v>
      </c>
    </row>
    <row r="1852" spans="1:25" x14ac:dyDescent="0.25">
      <c r="A1852" t="s">
        <v>168</v>
      </c>
      <c r="B1852">
        <v>387.392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1.2300600000000001E-3</v>
      </c>
      <c r="L1852">
        <v>0.99990599999999996</v>
      </c>
      <c r="M1852">
        <v>0</v>
      </c>
      <c r="N1852" t="s">
        <v>42</v>
      </c>
    </row>
    <row r="1853" spans="1:25" x14ac:dyDescent="0.25">
      <c r="A1853" t="s">
        <v>168</v>
      </c>
      <c r="B1853">
        <v>384.61900000000003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1.2300499999999999E-3</v>
      </c>
      <c r="L1853">
        <v>0.99936400000000003</v>
      </c>
      <c r="M1853">
        <v>0</v>
      </c>
      <c r="N1853" t="s">
        <v>42</v>
      </c>
    </row>
    <row r="1854" spans="1:25" x14ac:dyDescent="0.25">
      <c r="A1854" t="s">
        <v>168</v>
      </c>
      <c r="B1854">
        <v>387.57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1.2300600000000001E-3</v>
      </c>
      <c r="L1854">
        <v>0.99963100000000005</v>
      </c>
      <c r="M1854">
        <v>0</v>
      </c>
      <c r="N1854" t="s">
        <v>42</v>
      </c>
    </row>
    <row r="1855" spans="1:25" x14ac:dyDescent="0.25">
      <c r="A1855" t="s">
        <v>168</v>
      </c>
      <c r="B1855">
        <v>400.27300000000002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1.2300499999999999E-3</v>
      </c>
      <c r="L1855">
        <v>0.99987300000000001</v>
      </c>
      <c r="M1855">
        <v>0</v>
      </c>
      <c r="N1855" t="s">
        <v>42</v>
      </c>
    </row>
    <row r="1856" spans="1:25" x14ac:dyDescent="0.25">
      <c r="A1856" t="s">
        <v>168</v>
      </c>
      <c r="B1856">
        <v>395.21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1.2300499999999999E-3</v>
      </c>
      <c r="L1856">
        <v>0.99888399999999999</v>
      </c>
      <c r="M1856">
        <v>0</v>
      </c>
      <c r="N1856" t="s">
        <v>42</v>
      </c>
    </row>
    <row r="1857" spans="1:14" x14ac:dyDescent="0.25">
      <c r="A1857" t="s">
        <v>168</v>
      </c>
      <c r="B1857">
        <v>400.74099999999999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1.2300499999999999E-3</v>
      </c>
      <c r="L1857">
        <v>0.99990999999999997</v>
      </c>
      <c r="M1857">
        <v>0</v>
      </c>
      <c r="N1857" t="s">
        <v>42</v>
      </c>
    </row>
    <row r="1858" spans="1:14" x14ac:dyDescent="0.25">
      <c r="A1858" t="s">
        <v>168</v>
      </c>
      <c r="B1858">
        <v>383.73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1.2300499999999999E-3</v>
      </c>
      <c r="L1858">
        <v>0.99813600000000002</v>
      </c>
      <c r="M1858">
        <v>0</v>
      </c>
      <c r="N1858" t="s">
        <v>42</v>
      </c>
    </row>
    <row r="1859" spans="1:14" x14ac:dyDescent="0.25">
      <c r="A1859" t="s">
        <v>168</v>
      </c>
      <c r="B1859">
        <v>393.83199999999999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1.2300600000000001E-3</v>
      </c>
      <c r="L1859">
        <v>0.99898200000000004</v>
      </c>
      <c r="M1859">
        <v>0</v>
      </c>
      <c r="N1859" t="s">
        <v>42</v>
      </c>
    </row>
    <row r="1860" spans="1:14" x14ac:dyDescent="0.25">
      <c r="A1860" t="s">
        <v>168</v>
      </c>
      <c r="B1860">
        <v>404.38099999999997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1.2300499999999999E-3</v>
      </c>
      <c r="L1860">
        <v>0.99987999999999999</v>
      </c>
      <c r="M1860">
        <v>0</v>
      </c>
      <c r="N1860" t="s">
        <v>42</v>
      </c>
    </row>
    <row r="1861" spans="1:14" x14ac:dyDescent="0.25">
      <c r="A1861" t="s">
        <v>168</v>
      </c>
      <c r="B1861">
        <v>393.02199999999999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1.2300499999999999E-3</v>
      </c>
      <c r="L1861">
        <v>0.99929900000000005</v>
      </c>
      <c r="M1861">
        <v>0</v>
      </c>
      <c r="N1861" t="s">
        <v>42</v>
      </c>
    </row>
    <row r="1862" spans="1:14" x14ac:dyDescent="0.25">
      <c r="A1862" t="s">
        <v>168</v>
      </c>
      <c r="B1862">
        <v>412.50299999999999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1.2300499999999999E-3</v>
      </c>
      <c r="L1862">
        <v>0.99978100000000003</v>
      </c>
      <c r="M1862">
        <v>0</v>
      </c>
      <c r="N1862" t="s">
        <v>42</v>
      </c>
    </row>
    <row r="1863" spans="1:14" x14ac:dyDescent="0.25">
      <c r="A1863" t="s">
        <v>168</v>
      </c>
      <c r="B1863">
        <v>412.12599999999998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1.2300499999999999E-3</v>
      </c>
      <c r="L1863">
        <v>0.999664</v>
      </c>
      <c r="M1863">
        <v>0</v>
      </c>
      <c r="N1863" t="s">
        <v>42</v>
      </c>
    </row>
    <row r="1864" spans="1:14" x14ac:dyDescent="0.25">
      <c r="A1864" t="s">
        <v>168</v>
      </c>
      <c r="B1864">
        <v>412.84399999999999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1.2300499999999999E-3</v>
      </c>
      <c r="L1864">
        <v>0.99946999999999997</v>
      </c>
      <c r="M1864">
        <v>0</v>
      </c>
      <c r="N1864" t="s">
        <v>42</v>
      </c>
    </row>
    <row r="1865" spans="1:14" x14ac:dyDescent="0.25">
      <c r="A1865" t="s">
        <v>168</v>
      </c>
      <c r="B1865">
        <v>394.99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1.2300499999999999E-3</v>
      </c>
      <c r="L1865">
        <v>0.999224</v>
      </c>
      <c r="M1865">
        <v>0</v>
      </c>
      <c r="N1865" t="s">
        <v>42</v>
      </c>
    </row>
    <row r="1866" spans="1:14" x14ac:dyDescent="0.25">
      <c r="A1866" t="s">
        <v>168</v>
      </c>
      <c r="B1866">
        <v>396.15600000000001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1.2300600000000001E-3</v>
      </c>
      <c r="L1866">
        <v>0.99933499999999997</v>
      </c>
      <c r="M1866">
        <v>0</v>
      </c>
      <c r="N1866" t="s">
        <v>42</v>
      </c>
    </row>
    <row r="1867" spans="1:14" x14ac:dyDescent="0.25">
      <c r="A1867" t="s">
        <v>168</v>
      </c>
      <c r="B1867">
        <v>402.52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1.2301E-3</v>
      </c>
      <c r="L1867">
        <v>0.99971200000000005</v>
      </c>
      <c r="M1867">
        <v>0</v>
      </c>
      <c r="N1867" t="s">
        <v>42</v>
      </c>
    </row>
    <row r="1868" spans="1:14" x14ac:dyDescent="0.25">
      <c r="A1868" t="s">
        <v>168</v>
      </c>
      <c r="B1868">
        <v>399.15499999999997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1.2300499999999999E-3</v>
      </c>
      <c r="L1868">
        <v>0.99995999999999996</v>
      </c>
      <c r="M1868">
        <v>0</v>
      </c>
      <c r="N1868" t="s">
        <v>42</v>
      </c>
    </row>
    <row r="1869" spans="1:14" x14ac:dyDescent="0.25">
      <c r="A1869" t="s">
        <v>168</v>
      </c>
      <c r="B1869">
        <v>397.87599999999998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1.2300499999999999E-3</v>
      </c>
      <c r="L1869">
        <v>0.99987700000000002</v>
      </c>
      <c r="M1869">
        <v>0</v>
      </c>
      <c r="N1869" t="s">
        <v>42</v>
      </c>
    </row>
    <row r="1870" spans="1:14" x14ac:dyDescent="0.25">
      <c r="A1870" t="s">
        <v>168</v>
      </c>
      <c r="B1870">
        <v>409.44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1.2300499999999999E-3</v>
      </c>
      <c r="L1870">
        <v>0.99987000000000004</v>
      </c>
      <c r="M1870">
        <v>0</v>
      </c>
      <c r="N1870" t="s">
        <v>42</v>
      </c>
    </row>
    <row r="1871" spans="1:14" x14ac:dyDescent="0.25">
      <c r="A1871" t="s">
        <v>168</v>
      </c>
      <c r="B1871">
        <v>393.37900000000002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1.2300499999999999E-3</v>
      </c>
      <c r="L1871">
        <v>0.99990000000000001</v>
      </c>
      <c r="M1871">
        <v>0</v>
      </c>
      <c r="N1871" t="s">
        <v>42</v>
      </c>
    </row>
    <row r="1872" spans="1:14" x14ac:dyDescent="0.25">
      <c r="A1872" t="s">
        <v>168</v>
      </c>
      <c r="B1872">
        <v>382.58600000000001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1.2300499999999999E-3</v>
      </c>
      <c r="L1872">
        <v>0.99994700000000003</v>
      </c>
      <c r="M1872">
        <v>0</v>
      </c>
      <c r="N1872" t="s">
        <v>42</v>
      </c>
    </row>
    <row r="1873" spans="1:14" x14ac:dyDescent="0.25">
      <c r="A1873" t="s">
        <v>168</v>
      </c>
      <c r="B1873">
        <v>404.245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1.2300499999999999E-3</v>
      </c>
      <c r="L1873">
        <v>0.99908699999999995</v>
      </c>
      <c r="M1873">
        <v>0</v>
      </c>
      <c r="N1873" t="s">
        <v>42</v>
      </c>
    </row>
    <row r="1874" spans="1:14" x14ac:dyDescent="0.25">
      <c r="A1874" t="s">
        <v>168</v>
      </c>
      <c r="B1874">
        <v>384.38099999999997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1.2300499999999999E-3</v>
      </c>
      <c r="L1874">
        <v>0.99990999999999997</v>
      </c>
      <c r="M1874">
        <v>0</v>
      </c>
      <c r="N1874" t="s">
        <v>42</v>
      </c>
    </row>
    <row r="1875" spans="1:14" x14ac:dyDescent="0.25">
      <c r="A1875" t="s">
        <v>168</v>
      </c>
      <c r="B1875">
        <v>410.10199999999998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1.2300499999999999E-3</v>
      </c>
      <c r="L1875">
        <v>0.99992599999999998</v>
      </c>
      <c r="M1875">
        <v>0</v>
      </c>
      <c r="N1875" t="s">
        <v>42</v>
      </c>
    </row>
    <row r="1876" spans="1:14" x14ac:dyDescent="0.25">
      <c r="A1876" t="s">
        <v>168</v>
      </c>
      <c r="B1876">
        <v>391.30099999999999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1.2300600000000001E-3</v>
      </c>
      <c r="L1876">
        <v>0.99901300000000004</v>
      </c>
      <c r="M1876">
        <v>0</v>
      </c>
      <c r="N1876" t="s">
        <v>42</v>
      </c>
    </row>
    <row r="1877" spans="1:14" x14ac:dyDescent="0.25">
      <c r="A1877" t="s">
        <v>168</v>
      </c>
      <c r="B1877">
        <v>390.40199999999999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1.2300499999999999E-3</v>
      </c>
      <c r="L1877">
        <v>0.99907599999999996</v>
      </c>
      <c r="M1877">
        <v>0</v>
      </c>
      <c r="N1877" t="s">
        <v>42</v>
      </c>
    </row>
    <row r="1878" spans="1:14" x14ac:dyDescent="0.25">
      <c r="A1878" t="s">
        <v>168</v>
      </c>
      <c r="B1878">
        <v>398.59500000000003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1.2300499999999999E-3</v>
      </c>
      <c r="L1878">
        <v>0.99969300000000005</v>
      </c>
      <c r="M1878">
        <v>0</v>
      </c>
      <c r="N1878" t="s">
        <v>42</v>
      </c>
    </row>
    <row r="1879" spans="1:14" x14ac:dyDescent="0.25">
      <c r="A1879" t="s">
        <v>168</v>
      </c>
      <c r="B1879">
        <v>408.33300000000003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1.2300499999999999E-3</v>
      </c>
      <c r="L1879">
        <v>0.99906799999999996</v>
      </c>
      <c r="M1879">
        <v>0</v>
      </c>
      <c r="N1879" t="s">
        <v>42</v>
      </c>
    </row>
    <row r="1880" spans="1:14" x14ac:dyDescent="0.25">
      <c r="A1880" t="s">
        <v>168</v>
      </c>
      <c r="B1880">
        <v>393.99299999999999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1.2300600000000001E-3</v>
      </c>
      <c r="L1880">
        <v>0.99993299999999996</v>
      </c>
      <c r="M1880">
        <v>0</v>
      </c>
      <c r="N1880" t="s">
        <v>42</v>
      </c>
    </row>
    <row r="1881" spans="1:14" x14ac:dyDescent="0.25">
      <c r="A1881" t="s">
        <v>168</v>
      </c>
      <c r="B1881">
        <v>404.22300000000001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1.2300499999999999E-3</v>
      </c>
      <c r="L1881">
        <v>0.99957700000000005</v>
      </c>
      <c r="M1881">
        <v>0</v>
      </c>
      <c r="N1881" t="s">
        <v>42</v>
      </c>
    </row>
    <row r="1882" spans="1:14" x14ac:dyDescent="0.25">
      <c r="A1882" t="s">
        <v>168</v>
      </c>
      <c r="B1882">
        <v>384.97699999999998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1.23007E-3</v>
      </c>
      <c r="L1882">
        <v>0.99929800000000002</v>
      </c>
      <c r="M1882">
        <v>0</v>
      </c>
      <c r="N1882" t="s">
        <v>42</v>
      </c>
    </row>
    <row r="1883" spans="1:14" x14ac:dyDescent="0.25">
      <c r="A1883" t="s">
        <v>168</v>
      </c>
      <c r="B1883">
        <v>384.65100000000001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1.2300499999999999E-3</v>
      </c>
      <c r="L1883">
        <v>0.99992199999999998</v>
      </c>
      <c r="M1883">
        <v>0</v>
      </c>
      <c r="N1883" t="s">
        <v>42</v>
      </c>
    </row>
    <row r="1884" spans="1:14" x14ac:dyDescent="0.25">
      <c r="A1884" t="s">
        <v>168</v>
      </c>
      <c r="B1884">
        <v>400.21800000000002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1.2300499999999999E-3</v>
      </c>
      <c r="L1884">
        <v>0.99964799999999998</v>
      </c>
      <c r="M1884">
        <v>0</v>
      </c>
      <c r="N1884" t="s">
        <v>42</v>
      </c>
    </row>
    <row r="1885" spans="1:14" x14ac:dyDescent="0.25">
      <c r="A1885" t="s">
        <v>168</v>
      </c>
      <c r="B1885">
        <v>391.24599999999998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1.2300499999999999E-3</v>
      </c>
      <c r="L1885">
        <v>0.99984099999999998</v>
      </c>
      <c r="M1885">
        <v>0</v>
      </c>
      <c r="N1885" t="s">
        <v>42</v>
      </c>
    </row>
    <row r="1886" spans="1:14" x14ac:dyDescent="0.25">
      <c r="A1886" t="s">
        <v>168</v>
      </c>
      <c r="B1886">
        <v>384.44099999999997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1.2300499999999999E-3</v>
      </c>
      <c r="L1886">
        <v>0.99983</v>
      </c>
      <c r="M1886">
        <v>0</v>
      </c>
      <c r="N1886" t="s">
        <v>42</v>
      </c>
    </row>
    <row r="1887" spans="1:14" x14ac:dyDescent="0.25">
      <c r="A1887" t="s">
        <v>168</v>
      </c>
      <c r="B1887">
        <v>389.70699999999999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1.2300499999999999E-3</v>
      </c>
      <c r="L1887">
        <v>0.99999899999999997</v>
      </c>
      <c r="M1887">
        <v>0</v>
      </c>
      <c r="N1887" t="s">
        <v>42</v>
      </c>
    </row>
    <row r="1888" spans="1:14" x14ac:dyDescent="0.25">
      <c r="A1888" t="s">
        <v>168</v>
      </c>
      <c r="B1888">
        <v>388.16699999999997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1.2300499999999999E-3</v>
      </c>
      <c r="L1888">
        <v>0.99998299999999996</v>
      </c>
      <c r="M1888">
        <v>0</v>
      </c>
      <c r="N1888" t="s">
        <v>42</v>
      </c>
    </row>
    <row r="1889" spans="1:25" x14ac:dyDescent="0.25">
      <c r="A1889" t="s">
        <v>168</v>
      </c>
      <c r="B1889">
        <v>396.464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1.2300499999999999E-3</v>
      </c>
      <c r="L1889">
        <v>0.99921199999999999</v>
      </c>
      <c r="M1889">
        <v>0</v>
      </c>
      <c r="N1889" t="s">
        <v>42</v>
      </c>
    </row>
    <row r="1890" spans="1:25" x14ac:dyDescent="0.25">
      <c r="A1890" t="s">
        <v>168</v>
      </c>
      <c r="B1890">
        <v>401.61599999999999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1.2300600000000001E-3</v>
      </c>
      <c r="L1890">
        <v>0.99805299999999997</v>
      </c>
      <c r="M1890">
        <v>0</v>
      </c>
      <c r="N1890" t="s">
        <v>42</v>
      </c>
    </row>
    <row r="1891" spans="1:25" x14ac:dyDescent="0.25">
      <c r="A1891" t="s">
        <v>168</v>
      </c>
      <c r="B1891">
        <v>404.33800000000002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1.2300499999999999E-3</v>
      </c>
      <c r="L1891">
        <v>0.99920799999999999</v>
      </c>
      <c r="M1891">
        <v>0</v>
      </c>
      <c r="N1891" t="s">
        <v>42</v>
      </c>
    </row>
    <row r="1892" spans="1:25" x14ac:dyDescent="0.25">
      <c r="A1892" t="s">
        <v>168</v>
      </c>
      <c r="B1892">
        <v>395.41699999999997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1.2301199999999999E-3</v>
      </c>
      <c r="L1892">
        <v>0.99992099999999995</v>
      </c>
      <c r="M1892">
        <v>0</v>
      </c>
      <c r="N1892" t="s">
        <v>42</v>
      </c>
    </row>
    <row r="1893" spans="1:25" x14ac:dyDescent="0.25">
      <c r="A1893" t="s">
        <v>168</v>
      </c>
      <c r="B1893">
        <v>391.54199999999997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1.2300499999999999E-3</v>
      </c>
      <c r="L1893">
        <v>0.99952799999999997</v>
      </c>
      <c r="M1893">
        <v>0</v>
      </c>
      <c r="N1893" t="s">
        <v>42</v>
      </c>
    </row>
    <row r="1894" spans="1:25" x14ac:dyDescent="0.25">
      <c r="A1894" t="s">
        <v>168</v>
      </c>
      <c r="B1894">
        <v>394.27800000000002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1.2300499999999999E-3</v>
      </c>
      <c r="L1894">
        <v>0.99924400000000002</v>
      </c>
      <c r="M1894">
        <v>0</v>
      </c>
      <c r="N1894" t="s">
        <v>42</v>
      </c>
    </row>
    <row r="1895" spans="1:25" x14ac:dyDescent="0.25">
      <c r="A1895" t="s">
        <v>168</v>
      </c>
      <c r="B1895">
        <v>412.363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1.2300499999999999E-3</v>
      </c>
      <c r="L1895">
        <v>0.99992700000000001</v>
      </c>
      <c r="M1895">
        <v>0</v>
      </c>
      <c r="N1895" t="s">
        <v>42</v>
      </c>
    </row>
    <row r="1896" spans="1:25" x14ac:dyDescent="0.25">
      <c r="A1896" t="s">
        <v>168</v>
      </c>
      <c r="B1896">
        <v>414.69799999999998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1.2300600000000001E-3</v>
      </c>
      <c r="L1896">
        <v>0.99979300000000004</v>
      </c>
      <c r="M1896">
        <v>0</v>
      </c>
      <c r="N1896" t="s">
        <v>42</v>
      </c>
    </row>
    <row r="1897" spans="1:25" x14ac:dyDescent="0.25">
      <c r="A1897" t="s">
        <v>168</v>
      </c>
      <c r="B1897">
        <v>405.66500000000002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1.2300600000000001E-3</v>
      </c>
      <c r="L1897">
        <v>0.99801700000000004</v>
      </c>
      <c r="M1897">
        <v>0</v>
      </c>
      <c r="N1897" t="s">
        <v>42</v>
      </c>
    </row>
    <row r="1898" spans="1:25" x14ac:dyDescent="0.25">
      <c r="A1898" t="s">
        <v>168</v>
      </c>
      <c r="B1898">
        <v>419.69900000000001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1.2300499999999999E-3</v>
      </c>
      <c r="L1898">
        <v>0.999552</v>
      </c>
      <c r="M1898">
        <v>0</v>
      </c>
      <c r="N1898" t="s">
        <v>42</v>
      </c>
    </row>
    <row r="1899" spans="1:25" x14ac:dyDescent="0.25">
      <c r="A1899" t="s">
        <v>168</v>
      </c>
      <c r="B1899">
        <v>393.68099999999998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1.2300799999999999E-3</v>
      </c>
      <c r="L1899">
        <v>0.99999700000000002</v>
      </c>
      <c r="M1899">
        <v>0</v>
      </c>
      <c r="N1899" t="s">
        <v>42</v>
      </c>
    </row>
    <row r="1900" spans="1:25" x14ac:dyDescent="0.25">
      <c r="A1900" t="s">
        <v>168</v>
      </c>
      <c r="B1900">
        <v>405.28899999999999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1.2300499999999999E-3</v>
      </c>
      <c r="L1900">
        <v>0.99998900000000002</v>
      </c>
      <c r="M1900">
        <v>0</v>
      </c>
      <c r="N1900" t="s">
        <v>42</v>
      </c>
    </row>
    <row r="1901" spans="1:25" x14ac:dyDescent="0.25">
      <c r="A1901" t="s">
        <v>168</v>
      </c>
      <c r="B1901">
        <v>388.99700000000001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1.2300600000000001E-3</v>
      </c>
      <c r="L1901">
        <v>0.99950300000000003</v>
      </c>
      <c r="M1901">
        <v>0</v>
      </c>
      <c r="N1901" t="s">
        <v>42</v>
      </c>
    </row>
    <row r="1902" spans="1:25" x14ac:dyDescent="0.25">
      <c r="A1902" t="s">
        <v>168</v>
      </c>
      <c r="B1902">
        <v>406.37700000000001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1.2300499999999999E-3</v>
      </c>
      <c r="L1902">
        <v>0.999664</v>
      </c>
      <c r="M1902">
        <v>0</v>
      </c>
      <c r="N1902" t="s">
        <v>42</v>
      </c>
    </row>
    <row r="1903" spans="1:25" x14ac:dyDescent="0.25">
      <c r="A1903" t="s">
        <v>168</v>
      </c>
      <c r="B1903">
        <v>387.66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1.2300799999999999E-3</v>
      </c>
      <c r="L1903">
        <v>0.99992899999999996</v>
      </c>
      <c r="M1903">
        <v>0</v>
      </c>
      <c r="N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168</v>
      </c>
      <c r="B1904">
        <v>410.31200000000001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1.2300499999999999E-3</v>
      </c>
      <c r="L1904">
        <v>0.99989499999999998</v>
      </c>
      <c r="M1904">
        <v>0</v>
      </c>
      <c r="N1904" t="s">
        <v>42</v>
      </c>
      <c r="R1904">
        <f>AVERAGE(B1855:B1904)</f>
        <v>398.44284000000005</v>
      </c>
      <c r="S1904">
        <f>AVERAGE(C1855:C1904)</f>
        <v>0</v>
      </c>
      <c r="U1904">
        <f>_xlfn.VAR.P(B1855:B1904)</f>
        <v>86.971967654400018</v>
      </c>
      <c r="V1904">
        <f>_xlfn.VAR.P(C1855:C1904)</f>
        <v>0</v>
      </c>
      <c r="X1904">
        <f>1.96*SQRT(U1904)/50</f>
        <v>0.3655743486302851</v>
      </c>
      <c r="Y1904">
        <f>1.96*SQRT(V1904)/50</f>
        <v>0</v>
      </c>
    </row>
    <row r="1905" spans="1:13" x14ac:dyDescent="0.25">
      <c r="A1905" t="s">
        <v>169</v>
      </c>
      <c r="B1905">
        <v>20047.8334</v>
      </c>
      <c r="C1905" t="s">
        <v>36</v>
      </c>
    </row>
    <row r="1906" spans="1:13" x14ac:dyDescent="0.25">
      <c r="A1906" t="s">
        <v>170</v>
      </c>
      <c r="B1906">
        <v>301.17500000000001</v>
      </c>
      <c r="C1906">
        <v>299.11900000000003</v>
      </c>
      <c r="D1906">
        <v>299.07799999999997</v>
      </c>
      <c r="E1906">
        <v>295.08</v>
      </c>
      <c r="F1906">
        <v>10.5647</v>
      </c>
      <c r="G1906">
        <v>0</v>
      </c>
      <c r="H1906">
        <v>44.522399999999998</v>
      </c>
      <c r="I1906">
        <v>0</v>
      </c>
      <c r="J1906">
        <v>1.2300499999999999E-3</v>
      </c>
      <c r="K1906">
        <v>0.99999199999999999</v>
      </c>
      <c r="L1906">
        <v>0</v>
      </c>
      <c r="M1906" t="s">
        <v>42</v>
      </c>
    </row>
    <row r="1907" spans="1:13" x14ac:dyDescent="0.25">
      <c r="A1907" t="s">
        <v>170</v>
      </c>
      <c r="B1907">
        <v>297.69499999999999</v>
      </c>
      <c r="C1907">
        <v>295.57400000000001</v>
      </c>
      <c r="D1907">
        <v>295.52699999999999</v>
      </c>
      <c r="E1907">
        <v>291.47300000000001</v>
      </c>
      <c r="F1907">
        <v>10.6608</v>
      </c>
      <c r="G1907">
        <v>0</v>
      </c>
      <c r="H1907">
        <v>44.241399999999999</v>
      </c>
      <c r="I1907">
        <v>0</v>
      </c>
      <c r="J1907">
        <v>1.23007E-3</v>
      </c>
      <c r="K1907">
        <v>0.99999899999999997</v>
      </c>
      <c r="L1907">
        <v>0</v>
      </c>
      <c r="M1907" t="s">
        <v>42</v>
      </c>
    </row>
    <row r="1908" spans="1:13" x14ac:dyDescent="0.25">
      <c r="A1908" t="s">
        <v>170</v>
      </c>
      <c r="B1908">
        <v>308.024</v>
      </c>
      <c r="C1908">
        <v>306.089</v>
      </c>
      <c r="D1908">
        <v>306.048</v>
      </c>
      <c r="E1908">
        <v>301.94799999999998</v>
      </c>
      <c r="F1908">
        <v>10.6797</v>
      </c>
      <c r="G1908">
        <v>0</v>
      </c>
      <c r="H1908">
        <v>44.7879</v>
      </c>
      <c r="I1908">
        <v>0</v>
      </c>
      <c r="J1908">
        <v>1.2300499999999999E-3</v>
      </c>
      <c r="K1908">
        <v>0.99919800000000003</v>
      </c>
      <c r="L1908">
        <v>0</v>
      </c>
      <c r="M1908" t="s">
        <v>42</v>
      </c>
    </row>
    <row r="1909" spans="1:13" x14ac:dyDescent="0.25">
      <c r="A1909" t="s">
        <v>170</v>
      </c>
      <c r="B1909">
        <v>299.87799999999999</v>
      </c>
      <c r="C1909">
        <v>297.96499999999997</v>
      </c>
      <c r="D1909">
        <v>297.92</v>
      </c>
      <c r="E1909">
        <v>293.85199999999998</v>
      </c>
      <c r="F1909">
        <v>10.7867</v>
      </c>
      <c r="G1909">
        <v>0</v>
      </c>
      <c r="H1909">
        <v>45.061</v>
      </c>
      <c r="I1909">
        <v>0</v>
      </c>
      <c r="J1909">
        <v>1.23007E-3</v>
      </c>
      <c r="K1909">
        <v>0.99975400000000003</v>
      </c>
      <c r="L1909">
        <v>0</v>
      </c>
      <c r="M1909" t="s">
        <v>42</v>
      </c>
    </row>
    <row r="1910" spans="1:13" x14ac:dyDescent="0.25">
      <c r="A1910" t="s">
        <v>170</v>
      </c>
      <c r="B1910">
        <v>298.36399999999998</v>
      </c>
      <c r="C1910">
        <v>296.19</v>
      </c>
      <c r="D1910">
        <v>296.149</v>
      </c>
      <c r="E1910">
        <v>292.13099999999997</v>
      </c>
      <c r="F1910">
        <v>10.597200000000001</v>
      </c>
      <c r="G1910">
        <v>0</v>
      </c>
      <c r="H1910">
        <v>44.6021</v>
      </c>
      <c r="I1910">
        <v>0</v>
      </c>
      <c r="J1910">
        <v>1.2300600000000001E-3</v>
      </c>
      <c r="K1910">
        <v>0.99787300000000001</v>
      </c>
      <c r="L1910">
        <v>0</v>
      </c>
      <c r="M1910" t="s">
        <v>42</v>
      </c>
    </row>
    <row r="1911" spans="1:13" x14ac:dyDescent="0.25">
      <c r="A1911" t="s">
        <v>170</v>
      </c>
      <c r="B1911">
        <v>305.649</v>
      </c>
      <c r="C1911">
        <v>303.46800000000002</v>
      </c>
      <c r="D1911">
        <v>303.42099999999999</v>
      </c>
      <c r="E1911">
        <v>299.315</v>
      </c>
      <c r="F1911">
        <v>11.2499</v>
      </c>
      <c r="G1911">
        <v>0</v>
      </c>
      <c r="H1911">
        <v>44.524999999999999</v>
      </c>
      <c r="I1911">
        <v>0</v>
      </c>
      <c r="J1911">
        <v>1.2300499999999999E-3</v>
      </c>
      <c r="K1911">
        <v>0.998946</v>
      </c>
      <c r="L1911">
        <v>0</v>
      </c>
      <c r="M1911" t="s">
        <v>42</v>
      </c>
    </row>
    <row r="1912" spans="1:13" x14ac:dyDescent="0.25">
      <c r="A1912" t="s">
        <v>170</v>
      </c>
      <c r="B1912">
        <v>303.59800000000001</v>
      </c>
      <c r="C1912">
        <v>301.53100000000001</v>
      </c>
      <c r="D1912">
        <v>301.48099999999999</v>
      </c>
      <c r="E1912">
        <v>297.36599999999999</v>
      </c>
      <c r="F1912">
        <v>11.200799999999999</v>
      </c>
      <c r="G1912">
        <v>0</v>
      </c>
      <c r="H1912">
        <v>44.295200000000001</v>
      </c>
      <c r="I1912">
        <v>0</v>
      </c>
      <c r="J1912">
        <v>1.2300499999999999E-3</v>
      </c>
      <c r="K1912">
        <v>0.99961800000000001</v>
      </c>
      <c r="L1912">
        <v>0</v>
      </c>
      <c r="M1912" t="s">
        <v>42</v>
      </c>
    </row>
    <row r="1913" spans="1:13" x14ac:dyDescent="0.25">
      <c r="A1913" t="s">
        <v>170</v>
      </c>
      <c r="B1913">
        <v>299.49099999999999</v>
      </c>
      <c r="C1913">
        <v>297.30900000000003</v>
      </c>
      <c r="D1913">
        <v>297.11700000000002</v>
      </c>
      <c r="E1913">
        <v>293.08499999999998</v>
      </c>
      <c r="F1913">
        <v>10.6281</v>
      </c>
      <c r="G1913">
        <v>0</v>
      </c>
      <c r="H1913">
        <v>44.3264</v>
      </c>
      <c r="I1913">
        <v>0</v>
      </c>
      <c r="J1913">
        <v>1.2300499999999999E-3</v>
      </c>
      <c r="K1913">
        <v>0.99913099999999999</v>
      </c>
      <c r="L1913">
        <v>0</v>
      </c>
      <c r="M1913" t="s">
        <v>42</v>
      </c>
    </row>
    <row r="1914" spans="1:13" x14ac:dyDescent="0.25">
      <c r="A1914" t="s">
        <v>170</v>
      </c>
      <c r="B1914">
        <v>302.01100000000002</v>
      </c>
      <c r="C1914">
        <v>299.93200000000002</v>
      </c>
      <c r="D1914">
        <v>299.88799999999998</v>
      </c>
      <c r="E1914">
        <v>295.80200000000002</v>
      </c>
      <c r="F1914">
        <v>10.885</v>
      </c>
      <c r="G1914">
        <v>0</v>
      </c>
      <c r="H1914">
        <v>44.764600000000002</v>
      </c>
      <c r="I1914">
        <v>0</v>
      </c>
      <c r="J1914">
        <v>1.2300499999999999E-3</v>
      </c>
      <c r="K1914">
        <v>0.99929699999999999</v>
      </c>
      <c r="L1914">
        <v>0</v>
      </c>
      <c r="M1914" t="s">
        <v>42</v>
      </c>
    </row>
    <row r="1915" spans="1:13" x14ac:dyDescent="0.25">
      <c r="A1915" t="s">
        <v>170</v>
      </c>
      <c r="B1915">
        <v>301.85199999999998</v>
      </c>
      <c r="C1915">
        <v>299.738</v>
      </c>
      <c r="D1915">
        <v>299.69299999999998</v>
      </c>
      <c r="E1915">
        <v>295.62200000000001</v>
      </c>
      <c r="F1915">
        <v>10.879</v>
      </c>
      <c r="G1915">
        <v>0</v>
      </c>
      <c r="H1915">
        <v>44.615900000000003</v>
      </c>
      <c r="I1915">
        <v>0</v>
      </c>
      <c r="J1915">
        <v>1.2300499999999999E-3</v>
      </c>
      <c r="K1915">
        <v>0.99980899999999995</v>
      </c>
      <c r="L1915">
        <v>0</v>
      </c>
      <c r="M1915" t="s">
        <v>42</v>
      </c>
    </row>
    <row r="1916" spans="1:13" x14ac:dyDescent="0.25">
      <c r="A1916" t="s">
        <v>170</v>
      </c>
      <c r="B1916">
        <v>298.59800000000001</v>
      </c>
      <c r="C1916">
        <v>296.53699999999998</v>
      </c>
      <c r="D1916">
        <v>296.49599999999998</v>
      </c>
      <c r="E1916">
        <v>292.47300000000001</v>
      </c>
      <c r="F1916">
        <v>10.547700000000001</v>
      </c>
      <c r="G1916">
        <v>0</v>
      </c>
      <c r="H1916">
        <v>44.573900000000002</v>
      </c>
      <c r="I1916">
        <v>0</v>
      </c>
      <c r="J1916">
        <v>1.2300799999999999E-3</v>
      </c>
      <c r="K1916">
        <v>0.99901099999999998</v>
      </c>
      <c r="L1916">
        <v>0</v>
      </c>
      <c r="M1916" t="s">
        <v>42</v>
      </c>
    </row>
    <row r="1917" spans="1:13" x14ac:dyDescent="0.25">
      <c r="A1917" t="s">
        <v>170</v>
      </c>
      <c r="B1917">
        <v>296.62400000000002</v>
      </c>
      <c r="C1917">
        <v>294.56299999999999</v>
      </c>
      <c r="D1917">
        <v>294.51900000000001</v>
      </c>
      <c r="E1917">
        <v>290.43700000000001</v>
      </c>
      <c r="F1917">
        <v>10.6678</v>
      </c>
      <c r="G1917">
        <v>0</v>
      </c>
      <c r="H1917">
        <v>44.662700000000001</v>
      </c>
      <c r="I1917">
        <v>0</v>
      </c>
      <c r="J1917">
        <v>1.2300600000000001E-3</v>
      </c>
      <c r="K1917">
        <v>0.99976100000000001</v>
      </c>
      <c r="L1917">
        <v>0</v>
      </c>
      <c r="M1917" t="s">
        <v>42</v>
      </c>
    </row>
    <row r="1918" spans="1:13" x14ac:dyDescent="0.25">
      <c r="A1918" t="s">
        <v>170</v>
      </c>
      <c r="B1918">
        <v>308.01900000000001</v>
      </c>
      <c r="C1918">
        <v>305.94400000000002</v>
      </c>
      <c r="D1918">
        <v>305.899</v>
      </c>
      <c r="E1918">
        <v>301.786</v>
      </c>
      <c r="F1918">
        <v>10.6456</v>
      </c>
      <c r="G1918">
        <v>0</v>
      </c>
      <c r="H1918">
        <v>44.808900000000001</v>
      </c>
      <c r="I1918">
        <v>0</v>
      </c>
      <c r="J1918">
        <v>1.2300600000000001E-3</v>
      </c>
      <c r="K1918">
        <v>0.99918399999999996</v>
      </c>
      <c r="L1918">
        <v>0</v>
      </c>
      <c r="M1918" t="s">
        <v>42</v>
      </c>
    </row>
    <row r="1919" spans="1:13" x14ac:dyDescent="0.25">
      <c r="A1919" t="s">
        <v>170</v>
      </c>
      <c r="B1919">
        <v>308.762</v>
      </c>
      <c r="C1919">
        <v>306.70699999999999</v>
      </c>
      <c r="D1919">
        <v>306.66399999999999</v>
      </c>
      <c r="E1919">
        <v>302.59500000000003</v>
      </c>
      <c r="F1919">
        <v>10.700799999999999</v>
      </c>
      <c r="G1919">
        <v>0</v>
      </c>
      <c r="H1919">
        <v>44.327599999999997</v>
      </c>
      <c r="I1919">
        <v>0</v>
      </c>
      <c r="J1919">
        <v>1.2300600000000001E-3</v>
      </c>
      <c r="K1919">
        <v>0.99997800000000003</v>
      </c>
      <c r="L1919">
        <v>0</v>
      </c>
      <c r="M1919" t="s">
        <v>42</v>
      </c>
    </row>
    <row r="1920" spans="1:13" x14ac:dyDescent="0.25">
      <c r="A1920" t="s">
        <v>170</v>
      </c>
      <c r="B1920">
        <v>303.8</v>
      </c>
      <c r="C1920">
        <v>301.733</v>
      </c>
      <c r="D1920">
        <v>301.69299999999998</v>
      </c>
      <c r="E1920">
        <v>297.59399999999999</v>
      </c>
      <c r="F1920">
        <v>10.6214</v>
      </c>
      <c r="G1920">
        <v>0</v>
      </c>
      <c r="H1920">
        <v>44.690199999999997</v>
      </c>
      <c r="I1920">
        <v>0</v>
      </c>
      <c r="J1920">
        <v>1.2300499999999999E-3</v>
      </c>
      <c r="K1920">
        <v>0.99989799999999995</v>
      </c>
      <c r="L1920">
        <v>0</v>
      </c>
      <c r="M1920" t="s">
        <v>42</v>
      </c>
    </row>
    <row r="1921" spans="1:13" x14ac:dyDescent="0.25">
      <c r="A1921" t="s">
        <v>170</v>
      </c>
      <c r="B1921">
        <v>293.53899999999999</v>
      </c>
      <c r="C1921">
        <v>291.47500000000002</v>
      </c>
      <c r="D1921">
        <v>291.43400000000003</v>
      </c>
      <c r="E1921">
        <v>287.39699999999999</v>
      </c>
      <c r="F1921">
        <v>11.228899999999999</v>
      </c>
      <c r="G1921">
        <v>0</v>
      </c>
      <c r="H1921">
        <v>44.3962</v>
      </c>
      <c r="I1921">
        <v>0</v>
      </c>
      <c r="J1921">
        <v>1.2300499999999999E-3</v>
      </c>
      <c r="K1921">
        <v>0.99983299999999997</v>
      </c>
      <c r="L1921">
        <v>0</v>
      </c>
      <c r="M1921" t="s">
        <v>42</v>
      </c>
    </row>
    <row r="1922" spans="1:13" x14ac:dyDescent="0.25">
      <c r="A1922" t="s">
        <v>170</v>
      </c>
      <c r="B1922">
        <v>306.48</v>
      </c>
      <c r="C1922">
        <v>304.41500000000002</v>
      </c>
      <c r="D1922">
        <v>304.36799999999999</v>
      </c>
      <c r="E1922">
        <v>300.27600000000001</v>
      </c>
      <c r="F1922">
        <v>10.7728</v>
      </c>
      <c r="G1922">
        <v>0</v>
      </c>
      <c r="H1922">
        <v>44.353700000000003</v>
      </c>
      <c r="I1922">
        <v>0</v>
      </c>
      <c r="J1922">
        <v>1.2300799999999999E-3</v>
      </c>
      <c r="K1922">
        <v>0.999498</v>
      </c>
      <c r="L1922">
        <v>0</v>
      </c>
      <c r="M1922" t="s">
        <v>42</v>
      </c>
    </row>
    <row r="1923" spans="1:13" x14ac:dyDescent="0.25">
      <c r="A1923" t="s">
        <v>170</v>
      </c>
      <c r="B1923">
        <v>305.33699999999999</v>
      </c>
      <c r="C1923">
        <v>303.27</v>
      </c>
      <c r="D1923">
        <v>303.22699999999998</v>
      </c>
      <c r="E1923">
        <v>299.185</v>
      </c>
      <c r="F1923">
        <v>11.3675</v>
      </c>
      <c r="G1923">
        <v>0</v>
      </c>
      <c r="H1923">
        <v>44.610199999999999</v>
      </c>
      <c r="I1923">
        <v>0</v>
      </c>
      <c r="J1923">
        <v>1.2300900000000001E-3</v>
      </c>
      <c r="K1923">
        <v>0.99985800000000002</v>
      </c>
      <c r="L1923">
        <v>0</v>
      </c>
      <c r="M1923" t="s">
        <v>42</v>
      </c>
    </row>
    <row r="1924" spans="1:13" x14ac:dyDescent="0.25">
      <c r="A1924" t="s">
        <v>170</v>
      </c>
      <c r="B1924">
        <v>305.74</v>
      </c>
      <c r="C1924">
        <v>303.66899999999998</v>
      </c>
      <c r="D1924">
        <v>303.62099999999998</v>
      </c>
      <c r="E1924">
        <v>299.53899999999999</v>
      </c>
      <c r="F1924">
        <v>10.6252</v>
      </c>
      <c r="G1924">
        <v>0</v>
      </c>
      <c r="H1924">
        <v>44.623600000000003</v>
      </c>
      <c r="I1924">
        <v>0</v>
      </c>
      <c r="J1924">
        <v>1.2300499999999999E-3</v>
      </c>
      <c r="K1924">
        <v>0.99936599999999998</v>
      </c>
      <c r="L1924">
        <v>0</v>
      </c>
      <c r="M1924" t="s">
        <v>42</v>
      </c>
    </row>
    <row r="1925" spans="1:13" x14ac:dyDescent="0.25">
      <c r="A1925" t="s">
        <v>170</v>
      </c>
      <c r="B1925">
        <v>299.28699999999998</v>
      </c>
      <c r="C1925">
        <v>297.22300000000001</v>
      </c>
      <c r="D1925">
        <v>297.17700000000002</v>
      </c>
      <c r="E1925">
        <v>293.048</v>
      </c>
      <c r="F1925">
        <v>10.716900000000001</v>
      </c>
      <c r="G1925">
        <v>0</v>
      </c>
      <c r="H1925">
        <v>44.737400000000001</v>
      </c>
      <c r="I1925">
        <v>0</v>
      </c>
      <c r="J1925">
        <v>1.2300600000000001E-3</v>
      </c>
      <c r="K1925">
        <v>0.99985900000000005</v>
      </c>
      <c r="L1925">
        <v>0</v>
      </c>
      <c r="M1925" t="s">
        <v>42</v>
      </c>
    </row>
    <row r="1926" spans="1:13" x14ac:dyDescent="0.25">
      <c r="A1926" t="s">
        <v>170</v>
      </c>
      <c r="B1926">
        <v>303.81</v>
      </c>
      <c r="C1926">
        <v>301.447</v>
      </c>
      <c r="D1926">
        <v>301.40699999999998</v>
      </c>
      <c r="E1926">
        <v>297.37400000000002</v>
      </c>
      <c r="F1926">
        <v>10.519299999999999</v>
      </c>
      <c r="G1926">
        <v>0</v>
      </c>
      <c r="H1926">
        <v>45.016500000000001</v>
      </c>
      <c r="I1926">
        <v>0</v>
      </c>
      <c r="J1926">
        <v>1.2300499999999999E-3</v>
      </c>
      <c r="K1926">
        <v>0.99992899999999996</v>
      </c>
      <c r="L1926">
        <v>0</v>
      </c>
      <c r="M1926" t="s">
        <v>42</v>
      </c>
    </row>
    <row r="1927" spans="1:13" x14ac:dyDescent="0.25">
      <c r="A1927" t="s">
        <v>170</v>
      </c>
      <c r="B1927">
        <v>298.387</v>
      </c>
      <c r="C1927">
        <v>296.32900000000001</v>
      </c>
      <c r="D1927">
        <v>296.28500000000003</v>
      </c>
      <c r="E1927">
        <v>292.21100000000001</v>
      </c>
      <c r="F1927">
        <v>11.2392</v>
      </c>
      <c r="G1927">
        <v>0</v>
      </c>
      <c r="H1927">
        <v>44.333599999999997</v>
      </c>
      <c r="I1927">
        <v>0</v>
      </c>
      <c r="J1927">
        <v>1.2300499999999999E-3</v>
      </c>
      <c r="K1927">
        <v>0.999977</v>
      </c>
      <c r="L1927">
        <v>0</v>
      </c>
      <c r="M1927" t="s">
        <v>42</v>
      </c>
    </row>
    <row r="1928" spans="1:13" x14ac:dyDescent="0.25">
      <c r="A1928" t="s">
        <v>170</v>
      </c>
      <c r="B1928">
        <v>303.625</v>
      </c>
      <c r="C1928">
        <v>301.55700000000002</v>
      </c>
      <c r="D1928">
        <v>301.50799999999998</v>
      </c>
      <c r="E1928">
        <v>297.39400000000001</v>
      </c>
      <c r="F1928">
        <v>11.2037</v>
      </c>
      <c r="G1928">
        <v>0</v>
      </c>
      <c r="H1928">
        <v>44.575200000000002</v>
      </c>
      <c r="I1928">
        <v>0</v>
      </c>
      <c r="J1928">
        <v>1.2300499999999999E-3</v>
      </c>
      <c r="K1928">
        <v>0.99897400000000003</v>
      </c>
      <c r="L1928">
        <v>0</v>
      </c>
      <c r="M1928" t="s">
        <v>42</v>
      </c>
    </row>
    <row r="1929" spans="1:13" x14ac:dyDescent="0.25">
      <c r="A1929" t="s">
        <v>170</v>
      </c>
      <c r="B1929">
        <v>307.03800000000001</v>
      </c>
      <c r="C1929">
        <v>305.09100000000001</v>
      </c>
      <c r="D1929">
        <v>305.05</v>
      </c>
      <c r="E1929">
        <v>301.01499999999999</v>
      </c>
      <c r="F1929">
        <v>10.5969</v>
      </c>
      <c r="G1929">
        <v>0</v>
      </c>
      <c r="H1929">
        <v>44.773600000000002</v>
      </c>
      <c r="I1929">
        <v>0</v>
      </c>
      <c r="J1929">
        <v>1.2300499999999999E-3</v>
      </c>
      <c r="K1929">
        <v>0.999726</v>
      </c>
      <c r="L1929">
        <v>0</v>
      </c>
      <c r="M1929" t="s">
        <v>42</v>
      </c>
    </row>
    <row r="1930" spans="1:13" x14ac:dyDescent="0.25">
      <c r="A1930" t="s">
        <v>170</v>
      </c>
      <c r="B1930">
        <v>309.19200000000001</v>
      </c>
      <c r="C1930">
        <v>307.11799999999999</v>
      </c>
      <c r="D1930">
        <v>307.072</v>
      </c>
      <c r="E1930">
        <v>303.00700000000001</v>
      </c>
      <c r="F1930">
        <v>10.729799999999999</v>
      </c>
      <c r="G1930">
        <v>0</v>
      </c>
      <c r="H1930">
        <v>44.814999999999998</v>
      </c>
      <c r="I1930">
        <v>0</v>
      </c>
      <c r="J1930">
        <v>1.2300799999999999E-3</v>
      </c>
      <c r="K1930">
        <v>0.99931400000000004</v>
      </c>
      <c r="L1930">
        <v>0</v>
      </c>
      <c r="M1930" t="s">
        <v>42</v>
      </c>
    </row>
    <row r="1931" spans="1:13" x14ac:dyDescent="0.25">
      <c r="A1931" t="s">
        <v>170</v>
      </c>
      <c r="B1931">
        <v>308.11599999999999</v>
      </c>
      <c r="C1931">
        <v>306.04300000000001</v>
      </c>
      <c r="D1931">
        <v>305.99799999999999</v>
      </c>
      <c r="E1931">
        <v>301.90100000000001</v>
      </c>
      <c r="F1931">
        <v>10.645799999999999</v>
      </c>
      <c r="G1931">
        <v>0</v>
      </c>
      <c r="H1931">
        <v>44.518999999999998</v>
      </c>
      <c r="I1931">
        <v>0</v>
      </c>
      <c r="J1931">
        <v>1.2300600000000001E-3</v>
      </c>
      <c r="K1931">
        <v>0.99887800000000004</v>
      </c>
      <c r="L1931">
        <v>0</v>
      </c>
      <c r="M1931" t="s">
        <v>42</v>
      </c>
    </row>
    <row r="1932" spans="1:13" x14ac:dyDescent="0.25">
      <c r="A1932" t="s">
        <v>170</v>
      </c>
      <c r="B1932">
        <v>297.01299999999998</v>
      </c>
      <c r="C1932">
        <v>294.94200000000001</v>
      </c>
      <c r="D1932">
        <v>294.89999999999998</v>
      </c>
      <c r="E1932">
        <v>290.815</v>
      </c>
      <c r="F1932">
        <v>10.8711</v>
      </c>
      <c r="G1932">
        <v>0</v>
      </c>
      <c r="H1932">
        <v>44.424700000000001</v>
      </c>
      <c r="I1932">
        <v>0</v>
      </c>
      <c r="J1932">
        <v>1.2300499999999999E-3</v>
      </c>
      <c r="K1932">
        <v>0.99889399999999995</v>
      </c>
      <c r="L1932">
        <v>0</v>
      </c>
      <c r="M1932" t="s">
        <v>42</v>
      </c>
    </row>
    <row r="1933" spans="1:13" x14ac:dyDescent="0.25">
      <c r="A1933" t="s">
        <v>170</v>
      </c>
      <c r="B1933">
        <v>311.76900000000001</v>
      </c>
      <c r="C1933">
        <v>309.69299999999998</v>
      </c>
      <c r="D1933">
        <v>309.65100000000001</v>
      </c>
      <c r="E1933">
        <v>305.59300000000002</v>
      </c>
      <c r="F1933">
        <v>10.6197</v>
      </c>
      <c r="G1933">
        <v>0</v>
      </c>
      <c r="H1933">
        <v>44.659399999999998</v>
      </c>
      <c r="I1933">
        <v>0</v>
      </c>
      <c r="J1933">
        <v>1.2300499999999999E-3</v>
      </c>
      <c r="K1933">
        <v>0.99973699999999999</v>
      </c>
      <c r="L1933">
        <v>0</v>
      </c>
      <c r="M1933" t="s">
        <v>42</v>
      </c>
    </row>
    <row r="1934" spans="1:13" x14ac:dyDescent="0.25">
      <c r="A1934" t="s">
        <v>170</v>
      </c>
      <c r="B1934">
        <v>303.59699999999998</v>
      </c>
      <c r="C1934">
        <v>301.52499999999998</v>
      </c>
      <c r="D1934">
        <v>301.47899999999998</v>
      </c>
      <c r="E1934">
        <v>297.41199999999998</v>
      </c>
      <c r="F1934">
        <v>10.633900000000001</v>
      </c>
      <c r="G1934">
        <v>0</v>
      </c>
      <c r="H1934">
        <v>44.5124</v>
      </c>
      <c r="I1934">
        <v>0</v>
      </c>
      <c r="J1934">
        <v>1.2300499999999999E-3</v>
      </c>
      <c r="K1934">
        <v>0.99979600000000002</v>
      </c>
      <c r="L1934">
        <v>0</v>
      </c>
      <c r="M1934" t="s">
        <v>42</v>
      </c>
    </row>
    <row r="1935" spans="1:13" x14ac:dyDescent="0.25">
      <c r="A1935" t="s">
        <v>170</v>
      </c>
      <c r="B1935">
        <v>300.62700000000001</v>
      </c>
      <c r="C1935">
        <v>298.34300000000002</v>
      </c>
      <c r="D1935">
        <v>298.29899999999998</v>
      </c>
      <c r="E1935">
        <v>294.24700000000001</v>
      </c>
      <c r="F1935">
        <v>10.601599999999999</v>
      </c>
      <c r="G1935">
        <v>0</v>
      </c>
      <c r="H1935">
        <v>44.359299999999998</v>
      </c>
      <c r="I1935">
        <v>0</v>
      </c>
      <c r="J1935">
        <v>1.2300499999999999E-3</v>
      </c>
      <c r="K1935">
        <v>0.99975000000000003</v>
      </c>
      <c r="L1935">
        <v>0</v>
      </c>
      <c r="M1935" t="s">
        <v>42</v>
      </c>
    </row>
    <row r="1936" spans="1:13" x14ac:dyDescent="0.25">
      <c r="A1936" t="s">
        <v>170</v>
      </c>
      <c r="B1936">
        <v>302.27100000000002</v>
      </c>
      <c r="C1936">
        <v>300.19499999999999</v>
      </c>
      <c r="D1936">
        <v>300.15499999999997</v>
      </c>
      <c r="E1936">
        <v>296.02699999999999</v>
      </c>
      <c r="F1936">
        <v>10.576000000000001</v>
      </c>
      <c r="G1936">
        <v>0</v>
      </c>
      <c r="H1936">
        <v>44.5518</v>
      </c>
      <c r="I1936">
        <v>0</v>
      </c>
      <c r="J1936">
        <v>1.2300499999999999E-3</v>
      </c>
      <c r="K1936">
        <v>0.99889300000000003</v>
      </c>
      <c r="L1936">
        <v>0</v>
      </c>
      <c r="M1936" t="s">
        <v>42</v>
      </c>
    </row>
    <row r="1937" spans="1:13" x14ac:dyDescent="0.25">
      <c r="A1937" t="s">
        <v>170</v>
      </c>
      <c r="B1937">
        <v>322.99900000000002</v>
      </c>
      <c r="C1937">
        <v>320.87799999999999</v>
      </c>
      <c r="D1937">
        <v>320.83499999999998</v>
      </c>
      <c r="E1937">
        <v>316.77</v>
      </c>
      <c r="F1937">
        <v>10.5886</v>
      </c>
      <c r="G1937">
        <v>0</v>
      </c>
      <c r="H1937">
        <v>44.207900000000002</v>
      </c>
      <c r="I1937">
        <v>0</v>
      </c>
      <c r="J1937">
        <v>1.2300499999999999E-3</v>
      </c>
      <c r="K1937">
        <v>0.99998900000000002</v>
      </c>
      <c r="L1937">
        <v>0</v>
      </c>
      <c r="M1937" t="s">
        <v>42</v>
      </c>
    </row>
    <row r="1938" spans="1:13" x14ac:dyDescent="0.25">
      <c r="A1938" t="s">
        <v>170</v>
      </c>
      <c r="B1938">
        <v>309.38200000000001</v>
      </c>
      <c r="C1938">
        <v>307.13299999999998</v>
      </c>
      <c r="D1938">
        <v>307.08199999999999</v>
      </c>
      <c r="E1938">
        <v>302.90699999999998</v>
      </c>
      <c r="F1938">
        <v>11.388299999999999</v>
      </c>
      <c r="G1938">
        <v>0</v>
      </c>
      <c r="H1938">
        <v>44.6571</v>
      </c>
      <c r="I1938">
        <v>0</v>
      </c>
      <c r="J1938">
        <v>1.2300499999999999E-3</v>
      </c>
      <c r="K1938">
        <v>0.99978800000000001</v>
      </c>
      <c r="L1938">
        <v>0</v>
      </c>
      <c r="M1938" t="s">
        <v>42</v>
      </c>
    </row>
    <row r="1939" spans="1:13" x14ac:dyDescent="0.25">
      <c r="A1939" t="s">
        <v>170</v>
      </c>
      <c r="B1939">
        <v>295.95100000000002</v>
      </c>
      <c r="C1939">
        <v>294.02199999999999</v>
      </c>
      <c r="D1939">
        <v>293.94799999999998</v>
      </c>
      <c r="E1939">
        <v>289.827</v>
      </c>
      <c r="F1939">
        <v>11.6472</v>
      </c>
      <c r="G1939">
        <v>0</v>
      </c>
      <c r="H1939">
        <v>44.346699999999998</v>
      </c>
      <c r="I1939">
        <v>0</v>
      </c>
      <c r="J1939">
        <v>1.2300499999999999E-3</v>
      </c>
      <c r="K1939">
        <v>0.99972399999999995</v>
      </c>
      <c r="L1939">
        <v>0</v>
      </c>
      <c r="M1939" t="s">
        <v>42</v>
      </c>
    </row>
    <row r="1940" spans="1:13" x14ac:dyDescent="0.25">
      <c r="A1940" t="s">
        <v>170</v>
      </c>
      <c r="B1940">
        <v>298.37099999999998</v>
      </c>
      <c r="C1940">
        <v>296.298</v>
      </c>
      <c r="D1940">
        <v>296.25299999999999</v>
      </c>
      <c r="E1940">
        <v>291.93400000000003</v>
      </c>
      <c r="F1940">
        <v>10.4421</v>
      </c>
      <c r="G1940">
        <v>0</v>
      </c>
      <c r="H1940">
        <v>44.003700000000002</v>
      </c>
      <c r="I1940">
        <v>0</v>
      </c>
      <c r="J1940">
        <v>1.2300499999999999E-3</v>
      </c>
      <c r="K1940">
        <v>0.99995800000000001</v>
      </c>
      <c r="L1940">
        <v>0</v>
      </c>
      <c r="M1940" t="s">
        <v>42</v>
      </c>
    </row>
    <row r="1941" spans="1:13" x14ac:dyDescent="0.25">
      <c r="A1941" t="s">
        <v>170</v>
      </c>
      <c r="B1941">
        <v>295.02100000000002</v>
      </c>
      <c r="C1941">
        <v>292.95400000000001</v>
      </c>
      <c r="D1941">
        <v>292.911</v>
      </c>
      <c r="E1941">
        <v>288.66399999999999</v>
      </c>
      <c r="F1941">
        <v>10.500400000000001</v>
      </c>
      <c r="G1941">
        <v>0</v>
      </c>
      <c r="H1941">
        <v>43.436300000000003</v>
      </c>
      <c r="I1941">
        <v>0</v>
      </c>
      <c r="J1941">
        <v>1.2300600000000001E-3</v>
      </c>
      <c r="K1941">
        <v>0.99990199999999996</v>
      </c>
      <c r="L1941">
        <v>0</v>
      </c>
      <c r="M1941" t="s">
        <v>42</v>
      </c>
    </row>
    <row r="1942" spans="1:13" x14ac:dyDescent="0.25">
      <c r="A1942" t="s">
        <v>170</v>
      </c>
      <c r="B1942">
        <v>310.17399999999998</v>
      </c>
      <c r="C1942">
        <v>308.10300000000001</v>
      </c>
      <c r="D1942">
        <v>308.05700000000002</v>
      </c>
      <c r="E1942">
        <v>303.83</v>
      </c>
      <c r="F1942">
        <v>12.3683</v>
      </c>
      <c r="G1942">
        <v>0</v>
      </c>
      <c r="H1942">
        <v>44.3917</v>
      </c>
      <c r="I1942">
        <v>0</v>
      </c>
      <c r="J1942">
        <v>1.23007E-3</v>
      </c>
      <c r="K1942">
        <v>0.99990100000000004</v>
      </c>
      <c r="L1942">
        <v>0</v>
      </c>
      <c r="M1942" t="s">
        <v>42</v>
      </c>
    </row>
    <row r="1943" spans="1:13" x14ac:dyDescent="0.25">
      <c r="A1943" t="s">
        <v>170</v>
      </c>
      <c r="B1943">
        <v>312.10599999999999</v>
      </c>
      <c r="C1943">
        <v>310.12799999999999</v>
      </c>
      <c r="D1943">
        <v>310.08100000000002</v>
      </c>
      <c r="E1943">
        <v>305.96199999999999</v>
      </c>
      <c r="F1943">
        <v>10.815</v>
      </c>
      <c r="G1943">
        <v>0</v>
      </c>
      <c r="H1943">
        <v>44.479599999999998</v>
      </c>
      <c r="I1943">
        <v>0</v>
      </c>
      <c r="J1943">
        <v>1.2300499999999999E-3</v>
      </c>
      <c r="K1943">
        <v>0.99938400000000005</v>
      </c>
      <c r="L1943">
        <v>0</v>
      </c>
      <c r="M1943" t="s">
        <v>42</v>
      </c>
    </row>
    <row r="1944" spans="1:13" x14ac:dyDescent="0.25">
      <c r="A1944" t="s">
        <v>170</v>
      </c>
      <c r="B1944">
        <v>287.95100000000002</v>
      </c>
      <c r="C1944">
        <v>285.89</v>
      </c>
      <c r="D1944">
        <v>285.84800000000001</v>
      </c>
      <c r="E1944">
        <v>281.76100000000002</v>
      </c>
      <c r="F1944">
        <v>11.336600000000001</v>
      </c>
      <c r="G1944">
        <v>0</v>
      </c>
      <c r="H1944">
        <v>44.774500000000003</v>
      </c>
      <c r="I1944">
        <v>0</v>
      </c>
      <c r="J1944">
        <v>1.2300499999999999E-3</v>
      </c>
      <c r="K1944">
        <v>0.99941899999999995</v>
      </c>
      <c r="L1944">
        <v>0</v>
      </c>
      <c r="M1944" t="s">
        <v>42</v>
      </c>
    </row>
    <row r="1945" spans="1:13" x14ac:dyDescent="0.25">
      <c r="A1945" t="s">
        <v>170</v>
      </c>
      <c r="B1945">
        <v>312.85500000000002</v>
      </c>
      <c r="C1945">
        <v>310.81400000000002</v>
      </c>
      <c r="D1945">
        <v>310.77</v>
      </c>
      <c r="E1945">
        <v>306.71899999999999</v>
      </c>
      <c r="F1945">
        <v>10.545500000000001</v>
      </c>
      <c r="G1945">
        <v>0</v>
      </c>
      <c r="H1945">
        <v>45.4373</v>
      </c>
      <c r="I1945">
        <v>0</v>
      </c>
      <c r="J1945">
        <v>1.2300499999999999E-3</v>
      </c>
      <c r="K1945">
        <v>0.99953199999999998</v>
      </c>
      <c r="L1945">
        <v>0</v>
      </c>
      <c r="M1945" t="s">
        <v>42</v>
      </c>
    </row>
    <row r="1946" spans="1:13" x14ac:dyDescent="0.25">
      <c r="A1946" t="s">
        <v>170</v>
      </c>
      <c r="B1946">
        <v>302.233</v>
      </c>
      <c r="C1946">
        <v>300.17599999999999</v>
      </c>
      <c r="D1946">
        <v>300.13400000000001</v>
      </c>
      <c r="E1946">
        <v>296.09899999999999</v>
      </c>
      <c r="F1946">
        <v>11.1508</v>
      </c>
      <c r="G1946">
        <v>0</v>
      </c>
      <c r="H1946">
        <v>44.452300000000001</v>
      </c>
      <c r="I1946">
        <v>0</v>
      </c>
      <c r="J1946">
        <v>1.2300499999999999E-3</v>
      </c>
      <c r="K1946">
        <v>0.99949600000000005</v>
      </c>
      <c r="L1946">
        <v>0</v>
      </c>
      <c r="M1946" t="s">
        <v>42</v>
      </c>
    </row>
    <row r="1947" spans="1:13" x14ac:dyDescent="0.25">
      <c r="A1947" t="s">
        <v>170</v>
      </c>
      <c r="B1947">
        <v>290.952</v>
      </c>
      <c r="C1947">
        <v>288.67500000000001</v>
      </c>
      <c r="D1947">
        <v>288.63200000000001</v>
      </c>
      <c r="E1947">
        <v>284.57499999999999</v>
      </c>
      <c r="F1947">
        <v>10.5768</v>
      </c>
      <c r="G1947">
        <v>0</v>
      </c>
      <c r="H1947">
        <v>44.520499999999998</v>
      </c>
      <c r="I1947">
        <v>0</v>
      </c>
      <c r="J1947">
        <v>1.23011E-3</v>
      </c>
      <c r="K1947">
        <v>0.99965700000000002</v>
      </c>
      <c r="L1947">
        <v>0</v>
      </c>
      <c r="M1947" t="s">
        <v>42</v>
      </c>
    </row>
    <row r="1948" spans="1:13" x14ac:dyDescent="0.25">
      <c r="A1948" t="s">
        <v>170</v>
      </c>
      <c r="B1948">
        <v>307.49099999999999</v>
      </c>
      <c r="C1948">
        <v>305.43</v>
      </c>
      <c r="D1948">
        <v>305.38400000000001</v>
      </c>
      <c r="E1948">
        <v>301.267</v>
      </c>
      <c r="F1948">
        <v>11.354799999999999</v>
      </c>
      <c r="G1948">
        <v>0</v>
      </c>
      <c r="H1948">
        <v>44.493899999999996</v>
      </c>
      <c r="I1948">
        <v>0</v>
      </c>
      <c r="J1948">
        <v>1.2300499999999999E-3</v>
      </c>
      <c r="K1948">
        <v>0.99998799999999999</v>
      </c>
      <c r="L1948">
        <v>0</v>
      </c>
      <c r="M1948" t="s">
        <v>42</v>
      </c>
    </row>
    <row r="1949" spans="1:13" x14ac:dyDescent="0.25">
      <c r="A1949" t="s">
        <v>170</v>
      </c>
      <c r="B1949">
        <v>311.03500000000003</v>
      </c>
      <c r="C1949">
        <v>308.96600000000001</v>
      </c>
      <c r="D1949">
        <v>308.92399999999998</v>
      </c>
      <c r="E1949">
        <v>304.86900000000003</v>
      </c>
      <c r="F1949">
        <v>10.630699999999999</v>
      </c>
      <c r="G1949">
        <v>0</v>
      </c>
      <c r="H1949">
        <v>44.829599999999999</v>
      </c>
      <c r="I1949">
        <v>0</v>
      </c>
      <c r="J1949">
        <v>1.2300600000000001E-3</v>
      </c>
      <c r="K1949">
        <v>0.99987599999999999</v>
      </c>
      <c r="L1949">
        <v>0</v>
      </c>
      <c r="M1949" t="s">
        <v>42</v>
      </c>
    </row>
    <row r="1950" spans="1:13" x14ac:dyDescent="0.25">
      <c r="A1950" t="s">
        <v>170</v>
      </c>
      <c r="B1950">
        <v>295.69200000000001</v>
      </c>
      <c r="C1950">
        <v>293.63</v>
      </c>
      <c r="D1950">
        <v>293.58499999999998</v>
      </c>
      <c r="E1950">
        <v>289.50200000000001</v>
      </c>
      <c r="F1950">
        <v>10.758100000000001</v>
      </c>
      <c r="G1950">
        <v>0</v>
      </c>
      <c r="H1950">
        <v>44.397799999999997</v>
      </c>
      <c r="I1950">
        <v>0</v>
      </c>
      <c r="J1950">
        <v>1.2302400000000001E-3</v>
      </c>
      <c r="K1950">
        <v>0.99891700000000005</v>
      </c>
      <c r="L1950">
        <v>0</v>
      </c>
      <c r="M1950" t="s">
        <v>42</v>
      </c>
    </row>
    <row r="1951" spans="1:13" x14ac:dyDescent="0.25">
      <c r="A1951" t="s">
        <v>170</v>
      </c>
      <c r="B1951">
        <v>307.60000000000002</v>
      </c>
      <c r="C1951">
        <v>305.34199999999998</v>
      </c>
      <c r="D1951">
        <v>305.29700000000003</v>
      </c>
      <c r="E1951">
        <v>301.20699999999999</v>
      </c>
      <c r="F1951">
        <v>10.708299999999999</v>
      </c>
      <c r="G1951">
        <v>0</v>
      </c>
      <c r="H1951">
        <v>44.578600000000002</v>
      </c>
      <c r="I1951">
        <v>0</v>
      </c>
      <c r="J1951">
        <v>1.2300499999999999E-3</v>
      </c>
      <c r="K1951">
        <v>0.99960499999999997</v>
      </c>
      <c r="L1951">
        <v>0</v>
      </c>
      <c r="M1951" t="s">
        <v>42</v>
      </c>
    </row>
    <row r="1952" spans="1:13" x14ac:dyDescent="0.25">
      <c r="A1952" t="s">
        <v>170</v>
      </c>
      <c r="B1952">
        <v>299.07400000000001</v>
      </c>
      <c r="C1952">
        <v>297.01600000000002</v>
      </c>
      <c r="D1952">
        <v>296.97699999999998</v>
      </c>
      <c r="E1952">
        <v>292.95499999999998</v>
      </c>
      <c r="F1952">
        <v>10.5464</v>
      </c>
      <c r="G1952">
        <v>0</v>
      </c>
      <c r="H1952">
        <v>44.404600000000002</v>
      </c>
      <c r="I1952">
        <v>0</v>
      </c>
      <c r="J1952">
        <v>1.2300499999999999E-3</v>
      </c>
      <c r="K1952">
        <v>0.99984700000000004</v>
      </c>
      <c r="L1952">
        <v>0</v>
      </c>
      <c r="M1952" t="s">
        <v>42</v>
      </c>
    </row>
    <row r="1953" spans="1:25" x14ac:dyDescent="0.25">
      <c r="A1953" t="s">
        <v>170</v>
      </c>
      <c r="B1953">
        <v>293.53899999999999</v>
      </c>
      <c r="C1953">
        <v>291.46600000000001</v>
      </c>
      <c r="D1953">
        <v>291.423</v>
      </c>
      <c r="E1953">
        <v>287.33100000000002</v>
      </c>
      <c r="F1953">
        <v>10.5786</v>
      </c>
      <c r="G1953">
        <v>0</v>
      </c>
      <c r="H1953">
        <v>44.540300000000002</v>
      </c>
      <c r="I1953">
        <v>0</v>
      </c>
      <c r="J1953">
        <v>1.2300799999999999E-3</v>
      </c>
      <c r="K1953">
        <v>0.99979600000000002</v>
      </c>
      <c r="L1953">
        <v>0</v>
      </c>
      <c r="M1953" t="s">
        <v>42</v>
      </c>
    </row>
    <row r="1954" spans="1:25" x14ac:dyDescent="0.25">
      <c r="A1954" t="s">
        <v>170</v>
      </c>
      <c r="B1954">
        <v>299.44</v>
      </c>
      <c r="C1954">
        <v>297.37599999999998</v>
      </c>
      <c r="D1954">
        <v>297.33600000000001</v>
      </c>
      <c r="E1954">
        <v>293.25400000000002</v>
      </c>
      <c r="F1954">
        <v>11.2681</v>
      </c>
      <c r="G1954">
        <v>0</v>
      </c>
      <c r="H1954">
        <v>44.677500000000002</v>
      </c>
      <c r="I1954">
        <v>0</v>
      </c>
      <c r="J1954">
        <v>1.2300499999999999E-3</v>
      </c>
      <c r="K1954">
        <v>0.99941599999999997</v>
      </c>
      <c r="L1954">
        <v>0</v>
      </c>
      <c r="M1954" t="s">
        <v>42</v>
      </c>
    </row>
    <row r="1955" spans="1:25" x14ac:dyDescent="0.25">
      <c r="A1955" t="s">
        <v>170</v>
      </c>
      <c r="B1955">
        <v>308.80500000000001</v>
      </c>
      <c r="C1955">
        <v>306.73099999999999</v>
      </c>
      <c r="D1955">
        <v>306.68599999999998</v>
      </c>
      <c r="E1955">
        <v>302.62799999999999</v>
      </c>
      <c r="F1955">
        <v>10.708</v>
      </c>
      <c r="G1955">
        <v>0</v>
      </c>
      <c r="H1955">
        <v>44.482700000000001</v>
      </c>
      <c r="I1955">
        <v>0</v>
      </c>
      <c r="J1955">
        <v>1.2300499999999999E-3</v>
      </c>
      <c r="K1955">
        <v>0.99971200000000005</v>
      </c>
      <c r="L1955">
        <v>0</v>
      </c>
      <c r="M1955" t="s">
        <v>42</v>
      </c>
    </row>
    <row r="1956" spans="1:25" x14ac:dyDescent="0.25">
      <c r="A1956" t="s">
        <v>170</v>
      </c>
      <c r="B1956">
        <v>307.745</v>
      </c>
      <c r="C1956">
        <v>305.673</v>
      </c>
      <c r="D1956">
        <v>305.63299999999998</v>
      </c>
      <c r="E1956">
        <v>301.56299999999999</v>
      </c>
      <c r="F1956">
        <v>11.276400000000001</v>
      </c>
      <c r="G1956">
        <v>0</v>
      </c>
      <c r="H1956">
        <v>44.777999999999999</v>
      </c>
      <c r="I1956">
        <v>0</v>
      </c>
      <c r="J1956">
        <v>1.2300499999999999E-3</v>
      </c>
      <c r="K1956">
        <v>0.99987999999999999</v>
      </c>
      <c r="L1956">
        <v>0</v>
      </c>
      <c r="M1956" t="s">
        <v>42</v>
      </c>
    </row>
    <row r="1957" spans="1:25" x14ac:dyDescent="0.25">
      <c r="A1957" t="s">
        <v>170</v>
      </c>
      <c r="B1957">
        <v>303.10500000000002</v>
      </c>
      <c r="C1957">
        <v>300.85500000000002</v>
      </c>
      <c r="D1957">
        <v>300.81099999999998</v>
      </c>
      <c r="E1957">
        <v>296.71100000000001</v>
      </c>
      <c r="F1957">
        <v>10.6981</v>
      </c>
      <c r="G1957">
        <v>0</v>
      </c>
      <c r="H1957">
        <v>44.939100000000003</v>
      </c>
      <c r="I1957">
        <v>0</v>
      </c>
      <c r="J1957">
        <v>1.2300799999999999E-3</v>
      </c>
      <c r="K1957">
        <v>0.99949699999999997</v>
      </c>
      <c r="L1957">
        <v>0</v>
      </c>
      <c r="M1957" t="s">
        <v>42</v>
      </c>
    </row>
    <row r="1958" spans="1:25" x14ac:dyDescent="0.25">
      <c r="A1958" t="s">
        <v>170</v>
      </c>
      <c r="B1958">
        <v>304.12200000000001</v>
      </c>
      <c r="C1958">
        <v>302.06900000000002</v>
      </c>
      <c r="D1958">
        <v>302.029</v>
      </c>
      <c r="E1958">
        <v>298.00400000000002</v>
      </c>
      <c r="F1958">
        <v>11.0855</v>
      </c>
      <c r="G1958">
        <v>0</v>
      </c>
      <c r="H1958">
        <v>44.5351</v>
      </c>
      <c r="I1958">
        <v>0</v>
      </c>
      <c r="J1958">
        <v>1.2300600000000001E-3</v>
      </c>
      <c r="K1958">
        <v>0.999942</v>
      </c>
      <c r="L1958">
        <v>0</v>
      </c>
      <c r="M1958" t="s">
        <v>42</v>
      </c>
    </row>
    <row r="1959" spans="1:25" x14ac:dyDescent="0.25">
      <c r="A1959" t="s">
        <v>170</v>
      </c>
      <c r="B1959">
        <v>294.69</v>
      </c>
      <c r="C1959">
        <v>292.63799999999998</v>
      </c>
      <c r="D1959">
        <v>292.59399999999999</v>
      </c>
      <c r="E1959">
        <v>288.55599999999998</v>
      </c>
      <c r="F1959">
        <v>10.5846</v>
      </c>
      <c r="G1959">
        <v>0</v>
      </c>
      <c r="H1959">
        <v>44.907299999999999</v>
      </c>
      <c r="I1959">
        <v>0</v>
      </c>
      <c r="J1959">
        <v>1.2300499999999999E-3</v>
      </c>
      <c r="K1959">
        <v>0.99942600000000004</v>
      </c>
      <c r="L1959">
        <v>0</v>
      </c>
      <c r="M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170</v>
      </c>
      <c r="B1960">
        <v>308.18900000000002</v>
      </c>
      <c r="C1960">
        <v>306.12</v>
      </c>
      <c r="D1960">
        <v>306.07900000000001</v>
      </c>
      <c r="E1960">
        <v>302.05700000000002</v>
      </c>
      <c r="F1960">
        <v>11.1496</v>
      </c>
      <c r="G1960">
        <v>0</v>
      </c>
      <c r="H1960">
        <v>44.417299999999997</v>
      </c>
      <c r="I1960">
        <v>0</v>
      </c>
      <c r="J1960">
        <v>1.2300499999999999E-3</v>
      </c>
      <c r="K1960">
        <v>0.99966999999999995</v>
      </c>
      <c r="L1960">
        <v>0</v>
      </c>
      <c r="M1960" t="s">
        <v>42</v>
      </c>
      <c r="R1960">
        <f>AVERAGE(B1911:B1960)</f>
        <v>303.25508000000008</v>
      </c>
      <c r="S1960">
        <f>AVERAGE(C1911:C1960)</f>
        <v>301.16360000000003</v>
      </c>
      <c r="U1960">
        <f>_xlfn.VAR.P(B1911:B1960)</f>
        <v>41.962506353600041</v>
      </c>
      <c r="V1960">
        <f>_xlfn.VAR.P(C1911:C1960)</f>
        <v>41.976237959999992</v>
      </c>
      <c r="X1960">
        <f>1.96*SQRT(U1960)/50</f>
        <v>0.25393161631273087</v>
      </c>
      <c r="Y1960">
        <f>1.96*SQRT(V1960)/50</f>
        <v>0.25397316058759911</v>
      </c>
    </row>
    <row r="1961" spans="1:25" x14ac:dyDescent="0.25">
      <c r="A1961" t="s">
        <v>171</v>
      </c>
      <c r="B1961">
        <v>15302.0209</v>
      </c>
      <c r="C1961" t="s">
        <v>36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189" zoomScale="85" zoomScaleNormal="85" workbookViewId="0">
      <selection activeCell="L235" sqref="L23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9.2425599999999122</v>
      </c>
      <c r="E3">
        <f ca="1">OFFSET('42p trace'!$S$56,(A3-1)*56,0)-OFFSET('42p stat'!$H$1,A3*20,0)</f>
        <v>40.278192000000104</v>
      </c>
      <c r="F3">
        <f ca="1">OFFSET('42p stat'!$H$1,A3*20,0)-OFFSET('42p stat'!$K$1,A3*20,0)</f>
        <v>417.09475799999996</v>
      </c>
      <c r="G3">
        <f ca="1">OFFSET('42p stat'!$K$1,A3*20,0)-OFFSET('42p stat'!$N$1,A3*20,0)</f>
        <v>99.401103999999975</v>
      </c>
      <c r="H3">
        <f ca="1">OFFSET('42p stat'!$N$1,A3*20,0)</f>
        <v>357.72844600000002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34.858306096400099</v>
      </c>
      <c r="E4" s="5">
        <f ca="1">OFFSET('42p trace'!$V$56,(A4-1)*56,0)</f>
        <v>28.70546065000001</v>
      </c>
      <c r="F4" s="5">
        <f ca="1">OFFSET('42p stat'!$H$1,A4*20,1)</f>
        <v>8.4235509999999998</v>
      </c>
      <c r="G4" s="5">
        <f ca="1">OFFSET('42p stat'!$K$1,A4*20,1)</f>
        <v>2.8360910000000001</v>
      </c>
      <c r="H4" s="5">
        <f ca="1">OFFSET('42p stat'!$N$1,A4*20,1)</f>
        <v>1.6283559999999999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931.07302000000016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28.272978819599906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2.6830199999997149</v>
      </c>
      <c r="E7">
        <f ca="1">OFFSET('42p trace'!$S$56,(A7-1)*56,0)-OFFSET('42p stat'!$H$1,A7*20,0)</f>
        <v>21.645943000000102</v>
      </c>
      <c r="F7">
        <f ca="1">OFFSET('42p stat'!$H$1,A7*20,0)-OFFSET('42p stat'!$K$1,A7*20,0)</f>
        <v>413.320539</v>
      </c>
      <c r="G7">
        <f ca="1">OFFSET('42p stat'!$K$1,A7*20,0)-OFFSET('42p stat'!$N$1,A7*20,0)</f>
        <v>69.946433000000013</v>
      </c>
      <c r="H7">
        <f ca="1">OFFSET('42p stat'!$N$1,A7*20,0)</f>
        <v>357.25608499999998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11.115346899599992</v>
      </c>
      <c r="E8" s="5">
        <f ca="1">OFFSET('42p trace'!$V$56,(A8-1)*56,0)</f>
        <v>10.981413119999965</v>
      </c>
      <c r="F8" s="5">
        <f ca="1">OFFSET('42p stat'!$H$1,A8*20,1)</f>
        <v>1.519226</v>
      </c>
      <c r="G8" s="5">
        <f ca="1">OFFSET('42p stat'!$K$1,A8*20,1)</f>
        <v>0.51346899999999995</v>
      </c>
      <c r="H8" s="5">
        <f ca="1">OFFSET('42p stat'!$N$1,A8*20,1)</f>
        <v>2.712E-3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8.839799999999741</v>
      </c>
      <c r="E9">
        <f ca="1">OFFSET('42p trace'!$S$56,(A9-1)*56,0)-OFFSET('42p stat'!$H$1,A9*20,0)</f>
        <v>27.225541000000248</v>
      </c>
      <c r="F9">
        <f ca="1">OFFSET('42p stat'!$H$1,A9*20,0)-OFFSET('42p stat'!$K$1,A9*20,0)</f>
        <v>370.01756599999999</v>
      </c>
      <c r="G9">
        <f ca="1">OFFSET('42p stat'!$K$1,A9*20,0)-OFFSET('42p stat'!$N$1,A9*20,0)</f>
        <v>272.65083200000004</v>
      </c>
      <c r="H9">
        <f ca="1">OFFSET('42p stat'!$N$1,A9*20,0)</f>
        <v>454.17206099999999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35.879716360000053</v>
      </c>
      <c r="E10" s="5">
        <f ca="1">OFFSET('42p trace'!$V$56,(A10-1)*56,0)</f>
        <v>34.685468000000036</v>
      </c>
      <c r="F10" s="5">
        <f ca="1">OFFSET('42p stat'!$H$1,A10*20,1)</f>
        <v>1.5702560000000001</v>
      </c>
      <c r="G10" s="5">
        <f ca="1">OFFSET('42p stat'!$K$1,A10*20,1)</f>
        <v>5.6979999999999999E-3</v>
      </c>
      <c r="H10" s="5">
        <f ca="1">OFFSET('42p stat'!$N$1,A10*20,1)</f>
        <v>1.438E-3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8.7965999999996711</v>
      </c>
      <c r="E11">
        <f ca="1">OFFSET('42p trace'!$S$56,(A11-1)*56,0)-OFFSET('42p stat'!$H$1,A11*20,0)</f>
        <v>41.409931000000142</v>
      </c>
      <c r="F11">
        <f ca="1">OFFSET('42p stat'!$H$1,A11*20,0)-OFFSET('42p stat'!$K$1,A11*20,0)</f>
        <v>416.27384499999994</v>
      </c>
      <c r="G11">
        <f ca="1">OFFSET('42p stat'!$K$1,A11*20,0)-OFFSET('42p stat'!$N$1,A11*20,0)</f>
        <v>272.60199600000004</v>
      </c>
      <c r="H11">
        <f ca="1">OFFSET('42p stat'!$N$1,A11*20,0)</f>
        <v>458.57522799999998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24.740434240000049</v>
      </c>
      <c r="E12" s="5">
        <f ca="1">OFFSET('42p trace'!$V$56,(A12-1)*56,0)</f>
        <v>25.615053000000117</v>
      </c>
      <c r="F12" s="5">
        <f ca="1">OFFSET('42p stat'!$H$1,A12*20,1)</f>
        <v>1.4406559999999999</v>
      </c>
      <c r="G12" s="5">
        <f ca="1">OFFSET('42p stat'!$K$1,A12*20,1)</f>
        <v>4.0499999999999998E-3</v>
      </c>
      <c r="H12" s="5">
        <f ca="1">OFFSET('42p stat'!$N$1,A12*20,1)</f>
        <v>1.47E-3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8.7399999999997817</v>
      </c>
      <c r="E13">
        <f ca="1">OFFSET('42p trace'!$S$56,(A13-1)*56,0)-OFFSET('42p stat'!$H$1,A13*20,0)</f>
        <v>40.311954000000014</v>
      </c>
      <c r="F13">
        <f ca="1">OFFSET('42p stat'!$H$1,A13*20,0)-OFFSET('42p stat'!$K$1,A13*20,0)</f>
        <v>373.69171900000003</v>
      </c>
      <c r="G13">
        <f ca="1">OFFSET('42p stat'!$K$1,A13*20,0)-OFFSET('42p stat'!$N$1,A13*20,0)</f>
        <v>250.58241999999996</v>
      </c>
      <c r="H13">
        <f ca="1">OFFSET('42p stat'!$N$1,A13*20,0)</f>
        <v>454.133107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170.52890736000001</v>
      </c>
      <c r="E14" s="5">
        <f ca="1">OFFSET('42p trace'!$V$56,(A14-1)*56,0)</f>
        <v>172.09088735999978</v>
      </c>
      <c r="F14" s="5">
        <f ca="1">OFFSET('42p stat'!$H$1,A14*20,1)</f>
        <v>8.6519879999999993</v>
      </c>
      <c r="G14" s="5">
        <f ca="1">OFFSET('42p stat'!$K$1,A14*20,1)</f>
        <v>4.9389999999999998E-3</v>
      </c>
      <c r="H14" s="5">
        <f ca="1">OFFSET('42p stat'!$N$1,A14*20,1)</f>
        <v>2.003E-3</v>
      </c>
    </row>
    <row r="15" spans="1:8" x14ac:dyDescent="0.25">
      <c r="A15">
        <v>7</v>
      </c>
      <c r="C15" t="str">
        <f ca="1">OFFSET('42p stat'!$A$1,A15*20,0)</f>
        <v>CUDA ant add CPU12</v>
      </c>
      <c r="D15">
        <f ca="1">OFFSET('42p trace'!$R$56,(A15-1)*56,0)-OFFSET('42p trace'!$S$56,(A15-1)*56,0)</f>
        <v>51.089799999999741</v>
      </c>
      <c r="E15">
        <f ca="1">OFFSET('42p trace'!$S$56,(A15-1)*56,0)-OFFSET('42p stat'!$H$1,A15*20,0)</f>
        <v>5.4887470000001031</v>
      </c>
      <c r="F15">
        <f ca="1">OFFSET('42p stat'!$H$1,A15*20,0)-OFFSET('42p stat'!$K$1,A15*20,0)</f>
        <v>411.28521599999988</v>
      </c>
      <c r="G15">
        <f ca="1">OFFSET('42p stat'!$K$1,A15*20,0)-OFFSET('42p stat'!$N$1,A15*20,0)</f>
        <v>341.38457500000004</v>
      </c>
      <c r="H15">
        <f ca="1">OFFSET('42p stat'!$N$1,A15*20,0)</f>
        <v>461.08966199999998</v>
      </c>
    </row>
    <row r="16" spans="1:8" x14ac:dyDescent="0.25">
      <c r="A16">
        <v>7</v>
      </c>
      <c r="C16" t="str">
        <f ca="1">OFFSET('42p stat'!$A$1,A16*20,0)</f>
        <v>CUDA ant add CPU12</v>
      </c>
      <c r="D16" s="5">
        <f ca="1">OFFSET('42p trace'!$U$56,(A16-1)*56,0)</f>
        <v>345.33396799999952</v>
      </c>
      <c r="E16" s="5">
        <f ca="1">OFFSET('42p trace'!$V$56,(A16-1)*56,0)</f>
        <v>45.715678759999975</v>
      </c>
      <c r="F16" s="5">
        <f ca="1">OFFSET('42p stat'!$H$1,A16*20,1)</f>
        <v>35.896611</v>
      </c>
      <c r="G16" s="5">
        <f ca="1">OFFSET('42p stat'!$K$1,A16*20,1)</f>
        <v>32.456600999999999</v>
      </c>
      <c r="H16" s="5">
        <f ca="1">OFFSET('42p stat'!$N$1,A16*20,1)</f>
        <v>1.345094</v>
      </c>
    </row>
    <row r="17" spans="1:12" x14ac:dyDescent="0.25">
      <c r="A17">
        <v>8</v>
      </c>
      <c r="C17" t="str">
        <f ca="1">OFFSET('42p stat'!$A$1,A17*20,0)</f>
        <v>CUDA opt</v>
      </c>
      <c r="D17">
        <f ca="1">OFFSET('42p trace'!$R$56,(A17-1)*56,0)-OFFSET('42p trace'!$S$56,(A17-1)*56,0)</f>
        <v>941.34415999999999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2" x14ac:dyDescent="0.25">
      <c r="A18">
        <v>8</v>
      </c>
      <c r="C18" t="str">
        <f ca="1">OFFSET('42p stat'!$A$1,A18*20,0)</f>
        <v>CUDA opt</v>
      </c>
      <c r="D18" s="5">
        <f ca="1">OFFSET('42p trace'!$U$56,(A18-1)*56,0)</f>
        <v>3.8418805343999782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2" x14ac:dyDescent="0.25">
      <c r="A19">
        <v>9</v>
      </c>
      <c r="C19" t="str">
        <f ca="1">OFFSET('42p stat'!$A$1,A19*20,0)</f>
        <v>CUDA opt Time</v>
      </c>
      <c r="D19">
        <f ca="1">OFFSET('42p trace'!$R$56,(A19-1)*56,0)-OFFSET('42p trace'!$S$56,(A19-1)*56,0)</f>
        <v>8.7411600000000362</v>
      </c>
      <c r="E19">
        <f ca="1">OFFSET('42p trace'!$S$56,(A19-1)*56,0)-OFFSET('42p stat'!$H$1,A19*20,0)</f>
        <v>39.502922000000126</v>
      </c>
      <c r="F19">
        <f ca="1">OFFSET('42p stat'!$H$1,A19*20,0)-OFFSET('42p stat'!$K$1,A19*20,0)</f>
        <v>789.93722300000002</v>
      </c>
      <c r="G19">
        <f ca="1">OFFSET('42p stat'!$K$1,A19*20,0)-OFFSET('42p stat'!$N$1,A19*20,0)</f>
        <v>99.443815000000001</v>
      </c>
      <c r="H19">
        <f ca="1">OFFSET('42p stat'!$N$1,A19*20,0)</f>
        <v>0</v>
      </c>
    </row>
    <row r="20" spans="1:12" x14ac:dyDescent="0.25">
      <c r="A20">
        <v>9</v>
      </c>
      <c r="C20" t="str">
        <f ca="1">OFFSET('42p stat'!$A$1,A20*20,0)</f>
        <v>CUDA opt Time</v>
      </c>
      <c r="D20" s="5">
        <f ca="1">OFFSET('42p trace'!$U$56,(A20-1)*56,0)</f>
        <v>41.351723305600053</v>
      </c>
      <c r="E20" s="5">
        <f ca="1">OFFSET('42p trace'!$V$56,(A20-1)*56,0)</f>
        <v>42.547394798400035</v>
      </c>
      <c r="F20" s="5">
        <f ca="1">OFFSET('42p stat'!$H$1,A20*20,1)</f>
        <v>1.6650020000000001</v>
      </c>
      <c r="G20" s="5">
        <f ca="1">OFFSET('42p stat'!$K$1,A20*20,1)</f>
        <v>9.8709999999999996E-3</v>
      </c>
      <c r="H20" s="5">
        <f ca="1">OFFSET('42p stat'!$N$1,A20*20,1)</f>
        <v>0</v>
      </c>
    </row>
    <row r="21" spans="1:12" x14ac:dyDescent="0.25">
      <c r="A21">
        <v>10</v>
      </c>
      <c r="C21" t="str">
        <f ca="1">OFFSET('42p stat'!$A$1,A21*20,0)</f>
        <v>CUDA opt non hash</v>
      </c>
      <c r="D21">
        <f ca="1">OFFSET('42p trace'!$R$56,(A21-1)*56,0)-OFFSET('42p trace'!$S$56,(A21-1)*56,0)</f>
        <v>2.7934000000000196</v>
      </c>
      <c r="E21">
        <f ca="1">OFFSET('42p trace'!$S$56,(A21-1)*56,0)-OFFSET('42p stat'!$H$1,A21*20,0)</f>
        <v>42.567617000000155</v>
      </c>
      <c r="F21">
        <f ca="1">OFFSET('42p stat'!$H$1,A21*20,0)-OFFSET('42p stat'!$K$1,A21*20,0)</f>
        <v>789.02426199999991</v>
      </c>
      <c r="G21">
        <f ca="1">OFFSET('42p stat'!$K$1,A21*20,0)-OFFSET('42p stat'!$N$1,A21*20,0)</f>
        <v>63.440140999999997</v>
      </c>
      <c r="H21">
        <f ca="1">OFFSET('42p stat'!$N$1,A21*20,0)</f>
        <v>0</v>
      </c>
    </row>
    <row r="22" spans="1:12" x14ac:dyDescent="0.25">
      <c r="A22">
        <v>10</v>
      </c>
      <c r="C22" t="str">
        <f ca="1">OFFSET('42p stat'!$A$1,A22*20,0)</f>
        <v>CUDA opt non hash</v>
      </c>
      <c r="D22" s="5">
        <f ca="1">OFFSET('42p trace'!$U$56,(A22-1)*56,0)</f>
        <v>43.81972636360014</v>
      </c>
      <c r="E22" s="5">
        <f ca="1">OFFSET('42p trace'!$V$56,(A22-1)*56,0)</f>
        <v>43.456919779599964</v>
      </c>
      <c r="F22" s="5">
        <f ca="1">OFFSET('42p stat'!$H$1,A22*20,1)</f>
        <v>1.799107</v>
      </c>
      <c r="G22" s="5">
        <f ca="1">OFFSET('42p stat'!$K$1,A22*20,1)</f>
        <v>9.528E-3</v>
      </c>
      <c r="H22" s="5">
        <f ca="1">OFFSET('42p stat'!$N$1,A22*20,1)</f>
        <v>0</v>
      </c>
    </row>
    <row r="23" spans="1:12" x14ac:dyDescent="0.25">
      <c r="A23">
        <v>11</v>
      </c>
      <c r="C23" t="str">
        <f ca="1">OFFSET('42p stat'!$A$1,A23*20,0)</f>
        <v>CUDA opt ant</v>
      </c>
      <c r="D23">
        <f ca="1">OFFSET('42p trace'!$R$56,(A23-1)*56,0)-OFFSET('42p trace'!$S$56,(A23-1)*56,0)</f>
        <v>8.8442000000000007</v>
      </c>
      <c r="E23">
        <f ca="1">OFFSET('42p trace'!$S$56,(A23-1)*56,0)-OFFSET('42p stat'!$H$1,A23*20,0)</f>
        <v>24.757415999999921</v>
      </c>
      <c r="F23">
        <f ca="1">OFFSET('42p stat'!$H$1,A23*20,0)-OFFSET('42p stat'!$K$1,A23*20,0)</f>
        <v>818.934844</v>
      </c>
      <c r="G23">
        <f ca="1">OFFSET('42p stat'!$K$1,A23*20,0)-OFFSET('42p stat'!$N$1,A23*20,0)</f>
        <v>272.54633999999999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 ant</v>
      </c>
      <c r="D24" s="5">
        <f ca="1">OFFSET('42p trace'!$U$56,(A24-1)*56,0)</f>
        <v>30.993396159999914</v>
      </c>
      <c r="E24" s="5">
        <f ca="1">OFFSET('42p trace'!$V$56,(A24-1)*56,0)</f>
        <v>30.725512040000016</v>
      </c>
      <c r="F24" s="5">
        <f ca="1">OFFSET('42p stat'!$H$1,A24*20,1)</f>
        <v>1.538321</v>
      </c>
      <c r="G24" s="5">
        <f ca="1">OFFSET('42p stat'!$K$1,A24*20,1)</f>
        <v>2.7669999999999999E-3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ant non hash</v>
      </c>
      <c r="D25">
        <f ca="1">OFFSET('42p trace'!$R$56,(A25-1)*56,0)-OFFSET('42p trace'!$S$56,(A25-1)*56,0)</f>
        <v>8.9485999999997148</v>
      </c>
      <c r="E25">
        <f ca="1">OFFSET('42p trace'!$S$56,(A25-1)*56,0)-OFFSET('42p stat'!$H$1,A25*20,0)</f>
        <v>29.71616199999994</v>
      </c>
      <c r="F25">
        <f ca="1">OFFSET('42p stat'!$H$1,A25*20,0)-OFFSET('42p stat'!$K$1,A25*20,0)</f>
        <v>820.44164100000012</v>
      </c>
      <c r="G25">
        <f ca="1">OFFSET('42p stat'!$K$1,A25*20,0)-OFFSET('42p stat'!$N$1,A25*20,0)</f>
        <v>250.52499700000001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ant non hash</v>
      </c>
      <c r="D26" s="5">
        <f ca="1">OFFSET('42p trace'!$U$56,(A26-1)*56,0)</f>
        <v>53.274544039999839</v>
      </c>
      <c r="E26" s="5">
        <f ca="1">OFFSET('42p trace'!$V$56,(A26-1)*56,0)</f>
        <v>51.98012016000007</v>
      </c>
      <c r="F26" s="5">
        <f ca="1">OFFSET('42p stat'!$H$1,A26*20,1)</f>
        <v>2.1627740000000002</v>
      </c>
      <c r="G26" s="5">
        <f ca="1">OFFSET('42p stat'!$K$1,A26*20,1)</f>
        <v>8.4099999999999995E-4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ant par</v>
      </c>
      <c r="D27">
        <f ca="1">OFFSET('42p trace'!$R$56,(A27-1)*56,0)-OFFSET('42p trace'!$S$56,(A27-1)*56,0)</f>
        <v>8.7497999999998228</v>
      </c>
      <c r="E27">
        <f ca="1">OFFSET('42p trace'!$S$56,(A27-1)*56,0)-OFFSET('42p stat'!$H$1,A27*20,0)</f>
        <v>43.53408300000001</v>
      </c>
      <c r="F27">
        <f ca="1">OFFSET('42p stat'!$H$1,A27*20,0)-OFFSET('42p stat'!$K$1,A27*20,0)</f>
        <v>872.48482700000011</v>
      </c>
      <c r="G27">
        <f ca="1">OFFSET('42p stat'!$K$1,A27*20,0)-OFFSET('42p stat'!$N$1,A27*20,0)</f>
        <v>272.50509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ant par</v>
      </c>
      <c r="D28" s="5">
        <f ca="1">OFFSET('42p trace'!$U$56,(A28-1)*56,0)</f>
        <v>9.9133195600000263</v>
      </c>
      <c r="E28" s="5">
        <f ca="1">OFFSET('42p trace'!$V$56,(A28-1)*56,0)</f>
        <v>9.945780000000001</v>
      </c>
      <c r="F28" s="5">
        <f ca="1">OFFSET('42p stat'!$H$1,A28*20,1)</f>
        <v>0.53436600000000001</v>
      </c>
      <c r="G28" s="5">
        <f ca="1">OFFSET('42p stat'!$K$1,A28*20,1)</f>
        <v>2.0630000000000002E-3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9.2425599999999122</v>
      </c>
      <c r="E31" s="5">
        <f ca="1">OFFSET('42p trace'!$S$56,(A31-1)*56,0)-OFFSET('42p stat'!$H$1,A31*20,0)</f>
        <v>40.278192000000104</v>
      </c>
      <c r="F31" s="5">
        <f ca="1">OFFSET('42p stat'!$H$1,A31*20,0)-OFFSET('42p stat'!$K$1,A31*20,0)</f>
        <v>417.09475799999996</v>
      </c>
      <c r="G31" s="5">
        <f ca="1">OFFSET('42p stat'!$K$1,A31*20,0)-OFFSET('42p stat'!$N$1,A31*20,0)</f>
        <v>99.401103999999975</v>
      </c>
      <c r="H31" s="5">
        <f ca="1">OFFSET('42p stat'!$N$1,A31*20,0)</f>
        <v>357.72844600000002</v>
      </c>
      <c r="I31" s="5"/>
      <c r="J31" s="5">
        <f ca="1">SUM(D31:H31)</f>
        <v>923.74505999999997</v>
      </c>
      <c r="K31" s="10">
        <f ca="1">G31/J31</f>
        <v>0.10760664203173111</v>
      </c>
      <c r="L31">
        <f ca="1">$K$29*POWER(K31,2)*SQRT(G138/(POWER(G31,2)*$L$29)+J138/(POWER(J31,2)*$L$29))</f>
        <v>6.2288478409561394E-5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931.07302000000016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43" ca="1" si="0">SUM(D32:H32)</f>
        <v>931.07302000000016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2.6830199999997149</v>
      </c>
      <c r="E33" s="5">
        <f ca="1">OFFSET('42p trace'!$S$56,(A33-1)*56,0)-OFFSET('42p stat'!$H$1,A33*20,0)</f>
        <v>21.645943000000102</v>
      </c>
      <c r="F33" s="5">
        <f ca="1">OFFSET('42p stat'!$H$1,A33*20,0)-OFFSET('42p stat'!$K$1,A33*20,0)</f>
        <v>413.320539</v>
      </c>
      <c r="G33" s="5">
        <f ca="1">OFFSET('42p stat'!$K$1,A33*20,0)-OFFSET('42p stat'!$N$1,A33*20,0)</f>
        <v>69.946433000000013</v>
      </c>
      <c r="H33" s="5">
        <f ca="1">OFFSET('42p stat'!$N$1,A33*20,0)</f>
        <v>357.25608499999998</v>
      </c>
      <c r="I33" s="5"/>
      <c r="J33" s="5">
        <f t="shared" ca="1" si="0"/>
        <v>864.85201999999981</v>
      </c>
      <c r="K33" s="10">
        <f t="shared" ca="1" si="1"/>
        <v>8.0876764327844228E-2</v>
      </c>
      <c r="L33">
        <f ca="1">$K$29*POWER(K33,2)*SQRT(G140/(POWER(G33,2)*$L$29)+J140/(POWER(J33,2)*$L$29))</f>
        <v>2.1238185850561119E-5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8.839799999999741</v>
      </c>
      <c r="E34" s="5">
        <f ca="1">OFFSET('42p trace'!$S$56,(A34-1)*56,0)-OFFSET('42p stat'!$H$1,A34*20,0)</f>
        <v>27.225541000000248</v>
      </c>
      <c r="F34" s="5">
        <f ca="1">OFFSET('42p stat'!$H$1,A34*20,0)-OFFSET('42p stat'!$K$1,A34*20,0)</f>
        <v>370.01756599999999</v>
      </c>
      <c r="G34" s="5">
        <f ca="1">OFFSET('42p stat'!$K$1,A34*20,0)-OFFSET('42p stat'!$N$1,A34*20,0)</f>
        <v>272.65083200000004</v>
      </c>
      <c r="H34" s="5">
        <f ca="1">OFFSET('42p stat'!$N$1,A34*20,0)</f>
        <v>454.17206099999999</v>
      </c>
      <c r="I34" s="5"/>
      <c r="J34" s="5">
        <f t="shared" ca="1" si="0"/>
        <v>1132.9058</v>
      </c>
      <c r="K34" s="10">
        <f t="shared" ca="1" si="1"/>
        <v>0.24066505088066462</v>
      </c>
      <c r="L34">
        <f ca="1">$K$29*POWER(K34,2)*SQRT(G141/(POWER(G34,2)*$L$29)+J141/(POWER(J34,2)*$L$29))</f>
        <v>1.2044674263071425E-4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8.7965999999996711</v>
      </c>
      <c r="E35" s="5">
        <f ca="1">OFFSET('42p trace'!$S$56,(A35-1)*56,0)-OFFSET('42p stat'!$H$1,A35*20,0)</f>
        <v>41.409931000000142</v>
      </c>
      <c r="F35" s="5">
        <f ca="1">OFFSET('42p stat'!$H$1,A35*20,0)-OFFSET('42p stat'!$K$1,A35*20,0)</f>
        <v>416.27384499999994</v>
      </c>
      <c r="G35" s="5">
        <f ca="1">OFFSET('42p stat'!$K$1,A35*20,0)-OFFSET('42p stat'!$N$1,A35*20,0)</f>
        <v>272.60199600000004</v>
      </c>
      <c r="H35" s="5">
        <f ca="1">OFFSET('42p stat'!$N$1,A35*20,0)</f>
        <v>458.57522799999998</v>
      </c>
      <c r="I35" s="5"/>
      <c r="J35" s="5">
        <f t="shared" ca="1" si="0"/>
        <v>1197.6575999999998</v>
      </c>
      <c r="K35" s="10">
        <f ca="1">E35/J35</f>
        <v>3.4575767731946219E-2</v>
      </c>
      <c r="L35">
        <f ca="1">$K$29*POWER(K35,2)*SQRT(E142/(POWER(E35,2)*$L$29)+J142/(POWER(J35,2)*$L$29))</f>
        <v>4.0549192195896528E-5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8.7399999999997817</v>
      </c>
      <c r="E36" s="5">
        <f ca="1">OFFSET('42p trace'!$S$56,(A36-1)*56,0)-OFFSET('42p stat'!$H$1,A36*20,0)</f>
        <v>40.311954000000014</v>
      </c>
      <c r="F36" s="5">
        <f ca="1">OFFSET('42p stat'!$H$1,A36*20,0)-OFFSET('42p stat'!$K$1,A36*20,0)</f>
        <v>373.69171900000003</v>
      </c>
      <c r="G36" s="5">
        <f ca="1">OFFSET('42p stat'!$K$1,A36*20,0)-OFFSET('42p stat'!$N$1,A36*20,0)</f>
        <v>250.58241999999996</v>
      </c>
      <c r="H36" s="5">
        <f ca="1">OFFSET('42p stat'!$N$1,A36*20,0)</f>
        <v>454.133107</v>
      </c>
      <c r="I36" s="5"/>
      <c r="J36" s="5">
        <f t="shared" ca="1" si="0"/>
        <v>1127.4591999999998</v>
      </c>
      <c r="K36" s="10">
        <f ca="1">E36/J36</f>
        <v>3.5754689837113413E-2</v>
      </c>
      <c r="L36">
        <f ca="1">$K$29*POWER(K36,2)*SQRT(E143/(POWER(E36,2)*$L$29)+J143/(POWER(J36,2)*$L$29))</f>
        <v>1.1546439852642711E-4</v>
      </c>
    </row>
    <row r="37" spans="1:12" x14ac:dyDescent="0.25">
      <c r="A37">
        <v>7</v>
      </c>
      <c r="C37" t="str">
        <f ca="1">OFFSET('42p stat'!$A$1,A37*20,0)</f>
        <v>CUDA ant add CPU12</v>
      </c>
      <c r="D37" s="5">
        <f ca="1">OFFSET('42p trace'!$R$56,(A37-1)*56,0)-OFFSET('42p trace'!$S$56,(A37-1)*56,0)</f>
        <v>51.089799999999741</v>
      </c>
      <c r="E37" s="5">
        <f ca="1">OFFSET('42p trace'!$S$56,(A37-1)*56,0)-OFFSET('42p stat'!$H$1,A37*20,0)</f>
        <v>5.4887470000001031</v>
      </c>
      <c r="F37" s="5">
        <f ca="1">OFFSET('42p stat'!$H$1,A37*20,0)-OFFSET('42p stat'!$K$1,A37*20,0)</f>
        <v>411.28521599999988</v>
      </c>
      <c r="G37" s="5">
        <f ca="1">OFFSET('42p stat'!$K$1,A37*20,0)-OFFSET('42p stat'!$N$1,A37*20,0)</f>
        <v>341.38457500000004</v>
      </c>
      <c r="H37" s="5">
        <f ca="1">OFFSET('42p stat'!$N$1,A37*20,0)</f>
        <v>461.08966199999998</v>
      </c>
      <c r="I37" s="5"/>
      <c r="J37" s="5">
        <f t="shared" ca="1" si="0"/>
        <v>1270.3379999999997</v>
      </c>
      <c r="K37" s="10">
        <f t="shared" ca="1" si="1"/>
        <v>0.26873523030878405</v>
      </c>
      <c r="L37">
        <f t="shared" ref="L37:L43" ca="1" si="2">$K$29*POWER(K37,2)*SQRT(G144/(POWER(G37,2)*$L$29)+J144/(POWER(J37,2)*$L$29))</f>
        <v>4.7540321304505241E-4</v>
      </c>
    </row>
    <row r="38" spans="1:12" x14ac:dyDescent="0.25">
      <c r="A38">
        <v>8</v>
      </c>
      <c r="C38" t="str">
        <f ca="1">OFFSET('42p stat'!$A$1,A38*20,0)</f>
        <v>CUDA opt</v>
      </c>
      <c r="D38" s="5">
        <f ca="1">OFFSET('42p trace'!$R$56,(A38-1)*56,0)-OFFSET('42p trace'!$S$56,(A38-1)*56,0)</f>
        <v>941.34415999999999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941.34415999999999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OFFSET('42p stat'!$A$1,A39*20,0)</f>
        <v>CUDA opt Time</v>
      </c>
      <c r="D39" s="5">
        <f ca="1">OFFSET('42p trace'!$R$56,(A39-1)*56,0)-OFFSET('42p trace'!$S$56,(A39-1)*56,0)</f>
        <v>8.7411600000000362</v>
      </c>
      <c r="E39" s="5">
        <f ca="1">OFFSET('42p trace'!$S$56,(A39-1)*56,0)-OFFSET('42p stat'!$H$1,A39*20,0)</f>
        <v>39.502922000000126</v>
      </c>
      <c r="F39" s="5">
        <f ca="1">OFFSET('42p stat'!$H$1,A39*20,0)-OFFSET('42p stat'!$K$1,A39*20,0)</f>
        <v>789.93722300000002</v>
      </c>
      <c r="G39" s="5">
        <f ca="1">OFFSET('42p stat'!$K$1,A39*20,0)-OFFSET('42p stat'!$N$1,A39*20,0)</f>
        <v>99.443815000000001</v>
      </c>
      <c r="H39" s="5">
        <f ca="1">OFFSET('42p stat'!$N$1,A39*20,0)</f>
        <v>0</v>
      </c>
      <c r="I39" s="5"/>
      <c r="J39" s="5">
        <f t="shared" ca="1" si="0"/>
        <v>937.62512000000015</v>
      </c>
      <c r="K39" s="10">
        <f t="shared" ca="1" si="1"/>
        <v>0.10605924785803518</v>
      </c>
      <c r="L39">
        <f t="shared" ca="1" si="2"/>
        <v>3.091898660190612E-5</v>
      </c>
    </row>
    <row r="40" spans="1:12" x14ac:dyDescent="0.25">
      <c r="A40">
        <v>10</v>
      </c>
      <c r="C40" t="str">
        <f ca="1">OFFSET('42p stat'!$A$1,A40*20,0)</f>
        <v>CUDA opt non hash</v>
      </c>
      <c r="D40" s="5">
        <f ca="1">OFFSET('42p trace'!$R$56,(A40-1)*56,0)-OFFSET('42p trace'!$S$56,(A40-1)*56,0)</f>
        <v>2.7934000000000196</v>
      </c>
      <c r="E40" s="5">
        <f ca="1">OFFSET('42p trace'!$S$56,(A40-1)*56,0)-OFFSET('42p stat'!$H$1,A40*20,0)</f>
        <v>42.567617000000155</v>
      </c>
      <c r="F40" s="5">
        <f ca="1">OFFSET('42p stat'!$H$1,A40*20,0)-OFFSET('42p stat'!$K$1,A40*20,0)</f>
        <v>789.02426199999991</v>
      </c>
      <c r="G40" s="5">
        <f ca="1">OFFSET('42p stat'!$K$1,A40*20,0)-OFFSET('42p stat'!$N$1,A40*20,0)</f>
        <v>63.440140999999997</v>
      </c>
      <c r="H40" s="5">
        <f ca="1">OFFSET('42p stat'!$N$1,A40*20,0)</f>
        <v>0</v>
      </c>
      <c r="I40" s="5"/>
      <c r="J40" s="5">
        <f t="shared" ca="1" si="0"/>
        <v>897.82542000000012</v>
      </c>
      <c r="K40" s="10">
        <f t="shared" ca="1" si="1"/>
        <v>7.0659773700771353E-2</v>
      </c>
      <c r="L40">
        <f t="shared" ca="1" si="2"/>
        <v>1.4703785083562159E-5</v>
      </c>
    </row>
    <row r="41" spans="1:12" x14ac:dyDescent="0.25">
      <c r="A41">
        <v>11</v>
      </c>
      <c r="C41" t="str">
        <f ca="1">OFFSET('42p stat'!$A$1,A41*20,0)</f>
        <v>CUDA opt ant</v>
      </c>
      <c r="D41" s="5">
        <f ca="1">OFFSET('42p trace'!$R$56,(A41-1)*56,0)-OFFSET('42p trace'!$S$56,(A41-1)*56,0)</f>
        <v>8.8442000000000007</v>
      </c>
      <c r="E41" s="5">
        <f ca="1">OFFSET('42p trace'!$S$56,(A41-1)*56,0)-OFFSET('42p stat'!$H$1,A41*20,0)</f>
        <v>24.757415999999921</v>
      </c>
      <c r="F41" s="5">
        <f ca="1">OFFSET('42p stat'!$H$1,A41*20,0)-OFFSET('42p stat'!$K$1,A41*20,0)</f>
        <v>818.934844</v>
      </c>
      <c r="G41" s="5">
        <f ca="1">OFFSET('42p stat'!$K$1,A41*20,0)-OFFSET('42p stat'!$N$1,A41*20,0)</f>
        <v>272.54633999999999</v>
      </c>
      <c r="H41" s="5">
        <f ca="1">OFFSET('42p stat'!$N$1,A41*20,0)</f>
        <v>0</v>
      </c>
      <c r="I41" s="5"/>
      <c r="J41" s="5">
        <f t="shared" ca="1" si="0"/>
        <v>1125.0827999999999</v>
      </c>
      <c r="K41" s="10">
        <f t="shared" ca="1" si="1"/>
        <v>0.24224558405834665</v>
      </c>
      <c r="L41">
        <f t="shared" ca="1" si="2"/>
        <v>1.1503359590857031E-4</v>
      </c>
    </row>
    <row r="42" spans="1:12" x14ac:dyDescent="0.25">
      <c r="A42">
        <v>12</v>
      </c>
      <c r="C42" t="str">
        <f ca="1">OFFSET('42p stat'!$A$1,A42*20,0)</f>
        <v>CUDA opt ant non hash</v>
      </c>
      <c r="D42" s="5">
        <f ca="1">OFFSET('42p trace'!$R$56,(A42-1)*56,0)-OFFSET('42p trace'!$S$56,(A42-1)*56,0)</f>
        <v>8.9485999999997148</v>
      </c>
      <c r="E42" s="5">
        <f ca="1">OFFSET('42p trace'!$S$56,(A42-1)*56,0)-OFFSET('42p stat'!$H$1,A42*20,0)</f>
        <v>29.71616199999994</v>
      </c>
      <c r="F42" s="5">
        <f ca="1">OFFSET('42p stat'!$H$1,A42*20,0)-OFFSET('42p stat'!$K$1,A42*20,0)</f>
        <v>820.44164100000012</v>
      </c>
      <c r="G42" s="5">
        <f ca="1">OFFSET('42p stat'!$K$1,A42*20,0)-OFFSET('42p stat'!$N$1,A42*20,0)</f>
        <v>250.52499700000001</v>
      </c>
      <c r="H42" s="5">
        <f ca="1">OFFSET('42p stat'!$N$1,A42*20,0)</f>
        <v>0</v>
      </c>
      <c r="I42" s="5"/>
      <c r="J42" s="5">
        <f t="shared" ca="1" si="0"/>
        <v>1109.6313999999998</v>
      </c>
      <c r="K42" s="10">
        <f t="shared" ca="1" si="1"/>
        <v>0.22577316845936413</v>
      </c>
      <c r="L42">
        <f t="shared" ca="1" si="2"/>
        <v>1.3198039760603923E-4</v>
      </c>
    </row>
    <row r="43" spans="1:12" x14ac:dyDescent="0.25">
      <c r="A43">
        <v>13</v>
      </c>
      <c r="C43" t="str">
        <f ca="1">OFFSET('42p stat'!$A$1,A43*20,0)</f>
        <v>CUDA opt ant par</v>
      </c>
      <c r="D43" s="5">
        <f ca="1">OFFSET('42p trace'!$R$56,(A43-1)*56,0)-OFFSET('42p trace'!$S$56,(A43-1)*56,0)</f>
        <v>8.7497999999998228</v>
      </c>
      <c r="E43" s="5">
        <f ca="1">OFFSET('42p trace'!$S$56,(A43-1)*56,0)-OFFSET('42p stat'!$H$1,A43*20,0)</f>
        <v>43.53408300000001</v>
      </c>
      <c r="F43" s="5">
        <f ca="1">OFFSET('42p stat'!$H$1,A43*20,0)-OFFSET('42p stat'!$K$1,A43*20,0)</f>
        <v>872.48482700000011</v>
      </c>
      <c r="G43" s="5">
        <f ca="1">OFFSET('42p stat'!$K$1,A43*20,0)-OFFSET('42p stat'!$N$1,A43*20,0)</f>
        <v>272.50509</v>
      </c>
      <c r="H43" s="5">
        <f ca="1">OFFSET('42p stat'!$N$1,A43*20,0)</f>
        <v>0</v>
      </c>
      <c r="I43" s="5"/>
      <c r="J43" s="5">
        <f t="shared" ca="1" si="0"/>
        <v>1197.2737999999999</v>
      </c>
      <c r="K43" s="10">
        <f t="shared" ca="1" si="1"/>
        <v>0.22760465484169118</v>
      </c>
      <c r="L43">
        <f t="shared" ca="1" si="2"/>
        <v>5.4216431538762499E-5</v>
      </c>
    </row>
    <row r="44" spans="1:12" x14ac:dyDescent="0.25">
      <c r="A44">
        <v>14</v>
      </c>
      <c r="C44" t="str">
        <f ca="1">OFFSET('42p stat'!$A$1,A44*20,0)</f>
        <v>non CUDA Time</v>
      </c>
      <c r="D44" s="5">
        <f ca="1">OFFSET('42p trace'!$R$56,(A44-1)*56,0)-OFFSET('42p trace'!$S$56,(A44-1)*56,0)</f>
        <v>65.431699999999921</v>
      </c>
      <c r="E44" s="5">
        <f ca="1">OFFSET('42p trace'!$S$56,(A44-1)*56,0)-OFFSET('42p stat'!$H$1,A44*20,0)</f>
        <v>5.5295000000000982E-2</v>
      </c>
      <c r="F44" s="5">
        <f ca="1">OFFSET('42p stat'!$H$1,A44*20,0)-OFFSET('42p stat'!$K$1,A44*20,0)</f>
        <v>4.6794330000000173</v>
      </c>
      <c r="G44" s="5">
        <f ca="1">OFFSET('42p stat'!$K$1,A44*20,0)-OFFSET('42p stat'!$N$1,A44*20,0)</f>
        <v>362.75467700000002</v>
      </c>
      <c r="H44" s="5">
        <f ca="1">OFFSET('42p stat'!$N$1,A44*20,0)</f>
        <v>10.385615</v>
      </c>
      <c r="I44" s="5"/>
      <c r="J44" s="5">
        <f t="shared" ref="J44:J49" ca="1" si="4">SUM(D44:H44)</f>
        <v>443.30671999999993</v>
      </c>
      <c r="K44" s="10">
        <f t="shared" ref="K44:K49" ca="1" si="5">G44/J44</f>
        <v>0.81829275450640604</v>
      </c>
      <c r="L44">
        <f t="shared" ref="L44:L76" ca="1" si="6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non CUDA</v>
      </c>
      <c r="D45" s="5">
        <f ca="1">OFFSET('42p trace'!$R$56,(A45-1)*56,0)-OFFSET('42p trace'!$S$56,(A45-1)*56,0)</f>
        <v>335.91493999999989</v>
      </c>
      <c r="E45" s="5">
        <f ca="1">OFFSET('42p trace'!$S$56,(A45-1)*56,0)-OFFSET('42p stat'!$H$1,A45*20,0)</f>
        <v>0</v>
      </c>
      <c r="F45" s="5">
        <f ca="1">OFFSET('42p stat'!$H$1,A45*20,0)-OFFSET('42p stat'!$K$1,A45*20,0)</f>
        <v>0</v>
      </c>
      <c r="G45" s="5">
        <f ca="1">OFFSET('42p stat'!$K$1,A45*20,0)-OFFSET('42p stat'!$N$1,A45*20,0)</f>
        <v>0</v>
      </c>
      <c r="H45" s="5">
        <f ca="1">OFFSET('42p stat'!$N$1,A45*20,0)</f>
        <v>0</v>
      </c>
      <c r="I45" s="5"/>
      <c r="J45" s="5">
        <f t="shared" ca="1" si="4"/>
        <v>335.91493999999989</v>
      </c>
      <c r="K45" s="10">
        <f t="shared" ca="1" si="5"/>
        <v>0</v>
      </c>
      <c r="L45" t="e">
        <f t="shared" ca="1" si="6"/>
        <v>#DIV/0!</v>
      </c>
    </row>
    <row r="46" spans="1:12" x14ac:dyDescent="0.25">
      <c r="A46">
        <v>16</v>
      </c>
      <c r="C46" t="str">
        <f ca="1">OFFSET('42p stat'!$A$1,A46*20,0)</f>
        <v>non CUDA non hash</v>
      </c>
      <c r="D46" s="5">
        <f ca="1">OFFSET('42p trace'!$R$56,(A46-1)*56,0)-OFFSET('42p trace'!$S$56,(A46-1)*56,0)</f>
        <v>1.9845799999999372</v>
      </c>
      <c r="E46" s="5">
        <f ca="1">OFFSET('42p trace'!$S$56,(A46-1)*56,0)-OFFSET('42p stat'!$H$1,A46*20,0)</f>
        <v>6.148600000000215E-2</v>
      </c>
      <c r="F46" s="5">
        <f ca="1">OFFSET('42p stat'!$H$1,A46*20,0)-OFFSET('42p stat'!$K$1,A46*20,0)</f>
        <v>4.6038800000000037</v>
      </c>
      <c r="G46" s="5">
        <f ca="1">OFFSET('42p stat'!$K$1,A46*20,0)-OFFSET('42p stat'!$N$1,A46*20,0)</f>
        <v>247.21129500000001</v>
      </c>
      <c r="H46" s="5">
        <f ca="1">OFFSET('42p stat'!$N$1,A46*20,0)</f>
        <v>10.334899</v>
      </c>
      <c r="I46" s="5"/>
      <c r="J46" s="5">
        <f t="shared" ca="1" si="4"/>
        <v>264.19613999999996</v>
      </c>
      <c r="K46" s="10">
        <f t="shared" ca="1" si="5"/>
        <v>0.93571122954332353</v>
      </c>
      <c r="L46">
        <f t="shared" ca="1" si="6"/>
        <v>0</v>
      </c>
    </row>
    <row r="47" spans="1:12" x14ac:dyDescent="0.25">
      <c r="A47">
        <v>17</v>
      </c>
      <c r="C47" t="str">
        <f ca="1">OFFSET('42p stat'!$A$1,A47*20,0)</f>
        <v>Classic ACO</v>
      </c>
      <c r="D47" s="5">
        <f ca="1">OFFSET('42p trace'!$R$56,(A47-1)*56,0)-OFFSET('42p trace'!$S$56,(A47-1)*56,0)</f>
        <v>4626.7951999999968</v>
      </c>
      <c r="E47" s="5">
        <f ca="1">OFFSET('42p trace'!$S$56,(A47-1)*56,0)-OFFSET('42p stat'!$H$1,A47*20,0)</f>
        <v>43.453379999999925</v>
      </c>
      <c r="F47" s="5">
        <f ca="1">OFFSET('42p stat'!$H$1,A47*20,0)-OFFSET('42p stat'!$K$1,A47*20,0)</f>
        <v>10.346005999999761</v>
      </c>
      <c r="G47" s="5">
        <f ca="1">OFFSET('42p stat'!$K$1,A47*20,0)-OFFSET('42p stat'!$N$1,A47*20,0)</f>
        <v>6057.6775050000006</v>
      </c>
      <c r="H47" s="5">
        <f ca="1">OFFSET('42p stat'!$N$1,A47*20,0)</f>
        <v>39.461908999999999</v>
      </c>
      <c r="I47" s="5"/>
      <c r="J47" s="5">
        <f t="shared" ca="1" si="4"/>
        <v>10777.733999999997</v>
      </c>
      <c r="K47" s="10">
        <f t="shared" ca="1" si="5"/>
        <v>0.5620548349959279</v>
      </c>
      <c r="L47" t="e">
        <f t="shared" ca="1" si="6"/>
        <v>#VALUE!</v>
      </c>
    </row>
    <row r="48" spans="1:12" x14ac:dyDescent="0.25">
      <c r="A48">
        <v>18</v>
      </c>
      <c r="C48" t="str">
        <f ca="1">OFFSET('42p stat'!$A$1,A48*20,0)</f>
        <v>Classic ACO non hash</v>
      </c>
      <c r="D48" s="5">
        <f ca="1">OFFSET('42p trace'!$R$56,(A48-1)*56,0)-OFFSET('42p trace'!$S$56,(A48-1)*56,0)</f>
        <v>2.5338000000001557</v>
      </c>
      <c r="E48" s="5">
        <f ca="1">OFFSET('42p trace'!$S$56,(A48-1)*56,0)-OFFSET('42p stat'!$H$1,A48*20,0)</f>
        <v>42.10851300000013</v>
      </c>
      <c r="F48" s="5">
        <f ca="1">OFFSET('42p stat'!$H$1,A48*20,0)-OFFSET('42p stat'!$K$1,A48*20,0)</f>
        <v>10.143369000000348</v>
      </c>
      <c r="G48" s="5">
        <f ca="1">OFFSET('42p stat'!$K$1,A48*20,0)-OFFSET('42p stat'!$N$1,A48*20,0)</f>
        <v>5756.9010579999995</v>
      </c>
      <c r="H48" s="5">
        <f ca="1">OFFSET('42p stat'!$N$1,A48*20,0)</f>
        <v>37.884860000000003</v>
      </c>
      <c r="I48" s="5"/>
      <c r="J48" s="5">
        <f t="shared" ca="1" si="4"/>
        <v>5849.5716000000002</v>
      </c>
      <c r="K48" s="10">
        <f t="shared" ca="1" si="5"/>
        <v>0.98415772156716552</v>
      </c>
      <c r="L48">
        <f t="shared" ca="1" si="6"/>
        <v>7.8233397727952401E-5</v>
      </c>
    </row>
    <row r="49" spans="1:12" x14ac:dyDescent="0.25">
      <c r="A49">
        <v>19</v>
      </c>
      <c r="C49" t="str">
        <f ca="1">OFFSET('42p stat'!$A$1,A49*20,0)</f>
        <v>omp</v>
      </c>
      <c r="D49" s="5">
        <f ca="1">OFFSET('42p trace'!$R$56,(A49-1)*56,0)-OFFSET('42p trace'!$S$56,(A49-1)*56,0)</f>
        <v>62.80836000000005</v>
      </c>
      <c r="E49" s="5">
        <f ca="1">OFFSET('42p trace'!$S$56,(A49-1)*56,0)-OFFSET('42p stat'!$H$1,A49*20,0)</f>
        <v>4.8036999999965246E-2</v>
      </c>
      <c r="F49" s="5">
        <f ca="1">OFFSET('42p stat'!$H$1,A49*20,0)-OFFSET('42p stat'!$K$1,A49*20,0)</f>
        <v>4.3931910000000016</v>
      </c>
      <c r="G49" s="5">
        <f ca="1">OFFSET('42p stat'!$K$1,A49*20,0)-OFFSET('42p stat'!$N$1,A49*20,0)</f>
        <v>277.39316300000002</v>
      </c>
      <c r="H49" s="5">
        <f ca="1">OFFSET('42p stat'!$N$1,A49*20,0)</f>
        <v>10.228709</v>
      </c>
      <c r="I49" s="5"/>
      <c r="J49" s="5">
        <f t="shared" ca="1" si="4"/>
        <v>354.87146000000001</v>
      </c>
      <c r="K49" s="10">
        <f t="shared" ca="1" si="5"/>
        <v>0.78167222295081151</v>
      </c>
      <c r="L49">
        <f t="shared" ca="1" si="6"/>
        <v>5.793990532965193E-4</v>
      </c>
    </row>
    <row r="50" spans="1:12" x14ac:dyDescent="0.25">
      <c r="A50">
        <v>20</v>
      </c>
      <c r="C50" t="str">
        <f ca="1">OFFSET('42p stat'!$A$1,A50*20,0)</f>
        <v>omp non hash</v>
      </c>
      <c r="D50" s="5">
        <f ca="1">OFFSET('42p trace'!$R$56,(A50-1)*56,0)-OFFSET('42p trace'!$S$56,(A50-1)*56,0)</f>
        <v>1.9849399999999662</v>
      </c>
      <c r="E50" s="5">
        <f ca="1">OFFSET('42p trace'!$S$56,(A50-1)*56,0)-OFFSET('42p stat'!$H$1,A50*20,0)</f>
        <v>4.3630999999948017E-2</v>
      </c>
      <c r="F50" s="5">
        <f ca="1">OFFSET('42p stat'!$H$1,A50*20,0)-OFFSET('42p stat'!$K$1,A50*20,0)</f>
        <v>4.3897750000000144</v>
      </c>
      <c r="G50" s="5">
        <f ca="1">OFFSET('42p stat'!$K$1,A50*20,0)-OFFSET('42p stat'!$N$1,A50*20,0)</f>
        <v>218.318083</v>
      </c>
      <c r="H50" s="5">
        <f ca="1">OFFSET('42p stat'!$N$1,A50*20,0)</f>
        <v>10.121591</v>
      </c>
      <c r="I50" s="5"/>
      <c r="J50" s="5">
        <f t="shared" ref="J50:J59" ca="1" si="7">SUM(D50:H50)</f>
        <v>234.85801999999993</v>
      </c>
      <c r="K50" s="10">
        <f t="shared" ref="K50:K59" ca="1" si="8">G50/J50</f>
        <v>0.92957474051769695</v>
      </c>
      <c r="L50">
        <f t="shared" ca="1" si="6"/>
        <v>1.2865904105827416E-3</v>
      </c>
    </row>
    <row r="51" spans="1:12" x14ac:dyDescent="0.25">
      <c r="A51">
        <v>21</v>
      </c>
      <c r="C51" t="str">
        <f ca="1">OFFSET('42p stat'!$A$1,A51*20,0)</f>
        <v>non CUDA transp Time</v>
      </c>
      <c r="D51" s="5">
        <f ca="1">OFFSET('42p trace'!$R$56,(A51-1)*56,0)-OFFSET('42p trace'!$S$56,(A51-1)*56,0)</f>
        <v>62.786740000000179</v>
      </c>
      <c r="E51" s="5">
        <f ca="1">OFFSET('42p trace'!$S$56,(A51-1)*56,0)-OFFSET('42p stat'!$H$1,A51*20,0)</f>
        <v>5.9271999999850777E-2</v>
      </c>
      <c r="F51" s="5">
        <f ca="1">OFFSET('42p stat'!$H$1,A51*20,0)-OFFSET('42p stat'!$K$1,A51*20,0)</f>
        <v>4.9135160000000155</v>
      </c>
      <c r="G51" s="5">
        <f ca="1">OFFSET('42p stat'!$K$1,A51*20,0)-OFFSET('42p stat'!$N$1,A51*20,0)</f>
        <v>345.13353999999998</v>
      </c>
      <c r="H51" s="5">
        <f ca="1">OFFSET('42p stat'!$N$1,A51*20,0)</f>
        <v>11.072611999999999</v>
      </c>
      <c r="I51" s="5"/>
      <c r="J51" s="5">
        <f t="shared" ca="1" si="7"/>
        <v>423.96568000000002</v>
      </c>
      <c r="K51" s="10">
        <f t="shared" ca="1" si="8"/>
        <v>0.8140600909016974</v>
      </c>
      <c r="L51">
        <f t="shared" ca="1" si="6"/>
        <v>6.6923630311595511E-4</v>
      </c>
    </row>
    <row r="52" spans="1:12" x14ac:dyDescent="0.25">
      <c r="A52">
        <v>22</v>
      </c>
      <c r="C52" t="str">
        <f ca="1">OFFSET('42p stat'!$A$1,A52*20,0)</f>
        <v>non CUDA transp</v>
      </c>
      <c r="D52" s="5">
        <f ca="1">OFFSET('42p trace'!$R$56,(A52-1)*56,0)-OFFSET('42p trace'!$S$56,(A52-1)*56,0)</f>
        <v>362.64526000000001</v>
      </c>
      <c r="E52" s="5">
        <f ca="1">OFFSET('42p trace'!$S$56,(A52-1)*56,0)-OFFSET('42p stat'!$H$1,A52*20,0)</f>
        <v>0</v>
      </c>
      <c r="F52" s="5">
        <f ca="1">OFFSET('42p stat'!$H$1,A52*20,0)-OFFSET('42p stat'!$K$1,A52*20,0)</f>
        <v>0</v>
      </c>
      <c r="G52" s="5">
        <f ca="1">OFFSET('42p stat'!$K$1,A52*20,0)-OFFSET('42p stat'!$N$1,A52*20,0)</f>
        <v>0</v>
      </c>
      <c r="H52" s="5">
        <f ca="1">OFFSET('42p stat'!$N$1,A52*20,0)</f>
        <v>0</v>
      </c>
      <c r="I52" s="5"/>
      <c r="J52" s="5">
        <f t="shared" ca="1" si="7"/>
        <v>362.64526000000001</v>
      </c>
      <c r="K52" s="10">
        <f t="shared" ca="1" si="8"/>
        <v>0</v>
      </c>
      <c r="L52" t="e">
        <f t="shared" ca="1" si="6"/>
        <v>#DIV/0!</v>
      </c>
    </row>
    <row r="53" spans="1:12" x14ac:dyDescent="0.25">
      <c r="A53">
        <v>23</v>
      </c>
      <c r="C53" t="str">
        <f ca="1">OFFSET('42p stat'!$A$1,A53*20,0)</f>
        <v>non CUDA transp non hash</v>
      </c>
      <c r="D53" s="5">
        <f ca="1">OFFSET('42p trace'!$R$56,(A53-1)*56,0)-OFFSET('42p trace'!$S$56,(A53-1)*56,0)</f>
        <v>2.0799399999998514</v>
      </c>
      <c r="E53" s="5">
        <f ca="1">OFFSET('42p trace'!$S$56,(A53-1)*56,0)-OFFSET('42p stat'!$H$1,A53*20,0)</f>
        <v>4.5356000000026597E-2</v>
      </c>
      <c r="F53" s="5">
        <f ca="1">OFFSET('42p stat'!$H$1,A53*20,0)-OFFSET('42p stat'!$K$1,A53*20,0)</f>
        <v>4.9581470000000536</v>
      </c>
      <c r="G53" s="5">
        <f ca="1">OFFSET('42p stat'!$K$1,A53*20,0)-OFFSET('42p stat'!$N$1,A53*20,0)</f>
        <v>257.36882599999996</v>
      </c>
      <c r="H53" s="5">
        <f ca="1">OFFSET('42p stat'!$N$1,A53*20,0)</f>
        <v>11.109391</v>
      </c>
      <c r="I53" s="5"/>
      <c r="J53" s="5">
        <f t="shared" ca="1" si="7"/>
        <v>275.5616599999999</v>
      </c>
      <c r="K53" s="10">
        <f t="shared" ca="1" si="8"/>
        <v>0.93397908112471106</v>
      </c>
      <c r="L53">
        <f t="shared" ca="1" si="6"/>
        <v>2.0042711897874676E-3</v>
      </c>
    </row>
    <row r="54" spans="1:12" x14ac:dyDescent="0.25">
      <c r="A54">
        <v>24</v>
      </c>
      <c r="C54" t="str">
        <f ca="1">OFFSET('42p stat'!$A$1,A54*20,0)</f>
        <v>non CUDA AVX Time</v>
      </c>
      <c r="D54" s="5">
        <f ca="1">OFFSET('42p trace'!$R$56,(A54-1)*56,0)-OFFSET('42p trace'!$S$56,(A54-1)*56,0)</f>
        <v>62.243719999999826</v>
      </c>
      <c r="E54" s="5">
        <f ca="1">OFFSET('42p trace'!$S$56,(A54-1)*56,0)-OFFSET('42p stat'!$H$1,A54*20,0)</f>
        <v>4.7489000000041415E-2</v>
      </c>
      <c r="F54" s="5">
        <f ca="1">OFFSET('42p stat'!$H$1,A54*20,0)-OFFSET('42p stat'!$K$1,A54*20,0)</f>
        <v>5.3130510000000299</v>
      </c>
      <c r="G54" s="5">
        <f ca="1">OFFSET('42p stat'!$K$1,A54*20,0)-OFFSET('42p stat'!$N$1,A54*20,0)</f>
        <v>370.91714099999996</v>
      </c>
      <c r="H54" s="5">
        <f ca="1">OFFSET('42p stat'!$N$1,A54*20,0)</f>
        <v>9.9658390000000008</v>
      </c>
      <c r="I54" s="5"/>
      <c r="J54" s="5">
        <f t="shared" ca="1" si="7"/>
        <v>448.48723999999987</v>
      </c>
      <c r="K54" s="10">
        <f t="shared" ca="1" si="8"/>
        <v>0.8270405664161149</v>
      </c>
      <c r="L54">
        <f t="shared" ca="1" si="6"/>
        <v>1.2148580626094127E-3</v>
      </c>
    </row>
    <row r="55" spans="1:12" x14ac:dyDescent="0.25">
      <c r="A55">
        <v>25</v>
      </c>
      <c r="C55" t="str">
        <f ca="1">OFFSET('42p stat'!$A$1,A55*20,0)</f>
        <v>non CUDA AVX</v>
      </c>
      <c r="D55" s="5">
        <f ca="1">OFFSET('42p trace'!$R$56,(A55-1)*56,0)-OFFSET('42p trace'!$S$56,(A55-1)*56,0)</f>
        <v>367.16606000000007</v>
      </c>
      <c r="E55" s="5">
        <f ca="1">OFFSET('42p trace'!$S$56,(A55-1)*56,0)-OFFSET('42p stat'!$H$1,A55*20,0)</f>
        <v>0</v>
      </c>
      <c r="F55" s="5">
        <f ca="1">OFFSET('42p stat'!$H$1,A55*20,0)-OFFSET('42p stat'!$K$1,A55*20,0)</f>
        <v>0</v>
      </c>
      <c r="G55" s="5">
        <f ca="1">OFFSET('42p stat'!$K$1,A55*20,0)-OFFSET('42p stat'!$N$1,A55*20,0)</f>
        <v>0</v>
      </c>
      <c r="H55" s="5">
        <f ca="1">OFFSET('42p stat'!$N$1,A55*20,0)</f>
        <v>0</v>
      </c>
      <c r="I55" s="5"/>
      <c r="J55" s="5">
        <f t="shared" ca="1" si="7"/>
        <v>367.16606000000007</v>
      </c>
      <c r="K55" s="10">
        <f t="shared" ca="1" si="8"/>
        <v>0</v>
      </c>
      <c r="L55" t="e">
        <f t="shared" ca="1" si="6"/>
        <v>#DIV/0!</v>
      </c>
    </row>
    <row r="56" spans="1:12" x14ac:dyDescent="0.25">
      <c r="A56">
        <v>26</v>
      </c>
      <c r="C56" t="str">
        <f ca="1">OFFSET('42p stat'!$A$1,A56*20,0)</f>
        <v>non CUDA AVX non hash</v>
      </c>
      <c r="D56" s="5">
        <f ca="1">OFFSET('42p trace'!$R$56,(A56-1)*56,0)-OFFSET('42p trace'!$S$56,(A56-1)*56,0)</f>
        <v>2.036139999999989</v>
      </c>
      <c r="E56" s="5">
        <f ca="1">OFFSET('42p trace'!$S$56,(A56-1)*56,0)-OFFSET('42p stat'!$H$1,A56*20,0)</f>
        <v>5.2359999999964657E-2</v>
      </c>
      <c r="F56" s="5">
        <f ca="1">OFFSET('42p stat'!$H$1,A56*20,0)-OFFSET('42p stat'!$K$1,A56*20,0)</f>
        <v>5.3988810000000171</v>
      </c>
      <c r="G56" s="5">
        <f ca="1">OFFSET('42p stat'!$K$1,A56*20,0)-OFFSET('42p stat'!$N$1,A56*20,0)</f>
        <v>269.65821899999997</v>
      </c>
      <c r="H56" s="5">
        <f ca="1">OFFSET('42p stat'!$N$1,A56*20,0)</f>
        <v>10.06312</v>
      </c>
      <c r="I56" s="5"/>
      <c r="J56" s="5">
        <f t="shared" ca="1" si="7"/>
        <v>287.20871999999997</v>
      </c>
      <c r="K56" s="10">
        <f t="shared" ca="1" si="8"/>
        <v>0.93889286857307119</v>
      </c>
      <c r="L56">
        <f t="shared" ca="1" si="6"/>
        <v>1.3705856168580374E-3</v>
      </c>
    </row>
    <row r="57" spans="1:12" x14ac:dyDescent="0.25">
      <c r="A57">
        <v>27</v>
      </c>
      <c r="C57" t="str">
        <f ca="1">OFFSET('42p stat'!$A$1,A57*20,0)</f>
        <v>non CUDA AVX_OMP Time</v>
      </c>
      <c r="D57" s="5">
        <f ca="1">OFFSET('42p trace'!$R$56,(A57-1)*56,0)-OFFSET('42p trace'!$S$56,(A57-1)*56,0)</f>
        <v>62.182619999999872</v>
      </c>
      <c r="E57" s="5">
        <f ca="1">OFFSET('42p trace'!$S$56,(A57-1)*56,0)-OFFSET('42p stat'!$H$1,A57*20,0)</f>
        <v>4.3200000000069849E-2</v>
      </c>
      <c r="F57" s="5">
        <f ca="1">OFFSET('42p stat'!$H$1,A57*20,0)-OFFSET('42p stat'!$K$1,A57*20,0)</f>
        <v>5.3046589999999583</v>
      </c>
      <c r="G57" s="5">
        <f ca="1">OFFSET('42p stat'!$K$1,A57*20,0)-OFFSET('42p stat'!$N$1,A57*20,0)</f>
        <v>246.23826500000001</v>
      </c>
      <c r="H57" s="5">
        <f ca="1">OFFSET('42p stat'!$N$1,A57*20,0)</f>
        <v>9.9468160000000001</v>
      </c>
      <c r="I57" s="5"/>
      <c r="J57" s="5">
        <f t="shared" ca="1" si="7"/>
        <v>323.71555999999993</v>
      </c>
      <c r="K57" s="10">
        <f t="shared" ca="1" si="8"/>
        <v>0.76066243154947533</v>
      </c>
      <c r="L57">
        <f t="shared" ca="1" si="6"/>
        <v>8.0849138076416124E-4</v>
      </c>
    </row>
    <row r="58" spans="1:12" x14ac:dyDescent="0.25">
      <c r="A58">
        <v>28</v>
      </c>
      <c r="C58" t="str">
        <f ca="1">OFFSET('42p stat'!$A$1,A58*20,0)</f>
        <v>non CUDA AVX_OMP</v>
      </c>
      <c r="D58" s="5">
        <f ca="1">OFFSET('42p trace'!$R$56,(A58-1)*56,0)-OFFSET('42p trace'!$S$56,(A58-1)*56,0)</f>
        <v>387.62838000000005</v>
      </c>
      <c r="E58" s="5">
        <f ca="1">OFFSET('42p trace'!$S$56,(A58-1)*56,0)-OFFSET('42p stat'!$H$1,A58*20,0)</f>
        <v>0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>
        <f t="shared" ca="1" si="7"/>
        <v>387.62838000000005</v>
      </c>
      <c r="K58" s="10">
        <f t="shared" ca="1" si="8"/>
        <v>0</v>
      </c>
      <c r="L58" t="e">
        <f t="shared" ca="1" si="6"/>
        <v>#DIV/0!</v>
      </c>
    </row>
    <row r="59" spans="1:12" x14ac:dyDescent="0.25">
      <c r="A59">
        <v>29</v>
      </c>
      <c r="C59" t="str">
        <f ca="1">OFFSET('42p stat'!$A$1,A59*20,0)</f>
        <v>non CUDA AVX_OMP non hash</v>
      </c>
      <c r="D59" s="5">
        <f ca="1">OFFSET('42p trace'!$R$56,(A59-1)*56,0)-OFFSET('42p trace'!$S$56,(A59-1)*56,0)</f>
        <v>2.0474200000001019</v>
      </c>
      <c r="E59" s="5">
        <f ca="1">OFFSET('42p trace'!$S$56,(A59-1)*56,0)-OFFSET('42p stat'!$H$1,A59*20,0)</f>
        <v>4.8087999999893327E-2</v>
      </c>
      <c r="F59" s="5">
        <f ca="1">OFFSET('42p stat'!$H$1,A59*20,0)-OFFSET('42p stat'!$K$1,A59*20,0)</f>
        <v>5.4259050000000002</v>
      </c>
      <c r="G59" s="5">
        <f ca="1">OFFSET('42p stat'!$K$1,A59*20,0)-OFFSET('42p stat'!$N$1,A59*20,0)</f>
        <v>251.26099200000002</v>
      </c>
      <c r="H59" s="5">
        <f ca="1">OFFSET('42p stat'!$N$1,A59*20,0)</f>
        <v>10.121494999999999</v>
      </c>
      <c r="I59" s="5"/>
      <c r="J59" s="5">
        <f t="shared" ca="1" si="7"/>
        <v>268.90390000000002</v>
      </c>
      <c r="K59" s="10">
        <f t="shared" ca="1" si="8"/>
        <v>0.93438954213754433</v>
      </c>
      <c r="L59">
        <f t="shared" ca="1" si="6"/>
        <v>1.5278467428242895E-3</v>
      </c>
    </row>
    <row r="60" spans="1:12" x14ac:dyDescent="0.25">
      <c r="A60">
        <v>30</v>
      </c>
      <c r="C60" t="str">
        <f ca="1">OFFSET('42p stat'!$A$1,A60*20,0)</f>
        <v>non CUDA transp_AVX Time</v>
      </c>
      <c r="D60" s="5">
        <f ca="1">OFFSET('42p trace'!$R$56,(A60-1)*56,0)-OFFSET('42p trace'!$S$56,(A60-1)*56,0)</f>
        <v>62.490539999999953</v>
      </c>
      <c r="E60" s="5">
        <f ca="1">OFFSET('42p trace'!$S$56,(A60-1)*56,0)-OFFSET('42p stat'!$H$1,A60*20,0)</f>
        <v>5.3228000000046904E-2</v>
      </c>
      <c r="F60" s="5">
        <f ca="1">OFFSET('42p stat'!$H$1,A60*20,0)-OFFSET('42p stat'!$K$1,A60*20,0)</f>
        <v>4.2787119999999845</v>
      </c>
      <c r="G60" s="5">
        <f ca="1">OFFSET('42p stat'!$K$1,A60*20,0)-OFFSET('42p stat'!$N$1,A60*20,0)</f>
        <v>379.58682700000003</v>
      </c>
      <c r="H60" s="5">
        <f ca="1">OFFSET('42p stat'!$N$1,A60*20,0)</f>
        <v>11.003133</v>
      </c>
      <c r="I60" s="5"/>
      <c r="J60" s="5">
        <f t="shared" ref="J60:J80" ca="1" si="9">SUM(D60:H60)</f>
        <v>457.41244</v>
      </c>
      <c r="K60" s="10">
        <f t="shared" ref="K60:K80" ca="1" si="10">G60/J60</f>
        <v>0.82985680713012533</v>
      </c>
      <c r="L60">
        <f t="shared" ca="1" si="6"/>
        <v>4.7031302733298677E-4</v>
      </c>
    </row>
    <row r="61" spans="1:12" x14ac:dyDescent="0.25">
      <c r="A61">
        <v>31</v>
      </c>
      <c r="C61" t="str">
        <f ca="1">OFFSET('42p stat'!$A$1,A61*20,0)</f>
        <v>non CUDA transp_AVX</v>
      </c>
      <c r="D61" s="5">
        <f ca="1">OFFSET('42p trace'!$R$56,(A61-1)*56,0)-OFFSET('42p trace'!$S$56,(A61-1)*56,0)</f>
        <v>401.71293999999995</v>
      </c>
      <c r="E61" s="5">
        <f ca="1">OFFSET('42p trace'!$S$56,(A61-1)*56,0)-OFFSET('42p stat'!$H$1,A61*20,0)</f>
        <v>0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>
        <f t="shared" ca="1" si="9"/>
        <v>401.71293999999995</v>
      </c>
      <c r="K61" s="10">
        <f t="shared" ca="1" si="10"/>
        <v>0</v>
      </c>
      <c r="L61" t="e">
        <f t="shared" ca="1" si="6"/>
        <v>#DIV/0!</v>
      </c>
    </row>
    <row r="62" spans="1:12" x14ac:dyDescent="0.25">
      <c r="A62">
        <v>32</v>
      </c>
      <c r="C62" t="str">
        <f ca="1">OFFSET('42p stat'!$A$1,A62*20,0)</f>
        <v>non CUDA transp_AVX non hash</v>
      </c>
      <c r="D62" s="5">
        <f ca="1">OFFSET('42p trace'!$R$56,(A62-1)*56,0)-OFFSET('42p trace'!$S$56,(A62-1)*56,0)</f>
        <v>2.0119400000000951</v>
      </c>
      <c r="E62" s="5">
        <f ca="1">OFFSET('42p trace'!$S$56,(A62-1)*56,0)-OFFSET('42p stat'!$H$1,A62*20,0)</f>
        <v>4.8912999999970452E-2</v>
      </c>
      <c r="F62" s="5">
        <f ca="1">OFFSET('42p stat'!$H$1,A62*20,0)-OFFSET('42p stat'!$K$1,A62*20,0)</f>
        <v>4.1592190000000073</v>
      </c>
      <c r="G62" s="5">
        <f ca="1">OFFSET('42p stat'!$K$1,A62*20,0)-OFFSET('42p stat'!$N$1,A62*20,0)</f>
        <v>284.74056999999999</v>
      </c>
      <c r="H62" s="5">
        <f ca="1">OFFSET('42p stat'!$N$1,A62*20,0)</f>
        <v>10.863758000000001</v>
      </c>
      <c r="I62" s="5"/>
      <c r="J62" s="5">
        <f t="shared" ca="1" si="9"/>
        <v>301.82440000000008</v>
      </c>
      <c r="K62" s="10">
        <f t="shared" ca="1" si="10"/>
        <v>0.94339811493040293</v>
      </c>
      <c r="L62">
        <f t="shared" ca="1" si="6"/>
        <v>1.1692083021964156E-3</v>
      </c>
    </row>
    <row r="63" spans="1:12" x14ac:dyDescent="0.25">
      <c r="A63">
        <v>33</v>
      </c>
      <c r="C63" t="str">
        <f ca="1">OFFSET('42p stat'!$A$1,A63*20,0)</f>
        <v>non CUDA transp_AVX_OMP Time</v>
      </c>
      <c r="D63" s="5">
        <f ca="1">OFFSET('42p trace'!$R$56,(A63-1)*56,0)-OFFSET('42p trace'!$S$56,(A63-1)*56,0)</f>
        <v>62.212819999999965</v>
      </c>
      <c r="E63" s="5">
        <f ca="1">OFFSET('42p trace'!$S$56,(A63-1)*56,0)-OFFSET('42p stat'!$H$1,A63*20,0)</f>
        <v>5.419100000005983E-2</v>
      </c>
      <c r="F63" s="5">
        <f ca="1">OFFSET('42p stat'!$H$1,A63*20,0)-OFFSET('42p stat'!$K$1,A63*20,0)</f>
        <v>4.1735050000000342</v>
      </c>
      <c r="G63" s="5">
        <f ca="1">OFFSET('42p stat'!$K$1,A63*20,0)-OFFSET('42p stat'!$N$1,A63*20,0)</f>
        <v>378.32357399999995</v>
      </c>
      <c r="H63" s="5">
        <f ca="1">OFFSET('42p stat'!$N$1,A63*20,0)</f>
        <v>10.95987</v>
      </c>
      <c r="I63" s="5"/>
      <c r="J63" s="5">
        <f t="shared" ca="1" si="9"/>
        <v>455.72396000000003</v>
      </c>
      <c r="K63" s="10">
        <f t="shared" ca="1" si="10"/>
        <v>0.83015949830682578</v>
      </c>
      <c r="L63">
        <f t="shared" ca="1" si="6"/>
        <v>1.3698779332563915E-3</v>
      </c>
    </row>
    <row r="64" spans="1:12" x14ac:dyDescent="0.25">
      <c r="A64">
        <v>34</v>
      </c>
      <c r="C64" t="str">
        <f ca="1">OFFSET('42p stat'!$A$1,A64*20,0)</f>
        <v>non CUDA transp_AVX_OMP</v>
      </c>
      <c r="D64" s="5">
        <f ca="1">OFFSET('42p trace'!$R$56,(A64-1)*56,0)-OFFSET('42p trace'!$S$56,(A64-1)*56,0)</f>
        <v>398.44284000000005</v>
      </c>
      <c r="E64" s="5">
        <f ca="1">OFFSET('42p trace'!$S$56,(A64-1)*56,0)-OFFSET('42p stat'!$H$1,A64*20,0)</f>
        <v>0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>
        <f t="shared" ca="1" si="9"/>
        <v>398.44284000000005</v>
      </c>
      <c r="K64" s="10">
        <f t="shared" ca="1" si="10"/>
        <v>0</v>
      </c>
      <c r="L64" t="e">
        <f t="shared" ca="1" si="6"/>
        <v>#DIV/0!</v>
      </c>
    </row>
    <row r="65" spans="1:12" x14ac:dyDescent="0.25">
      <c r="A65">
        <v>35</v>
      </c>
      <c r="C65" t="str">
        <f ca="1">OFFSET('42p stat'!$A$1,A65*20,0)</f>
        <v>non CUDA transp_AVX_OMP non hash</v>
      </c>
      <c r="D65" s="5">
        <f ca="1">OFFSET('42p trace'!$R$56,(A65-1)*56,0)-OFFSET('42p trace'!$S$56,(A65-1)*56,0)</f>
        <v>2.0914800000000469</v>
      </c>
      <c r="E65" s="5">
        <f ca="1">OFFSET('42p trace'!$S$56,(A65-1)*56,0)-OFFSET('42p stat'!$H$1,A65*20,0)</f>
        <v>4.7345000000007076E-2</v>
      </c>
      <c r="F65" s="5">
        <f ca="1">OFFSET('42p stat'!$H$1,A65*20,0)-OFFSET('42p stat'!$K$1,A65*20,0)</f>
        <v>4.0869720000000029</v>
      </c>
      <c r="G65" s="5">
        <f ca="1">OFFSET('42p stat'!$K$1,A65*20,0)-OFFSET('42p stat'!$N$1,A65*20,0)</f>
        <v>286.15565400000003</v>
      </c>
      <c r="H65" s="5">
        <f ca="1">OFFSET('42p stat'!$N$1,A65*20,0)</f>
        <v>10.873628999999999</v>
      </c>
      <c r="I65" s="5"/>
      <c r="J65" s="5">
        <f t="shared" ca="1" si="9"/>
        <v>303.25508000000008</v>
      </c>
      <c r="K65" s="10">
        <f t="shared" ca="1" si="10"/>
        <v>0.94361371951295903</v>
      </c>
      <c r="L65">
        <f t="shared" ca="1" si="6"/>
        <v>5.4632885539960376E-3</v>
      </c>
    </row>
    <row r="66" spans="1:12" x14ac:dyDescent="0.25">
      <c r="A66">
        <v>36</v>
      </c>
      <c r="C66">
        <f ca="1">OFFSET('42p stat'!$A$1,A66*20,0)</f>
        <v>0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9"/>
        <v>#DIV/0!</v>
      </c>
      <c r="K66" s="10" t="e">
        <f t="shared" ca="1" si="10"/>
        <v>#DIV/0!</v>
      </c>
      <c r="L66" t="e">
        <f t="shared" ca="1" si="6"/>
        <v>#DIV/0!</v>
      </c>
    </row>
    <row r="67" spans="1:12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9"/>
        <v>#DIV/0!</v>
      </c>
      <c r="K67" s="10" t="e">
        <f t="shared" ca="1" si="10"/>
        <v>#DIV/0!</v>
      </c>
      <c r="L67" t="e">
        <f t="shared" ca="1" si="6"/>
        <v>#DIV/0!</v>
      </c>
    </row>
    <row r="68" spans="1:12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9"/>
        <v>#DIV/0!</v>
      </c>
      <c r="K68" s="10" t="e">
        <f t="shared" ca="1" si="10"/>
        <v>#DIV/0!</v>
      </c>
      <c r="L68" t="e">
        <f t="shared" ca="1" si="6"/>
        <v>#DIV/0!</v>
      </c>
    </row>
    <row r="69" spans="1:12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6"/>
        <v>#DIV/0!</v>
      </c>
    </row>
    <row r="70" spans="1:12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6"/>
        <v>#DIV/0!</v>
      </c>
    </row>
    <row r="71" spans="1:12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6"/>
        <v>#DIV/0!</v>
      </c>
    </row>
    <row r="72" spans="1:12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6"/>
        <v>#DIV/0!</v>
      </c>
    </row>
    <row r="73" spans="1:12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6"/>
        <v>#DIV/0!</v>
      </c>
    </row>
    <row r="74" spans="1:12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6"/>
        <v>#DIV/0!</v>
      </c>
    </row>
    <row r="75" spans="1:12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6"/>
        <v>#DIV/0!</v>
      </c>
    </row>
    <row r="76" spans="1:12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6"/>
        <v>#DIV/0!</v>
      </c>
    </row>
    <row r="77" spans="1:12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ca="1">$K$29*POWER(K77,2)*SQRT(G228/(POWER(G77,2)*$L$29)+J228/(POWER(J77,2)*$L$29))</f>
        <v>#DIV/0!</v>
      </c>
    </row>
    <row r="78" spans="1:12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ca="1">$K$29*POWER(K78,2)*SQRT(G229/(POWER(G78,2)*$L$29)+J229/(POWER(J78,2)*$L$29))</f>
        <v>#DIV/0!</v>
      </c>
    </row>
    <row r="79" spans="1:12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68</v>
      </c>
    </row>
    <row r="83" spans="1:11" x14ac:dyDescent="0.25">
      <c r="D83" t="s">
        <v>57</v>
      </c>
      <c r="E83" t="s">
        <v>53</v>
      </c>
      <c r="F83" t="s">
        <v>54</v>
      </c>
      <c r="G83" t="s">
        <v>55</v>
      </c>
      <c r="H83" t="s">
        <v>56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923.74505999999997</v>
      </c>
      <c r="E84" s="5">
        <f ca="1">OFFSET('42p trace'!$S$56,(A84-1)*56,0)</f>
        <v>914.50250000000005</v>
      </c>
      <c r="F84" s="5">
        <f ca="1">OFFSET('42p stat'!$H$1,A84*20,0)</f>
        <v>874.22430799999995</v>
      </c>
      <c r="G84" s="5">
        <f ca="1">OFFSET('42p stat'!$K$1,A84*20,0)</f>
        <v>457.12954999999999</v>
      </c>
      <c r="H84" s="5">
        <f ca="1">OFFSET('42p stat'!$N$1,A84*20,0)</f>
        <v>357.72844600000002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931.07302000000016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864.85201999999981</v>
      </c>
      <c r="E86" s="5">
        <f ca="1">OFFSET('42p trace'!$S$56,(A86-1)*56,0)</f>
        <v>862.1690000000001</v>
      </c>
      <c r="F86" s="5">
        <f ca="1">OFFSET('42p stat'!$H$1,A86*20,0)</f>
        <v>840.52305699999999</v>
      </c>
      <c r="G86" s="5">
        <f ca="1">OFFSET('42p stat'!$K$1,A86*20,0)</f>
        <v>427.202518</v>
      </c>
      <c r="H86" s="5">
        <f ca="1">OFFSET('42p stat'!$N$1,A86*20,0)</f>
        <v>357.25608499999998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1132.9058</v>
      </c>
      <c r="E87" s="5">
        <f ca="1">OFFSET('42p trace'!$S$56,(A87-1)*56,0)</f>
        <v>1124.0660000000003</v>
      </c>
      <c r="F87" s="5">
        <f ca="1">OFFSET('42p stat'!$H$1,A87*20,0)</f>
        <v>1096.840459</v>
      </c>
      <c r="G87" s="5">
        <f ca="1">OFFSET('42p stat'!$K$1,A87*20,0)</f>
        <v>726.82289300000002</v>
      </c>
      <c r="H87" s="5">
        <f ca="1">OFFSET('42p stat'!$N$1,A87*20,0)</f>
        <v>454.17206099999999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1197.6575999999998</v>
      </c>
      <c r="E88" s="5">
        <f ca="1">OFFSET('42p trace'!$S$56,(A88-1)*56,0)</f>
        <v>1188.8610000000001</v>
      </c>
      <c r="F88" s="5">
        <f ca="1">OFFSET('42p stat'!$H$1,A88*20,0)</f>
        <v>1147.451069</v>
      </c>
      <c r="G88" s="5">
        <f ca="1">OFFSET('42p stat'!$K$1,A88*20,0)</f>
        <v>731.17722400000002</v>
      </c>
      <c r="H88" s="5">
        <f ca="1">OFFSET('42p stat'!$N$1,A88*20,0)</f>
        <v>458.57522799999998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1127.4591999999998</v>
      </c>
      <c r="E89" s="5">
        <f ca="1">OFFSET('42p trace'!$S$56,(A89-1)*56,0)</f>
        <v>1118.7192</v>
      </c>
      <c r="F89" s="5">
        <f ca="1">OFFSET('42p stat'!$H$1,A89*20,0)</f>
        <v>1078.407246</v>
      </c>
      <c r="G89" s="5">
        <f ca="1">OFFSET('42p stat'!$K$1,A89*20,0)</f>
        <v>704.71552699999995</v>
      </c>
      <c r="H89" s="5">
        <f ca="1">OFFSET('42p stat'!$N$1,A89*20,0)</f>
        <v>454.133107</v>
      </c>
    </row>
    <row r="90" spans="1:11" x14ac:dyDescent="0.25">
      <c r="A90">
        <v>7</v>
      </c>
      <c r="C90" t="str">
        <f ca="1">OFFSET('42p stat'!$A$1,A90*20,0)</f>
        <v>CUDA ant add CPU12</v>
      </c>
      <c r="D90" s="5">
        <f ca="1">OFFSET('42p trace'!$R$56,(A90-1)*56,0)</f>
        <v>1270.3379999999997</v>
      </c>
      <c r="E90" s="5">
        <f ca="1">OFFSET('42p trace'!$S$56,(A90-1)*56,0)</f>
        <v>1219.2482</v>
      </c>
      <c r="F90" s="5">
        <f ca="1">OFFSET('42p stat'!$H$1,A90*20,0)</f>
        <v>1213.7594529999999</v>
      </c>
      <c r="G90" s="5">
        <f ca="1">OFFSET('42p stat'!$K$1,A90*20,0)</f>
        <v>802.47423700000002</v>
      </c>
      <c r="H90" s="5">
        <f ca="1">OFFSET('42p stat'!$N$1,A90*20,0)</f>
        <v>461.08966199999998</v>
      </c>
    </row>
    <row r="91" spans="1:11" x14ac:dyDescent="0.25">
      <c r="A91">
        <v>8</v>
      </c>
      <c r="C91" t="str">
        <f ca="1">OFFSET('42p stat'!$A$1,A91*20,0)</f>
        <v>CUDA opt</v>
      </c>
      <c r="D91" s="5">
        <f ca="1">OFFSET('42p trace'!$R$56,(A91-1)*56,0)</f>
        <v>941.34415999999999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opt Time</v>
      </c>
      <c r="D92" s="5">
        <f ca="1">OFFSET('42p trace'!$R$56,(A92-1)*56,0)</f>
        <v>937.62512000000015</v>
      </c>
      <c r="E92" s="5">
        <f ca="1">OFFSET('42p trace'!$S$56,(A92-1)*56,0)</f>
        <v>928.88396000000012</v>
      </c>
      <c r="F92" s="5">
        <f ca="1">OFFSET('42p stat'!$H$1,A92*20,0)</f>
        <v>889.38103799999999</v>
      </c>
      <c r="G92" s="5">
        <f ca="1">OFFSET('42p stat'!$K$1,A92*20,0)</f>
        <v>99.443815000000001</v>
      </c>
      <c r="H92" s="5">
        <f ca="1">OFFSET('42p stat'!$N$1,A92*20,0)</f>
        <v>0</v>
      </c>
    </row>
    <row r="93" spans="1:11" x14ac:dyDescent="0.25">
      <c r="A93">
        <v>10</v>
      </c>
      <c r="C93" t="str">
        <f ca="1">OFFSET('42p stat'!$A$1,A93*20,0)</f>
        <v>CUDA opt non hash</v>
      </c>
      <c r="D93" s="5">
        <f ca="1">OFFSET('42p trace'!$R$56,(A93-1)*56,0)</f>
        <v>897.82542000000012</v>
      </c>
      <c r="E93" s="5">
        <f ca="1">OFFSET('42p trace'!$S$56,(A93-1)*56,0)</f>
        <v>895.0320200000001</v>
      </c>
      <c r="F93" s="5">
        <f ca="1">OFFSET('42p stat'!$H$1,A93*20,0)</f>
        <v>852.46440299999995</v>
      </c>
      <c r="G93" s="5">
        <f ca="1">OFFSET('42p stat'!$K$1,A93*20,0)</f>
        <v>63.440140999999997</v>
      </c>
      <c r="H93" s="5">
        <f ca="1">OFFSET('42p stat'!$N$1,A93*20,0)</f>
        <v>0</v>
      </c>
    </row>
    <row r="94" spans="1:11" x14ac:dyDescent="0.25">
      <c r="A94">
        <v>11</v>
      </c>
      <c r="C94" t="str">
        <f ca="1">OFFSET('42p stat'!$A$1,A94*20,0)</f>
        <v>CUDA opt ant</v>
      </c>
      <c r="D94" s="5">
        <f ca="1">OFFSET('42p trace'!$R$56,(A94-1)*56,0)</f>
        <v>1125.0827999999999</v>
      </c>
      <c r="E94" s="5">
        <f ca="1">OFFSET('42p trace'!$S$56,(A94-1)*56,0)</f>
        <v>1116.2385999999999</v>
      </c>
      <c r="F94" s="5">
        <f ca="1">OFFSET('42p stat'!$H$1,A94*20,0)</f>
        <v>1091.481184</v>
      </c>
      <c r="G94" s="5">
        <f ca="1">OFFSET('42p stat'!$K$1,A94*20,0)</f>
        <v>272.54633999999999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ant non hash</v>
      </c>
      <c r="D95" s="5">
        <f ca="1">OFFSET('42p trace'!$R$56,(A95-1)*56,0)</f>
        <v>1109.6313999999998</v>
      </c>
      <c r="E95" s="5">
        <f ca="1">OFFSET('42p trace'!$S$56,(A95-1)*56,0)</f>
        <v>1100.6828</v>
      </c>
      <c r="F95" s="5">
        <f ca="1">OFFSET('42p stat'!$H$1,A95*20,0)</f>
        <v>1070.9666380000001</v>
      </c>
      <c r="G95" s="5">
        <f ca="1">OFFSET('42p stat'!$K$1,A95*20,0)</f>
        <v>250.52499700000001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ant par</v>
      </c>
      <c r="D96" s="5">
        <f ca="1">OFFSET('42p trace'!$R$56,(A96-1)*56,0)</f>
        <v>1197.2737999999999</v>
      </c>
      <c r="E96" s="5">
        <f ca="1">OFFSET('42p trace'!$S$56,(A96-1)*56,0)</f>
        <v>1188.5240000000001</v>
      </c>
      <c r="F96" s="5">
        <f ca="1">OFFSET('42p stat'!$H$1,A96*20,0)</f>
        <v>1144.9899170000001</v>
      </c>
      <c r="G96" s="5">
        <f ca="1">OFFSET('42p stat'!$K$1,A96*20,0)</f>
        <v>272.50509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non CUDA Time</v>
      </c>
      <c r="D97" s="5">
        <f ca="1">OFFSET('42p trace'!$R$56,(A97-1)*56,0)</f>
        <v>443.30671999999993</v>
      </c>
      <c r="E97" s="5">
        <f ca="1">OFFSET('42p trace'!$S$56,(A97-1)*56,0)</f>
        <v>377.87502000000001</v>
      </c>
      <c r="F97" s="5">
        <f ca="1">OFFSET('42p stat'!$H$1,A97*20,0)</f>
        <v>377.81972500000001</v>
      </c>
      <c r="G97" s="5">
        <f ca="1">OFFSET('42p stat'!$K$1,A97*20,0)</f>
        <v>373.14029199999999</v>
      </c>
      <c r="H97" s="5">
        <f ca="1">OFFSET('42p stat'!$N$1,A97*20,0)</f>
        <v>10.385615</v>
      </c>
    </row>
    <row r="98" spans="1:8" x14ac:dyDescent="0.25">
      <c r="A98">
        <v>15</v>
      </c>
      <c r="C98" t="str">
        <f ca="1">OFFSET('42p stat'!$A$1,A98*20,0)</f>
        <v>non CUDA</v>
      </c>
      <c r="D98" s="5">
        <f ca="1">OFFSET('42p trace'!$R$56,(A98-1)*56,0)</f>
        <v>335.91493999999989</v>
      </c>
      <c r="E98" s="5">
        <f ca="1">OFFSET('42p trace'!$S$56,(A98-1)*56,0)</f>
        <v>0</v>
      </c>
      <c r="F98" s="5">
        <f ca="1">OFFSET('42p stat'!$H$1,A98*20,0)</f>
        <v>0</v>
      </c>
      <c r="G98" s="5">
        <f ca="1">OFFSET('42p stat'!$K$1,A98*20,0)</f>
        <v>0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non CUDA non hash</v>
      </c>
      <c r="D99" s="5">
        <f ca="1">OFFSET('42p trace'!$R$56,(A99-1)*56,0)</f>
        <v>264.19613999999996</v>
      </c>
      <c r="E99" s="5">
        <f ca="1">OFFSET('42p trace'!$S$56,(A99-1)*56,0)</f>
        <v>262.21156000000002</v>
      </c>
      <c r="F99" s="5">
        <f ca="1">OFFSET('42p stat'!$H$1,A99*20,0)</f>
        <v>262.15007400000002</v>
      </c>
      <c r="G99" s="5">
        <f ca="1">OFFSET('42p stat'!$K$1,A99*20,0)</f>
        <v>257.54619400000001</v>
      </c>
      <c r="H99" s="5">
        <f ca="1">OFFSET('42p stat'!$N$1,A99*20,0)</f>
        <v>10.334899</v>
      </c>
    </row>
    <row r="100" spans="1:8" x14ac:dyDescent="0.25">
      <c r="A100">
        <v>17</v>
      </c>
      <c r="C100" t="str">
        <f ca="1">OFFSET('42p stat'!$A$1,A100*20,0)</f>
        <v>Classic ACO</v>
      </c>
      <c r="D100" s="5">
        <f ca="1">OFFSET('42p trace'!$R$56,(A100-1)*56,0)</f>
        <v>10777.733999999997</v>
      </c>
      <c r="E100" s="5">
        <f ca="1">OFFSET('42p trace'!$S$56,(A100-1)*56,0)</f>
        <v>6150.9387999999999</v>
      </c>
      <c r="F100" s="5">
        <f ca="1">OFFSET('42p stat'!$H$1,A100*20,0)</f>
        <v>6107.48542</v>
      </c>
      <c r="G100" s="5">
        <f ca="1">OFFSET('42p stat'!$K$1,A100*20,0)</f>
        <v>6097.1394140000002</v>
      </c>
      <c r="H100" s="5">
        <f ca="1">OFFSET('42p stat'!$N$1,A100*20,0)</f>
        <v>39.461908999999999</v>
      </c>
    </row>
    <row r="101" spans="1:8" x14ac:dyDescent="0.25">
      <c r="A101">
        <v>18</v>
      </c>
      <c r="C101" t="str">
        <f ca="1">OFFSET('42p stat'!$A$1,A101*20,0)</f>
        <v>Classic ACO non hash</v>
      </c>
      <c r="D101" s="5">
        <f ca="1">OFFSET('42p trace'!$R$56,(A101-1)*56,0)</f>
        <v>5849.5716000000002</v>
      </c>
      <c r="E101" s="5">
        <f ca="1">OFFSET('42p trace'!$S$56,(A101-1)*56,0)</f>
        <v>5847.0378000000001</v>
      </c>
      <c r="F101" s="5">
        <f ca="1">OFFSET('42p stat'!$H$1,A101*20,0)</f>
        <v>5804.9292869999999</v>
      </c>
      <c r="G101" s="5">
        <f ca="1">OFFSET('42p stat'!$K$1,A101*20,0)</f>
        <v>5794.7859179999996</v>
      </c>
      <c r="H101" s="5">
        <f ca="1">OFFSET('42p stat'!$N$1,A101*20,0)</f>
        <v>37.884860000000003</v>
      </c>
    </row>
    <row r="102" spans="1:8" x14ac:dyDescent="0.25">
      <c r="A102">
        <v>19</v>
      </c>
      <c r="C102" t="str">
        <f ca="1">OFFSET('42p stat'!$A$1,A102*20,0)</f>
        <v>omp</v>
      </c>
      <c r="D102" s="5">
        <f ca="1">OFFSET('42p trace'!$R$56,(A102-1)*56,0)</f>
        <v>354.87146000000001</v>
      </c>
      <c r="E102" s="5">
        <f ca="1">OFFSET('42p trace'!$S$56,(A102-1)*56,0)</f>
        <v>292.06309999999996</v>
      </c>
      <c r="F102" s="5">
        <f ca="1">OFFSET('42p stat'!$H$1,A102*20,0)</f>
        <v>292.015063</v>
      </c>
      <c r="G102" s="5">
        <f ca="1">OFFSET('42p stat'!$K$1,A102*20,0)</f>
        <v>287.621872</v>
      </c>
      <c r="H102" s="5">
        <f ca="1">OFFSET('42p stat'!$N$1,A102*20,0)</f>
        <v>10.228709</v>
      </c>
    </row>
    <row r="103" spans="1:8" x14ac:dyDescent="0.25">
      <c r="A103">
        <v>20</v>
      </c>
      <c r="C103" t="str">
        <f ca="1">OFFSET('42p stat'!$A$1,A103*20,0)</f>
        <v>omp non hash</v>
      </c>
      <c r="D103" s="5">
        <f ca="1">OFFSET('42p trace'!$R$56,(A103-1)*56,0)</f>
        <v>234.85801999999993</v>
      </c>
      <c r="E103" s="5">
        <f ca="1">OFFSET('42p trace'!$S$56,(A103-1)*56,0)</f>
        <v>232.87307999999996</v>
      </c>
      <c r="F103" s="5">
        <f ca="1">OFFSET('42p stat'!$H$1,A103*20,0)</f>
        <v>232.82944900000001</v>
      </c>
      <c r="G103" s="5">
        <f ca="1">OFFSET('42p stat'!$K$1,A103*20,0)</f>
        <v>228.439674</v>
      </c>
      <c r="H103" s="5">
        <f ca="1">OFFSET('42p stat'!$N$1,A103*20,0)</f>
        <v>10.121591</v>
      </c>
    </row>
    <row r="104" spans="1:8" x14ac:dyDescent="0.25">
      <c r="A104">
        <v>21</v>
      </c>
      <c r="C104" t="str">
        <f ca="1">OFFSET('42p stat'!$A$1,A104*20,0)</f>
        <v>non CUDA transp Time</v>
      </c>
      <c r="D104" s="5">
        <f ca="1">OFFSET('42p trace'!$R$56,(A104-1)*56,0)</f>
        <v>423.96568000000002</v>
      </c>
      <c r="E104" s="5">
        <f ca="1">OFFSET('42p trace'!$S$56,(A104-1)*56,0)</f>
        <v>361.17893999999984</v>
      </c>
      <c r="F104" s="5">
        <f ca="1">OFFSET('42p stat'!$H$1,A104*20,0)</f>
        <v>361.11966799999999</v>
      </c>
      <c r="G104" s="5">
        <f ca="1">OFFSET('42p stat'!$K$1,A104*20,0)</f>
        <v>356.20615199999997</v>
      </c>
      <c r="H104" s="5">
        <f ca="1">OFFSET('42p stat'!$N$1,A104*20,0)</f>
        <v>11.072611999999999</v>
      </c>
    </row>
    <row r="105" spans="1:8" x14ac:dyDescent="0.25">
      <c r="A105">
        <v>22</v>
      </c>
      <c r="C105" t="str">
        <f ca="1">OFFSET('42p stat'!$A$1,A105*20,0)</f>
        <v>non CUDA transp</v>
      </c>
      <c r="D105" s="5">
        <f ca="1">OFFSET('42p trace'!$R$56,(A105-1)*56,0)</f>
        <v>362.64526000000001</v>
      </c>
      <c r="E105" s="5">
        <f ca="1">OFFSET('42p trace'!$S$56,(A105-1)*56,0)</f>
        <v>0</v>
      </c>
      <c r="F105" s="5">
        <f ca="1">OFFSET('42p stat'!$H$1,A105*20,0)</f>
        <v>0</v>
      </c>
      <c r="G105" s="5">
        <f ca="1">OFFSET('42p stat'!$K$1,A105*20,0)</f>
        <v>0</v>
      </c>
      <c r="H105" s="5">
        <f ca="1">OFFSET('42p stat'!$N$1,A105*20,0)</f>
        <v>0</v>
      </c>
    </row>
    <row r="106" spans="1:8" x14ac:dyDescent="0.25">
      <c r="A106">
        <v>23</v>
      </c>
      <c r="C106" t="str">
        <f ca="1">OFFSET('42p stat'!$A$1,A106*20,0)</f>
        <v>non CUDA transp non hash</v>
      </c>
      <c r="D106" s="5">
        <f ca="1">OFFSET('42p trace'!$R$56,(A106-1)*56,0)</f>
        <v>275.5616599999999</v>
      </c>
      <c r="E106" s="5">
        <f ca="1">OFFSET('42p trace'!$S$56,(A106-1)*56,0)</f>
        <v>273.48172000000005</v>
      </c>
      <c r="F106" s="5">
        <f ca="1">OFFSET('42p stat'!$H$1,A106*20,0)</f>
        <v>273.43636400000003</v>
      </c>
      <c r="G106" s="5">
        <f ca="1">OFFSET('42p stat'!$K$1,A106*20,0)</f>
        <v>268.47821699999997</v>
      </c>
      <c r="H106" s="5">
        <f ca="1">OFFSET('42p stat'!$N$1,A106*20,0)</f>
        <v>11.109391</v>
      </c>
    </row>
    <row r="107" spans="1:8" x14ac:dyDescent="0.25">
      <c r="A107">
        <v>24</v>
      </c>
      <c r="C107" t="str">
        <f ca="1">OFFSET('42p stat'!$A$1,A107*20,0)</f>
        <v>non CUDA AVX Time</v>
      </c>
      <c r="D107" s="5">
        <f ca="1">OFFSET('42p trace'!$R$56,(A107-1)*56,0)</f>
        <v>448.48723999999987</v>
      </c>
      <c r="E107" s="5">
        <f ca="1">OFFSET('42p trace'!$S$56,(A107-1)*56,0)</f>
        <v>386.24352000000005</v>
      </c>
      <c r="F107" s="5">
        <f ca="1">OFFSET('42p stat'!$H$1,A107*20,0)</f>
        <v>386.196031</v>
      </c>
      <c r="G107" s="5">
        <f ca="1">OFFSET('42p stat'!$K$1,A107*20,0)</f>
        <v>380.88297999999998</v>
      </c>
      <c r="H107" s="5">
        <f ca="1">OFFSET('42p stat'!$N$1,A107*20,0)</f>
        <v>9.9658390000000008</v>
      </c>
    </row>
    <row r="108" spans="1:8" x14ac:dyDescent="0.25">
      <c r="A108">
        <v>25</v>
      </c>
      <c r="C108" t="str">
        <f ca="1">OFFSET('42p stat'!$A$1,A108*20,0)</f>
        <v>non CUDA AVX</v>
      </c>
      <c r="D108" s="5">
        <f ca="1">OFFSET('42p trace'!$R$56,(A108-1)*56,0)</f>
        <v>367.16606000000007</v>
      </c>
      <c r="E108" s="5">
        <f ca="1">OFFSET('42p trace'!$S$56,(A108-1)*56,0)</f>
        <v>0</v>
      </c>
      <c r="F108" s="5">
        <f ca="1">OFFSET('42p stat'!$H$1,A108*20,0)</f>
        <v>0</v>
      </c>
      <c r="G108" s="5">
        <f ca="1">OFFSET('42p stat'!$K$1,A108*20,0)</f>
        <v>0</v>
      </c>
      <c r="H108" s="5">
        <f ca="1">OFFSET('42p stat'!$N$1,A108*20,0)</f>
        <v>0</v>
      </c>
    </row>
    <row r="109" spans="1:8" x14ac:dyDescent="0.25">
      <c r="A109">
        <v>26</v>
      </c>
      <c r="C109" t="str">
        <f ca="1">OFFSET('42p stat'!$A$1,A109*20,0)</f>
        <v>non CUDA AVX non hash</v>
      </c>
      <c r="D109" s="5">
        <f ca="1">OFFSET('42p trace'!$R$56,(A109-1)*56,0)</f>
        <v>287.20871999999997</v>
      </c>
      <c r="E109" s="5">
        <f ca="1">OFFSET('42p trace'!$S$56,(A109-1)*56,0)</f>
        <v>285.17257999999998</v>
      </c>
      <c r="F109" s="5">
        <f ca="1">OFFSET('42p stat'!$H$1,A109*20,0)</f>
        <v>285.12022000000002</v>
      </c>
      <c r="G109" s="5">
        <f ca="1">OFFSET('42p stat'!$K$1,A109*20,0)</f>
        <v>279.721339</v>
      </c>
      <c r="H109" s="5">
        <f ca="1">OFFSET('42p stat'!$N$1,A109*20,0)</f>
        <v>10.06312</v>
      </c>
    </row>
    <row r="110" spans="1:8" x14ac:dyDescent="0.25">
      <c r="A110">
        <v>27</v>
      </c>
      <c r="C110" t="str">
        <f ca="1">OFFSET('42p stat'!$A$1,A110*20,0)</f>
        <v>non CUDA AVX_OMP Time</v>
      </c>
      <c r="D110" s="5">
        <f ca="1">OFFSET('42p trace'!$R$56,(A110-1)*56,0)</f>
        <v>323.71555999999993</v>
      </c>
      <c r="E110" s="5">
        <f ca="1">OFFSET('42p trace'!$S$56,(A110-1)*56,0)</f>
        <v>261.53294000000005</v>
      </c>
      <c r="F110" s="5">
        <f ca="1">OFFSET('42p stat'!$H$1,A110*20,0)</f>
        <v>261.48973999999998</v>
      </c>
      <c r="G110" s="5">
        <f ca="1">OFFSET('42p stat'!$K$1,A110*20,0)</f>
        <v>256.18508100000003</v>
      </c>
      <c r="H110" s="5">
        <f ca="1">OFFSET('42p stat'!$N$1,A110*20,0)</f>
        <v>9.9468160000000001</v>
      </c>
    </row>
    <row r="111" spans="1:8" x14ac:dyDescent="0.25">
      <c r="A111">
        <v>28</v>
      </c>
      <c r="C111" t="str">
        <f ca="1">OFFSET('42p stat'!$A$1,A111*20,0)</f>
        <v>non CUDA AVX_OMP</v>
      </c>
      <c r="D111" s="5">
        <f ca="1">OFFSET('42p trace'!$R$56,(A111-1)*56,0)</f>
        <v>387.62838000000005</v>
      </c>
      <c r="E111" s="5">
        <f ca="1">OFFSET('42p trace'!$S$56,(A111-1)*56,0)</f>
        <v>0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 t="str">
        <f ca="1">OFFSET('42p stat'!$A$1,A112*20,0)</f>
        <v>non CUDA AVX_OMP non hash</v>
      </c>
      <c r="D112" s="5">
        <f ca="1">OFFSET('42p trace'!$R$56,(A112-1)*56,0)</f>
        <v>268.90390000000002</v>
      </c>
      <c r="E112" s="5">
        <f ca="1">OFFSET('42p trace'!$S$56,(A112-1)*56,0)</f>
        <v>266.85647999999992</v>
      </c>
      <c r="F112" s="5">
        <f ca="1">OFFSET('42p stat'!$H$1,A112*20,0)</f>
        <v>266.80839200000003</v>
      </c>
      <c r="G112" s="5">
        <f ca="1">OFFSET('42p stat'!$K$1,A112*20,0)</f>
        <v>261.38248700000003</v>
      </c>
      <c r="H112" s="5">
        <f ca="1">OFFSET('42p stat'!$N$1,A112*20,0)</f>
        <v>10.121494999999999</v>
      </c>
    </row>
    <row r="113" spans="1:8" x14ac:dyDescent="0.25">
      <c r="A113">
        <v>30</v>
      </c>
      <c r="C113" t="str">
        <f ca="1">OFFSET('42p stat'!$A$1,A113*20,0)</f>
        <v>non CUDA transp_AVX Time</v>
      </c>
      <c r="D113" s="5">
        <f ca="1">OFFSET('42p trace'!$R$56,(A113-1)*56,0)</f>
        <v>457.41244</v>
      </c>
      <c r="E113" s="5">
        <f ca="1">OFFSET('42p trace'!$S$56,(A113-1)*56,0)</f>
        <v>394.92190000000005</v>
      </c>
      <c r="F113" s="5">
        <f ca="1">OFFSET('42p stat'!$H$1,A113*20,0)</f>
        <v>394.868672</v>
      </c>
      <c r="G113" s="5">
        <f ca="1">OFFSET('42p stat'!$K$1,A113*20,0)</f>
        <v>390.58996000000002</v>
      </c>
      <c r="H113" s="5">
        <f ca="1">OFFSET('42p stat'!$N$1,A113*20,0)</f>
        <v>11.003133</v>
      </c>
    </row>
    <row r="114" spans="1:8" x14ac:dyDescent="0.25">
      <c r="A114">
        <v>31</v>
      </c>
      <c r="C114" t="str">
        <f ca="1">OFFSET('42p stat'!$A$1,A114*20,0)</f>
        <v>non CUDA transp_AVX</v>
      </c>
      <c r="D114" s="5">
        <f ca="1">OFFSET('42p trace'!$R$56,(A114-1)*56,0)</f>
        <v>401.71293999999995</v>
      </c>
      <c r="E114" s="5">
        <f ca="1">OFFSET('42p trace'!$S$56,(A114-1)*56,0)</f>
        <v>0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 t="str">
        <f ca="1">OFFSET('42p stat'!$A$1,A115*20,0)</f>
        <v>non CUDA transp_AVX non hash</v>
      </c>
      <c r="D115" s="5">
        <f ca="1">OFFSET('42p trace'!$R$56,(A115-1)*56,0)</f>
        <v>301.82440000000008</v>
      </c>
      <c r="E115" s="5">
        <f ca="1">OFFSET('42p trace'!$S$56,(A115-1)*56,0)</f>
        <v>299.81245999999999</v>
      </c>
      <c r="F115" s="5">
        <f ca="1">OFFSET('42p stat'!$H$1,A115*20,0)</f>
        <v>299.76354700000002</v>
      </c>
      <c r="G115" s="5">
        <f ca="1">OFFSET('42p stat'!$K$1,A115*20,0)</f>
        <v>295.60432800000001</v>
      </c>
      <c r="H115" s="5">
        <f ca="1">OFFSET('42p stat'!$N$1,A115*20,0)</f>
        <v>10.863758000000001</v>
      </c>
    </row>
    <row r="116" spans="1:8" x14ac:dyDescent="0.25">
      <c r="A116">
        <v>33</v>
      </c>
      <c r="C116" t="str">
        <f ca="1">OFFSET('42p stat'!$A$1,A116*20,0)</f>
        <v>non CUDA transp_AVX_OMP Time</v>
      </c>
      <c r="D116" s="5">
        <f ca="1">OFFSET('42p trace'!$R$56,(A116-1)*56,0)</f>
        <v>455.72396000000003</v>
      </c>
      <c r="E116" s="5">
        <f ca="1">OFFSET('42p trace'!$S$56,(A116-1)*56,0)</f>
        <v>393.51114000000007</v>
      </c>
      <c r="F116" s="5">
        <f ca="1">OFFSET('42p stat'!$H$1,A116*20,0)</f>
        <v>393.45694900000001</v>
      </c>
      <c r="G116" s="5">
        <f ca="1">OFFSET('42p stat'!$K$1,A116*20,0)</f>
        <v>389.28344399999997</v>
      </c>
      <c r="H116" s="5">
        <f ca="1">OFFSET('42p stat'!$N$1,A116*20,0)</f>
        <v>10.95987</v>
      </c>
    </row>
    <row r="117" spans="1:8" x14ac:dyDescent="0.25">
      <c r="A117">
        <v>34</v>
      </c>
      <c r="C117" t="str">
        <f ca="1">OFFSET('42p stat'!$A$1,A117*20,0)</f>
        <v>non CUDA transp_AVX_OMP</v>
      </c>
      <c r="D117" s="5">
        <f ca="1">OFFSET('42p trace'!$R$56,(A117-1)*56,0)</f>
        <v>398.44284000000005</v>
      </c>
      <c r="E117" s="5">
        <f ca="1">OFFSET('42p trace'!$S$56,(A117-1)*56,0)</f>
        <v>0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 t="str">
        <f ca="1">OFFSET('42p stat'!$A$1,A118*20,0)</f>
        <v>non CUDA transp_AVX_OMP non hash</v>
      </c>
      <c r="D118" s="5">
        <f ca="1">OFFSET('42p trace'!$R$56,(A118-1)*56,0)</f>
        <v>303.25508000000008</v>
      </c>
      <c r="E118" s="5">
        <f ca="1">OFFSET('42p trace'!$S$56,(A118-1)*56,0)</f>
        <v>301.16360000000003</v>
      </c>
      <c r="F118" s="5">
        <f ca="1">OFFSET('42p stat'!$H$1,A118*20,0)</f>
        <v>301.11625500000002</v>
      </c>
      <c r="G118" s="5">
        <f ca="1">OFFSET('42p stat'!$K$1,A118*20,0)</f>
        <v>297.02928300000002</v>
      </c>
      <c r="H118" s="5">
        <f ca="1">OFFSET('42p stat'!$N$1,A118*20,0)</f>
        <v>10.873628999999999</v>
      </c>
    </row>
    <row r="119" spans="1:8" x14ac:dyDescent="0.25">
      <c r="A119">
        <v>36</v>
      </c>
      <c r="C119">
        <f ca="1">OFFSET('42p stat'!$A$1,A119*20,0)</f>
        <v>0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72</v>
      </c>
    </row>
    <row r="137" spans="1:10" x14ac:dyDescent="0.25">
      <c r="D137" t="s">
        <v>57</v>
      </c>
      <c r="E137" t="s">
        <v>53</v>
      </c>
      <c r="F137" t="s">
        <v>54</v>
      </c>
      <c r="G137" t="s">
        <v>55</v>
      </c>
      <c r="H137" t="s">
        <v>56</v>
      </c>
      <c r="J137" t="s">
        <v>71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34.858306096400099</v>
      </c>
      <c r="E138" s="5">
        <f ca="1">OFFSET('42p trace'!$V$56,(A31-1)*56,0)</f>
        <v>28.70546065000001</v>
      </c>
      <c r="F138" s="5">
        <f ca="1">OFFSET('42p stat'!$H$1,A138*20,1)</f>
        <v>8.4235509999999998</v>
      </c>
      <c r="G138" s="5">
        <f ca="1">OFFSET('42p stat'!$K$1,A138*20,1)</f>
        <v>2.8360910000000001</v>
      </c>
      <c r="H138" s="5">
        <f ca="1">OFFSET('42p stat'!$N$1,A138*20,1)</f>
        <v>1.6283559999999999</v>
      </c>
      <c r="J138" s="5">
        <f ca="1">SUM(D138:H138)</f>
        <v>76.451764746400102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28.272978819599906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11">SUM(D139:H139)</f>
        <v>28.272978819599906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11.115346899599992</v>
      </c>
      <c r="E140" s="5">
        <f ca="1">OFFSET('42p trace'!$V$56,(A33-1)*56,0)</f>
        <v>10.981413119999965</v>
      </c>
      <c r="F140" s="5">
        <f ca="1">OFFSET('42p stat'!$H$1,A140*20,1)</f>
        <v>1.519226</v>
      </c>
      <c r="G140" s="5">
        <f ca="1">OFFSET('42p stat'!$K$1,A140*20,1)</f>
        <v>0.51346899999999995</v>
      </c>
      <c r="H140" s="5">
        <f ca="1">OFFSET('42p stat'!$N$1,A140*20,1)</f>
        <v>2.712E-3</v>
      </c>
      <c r="J140" s="5">
        <f t="shared" ca="1" si="11"/>
        <v>24.132167019599954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35.879716360000053</v>
      </c>
      <c r="E141" s="5">
        <f ca="1">OFFSET('42p trace'!$V$56,(A34-1)*56,0)</f>
        <v>34.685468000000036</v>
      </c>
      <c r="F141" s="5">
        <f ca="1">OFFSET('42p stat'!$H$1,A141*20,1)</f>
        <v>1.5702560000000001</v>
      </c>
      <c r="G141" s="5">
        <f ca="1">OFFSET('42p stat'!$K$1,A141*20,1)</f>
        <v>5.6979999999999999E-3</v>
      </c>
      <c r="H141" s="5">
        <f ca="1">OFFSET('42p stat'!$N$1,A141*20,1)</f>
        <v>1.438E-3</v>
      </c>
      <c r="J141" s="5">
        <f t="shared" ca="1" si="11"/>
        <v>72.142576360000078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24.740434240000049</v>
      </c>
      <c r="E142" s="5">
        <f ca="1">OFFSET('42p trace'!$V$56,(A35-1)*56,0)</f>
        <v>25.615053000000117</v>
      </c>
      <c r="F142" s="5">
        <f ca="1">OFFSET('42p stat'!$H$1,A142*20,1)</f>
        <v>1.4406559999999999</v>
      </c>
      <c r="G142" s="5">
        <f ca="1">OFFSET('42p stat'!$K$1,A142*20,1)</f>
        <v>4.0499999999999998E-3</v>
      </c>
      <c r="H142" s="5">
        <f ca="1">OFFSET('42p stat'!$N$1,A142*20,1)</f>
        <v>1.47E-3</v>
      </c>
      <c r="J142" s="5">
        <f t="shared" ca="1" si="11"/>
        <v>51.80166324000016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170.52890736000001</v>
      </c>
      <c r="E143" s="5">
        <f ca="1">OFFSET('42p trace'!$V$56,(A36-1)*56,0)</f>
        <v>172.09088735999978</v>
      </c>
      <c r="F143" s="5">
        <f ca="1">OFFSET('42p stat'!$H$1,A143*20,1)</f>
        <v>8.6519879999999993</v>
      </c>
      <c r="G143" s="5">
        <f ca="1">OFFSET('42p stat'!$K$1,A143*20,1)</f>
        <v>4.9389999999999998E-3</v>
      </c>
      <c r="H143" s="5">
        <f ca="1">OFFSET('42p stat'!$N$1,A143*20,1)</f>
        <v>2.003E-3</v>
      </c>
      <c r="J143" s="5">
        <f t="shared" ca="1" si="11"/>
        <v>351.27872471999979</v>
      </c>
    </row>
    <row r="144" spans="1:10" x14ac:dyDescent="0.25">
      <c r="A144">
        <v>7</v>
      </c>
      <c r="C144" t="str">
        <f ca="1">OFFSET('42p stat'!$A$1,A144*20,0)</f>
        <v>CUDA ant add CPU12</v>
      </c>
      <c r="D144" s="5">
        <f ca="1">OFFSET('42p trace'!$U$56,(A37-1)*56,0)</f>
        <v>345.33396799999952</v>
      </c>
      <c r="E144" s="5">
        <f ca="1">OFFSET('42p trace'!$V$56,(A37-1)*56,0)</f>
        <v>45.715678759999975</v>
      </c>
      <c r="F144" s="5">
        <f ca="1">OFFSET('42p stat'!$H$1,A144*20,1)</f>
        <v>35.896611</v>
      </c>
      <c r="G144" s="5">
        <f ca="1">OFFSET('42p stat'!$K$1,A144*20,1)</f>
        <v>32.456600999999999</v>
      </c>
      <c r="H144" s="5">
        <f ca="1">OFFSET('42p stat'!$N$1,A144*20,1)</f>
        <v>1.345094</v>
      </c>
      <c r="J144" s="5">
        <f t="shared" ca="1" si="11"/>
        <v>460.74795275999952</v>
      </c>
    </row>
    <row r="145" spans="1:10" x14ac:dyDescent="0.25">
      <c r="A145">
        <v>8</v>
      </c>
      <c r="C145" t="str">
        <f ca="1">OFFSET('42p stat'!$A$1,A145*20,0)</f>
        <v>CUDA opt</v>
      </c>
      <c r="D145" s="5">
        <f ca="1">OFFSET('42p trace'!$U$56,(A38-1)*56,0)</f>
        <v>3.8418805343999782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11"/>
        <v>3.8418805343999782</v>
      </c>
    </row>
    <row r="146" spans="1:10" x14ac:dyDescent="0.25">
      <c r="A146">
        <v>9</v>
      </c>
      <c r="C146" t="str">
        <f ca="1">OFFSET('42p stat'!$A$1,A146*20,0)</f>
        <v>CUDA opt Time</v>
      </c>
      <c r="D146" s="5">
        <f ca="1">OFFSET('42p trace'!$U$56,(A39-1)*56,0)</f>
        <v>41.351723305600053</v>
      </c>
      <c r="E146" s="5">
        <f ca="1">OFFSET('42p trace'!$V$56,(A39-1)*56,0)</f>
        <v>42.547394798400035</v>
      </c>
      <c r="F146" s="5">
        <f ca="1">OFFSET('42p stat'!$H$1,A146*20,1)</f>
        <v>1.6650020000000001</v>
      </c>
      <c r="G146" s="5">
        <f ca="1">OFFSET('42p stat'!$K$1,A146*20,1)</f>
        <v>9.8709999999999996E-3</v>
      </c>
      <c r="H146" s="5">
        <f ca="1">OFFSET('42p stat'!$N$1,A146*20,1)</f>
        <v>0</v>
      </c>
      <c r="J146" s="5">
        <f t="shared" ca="1" si="11"/>
        <v>85.573991104000086</v>
      </c>
    </row>
    <row r="147" spans="1:10" x14ac:dyDescent="0.25">
      <c r="A147">
        <v>10</v>
      </c>
      <c r="C147" t="str">
        <f ca="1">OFFSET('42p stat'!$A$1,A147*20,0)</f>
        <v>CUDA opt non hash</v>
      </c>
      <c r="D147" s="5">
        <f ca="1">OFFSET('42p trace'!$U$56,(A40-1)*56,0)</f>
        <v>43.81972636360014</v>
      </c>
      <c r="E147" s="5">
        <f ca="1">OFFSET('42p trace'!$V$56,(A40-1)*56,0)</f>
        <v>43.456919779599964</v>
      </c>
      <c r="F147" s="5">
        <f ca="1">OFFSET('42p stat'!$H$1,A147*20,1)</f>
        <v>1.799107</v>
      </c>
      <c r="G147" s="5">
        <f ca="1">OFFSET('42p stat'!$K$1,A147*20,1)</f>
        <v>9.528E-3</v>
      </c>
      <c r="H147" s="5">
        <f ca="1">OFFSET('42p stat'!$N$1,A147*20,1)</f>
        <v>0</v>
      </c>
      <c r="J147" s="5">
        <f t="shared" ca="1" si="11"/>
        <v>89.08528114320012</v>
      </c>
    </row>
    <row r="148" spans="1:10" x14ac:dyDescent="0.25">
      <c r="A148">
        <v>11</v>
      </c>
      <c r="C148" t="str">
        <f ca="1">OFFSET('42p stat'!$A$1,A148*20,0)</f>
        <v>CUDA opt ant</v>
      </c>
      <c r="D148" s="5">
        <f ca="1">OFFSET('42p trace'!$U$56,(A41-1)*56,0)</f>
        <v>30.993396159999914</v>
      </c>
      <c r="E148" s="5">
        <f ca="1">OFFSET('42p trace'!$V$56,(A41-1)*56,0)</f>
        <v>30.725512040000016</v>
      </c>
      <c r="F148" s="5">
        <f ca="1">OFFSET('42p stat'!$H$1,A148*20,1)</f>
        <v>1.538321</v>
      </c>
      <c r="G148" s="5">
        <f ca="1">OFFSET('42p stat'!$K$1,A148*20,1)</f>
        <v>2.7669999999999999E-3</v>
      </c>
      <c r="H148" s="5">
        <f ca="1">OFFSET('42p stat'!$N$1,A148*20,1)</f>
        <v>0</v>
      </c>
      <c r="J148" s="5">
        <f t="shared" ca="1" si="11"/>
        <v>63.259996199999932</v>
      </c>
    </row>
    <row r="149" spans="1:10" x14ac:dyDescent="0.25">
      <c r="A149">
        <v>12</v>
      </c>
      <c r="C149" t="str">
        <f ca="1">OFFSET('42p stat'!$A$1,A149*20,0)</f>
        <v>CUDA opt ant non hash</v>
      </c>
      <c r="D149" s="5">
        <f ca="1">OFFSET('42p trace'!$U$56,(A42-1)*56,0)</f>
        <v>53.274544039999839</v>
      </c>
      <c r="E149" s="5">
        <f ca="1">OFFSET('42p trace'!$V$56,(A42-1)*56,0)</f>
        <v>51.98012016000007</v>
      </c>
      <c r="F149" s="5">
        <f ca="1">OFFSET('42p stat'!$H$1,A149*20,1)</f>
        <v>2.1627740000000002</v>
      </c>
      <c r="G149" s="5">
        <f ca="1">OFFSET('42p stat'!$K$1,A149*20,1)</f>
        <v>8.4099999999999995E-4</v>
      </c>
      <c r="H149" s="5">
        <f ca="1">OFFSET('42p stat'!$N$1,A149*20,1)</f>
        <v>0</v>
      </c>
      <c r="J149" s="5">
        <f t="shared" ca="1" si="11"/>
        <v>107.4182791999999</v>
      </c>
    </row>
    <row r="150" spans="1:10" x14ac:dyDescent="0.25">
      <c r="A150">
        <v>13</v>
      </c>
      <c r="C150" t="str">
        <f ca="1">OFFSET('42p stat'!$A$1,A150*20,0)</f>
        <v>CUDA opt ant par</v>
      </c>
      <c r="D150" s="5">
        <f ca="1">OFFSET('42p trace'!$U$56,(A43-1)*56,0)</f>
        <v>9.9133195600000263</v>
      </c>
      <c r="E150" s="5">
        <f ca="1">OFFSET('42p trace'!$V$56,(A43-1)*56,0)</f>
        <v>9.945780000000001</v>
      </c>
      <c r="F150" s="5">
        <f ca="1">OFFSET('42p stat'!$H$1,A150*20,1)</f>
        <v>0.53436600000000001</v>
      </c>
      <c r="G150" s="5">
        <f ca="1">OFFSET('42p stat'!$K$1,A150*20,1)</f>
        <v>2.0630000000000002E-3</v>
      </c>
      <c r="H150" s="5">
        <f ca="1">OFFSET('42p stat'!$N$1,A150*20,1)</f>
        <v>0</v>
      </c>
      <c r="J150" s="5">
        <f t="shared" ca="1" si="11"/>
        <v>20.395528560000024</v>
      </c>
    </row>
    <row r="151" spans="1:10" x14ac:dyDescent="0.25">
      <c r="A151">
        <v>14</v>
      </c>
      <c r="C151" t="str">
        <f ca="1">OFFSET('42p stat'!$A$1,A151*20,0)</f>
        <v>non CUDA Time</v>
      </c>
      <c r="D151" s="5">
        <f ca="1">OFFSET('42p trace'!$U$56,(A44-1)*56,0)</f>
        <v>646.15273212160002</v>
      </c>
      <c r="E151" s="5">
        <f ca="1">OFFSET('42p trace'!$V$56,(A44-1)*56,0)</f>
        <v>558.94322733959996</v>
      </c>
      <c r="F151" s="5">
        <f ca="1">OFFSET('42p stat'!$H$1,A151*20,1)</f>
        <v>558.63196700000003</v>
      </c>
      <c r="G151" s="5">
        <f ca="1">OFFSET('42p stat'!$K$1,A151*20,1)</f>
        <v>547.53691400000002</v>
      </c>
      <c r="H151" s="5">
        <f ca="1">OFFSET('42p stat'!$N$1,A151*20,1)</f>
        <v>0.275397</v>
      </c>
      <c r="J151" s="5">
        <f t="shared" ref="J151:J156" ca="1" si="12">SUM(D151:H151)</f>
        <v>2311.5402374611999</v>
      </c>
    </row>
    <row r="152" spans="1:10" x14ac:dyDescent="0.25">
      <c r="A152">
        <v>15</v>
      </c>
      <c r="C152" t="str">
        <f ca="1">OFFSET('42p stat'!$A$1,A152*20,0)</f>
        <v>non CUDA</v>
      </c>
      <c r="D152" s="5">
        <f ca="1">OFFSET('42p trace'!$U$56,(A45-1)*56,0)</f>
        <v>54.50025041640005</v>
      </c>
      <c r="E152" s="5">
        <f ca="1">OFFSET('42p trace'!$V$56,(A45-1)*56,0)</f>
        <v>0</v>
      </c>
      <c r="F152" s="5">
        <f ca="1">OFFSET('42p stat'!$H$1,A152*20,1)</f>
        <v>0</v>
      </c>
      <c r="G152" s="5">
        <f ca="1">OFFSET('42p stat'!$K$1,A152*20,1)</f>
        <v>0</v>
      </c>
      <c r="H152" s="5">
        <f ca="1">OFFSET('42p stat'!$N$1,A152*20,1)</f>
        <v>0</v>
      </c>
      <c r="J152" s="5">
        <f t="shared" ca="1" si="12"/>
        <v>54.50025041640005</v>
      </c>
    </row>
    <row r="153" spans="1:10" x14ac:dyDescent="0.25">
      <c r="A153">
        <v>16</v>
      </c>
      <c r="C153" t="str">
        <f ca="1">OFFSET('42p stat'!$A$1,A153*20,0)</f>
        <v>non CUDA non hash</v>
      </c>
      <c r="D153" s="5">
        <f ca="1">OFFSET('42p trace'!$U$56,(A46-1)*56,0)</f>
        <v>126.44051660039999</v>
      </c>
      <c r="E153" s="5">
        <f ca="1">OFFSET('42p trace'!$V$56,(A46-1)*56,0)</f>
        <v>126.16903220639988</v>
      </c>
      <c r="F153" s="5">
        <f ca="1">OFFSET('42p stat'!$H$1,A153*20,1)</f>
        <v>125.871116</v>
      </c>
      <c r="G153" s="5">
        <f ca="1">OFFSET('42p stat'!$K$1,A153*20,1)</f>
        <v>123.46108</v>
      </c>
      <c r="H153" s="5">
        <f ca="1">OFFSET('42p stat'!$N$1,A153*20,1)</f>
        <v>0.174508</v>
      </c>
      <c r="J153" s="5">
        <f t="shared" ca="1" si="12"/>
        <v>502.11625280679982</v>
      </c>
    </row>
    <row r="154" spans="1:10" x14ac:dyDescent="0.25">
      <c r="A154">
        <v>17</v>
      </c>
      <c r="C154" t="str">
        <f ca="1">OFFSET('42p stat'!$A$1,A154*20,0)</f>
        <v>Classic ACO</v>
      </c>
      <c r="D154" s="5">
        <f ca="1">OFFSET('42p trace'!$U$56,(A47-1)*56,0)</f>
        <v>89801.265444000033</v>
      </c>
      <c r="E154" s="5">
        <f ca="1">OFFSET('42p trace'!$V$56,(A47-1)*56,0)</f>
        <v>27829.905538560011</v>
      </c>
      <c r="F154" s="5">
        <f ca="1">OFFSET('42p stat'!$H$1,A154*20,1)</f>
        <v>27394.232713000001</v>
      </c>
      <c r="G154" s="5">
        <f ca="1">OFFSET('42p stat'!$K$1,A154*20,1)</f>
        <v>27297.663550000001</v>
      </c>
      <c r="H154" s="5">
        <f ca="1">OFFSET('42p stat'!$N$1,A154*20,1)</f>
        <v>2.2591939999999999</v>
      </c>
      <c r="J154" s="5">
        <f t="shared" ca="1" si="12"/>
        <v>172325.32643956004</v>
      </c>
    </row>
    <row r="155" spans="1:10" x14ac:dyDescent="0.25">
      <c r="A155">
        <v>18</v>
      </c>
      <c r="C155" t="str">
        <f ca="1">OFFSET('42p stat'!$A$1,A155*20,0)</f>
        <v>Classic ACO non hash</v>
      </c>
      <c r="D155" s="5">
        <f ca="1">OFFSET('42p trace'!$U$56,(A48-1)*56,0)</f>
        <v>2749.5011294399942</v>
      </c>
      <c r="E155" s="5">
        <f ca="1">OFFSET('42p trace'!$V$56,(A48-1)*56,0)</f>
        <v>2748.7296051599992</v>
      </c>
      <c r="F155" s="5">
        <f ca="1">OFFSET('42p stat'!$H$1,A155*20,1)</f>
        <v>2697.6952409999999</v>
      </c>
      <c r="G155" s="5">
        <f ca="1">OFFSET('42p stat'!$K$1,A155*20,1)</f>
        <v>2688.8423290000001</v>
      </c>
      <c r="H155" s="5">
        <f ca="1">OFFSET('42p stat'!$N$1,A155*20,1)</f>
        <v>0.26092900000000002</v>
      </c>
      <c r="J155" s="5">
        <f t="shared" ca="1" si="12"/>
        <v>10885.029233599995</v>
      </c>
    </row>
    <row r="156" spans="1:10" x14ac:dyDescent="0.25">
      <c r="A156">
        <v>19</v>
      </c>
      <c r="C156" t="str">
        <f ca="1">OFFSET('42p stat'!$A$1,A156*20,0)</f>
        <v>omp</v>
      </c>
      <c r="D156" s="5">
        <f ca="1">OFFSET('42p trace'!$U$56,(A49-1)*56,0)</f>
        <v>12.648535008399993</v>
      </c>
      <c r="E156" s="5">
        <f ca="1">OFFSET('42p trace'!$V$56,(A49-1)*56,0)</f>
        <v>10.317565969999968</v>
      </c>
      <c r="F156" s="5">
        <f ca="1">OFFSET('42p stat'!$H$1,A156*20,1)</f>
        <v>10.315338000000001</v>
      </c>
      <c r="G156" s="5">
        <f ca="1">OFFSET('42p stat'!$K$1,A156*20,1)</f>
        <v>10.379714999999999</v>
      </c>
      <c r="H156" s="5">
        <f ca="1">OFFSET('42p stat'!$N$1,A156*20,1)</f>
        <v>0.16201599999999999</v>
      </c>
      <c r="J156" s="5">
        <f t="shared" ca="1" si="12"/>
        <v>43.82316997839996</v>
      </c>
    </row>
    <row r="157" spans="1:10" x14ac:dyDescent="0.25">
      <c r="A157">
        <v>20</v>
      </c>
      <c r="C157" t="str">
        <f ca="1">OFFSET('42p stat'!$A$1,A157*20,0)</f>
        <v>omp non hash</v>
      </c>
      <c r="D157" s="5">
        <f ca="1">OFFSET('42p trace'!$U$56,(A50-1)*56,0)</f>
        <v>11.371559619599999</v>
      </c>
      <c r="E157" s="5">
        <f ca="1">OFFSET('42p trace'!$V$56,(A50-1)*56,0)</f>
        <v>11.352722433599993</v>
      </c>
      <c r="F157" s="5">
        <f ca="1">OFFSET('42p stat'!$H$1,A157*20,1)</f>
        <v>11.347042</v>
      </c>
      <c r="G157" s="5">
        <f ca="1">OFFSET('42p stat'!$K$1,A157*20,1)</f>
        <v>11.064568</v>
      </c>
      <c r="H157" s="5">
        <f ca="1">OFFSET('42p stat'!$N$1,A157*20,1)</f>
        <v>0.103751</v>
      </c>
      <c r="J157" s="5">
        <f t="shared" ref="J157:J166" ca="1" si="13">SUM(D157:H157)</f>
        <v>45.239643053199998</v>
      </c>
    </row>
    <row r="158" spans="1:10" x14ac:dyDescent="0.25">
      <c r="A158">
        <v>21</v>
      </c>
      <c r="C158" t="str">
        <f ca="1">OFFSET('42p stat'!$A$1,A158*20,0)</f>
        <v>non CUDA transp Time</v>
      </c>
      <c r="D158" s="5">
        <f ca="1">OFFSET('42p trace'!$U$56,(A51-1)*56,0)</f>
        <v>52.299852977600018</v>
      </c>
      <c r="E158" s="5">
        <f ca="1">OFFSET('42p trace'!$V$56,(A51-1)*56,0)</f>
        <v>52.994383776399999</v>
      </c>
      <c r="F158" s="5">
        <f ca="1">OFFSET('42p stat'!$H$1,A158*20,1)</f>
        <v>52.977449</v>
      </c>
      <c r="G158" s="5">
        <f ca="1">OFFSET('42p stat'!$K$1,A158*20,1)</f>
        <v>52.568182999999998</v>
      </c>
      <c r="H158" s="5">
        <f ca="1">OFFSET('42p stat'!$N$1,A158*20,1)</f>
        <v>8.4768999999999997E-2</v>
      </c>
      <c r="J158" s="5">
        <f t="shared" ca="1" si="13"/>
        <v>210.92463775400003</v>
      </c>
    </row>
    <row r="159" spans="1:10" x14ac:dyDescent="0.25">
      <c r="A159">
        <v>22</v>
      </c>
      <c r="C159" t="str">
        <f ca="1">OFFSET('42p stat'!$A$1,A159*20,0)</f>
        <v>non CUDA transp</v>
      </c>
      <c r="D159" s="5">
        <f ca="1">OFFSET('42p trace'!$U$56,(A52-1)*56,0)</f>
        <v>93.796096832399996</v>
      </c>
      <c r="E159" s="5">
        <f ca="1">OFFSET('42p trace'!$V$56,(A52-1)*56,0)</f>
        <v>0</v>
      </c>
      <c r="F159" s="5">
        <f ca="1">OFFSET('42p stat'!$H$1,A159*20,1)</f>
        <v>0</v>
      </c>
      <c r="G159" s="5">
        <f ca="1">OFFSET('42p stat'!$K$1,A159*20,1)</f>
        <v>0</v>
      </c>
      <c r="H159" s="5">
        <f ca="1">OFFSET('42p stat'!$N$1,A159*20,1)</f>
        <v>0</v>
      </c>
      <c r="J159" s="5">
        <f t="shared" ca="1" si="13"/>
        <v>93.796096832399996</v>
      </c>
    </row>
    <row r="160" spans="1:10" x14ac:dyDescent="0.25">
      <c r="A160">
        <v>23</v>
      </c>
      <c r="C160" t="str">
        <f ca="1">OFFSET('42p stat'!$A$1,A160*20,0)</f>
        <v>non CUDA transp non hash</v>
      </c>
      <c r="D160" s="5">
        <f ca="1">OFFSET('42p trace'!$U$56,(A53-1)*56,0)</f>
        <v>58.991400984399974</v>
      </c>
      <c r="E160" s="5">
        <f ca="1">OFFSET('42p trace'!$V$56,(A53-1)*56,0)</f>
        <v>58.702724361600012</v>
      </c>
      <c r="F160" s="5">
        <f ca="1">OFFSET('42p stat'!$H$1,A160*20,1)</f>
        <v>58.674518999999997</v>
      </c>
      <c r="G160" s="5">
        <f ca="1">OFFSET('42p stat'!$K$1,A160*20,1)</f>
        <v>57.601495</v>
      </c>
      <c r="H160" s="5">
        <f ca="1">OFFSET('42p stat'!$N$1,A160*20,1)</f>
        <v>8.3899000000000001E-2</v>
      </c>
      <c r="J160" s="5">
        <f t="shared" ca="1" si="13"/>
        <v>234.054038346</v>
      </c>
    </row>
    <row r="161" spans="1:10" x14ac:dyDescent="0.25">
      <c r="A161">
        <v>24</v>
      </c>
      <c r="C161" t="str">
        <f ca="1">OFFSET('42p stat'!$A$1,A161*20,0)</f>
        <v>non CUDA AVX Time</v>
      </c>
      <c r="D161" s="5">
        <f ca="1">OFFSET('42p trace'!$U$56,(A54-1)*56,0)</f>
        <v>53.784231142400046</v>
      </c>
      <c r="E161" s="5">
        <f ca="1">OFFSET('42p trace'!$V$56,(A54-1)*56,0)</f>
        <v>45.877501969600033</v>
      </c>
      <c r="F161" s="5">
        <f ca="1">OFFSET('42p stat'!$H$1,A161*20,1)</f>
        <v>45.865377000000002</v>
      </c>
      <c r="G161" s="5">
        <f ca="1">OFFSET('42p stat'!$K$1,A161*20,1)</f>
        <v>45.687339000000001</v>
      </c>
      <c r="H161" s="5">
        <f ca="1">OFFSET('42p stat'!$N$1,A161*20,1)</f>
        <v>4.3833999999999998E-2</v>
      </c>
      <c r="J161" s="5">
        <f t="shared" ca="1" si="13"/>
        <v>191.2582831120001</v>
      </c>
    </row>
    <row r="162" spans="1:10" x14ac:dyDescent="0.25">
      <c r="A162">
        <v>25</v>
      </c>
      <c r="C162" t="str">
        <f ca="1">OFFSET('42p stat'!$A$1,A162*20,0)</f>
        <v>non CUDA AVX</v>
      </c>
      <c r="D162" s="5">
        <f ca="1">OFFSET('42p trace'!$U$56,(A55-1)*56,0)</f>
        <v>42.03735749639997</v>
      </c>
      <c r="E162" s="5">
        <f ca="1">OFFSET('42p trace'!$V$56,(A55-1)*56,0)</f>
        <v>0</v>
      </c>
      <c r="F162" s="5">
        <f ca="1">OFFSET('42p stat'!$H$1,A162*20,1)</f>
        <v>0</v>
      </c>
      <c r="G162" s="5">
        <f ca="1">OFFSET('42p stat'!$K$1,A162*20,1)</f>
        <v>0</v>
      </c>
      <c r="H162" s="5">
        <f ca="1">OFFSET('42p stat'!$N$1,A162*20,1)</f>
        <v>0</v>
      </c>
      <c r="J162" s="5">
        <f t="shared" ca="1" si="13"/>
        <v>42.03735749639997</v>
      </c>
    </row>
    <row r="163" spans="1:10" x14ac:dyDescent="0.25">
      <c r="A163">
        <v>26</v>
      </c>
      <c r="C163" t="str">
        <f ca="1">OFFSET('42p stat'!$A$1,A163*20,0)</f>
        <v>non CUDA AVX non hash</v>
      </c>
      <c r="D163" s="5">
        <f ca="1">OFFSET('42p trace'!$U$56,(A56-1)*56,0)</f>
        <v>41.693684601599983</v>
      </c>
      <c r="E163" s="5">
        <f ca="1">OFFSET('42p trace'!$V$56,(A56-1)*56,0)</f>
        <v>41.304041323599975</v>
      </c>
      <c r="F163" s="5">
        <f ca="1">OFFSET('42p stat'!$H$1,A163*20,1)</f>
        <v>41.172308000000001</v>
      </c>
      <c r="G163" s="5">
        <f ca="1">OFFSET('42p stat'!$K$1,A163*20,1)</f>
        <v>40.492500999999997</v>
      </c>
      <c r="H163" s="5">
        <f ca="1">OFFSET('42p stat'!$N$1,A163*20,1)</f>
        <v>0.10449</v>
      </c>
      <c r="J163" s="5">
        <f t="shared" ca="1" si="13"/>
        <v>164.76702492519996</v>
      </c>
    </row>
    <row r="164" spans="1:10" x14ac:dyDescent="0.25">
      <c r="A164">
        <v>27</v>
      </c>
      <c r="C164" t="str">
        <f ca="1">OFFSET('42p stat'!$A$1,A164*20,0)</f>
        <v>non CUDA AVX_OMP Time</v>
      </c>
      <c r="D164" s="5">
        <f ca="1">OFFSET('42p trace'!$U$56,(A57-1)*56,0)</f>
        <v>14.45365752640001</v>
      </c>
      <c r="E164" s="5">
        <f ca="1">OFFSET('42p trace'!$V$56,(A57-1)*56,0)</f>
        <v>8.2673238164000082</v>
      </c>
      <c r="F164" s="5">
        <f ca="1">OFFSET('42p stat'!$H$1,A164*20,1)</f>
        <v>8.2544579999999996</v>
      </c>
      <c r="G164" s="5">
        <f ca="1">OFFSET('42p stat'!$K$1,A164*20,1)</f>
        <v>8.2278369999999992</v>
      </c>
      <c r="H164" s="5">
        <f ca="1">OFFSET('42p stat'!$N$1,A164*20,1)</f>
        <v>4.2143E-2</v>
      </c>
      <c r="J164" s="5">
        <f t="shared" ca="1" si="13"/>
        <v>39.24541934280002</v>
      </c>
    </row>
    <row r="165" spans="1:10" x14ac:dyDescent="0.25">
      <c r="A165">
        <v>28</v>
      </c>
      <c r="C165" t="str">
        <f ca="1">OFFSET('42p stat'!$A$1,A165*20,0)</f>
        <v>non CUDA AVX_OMP</v>
      </c>
      <c r="D165" s="5">
        <f ca="1">OFFSET('42p trace'!$U$56,(A58-1)*56,0)</f>
        <v>25.461032435599961</v>
      </c>
      <c r="E165" s="5">
        <f ca="1">OFFSET('42p trace'!$V$56,(A58-1)*56,0)</f>
        <v>0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>
        <f t="shared" ca="1" si="13"/>
        <v>25.461032435599961</v>
      </c>
    </row>
    <row r="166" spans="1:10" x14ac:dyDescent="0.25">
      <c r="A166">
        <v>29</v>
      </c>
      <c r="C166" t="str">
        <f ca="1">OFFSET('42p stat'!$A$1,A166*20,0)</f>
        <v>non CUDA AVX_OMP non hash</v>
      </c>
      <c r="D166" s="5">
        <f ca="1">OFFSET('42p trace'!$U$56,(A59-1)*56,0)</f>
        <v>20.552987810000001</v>
      </c>
      <c r="E166" s="5">
        <f ca="1">OFFSET('42p trace'!$V$56,(A59-1)*56,0)</f>
        <v>20.375379849600009</v>
      </c>
      <c r="F166" s="5">
        <f ca="1">OFFSET('42p stat'!$H$1,A166*20,1)</f>
        <v>20.353370000000002</v>
      </c>
      <c r="G166" s="5">
        <f ca="1">OFFSET('42p stat'!$K$1,A166*20,1)</f>
        <v>19.861767</v>
      </c>
      <c r="H166" s="5">
        <f ca="1">OFFSET('42p stat'!$N$1,A166*20,1)</f>
        <v>8.5453000000000001E-2</v>
      </c>
      <c r="J166" s="5">
        <f t="shared" ca="1" si="13"/>
        <v>81.228957659600013</v>
      </c>
    </row>
    <row r="167" spans="1:10" x14ac:dyDescent="0.25">
      <c r="A167">
        <v>30</v>
      </c>
      <c r="C167" t="str">
        <f ca="1">OFFSET('42p stat'!$A$1,A167*20,0)</f>
        <v>non CUDA transp_AVX Time</v>
      </c>
      <c r="D167" s="5">
        <f ca="1">OFFSET('42p trace'!$U$56,(A60-1)*56,0)</f>
        <v>69.375427926400008</v>
      </c>
      <c r="E167" s="5">
        <f ca="1">OFFSET('42p trace'!$V$56,(A60-1)*56,0)</f>
        <v>63.601906249999963</v>
      </c>
      <c r="F167" s="5">
        <f ca="1">OFFSET('42p stat'!$H$1,A167*20,1)</f>
        <v>63.596316000000002</v>
      </c>
      <c r="G167" s="5">
        <f ca="1">OFFSET('42p stat'!$K$1,A167*20,1)</f>
        <v>63.513049000000002</v>
      </c>
      <c r="H167" s="5">
        <f ca="1">OFFSET('42p stat'!$N$1,A167*20,1)</f>
        <v>9.1156000000000001E-2</v>
      </c>
      <c r="J167" s="5">
        <f t="shared" ref="J167:J187" ca="1" si="14">SUM(D167:H167)</f>
        <v>260.17785517639999</v>
      </c>
    </row>
    <row r="168" spans="1:10" x14ac:dyDescent="0.25">
      <c r="A168">
        <v>31</v>
      </c>
      <c r="C168" t="str">
        <f ca="1">OFFSET('42p stat'!$A$1,A168*20,0)</f>
        <v>non CUDA transp_AVX</v>
      </c>
      <c r="D168" s="5">
        <f ca="1">OFFSET('42p trace'!$U$56,(A61-1)*56,0)</f>
        <v>54.41259757640001</v>
      </c>
      <c r="E168" s="5">
        <f ca="1">OFFSET('42p trace'!$V$56,(A61-1)*56,0)</f>
        <v>0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>
        <f t="shared" ca="1" si="14"/>
        <v>54.41259757640001</v>
      </c>
    </row>
    <row r="169" spans="1:10" x14ac:dyDescent="0.25">
      <c r="A169">
        <v>32</v>
      </c>
      <c r="C169" t="str">
        <f ca="1">OFFSET('42p stat'!$A$1,A169*20,0)</f>
        <v>non CUDA transp_AVX non hash</v>
      </c>
      <c r="D169" s="5">
        <f ca="1">OFFSET('42p trace'!$U$56,(A62-1)*56,0)</f>
        <v>39.474344000000066</v>
      </c>
      <c r="E169" s="5">
        <f ca="1">OFFSET('42p trace'!$V$56,(A62-1)*56,0)</f>
        <v>39.311173928400024</v>
      </c>
      <c r="F169" s="5">
        <f ca="1">OFFSET('42p stat'!$H$1,A169*20,1)</f>
        <v>39.295591999999999</v>
      </c>
      <c r="G169" s="5">
        <f ca="1">OFFSET('42p stat'!$K$1,A169*20,1)</f>
        <v>39.265321</v>
      </c>
      <c r="H169" s="5">
        <f ca="1">OFFSET('42p stat'!$N$1,A169*20,1)</f>
        <v>7.8064999999999996E-2</v>
      </c>
      <c r="J169" s="5">
        <f t="shared" ca="1" si="14"/>
        <v>157.42449592840009</v>
      </c>
    </row>
    <row r="170" spans="1:10" x14ac:dyDescent="0.25">
      <c r="A170">
        <v>33</v>
      </c>
      <c r="C170" t="str">
        <f ca="1">OFFSET('42p stat'!$A$1,A170*20,0)</f>
        <v>non CUDA transp_AVX_OMP Time</v>
      </c>
      <c r="D170" s="5">
        <f ca="1">OFFSET('42p trace'!$U$56,(A63-1)*56,0)</f>
        <v>76.793744278400041</v>
      </c>
      <c r="E170" s="5">
        <f ca="1">OFFSET('42p trace'!$V$56,(A63-1)*56,0)</f>
        <v>70.311245960400043</v>
      </c>
      <c r="F170" s="5">
        <f ca="1">OFFSET('42p stat'!$H$1,A170*20,1)</f>
        <v>70.259283999999994</v>
      </c>
      <c r="G170" s="5">
        <f ca="1">OFFSET('42p stat'!$K$1,A170*20,1)</f>
        <v>70.188616999999994</v>
      </c>
      <c r="H170" s="5">
        <f ca="1">OFFSET('42p stat'!$N$1,A170*20,1)</f>
        <v>0.119768</v>
      </c>
      <c r="J170" s="5">
        <f t="shared" ca="1" si="14"/>
        <v>287.67265923880007</v>
      </c>
    </row>
    <row r="171" spans="1:10" x14ac:dyDescent="0.25">
      <c r="A171">
        <v>34</v>
      </c>
      <c r="C171" t="str">
        <f ca="1">OFFSET('42p stat'!$A$1,A171*20,0)</f>
        <v>non CUDA transp_AVX_OMP</v>
      </c>
      <c r="D171" s="5">
        <f ca="1">OFFSET('42p trace'!$U$56,(A64-1)*56,0)</f>
        <v>86.971967654400018</v>
      </c>
      <c r="E171" s="5">
        <f ca="1">OFFSET('42p trace'!$V$56,(A64-1)*56,0)</f>
        <v>0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>
        <f t="shared" ca="1" si="14"/>
        <v>86.971967654400018</v>
      </c>
    </row>
    <row r="172" spans="1:10" x14ac:dyDescent="0.25">
      <c r="A172">
        <v>35</v>
      </c>
      <c r="C172" t="str">
        <f ca="1">OFFSET('42p stat'!$A$1,A172*20,0)</f>
        <v>non CUDA transp_AVX_OMP non hash</v>
      </c>
      <c r="D172" s="5">
        <f ca="1">OFFSET('42p trace'!$U$56,(A65-1)*56,0)</f>
        <v>41.962506353600041</v>
      </c>
      <c r="E172" s="5">
        <f ca="1">OFFSET('42p trace'!$V$56,(A65-1)*56,0)</f>
        <v>41.976237959999992</v>
      </c>
      <c r="F172" s="5">
        <f ca="1">OFFSET('42p stat'!$H$1,A172*20,1)</f>
        <v>41.999972999999997</v>
      </c>
      <c r="G172" s="5">
        <f ca="1">OFFSET('42p stat'!$K$1,A172*20,1)</f>
        <v>42.037326999999998</v>
      </c>
      <c r="H172" s="5">
        <f ca="1">OFFSET('42p stat'!$N$1,A172*20,1)</f>
        <v>0.13944100000000001</v>
      </c>
      <c r="J172" s="5">
        <f t="shared" ca="1" si="14"/>
        <v>168.11548531360003</v>
      </c>
    </row>
    <row r="173" spans="1:10" x14ac:dyDescent="0.25">
      <c r="A173">
        <v>36</v>
      </c>
      <c r="C173">
        <f ca="1">OFFSET('42p stat'!$A$1,A173*20,0)</f>
        <v>0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14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14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14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14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14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14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14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14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14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14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14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14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14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14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14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1.6365308961332239</v>
      </c>
      <c r="E194" s="8">
        <f ca="1">$D$192*SQRT(E138)/$E$192</f>
        <v>1.4850919004091299</v>
      </c>
      <c r="F194" s="8">
        <f ca="1">$D$192*SQRT(F138)/$E$192</f>
        <v>0.80448633949371695</v>
      </c>
      <c r="G194" s="8">
        <f ca="1">$D$192*SQRT(G138)/$E$192</f>
        <v>0.46680032531265442</v>
      </c>
      <c r="H194" s="8">
        <f ca="1">$D$192*SQRT(H138)/$E$192</f>
        <v>0.35370870528162013</v>
      </c>
      <c r="J194" s="8">
        <f ca="1">$D$192*SQRT(J138)/$E$192</f>
        <v>2.423621667875457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5">$D$192*SQRT(D139)/$E$192</f>
        <v>1.4738621063951334</v>
      </c>
      <c r="E195" s="8">
        <f t="shared" ca="1" si="15"/>
        <v>0</v>
      </c>
      <c r="F195" s="8">
        <f t="shared" ca="1" si="15"/>
        <v>0</v>
      </c>
      <c r="G195" s="8">
        <f t="shared" ca="1" si="15"/>
        <v>0</v>
      </c>
      <c r="H195" s="8">
        <f t="shared" ca="1" si="15"/>
        <v>0</v>
      </c>
      <c r="J195" s="8">
        <f t="shared" ref="J195:J243" ca="1" si="16">$D$192*SQRT(J139)/$E$192</f>
        <v>1.4738621063951334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7">$D$192*SQRT(D140)/$E$192</f>
        <v>0.92412895906906123</v>
      </c>
      <c r="E196" s="8">
        <f t="shared" ca="1" si="17"/>
        <v>0.9185444642671563</v>
      </c>
      <c r="F196" s="8">
        <f t="shared" ca="1" si="17"/>
        <v>0.34165065788316579</v>
      </c>
      <c r="G196" s="8">
        <f t="shared" ca="1" si="17"/>
        <v>0.19862238093427434</v>
      </c>
      <c r="H196" s="8">
        <f t="shared" ca="1" si="17"/>
        <v>1.4434970869385224E-2</v>
      </c>
      <c r="J196" s="8">
        <f t="shared" ca="1" si="16"/>
        <v>1.3616617261456325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8">$D$192*SQRT(D141)/$E$192</f>
        <v>1.6603344143188516</v>
      </c>
      <c r="E197" s="8">
        <f t="shared" ca="1" si="18"/>
        <v>1.6324686451433004</v>
      </c>
      <c r="F197" s="8">
        <f t="shared" ca="1" si="18"/>
        <v>0.34734119967547761</v>
      </c>
      <c r="G197" s="8">
        <f t="shared" ca="1" si="18"/>
        <v>2.0923401635489388E-2</v>
      </c>
      <c r="H197" s="8">
        <f t="shared" ca="1" si="18"/>
        <v>1.0511156739388865E-2</v>
      </c>
      <c r="J197" s="8">
        <f t="shared" ca="1" si="16"/>
        <v>2.3543275954912319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9">$D$192*SQRT(D142)/$E$192</f>
        <v>1.3787157225213917</v>
      </c>
      <c r="E198" s="8">
        <f t="shared" ca="1" si="19"/>
        <v>1.4028741041504789</v>
      </c>
      <c r="F198" s="8">
        <f t="shared" ca="1" si="19"/>
        <v>0.33269878537800524</v>
      </c>
      <c r="G198" s="8">
        <f t="shared" ca="1" si="19"/>
        <v>1.7639999999999999E-2</v>
      </c>
      <c r="H198" s="8">
        <f t="shared" ca="1" si="19"/>
        <v>1.0627466301993151E-2</v>
      </c>
      <c r="J198" s="8">
        <f t="shared" ca="1" si="16"/>
        <v>1.9950000977583162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20">$D$192*SQRT(D143)/$E$192</f>
        <v>3.6196791308462024</v>
      </c>
      <c r="E199" s="8">
        <f t="shared" ca="1" si="20"/>
        <v>3.6362187857228152</v>
      </c>
      <c r="F199" s="8">
        <f t="shared" ca="1" si="20"/>
        <v>0.81532174141010127</v>
      </c>
      <c r="G199" s="8">
        <f t="shared" ca="1" si="20"/>
        <v>1.9480073100478858E-2</v>
      </c>
      <c r="H199" s="8">
        <f t="shared" ca="1" si="20"/>
        <v>1.2405422040382181E-2</v>
      </c>
      <c r="J199" s="8">
        <f t="shared" ca="1" si="16"/>
        <v>5.1951368584174009</v>
      </c>
    </row>
    <row r="200" spans="1:10" x14ac:dyDescent="0.25">
      <c r="A200">
        <v>7</v>
      </c>
      <c r="C200" t="str">
        <f ca="1">OFFSET('42p stat'!$A$1,A200*20,0)</f>
        <v>CUDA ant add CPU12</v>
      </c>
      <c r="D200" s="8">
        <f t="shared" ref="D200:H200" ca="1" si="21">$D$192*SQRT(D144)/$E$192</f>
        <v>5.1509901406793581</v>
      </c>
      <c r="E200" s="8">
        <f t="shared" ca="1" si="21"/>
        <v>1.8741470141075696</v>
      </c>
      <c r="F200" s="8">
        <f t="shared" ca="1" si="21"/>
        <v>1.6607252681741191</v>
      </c>
      <c r="G200" s="8">
        <f t="shared" ca="1" si="21"/>
        <v>1.5791471014544527</v>
      </c>
      <c r="H200" s="8">
        <f t="shared" ca="1" si="21"/>
        <v>0.32147513466518679</v>
      </c>
      <c r="J200" s="8">
        <f t="shared" ca="1" si="16"/>
        <v>5.9498056024088948</v>
      </c>
    </row>
    <row r="201" spans="1:10" x14ac:dyDescent="0.25">
      <c r="A201">
        <v>8</v>
      </c>
      <c r="C201" t="str">
        <f ca="1">OFFSET('42p stat'!$A$1,A201*20,0)</f>
        <v>CUDA opt</v>
      </c>
      <c r="D201" s="8">
        <f t="shared" ref="D201:H201" ca="1" si="22">$D$192*SQRT(D145)/$E$192</f>
        <v>0.5433041185367723</v>
      </c>
      <c r="E201" s="8">
        <f t="shared" ca="1" si="22"/>
        <v>0</v>
      </c>
      <c r="F201" s="8">
        <f t="shared" ca="1" si="22"/>
        <v>0</v>
      </c>
      <c r="G201" s="8">
        <f t="shared" ca="1" si="22"/>
        <v>0</v>
      </c>
      <c r="H201" s="8">
        <f t="shared" ca="1" si="22"/>
        <v>0</v>
      </c>
      <c r="J201" s="8">
        <f t="shared" ca="1" si="16"/>
        <v>0.5433041185367723</v>
      </c>
    </row>
    <row r="202" spans="1:10" x14ac:dyDescent="0.25">
      <c r="A202">
        <v>9</v>
      </c>
      <c r="C202" t="str">
        <f ca="1">OFFSET('42p stat'!$A$1,A202*20,0)</f>
        <v>CUDA opt Time</v>
      </c>
      <c r="D202" s="8">
        <f t="shared" ref="D202:H202" ca="1" si="23">$D$192*SQRT(D146)/$E$192</f>
        <v>1.7824521326015639</v>
      </c>
      <c r="E202" s="8">
        <f t="shared" ca="1" si="23"/>
        <v>1.8080380076620821</v>
      </c>
      <c r="F202" s="8">
        <f t="shared" ca="1" si="23"/>
        <v>0.35766665159614752</v>
      </c>
      <c r="G202" s="8">
        <f t="shared" ca="1" si="23"/>
        <v>2.7539220613517733E-2</v>
      </c>
      <c r="H202" s="8">
        <f t="shared" ca="1" si="23"/>
        <v>0</v>
      </c>
      <c r="J202" s="8">
        <f t="shared" ca="1" si="16"/>
        <v>2.5641413542358644</v>
      </c>
    </row>
    <row r="203" spans="1:10" x14ac:dyDescent="0.25">
      <c r="A203">
        <v>10</v>
      </c>
      <c r="C203" t="str">
        <f ca="1">OFFSET('42p stat'!$A$1,A203*20,0)</f>
        <v>CUDA opt non hash</v>
      </c>
      <c r="D203" s="8">
        <f t="shared" ref="D203:H203" ca="1" si="24">$D$192*SQRT(D147)/$E$192</f>
        <v>1.8348725339837986</v>
      </c>
      <c r="E203" s="8">
        <f t="shared" ca="1" si="24"/>
        <v>1.8272608080146151</v>
      </c>
      <c r="F203" s="8">
        <f t="shared" ca="1" si="24"/>
        <v>0.37179159353594854</v>
      </c>
      <c r="G203" s="8">
        <f t="shared" ca="1" si="24"/>
        <v>2.705652039712424E-2</v>
      </c>
      <c r="H203" s="8">
        <f t="shared" ca="1" si="24"/>
        <v>0</v>
      </c>
      <c r="J203" s="8">
        <f t="shared" ca="1" si="16"/>
        <v>2.6162187066058435</v>
      </c>
    </row>
    <row r="204" spans="1:10" x14ac:dyDescent="0.25">
      <c r="A204">
        <v>11</v>
      </c>
      <c r="C204" t="str">
        <f ca="1">OFFSET('42p stat'!$A$1,A204*20,0)</f>
        <v>CUDA opt ant</v>
      </c>
      <c r="D204" s="8">
        <f t="shared" ref="D204:H204" ca="1" si="25">$D$192*SQRT(D148)/$E$192</f>
        <v>1.5431411516012115</v>
      </c>
      <c r="E204" s="8">
        <f t="shared" ca="1" si="25"/>
        <v>1.5364577901970757</v>
      </c>
      <c r="F204" s="8">
        <f t="shared" ca="1" si="25"/>
        <v>0.34379103983670078</v>
      </c>
      <c r="G204" s="8">
        <f t="shared" ca="1" si="25"/>
        <v>1.4580608492103474E-2</v>
      </c>
      <c r="H204" s="8">
        <f t="shared" ca="1" si="25"/>
        <v>0</v>
      </c>
      <c r="J204" s="8">
        <f t="shared" ca="1" si="16"/>
        <v>2.204629680476609</v>
      </c>
    </row>
    <row r="205" spans="1:10" x14ac:dyDescent="0.25">
      <c r="A205">
        <v>12</v>
      </c>
      <c r="C205" t="str">
        <f ca="1">OFFSET('42p stat'!$A$1,A205*20,0)</f>
        <v>CUDA opt ant non hash</v>
      </c>
      <c r="D205" s="8">
        <f t="shared" ref="D205:H205" ca="1" si="26">$D$192*SQRT(D149)/$E$192</f>
        <v>2.0231633072199751</v>
      </c>
      <c r="E205" s="8">
        <f t="shared" ca="1" si="26"/>
        <v>1.998433534579803</v>
      </c>
      <c r="F205" s="8">
        <f t="shared" ca="1" si="26"/>
        <v>0.40763985571580214</v>
      </c>
      <c r="G205" s="8">
        <f t="shared" ca="1" si="26"/>
        <v>8.0383898885286707E-3</v>
      </c>
      <c r="H205" s="8">
        <f t="shared" ca="1" si="26"/>
        <v>0</v>
      </c>
      <c r="J205" s="8">
        <f t="shared" ca="1" si="16"/>
        <v>2.8728315696355033</v>
      </c>
    </row>
    <row r="206" spans="1:10" x14ac:dyDescent="0.25">
      <c r="A206">
        <v>13</v>
      </c>
      <c r="C206" t="str">
        <f ca="1">OFFSET('42p stat'!$A$1,A206*20,0)</f>
        <v>CUDA opt ant par</v>
      </c>
      <c r="D206" s="8">
        <f t="shared" ref="D206:H206" ca="1" si="27">$D$192*SQRT(D150)/$E$192</f>
        <v>0.87273144118561574</v>
      </c>
      <c r="E206" s="8">
        <f t="shared" ca="1" si="27"/>
        <v>0.8741591210757913</v>
      </c>
      <c r="F206" s="8">
        <f t="shared" ca="1" si="27"/>
        <v>0.2026238103284014</v>
      </c>
      <c r="G206" s="8">
        <f t="shared" ca="1" si="27"/>
        <v>1.2589853692557352E-2</v>
      </c>
      <c r="H206" s="8">
        <f t="shared" ca="1" si="27"/>
        <v>0</v>
      </c>
      <c r="J206" s="8">
        <f t="shared" ca="1" si="16"/>
        <v>1.2518103891252548</v>
      </c>
    </row>
    <row r="207" spans="1:10" x14ac:dyDescent="0.25">
      <c r="A207">
        <v>14</v>
      </c>
      <c r="C207" t="str">
        <f ca="1">OFFSET('42p stat'!$A$1,A207*20,0)</f>
        <v>non CUDA Time</v>
      </c>
      <c r="D207" s="8">
        <f t="shared" ref="D207:H207" ca="1" si="28">$D$192*SQRT(D151)/$E$192</f>
        <v>7.0459354747518637</v>
      </c>
      <c r="E207" s="8">
        <f t="shared" ca="1" si="28"/>
        <v>6.5532225693132187</v>
      </c>
      <c r="F207" s="8">
        <f t="shared" ca="1" si="28"/>
        <v>6.5513976591673933</v>
      </c>
      <c r="G207" s="8">
        <f t="shared" ca="1" si="28"/>
        <v>6.4860123478488685</v>
      </c>
      <c r="H207" s="8">
        <f t="shared" ca="1" si="28"/>
        <v>0.14546237418659164</v>
      </c>
      <c r="J207" s="8">
        <f t="shared" ca="1" si="16"/>
        <v>13.326674736205538</v>
      </c>
    </row>
    <row r="208" spans="1:10" x14ac:dyDescent="0.25">
      <c r="A208">
        <v>15</v>
      </c>
      <c r="C208" t="str">
        <f ca="1">OFFSET('42p stat'!$A$1,A208*20,0)</f>
        <v>non CUDA</v>
      </c>
      <c r="D208" s="8">
        <f t="shared" ref="D208:H208" ca="1" si="29">$D$192*SQRT(D152)/$E$192</f>
        <v>2.0463047769071077</v>
      </c>
      <c r="E208" s="8">
        <f t="shared" ca="1" si="29"/>
        <v>0</v>
      </c>
      <c r="F208" s="8">
        <f t="shared" ca="1" si="29"/>
        <v>0</v>
      </c>
      <c r="G208" s="8">
        <f t="shared" ca="1" si="29"/>
        <v>0</v>
      </c>
      <c r="H208" s="8">
        <f t="shared" ca="1" si="29"/>
        <v>0</v>
      </c>
      <c r="J208" s="8">
        <f t="shared" ca="1" si="16"/>
        <v>2.0463047769071077</v>
      </c>
    </row>
    <row r="209" spans="1:10" x14ac:dyDescent="0.25">
      <c r="A209">
        <v>16</v>
      </c>
      <c r="C209" t="str">
        <f ca="1">OFFSET('42p stat'!$A$1,A209*20,0)</f>
        <v>non CUDA non hash</v>
      </c>
      <c r="D209" s="8">
        <f t="shared" ref="D209:H209" ca="1" si="30">$D$192*SQRT(D153)/$E$192</f>
        <v>3.1168377839473664</v>
      </c>
      <c r="E209" s="8">
        <f t="shared" ca="1" si="30"/>
        <v>3.1134898558502022</v>
      </c>
      <c r="F209" s="8">
        <f t="shared" ca="1" si="30"/>
        <v>3.1098118246144733</v>
      </c>
      <c r="G209" s="8">
        <f t="shared" ca="1" si="30"/>
        <v>3.0798963778932564</v>
      </c>
      <c r="H209" s="8">
        <f t="shared" ca="1" si="30"/>
        <v>0.11579204919164354</v>
      </c>
      <c r="J209" s="8">
        <f t="shared" ca="1" si="16"/>
        <v>6.2111670349179979</v>
      </c>
    </row>
    <row r="210" spans="1:10" x14ac:dyDescent="0.25">
      <c r="A210">
        <v>17</v>
      </c>
      <c r="C210" t="str">
        <f ca="1">OFFSET('42p stat'!$A$1,A210*20,0)</f>
        <v>Classic ACO</v>
      </c>
      <c r="D210" s="8">
        <f t="shared" ref="D210:H210" ca="1" si="31">$D$192*SQRT(D154)/$E$192</f>
        <v>83.063896047521212</v>
      </c>
      <c r="E210" s="8">
        <f t="shared" ca="1" si="31"/>
        <v>46.240969954561322</v>
      </c>
      <c r="F210" s="8">
        <f t="shared" ca="1" si="31"/>
        <v>45.877594616601421</v>
      </c>
      <c r="G210" s="8">
        <f t="shared" ca="1" si="31"/>
        <v>45.796660204359881</v>
      </c>
      <c r="H210" s="8">
        <f t="shared" ca="1" si="31"/>
        <v>0.41662740357302469</v>
      </c>
      <c r="J210" s="8">
        <f t="shared" ca="1" si="16"/>
        <v>115.0656311893533</v>
      </c>
    </row>
    <row r="211" spans="1:10" x14ac:dyDescent="0.25">
      <c r="A211">
        <v>18</v>
      </c>
      <c r="C211" t="str">
        <f ca="1">OFFSET('42p stat'!$A$1,A211*20,0)</f>
        <v>Classic ACO non hash</v>
      </c>
      <c r="D211" s="8">
        <f t="shared" ref="D211:H211" ca="1" si="32">$D$192*SQRT(D155)/$E$192</f>
        <v>14.534430528133313</v>
      </c>
      <c r="E211" s="8">
        <f t="shared" ca="1" si="32"/>
        <v>14.532391166757556</v>
      </c>
      <c r="F211" s="8">
        <f t="shared" ca="1" si="32"/>
        <v>14.396851070859627</v>
      </c>
      <c r="G211" s="8">
        <f t="shared" ca="1" si="32"/>
        <v>14.373208890909781</v>
      </c>
      <c r="H211" s="8">
        <f t="shared" ca="1" si="32"/>
        <v>0.14158988992156185</v>
      </c>
      <c r="J211" s="8">
        <f t="shared" ca="1" si="16"/>
        <v>28.919172983955725</v>
      </c>
    </row>
    <row r="212" spans="1:10" x14ac:dyDescent="0.25">
      <c r="A212">
        <v>19</v>
      </c>
      <c r="C212" t="str">
        <f ca="1">OFFSET('42p stat'!$A$1,A212*20,0)</f>
        <v>omp</v>
      </c>
      <c r="D212" s="8">
        <f t="shared" ref="D212:H212" ca="1" si="33">$D$192*SQRT(D156)/$E$192</f>
        <v>0.98580537722482942</v>
      </c>
      <c r="E212" s="8">
        <f t="shared" ca="1" si="33"/>
        <v>0.8903478132769449</v>
      </c>
      <c r="F212" s="8">
        <f t="shared" ca="1" si="33"/>
        <v>0.8902516774575604</v>
      </c>
      <c r="G212" s="8">
        <f t="shared" ca="1" si="33"/>
        <v>0.89302534279828794</v>
      </c>
      <c r="H212" s="8">
        <f t="shared" ca="1" si="33"/>
        <v>0.1115706651051252</v>
      </c>
      <c r="J212" s="8">
        <f t="shared" ca="1" si="16"/>
        <v>1.8349446301674679</v>
      </c>
    </row>
    <row r="213" spans="1:10" x14ac:dyDescent="0.25">
      <c r="A213">
        <v>20</v>
      </c>
      <c r="C213" t="str">
        <f ca="1">OFFSET('42p stat'!$A$1,A213*20,0)</f>
        <v>omp non hash</v>
      </c>
      <c r="D213" s="8">
        <f t="shared" ref="D213:H213" ca="1" si="34">$D$192*SQRT(D157)/$E$192</f>
        <v>0.93471903195190531</v>
      </c>
      <c r="E213" s="8">
        <f t="shared" ca="1" si="34"/>
        <v>0.93394452191677568</v>
      </c>
      <c r="F213" s="8">
        <f t="shared" ca="1" si="34"/>
        <v>0.93371083904172381</v>
      </c>
      <c r="G213" s="8">
        <f t="shared" ca="1" si="34"/>
        <v>0.92201566612287011</v>
      </c>
      <c r="H213" s="8">
        <f t="shared" ca="1" si="34"/>
        <v>8.9282679350476485E-2</v>
      </c>
      <c r="J213" s="8">
        <f t="shared" ca="1" si="16"/>
        <v>1.8643637668286364</v>
      </c>
    </row>
    <row r="214" spans="1:10" x14ac:dyDescent="0.25">
      <c r="A214">
        <v>21</v>
      </c>
      <c r="C214" t="str">
        <f ca="1">OFFSET('42p stat'!$A$1,A214*20,0)</f>
        <v>non CUDA transp Time</v>
      </c>
      <c r="D214" s="8">
        <f t="shared" ref="D214:H214" ca="1" si="35">$D$192*SQRT(D158)/$E$192</f>
        <v>2.0045703539599113</v>
      </c>
      <c r="E214" s="8">
        <f t="shared" ca="1" si="35"/>
        <v>2.0178365876126749</v>
      </c>
      <c r="F214" s="8">
        <f t="shared" ca="1" si="35"/>
        <v>2.0175141539944641</v>
      </c>
      <c r="G214" s="8">
        <f t="shared" ca="1" si="35"/>
        <v>2.0097061069360365</v>
      </c>
      <c r="H214" s="8">
        <f t="shared" ca="1" si="35"/>
        <v>8.0702985124467358E-2</v>
      </c>
      <c r="J214" s="8">
        <f t="shared" ca="1" si="16"/>
        <v>4.0256380572420225</v>
      </c>
    </row>
    <row r="215" spans="1:10" x14ac:dyDescent="0.25">
      <c r="A215">
        <v>22</v>
      </c>
      <c r="C215" t="str">
        <f ca="1">OFFSET('42p stat'!$A$1,A215*20,0)</f>
        <v>non CUDA transp</v>
      </c>
      <c r="D215" s="8">
        <f t="shared" ref="D215:H215" ca="1" si="36">$D$192*SQRT(D159)/$E$192</f>
        <v>2.6845002722717228</v>
      </c>
      <c r="E215" s="8">
        <f t="shared" ca="1" si="36"/>
        <v>0</v>
      </c>
      <c r="F215" s="8">
        <f t="shared" ca="1" si="36"/>
        <v>0</v>
      </c>
      <c r="G215" s="8">
        <f t="shared" ca="1" si="36"/>
        <v>0</v>
      </c>
      <c r="H215" s="8">
        <f t="shared" ca="1" si="36"/>
        <v>0</v>
      </c>
      <c r="J215" s="8">
        <f t="shared" ca="1" si="16"/>
        <v>2.6845002722717228</v>
      </c>
    </row>
    <row r="216" spans="1:10" x14ac:dyDescent="0.25">
      <c r="A216">
        <v>23</v>
      </c>
      <c r="C216" t="str">
        <f ca="1">OFFSET('42p stat'!$A$1,A216*20,0)</f>
        <v>non CUDA transp non hash</v>
      </c>
      <c r="D216" s="8">
        <f t="shared" ref="D216:H216" ca="1" si="37">$D$192*SQRT(D160)/$E$192</f>
        <v>2.1289498163257439</v>
      </c>
      <c r="E216" s="8">
        <f t="shared" ca="1" si="37"/>
        <v>2.1237343803193589</v>
      </c>
      <c r="F216" s="8">
        <f t="shared" ca="1" si="37"/>
        <v>2.1232241153038931</v>
      </c>
      <c r="G216" s="8">
        <f t="shared" ca="1" si="37"/>
        <v>2.1037200535812741</v>
      </c>
      <c r="H216" s="8">
        <f t="shared" ca="1" si="37"/>
        <v>8.0287782183841652E-2</v>
      </c>
      <c r="J216" s="8">
        <f t="shared" ca="1" si="16"/>
        <v>4.2406178646748955</v>
      </c>
    </row>
    <row r="217" spans="1:10" x14ac:dyDescent="0.25">
      <c r="A217">
        <v>24</v>
      </c>
      <c r="C217" t="str">
        <f ca="1">OFFSET('42p stat'!$A$1,A217*20,0)</f>
        <v>non CUDA AVX Time</v>
      </c>
      <c r="D217" s="8">
        <f t="shared" ref="D217:H217" ca="1" si="38">$D$192*SQRT(D161)/$E$192</f>
        <v>2.0328182523612091</v>
      </c>
      <c r="E217" s="8">
        <f t="shared" ca="1" si="38"/>
        <v>1.8774611131334544</v>
      </c>
      <c r="F217" s="8">
        <f t="shared" ca="1" si="38"/>
        <v>1.8772129995458695</v>
      </c>
      <c r="G217" s="8">
        <f t="shared" ca="1" si="38"/>
        <v>1.8735660196662407</v>
      </c>
      <c r="H217" s="8">
        <f t="shared" ca="1" si="38"/>
        <v>5.8033213662522593E-2</v>
      </c>
      <c r="J217" s="8">
        <f t="shared" ca="1" si="16"/>
        <v>3.8333740240238998</v>
      </c>
    </row>
    <row r="218" spans="1:10" x14ac:dyDescent="0.25">
      <c r="A218">
        <v>25</v>
      </c>
      <c r="C218" t="str">
        <f ca="1">OFFSET('42p stat'!$A$1,A218*20,0)</f>
        <v>non CUDA AVX</v>
      </c>
      <c r="D218" s="8">
        <f t="shared" ref="D218:H218" ca="1" si="39">$D$192*SQRT(D162)/$E$192</f>
        <v>1.7971683981094824</v>
      </c>
      <c r="E218" s="8">
        <f t="shared" ca="1" si="39"/>
        <v>0</v>
      </c>
      <c r="F218" s="8">
        <f t="shared" ca="1" si="39"/>
        <v>0</v>
      </c>
      <c r="G218" s="8">
        <f t="shared" ca="1" si="39"/>
        <v>0</v>
      </c>
      <c r="H218" s="8">
        <f t="shared" ca="1" si="39"/>
        <v>0</v>
      </c>
      <c r="J218" s="8">
        <f t="shared" ca="1" si="16"/>
        <v>1.7971683981094824</v>
      </c>
    </row>
    <row r="219" spans="1:10" x14ac:dyDescent="0.25">
      <c r="A219">
        <v>26</v>
      </c>
      <c r="C219" t="str">
        <f ca="1">OFFSET('42p stat'!$A$1,A219*20,0)</f>
        <v>non CUDA AVX non hash</v>
      </c>
      <c r="D219" s="8">
        <f t="shared" ref="D219:H219" ca="1" si="40">$D$192*SQRT(D163)/$E$192</f>
        <v>1.789807021807136</v>
      </c>
      <c r="E219" s="8">
        <f t="shared" ca="1" si="40"/>
        <v>1.7814241782840023</v>
      </c>
      <c r="F219" s="8">
        <f t="shared" ca="1" si="40"/>
        <v>1.7785811109578331</v>
      </c>
      <c r="G219" s="8">
        <f t="shared" ca="1" si="40"/>
        <v>1.7638366808840322</v>
      </c>
      <c r="H219" s="8">
        <f t="shared" ca="1" si="40"/>
        <v>8.9600087499957279E-2</v>
      </c>
      <c r="J219" s="8">
        <f t="shared" ca="1" si="16"/>
        <v>3.5580022567520895</v>
      </c>
    </row>
    <row r="220" spans="1:10" x14ac:dyDescent="0.25">
      <c r="A220">
        <v>27</v>
      </c>
      <c r="C220" t="str">
        <f ca="1">OFFSET('42p stat'!$A$1,A220*20,0)</f>
        <v>non CUDA AVX_OMP Time</v>
      </c>
      <c r="D220" s="8">
        <f t="shared" ref="D220:H220" ca="1" si="41">$D$192*SQRT(D164)/$E$192</f>
        <v>1.0538042584220115</v>
      </c>
      <c r="E220" s="8">
        <f t="shared" ca="1" si="41"/>
        <v>0.79699123173448105</v>
      </c>
      <c r="F220" s="8">
        <f t="shared" ca="1" si="41"/>
        <v>0.79637084141497794</v>
      </c>
      <c r="G220" s="8">
        <f t="shared" ca="1" si="41"/>
        <v>0.79508563839626734</v>
      </c>
      <c r="H220" s="8">
        <f t="shared" ca="1" si="41"/>
        <v>5.6902820457337619E-2</v>
      </c>
      <c r="J220" s="8">
        <f t="shared" ca="1" si="16"/>
        <v>1.7364630888521677</v>
      </c>
    </row>
    <row r="221" spans="1:10" x14ac:dyDescent="0.25">
      <c r="A221">
        <v>28</v>
      </c>
      <c r="C221" t="str">
        <f ca="1">OFFSET('42p stat'!$A$1,A221*20,0)</f>
        <v>non CUDA AVX_OMP</v>
      </c>
      <c r="D221" s="8">
        <f t="shared" ref="D221:H221" ca="1" si="42">$D$192*SQRT(D165)/$E$192</f>
        <v>1.3986500792163907</v>
      </c>
      <c r="E221" s="8">
        <f t="shared" ca="1" si="42"/>
        <v>0</v>
      </c>
      <c r="F221" s="8">
        <f t="shared" ca="1" si="42"/>
        <v>0</v>
      </c>
      <c r="G221" s="8">
        <f t="shared" ca="1" si="42"/>
        <v>0</v>
      </c>
      <c r="H221" s="8">
        <f t="shared" ca="1" si="42"/>
        <v>0</v>
      </c>
      <c r="J221" s="8">
        <f t="shared" ca="1" si="16"/>
        <v>1.3986500792163907</v>
      </c>
    </row>
    <row r="222" spans="1:10" x14ac:dyDescent="0.25">
      <c r="A222">
        <v>29</v>
      </c>
      <c r="C222" t="str">
        <f ca="1">OFFSET('42p stat'!$A$1,A222*20,0)</f>
        <v>non CUDA AVX_OMP non hash</v>
      </c>
      <c r="D222" s="8">
        <f t="shared" ref="D222:H222" ca="1" si="43">$D$192*SQRT(D166)/$E$192</f>
        <v>1.2566332636922837</v>
      </c>
      <c r="E222" s="8">
        <f t="shared" ca="1" si="43"/>
        <v>1.2511919055862164</v>
      </c>
      <c r="F222" s="8">
        <f t="shared" ca="1" si="43"/>
        <v>1.2505159430571047</v>
      </c>
      <c r="G222" s="8">
        <f t="shared" ca="1" si="43"/>
        <v>1.2353215298633793</v>
      </c>
      <c r="H222" s="8">
        <f t="shared" ca="1" si="43"/>
        <v>8.1027926642608841E-2</v>
      </c>
      <c r="J222" s="8">
        <f t="shared" ca="1" si="16"/>
        <v>2.4981960041002367</v>
      </c>
    </row>
    <row r="223" spans="1:10" x14ac:dyDescent="0.25">
      <c r="A223">
        <v>30</v>
      </c>
      <c r="C223" t="str">
        <f ca="1">OFFSET('42p stat'!$A$1,A223*20,0)</f>
        <v>non CUDA transp_AVX Time</v>
      </c>
      <c r="D223" s="8">
        <f t="shared" ref="D223:H223" ca="1" si="44">$D$192*SQRT(D167)/$E$192</f>
        <v>2.3087340423793221</v>
      </c>
      <c r="E223" s="8">
        <f t="shared" ca="1" si="44"/>
        <v>2.2105794853386289</v>
      </c>
      <c r="F223" s="8">
        <f t="shared" ca="1" si="44"/>
        <v>2.2104823344492033</v>
      </c>
      <c r="G223" s="8">
        <f t="shared" ca="1" si="44"/>
        <v>2.2090347622362128</v>
      </c>
      <c r="H223" s="8">
        <f t="shared" ca="1" si="44"/>
        <v>8.3688098269706204E-2</v>
      </c>
      <c r="J223" s="8">
        <f t="shared" ca="1" si="16"/>
        <v>4.4710161002744284</v>
      </c>
    </row>
    <row r="224" spans="1:10" x14ac:dyDescent="0.25">
      <c r="A224">
        <v>31</v>
      </c>
      <c r="C224" t="str">
        <f ca="1">OFFSET('42p stat'!$A$1,A224*20,0)</f>
        <v>non CUDA transp_AVX</v>
      </c>
      <c r="D224" s="8">
        <f t="shared" ref="D224:H224" ca="1" si="45">$D$192*SQRT(D168)/$E$192</f>
        <v>2.0446585771198977</v>
      </c>
      <c r="E224" s="8">
        <f t="shared" ca="1" si="45"/>
        <v>0</v>
      </c>
      <c r="F224" s="8">
        <f t="shared" ca="1" si="45"/>
        <v>0</v>
      </c>
      <c r="G224" s="8">
        <f t="shared" ca="1" si="45"/>
        <v>0</v>
      </c>
      <c r="H224" s="8">
        <f t="shared" ca="1" si="45"/>
        <v>0</v>
      </c>
      <c r="J224" s="8">
        <f t="shared" ca="1" si="16"/>
        <v>2.0446585771198977</v>
      </c>
    </row>
    <row r="225" spans="1:10" x14ac:dyDescent="0.25">
      <c r="A225">
        <v>32</v>
      </c>
      <c r="C225" t="str">
        <f ca="1">OFFSET('42p stat'!$A$1,A225*20,0)</f>
        <v>non CUDA transp_AVX non hash</v>
      </c>
      <c r="D225" s="8">
        <f t="shared" ref="D225:H225" ca="1" si="46">$D$192*SQRT(D169)/$E$192</f>
        <v>1.7415202548945574</v>
      </c>
      <c r="E225" s="8">
        <f t="shared" ca="1" si="46"/>
        <v>1.7379171773323463</v>
      </c>
      <c r="F225" s="8">
        <f t="shared" ca="1" si="46"/>
        <v>1.7375727105776033</v>
      </c>
      <c r="G225" s="8">
        <f t="shared" ca="1" si="46"/>
        <v>1.7369033200129478</v>
      </c>
      <c r="H225" s="8">
        <f t="shared" ca="1" si="46"/>
        <v>7.7446046251567924E-2</v>
      </c>
      <c r="J225" s="8">
        <f t="shared" ca="1" si="16"/>
        <v>3.4778209946992429</v>
      </c>
    </row>
    <row r="226" spans="1:10" x14ac:dyDescent="0.25">
      <c r="A226">
        <v>33</v>
      </c>
      <c r="C226" t="str">
        <f ca="1">OFFSET('42p stat'!$A$1,A226*20,0)</f>
        <v>non CUDA transp_AVX_OMP Time</v>
      </c>
      <c r="D226" s="8">
        <f t="shared" ref="D226:H226" ca="1" si="47">$D$192*SQRT(D170)/$E$192</f>
        <v>2.4290362204788201</v>
      </c>
      <c r="E226" s="8">
        <f t="shared" ca="1" si="47"/>
        <v>2.3242533531500942</v>
      </c>
      <c r="F226" s="8">
        <f t="shared" ca="1" si="47"/>
        <v>2.323394350575898</v>
      </c>
      <c r="G226" s="8">
        <f t="shared" ca="1" si="47"/>
        <v>2.3222256180965704</v>
      </c>
      <c r="H226" s="8">
        <f t="shared" ca="1" si="47"/>
        <v>9.5927133679684182E-2</v>
      </c>
      <c r="J226" s="8">
        <f t="shared" ca="1" si="16"/>
        <v>4.7013259570716306</v>
      </c>
    </row>
    <row r="227" spans="1:10" x14ac:dyDescent="0.25">
      <c r="A227">
        <v>34</v>
      </c>
      <c r="C227" t="str">
        <f ca="1">OFFSET('42p stat'!$A$1,A227*20,0)</f>
        <v>non CUDA transp_AVX_OMP</v>
      </c>
      <c r="D227" s="8">
        <f t="shared" ref="D227:H227" ca="1" si="48">$D$192*SQRT(D171)/$E$192</f>
        <v>2.5850010094432965</v>
      </c>
      <c r="E227" s="8">
        <f t="shared" ca="1" si="48"/>
        <v>0</v>
      </c>
      <c r="F227" s="8">
        <f t="shared" ca="1" si="48"/>
        <v>0</v>
      </c>
      <c r="G227" s="8">
        <f t="shared" ca="1" si="48"/>
        <v>0</v>
      </c>
      <c r="H227" s="8">
        <f t="shared" ca="1" si="48"/>
        <v>0</v>
      </c>
      <c r="J227" s="8">
        <f t="shared" ca="1" si="16"/>
        <v>2.5850010094432965</v>
      </c>
    </row>
    <row r="228" spans="1:10" x14ac:dyDescent="0.25">
      <c r="A228">
        <v>35</v>
      </c>
      <c r="C228" t="str">
        <f ca="1">OFFSET('42p stat'!$A$1,A228*20,0)</f>
        <v>non CUDA transp_AVX_OMP non hash</v>
      </c>
      <c r="D228" s="8">
        <f t="shared" ref="D228:H228" ca="1" si="49">$D$192*SQRT(D172)/$E$192</f>
        <v>1.7955676785239254</v>
      </c>
      <c r="E228" s="8">
        <f t="shared" ca="1" si="49"/>
        <v>1.7958614409087132</v>
      </c>
      <c r="F228" s="8">
        <f t="shared" ca="1" si="49"/>
        <v>1.7963690950180589</v>
      </c>
      <c r="G228" s="8">
        <f t="shared" ca="1" si="49"/>
        <v>1.7971677462229283</v>
      </c>
      <c r="H228" s="8">
        <f t="shared" ca="1" si="49"/>
        <v>0.10350618779570619</v>
      </c>
      <c r="J228" s="8">
        <f t="shared" ca="1" si="16"/>
        <v>3.5939739798187906</v>
      </c>
    </row>
    <row r="229" spans="1:10" x14ac:dyDescent="0.25">
      <c r="A229">
        <v>36</v>
      </c>
      <c r="C229">
        <f ca="1">OFFSET('42p stat'!$A$1,A229*20,0)</f>
        <v>0</v>
      </c>
      <c r="D229" s="8" t="e">
        <f t="shared" ref="D229:H229" ca="1" si="50">$D$192*SQRT(D173)/$E$192</f>
        <v>#DIV/0!</v>
      </c>
      <c r="E229" s="8" t="e">
        <f t="shared" ca="1" si="50"/>
        <v>#DIV/0!</v>
      </c>
      <c r="F229" s="8">
        <f t="shared" ca="1" si="50"/>
        <v>0</v>
      </c>
      <c r="G229" s="8">
        <f t="shared" ca="1" si="50"/>
        <v>0</v>
      </c>
      <c r="H229" s="8">
        <f t="shared" ca="1" si="50"/>
        <v>0</v>
      </c>
      <c r="J229" s="8" t="e">
        <f t="shared" ca="1" si="16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51">$D$192*SQRT(D174)/$E$192</f>
        <v>#DIV/0!</v>
      </c>
      <c r="E230" s="8" t="e">
        <f t="shared" ca="1" si="51"/>
        <v>#DIV/0!</v>
      </c>
      <c r="F230" s="8">
        <f t="shared" ca="1" si="51"/>
        <v>0</v>
      </c>
      <c r="G230" s="8">
        <f t="shared" ca="1" si="51"/>
        <v>0</v>
      </c>
      <c r="H230" s="8">
        <f t="shared" ca="1" si="51"/>
        <v>0</v>
      </c>
      <c r="J230" s="8" t="e">
        <f t="shared" ca="1" si="16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52">$D$192*SQRT(D175)/$E$192</f>
        <v>#DIV/0!</v>
      </c>
      <c r="E231" s="8" t="e">
        <f t="shared" ca="1" si="52"/>
        <v>#DIV/0!</v>
      </c>
      <c r="F231" s="8">
        <f t="shared" ca="1" si="52"/>
        <v>0</v>
      </c>
      <c r="G231" s="8">
        <f t="shared" ca="1" si="52"/>
        <v>0</v>
      </c>
      <c r="H231" s="8">
        <f t="shared" ca="1" si="52"/>
        <v>0</v>
      </c>
      <c r="J231" s="8" t="e">
        <f t="shared" ca="1" si="16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53">$D$192*SQRT(D176)/$E$192</f>
        <v>#DIV/0!</v>
      </c>
      <c r="E232" s="8" t="e">
        <f t="shared" ca="1" si="53"/>
        <v>#DIV/0!</v>
      </c>
      <c r="F232" s="8">
        <f t="shared" ca="1" si="53"/>
        <v>0</v>
      </c>
      <c r="G232" s="8">
        <f t="shared" ca="1" si="53"/>
        <v>0</v>
      </c>
      <c r="H232" s="8">
        <f t="shared" ca="1" si="53"/>
        <v>0</v>
      </c>
      <c r="J232" s="8" t="e">
        <f t="shared" ca="1" si="16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54">$D$192*SQRT(D177)/$E$192</f>
        <v>#DIV/0!</v>
      </c>
      <c r="E233" s="8" t="e">
        <f t="shared" ca="1" si="54"/>
        <v>#DIV/0!</v>
      </c>
      <c r="F233" s="8">
        <f t="shared" ca="1" si="54"/>
        <v>0</v>
      </c>
      <c r="G233" s="8">
        <f t="shared" ca="1" si="54"/>
        <v>0</v>
      </c>
      <c r="H233" s="8">
        <f t="shared" ca="1" si="54"/>
        <v>0</v>
      </c>
      <c r="J233" s="8" t="e">
        <f t="shared" ca="1" si="16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5">$D$192*SQRT(D178)/$E$192</f>
        <v>#DIV/0!</v>
      </c>
      <c r="E234" s="8" t="e">
        <f t="shared" ca="1" si="55"/>
        <v>#DIV/0!</v>
      </c>
      <c r="F234" s="8">
        <f t="shared" ca="1" si="55"/>
        <v>0</v>
      </c>
      <c r="G234" s="8">
        <f t="shared" ca="1" si="55"/>
        <v>0</v>
      </c>
      <c r="H234" s="8">
        <f t="shared" ca="1" si="55"/>
        <v>0</v>
      </c>
      <c r="J234" s="8" t="e">
        <f t="shared" ca="1" si="16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6">$D$192*SQRT(D179)/$E$192</f>
        <v>#DIV/0!</v>
      </c>
      <c r="E235" s="8" t="e">
        <f t="shared" ca="1" si="56"/>
        <v>#DIV/0!</v>
      </c>
      <c r="F235" s="8">
        <f t="shared" ca="1" si="56"/>
        <v>0</v>
      </c>
      <c r="G235" s="8">
        <f t="shared" ca="1" si="56"/>
        <v>0</v>
      </c>
      <c r="H235" s="8">
        <f t="shared" ca="1" si="56"/>
        <v>0</v>
      </c>
      <c r="J235" s="8" t="e">
        <f t="shared" ca="1" si="16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7">$D$192*SQRT(D180)/$E$192</f>
        <v>#DIV/0!</v>
      </c>
      <c r="E236" s="8" t="e">
        <f t="shared" ca="1" si="57"/>
        <v>#DIV/0!</v>
      </c>
      <c r="F236" s="8">
        <f t="shared" ca="1" si="57"/>
        <v>0</v>
      </c>
      <c r="G236" s="8">
        <f t="shared" ca="1" si="57"/>
        <v>0</v>
      </c>
      <c r="H236" s="8">
        <f t="shared" ca="1" si="57"/>
        <v>0</v>
      </c>
      <c r="J236" s="8" t="e">
        <f t="shared" ca="1" si="16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8">$D$192*SQRT(D181)/$E$192</f>
        <v>#DIV/0!</v>
      </c>
      <c r="E237" s="8" t="e">
        <f t="shared" ca="1" si="58"/>
        <v>#DIV/0!</v>
      </c>
      <c r="F237" s="8">
        <f t="shared" ca="1" si="58"/>
        <v>0</v>
      </c>
      <c r="G237" s="8">
        <f t="shared" ca="1" si="58"/>
        <v>0</v>
      </c>
      <c r="H237" s="8">
        <f t="shared" ca="1" si="58"/>
        <v>0</v>
      </c>
      <c r="J237" s="8" t="e">
        <f t="shared" ca="1" si="16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9">$D$192*SQRT(D182)/$E$192</f>
        <v>#DIV/0!</v>
      </c>
      <c r="E238" s="8" t="e">
        <f t="shared" ca="1" si="59"/>
        <v>#DIV/0!</v>
      </c>
      <c r="F238" s="8">
        <f t="shared" ca="1" si="59"/>
        <v>0</v>
      </c>
      <c r="G238" s="8">
        <f t="shared" ca="1" si="59"/>
        <v>0</v>
      </c>
      <c r="H238" s="8">
        <f t="shared" ca="1" si="59"/>
        <v>0</v>
      </c>
      <c r="J238" s="8" t="e">
        <f t="shared" ca="1" si="16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60">$D$192*SQRT(D183)/$E$192</f>
        <v>#DIV/0!</v>
      </c>
      <c r="E239" s="8" t="e">
        <f t="shared" ca="1" si="60"/>
        <v>#DIV/0!</v>
      </c>
      <c r="F239" s="8">
        <f t="shared" ca="1" si="60"/>
        <v>0</v>
      </c>
      <c r="G239" s="8">
        <f t="shared" ca="1" si="60"/>
        <v>0</v>
      </c>
      <c r="H239" s="8">
        <f t="shared" ca="1" si="60"/>
        <v>0</v>
      </c>
      <c r="J239" s="8" t="e">
        <f t="shared" ca="1" si="16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61">$D$192*SQRT(D184)/$E$192</f>
        <v>0</v>
      </c>
      <c r="E240" s="8">
        <f t="shared" ca="1" si="61"/>
        <v>0</v>
      </c>
      <c r="F240" s="8">
        <f t="shared" ca="1" si="61"/>
        <v>0</v>
      </c>
      <c r="G240" s="8">
        <f t="shared" ca="1" si="61"/>
        <v>0</v>
      </c>
      <c r="H240" s="8">
        <f t="shared" ca="1" si="61"/>
        <v>0</v>
      </c>
      <c r="J240" s="8">
        <f t="shared" ca="1" si="16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62">$D$192*SQRT(D185)/$E$192</f>
        <v>0</v>
      </c>
      <c r="E241" s="8">
        <f t="shared" ca="1" si="62"/>
        <v>0</v>
      </c>
      <c r="F241" s="8">
        <f t="shared" ca="1" si="62"/>
        <v>0</v>
      </c>
      <c r="G241" s="8">
        <f t="shared" ca="1" si="62"/>
        <v>0</v>
      </c>
      <c r="H241" s="8">
        <f t="shared" ca="1" si="62"/>
        <v>0</v>
      </c>
      <c r="J241" s="8">
        <f t="shared" ca="1" si="16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63">$D$192*SQRT(D186)/$E$192</f>
        <v>0</v>
      </c>
      <c r="E242" s="8">
        <f t="shared" ca="1" si="63"/>
        <v>0</v>
      </c>
      <c r="F242" s="8">
        <f t="shared" ca="1" si="63"/>
        <v>0</v>
      </c>
      <c r="G242" s="8">
        <f t="shared" ca="1" si="63"/>
        <v>0</v>
      </c>
      <c r="H242" s="8">
        <f t="shared" ca="1" si="63"/>
        <v>0</v>
      </c>
      <c r="J242" s="8">
        <f t="shared" ca="1" si="16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64">$D$192*SQRT(D187)/$E$192</f>
        <v>0</v>
      </c>
      <c r="E243" s="8">
        <f t="shared" ca="1" si="64"/>
        <v>0</v>
      </c>
      <c r="F243" s="8">
        <f t="shared" ca="1" si="64"/>
        <v>0</v>
      </c>
      <c r="G243" s="8">
        <f t="shared" ca="1" si="64"/>
        <v>0</v>
      </c>
      <c r="H243" s="8">
        <f t="shared" ca="1" si="64"/>
        <v>0</v>
      </c>
      <c r="J243" s="8">
        <f t="shared" ca="1" si="16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64</v>
      </c>
      <c r="D249">
        <v>1.96</v>
      </c>
      <c r="E249">
        <v>50</v>
      </c>
    </row>
    <row r="250" spans="1:10" x14ac:dyDescent="0.25">
      <c r="D250" t="s">
        <v>57</v>
      </c>
      <c r="E250" t="s">
        <v>53</v>
      </c>
      <c r="F250" t="s">
        <v>54</v>
      </c>
      <c r="G250" t="s">
        <v>55</v>
      </c>
      <c r="H250" t="s">
        <v>56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5">POWER(SQRT(D138)/D84,2)</f>
        <v>4.085093690531615E-5</v>
      </c>
      <c r="E251" s="9">
        <f t="shared" ca="1" si="65"/>
        <v>3.4323749714223777E-5</v>
      </c>
      <c r="F251" s="9">
        <f t="shared" ca="1" si="65"/>
        <v>1.1021722025866431E-5</v>
      </c>
      <c r="G251" s="9">
        <f t="shared" ca="1" si="65"/>
        <v>1.3571928703442705E-5</v>
      </c>
      <c r="H251" s="9">
        <f t="shared" ca="1" si="65"/>
        <v>1.2724549246902193E-5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5"/>
        <v>3.2614001253430712E-5</v>
      </c>
      <c r="E252" s="9" t="e">
        <f t="shared" ca="1" si="65"/>
        <v>#DIV/0!</v>
      </c>
      <c r="F252" s="9" t="e">
        <f t="shared" ca="1" si="65"/>
        <v>#DIV/0!</v>
      </c>
      <c r="G252" s="9" t="e">
        <f t="shared" ca="1" si="65"/>
        <v>#DIV/0!</v>
      </c>
      <c r="H252" s="9" t="e">
        <f t="shared" ca="1" si="65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5"/>
        <v>1.4860704995029059E-5</v>
      </c>
      <c r="E253" s="9">
        <f t="shared" ca="1" si="65"/>
        <v>1.4773160740202594E-5</v>
      </c>
      <c r="F253" s="9">
        <f t="shared" ca="1" si="65"/>
        <v>2.1504191630558546E-6</v>
      </c>
      <c r="G253" s="9">
        <f t="shared" ca="1" si="65"/>
        <v>2.813498067071953E-6</v>
      </c>
      <c r="H253" s="9">
        <f t="shared" ca="1" si="65"/>
        <v>2.1248604634005107E-8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5"/>
        <v>2.7955122567947046E-5</v>
      </c>
      <c r="E254" s="9">
        <f t="shared" ca="1" si="65"/>
        <v>2.7451364420715215E-5</v>
      </c>
      <c r="F254" s="9">
        <f t="shared" ca="1" si="65"/>
        <v>1.3052194529029912E-6</v>
      </c>
      <c r="G254" s="9">
        <f t="shared" ca="1" si="65"/>
        <v>1.0786120031322726E-8</v>
      </c>
      <c r="H254" s="9">
        <f t="shared" ca="1" si="65"/>
        <v>6.9713687777382976E-9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5"/>
        <v>1.7248128082533937E-5</v>
      </c>
      <c r="E255" s="9">
        <f t="shared" ca="1" si="65"/>
        <v>1.8123125499297236E-5</v>
      </c>
      <c r="F255" s="9">
        <f t="shared" ca="1" si="65"/>
        <v>1.0941879873516663E-6</v>
      </c>
      <c r="G255" s="9">
        <f t="shared" ca="1" si="65"/>
        <v>7.5754722854502487E-9</v>
      </c>
      <c r="H255" s="9">
        <f t="shared" ca="1" si="65"/>
        <v>6.9903054537634086E-9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5"/>
        <v>1.3415174921202567E-4</v>
      </c>
      <c r="E256" s="9">
        <f t="shared" ca="1" si="65"/>
        <v>1.3750411351499153E-4</v>
      </c>
      <c r="F256" s="9">
        <f t="shared" ca="1" si="65"/>
        <v>7.439612472012566E-6</v>
      </c>
      <c r="G256" s="9">
        <f t="shared" ca="1" si="65"/>
        <v>9.9451501712054746E-9</v>
      </c>
      <c r="H256" s="9">
        <f t="shared" ca="1" si="65"/>
        <v>9.7121330139448198E-9</v>
      </c>
    </row>
    <row r="257" spans="1:8" x14ac:dyDescent="0.25">
      <c r="A257">
        <v>7</v>
      </c>
      <c r="C257" t="str">
        <f ca="1">OFFSET('42p stat'!$A$1,A257*20,0)</f>
        <v>CUDA ant add CPU12</v>
      </c>
      <c r="D257" s="9">
        <f t="shared" ca="1" si="65"/>
        <v>2.139935679797486E-4</v>
      </c>
      <c r="E257" s="9">
        <f t="shared" ca="1" si="65"/>
        <v>3.0752535328778688E-5</v>
      </c>
      <c r="F257" s="9">
        <f t="shared" ca="1" si="65"/>
        <v>2.4366222079718239E-5</v>
      </c>
      <c r="G257" s="9">
        <f t="shared" ca="1" si="65"/>
        <v>5.0401195697378293E-5</v>
      </c>
      <c r="H257" s="9">
        <f t="shared" ca="1" si="65"/>
        <v>6.3267673577223474E-6</v>
      </c>
    </row>
    <row r="258" spans="1:8" x14ac:dyDescent="0.25">
      <c r="A258">
        <v>8</v>
      </c>
      <c r="C258" t="str">
        <f ca="1">OFFSET('42p stat'!$A$1,A258*20,0)</f>
        <v>CUDA opt</v>
      </c>
      <c r="D258" s="9">
        <f t="shared" ca="1" si="65"/>
        <v>4.3355778695884631E-6</v>
      </c>
      <c r="E258" s="9" t="e">
        <f t="shared" ca="1" si="65"/>
        <v>#DIV/0!</v>
      </c>
      <c r="F258" s="9" t="e">
        <f t="shared" ca="1" si="65"/>
        <v>#DIV/0!</v>
      </c>
      <c r="G258" s="9" t="e">
        <f t="shared" ca="1" si="65"/>
        <v>#DIV/0!</v>
      </c>
      <c r="H258" s="9" t="e">
        <f t="shared" ca="1" si="65"/>
        <v>#DIV/0!</v>
      </c>
    </row>
    <row r="259" spans="1:8" x14ac:dyDescent="0.25">
      <c r="A259">
        <v>9</v>
      </c>
      <c r="C259" t="str">
        <f ca="1">OFFSET('42p stat'!$A$1,A259*20,0)</f>
        <v>CUDA opt Time</v>
      </c>
      <c r="D259" s="9">
        <f t="shared" ca="1" si="65"/>
        <v>4.7036515899861447E-5</v>
      </c>
      <c r="E259" s="9">
        <f t="shared" ca="1" si="65"/>
        <v>4.9311708079997592E-5</v>
      </c>
      <c r="F259" s="9">
        <f t="shared" ca="1" si="65"/>
        <v>2.1049366399192967E-6</v>
      </c>
      <c r="G259" s="9">
        <f t="shared" ca="1" si="65"/>
        <v>9.9817249372543087E-7</v>
      </c>
      <c r="H259" s="9" t="e">
        <f t="shared" ca="1" si="65"/>
        <v>#DIV/0!</v>
      </c>
    </row>
    <row r="260" spans="1:8" x14ac:dyDescent="0.25">
      <c r="A260">
        <v>10</v>
      </c>
      <c r="C260" t="str">
        <f ca="1">OFFSET('42p stat'!$A$1,A260*20,0)</f>
        <v>CUDA opt non hash</v>
      </c>
      <c r="D260" s="9">
        <f t="shared" ca="1" si="65"/>
        <v>5.4360803396124219E-5</v>
      </c>
      <c r="E260" s="9">
        <f t="shared" ca="1" si="65"/>
        <v>5.4247758147778597E-5</v>
      </c>
      <c r="F260" s="9">
        <f t="shared" ca="1" si="65"/>
        <v>2.4757368876801445E-6</v>
      </c>
      <c r="G260" s="9">
        <f t="shared" ca="1" si="65"/>
        <v>2.3674099542376875E-6</v>
      </c>
      <c r="H260" s="9" t="e">
        <f t="shared" ca="1" si="65"/>
        <v>#DIV/0!</v>
      </c>
    </row>
    <row r="261" spans="1:8" x14ac:dyDescent="0.25">
      <c r="A261">
        <v>11</v>
      </c>
      <c r="C261" t="str">
        <f ca="1">OFFSET('42p stat'!$A$1,A261*20,0)</f>
        <v>CUDA opt ant</v>
      </c>
      <c r="D261" s="9">
        <f t="shared" ref="D261:H269" ca="1" si="66">POWER(SQRT(D148)/D94,2)</f>
        <v>2.448500498623661E-5</v>
      </c>
      <c r="E261" s="9">
        <f t="shared" ca="1" si="66"/>
        <v>2.465954483121333E-5</v>
      </c>
      <c r="F261" s="9">
        <f t="shared" ca="1" si="66"/>
        <v>1.2912622721942727E-6</v>
      </c>
      <c r="G261" s="9">
        <f t="shared" ca="1" si="66"/>
        <v>3.7250186420348609E-8</v>
      </c>
      <c r="H261" s="9" t="e">
        <f t="shared" ca="1" si="66"/>
        <v>#DIV/0!</v>
      </c>
    </row>
    <row r="262" spans="1:8" x14ac:dyDescent="0.25">
      <c r="A262">
        <v>12</v>
      </c>
      <c r="C262" t="str">
        <f ca="1">OFFSET('42p stat'!$A$1,A262*20,0)</f>
        <v>CUDA opt ant non hash</v>
      </c>
      <c r="D262" s="9">
        <f t="shared" ca="1" si="66"/>
        <v>4.32675461799463E-5</v>
      </c>
      <c r="E262" s="9">
        <f t="shared" ca="1" si="66"/>
        <v>4.2905495238059305E-5</v>
      </c>
      <c r="F262" s="9">
        <f t="shared" ca="1" si="66"/>
        <v>1.8856420551052108E-6</v>
      </c>
      <c r="G262" s="9">
        <f t="shared" ca="1" si="66"/>
        <v>1.3399662646639084E-8</v>
      </c>
      <c r="H262" s="9" t="e">
        <f t="shared" ca="1" si="66"/>
        <v>#DIV/0!</v>
      </c>
    </row>
    <row r="263" spans="1:8" x14ac:dyDescent="0.25">
      <c r="A263">
        <v>13</v>
      </c>
      <c r="C263" t="str">
        <f ca="1">OFFSET('42p stat'!$A$1,A263*20,0)</f>
        <v>CUDA opt ant par</v>
      </c>
      <c r="D263" s="9">
        <f t="shared" ca="1" si="66"/>
        <v>6.9156363476290466E-6</v>
      </c>
      <c r="E263" s="9">
        <f t="shared" ca="1" si="66"/>
        <v>7.0408150550383745E-6</v>
      </c>
      <c r="F263" s="9">
        <f t="shared" ca="1" si="66"/>
        <v>4.0760123681825332E-7</v>
      </c>
      <c r="G263" s="9">
        <f t="shared" ca="1" si="66"/>
        <v>2.778113536600194E-8</v>
      </c>
      <c r="H263" s="9" t="e">
        <f t="shared" ca="1" si="66"/>
        <v>#DIV/0!</v>
      </c>
    </row>
    <row r="264" spans="1:8" x14ac:dyDescent="0.25">
      <c r="A264">
        <v>14</v>
      </c>
      <c r="C264" t="str">
        <f ca="1">OFFSET('42p stat'!$A$1,A264*20,0)</f>
        <v>non CUDA Time</v>
      </c>
      <c r="D264" s="9">
        <f t="shared" ca="1" si="66"/>
        <v>3.2879602276647173E-3</v>
      </c>
      <c r="E264" s="9">
        <f t="shared" ca="1" si="66"/>
        <v>3.9144552436225638E-3</v>
      </c>
      <c r="F264" s="9">
        <f t="shared" ca="1" si="66"/>
        <v>3.9134206187914607E-3</v>
      </c>
      <c r="G264" s="9">
        <f t="shared" ca="1" si="66"/>
        <v>3.932503427165124E-3</v>
      </c>
      <c r="H264" s="9">
        <f t="shared" ca="1" si="66"/>
        <v>2.5532583856678359E-3</v>
      </c>
    </row>
    <row r="265" spans="1:8" x14ac:dyDescent="0.25">
      <c r="A265">
        <v>15</v>
      </c>
      <c r="C265" t="str">
        <f ca="1">OFFSET('42p stat'!$A$1,A265*20,0)</f>
        <v>non CUDA</v>
      </c>
      <c r="D265" s="9">
        <f t="shared" ca="1" si="66"/>
        <v>4.8299191197297554E-4</v>
      </c>
      <c r="E265" s="9" t="e">
        <f t="shared" ca="1" si="66"/>
        <v>#DIV/0!</v>
      </c>
      <c r="F265" s="9" t="e">
        <f t="shared" ca="1" si="66"/>
        <v>#DIV/0!</v>
      </c>
      <c r="G265" s="9" t="e">
        <f t="shared" ca="1" si="66"/>
        <v>#DIV/0!</v>
      </c>
      <c r="H265" s="9" t="e">
        <f t="shared" ca="1" si="66"/>
        <v>#DIV/0!</v>
      </c>
    </row>
    <row r="266" spans="1:8" x14ac:dyDescent="0.25">
      <c r="A266">
        <v>16</v>
      </c>
      <c r="C266" t="str">
        <f ca="1">OFFSET('42p stat'!$A$1,A266*20,0)</f>
        <v>non CUDA non hash</v>
      </c>
      <c r="D266" s="9">
        <f t="shared" ca="1" si="66"/>
        <v>1.8114790900276444E-3</v>
      </c>
      <c r="E266" s="9">
        <f t="shared" ca="1" si="66"/>
        <v>1.8350550749636923E-3</v>
      </c>
      <c r="F266" s="9">
        <f t="shared" ca="1" si="66"/>
        <v>1.8315809315621891E-3</v>
      </c>
      <c r="G266" s="9">
        <f t="shared" ca="1" si="66"/>
        <v>1.8613146652057756E-3</v>
      </c>
      <c r="H266" s="9">
        <f t="shared" ca="1" si="66"/>
        <v>1.6338149575088974E-3</v>
      </c>
    </row>
    <row r="267" spans="1:8" x14ac:dyDescent="0.25">
      <c r="A267">
        <v>17</v>
      </c>
      <c r="C267" t="str">
        <f ca="1">OFFSET('42p stat'!$A$1,A267*20,0)</f>
        <v>Classic ACO</v>
      </c>
      <c r="D267" s="9">
        <f t="shared" ca="1" si="66"/>
        <v>7.730855130628412E-4</v>
      </c>
      <c r="E267" s="9">
        <f t="shared" ca="1" si="66"/>
        <v>7.3557831954172432E-4</v>
      </c>
      <c r="F267" s="9">
        <f t="shared" ca="1" si="66"/>
        <v>7.3440269683310749E-4</v>
      </c>
      <c r="G267" s="9">
        <f t="shared" ca="1" si="66"/>
        <v>7.3429948854260871E-4</v>
      </c>
      <c r="H267" s="9">
        <f t="shared" ca="1" si="66"/>
        <v>1.450765918212571E-3</v>
      </c>
    </row>
    <row r="268" spans="1:8" x14ac:dyDescent="0.25">
      <c r="A268">
        <v>18</v>
      </c>
      <c r="C268" t="str">
        <f ca="1">OFFSET('42p stat'!$A$1,A268*20,0)</f>
        <v>Classic ACO non hash</v>
      </c>
      <c r="D268" s="9">
        <f t="shared" ca="1" si="66"/>
        <v>8.0353681637646522E-5</v>
      </c>
      <c r="E268" s="9">
        <f t="shared" ca="1" si="66"/>
        <v>8.0400771676927385E-5</v>
      </c>
      <c r="F268" s="9">
        <f t="shared" ca="1" si="66"/>
        <v>8.005694593631068E-5</v>
      </c>
      <c r="G268" s="9">
        <f t="shared" ca="1" si="66"/>
        <v>8.0073819411486327E-5</v>
      </c>
      <c r="H268" s="9">
        <f t="shared" ca="1" si="66"/>
        <v>1.8179878502338017E-4</v>
      </c>
    </row>
    <row r="269" spans="1:8" x14ac:dyDescent="0.25">
      <c r="A269">
        <v>19</v>
      </c>
      <c r="C269" t="str">
        <f ca="1">OFFSET('42p stat'!$A$1,A269*20,0)</f>
        <v>omp</v>
      </c>
      <c r="D269" s="9">
        <f t="shared" ca="1" si="66"/>
        <v>1.0043800565598297E-4</v>
      </c>
      <c r="E269" s="9">
        <f t="shared" ca="1" si="66"/>
        <v>1.2095501322697576E-4</v>
      </c>
      <c r="F269" s="9">
        <f t="shared" ca="1" si="66"/>
        <v>1.2096868357343108E-4</v>
      </c>
      <c r="G269" s="9">
        <f t="shared" ca="1" si="66"/>
        <v>1.2547049516287704E-4</v>
      </c>
      <c r="H269" s="9">
        <f t="shared" ca="1" si="66"/>
        <v>1.54851800338895E-3</v>
      </c>
    </row>
    <row r="270" spans="1:8" x14ac:dyDescent="0.25">
      <c r="A270">
        <v>20</v>
      </c>
      <c r="C270" t="str">
        <f ca="1">OFFSET('42p stat'!$A$1,A270*20,0)</f>
        <v>omp non hash</v>
      </c>
      <c r="D270" s="9">
        <f t="shared" ref="D270:H270" ca="1" si="67">POWER(SQRT(D157)/D103,2)</f>
        <v>2.0616229601493603E-4</v>
      </c>
      <c r="E270" s="9">
        <f t="shared" ca="1" si="67"/>
        <v>2.0934444694199362E-4</v>
      </c>
      <c r="F270" s="9">
        <f t="shared" ca="1" si="67"/>
        <v>2.093181277844569E-4</v>
      </c>
      <c r="G270" s="9">
        <f t="shared" ca="1" si="67"/>
        <v>2.1202711241195233E-4</v>
      </c>
      <c r="H270" s="9">
        <f t="shared" ca="1" si="67"/>
        <v>1.0127324437615487E-3</v>
      </c>
    </row>
    <row r="271" spans="1:8" x14ac:dyDescent="0.25">
      <c r="A271">
        <v>21</v>
      </c>
      <c r="C271" t="str">
        <f ca="1">OFFSET('42p stat'!$A$1,A271*20,0)</f>
        <v>non CUDA transp Time</v>
      </c>
      <c r="D271" s="9">
        <f t="shared" ref="D271:H271" ca="1" si="68">POWER(SQRT(D158)/D104,2)</f>
        <v>2.9096386982208435E-4</v>
      </c>
      <c r="E271" s="9">
        <f t="shared" ca="1" si="68"/>
        <v>4.0624217463773539E-4</v>
      </c>
      <c r="F271" s="9">
        <f t="shared" ca="1" si="68"/>
        <v>4.0624568131975903E-4</v>
      </c>
      <c r="G271" s="9">
        <f t="shared" ca="1" si="68"/>
        <v>4.1430496163305481E-4</v>
      </c>
      <c r="H271" s="9">
        <f t="shared" ca="1" si="68"/>
        <v>6.9141197348593494E-4</v>
      </c>
    </row>
    <row r="272" spans="1:8" x14ac:dyDescent="0.25">
      <c r="A272">
        <v>22</v>
      </c>
      <c r="C272" t="str">
        <f ca="1">OFFSET('42p stat'!$A$1,A272*20,0)</f>
        <v>non CUDA transp</v>
      </c>
      <c r="D272" s="9">
        <f t="shared" ref="D272:H272" ca="1" si="69">POWER(SQRT(D159)/D105,2)</f>
        <v>7.1321547160543061E-4</v>
      </c>
      <c r="E272" s="9" t="e">
        <f t="shared" ca="1" si="69"/>
        <v>#DIV/0!</v>
      </c>
      <c r="F272" s="9" t="e">
        <f t="shared" ca="1" si="69"/>
        <v>#DIV/0!</v>
      </c>
      <c r="G272" s="9" t="e">
        <f t="shared" ca="1" si="69"/>
        <v>#DIV/0!</v>
      </c>
      <c r="H272" s="9" t="e">
        <f t="shared" ca="1" si="69"/>
        <v>#DIV/0!</v>
      </c>
    </row>
    <row r="273" spans="1:8" x14ac:dyDescent="0.25">
      <c r="A273">
        <v>23</v>
      </c>
      <c r="C273" t="str">
        <f ca="1">OFFSET('42p stat'!$A$1,A273*20,0)</f>
        <v>non CUDA transp non hash</v>
      </c>
      <c r="D273" s="9">
        <f t="shared" ref="D273:H273" ca="1" si="70">POWER(SQRT(D160)/D106,2)</f>
        <v>7.7687496375834981E-4</v>
      </c>
      <c r="E273" s="9">
        <f t="shared" ca="1" si="70"/>
        <v>7.8487708873619874E-4</v>
      </c>
      <c r="F273" s="9">
        <f t="shared" ca="1" si="70"/>
        <v>7.8476025061934994E-4</v>
      </c>
      <c r="G273" s="9">
        <f t="shared" ca="1" si="70"/>
        <v>7.9912670754903612E-4</v>
      </c>
      <c r="H273" s="9">
        <f t="shared" ca="1" si="70"/>
        <v>6.797923610188225E-4</v>
      </c>
    </row>
    <row r="274" spans="1:8" x14ac:dyDescent="0.25">
      <c r="A274">
        <v>24</v>
      </c>
      <c r="C274" t="str">
        <f ca="1">OFFSET('42p stat'!$A$1,A274*20,0)</f>
        <v>non CUDA AVX Time</v>
      </c>
      <c r="D274" s="9">
        <f t="shared" ref="D274:H274" ca="1" si="71">POWER(SQRT(D161)/D107,2)</f>
        <v>2.6739592342482854E-4</v>
      </c>
      <c r="E274" s="9">
        <f t="shared" ca="1" si="71"/>
        <v>3.0752282094690498E-4</v>
      </c>
      <c r="F274" s="9">
        <f t="shared" ca="1" si="71"/>
        <v>3.0751716010264316E-4</v>
      </c>
      <c r="G274" s="9">
        <f t="shared" ca="1" si="71"/>
        <v>3.1492905582094116E-4</v>
      </c>
      <c r="H274" s="9">
        <f t="shared" ca="1" si="71"/>
        <v>4.4135024268584572E-4</v>
      </c>
    </row>
    <row r="275" spans="1:8" x14ac:dyDescent="0.25">
      <c r="A275">
        <v>25</v>
      </c>
      <c r="C275" t="str">
        <f ca="1">OFFSET('42p stat'!$A$1,A275*20,0)</f>
        <v>non CUDA AVX</v>
      </c>
      <c r="D275" s="9">
        <f t="shared" ref="D275:H275" ca="1" si="72">POWER(SQRT(D162)/D108,2)</f>
        <v>3.118245826336825E-4</v>
      </c>
      <c r="E275" s="9" t="e">
        <f t="shared" ca="1" si="72"/>
        <v>#DIV/0!</v>
      </c>
      <c r="F275" s="9" t="e">
        <f t="shared" ca="1" si="72"/>
        <v>#DIV/0!</v>
      </c>
      <c r="G275" s="9" t="e">
        <f t="shared" ca="1" si="72"/>
        <v>#DIV/0!</v>
      </c>
      <c r="H275" s="9" t="e">
        <f t="shared" ca="1" si="72"/>
        <v>#DIV/0!</v>
      </c>
    </row>
    <row r="276" spans="1:8" x14ac:dyDescent="0.25">
      <c r="A276">
        <v>26</v>
      </c>
      <c r="C276" t="str">
        <f ca="1">OFFSET('42p stat'!$A$1,A276*20,0)</f>
        <v>non CUDA AVX non hash</v>
      </c>
      <c r="D276" s="9">
        <f t="shared" ref="D276:H276" ca="1" si="73">POWER(SQRT(D163)/D109,2)</f>
        <v>5.0544631408822548E-4</v>
      </c>
      <c r="E276" s="9">
        <f t="shared" ca="1" si="73"/>
        <v>5.0789860149280349E-4</v>
      </c>
      <c r="F276" s="9">
        <f t="shared" ca="1" si="73"/>
        <v>5.0646469663551477E-4</v>
      </c>
      <c r="G276" s="9">
        <f t="shared" ca="1" si="73"/>
        <v>5.1751555100054746E-4</v>
      </c>
      <c r="H276" s="9">
        <f t="shared" ca="1" si="73"/>
        <v>1.0318330302118979E-3</v>
      </c>
    </row>
    <row r="277" spans="1:8" x14ac:dyDescent="0.25">
      <c r="A277">
        <v>27</v>
      </c>
      <c r="C277" t="str">
        <f ca="1">OFFSET('42p stat'!$A$1,A277*20,0)</f>
        <v>non CUDA AVX_OMP Time</v>
      </c>
      <c r="D277" s="9">
        <f t="shared" ref="D277:H277" ca="1" si="74">POWER(SQRT(D164)/D110,2)</f>
        <v>1.3792741914241293E-4</v>
      </c>
      <c r="E277" s="9">
        <f t="shared" ca="1" si="74"/>
        <v>1.2086822842686946E-4</v>
      </c>
      <c r="F277" s="9">
        <f t="shared" ca="1" si="74"/>
        <v>1.2072000802022066E-4</v>
      </c>
      <c r="G277" s="9">
        <f t="shared" ca="1" si="74"/>
        <v>1.2536549205083107E-4</v>
      </c>
      <c r="H277" s="9">
        <f t="shared" ca="1" si="74"/>
        <v>4.2594868282978295E-4</v>
      </c>
    </row>
    <row r="278" spans="1:8" x14ac:dyDescent="0.25">
      <c r="A278">
        <v>28</v>
      </c>
      <c r="C278" t="str">
        <f ca="1">OFFSET('42p stat'!$A$1,A278*20,0)</f>
        <v>non CUDA AVX_OMP</v>
      </c>
      <c r="D278" s="9">
        <f t="shared" ref="D278:H278" ca="1" si="75">POWER(SQRT(D165)/D111,2)</f>
        <v>1.6945128938349071E-4</v>
      </c>
      <c r="E278" s="9" t="e">
        <f t="shared" ca="1" si="75"/>
        <v>#DIV/0!</v>
      </c>
      <c r="F278" s="9" t="e">
        <f t="shared" ca="1" si="75"/>
        <v>#DIV/0!</v>
      </c>
      <c r="G278" s="9" t="e">
        <f t="shared" ca="1" si="75"/>
        <v>#DIV/0!</v>
      </c>
      <c r="H278" s="9" t="e">
        <f t="shared" ca="1" si="75"/>
        <v>#DIV/0!</v>
      </c>
    </row>
    <row r="279" spans="1:8" x14ac:dyDescent="0.25">
      <c r="A279">
        <v>29</v>
      </c>
      <c r="C279" t="str">
        <f ca="1">OFFSET('42p stat'!$A$1,A279*20,0)</f>
        <v>non CUDA AVX_OMP non hash</v>
      </c>
      <c r="D279" s="9">
        <f t="shared" ref="D279:H279" ca="1" si="76">POWER(SQRT(D166)/D112,2)</f>
        <v>2.8423709946905144E-4</v>
      </c>
      <c r="E279" s="9">
        <f t="shared" ca="1" si="76"/>
        <v>2.861213118694166E-4</v>
      </c>
      <c r="F279" s="9">
        <f t="shared" ca="1" si="76"/>
        <v>2.8591527408383378E-4</v>
      </c>
      <c r="G279" s="9">
        <f t="shared" ca="1" si="76"/>
        <v>2.9071330676447386E-4</v>
      </c>
      <c r="H279" s="9">
        <f t="shared" ca="1" si="76"/>
        <v>8.3413814967657842E-4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01"/>
  <sheetViews>
    <sheetView workbookViewId="0">
      <selection activeCell="A2" sqref="A2:AN70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45.797866999999997</v>
      </c>
      <c r="I2">
        <v>1.4324E-2</v>
      </c>
      <c r="J2" t="s">
        <v>3</v>
      </c>
      <c r="K2">
        <v>24.962444000000001</v>
      </c>
      <c r="L2">
        <v>2.6459999999999999E-3</v>
      </c>
      <c r="M2" t="s">
        <v>4</v>
      </c>
      <c r="N2">
        <v>18.248172</v>
      </c>
      <c r="O2">
        <v>1.534E-3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0.197129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91.534171000000001</v>
      </c>
      <c r="I3">
        <v>4.1265999999999997E-2</v>
      </c>
      <c r="J3" t="s">
        <v>3</v>
      </c>
      <c r="K3">
        <v>49.919497999999997</v>
      </c>
      <c r="L3">
        <v>1.0286999999999999E-2</v>
      </c>
      <c r="M3" t="s">
        <v>4</v>
      </c>
      <c r="N3">
        <v>36.491317000000002</v>
      </c>
      <c r="O3">
        <v>5.9309999999999996E-3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0.197129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137.30344500000001</v>
      </c>
      <c r="I4">
        <v>8.2928000000000002E-2</v>
      </c>
      <c r="J4" t="s">
        <v>3</v>
      </c>
      <c r="K4">
        <v>74.878427000000002</v>
      </c>
      <c r="L4">
        <v>2.3122E-2</v>
      </c>
      <c r="M4" t="s">
        <v>4</v>
      </c>
      <c r="N4">
        <v>54.735641000000001</v>
      </c>
      <c r="O4">
        <v>1.3074000000000001E-2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0.197129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183.04369700000001</v>
      </c>
      <c r="I5">
        <v>0.12736500000000001</v>
      </c>
      <c r="J5" t="s">
        <v>3</v>
      </c>
      <c r="K5">
        <v>99.843209999999999</v>
      </c>
      <c r="L5">
        <v>4.0318E-2</v>
      </c>
      <c r="M5" t="s">
        <v>4</v>
      </c>
      <c r="N5">
        <v>72.983320000000006</v>
      </c>
      <c r="O5">
        <v>2.2526000000000001E-2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0.197129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228.81694200000001</v>
      </c>
      <c r="I6">
        <v>0.19031100000000001</v>
      </c>
      <c r="J6" t="s">
        <v>3</v>
      </c>
      <c r="K6">
        <v>124.813974</v>
      </c>
      <c r="L6">
        <v>6.1137999999999998E-2</v>
      </c>
      <c r="M6" t="s">
        <v>4</v>
      </c>
      <c r="N6">
        <v>91.233526999999995</v>
      </c>
      <c r="O6">
        <v>3.4284000000000002E-2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0.197129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274.59216800000002</v>
      </c>
      <c r="I7">
        <v>0.29940299999999997</v>
      </c>
      <c r="J7" t="s">
        <v>3</v>
      </c>
      <c r="K7">
        <v>149.785631</v>
      </c>
      <c r="L7">
        <v>8.9467000000000005E-2</v>
      </c>
      <c r="M7" t="s">
        <v>4</v>
      </c>
      <c r="N7">
        <v>109.485671</v>
      </c>
      <c r="O7">
        <v>5.0263000000000002E-2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0.197129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320.35373399999997</v>
      </c>
      <c r="I8">
        <v>0.42742999999999998</v>
      </c>
      <c r="J8" t="s">
        <v>3</v>
      </c>
      <c r="K8">
        <v>174.757936</v>
      </c>
      <c r="L8">
        <v>0.120016</v>
      </c>
      <c r="M8" t="s">
        <v>4</v>
      </c>
      <c r="N8">
        <v>127.736648</v>
      </c>
      <c r="O8">
        <v>6.7226999999999995E-2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0.197129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366.13161600000001</v>
      </c>
      <c r="I9">
        <v>0.52690800000000004</v>
      </c>
      <c r="J9" t="s">
        <v>3</v>
      </c>
      <c r="K9">
        <v>199.736042</v>
      </c>
      <c r="L9">
        <v>0.157469</v>
      </c>
      <c r="M9" t="s">
        <v>4</v>
      </c>
      <c r="N9">
        <v>145.99027699999999</v>
      </c>
      <c r="O9">
        <v>8.7766999999999998E-2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0.197129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411.90470900000003</v>
      </c>
      <c r="I10">
        <v>0.65428799999999998</v>
      </c>
      <c r="J10" t="s">
        <v>3</v>
      </c>
      <c r="K10">
        <v>224.714867</v>
      </c>
      <c r="L10">
        <v>0.19964999999999999</v>
      </c>
      <c r="M10" t="s">
        <v>4</v>
      </c>
      <c r="N10">
        <v>164.24409299999999</v>
      </c>
      <c r="O10">
        <v>0.110883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0.197129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457.682029</v>
      </c>
      <c r="I11">
        <v>0.78085300000000002</v>
      </c>
      <c r="J11" t="s">
        <v>3</v>
      </c>
      <c r="K11">
        <v>249.69945999999999</v>
      </c>
      <c r="L11">
        <v>0.246722</v>
      </c>
      <c r="M11" t="s">
        <v>4</v>
      </c>
      <c r="N11">
        <v>182.50186199999999</v>
      </c>
      <c r="O11">
        <v>0.13803199999999999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0.197129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503.45474999999999</v>
      </c>
      <c r="I12">
        <v>0.90142999999999995</v>
      </c>
      <c r="J12" t="s">
        <v>3</v>
      </c>
      <c r="K12">
        <v>274.68767400000002</v>
      </c>
      <c r="L12">
        <v>0.29791499999999999</v>
      </c>
      <c r="M12" t="s">
        <v>4</v>
      </c>
      <c r="N12">
        <v>200.761786</v>
      </c>
      <c r="O12">
        <v>0.16709599999999999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0.197129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549.22256600000003</v>
      </c>
      <c r="I13">
        <v>1.0639160000000001</v>
      </c>
      <c r="J13" t="s">
        <v>3</v>
      </c>
      <c r="K13">
        <v>299.67740199999997</v>
      </c>
      <c r="L13">
        <v>0.36086299999999999</v>
      </c>
      <c r="M13" t="s">
        <v>4</v>
      </c>
      <c r="N13">
        <v>219.02247199999999</v>
      </c>
      <c r="O13">
        <v>0.20502899999999999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0.197129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595.00908000000004</v>
      </c>
      <c r="I14">
        <v>1.226874</v>
      </c>
      <c r="J14" t="s">
        <v>3</v>
      </c>
      <c r="K14">
        <v>324.67269599999997</v>
      </c>
      <c r="L14">
        <v>0.42391400000000001</v>
      </c>
      <c r="M14" t="s">
        <v>4</v>
      </c>
      <c r="N14">
        <v>237.285246</v>
      </c>
      <c r="O14">
        <v>0.24015300000000001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0.195357</v>
      </c>
      <c r="AG14">
        <v>1.54E-4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640.78936499999998</v>
      </c>
      <c r="I15">
        <v>1.332762</v>
      </c>
      <c r="J15" t="s">
        <v>3</v>
      </c>
      <c r="K15">
        <v>349.66356400000001</v>
      </c>
      <c r="L15">
        <v>0.49457099999999998</v>
      </c>
      <c r="M15" t="s">
        <v>4</v>
      </c>
      <c r="N15">
        <v>255.54353499999999</v>
      </c>
      <c r="O15">
        <v>0.280387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0.195357</v>
      </c>
      <c r="AG15">
        <v>1.54E-4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686.58140100000003</v>
      </c>
      <c r="I16">
        <v>1.44607</v>
      </c>
      <c r="J16" t="s">
        <v>3</v>
      </c>
      <c r="K16">
        <v>374.65759500000001</v>
      </c>
      <c r="L16">
        <v>0.56917099999999998</v>
      </c>
      <c r="M16" t="s">
        <v>4</v>
      </c>
      <c r="N16">
        <v>273.804551</v>
      </c>
      <c r="O16">
        <v>0.321967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0.195357</v>
      </c>
      <c r="AG16">
        <v>1.54E-4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732.36905400000001</v>
      </c>
      <c r="I17">
        <v>1.6154900000000001</v>
      </c>
      <c r="J17" t="s">
        <v>3</v>
      </c>
      <c r="K17">
        <v>399.65782100000001</v>
      </c>
      <c r="L17">
        <v>0.65052200000000004</v>
      </c>
      <c r="M17" t="s">
        <v>4</v>
      </c>
      <c r="N17">
        <v>292.06751000000003</v>
      </c>
      <c r="O17">
        <v>0.36615199999999998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0.195357</v>
      </c>
      <c r="AG17">
        <v>1.54E-4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778.15991599999995</v>
      </c>
      <c r="I18">
        <v>1.7787599999999999</v>
      </c>
      <c r="J18" t="s">
        <v>3</v>
      </c>
      <c r="K18">
        <v>424.65989400000001</v>
      </c>
      <c r="L18">
        <v>0.73931500000000006</v>
      </c>
      <c r="M18" t="s">
        <v>4</v>
      </c>
      <c r="N18">
        <v>310.32995199999999</v>
      </c>
      <c r="O18">
        <v>0.41486499999999998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0.195357</v>
      </c>
      <c r="AG18">
        <v>1.54E-4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823.95530299999996</v>
      </c>
      <c r="I19">
        <v>1.929983</v>
      </c>
      <c r="J19" t="s">
        <v>3</v>
      </c>
      <c r="K19">
        <v>449.659401</v>
      </c>
      <c r="L19">
        <v>0.83518099999999995</v>
      </c>
      <c r="M19" t="s">
        <v>4</v>
      </c>
      <c r="N19">
        <v>328.59083199999998</v>
      </c>
      <c r="O19">
        <v>0.47079599999999999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0.19137899999999999</v>
      </c>
      <c r="AG19">
        <v>6.1799999999999995E-4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869.76617699999997</v>
      </c>
      <c r="I20">
        <v>2.1286450000000001</v>
      </c>
      <c r="J20" t="s">
        <v>3</v>
      </c>
      <c r="K20">
        <v>474.66870999999998</v>
      </c>
      <c r="L20">
        <v>0.92589600000000005</v>
      </c>
      <c r="M20" t="s">
        <v>4</v>
      </c>
      <c r="N20">
        <v>346.85733599999998</v>
      </c>
      <c r="O20">
        <v>0.52366199999999996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0.19137899999999999</v>
      </c>
      <c r="AG20">
        <v>6.1799999999999995E-4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915.57093599999996</v>
      </c>
      <c r="I21">
        <v>2.2932619999999999</v>
      </c>
      <c r="J21" t="s">
        <v>3</v>
      </c>
      <c r="K21">
        <v>499.676875</v>
      </c>
      <c r="L21">
        <v>1.025053</v>
      </c>
      <c r="M21" t="s">
        <v>4</v>
      </c>
      <c r="N21">
        <v>365.122905</v>
      </c>
      <c r="O21">
        <v>0.57891999999999999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0.19137899999999999</v>
      </c>
      <c r="AG21">
        <v>6.1799999999999995E-4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0.19713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0.19713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0.19713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0.19713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0.19713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0.19713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0.19713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0.19713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0.19713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0.19713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0.19321199999999999</v>
      </c>
      <c r="AG32">
        <v>7.5199999999999996E-4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0.19321199999999999</v>
      </c>
      <c r="AG33">
        <v>7.5199999999999996E-4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0.19321199999999999</v>
      </c>
      <c r="AG34">
        <v>7.5199999999999996E-4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0.19321199999999999</v>
      </c>
      <c r="AG35">
        <v>7.5199999999999996E-4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0.19321199999999999</v>
      </c>
      <c r="AG36">
        <v>7.5199999999999996E-4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0.19321199999999999</v>
      </c>
      <c r="AG37">
        <v>7.5199999999999996E-4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0.19321199999999999</v>
      </c>
      <c r="AG38">
        <v>7.5199999999999996E-4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0.19321199999999999</v>
      </c>
      <c r="AG39">
        <v>7.5199999999999996E-4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0.19321199999999999</v>
      </c>
      <c r="AG40">
        <v>7.5199999999999996E-4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0.19321199999999999</v>
      </c>
      <c r="AG41">
        <v>7.5199999999999996E-4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46.360551999999998</v>
      </c>
      <c r="I42">
        <v>0.21978900000000001</v>
      </c>
      <c r="J42" t="s">
        <v>3</v>
      </c>
      <c r="K42">
        <v>25.489757999999998</v>
      </c>
      <c r="L42">
        <v>0.22477</v>
      </c>
      <c r="M42" t="s">
        <v>4</v>
      </c>
      <c r="N42">
        <v>19.140695000000001</v>
      </c>
      <c r="O42">
        <v>5.1970000000000002E-3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92.779426999999998</v>
      </c>
      <c r="I43">
        <v>0.54408500000000004</v>
      </c>
      <c r="J43" t="s">
        <v>3</v>
      </c>
      <c r="K43">
        <v>51.031742999999999</v>
      </c>
      <c r="L43">
        <v>0.60132099999999999</v>
      </c>
      <c r="M43" t="s">
        <v>4</v>
      </c>
      <c r="N43">
        <v>38.268909000000001</v>
      </c>
      <c r="O43">
        <v>5.6439999999999997E-3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139.529348</v>
      </c>
      <c r="I44">
        <v>1.2433099999999999</v>
      </c>
      <c r="J44" t="s">
        <v>3</v>
      </c>
      <c r="K44">
        <v>76.950846999999996</v>
      </c>
      <c r="L44">
        <v>1.3917520000000001</v>
      </c>
      <c r="M44" t="s">
        <v>4</v>
      </c>
      <c r="N44">
        <v>57.403368</v>
      </c>
      <c r="O44">
        <v>6.2870000000000001E-3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186.088055</v>
      </c>
      <c r="I45">
        <v>1.8066930000000001</v>
      </c>
      <c r="J45" t="s">
        <v>3</v>
      </c>
      <c r="K45">
        <v>102.666477</v>
      </c>
      <c r="L45">
        <v>2.0846520000000002</v>
      </c>
      <c r="M45" t="s">
        <v>4</v>
      </c>
      <c r="N45">
        <v>76.539209</v>
      </c>
      <c r="O45">
        <v>7.2649999999999998E-3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232.664603</v>
      </c>
      <c r="I46">
        <v>2.4751970000000001</v>
      </c>
      <c r="J46" t="s">
        <v>3</v>
      </c>
      <c r="K46">
        <v>128.40275</v>
      </c>
      <c r="L46">
        <v>2.9509210000000001</v>
      </c>
      <c r="M46" t="s">
        <v>4</v>
      </c>
      <c r="N46">
        <v>95.677340999999998</v>
      </c>
      <c r="O46">
        <v>8.7130000000000003E-3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279.24193200000002</v>
      </c>
      <c r="I47">
        <v>3.4653450000000001</v>
      </c>
      <c r="J47" t="s">
        <v>3</v>
      </c>
      <c r="K47">
        <v>154.11880400000001</v>
      </c>
      <c r="L47">
        <v>4.059971</v>
      </c>
      <c r="M47" t="s">
        <v>4</v>
      </c>
      <c r="N47">
        <v>114.816895</v>
      </c>
      <c r="O47">
        <v>1.0574E-2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325.857643</v>
      </c>
      <c r="I48">
        <v>4.0793730000000004</v>
      </c>
      <c r="J48" t="s">
        <v>3</v>
      </c>
      <c r="K48">
        <v>179.90832599999999</v>
      </c>
      <c r="L48">
        <v>4.837402</v>
      </c>
      <c r="M48" t="s">
        <v>4</v>
      </c>
      <c r="N48">
        <v>133.95952600000001</v>
      </c>
      <c r="O48">
        <v>1.2062E-2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372.54604599999999</v>
      </c>
      <c r="I49">
        <v>5.2729939999999997</v>
      </c>
      <c r="J49" t="s">
        <v>3</v>
      </c>
      <c r="K49">
        <v>205.77928700000001</v>
      </c>
      <c r="L49">
        <v>6.2607569999999999</v>
      </c>
      <c r="M49" t="s">
        <v>4</v>
      </c>
      <c r="N49">
        <v>153.103814</v>
      </c>
      <c r="O49">
        <v>1.379E-2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419.16105099999999</v>
      </c>
      <c r="I50">
        <v>5.9725919999999997</v>
      </c>
      <c r="J50" t="s">
        <v>3</v>
      </c>
      <c r="K50">
        <v>231.56387699999999</v>
      </c>
      <c r="L50">
        <v>7.1553750000000003</v>
      </c>
      <c r="M50" t="s">
        <v>4</v>
      </c>
      <c r="N50">
        <v>172.25039799999999</v>
      </c>
      <c r="O50">
        <v>1.6264000000000001E-2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465.77212300000002</v>
      </c>
      <c r="I51">
        <v>7.0235890000000003</v>
      </c>
      <c r="J51" t="s">
        <v>3</v>
      </c>
      <c r="K51">
        <v>257.33321599999999</v>
      </c>
      <c r="L51">
        <v>8.5087200000000003</v>
      </c>
      <c r="M51" t="s">
        <v>4</v>
      </c>
      <c r="N51">
        <v>191.39967300000001</v>
      </c>
      <c r="O51">
        <v>1.8518E-2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512.41071199999999</v>
      </c>
      <c r="I52">
        <v>7.9520580000000001</v>
      </c>
      <c r="J52" t="s">
        <v>3</v>
      </c>
      <c r="K52">
        <v>283.13077800000002</v>
      </c>
      <c r="L52">
        <v>9.7156110000000009</v>
      </c>
      <c r="M52" t="s">
        <v>4</v>
      </c>
      <c r="N52">
        <v>210.55050700000001</v>
      </c>
      <c r="O52">
        <v>2.1544000000000001E-2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558.99153100000001</v>
      </c>
      <c r="I53">
        <v>8.7036680000000004</v>
      </c>
      <c r="J53" t="s">
        <v>3</v>
      </c>
      <c r="K53">
        <v>308.87824899999998</v>
      </c>
      <c r="L53">
        <v>10.654852999999999</v>
      </c>
      <c r="M53" t="s">
        <v>4</v>
      </c>
      <c r="N53">
        <v>229.70203100000001</v>
      </c>
      <c r="O53">
        <v>2.4572E-2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605.64649699999995</v>
      </c>
      <c r="I54">
        <v>9.9421199999999992</v>
      </c>
      <c r="J54" t="s">
        <v>3</v>
      </c>
      <c r="K54">
        <v>334.69610799999998</v>
      </c>
      <c r="L54">
        <v>12.201313000000001</v>
      </c>
      <c r="M54" t="s">
        <v>4</v>
      </c>
      <c r="N54">
        <v>248.856841</v>
      </c>
      <c r="O54">
        <v>2.7945000000000001E-2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652.21158600000001</v>
      </c>
      <c r="I55">
        <v>11.969647999999999</v>
      </c>
      <c r="J55" t="s">
        <v>3</v>
      </c>
      <c r="K55">
        <v>360.40225800000002</v>
      </c>
      <c r="L55">
        <v>14.387855</v>
      </c>
      <c r="M55" t="s">
        <v>4</v>
      </c>
      <c r="N55">
        <v>268.01289100000002</v>
      </c>
      <c r="O55">
        <v>3.2253999999999998E-2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698.69315400000005</v>
      </c>
      <c r="I56">
        <v>12.386187</v>
      </c>
      <c r="J56" t="s">
        <v>3</v>
      </c>
      <c r="K56">
        <v>386.03057799999999</v>
      </c>
      <c r="L56">
        <v>15.239394000000001</v>
      </c>
      <c r="M56" t="s">
        <v>4</v>
      </c>
      <c r="N56">
        <v>287.16910000000001</v>
      </c>
      <c r="O56">
        <v>3.6873999999999997E-2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745.15186800000004</v>
      </c>
      <c r="I57">
        <v>13.859684</v>
      </c>
      <c r="J57" t="s">
        <v>3</v>
      </c>
      <c r="K57">
        <v>411.61162400000001</v>
      </c>
      <c r="L57">
        <v>17.100294999999999</v>
      </c>
      <c r="M57" t="s">
        <v>4</v>
      </c>
      <c r="N57">
        <v>306.33193399999999</v>
      </c>
      <c r="O57">
        <v>3.9078000000000002E-2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791.63775099999998</v>
      </c>
      <c r="I58">
        <v>15.239383</v>
      </c>
      <c r="J58" t="s">
        <v>3</v>
      </c>
      <c r="K58">
        <v>437.25206900000001</v>
      </c>
      <c r="L58">
        <v>18.908570000000001</v>
      </c>
      <c r="M58" t="s">
        <v>4</v>
      </c>
      <c r="N58">
        <v>325.49368600000003</v>
      </c>
      <c r="O58">
        <v>4.3328999999999999E-2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838.16045199999996</v>
      </c>
      <c r="I59">
        <v>17.883486999999999</v>
      </c>
      <c r="J59" t="s">
        <v>3</v>
      </c>
      <c r="K59">
        <v>462.938086</v>
      </c>
      <c r="L59">
        <v>21.922245</v>
      </c>
      <c r="M59" t="s">
        <v>4</v>
      </c>
      <c r="N59">
        <v>344.654134</v>
      </c>
      <c r="O59">
        <v>4.8283E-2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884.78068399999995</v>
      </c>
      <c r="I60">
        <v>19.445588999999998</v>
      </c>
      <c r="J60" t="s">
        <v>3</v>
      </c>
      <c r="K60">
        <v>488.74193600000001</v>
      </c>
      <c r="L60">
        <v>23.647309</v>
      </c>
      <c r="M60" t="s">
        <v>4</v>
      </c>
      <c r="N60">
        <v>363.85405700000001</v>
      </c>
      <c r="O60">
        <v>0.113513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931.38399200000003</v>
      </c>
      <c r="I61">
        <v>19.593672999999999</v>
      </c>
      <c r="J61" t="s">
        <v>3</v>
      </c>
      <c r="K61">
        <v>514.51401299999998</v>
      </c>
      <c r="L61">
        <v>23.726050999999998</v>
      </c>
      <c r="M61" t="s">
        <v>4</v>
      </c>
      <c r="N61">
        <v>383.01754299999999</v>
      </c>
      <c r="O61">
        <v>0.12053700000000001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67.591624999999993</v>
      </c>
      <c r="I62">
        <v>9.2999999999999992E-3</v>
      </c>
      <c r="J62" t="s">
        <v>3</v>
      </c>
      <c r="K62">
        <v>48.941473000000002</v>
      </c>
      <c r="L62">
        <v>9.5000000000000005E-5</v>
      </c>
      <c r="M62" t="s">
        <v>4</v>
      </c>
      <c r="N62">
        <v>22.702649999999998</v>
      </c>
      <c r="O62">
        <v>1.1E-5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135.20505900000001</v>
      </c>
      <c r="I63">
        <v>3.9586000000000003E-2</v>
      </c>
      <c r="J63" t="s">
        <v>3</v>
      </c>
      <c r="K63">
        <v>97.879549999999995</v>
      </c>
      <c r="L63">
        <v>2.41E-4</v>
      </c>
      <c r="M63" t="s">
        <v>4</v>
      </c>
      <c r="N63">
        <v>45.404901000000002</v>
      </c>
      <c r="O63">
        <v>2.5000000000000001E-5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202.78569400000001</v>
      </c>
      <c r="I64">
        <v>6.4433000000000004E-2</v>
      </c>
      <c r="J64" t="s">
        <v>3</v>
      </c>
      <c r="K64">
        <v>146.83556400000001</v>
      </c>
      <c r="L64">
        <v>3.5799999999999997E-4</v>
      </c>
      <c r="M64" t="s">
        <v>4</v>
      </c>
      <c r="N64">
        <v>68.106453000000002</v>
      </c>
      <c r="O64">
        <v>4.5000000000000003E-5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270.42597899999998</v>
      </c>
      <c r="I65">
        <v>0.24793299999999999</v>
      </c>
      <c r="J65" t="s">
        <v>3</v>
      </c>
      <c r="K65">
        <v>195.846949</v>
      </c>
      <c r="L65">
        <v>0.10563</v>
      </c>
      <c r="M65" t="s">
        <v>4</v>
      </c>
      <c r="N65">
        <v>90.808189999999996</v>
      </c>
      <c r="O65">
        <v>7.1000000000000005E-5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338.04322400000001</v>
      </c>
      <c r="I66">
        <v>0.30643500000000001</v>
      </c>
      <c r="J66" t="s">
        <v>3</v>
      </c>
      <c r="K66">
        <v>244.81596300000001</v>
      </c>
      <c r="L66">
        <v>0.108334</v>
      </c>
      <c r="M66" t="s">
        <v>4</v>
      </c>
      <c r="N66">
        <v>113.510291</v>
      </c>
      <c r="O66">
        <v>1.1400000000000001E-4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405.65438799999998</v>
      </c>
      <c r="I67">
        <v>0.36267700000000003</v>
      </c>
      <c r="J67" t="s">
        <v>3</v>
      </c>
      <c r="K67">
        <v>293.78889800000002</v>
      </c>
      <c r="L67">
        <v>0.108655</v>
      </c>
      <c r="M67" t="s">
        <v>4</v>
      </c>
      <c r="N67">
        <v>136.21205800000001</v>
      </c>
      <c r="O67">
        <v>1.8100000000000001E-4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473.28607799999997</v>
      </c>
      <c r="I68">
        <v>0.408995</v>
      </c>
      <c r="J68" t="s">
        <v>3</v>
      </c>
      <c r="K68">
        <v>342.76447000000002</v>
      </c>
      <c r="L68">
        <v>0.109953</v>
      </c>
      <c r="M68" t="s">
        <v>4</v>
      </c>
      <c r="N68">
        <v>158.91370499999999</v>
      </c>
      <c r="O68">
        <v>2.5099999999999998E-4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540.93754200000001</v>
      </c>
      <c r="I69">
        <v>0.48634300000000003</v>
      </c>
      <c r="J69" t="s">
        <v>3</v>
      </c>
      <c r="K69">
        <v>391.74788100000001</v>
      </c>
      <c r="L69">
        <v>0.11020000000000001</v>
      </c>
      <c r="M69" t="s">
        <v>4</v>
      </c>
      <c r="N69">
        <v>181.61507</v>
      </c>
      <c r="O69">
        <v>3.1399999999999999E-4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608.570199</v>
      </c>
      <c r="I70">
        <v>0.55555200000000005</v>
      </c>
      <c r="J70" t="s">
        <v>3</v>
      </c>
      <c r="K70">
        <v>440.734644</v>
      </c>
      <c r="L70">
        <v>0.11111500000000001</v>
      </c>
      <c r="M70" t="s">
        <v>4</v>
      </c>
      <c r="N70">
        <v>204.31692000000001</v>
      </c>
      <c r="O70">
        <v>3.68E-4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676.20640000000003</v>
      </c>
      <c r="I71">
        <v>0.60057499999999997</v>
      </c>
      <c r="J71" t="s">
        <v>3</v>
      </c>
      <c r="K71">
        <v>489.72296799999998</v>
      </c>
      <c r="L71">
        <v>0.11296</v>
      </c>
      <c r="M71" t="s">
        <v>4</v>
      </c>
      <c r="N71">
        <v>227.01826399999999</v>
      </c>
      <c r="O71">
        <v>4.4700000000000002E-4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743.862393</v>
      </c>
      <c r="I72">
        <v>0.69340900000000005</v>
      </c>
      <c r="J72" t="s">
        <v>3</v>
      </c>
      <c r="K72">
        <v>538.71529699999996</v>
      </c>
      <c r="L72">
        <v>0.114897</v>
      </c>
      <c r="M72" t="s">
        <v>4</v>
      </c>
      <c r="N72">
        <v>249.71981600000001</v>
      </c>
      <c r="O72">
        <v>5.3499999999999999E-4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811.48509200000001</v>
      </c>
      <c r="I73">
        <v>0.75877799999999995</v>
      </c>
      <c r="J73" t="s">
        <v>3</v>
      </c>
      <c r="K73">
        <v>587.71085100000005</v>
      </c>
      <c r="L73">
        <v>0.115652</v>
      </c>
      <c r="M73" t="s">
        <v>4</v>
      </c>
      <c r="N73">
        <v>272.421469</v>
      </c>
      <c r="O73">
        <v>6.0499999999999996E-4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879.15253900000005</v>
      </c>
      <c r="I74">
        <v>0.78028299999999995</v>
      </c>
      <c r="J74" t="s">
        <v>3</v>
      </c>
      <c r="K74">
        <v>636.71045400000003</v>
      </c>
      <c r="L74">
        <v>0.115396</v>
      </c>
      <c r="M74" t="s">
        <v>4</v>
      </c>
      <c r="N74">
        <v>295.123493</v>
      </c>
      <c r="O74">
        <v>6.5700000000000003E-4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946.81802600000003</v>
      </c>
      <c r="I75">
        <v>0.86159699999999995</v>
      </c>
      <c r="J75" t="s">
        <v>3</v>
      </c>
      <c r="K75">
        <v>685.71237199999996</v>
      </c>
      <c r="L75">
        <v>0.115455</v>
      </c>
      <c r="M75" t="s">
        <v>4</v>
      </c>
      <c r="N75">
        <v>317.82483000000002</v>
      </c>
      <c r="O75">
        <v>7.6000000000000004E-4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1014.475063</v>
      </c>
      <c r="I76">
        <v>0.95232499999999998</v>
      </c>
      <c r="J76" t="s">
        <v>3</v>
      </c>
      <c r="K76">
        <v>734.72141799999997</v>
      </c>
      <c r="L76">
        <v>0.118842</v>
      </c>
      <c r="M76" t="s">
        <v>4</v>
      </c>
      <c r="N76">
        <v>340.52656000000002</v>
      </c>
      <c r="O76">
        <v>8.3699999999999996E-4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1082.1616750000001</v>
      </c>
      <c r="I77">
        <v>0.96518599999999999</v>
      </c>
      <c r="J77" t="s">
        <v>3</v>
      </c>
      <c r="K77">
        <v>783.73024799999996</v>
      </c>
      <c r="L77">
        <v>0.11966400000000001</v>
      </c>
      <c r="M77" t="s">
        <v>4</v>
      </c>
      <c r="N77">
        <v>363.22811999999999</v>
      </c>
      <c r="O77">
        <v>9.1699999999999995E-4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1149.8369459999999</v>
      </c>
      <c r="I78">
        <v>1.066837</v>
      </c>
      <c r="J78" t="s">
        <v>3</v>
      </c>
      <c r="K78">
        <v>832.74578099999997</v>
      </c>
      <c r="L78">
        <v>0.120853</v>
      </c>
      <c r="M78" t="s">
        <v>4</v>
      </c>
      <c r="N78">
        <v>385.929507</v>
      </c>
      <c r="O78">
        <v>1.018E-3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1217.526055</v>
      </c>
      <c r="I79">
        <v>1.1477120000000001</v>
      </c>
      <c r="J79" t="s">
        <v>3</v>
      </c>
      <c r="K79">
        <v>881.76334999999995</v>
      </c>
      <c r="L79">
        <v>0.12118900000000001</v>
      </c>
      <c r="M79" t="s">
        <v>4</v>
      </c>
      <c r="N79">
        <v>408.63143300000002</v>
      </c>
      <c r="O79">
        <v>1.15E-3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1285.1894729999999</v>
      </c>
      <c r="I80">
        <v>1.2486159999999999</v>
      </c>
      <c r="J80" t="s">
        <v>3</v>
      </c>
      <c r="K80">
        <v>930.78436999999997</v>
      </c>
      <c r="L80">
        <v>0.12033099999999999</v>
      </c>
      <c r="M80" t="s">
        <v>4</v>
      </c>
      <c r="N80">
        <v>431.33316600000001</v>
      </c>
      <c r="O80">
        <v>1.284E-3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1352.8541970000001</v>
      </c>
      <c r="I81">
        <v>1.3434999999999999</v>
      </c>
      <c r="J81" t="s">
        <v>3</v>
      </c>
      <c r="K81">
        <v>979.80955600000004</v>
      </c>
      <c r="L81">
        <v>0.11895500000000001</v>
      </c>
      <c r="M81" t="s">
        <v>4</v>
      </c>
      <c r="N81">
        <v>454.03480500000001</v>
      </c>
      <c r="O81">
        <v>1.3979999999999999E-3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70.126566999999994</v>
      </c>
      <c r="I82">
        <v>7.5189999999999996E-3</v>
      </c>
      <c r="J82" t="s">
        <v>3</v>
      </c>
      <c r="K82">
        <v>49.368805999999999</v>
      </c>
      <c r="L82">
        <v>1.08E-4</v>
      </c>
      <c r="M82" t="s">
        <v>4</v>
      </c>
      <c r="N82">
        <v>23.135297999999999</v>
      </c>
      <c r="O82">
        <v>9.0000000000000002E-6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140.186015</v>
      </c>
      <c r="I83">
        <v>1.4262E-2</v>
      </c>
      <c r="J83" t="s">
        <v>3</v>
      </c>
      <c r="K83">
        <v>98.737217000000001</v>
      </c>
      <c r="L83">
        <v>2.1699999999999999E-4</v>
      </c>
      <c r="M83" t="s">
        <v>4</v>
      </c>
      <c r="N83">
        <v>46.269475</v>
      </c>
      <c r="O83">
        <v>2.6999999999999999E-5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210.26032499999999</v>
      </c>
      <c r="I84">
        <v>2.5828E-2</v>
      </c>
      <c r="J84" t="s">
        <v>3</v>
      </c>
      <c r="K84">
        <v>148.12188699999999</v>
      </c>
      <c r="L84">
        <v>2.52E-4</v>
      </c>
      <c r="M84" t="s">
        <v>4</v>
      </c>
      <c r="N84">
        <v>69.404311000000007</v>
      </c>
      <c r="O84">
        <v>4.0000000000000003E-5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280.35163399999999</v>
      </c>
      <c r="I85">
        <v>3.8865999999999998E-2</v>
      </c>
      <c r="J85" t="s">
        <v>3</v>
      </c>
      <c r="K85">
        <v>197.51596900000001</v>
      </c>
      <c r="L85">
        <v>3.7599999999999998E-4</v>
      </c>
      <c r="M85" t="s">
        <v>4</v>
      </c>
      <c r="N85">
        <v>92.539689999999993</v>
      </c>
      <c r="O85">
        <v>5.3000000000000001E-5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350.45061099999998</v>
      </c>
      <c r="I86">
        <v>5.0677E-2</v>
      </c>
      <c r="J86" t="s">
        <v>3</v>
      </c>
      <c r="K86">
        <v>246.91815199999999</v>
      </c>
      <c r="L86">
        <v>4.7399999999999997E-4</v>
      </c>
      <c r="M86" t="s">
        <v>4</v>
      </c>
      <c r="N86">
        <v>115.674717</v>
      </c>
      <c r="O86">
        <v>7.3999999999999996E-5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420.54434900000001</v>
      </c>
      <c r="I87">
        <v>5.9540000000000003E-2</v>
      </c>
      <c r="J87" t="s">
        <v>3</v>
      </c>
      <c r="K87">
        <v>296.324794</v>
      </c>
      <c r="L87">
        <v>7.3700000000000002E-4</v>
      </c>
      <c r="M87" t="s">
        <v>4</v>
      </c>
      <c r="N87">
        <v>138.80942400000001</v>
      </c>
      <c r="O87">
        <v>1.02E-4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490.66570300000001</v>
      </c>
      <c r="I88">
        <v>7.8877000000000003E-2</v>
      </c>
      <c r="J88" t="s">
        <v>3</v>
      </c>
      <c r="K88">
        <v>345.73527300000001</v>
      </c>
      <c r="L88">
        <v>9.859999999999999E-4</v>
      </c>
      <c r="M88" t="s">
        <v>4</v>
      </c>
      <c r="N88">
        <v>161.94413599999999</v>
      </c>
      <c r="O88">
        <v>1.6100000000000001E-4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560.78240100000005</v>
      </c>
      <c r="I89">
        <v>9.1906000000000002E-2</v>
      </c>
      <c r="J89" t="s">
        <v>3</v>
      </c>
      <c r="K89">
        <v>395.14959900000002</v>
      </c>
      <c r="L89">
        <v>1.2019999999999999E-3</v>
      </c>
      <c r="M89" t="s">
        <v>4</v>
      </c>
      <c r="N89">
        <v>185.078858</v>
      </c>
      <c r="O89">
        <v>2.1499999999999999E-4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630.89326800000003</v>
      </c>
      <c r="I90">
        <v>9.7360000000000002E-2</v>
      </c>
      <c r="J90" t="s">
        <v>3</v>
      </c>
      <c r="K90">
        <v>444.566666</v>
      </c>
      <c r="L90">
        <v>1.4710000000000001E-3</v>
      </c>
      <c r="M90" t="s">
        <v>4</v>
      </c>
      <c r="N90">
        <v>208.213841</v>
      </c>
      <c r="O90">
        <v>2.3699999999999999E-4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701.00783000000001</v>
      </c>
      <c r="I91">
        <v>0.115621</v>
      </c>
      <c r="J91" t="s">
        <v>3</v>
      </c>
      <c r="K91">
        <v>493.98569900000001</v>
      </c>
      <c r="L91">
        <v>1.776E-3</v>
      </c>
      <c r="M91" t="s">
        <v>4</v>
      </c>
      <c r="N91">
        <v>231.347984</v>
      </c>
      <c r="O91">
        <v>2.9599999999999998E-4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771.13107100000002</v>
      </c>
      <c r="I92">
        <v>0.13799700000000001</v>
      </c>
      <c r="J92" t="s">
        <v>3</v>
      </c>
      <c r="K92">
        <v>543.40847199999996</v>
      </c>
      <c r="L92">
        <v>1.954E-3</v>
      </c>
      <c r="M92" t="s">
        <v>4</v>
      </c>
      <c r="N92">
        <v>254.482429</v>
      </c>
      <c r="O92">
        <v>3.4499999999999998E-4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841.27291400000001</v>
      </c>
      <c r="I93">
        <v>0.163742</v>
      </c>
      <c r="J93" t="s">
        <v>3</v>
      </c>
      <c r="K93">
        <v>592.83512199999996</v>
      </c>
      <c r="L93">
        <v>2.0370000000000002E-3</v>
      </c>
      <c r="M93" t="s">
        <v>4</v>
      </c>
      <c r="N93">
        <v>277.61726099999998</v>
      </c>
      <c r="O93">
        <v>3.8900000000000002E-4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911.42283599999996</v>
      </c>
      <c r="I94">
        <v>0.16289100000000001</v>
      </c>
      <c r="J94" t="s">
        <v>3</v>
      </c>
      <c r="K94">
        <v>642.26615100000004</v>
      </c>
      <c r="L94">
        <v>2.2200000000000002E-3</v>
      </c>
      <c r="M94" t="s">
        <v>4</v>
      </c>
      <c r="N94">
        <v>300.75233500000002</v>
      </c>
      <c r="O94">
        <v>4.4700000000000002E-4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981.57008399999995</v>
      </c>
      <c r="I95">
        <v>0.19060299999999999</v>
      </c>
      <c r="J95" t="s">
        <v>3</v>
      </c>
      <c r="K95">
        <v>691.70150599999999</v>
      </c>
      <c r="L95">
        <v>2.3700000000000001E-3</v>
      </c>
      <c r="M95" t="s">
        <v>4</v>
      </c>
      <c r="N95">
        <v>323.88741800000003</v>
      </c>
      <c r="O95">
        <v>5.1599999999999997E-4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1051.708977</v>
      </c>
      <c r="I96">
        <v>0.22119800000000001</v>
      </c>
      <c r="J96" t="s">
        <v>3</v>
      </c>
      <c r="K96">
        <v>741.13902299999995</v>
      </c>
      <c r="L96">
        <v>2.7529999999999998E-3</v>
      </c>
      <c r="M96" t="s">
        <v>4</v>
      </c>
      <c r="N96">
        <v>347.02214400000003</v>
      </c>
      <c r="O96">
        <v>5.8900000000000001E-4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1121.8697</v>
      </c>
      <c r="I97">
        <v>0.259048</v>
      </c>
      <c r="J97" t="s">
        <v>3</v>
      </c>
      <c r="K97">
        <v>790.58154200000001</v>
      </c>
      <c r="L97">
        <v>3.2070000000000002E-3</v>
      </c>
      <c r="M97" t="s">
        <v>4</v>
      </c>
      <c r="N97">
        <v>370.15693099999999</v>
      </c>
      <c r="O97">
        <v>6.6399999999999999E-4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1192.037617</v>
      </c>
      <c r="I98">
        <v>0.29441800000000001</v>
      </c>
      <c r="J98" t="s">
        <v>3</v>
      </c>
      <c r="K98">
        <v>840.02823000000001</v>
      </c>
      <c r="L98">
        <v>3.2160000000000001E-3</v>
      </c>
      <c r="M98" t="s">
        <v>4</v>
      </c>
      <c r="N98">
        <v>393.29199999999997</v>
      </c>
      <c r="O98">
        <v>6.9899999999999997E-4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1262.175244</v>
      </c>
      <c r="I99">
        <v>0.31095800000000001</v>
      </c>
      <c r="J99" t="s">
        <v>3</v>
      </c>
      <c r="K99">
        <v>889.47796100000005</v>
      </c>
      <c r="L99">
        <v>3.5230000000000001E-3</v>
      </c>
      <c r="M99" t="s">
        <v>4</v>
      </c>
      <c r="N99">
        <v>416.42681399999998</v>
      </c>
      <c r="O99">
        <v>7.7700000000000002E-4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1332.338152</v>
      </c>
      <c r="I100">
        <v>0.33715299999999998</v>
      </c>
      <c r="J100" t="s">
        <v>3</v>
      </c>
      <c r="K100">
        <v>938.93280900000002</v>
      </c>
      <c r="L100">
        <v>3.9500000000000004E-3</v>
      </c>
      <c r="M100" t="s">
        <v>4</v>
      </c>
      <c r="N100">
        <v>439.56222400000001</v>
      </c>
      <c r="O100">
        <v>8.5800000000000004E-4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1402.478323</v>
      </c>
      <c r="I101">
        <v>0.360512</v>
      </c>
      <c r="J101" t="s">
        <v>3</v>
      </c>
      <c r="K101">
        <v>988.38968299999999</v>
      </c>
      <c r="L101">
        <v>4.0029999999999996E-3</v>
      </c>
      <c r="M101" t="s">
        <v>4</v>
      </c>
      <c r="N101">
        <v>462.69684799999999</v>
      </c>
      <c r="O101">
        <v>8.7100000000000003E-4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65.880499</v>
      </c>
      <c r="I102">
        <v>1.0883E-2</v>
      </c>
      <c r="J102" t="s">
        <v>3</v>
      </c>
      <c r="K102">
        <v>47.285366000000003</v>
      </c>
      <c r="L102">
        <v>5.3999999999999998E-5</v>
      </c>
      <c r="M102" t="s">
        <v>4</v>
      </c>
      <c r="N102">
        <v>22.701274999999999</v>
      </c>
      <c r="O102">
        <v>1.2999999999999999E-5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131.683494</v>
      </c>
      <c r="I103">
        <v>2.0003E-2</v>
      </c>
      <c r="J103" t="s">
        <v>3</v>
      </c>
      <c r="K103">
        <v>94.548535000000001</v>
      </c>
      <c r="L103">
        <v>1.47E-4</v>
      </c>
      <c r="M103" t="s">
        <v>4</v>
      </c>
      <c r="N103">
        <v>45.402417</v>
      </c>
      <c r="O103">
        <v>4.1E-5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197.49905799999999</v>
      </c>
      <c r="I104">
        <v>3.9780999999999997E-2</v>
      </c>
      <c r="J104" t="s">
        <v>3</v>
      </c>
      <c r="K104">
        <v>141.81078600000001</v>
      </c>
      <c r="L104">
        <v>3.1199999999999999E-4</v>
      </c>
      <c r="M104" t="s">
        <v>4</v>
      </c>
      <c r="N104">
        <v>68.103373000000005</v>
      </c>
      <c r="O104">
        <v>9.0000000000000006E-5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263.33065199999999</v>
      </c>
      <c r="I105">
        <v>8.1360000000000002E-2</v>
      </c>
      <c r="J105" t="s">
        <v>3</v>
      </c>
      <c r="K105">
        <v>189.07262700000001</v>
      </c>
      <c r="L105">
        <v>4.9200000000000003E-4</v>
      </c>
      <c r="M105" t="s">
        <v>4</v>
      </c>
      <c r="N105">
        <v>90.804478000000003</v>
      </c>
      <c r="O105">
        <v>1.44E-4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329.172867</v>
      </c>
      <c r="I106">
        <v>0.11117299999999999</v>
      </c>
      <c r="J106" t="s">
        <v>3</v>
      </c>
      <c r="K106">
        <v>236.33463399999999</v>
      </c>
      <c r="L106">
        <v>7.45E-4</v>
      </c>
      <c r="M106" t="s">
        <v>4</v>
      </c>
      <c r="N106">
        <v>113.506004</v>
      </c>
      <c r="O106">
        <v>1.9900000000000001E-4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394.98673300000002</v>
      </c>
      <c r="I107">
        <v>0.15803900000000001</v>
      </c>
      <c r="J107" t="s">
        <v>3</v>
      </c>
      <c r="K107">
        <v>283.59621700000002</v>
      </c>
      <c r="L107">
        <v>1.039E-3</v>
      </c>
      <c r="M107" t="s">
        <v>4</v>
      </c>
      <c r="N107">
        <v>136.20738399999999</v>
      </c>
      <c r="O107">
        <v>2.6800000000000001E-4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460.80272000000002</v>
      </c>
      <c r="I108">
        <v>0.223027</v>
      </c>
      <c r="J108" t="s">
        <v>3</v>
      </c>
      <c r="K108">
        <v>330.85760900000002</v>
      </c>
      <c r="L108">
        <v>1.4109999999999999E-3</v>
      </c>
      <c r="M108" t="s">
        <v>4</v>
      </c>
      <c r="N108">
        <v>158.90890999999999</v>
      </c>
      <c r="O108">
        <v>3.6400000000000001E-4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526.62523099999999</v>
      </c>
      <c r="I109">
        <v>0.27089600000000003</v>
      </c>
      <c r="J109" t="s">
        <v>3</v>
      </c>
      <c r="K109">
        <v>378.11901399999999</v>
      </c>
      <c r="L109">
        <v>1.7930000000000001E-3</v>
      </c>
      <c r="M109" t="s">
        <v>4</v>
      </c>
      <c r="N109">
        <v>181.60988399999999</v>
      </c>
      <c r="O109">
        <v>4.6999999999999999E-4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592.45580800000005</v>
      </c>
      <c r="I110">
        <v>0.32642599999999999</v>
      </c>
      <c r="J110" t="s">
        <v>3</v>
      </c>
      <c r="K110">
        <v>425.38002699999998</v>
      </c>
      <c r="L110">
        <v>2.1740000000000002E-3</v>
      </c>
      <c r="M110" t="s">
        <v>4</v>
      </c>
      <c r="N110">
        <v>204.310709</v>
      </c>
      <c r="O110">
        <v>5.7399999999999997E-4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658.276206</v>
      </c>
      <c r="I111">
        <v>0.46069500000000002</v>
      </c>
      <c r="J111" t="s">
        <v>3</v>
      </c>
      <c r="K111">
        <v>472.66429900000003</v>
      </c>
      <c r="L111">
        <v>2.7911999999999999E-2</v>
      </c>
      <c r="M111" t="s">
        <v>4</v>
      </c>
      <c r="N111">
        <v>227.013105</v>
      </c>
      <c r="O111">
        <v>7.3499999999999998E-4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724.06658600000003</v>
      </c>
      <c r="I112">
        <v>0.49912800000000002</v>
      </c>
      <c r="J112" t="s">
        <v>3</v>
      </c>
      <c r="K112">
        <v>519.92593499999998</v>
      </c>
      <c r="L112">
        <v>2.8398E-2</v>
      </c>
      <c r="M112" t="s">
        <v>4</v>
      </c>
      <c r="N112">
        <v>249.714617</v>
      </c>
      <c r="O112">
        <v>8.4699999999999999E-4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789.86700299999995</v>
      </c>
      <c r="I113">
        <v>0.53471500000000005</v>
      </c>
      <c r="J113" t="s">
        <v>3</v>
      </c>
      <c r="K113">
        <v>567.187859</v>
      </c>
      <c r="L113">
        <v>2.8899999999999999E-2</v>
      </c>
      <c r="M113" t="s">
        <v>4</v>
      </c>
      <c r="N113">
        <v>272.41538700000001</v>
      </c>
      <c r="O113">
        <v>9.5E-4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855.68179599999996</v>
      </c>
      <c r="I114">
        <v>0.63024899999999995</v>
      </c>
      <c r="J114" t="s">
        <v>3</v>
      </c>
      <c r="K114">
        <v>614.44997599999999</v>
      </c>
      <c r="L114">
        <v>2.9739999999999999E-2</v>
      </c>
      <c r="M114" t="s">
        <v>4</v>
      </c>
      <c r="N114">
        <v>295.11644999999999</v>
      </c>
      <c r="O114">
        <v>1.108E-3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921.50929099999996</v>
      </c>
      <c r="I115">
        <v>0.70711100000000005</v>
      </c>
      <c r="J115" t="s">
        <v>3</v>
      </c>
      <c r="K115">
        <v>661.71247300000005</v>
      </c>
      <c r="L115">
        <v>3.0752000000000002E-2</v>
      </c>
      <c r="M115" t="s">
        <v>4</v>
      </c>
      <c r="N115">
        <v>317.81826699999999</v>
      </c>
      <c r="O115">
        <v>1.2520000000000001E-3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987.33164199999999</v>
      </c>
      <c r="I116">
        <v>0.74556199999999995</v>
      </c>
      <c r="J116" t="s">
        <v>3</v>
      </c>
      <c r="K116">
        <v>708.97418100000004</v>
      </c>
      <c r="L116">
        <v>3.1421999999999999E-2</v>
      </c>
      <c r="M116" t="s">
        <v>4</v>
      </c>
      <c r="N116">
        <v>340.51917800000001</v>
      </c>
      <c r="O116">
        <v>1.4009999999999999E-3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1053.158555</v>
      </c>
      <c r="I117">
        <v>0.79239999999999999</v>
      </c>
      <c r="J117" t="s">
        <v>3</v>
      </c>
      <c r="K117">
        <v>756.23635000000002</v>
      </c>
      <c r="L117">
        <v>3.1940000000000003E-2</v>
      </c>
      <c r="M117" t="s">
        <v>4</v>
      </c>
      <c r="N117">
        <v>363.22035599999998</v>
      </c>
      <c r="O117">
        <v>1.549E-3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1118.965046</v>
      </c>
      <c r="I118">
        <v>0.86367799999999995</v>
      </c>
      <c r="J118" t="s">
        <v>3</v>
      </c>
      <c r="K118">
        <v>803.49890000000005</v>
      </c>
      <c r="L118">
        <v>3.2842999999999997E-2</v>
      </c>
      <c r="M118" t="s">
        <v>4</v>
      </c>
      <c r="N118">
        <v>385.92148100000003</v>
      </c>
      <c r="O118">
        <v>1.652E-3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1184.7947220000001</v>
      </c>
      <c r="I119">
        <v>0.92633900000000002</v>
      </c>
      <c r="J119" t="s">
        <v>3</v>
      </c>
      <c r="K119">
        <v>850.76104199999997</v>
      </c>
      <c r="L119">
        <v>3.3850999999999999E-2</v>
      </c>
      <c r="M119" t="s">
        <v>4</v>
      </c>
      <c r="N119">
        <v>408.62247200000002</v>
      </c>
      <c r="O119">
        <v>1.8289999999999999E-3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1250.6054610000001</v>
      </c>
      <c r="I120">
        <v>0.99504300000000001</v>
      </c>
      <c r="J120" t="s">
        <v>3</v>
      </c>
      <c r="K120">
        <v>898.02320699999996</v>
      </c>
      <c r="L120">
        <v>3.4726E-2</v>
      </c>
      <c r="M120" t="s">
        <v>4</v>
      </c>
      <c r="N120">
        <v>431.323599</v>
      </c>
      <c r="O120">
        <v>2.042E-3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1316.427993</v>
      </c>
      <c r="I121">
        <v>1.062694</v>
      </c>
      <c r="J121" t="s">
        <v>3</v>
      </c>
      <c r="K121">
        <v>945.28524900000002</v>
      </c>
      <c r="L121">
        <v>3.5889999999999998E-2</v>
      </c>
      <c r="M121" t="s">
        <v>4</v>
      </c>
      <c r="N121">
        <v>454.02562</v>
      </c>
      <c r="O121">
        <v>2.2360000000000001E-3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96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73.587618000000006</v>
      </c>
      <c r="I122">
        <v>5.1084519999999998</v>
      </c>
      <c r="J122" t="s">
        <v>3</v>
      </c>
      <c r="K122">
        <v>52.851134000000002</v>
      </c>
      <c r="L122">
        <v>5.0299849999999999</v>
      </c>
      <c r="M122" t="s">
        <v>4</v>
      </c>
      <c r="N122">
        <v>23.427192999999999</v>
      </c>
      <c r="O122">
        <v>2.2419000000000001E-2</v>
      </c>
      <c r="P122" t="s">
        <v>5</v>
      </c>
      <c r="Q122">
        <v>25.953498</v>
      </c>
      <c r="R122">
        <v>2.2680189999999998</v>
      </c>
      <c r="S122" t="s">
        <v>6</v>
      </c>
      <c r="T122">
        <v>51.169772000000002</v>
      </c>
      <c r="U122">
        <v>4.1312610000000003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5.8690000000000001E-3</v>
      </c>
      <c r="AG122">
        <v>1.4E-5</v>
      </c>
      <c r="AH122" t="s">
        <v>11</v>
      </c>
      <c r="AI122">
        <v>0.99500999999999995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96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146.96436299999999</v>
      </c>
      <c r="I123">
        <v>12.123035</v>
      </c>
      <c r="J123" t="s">
        <v>3</v>
      </c>
      <c r="K123">
        <v>105.5312</v>
      </c>
      <c r="L123">
        <v>11.898755</v>
      </c>
      <c r="M123" t="s">
        <v>4</v>
      </c>
      <c r="N123">
        <v>46.820047000000002</v>
      </c>
      <c r="O123">
        <v>5.4281999999999997E-2</v>
      </c>
      <c r="P123" t="s">
        <v>5</v>
      </c>
      <c r="Q123">
        <v>51.589412000000003</v>
      </c>
      <c r="R123">
        <v>7.2462059999999999</v>
      </c>
      <c r="S123" t="s">
        <v>6</v>
      </c>
      <c r="T123">
        <v>101.727059</v>
      </c>
      <c r="U123">
        <v>9.159573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3.8170000000000001E-3</v>
      </c>
      <c r="AG123">
        <v>9.0000000000000002E-6</v>
      </c>
      <c r="AH123" t="s">
        <v>11</v>
      </c>
      <c r="AI123">
        <v>0.99508099999999999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96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219.798498</v>
      </c>
      <c r="I124">
        <v>14.898903000000001</v>
      </c>
      <c r="J124" t="s">
        <v>3</v>
      </c>
      <c r="K124">
        <v>157.65957599999999</v>
      </c>
      <c r="L124">
        <v>14.574039000000001</v>
      </c>
      <c r="M124" t="s">
        <v>4</v>
      </c>
      <c r="N124">
        <v>70.227846999999997</v>
      </c>
      <c r="O124">
        <v>6.9503999999999996E-2</v>
      </c>
      <c r="P124" t="s">
        <v>5</v>
      </c>
      <c r="Q124">
        <v>77.109459000000001</v>
      </c>
      <c r="R124">
        <v>10.364857000000001</v>
      </c>
      <c r="S124" t="s">
        <v>6</v>
      </c>
      <c r="T124">
        <v>152.169749</v>
      </c>
      <c r="U124">
        <v>11.816038000000001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2.9090000000000001E-3</v>
      </c>
      <c r="AG124">
        <v>6.0000000000000002E-6</v>
      </c>
      <c r="AH124" t="s">
        <v>11</v>
      </c>
      <c r="AI124">
        <v>0.99510100000000001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96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292.67898600000001</v>
      </c>
      <c r="I125">
        <v>15.998163</v>
      </c>
      <c r="J125" t="s">
        <v>3</v>
      </c>
      <c r="K125">
        <v>209.83399800000001</v>
      </c>
      <c r="L125">
        <v>15.504106999999999</v>
      </c>
      <c r="M125" t="s">
        <v>4</v>
      </c>
      <c r="N125">
        <v>93.629863</v>
      </c>
      <c r="O125">
        <v>9.8748000000000002E-2</v>
      </c>
      <c r="P125" t="s">
        <v>5</v>
      </c>
      <c r="Q125">
        <v>102.650779</v>
      </c>
      <c r="R125">
        <v>12.844471</v>
      </c>
      <c r="S125" t="s">
        <v>6</v>
      </c>
      <c r="T125">
        <v>202.645985</v>
      </c>
      <c r="U125">
        <v>13.537561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2.2989999999999998E-3</v>
      </c>
      <c r="AG125">
        <v>3.0000000000000001E-6</v>
      </c>
      <c r="AH125" t="s">
        <v>11</v>
      </c>
      <c r="AI125">
        <v>0.99510699999999996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96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365.82754499999999</v>
      </c>
      <c r="I126">
        <v>19.985586999999999</v>
      </c>
      <c r="J126" t="s">
        <v>3</v>
      </c>
      <c r="K126">
        <v>262.28134599999998</v>
      </c>
      <c r="L126">
        <v>19.354761</v>
      </c>
      <c r="M126" t="s">
        <v>4</v>
      </c>
      <c r="N126">
        <v>117.025263</v>
      </c>
      <c r="O126">
        <v>0.131577</v>
      </c>
      <c r="P126" t="s">
        <v>5</v>
      </c>
      <c r="Q126">
        <v>128.33652699999999</v>
      </c>
      <c r="R126">
        <v>16.753948000000001</v>
      </c>
      <c r="S126" t="s">
        <v>6</v>
      </c>
      <c r="T126">
        <v>253.34349499999999</v>
      </c>
      <c r="U126">
        <v>17.420204999999999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1.8829999999999999E-3</v>
      </c>
      <c r="AG126">
        <v>9.9999999999999995E-7</v>
      </c>
      <c r="AH126" t="s">
        <v>11</v>
      </c>
      <c r="AI126">
        <v>0.99510900000000002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96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438.92408799999998</v>
      </c>
      <c r="I127">
        <v>22.885134999999998</v>
      </c>
      <c r="J127" t="s">
        <v>3</v>
      </c>
      <c r="K127">
        <v>314.67760099999998</v>
      </c>
      <c r="L127">
        <v>22.134467000000001</v>
      </c>
      <c r="M127" t="s">
        <v>4</v>
      </c>
      <c r="N127">
        <v>140.41907699999999</v>
      </c>
      <c r="O127">
        <v>0.190169</v>
      </c>
      <c r="P127" t="s">
        <v>5</v>
      </c>
      <c r="Q127">
        <v>153.84026</v>
      </c>
      <c r="R127">
        <v>19.84554</v>
      </c>
      <c r="S127" t="s">
        <v>6</v>
      </c>
      <c r="T127">
        <v>303.955533</v>
      </c>
      <c r="U127">
        <v>18.203593999999999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1.7960000000000001E-3</v>
      </c>
      <c r="AG127">
        <v>9.9999999999999995E-7</v>
      </c>
      <c r="AH127" t="s">
        <v>11</v>
      </c>
      <c r="AI127">
        <v>0.995112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96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512.43016699999998</v>
      </c>
      <c r="I128">
        <v>28.760216</v>
      </c>
      <c r="J128" t="s">
        <v>3</v>
      </c>
      <c r="K128">
        <v>367.41489100000001</v>
      </c>
      <c r="L128">
        <v>28.013152000000002</v>
      </c>
      <c r="M128" t="s">
        <v>4</v>
      </c>
      <c r="N128">
        <v>163.83597599999999</v>
      </c>
      <c r="O128">
        <v>0.225603</v>
      </c>
      <c r="P128" t="s">
        <v>5</v>
      </c>
      <c r="Q128">
        <v>179.35952900000001</v>
      </c>
      <c r="R128">
        <v>23.374579000000001</v>
      </c>
      <c r="S128" t="s">
        <v>6</v>
      </c>
      <c r="T128">
        <v>354.744125</v>
      </c>
      <c r="U128">
        <v>27.154813000000001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1.6249999999999999E-3</v>
      </c>
      <c r="AG128">
        <v>9.9999999999999995E-7</v>
      </c>
      <c r="AH128" t="s">
        <v>11</v>
      </c>
      <c r="AI128">
        <v>0.99511400000000005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96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585.52572999999995</v>
      </c>
      <c r="I129">
        <v>30.350919000000001</v>
      </c>
      <c r="J129" t="s">
        <v>3</v>
      </c>
      <c r="K129">
        <v>419.80293599999999</v>
      </c>
      <c r="L129">
        <v>29.502912999999999</v>
      </c>
      <c r="M129" t="s">
        <v>4</v>
      </c>
      <c r="N129">
        <v>187.24367699999999</v>
      </c>
      <c r="O129">
        <v>0.27931299999999998</v>
      </c>
      <c r="P129" t="s">
        <v>5</v>
      </c>
      <c r="Q129">
        <v>204.84657899999999</v>
      </c>
      <c r="R129">
        <v>27.918728000000002</v>
      </c>
      <c r="S129" t="s">
        <v>6</v>
      </c>
      <c r="T129">
        <v>405.213573</v>
      </c>
      <c r="U129">
        <v>30.036244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1.4090000000000001E-3</v>
      </c>
      <c r="AG129">
        <v>0</v>
      </c>
      <c r="AH129" t="s">
        <v>11</v>
      </c>
      <c r="AI129">
        <v>0.99511400000000005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96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658.56893100000002</v>
      </c>
      <c r="I130">
        <v>42.190421000000001</v>
      </c>
      <c r="J130" t="s">
        <v>3</v>
      </c>
      <c r="K130">
        <v>472.15319499999998</v>
      </c>
      <c r="L130">
        <v>41.230345999999997</v>
      </c>
      <c r="M130" t="s">
        <v>4</v>
      </c>
      <c r="N130">
        <v>210.648315</v>
      </c>
      <c r="O130">
        <v>0.33020300000000002</v>
      </c>
      <c r="P130" t="s">
        <v>5</v>
      </c>
      <c r="Q130">
        <v>230.32879500000001</v>
      </c>
      <c r="R130">
        <v>33.528433</v>
      </c>
      <c r="S130" t="s">
        <v>6</v>
      </c>
      <c r="T130">
        <v>456.023751</v>
      </c>
      <c r="U130">
        <v>43.037134000000002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1.377E-3</v>
      </c>
      <c r="AG130">
        <v>0</v>
      </c>
      <c r="AH130" t="s">
        <v>11</v>
      </c>
      <c r="AI130">
        <v>0.99511400000000005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96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731.64984900000002</v>
      </c>
      <c r="I131">
        <v>45.494087999999998</v>
      </c>
      <c r="J131" t="s">
        <v>3</v>
      </c>
      <c r="K131">
        <v>524.53247999999996</v>
      </c>
      <c r="L131">
        <v>44.660688</v>
      </c>
      <c r="M131" t="s">
        <v>4</v>
      </c>
      <c r="N131">
        <v>234.06455700000001</v>
      </c>
      <c r="O131">
        <v>0.36311500000000002</v>
      </c>
      <c r="P131" t="s">
        <v>5</v>
      </c>
      <c r="Q131">
        <v>256.03106100000002</v>
      </c>
      <c r="R131">
        <v>36.247377</v>
      </c>
      <c r="S131" t="s">
        <v>6</v>
      </c>
      <c r="T131">
        <v>506.774384</v>
      </c>
      <c r="U131">
        <v>45.320853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1.364E-3</v>
      </c>
      <c r="AG131">
        <v>0</v>
      </c>
      <c r="AH131" t="s">
        <v>11</v>
      </c>
      <c r="AI131">
        <v>0.99511499999999997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96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804.49951499999997</v>
      </c>
      <c r="I132">
        <v>46.802304999999997</v>
      </c>
      <c r="J132" t="s">
        <v>3</v>
      </c>
      <c r="K132">
        <v>576.67735000000005</v>
      </c>
      <c r="L132">
        <v>45.935676999999998</v>
      </c>
      <c r="M132" t="s">
        <v>4</v>
      </c>
      <c r="N132">
        <v>257.46040599999998</v>
      </c>
      <c r="O132">
        <v>0.42502299999999998</v>
      </c>
      <c r="P132" t="s">
        <v>5</v>
      </c>
      <c r="Q132">
        <v>281.56081899999998</v>
      </c>
      <c r="R132">
        <v>39.849330000000002</v>
      </c>
      <c r="S132" t="s">
        <v>6</v>
      </c>
      <c r="T132">
        <v>557.22183500000006</v>
      </c>
      <c r="U132">
        <v>45.420527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1.3630000000000001E-3</v>
      </c>
      <c r="AG132">
        <v>0</v>
      </c>
      <c r="AH132" t="s">
        <v>11</v>
      </c>
      <c r="AI132">
        <v>0.99511499999999997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96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877.67618900000002</v>
      </c>
      <c r="I133">
        <v>51.083190000000002</v>
      </c>
      <c r="J133" t="s">
        <v>3</v>
      </c>
      <c r="K133">
        <v>629.14795800000002</v>
      </c>
      <c r="L133">
        <v>49.845388</v>
      </c>
      <c r="M133" t="s">
        <v>4</v>
      </c>
      <c r="N133">
        <v>280.89424200000002</v>
      </c>
      <c r="O133">
        <v>0.62757600000000002</v>
      </c>
      <c r="P133" t="s">
        <v>5</v>
      </c>
      <c r="Q133">
        <v>307.25184899999999</v>
      </c>
      <c r="R133">
        <v>46.324840000000002</v>
      </c>
      <c r="S133" t="s">
        <v>6</v>
      </c>
      <c r="T133">
        <v>607.954565</v>
      </c>
      <c r="U133">
        <v>53.471863999999997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1.3619999999999999E-3</v>
      </c>
      <c r="AG133">
        <v>0</v>
      </c>
      <c r="AH133" t="s">
        <v>11</v>
      </c>
      <c r="AI133">
        <v>0.99511499999999997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96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950.73318400000005</v>
      </c>
      <c r="I134">
        <v>60.896054999999997</v>
      </c>
      <c r="J134" t="s">
        <v>3</v>
      </c>
      <c r="K134">
        <v>681.499866</v>
      </c>
      <c r="L134">
        <v>59.469166999999999</v>
      </c>
      <c r="M134" t="s">
        <v>4</v>
      </c>
      <c r="N134">
        <v>304.29908599999999</v>
      </c>
      <c r="O134">
        <v>0.65747699999999998</v>
      </c>
      <c r="P134" t="s">
        <v>5</v>
      </c>
      <c r="Q134">
        <v>332.73085400000002</v>
      </c>
      <c r="R134">
        <v>52.410359</v>
      </c>
      <c r="S134" t="s">
        <v>6</v>
      </c>
      <c r="T134">
        <v>658.45010000000002</v>
      </c>
      <c r="U134">
        <v>63.868653999999999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1.361E-3</v>
      </c>
      <c r="AG134">
        <v>0</v>
      </c>
      <c r="AH134" t="s">
        <v>11</v>
      </c>
      <c r="AI134">
        <v>0.99511499999999997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96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1024.246249</v>
      </c>
      <c r="I135">
        <v>68.237830000000002</v>
      </c>
      <c r="J135" t="s">
        <v>3</v>
      </c>
      <c r="K135">
        <v>734.31671600000004</v>
      </c>
      <c r="L135">
        <v>66.808535000000006</v>
      </c>
      <c r="M135" t="s">
        <v>4</v>
      </c>
      <c r="N135">
        <v>327.69731400000001</v>
      </c>
      <c r="O135">
        <v>0.71872199999999997</v>
      </c>
      <c r="P135" t="s">
        <v>5</v>
      </c>
      <c r="Q135">
        <v>358.59291200000001</v>
      </c>
      <c r="R135">
        <v>55.032249999999998</v>
      </c>
      <c r="S135" t="s">
        <v>6</v>
      </c>
      <c r="T135">
        <v>709.37963000000002</v>
      </c>
      <c r="U135">
        <v>68.441948999999994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1.3359999999999999E-3</v>
      </c>
      <c r="AG135">
        <v>0</v>
      </c>
      <c r="AH135" t="s">
        <v>11</v>
      </c>
      <c r="AI135">
        <v>0.99511499999999997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96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1097.2373459999999</v>
      </c>
      <c r="I136">
        <v>80.537296999999995</v>
      </c>
      <c r="J136" t="s">
        <v>3</v>
      </c>
      <c r="K136">
        <v>786.60272099999997</v>
      </c>
      <c r="L136">
        <v>78.552982999999998</v>
      </c>
      <c r="M136" t="s">
        <v>4</v>
      </c>
      <c r="N136">
        <v>351.09848599999998</v>
      </c>
      <c r="O136">
        <v>0.78176800000000002</v>
      </c>
      <c r="P136" t="s">
        <v>5</v>
      </c>
      <c r="Q136">
        <v>384.07058799999999</v>
      </c>
      <c r="R136">
        <v>62.155391000000002</v>
      </c>
      <c r="S136" t="s">
        <v>6</v>
      </c>
      <c r="T136">
        <v>759.80260699999997</v>
      </c>
      <c r="U136">
        <v>77.665346999999997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1.325E-3</v>
      </c>
      <c r="AG136">
        <v>0</v>
      </c>
      <c r="AH136" t="s">
        <v>11</v>
      </c>
      <c r="AI136">
        <v>0.99511499999999997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96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1170.208359</v>
      </c>
      <c r="I137">
        <v>88.828180000000003</v>
      </c>
      <c r="J137" t="s">
        <v>3</v>
      </c>
      <c r="K137">
        <v>838.86583900000005</v>
      </c>
      <c r="L137">
        <v>86.542123000000004</v>
      </c>
      <c r="M137" t="s">
        <v>4</v>
      </c>
      <c r="N137">
        <v>374.50215500000002</v>
      </c>
      <c r="O137">
        <v>0.85368999999999995</v>
      </c>
      <c r="P137" t="s">
        <v>5</v>
      </c>
      <c r="Q137">
        <v>409.45430699999997</v>
      </c>
      <c r="R137">
        <v>72.816913999999997</v>
      </c>
      <c r="S137" t="s">
        <v>6</v>
      </c>
      <c r="T137">
        <v>810.10731699999997</v>
      </c>
      <c r="U137">
        <v>88.313400999999999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1.3110000000000001E-3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96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1243.102766</v>
      </c>
      <c r="I138">
        <v>91.275989999999993</v>
      </c>
      <c r="J138" t="s">
        <v>3</v>
      </c>
      <c r="K138">
        <v>891.07141999999999</v>
      </c>
      <c r="L138">
        <v>88.973331999999999</v>
      </c>
      <c r="M138" t="s">
        <v>4</v>
      </c>
      <c r="N138">
        <v>397.915663</v>
      </c>
      <c r="O138">
        <v>0.92674199999999995</v>
      </c>
      <c r="P138" t="s">
        <v>5</v>
      </c>
      <c r="Q138">
        <v>434.78644200000002</v>
      </c>
      <c r="R138">
        <v>78.845398000000003</v>
      </c>
      <c r="S138" t="s">
        <v>6</v>
      </c>
      <c r="T138">
        <v>860.44109300000002</v>
      </c>
      <c r="U138">
        <v>92.805657999999994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1.292E-3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96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1315.9698510000001</v>
      </c>
      <c r="I139">
        <v>98.934617000000003</v>
      </c>
      <c r="J139" t="s">
        <v>3</v>
      </c>
      <c r="K139">
        <v>943.19191499999999</v>
      </c>
      <c r="L139">
        <v>94.828680000000006</v>
      </c>
      <c r="M139" t="s">
        <v>4</v>
      </c>
      <c r="N139">
        <v>421.31200899999999</v>
      </c>
      <c r="O139">
        <v>0.97836699999999999</v>
      </c>
      <c r="P139" t="s">
        <v>5</v>
      </c>
      <c r="Q139">
        <v>460.18284699999998</v>
      </c>
      <c r="R139">
        <v>85.528476999999995</v>
      </c>
      <c r="S139" t="s">
        <v>6</v>
      </c>
      <c r="T139">
        <v>910.76785299999995</v>
      </c>
      <c r="U139">
        <v>99.973084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1.292E-3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96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1388.7230030000001</v>
      </c>
      <c r="I140">
        <v>102.027536</v>
      </c>
      <c r="J140" t="s">
        <v>3</v>
      </c>
      <c r="K140">
        <v>995.25886200000002</v>
      </c>
      <c r="L140">
        <v>97.885377000000005</v>
      </c>
      <c r="M140" t="s">
        <v>4</v>
      </c>
      <c r="N140">
        <v>444.71799199999998</v>
      </c>
      <c r="O140">
        <v>1.0351490000000001</v>
      </c>
      <c r="P140" t="s">
        <v>5</v>
      </c>
      <c r="Q140">
        <v>485.61037099999999</v>
      </c>
      <c r="R140">
        <v>92.992436999999995</v>
      </c>
      <c r="S140" t="s">
        <v>6</v>
      </c>
      <c r="T140">
        <v>961.16176399999995</v>
      </c>
      <c r="U140">
        <v>107.241741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1.2880000000000001E-3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96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1462.501675</v>
      </c>
      <c r="I141">
        <v>111.38145799999999</v>
      </c>
      <c r="J141" t="s">
        <v>3</v>
      </c>
      <c r="K141">
        <v>1048.3557760000001</v>
      </c>
      <c r="L141">
        <v>107.970471</v>
      </c>
      <c r="M141" t="s">
        <v>4</v>
      </c>
      <c r="N141">
        <v>468.10616599999997</v>
      </c>
      <c r="O141">
        <v>1.1014189999999999</v>
      </c>
      <c r="P141" t="s">
        <v>5</v>
      </c>
      <c r="Q141">
        <v>511.09460100000001</v>
      </c>
      <c r="R141">
        <v>101.41632199999999</v>
      </c>
      <c r="S141" t="s">
        <v>6</v>
      </c>
      <c r="T141">
        <v>1011.557859</v>
      </c>
      <c r="U141">
        <v>116.524607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1.261E-3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84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32767</v>
      </c>
      <c r="AG142">
        <v>0</v>
      </c>
      <c r="AH142" t="s">
        <v>11</v>
      </c>
      <c r="AI142">
        <v>-32767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84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32767</v>
      </c>
      <c r="AG143">
        <v>0</v>
      </c>
      <c r="AH143" t="s">
        <v>11</v>
      </c>
      <c r="AI143">
        <v>-32767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84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32767</v>
      </c>
      <c r="AG144">
        <v>0</v>
      </c>
      <c r="AH144" t="s">
        <v>11</v>
      </c>
      <c r="AI144">
        <v>-32767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84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32767</v>
      </c>
      <c r="AG145">
        <v>0</v>
      </c>
      <c r="AH145" t="s">
        <v>11</v>
      </c>
      <c r="AI145">
        <v>-32767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84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32767</v>
      </c>
      <c r="AG146">
        <v>0</v>
      </c>
      <c r="AH146" t="s">
        <v>11</v>
      </c>
      <c r="AI146">
        <v>-32767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84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32767</v>
      </c>
      <c r="AG147">
        <v>0</v>
      </c>
      <c r="AH147" t="s">
        <v>11</v>
      </c>
      <c r="AI147">
        <v>-32767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84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32767</v>
      </c>
      <c r="AG148">
        <v>0</v>
      </c>
      <c r="AH148" t="s">
        <v>11</v>
      </c>
      <c r="AI148">
        <v>-32767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84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32767</v>
      </c>
      <c r="AG149">
        <v>0</v>
      </c>
      <c r="AH149" t="s">
        <v>11</v>
      </c>
      <c r="AI149">
        <v>-32767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84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32767</v>
      </c>
      <c r="AG150">
        <v>0</v>
      </c>
      <c r="AH150" t="s">
        <v>11</v>
      </c>
      <c r="AI150">
        <v>-32767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84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32767</v>
      </c>
      <c r="AG151">
        <v>0</v>
      </c>
      <c r="AH151" t="s">
        <v>11</v>
      </c>
      <c r="AI151">
        <v>-32767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84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32767</v>
      </c>
      <c r="AG152">
        <v>0</v>
      </c>
      <c r="AH152" t="s">
        <v>11</v>
      </c>
      <c r="AI152">
        <v>-32767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84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32767</v>
      </c>
      <c r="AG153">
        <v>0</v>
      </c>
      <c r="AH153" t="s">
        <v>11</v>
      </c>
      <c r="AI153">
        <v>-32767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84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32767</v>
      </c>
      <c r="AG154">
        <v>0</v>
      </c>
      <c r="AH154" t="s">
        <v>11</v>
      </c>
      <c r="AI154">
        <v>-32767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84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32767</v>
      </c>
      <c r="AG155">
        <v>0</v>
      </c>
      <c r="AH155" t="s">
        <v>11</v>
      </c>
      <c r="AI155">
        <v>-32767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84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32767</v>
      </c>
      <c r="AG156">
        <v>0</v>
      </c>
      <c r="AH156" t="s">
        <v>11</v>
      </c>
      <c r="AI156">
        <v>-32767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84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32767</v>
      </c>
      <c r="AG157">
        <v>0</v>
      </c>
      <c r="AH157" t="s">
        <v>11</v>
      </c>
      <c r="AI157">
        <v>-32767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84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32767</v>
      </c>
      <c r="AG158">
        <v>0</v>
      </c>
      <c r="AH158" t="s">
        <v>11</v>
      </c>
      <c r="AI158">
        <v>-32767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84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32767</v>
      </c>
      <c r="AG159">
        <v>0</v>
      </c>
      <c r="AH159" t="s">
        <v>11</v>
      </c>
      <c r="AI159">
        <v>-32767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84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32767</v>
      </c>
      <c r="AG160">
        <v>0</v>
      </c>
      <c r="AH160" t="s">
        <v>11</v>
      </c>
      <c r="AI160">
        <v>-32767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84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32767</v>
      </c>
      <c r="AG161">
        <v>0</v>
      </c>
      <c r="AH161" t="s">
        <v>11</v>
      </c>
      <c r="AI161">
        <v>-32767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46.051274999999997</v>
      </c>
      <c r="I162">
        <v>2.9894E-2</v>
      </c>
      <c r="J162" t="s">
        <v>3</v>
      </c>
      <c r="K162">
        <v>6.7348889999999999</v>
      </c>
      <c r="L162">
        <v>4.8999999999999998E-4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92.125039999999998</v>
      </c>
      <c r="I163">
        <v>0.10539900000000001</v>
      </c>
      <c r="J163" t="s">
        <v>3</v>
      </c>
      <c r="K163">
        <v>13.470525</v>
      </c>
      <c r="L163">
        <v>1.7960000000000001E-3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138.18519000000001</v>
      </c>
      <c r="I164">
        <v>0.24099499999999999</v>
      </c>
      <c r="J164" t="s">
        <v>3</v>
      </c>
      <c r="K164">
        <v>20.208957999999999</v>
      </c>
      <c r="L164">
        <v>4.1330000000000004E-3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184.27883</v>
      </c>
      <c r="I165">
        <v>0.46661900000000001</v>
      </c>
      <c r="J165" t="s">
        <v>3</v>
      </c>
      <c r="K165">
        <v>26.948623000000001</v>
      </c>
      <c r="L165">
        <v>7.3400000000000002E-3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230.32548299999999</v>
      </c>
      <c r="I166">
        <v>0.73660000000000003</v>
      </c>
      <c r="J166" t="s">
        <v>3</v>
      </c>
      <c r="K166">
        <v>33.684919000000001</v>
      </c>
      <c r="L166">
        <v>1.1467E-2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276.39061500000003</v>
      </c>
      <c r="I167">
        <v>1.082211</v>
      </c>
      <c r="J167" t="s">
        <v>3</v>
      </c>
      <c r="K167">
        <v>40.424965999999998</v>
      </c>
      <c r="L167">
        <v>1.6473000000000002E-2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322.43465800000001</v>
      </c>
      <c r="I168">
        <v>1.4362550000000001</v>
      </c>
      <c r="J168" t="s">
        <v>3</v>
      </c>
      <c r="K168">
        <v>47.168273999999997</v>
      </c>
      <c r="L168">
        <v>2.2193999999999998E-2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368.50365499999998</v>
      </c>
      <c r="I169">
        <v>1.887656</v>
      </c>
      <c r="J169" t="s">
        <v>3</v>
      </c>
      <c r="K169">
        <v>53.911453000000002</v>
      </c>
      <c r="L169">
        <v>2.8962000000000002E-2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414.66497099999998</v>
      </c>
      <c r="I170">
        <v>2.4943080000000002</v>
      </c>
      <c r="J170" t="s">
        <v>3</v>
      </c>
      <c r="K170">
        <v>60.657190999999997</v>
      </c>
      <c r="L170">
        <v>3.5692000000000002E-2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460.750855</v>
      </c>
      <c r="I171">
        <v>2.9920680000000002</v>
      </c>
      <c r="J171" t="s">
        <v>3</v>
      </c>
      <c r="K171">
        <v>67.404225999999994</v>
      </c>
      <c r="L171">
        <v>4.4747000000000002E-2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506.84691099999998</v>
      </c>
      <c r="I172">
        <v>3.603971</v>
      </c>
      <c r="J172" t="s">
        <v>3</v>
      </c>
      <c r="K172">
        <v>74.153692000000007</v>
      </c>
      <c r="L172">
        <v>5.4163999999999997E-2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552.93888500000003</v>
      </c>
      <c r="I173">
        <v>4.3285859999999996</v>
      </c>
      <c r="J173" t="s">
        <v>3</v>
      </c>
      <c r="K173">
        <v>80.904936000000006</v>
      </c>
      <c r="L173">
        <v>6.4986000000000002E-2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599.028817</v>
      </c>
      <c r="I174">
        <v>5.0792270000000004</v>
      </c>
      <c r="J174" t="s">
        <v>3</v>
      </c>
      <c r="K174">
        <v>87.653518000000005</v>
      </c>
      <c r="L174">
        <v>7.6100000000000001E-2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645.12147700000003</v>
      </c>
      <c r="I175">
        <v>5.7950689999999998</v>
      </c>
      <c r="J175" t="s">
        <v>3</v>
      </c>
      <c r="K175">
        <v>94.406315000000006</v>
      </c>
      <c r="L175">
        <v>8.9043999999999998E-2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691.20940599999994</v>
      </c>
      <c r="I176">
        <v>6.4827409999999999</v>
      </c>
      <c r="J176" t="s">
        <v>3</v>
      </c>
      <c r="K176">
        <v>101.162975</v>
      </c>
      <c r="L176">
        <v>0.102649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737.292599</v>
      </c>
      <c r="I177">
        <v>7.2940909999999999</v>
      </c>
      <c r="J177" t="s">
        <v>3</v>
      </c>
      <c r="K177">
        <v>107.91862999999999</v>
      </c>
      <c r="L177">
        <v>0.117724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783.41112999999996</v>
      </c>
      <c r="I178">
        <v>8.2740729999999996</v>
      </c>
      <c r="J178" t="s">
        <v>3</v>
      </c>
      <c r="K178">
        <v>114.67904</v>
      </c>
      <c r="L178">
        <v>0.13256899999999999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829.52029500000003</v>
      </c>
      <c r="I179">
        <v>9.2460749999999994</v>
      </c>
      <c r="J179" t="s">
        <v>3</v>
      </c>
      <c r="K179">
        <v>121.438228</v>
      </c>
      <c r="L179">
        <v>0.148142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875.64040399999999</v>
      </c>
      <c r="I180">
        <v>10.458401</v>
      </c>
      <c r="J180" t="s">
        <v>3</v>
      </c>
      <c r="K180">
        <v>128.20113900000001</v>
      </c>
      <c r="L180">
        <v>0.16554099999999999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921.74794399999996</v>
      </c>
      <c r="I181">
        <v>11.413997999999999</v>
      </c>
      <c r="J181" t="s">
        <v>3</v>
      </c>
      <c r="K181">
        <v>134.96297999999999</v>
      </c>
      <c r="L181">
        <v>0.181838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44.212516999999998</v>
      </c>
      <c r="I182">
        <v>1.0168999999999999E-2</v>
      </c>
      <c r="J182" t="s">
        <v>3</v>
      </c>
      <c r="K182">
        <v>3.9494699999999998</v>
      </c>
      <c r="L182">
        <v>2.5000000000000001E-5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88.564044999999993</v>
      </c>
      <c r="I183">
        <v>3.5687999999999998E-2</v>
      </c>
      <c r="J183" t="s">
        <v>3</v>
      </c>
      <c r="K183">
        <v>7.8975730000000004</v>
      </c>
      <c r="L183">
        <v>5.5999999999999999E-5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132.89199600000001</v>
      </c>
      <c r="I184">
        <v>7.6799000000000006E-2</v>
      </c>
      <c r="J184" t="s">
        <v>3</v>
      </c>
      <c r="K184">
        <v>11.844274</v>
      </c>
      <c r="L184">
        <v>9.8999999999999994E-5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177.180892</v>
      </c>
      <c r="I185">
        <v>0.119935</v>
      </c>
      <c r="J185" t="s">
        <v>3</v>
      </c>
      <c r="K185">
        <v>15.791281</v>
      </c>
      <c r="L185">
        <v>1.74E-4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221.48411200000001</v>
      </c>
      <c r="I186">
        <v>0.157276</v>
      </c>
      <c r="J186" t="s">
        <v>3</v>
      </c>
      <c r="K186">
        <v>19.738379999999999</v>
      </c>
      <c r="L186">
        <v>2.7099999999999997E-4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265.80372399999999</v>
      </c>
      <c r="I187">
        <v>0.18404400000000001</v>
      </c>
      <c r="J187" t="s">
        <v>3</v>
      </c>
      <c r="K187">
        <v>23.685289999999998</v>
      </c>
      <c r="L187">
        <v>4.17E-4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310.13948799999997</v>
      </c>
      <c r="I188">
        <v>0.23488400000000001</v>
      </c>
      <c r="J188" t="s">
        <v>3</v>
      </c>
      <c r="K188">
        <v>27.632403</v>
      </c>
      <c r="L188">
        <v>5.9100000000000005E-4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354.443397</v>
      </c>
      <c r="I189">
        <v>0.27099000000000001</v>
      </c>
      <c r="J189" t="s">
        <v>3</v>
      </c>
      <c r="K189">
        <v>31.579692999999999</v>
      </c>
      <c r="L189">
        <v>8.7399999999999999E-4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398.73752000000002</v>
      </c>
      <c r="I190">
        <v>0.32280300000000001</v>
      </c>
      <c r="J190" t="s">
        <v>3</v>
      </c>
      <c r="K190">
        <v>35.526817000000001</v>
      </c>
      <c r="L190">
        <v>1.145E-3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443.04790400000002</v>
      </c>
      <c r="I191">
        <v>0.335254</v>
      </c>
      <c r="J191" t="s">
        <v>3</v>
      </c>
      <c r="K191">
        <v>39.473149999999997</v>
      </c>
      <c r="L191">
        <v>1.524E-3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487.355906</v>
      </c>
      <c r="I192">
        <v>0.45230300000000001</v>
      </c>
      <c r="J192" t="s">
        <v>3</v>
      </c>
      <c r="K192">
        <v>43.419451000000002</v>
      </c>
      <c r="L192">
        <v>1.8710000000000001E-3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531.65345300000001</v>
      </c>
      <c r="I193">
        <v>0.49737999999999999</v>
      </c>
      <c r="J193" t="s">
        <v>3</v>
      </c>
      <c r="K193">
        <v>47.365122</v>
      </c>
      <c r="L193">
        <v>2.1350000000000002E-3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575.98703999999998</v>
      </c>
      <c r="I194">
        <v>0.56751399999999996</v>
      </c>
      <c r="J194" t="s">
        <v>3</v>
      </c>
      <c r="K194">
        <v>51.313456000000002</v>
      </c>
      <c r="L194">
        <v>2.5430000000000001E-3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620.28983600000004</v>
      </c>
      <c r="I195">
        <v>0.59802699999999998</v>
      </c>
      <c r="J195" t="s">
        <v>3</v>
      </c>
      <c r="K195">
        <v>55.260002999999998</v>
      </c>
      <c r="L195">
        <v>2.9979999999999998E-3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664.5847</v>
      </c>
      <c r="I196">
        <v>0.62863899999999995</v>
      </c>
      <c r="J196" t="s">
        <v>3</v>
      </c>
      <c r="K196">
        <v>59.207292000000002</v>
      </c>
      <c r="L196">
        <v>3.48E-3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708.89437899999996</v>
      </c>
      <c r="I197">
        <v>0.71573100000000001</v>
      </c>
      <c r="J197" t="s">
        <v>3</v>
      </c>
      <c r="K197">
        <v>63.153928999999998</v>
      </c>
      <c r="L197">
        <v>4.1050000000000001E-3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753.17267800000002</v>
      </c>
      <c r="I198">
        <v>0.70953599999999994</v>
      </c>
      <c r="J198" t="s">
        <v>3</v>
      </c>
      <c r="K198">
        <v>67.101222000000007</v>
      </c>
      <c r="L198">
        <v>4.7070000000000002E-3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797.46892300000002</v>
      </c>
      <c r="I199">
        <v>0.75349600000000005</v>
      </c>
      <c r="J199" t="s">
        <v>3</v>
      </c>
      <c r="K199">
        <v>71.046735999999996</v>
      </c>
      <c r="L199">
        <v>5.3610000000000003E-3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841.76624400000003</v>
      </c>
      <c r="I200">
        <v>0.797956</v>
      </c>
      <c r="J200" t="s">
        <v>3</v>
      </c>
      <c r="K200">
        <v>74.993286999999995</v>
      </c>
      <c r="L200">
        <v>5.921E-3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886.08215800000005</v>
      </c>
      <c r="I201">
        <v>0.82328000000000001</v>
      </c>
      <c r="J201" t="s">
        <v>3</v>
      </c>
      <c r="K201">
        <v>78.939605999999998</v>
      </c>
      <c r="L201">
        <v>6.5789999999999998E-3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85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67.655006999999998</v>
      </c>
      <c r="I202">
        <v>9.0390000000000002E-3</v>
      </c>
      <c r="J202" t="s">
        <v>3</v>
      </c>
      <c r="K202">
        <v>26.418697000000002</v>
      </c>
      <c r="L202">
        <v>5.8E-5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135.51279299999999</v>
      </c>
      <c r="I203">
        <v>2.0826999999999998E-2</v>
      </c>
      <c r="J203" t="s">
        <v>3</v>
      </c>
      <c r="K203">
        <v>52.836593999999998</v>
      </c>
      <c r="L203">
        <v>1.02E-4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203.36129500000001</v>
      </c>
      <c r="I204">
        <v>4.4595000000000003E-2</v>
      </c>
      <c r="J204" t="s">
        <v>3</v>
      </c>
      <c r="K204">
        <v>79.267959000000005</v>
      </c>
      <c r="L204">
        <v>1.44E-4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271.22350299999999</v>
      </c>
      <c r="I205">
        <v>6.1211000000000002E-2</v>
      </c>
      <c r="J205" t="s">
        <v>3</v>
      </c>
      <c r="K205">
        <v>105.710425</v>
      </c>
      <c r="L205">
        <v>1.84E-4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339.09672999999998</v>
      </c>
      <c r="I206">
        <v>8.9859999999999995E-2</v>
      </c>
      <c r="J206" t="s">
        <v>3</v>
      </c>
      <c r="K206">
        <v>132.158513</v>
      </c>
      <c r="L206">
        <v>2.6800000000000001E-4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406.961163</v>
      </c>
      <c r="I207">
        <v>0.11882</v>
      </c>
      <c r="J207" t="s">
        <v>3</v>
      </c>
      <c r="K207">
        <v>158.611028</v>
      </c>
      <c r="L207">
        <v>3.5199999999999999E-4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474.85695900000002</v>
      </c>
      <c r="I208">
        <v>0.14180899999999999</v>
      </c>
      <c r="J208" t="s">
        <v>3</v>
      </c>
      <c r="K208">
        <v>185.06769700000001</v>
      </c>
      <c r="L208">
        <v>3.79E-4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542.77507200000002</v>
      </c>
      <c r="I209">
        <v>0.19006400000000001</v>
      </c>
      <c r="J209" t="s">
        <v>3</v>
      </c>
      <c r="K209">
        <v>211.52923999999999</v>
      </c>
      <c r="L209">
        <v>4.3899999999999999E-4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610.68014500000004</v>
      </c>
      <c r="I210">
        <v>0.244085</v>
      </c>
      <c r="J210" t="s">
        <v>3</v>
      </c>
      <c r="K210">
        <v>237.99409700000001</v>
      </c>
      <c r="L210">
        <v>6.0999999999999997E-4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678.59600999999998</v>
      </c>
      <c r="I211">
        <v>0.29892099999999999</v>
      </c>
      <c r="J211" t="s">
        <v>3</v>
      </c>
      <c r="K211">
        <v>264.46227299999998</v>
      </c>
      <c r="L211">
        <v>5.9699999999999998E-4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746.51556800000003</v>
      </c>
      <c r="I212">
        <v>0.33212399999999997</v>
      </c>
      <c r="J212" t="s">
        <v>3</v>
      </c>
      <c r="K212">
        <v>290.93317400000001</v>
      </c>
      <c r="L212">
        <v>6.2799999999999998E-4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814.43698700000004</v>
      </c>
      <c r="I213">
        <v>0.36968600000000001</v>
      </c>
      <c r="J213" t="s">
        <v>3</v>
      </c>
      <c r="K213">
        <v>317.409423</v>
      </c>
      <c r="L213">
        <v>7.6199999999999998E-4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882.36593000000005</v>
      </c>
      <c r="I214">
        <v>0.37329400000000001</v>
      </c>
      <c r="J214" t="s">
        <v>3</v>
      </c>
      <c r="K214">
        <v>343.88915500000002</v>
      </c>
      <c r="L214">
        <v>9.4399999999999996E-4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950.27285500000005</v>
      </c>
      <c r="I215">
        <v>0.39978599999999997</v>
      </c>
      <c r="J215" t="s">
        <v>3</v>
      </c>
      <c r="K215">
        <v>370.36961700000001</v>
      </c>
      <c r="L215">
        <v>1.01E-3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1018.192146</v>
      </c>
      <c r="I216">
        <v>0.43561</v>
      </c>
      <c r="J216" t="s">
        <v>3</v>
      </c>
      <c r="K216">
        <v>396.85616099999999</v>
      </c>
      <c r="L216">
        <v>1.2570000000000001E-3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1086.096824</v>
      </c>
      <c r="I217">
        <v>0.47414099999999998</v>
      </c>
      <c r="J217" t="s">
        <v>3</v>
      </c>
      <c r="K217">
        <v>423.342941</v>
      </c>
      <c r="L217">
        <v>1.3960000000000001E-3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1154.0603080000001</v>
      </c>
      <c r="I218">
        <v>0.66855799999999999</v>
      </c>
      <c r="J218" t="s">
        <v>3</v>
      </c>
      <c r="K218">
        <v>449.83631200000002</v>
      </c>
      <c r="L218">
        <v>1.4710000000000001E-3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1221.984504</v>
      </c>
      <c r="I219">
        <v>0.67493700000000001</v>
      </c>
      <c r="J219" t="s">
        <v>3</v>
      </c>
      <c r="K219">
        <v>476.33595000000003</v>
      </c>
      <c r="L219">
        <v>1.83E-3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1289.930867</v>
      </c>
      <c r="I220">
        <v>0.68862199999999996</v>
      </c>
      <c r="J220" t="s">
        <v>3</v>
      </c>
      <c r="K220">
        <v>502.83721300000002</v>
      </c>
      <c r="L220">
        <v>2.2369999999999998E-3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1357.860698</v>
      </c>
      <c r="I221">
        <v>0.72159799999999996</v>
      </c>
      <c r="J221" t="s">
        <v>3</v>
      </c>
      <c r="K221">
        <v>529.34209999999996</v>
      </c>
      <c r="L221">
        <v>2.7590000000000002E-3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86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65.897059999999996</v>
      </c>
      <c r="I222">
        <v>7.4989999999999996E-3</v>
      </c>
      <c r="J222" t="s">
        <v>3</v>
      </c>
      <c r="K222">
        <v>24.749511999999999</v>
      </c>
      <c r="L222">
        <v>2.5000000000000001E-5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86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131.94409999999999</v>
      </c>
      <c r="I223">
        <v>1.5991999999999999E-2</v>
      </c>
      <c r="J223" t="s">
        <v>3</v>
      </c>
      <c r="K223">
        <v>49.477505000000001</v>
      </c>
      <c r="L223">
        <v>3.3000000000000003E-5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86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198.01645099999999</v>
      </c>
      <c r="I224">
        <v>3.6013000000000003E-2</v>
      </c>
      <c r="J224" t="s">
        <v>3</v>
      </c>
      <c r="K224">
        <v>74.205741000000003</v>
      </c>
      <c r="L224">
        <v>4.6999999999999997E-5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86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264.06805200000002</v>
      </c>
      <c r="I225">
        <v>4.9521000000000003E-2</v>
      </c>
      <c r="J225" t="s">
        <v>3</v>
      </c>
      <c r="K225">
        <v>98.933319999999995</v>
      </c>
      <c r="L225">
        <v>6.0000000000000002E-5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86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330.12400100000002</v>
      </c>
      <c r="I226">
        <v>6.4699999999999994E-2</v>
      </c>
      <c r="J226" t="s">
        <v>3</v>
      </c>
      <c r="K226">
        <v>123.661663</v>
      </c>
      <c r="L226">
        <v>8.3999999999999995E-5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86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396.15517199999999</v>
      </c>
      <c r="I227">
        <v>8.1375000000000003E-2</v>
      </c>
      <c r="J227" t="s">
        <v>3</v>
      </c>
      <c r="K227">
        <v>148.38908000000001</v>
      </c>
      <c r="L227">
        <v>1.11E-4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86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462.20238000000001</v>
      </c>
      <c r="I228">
        <v>0.101367</v>
      </c>
      <c r="J228" t="s">
        <v>3</v>
      </c>
      <c r="K228">
        <v>173.116848</v>
      </c>
      <c r="L228">
        <v>1.27E-4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86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528.24546499999997</v>
      </c>
      <c r="I229">
        <v>0.13475899999999999</v>
      </c>
      <c r="J229" t="s">
        <v>3</v>
      </c>
      <c r="K229">
        <v>197.84463099999999</v>
      </c>
      <c r="L229">
        <v>1.45E-4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86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594.28715199999999</v>
      </c>
      <c r="I230">
        <v>0.169735</v>
      </c>
      <c r="J230" t="s">
        <v>3</v>
      </c>
      <c r="K230">
        <v>222.57196300000001</v>
      </c>
      <c r="L230">
        <v>1.6000000000000001E-4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86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660.34351900000001</v>
      </c>
      <c r="I231">
        <v>0.20821100000000001</v>
      </c>
      <c r="J231" t="s">
        <v>3</v>
      </c>
      <c r="K231">
        <v>247.300005</v>
      </c>
      <c r="L231">
        <v>1.7799999999999999E-4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86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726.40223600000002</v>
      </c>
      <c r="I232">
        <v>0.24518000000000001</v>
      </c>
      <c r="J232" t="s">
        <v>3</v>
      </c>
      <c r="K232">
        <v>272.02812499999999</v>
      </c>
      <c r="L232">
        <v>1.9699999999999999E-4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86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792.46572300000003</v>
      </c>
      <c r="I233">
        <v>0.293016</v>
      </c>
      <c r="J233" t="s">
        <v>3</v>
      </c>
      <c r="K233">
        <v>296.75572399999999</v>
      </c>
      <c r="L233">
        <v>2.23E-4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86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858.52963399999999</v>
      </c>
      <c r="I234">
        <v>0.36788700000000002</v>
      </c>
      <c r="J234" t="s">
        <v>3</v>
      </c>
      <c r="K234">
        <v>321.48362500000002</v>
      </c>
      <c r="L234">
        <v>2.5700000000000001E-4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86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924.59108500000002</v>
      </c>
      <c r="I235">
        <v>0.42851800000000001</v>
      </c>
      <c r="J235" t="s">
        <v>3</v>
      </c>
      <c r="K235">
        <v>346.21184799999997</v>
      </c>
      <c r="L235">
        <v>2.8299999999999999E-4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86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990.63101700000004</v>
      </c>
      <c r="I236">
        <v>0.47532999999999997</v>
      </c>
      <c r="J236" t="s">
        <v>3</v>
      </c>
      <c r="K236">
        <v>370.93986100000001</v>
      </c>
      <c r="L236">
        <v>3.2400000000000001E-4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86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1056.6728029999999</v>
      </c>
      <c r="I237">
        <v>0.53990099999999996</v>
      </c>
      <c r="J237" t="s">
        <v>3</v>
      </c>
      <c r="K237">
        <v>395.66852399999999</v>
      </c>
      <c r="L237">
        <v>3.3500000000000001E-4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86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1122.722593</v>
      </c>
      <c r="I238">
        <v>0.56910499999999997</v>
      </c>
      <c r="J238" t="s">
        <v>3</v>
      </c>
      <c r="K238">
        <v>420.396635</v>
      </c>
      <c r="L238">
        <v>3.5300000000000002E-4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86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1188.7791239999999</v>
      </c>
      <c r="I239">
        <v>0.64516399999999996</v>
      </c>
      <c r="J239" t="s">
        <v>3</v>
      </c>
      <c r="K239">
        <v>445.12483200000003</v>
      </c>
      <c r="L239">
        <v>3.6099999999999999E-4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86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1254.829839</v>
      </c>
      <c r="I240">
        <v>0.69610000000000005</v>
      </c>
      <c r="J240" t="s">
        <v>3</v>
      </c>
      <c r="K240">
        <v>469.85365400000001</v>
      </c>
      <c r="L240">
        <v>4.55E-4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86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1320.8993700000001</v>
      </c>
      <c r="I241">
        <v>0.77071299999999998</v>
      </c>
      <c r="J241" t="s">
        <v>3</v>
      </c>
      <c r="K241">
        <v>494.58224100000001</v>
      </c>
      <c r="L241">
        <v>4.5399999999999998E-4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97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70.316181</v>
      </c>
      <c r="I242">
        <v>3.3376000000000003E-2</v>
      </c>
      <c r="J242" t="s">
        <v>3</v>
      </c>
      <c r="K242">
        <v>26.415427000000001</v>
      </c>
      <c r="L242">
        <v>6.7000000000000002E-5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97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140.80988400000001</v>
      </c>
      <c r="I243">
        <v>5.2420000000000001E-2</v>
      </c>
      <c r="J243" t="s">
        <v>3</v>
      </c>
      <c r="K243">
        <v>52.829540000000001</v>
      </c>
      <c r="L243">
        <v>1.54E-4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97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211.31563600000001</v>
      </c>
      <c r="I244">
        <v>7.1636000000000005E-2</v>
      </c>
      <c r="J244" t="s">
        <v>3</v>
      </c>
      <c r="K244">
        <v>79.25676</v>
      </c>
      <c r="L244">
        <v>2.9300000000000002E-4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97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281.82543500000003</v>
      </c>
      <c r="I245">
        <v>8.4140000000000006E-2</v>
      </c>
      <c r="J245" t="s">
        <v>3</v>
      </c>
      <c r="K245">
        <v>105.696521</v>
      </c>
      <c r="L245">
        <v>3.4499999999999998E-4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97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352.344133</v>
      </c>
      <c r="I246">
        <v>0.113859</v>
      </c>
      <c r="J246" t="s">
        <v>3</v>
      </c>
      <c r="K246">
        <v>132.140872</v>
      </c>
      <c r="L246">
        <v>3.57E-4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97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422.86146500000001</v>
      </c>
      <c r="I247">
        <v>0.152612</v>
      </c>
      <c r="J247" t="s">
        <v>3</v>
      </c>
      <c r="K247">
        <v>158.58985000000001</v>
      </c>
      <c r="L247">
        <v>4.37E-4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97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493.39001400000001</v>
      </c>
      <c r="I248">
        <v>0.199604</v>
      </c>
      <c r="J248" t="s">
        <v>3</v>
      </c>
      <c r="K248">
        <v>185.044737</v>
      </c>
      <c r="L248">
        <v>5.2099999999999998E-4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97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563.92023300000005</v>
      </c>
      <c r="I249">
        <v>0.24937599999999999</v>
      </c>
      <c r="J249" t="s">
        <v>3</v>
      </c>
      <c r="K249">
        <v>211.50307599999999</v>
      </c>
      <c r="L249">
        <v>6.2799999999999998E-4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97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634.46218999999996</v>
      </c>
      <c r="I250">
        <v>0.28909200000000002</v>
      </c>
      <c r="J250" t="s">
        <v>3</v>
      </c>
      <c r="K250">
        <v>237.964867</v>
      </c>
      <c r="L250">
        <v>7.8100000000000001E-4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97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705.02591700000005</v>
      </c>
      <c r="I251">
        <v>0.35845700000000003</v>
      </c>
      <c r="J251" t="s">
        <v>3</v>
      </c>
      <c r="K251">
        <v>264.430406</v>
      </c>
      <c r="L251">
        <v>9.2699999999999998E-4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97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775.56838600000003</v>
      </c>
      <c r="I252">
        <v>0.40027600000000002</v>
      </c>
      <c r="J252" t="s">
        <v>3</v>
      </c>
      <c r="K252">
        <v>290.90108800000002</v>
      </c>
      <c r="L252">
        <v>1.0059999999999999E-3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97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846.11200599999995</v>
      </c>
      <c r="I253">
        <v>0.45657900000000001</v>
      </c>
      <c r="J253" t="s">
        <v>3</v>
      </c>
      <c r="K253">
        <v>317.37108899999998</v>
      </c>
      <c r="L253">
        <v>1.036E-3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97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916.67803000000004</v>
      </c>
      <c r="I254">
        <v>0.497672</v>
      </c>
      <c r="J254" t="s">
        <v>3</v>
      </c>
      <c r="K254">
        <v>343.84448800000001</v>
      </c>
      <c r="L254">
        <v>1.1000000000000001E-3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97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987.25578199999995</v>
      </c>
      <c r="I255">
        <v>0.50584700000000005</v>
      </c>
      <c r="J255" t="s">
        <v>3</v>
      </c>
      <c r="K255">
        <v>370.32207099999999</v>
      </c>
      <c r="L255">
        <v>1.232E-3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97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1057.8361910000001</v>
      </c>
      <c r="I256">
        <v>0.54090300000000002</v>
      </c>
      <c r="J256" t="s">
        <v>3</v>
      </c>
      <c r="K256">
        <v>396.80545799999999</v>
      </c>
      <c r="L256">
        <v>1.511E-3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97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1128.3933979999999</v>
      </c>
      <c r="I257">
        <v>0.57657000000000003</v>
      </c>
      <c r="J257" t="s">
        <v>3</v>
      </c>
      <c r="K257">
        <v>423.292237</v>
      </c>
      <c r="L257">
        <v>1.5E-3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97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1198.9528170000001</v>
      </c>
      <c r="I258">
        <v>0.62353000000000003</v>
      </c>
      <c r="J258" t="s">
        <v>3</v>
      </c>
      <c r="K258">
        <v>449.78160400000002</v>
      </c>
      <c r="L258">
        <v>1.6639999999999999E-3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97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1269.532786</v>
      </c>
      <c r="I259">
        <v>0.67730999999999997</v>
      </c>
      <c r="J259" t="s">
        <v>3</v>
      </c>
      <c r="K259">
        <v>476.27763499999998</v>
      </c>
      <c r="L259">
        <v>2.078E-3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97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1340.1081079999999</v>
      </c>
      <c r="I260">
        <v>0.73986499999999999</v>
      </c>
      <c r="J260" t="s">
        <v>3</v>
      </c>
      <c r="K260">
        <v>502.772606</v>
      </c>
      <c r="L260">
        <v>2.3879999999999999E-3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97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1410.7063109999999</v>
      </c>
      <c r="I261">
        <v>0.80841700000000005</v>
      </c>
      <c r="J261" t="s">
        <v>3</v>
      </c>
      <c r="K261">
        <v>529.27352699999994</v>
      </c>
      <c r="L261">
        <v>2.7060000000000001E-3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18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32.530202000000003</v>
      </c>
      <c r="I262">
        <v>3.2978390000000002</v>
      </c>
      <c r="J262" t="s">
        <v>3</v>
      </c>
      <c r="K262">
        <v>32.035212000000001</v>
      </c>
      <c r="L262">
        <v>3.2120419999999998</v>
      </c>
      <c r="M262" t="s">
        <v>4</v>
      </c>
      <c r="N262">
        <v>1.08057</v>
      </c>
      <c r="O262">
        <v>2.2669999999999999E-3</v>
      </c>
      <c r="P262" t="s">
        <v>5</v>
      </c>
      <c r="Q262">
        <v>7.1125569999999998</v>
      </c>
      <c r="R262">
        <v>0.23172599999999999</v>
      </c>
      <c r="S262" t="s">
        <v>6</v>
      </c>
      <c r="T262">
        <v>1.344368</v>
      </c>
      <c r="U262">
        <v>5.0930000000000003E-3</v>
      </c>
      <c r="V262" t="s">
        <v>7</v>
      </c>
      <c r="W262">
        <v>1.0964240000000001</v>
      </c>
      <c r="X262">
        <v>1.9380000000000001E-2</v>
      </c>
      <c r="Y262" t="s">
        <v>8</v>
      </c>
      <c r="Z262">
        <v>3.1592730000000002</v>
      </c>
      <c r="AA262">
        <v>8.0869999999999997E-2</v>
      </c>
      <c r="AB262" t="s">
        <v>9</v>
      </c>
      <c r="AC262">
        <v>22.783570000000001</v>
      </c>
      <c r="AD262">
        <v>1.5963210000000001</v>
      </c>
      <c r="AE262" t="s">
        <v>10</v>
      </c>
      <c r="AF262">
        <v>6.2449999999999997E-3</v>
      </c>
      <c r="AG262">
        <v>1.7E-5</v>
      </c>
      <c r="AH262" t="s">
        <v>11</v>
      </c>
      <c r="AI262">
        <v>0.99492199999999997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18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65.127651999999998</v>
      </c>
      <c r="I263">
        <v>13.036166</v>
      </c>
      <c r="J263" t="s">
        <v>3</v>
      </c>
      <c r="K263">
        <v>64.136443</v>
      </c>
      <c r="L263">
        <v>12.683141000000001</v>
      </c>
      <c r="M263" t="s">
        <v>4</v>
      </c>
      <c r="N263">
        <v>2.1639699999999999</v>
      </c>
      <c r="O263">
        <v>8.319E-3</v>
      </c>
      <c r="P263" t="s">
        <v>5</v>
      </c>
      <c r="Q263">
        <v>14.208119</v>
      </c>
      <c r="R263">
        <v>0.88789300000000004</v>
      </c>
      <c r="S263" t="s">
        <v>6</v>
      </c>
      <c r="T263">
        <v>2.7480989999999998</v>
      </c>
      <c r="U263">
        <v>0.14955499999999999</v>
      </c>
      <c r="V263" t="s">
        <v>7</v>
      </c>
      <c r="W263">
        <v>2.1850719999999999</v>
      </c>
      <c r="X263">
        <v>3.8698999999999997E-2</v>
      </c>
      <c r="Y263" t="s">
        <v>8</v>
      </c>
      <c r="Z263">
        <v>6.2391810000000003</v>
      </c>
      <c r="AA263">
        <v>0.242808</v>
      </c>
      <c r="AB263" t="s">
        <v>9</v>
      </c>
      <c r="AC263">
        <v>45.641548999999998</v>
      </c>
      <c r="AD263">
        <v>6.2179209999999996</v>
      </c>
      <c r="AE263" t="s">
        <v>10</v>
      </c>
      <c r="AF263">
        <v>4.6109999999999996E-3</v>
      </c>
      <c r="AG263">
        <v>1.4E-5</v>
      </c>
      <c r="AH263" t="s">
        <v>11</v>
      </c>
      <c r="AI263">
        <v>0.99507100000000004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18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97.987161</v>
      </c>
      <c r="I264">
        <v>25.090135</v>
      </c>
      <c r="J264" t="s">
        <v>3</v>
      </c>
      <c r="K264">
        <v>96.498727000000002</v>
      </c>
      <c r="L264">
        <v>24.369926</v>
      </c>
      <c r="M264" t="s">
        <v>4</v>
      </c>
      <c r="N264">
        <v>3.2896399999999999</v>
      </c>
      <c r="O264">
        <v>8.4741999999999998E-2</v>
      </c>
      <c r="P264" t="s">
        <v>5</v>
      </c>
      <c r="Q264">
        <v>21.317944000000001</v>
      </c>
      <c r="R264">
        <v>1.720909</v>
      </c>
      <c r="S264" t="s">
        <v>6</v>
      </c>
      <c r="T264">
        <v>4.113893</v>
      </c>
      <c r="U264">
        <v>0.15028900000000001</v>
      </c>
      <c r="V264" t="s">
        <v>7</v>
      </c>
      <c r="W264">
        <v>3.2853780000000001</v>
      </c>
      <c r="X264">
        <v>6.9481000000000001E-2</v>
      </c>
      <c r="Y264" t="s">
        <v>8</v>
      </c>
      <c r="Z264">
        <v>9.3556589999999993</v>
      </c>
      <c r="AA264">
        <v>0.47956900000000002</v>
      </c>
      <c r="AB264" t="s">
        <v>9</v>
      </c>
      <c r="AC264">
        <v>68.703185000000005</v>
      </c>
      <c r="AD264">
        <v>11.508476</v>
      </c>
      <c r="AE264" t="s">
        <v>10</v>
      </c>
      <c r="AF264">
        <v>2.4870000000000001E-3</v>
      </c>
      <c r="AG264">
        <v>3.9999999999999998E-6</v>
      </c>
      <c r="AH264" t="s">
        <v>11</v>
      </c>
      <c r="AI264">
        <v>0.99509400000000003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18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130.683818</v>
      </c>
      <c r="I265">
        <v>44.773496999999999</v>
      </c>
      <c r="J265" t="s">
        <v>3</v>
      </c>
      <c r="K265">
        <v>128.699791</v>
      </c>
      <c r="L265">
        <v>43.478200000000001</v>
      </c>
      <c r="M265" t="s">
        <v>4</v>
      </c>
      <c r="N265">
        <v>4.3725300000000002</v>
      </c>
      <c r="O265">
        <v>0.104391</v>
      </c>
      <c r="P265" t="s">
        <v>5</v>
      </c>
      <c r="Q265">
        <v>28.423615999999999</v>
      </c>
      <c r="R265">
        <v>2.9945789999999999</v>
      </c>
      <c r="S265" t="s">
        <v>6</v>
      </c>
      <c r="T265">
        <v>5.4902069999999998</v>
      </c>
      <c r="U265">
        <v>0.165601</v>
      </c>
      <c r="V265" t="s">
        <v>7</v>
      </c>
      <c r="W265">
        <v>4.3838359999999996</v>
      </c>
      <c r="X265">
        <v>0.119698</v>
      </c>
      <c r="Y265" t="s">
        <v>8</v>
      </c>
      <c r="Z265">
        <v>12.463278000000001</v>
      </c>
      <c r="AA265">
        <v>0.85725899999999999</v>
      </c>
      <c r="AB265" t="s">
        <v>9</v>
      </c>
      <c r="AC265">
        <v>91.646113</v>
      </c>
      <c r="AD265">
        <v>20.373311000000001</v>
      </c>
      <c r="AE265" t="s">
        <v>10</v>
      </c>
      <c r="AF265">
        <v>2.0379999999999999E-3</v>
      </c>
      <c r="AG265">
        <v>1.9999999999999999E-6</v>
      </c>
      <c r="AH265" t="s">
        <v>11</v>
      </c>
      <c r="AI265">
        <v>0.99509999999999998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18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163.70888600000001</v>
      </c>
      <c r="I266">
        <v>71.483283999999998</v>
      </c>
      <c r="J266" t="s">
        <v>3</v>
      </c>
      <c r="K266">
        <v>161.22409099999999</v>
      </c>
      <c r="L266">
        <v>69.440792000000002</v>
      </c>
      <c r="M266" t="s">
        <v>4</v>
      </c>
      <c r="N266">
        <v>5.4626799999999998</v>
      </c>
      <c r="O266">
        <v>0.12756999999999999</v>
      </c>
      <c r="P266" t="s">
        <v>5</v>
      </c>
      <c r="Q266">
        <v>35.590446999999998</v>
      </c>
      <c r="R266">
        <v>5.0052539999999999</v>
      </c>
      <c r="S266" t="s">
        <v>6</v>
      </c>
      <c r="T266">
        <v>6.856935</v>
      </c>
      <c r="U266">
        <v>0.18224899999999999</v>
      </c>
      <c r="V266" t="s">
        <v>7</v>
      </c>
      <c r="W266">
        <v>5.5045590000000004</v>
      </c>
      <c r="X266">
        <v>0.18357799999999999</v>
      </c>
      <c r="Y266" t="s">
        <v>8</v>
      </c>
      <c r="Z266">
        <v>15.595216000000001</v>
      </c>
      <c r="AA266">
        <v>1.421127</v>
      </c>
      <c r="AB266" t="s">
        <v>9</v>
      </c>
      <c r="AC266">
        <v>114.829442</v>
      </c>
      <c r="AD266">
        <v>31.573340000000002</v>
      </c>
      <c r="AE266" t="s">
        <v>10</v>
      </c>
      <c r="AF266">
        <v>1.7769999999999999E-3</v>
      </c>
      <c r="AG266">
        <v>9.9999999999999995E-7</v>
      </c>
      <c r="AH266" t="s">
        <v>11</v>
      </c>
      <c r="AI266">
        <v>0.99510799999999999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18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196.63583399999999</v>
      </c>
      <c r="I267">
        <v>108.208709</v>
      </c>
      <c r="J267" t="s">
        <v>3</v>
      </c>
      <c r="K267">
        <v>193.64830799999999</v>
      </c>
      <c r="L267">
        <v>105.085728</v>
      </c>
      <c r="M267" t="s">
        <v>4</v>
      </c>
      <c r="N267">
        <v>6.5511590000000002</v>
      </c>
      <c r="O267">
        <v>0.15473600000000001</v>
      </c>
      <c r="P267" t="s">
        <v>5</v>
      </c>
      <c r="Q267">
        <v>42.752901999999999</v>
      </c>
      <c r="R267">
        <v>7.5444009999999997</v>
      </c>
      <c r="S267" t="s">
        <v>6</v>
      </c>
      <c r="T267">
        <v>8.2280949999999997</v>
      </c>
      <c r="U267">
        <v>0.21936</v>
      </c>
      <c r="V267" t="s">
        <v>7</v>
      </c>
      <c r="W267">
        <v>6.625159</v>
      </c>
      <c r="X267">
        <v>0.26346799999999998</v>
      </c>
      <c r="Y267" t="s">
        <v>8</v>
      </c>
      <c r="Z267">
        <v>18.734019</v>
      </c>
      <c r="AA267">
        <v>2.07809</v>
      </c>
      <c r="AB267" t="s">
        <v>9</v>
      </c>
      <c r="AC267">
        <v>137.89118300000001</v>
      </c>
      <c r="AD267">
        <v>48.459685</v>
      </c>
      <c r="AE267" t="s">
        <v>10</v>
      </c>
      <c r="AF267">
        <v>1.5590000000000001E-3</v>
      </c>
      <c r="AG267">
        <v>0</v>
      </c>
      <c r="AH267" t="s">
        <v>11</v>
      </c>
      <c r="AI267">
        <v>0.995112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18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229.69334799999999</v>
      </c>
      <c r="I268">
        <v>147.06482099999999</v>
      </c>
      <c r="J268" t="s">
        <v>3</v>
      </c>
      <c r="K268">
        <v>226.199915</v>
      </c>
      <c r="L268">
        <v>142.88936799999999</v>
      </c>
      <c r="M268" t="s">
        <v>4</v>
      </c>
      <c r="N268">
        <v>7.6447690000000001</v>
      </c>
      <c r="O268">
        <v>0.17907400000000001</v>
      </c>
      <c r="P268" t="s">
        <v>5</v>
      </c>
      <c r="Q268">
        <v>49.937852999999997</v>
      </c>
      <c r="R268">
        <v>10.488438</v>
      </c>
      <c r="S268" t="s">
        <v>6</v>
      </c>
      <c r="T268">
        <v>9.5988319999999998</v>
      </c>
      <c r="U268">
        <v>0.254855</v>
      </c>
      <c r="V268" t="s">
        <v>7</v>
      </c>
      <c r="W268">
        <v>7.7476279999999997</v>
      </c>
      <c r="X268">
        <v>0.36515500000000001</v>
      </c>
      <c r="Y268" t="s">
        <v>8</v>
      </c>
      <c r="Z268">
        <v>21.880528000000002</v>
      </c>
      <c r="AA268">
        <v>2.8701500000000002</v>
      </c>
      <c r="AB268" t="s">
        <v>9</v>
      </c>
      <c r="AC268">
        <v>161.08827700000001</v>
      </c>
      <c r="AD268">
        <v>65.095640000000003</v>
      </c>
      <c r="AE268" t="s">
        <v>10</v>
      </c>
      <c r="AF268">
        <v>1.5089999999999999E-3</v>
      </c>
      <c r="AG268">
        <v>0</v>
      </c>
      <c r="AH268" t="s">
        <v>11</v>
      </c>
      <c r="AI268">
        <v>0.995112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18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262.64758499999999</v>
      </c>
      <c r="I269">
        <v>198.649214</v>
      </c>
      <c r="J269" t="s">
        <v>3</v>
      </c>
      <c r="K269">
        <v>258.65580399999999</v>
      </c>
      <c r="L269">
        <v>193.042618</v>
      </c>
      <c r="M269" t="s">
        <v>4</v>
      </c>
      <c r="N269">
        <v>8.7411110000000001</v>
      </c>
      <c r="O269">
        <v>0.213674</v>
      </c>
      <c r="P269" t="s">
        <v>5</v>
      </c>
      <c r="Q269">
        <v>57.115403000000001</v>
      </c>
      <c r="R269">
        <v>14.038411999999999</v>
      </c>
      <c r="S269" t="s">
        <v>6</v>
      </c>
      <c r="T269">
        <v>10.95989</v>
      </c>
      <c r="U269">
        <v>0.30751899999999999</v>
      </c>
      <c r="V269" t="s">
        <v>7</v>
      </c>
      <c r="W269">
        <v>8.8757520000000003</v>
      </c>
      <c r="X269">
        <v>0.49341800000000002</v>
      </c>
      <c r="Y269" t="s">
        <v>8</v>
      </c>
      <c r="Z269">
        <v>25.021353999999999</v>
      </c>
      <c r="AA269">
        <v>3.7665799999999998</v>
      </c>
      <c r="AB269" t="s">
        <v>9</v>
      </c>
      <c r="AC269">
        <v>184.195988</v>
      </c>
      <c r="AD269">
        <v>87.646077000000005</v>
      </c>
      <c r="AE269" t="s">
        <v>10</v>
      </c>
      <c r="AF269">
        <v>1.472E-3</v>
      </c>
      <c r="AG269">
        <v>0</v>
      </c>
      <c r="AH269" t="s">
        <v>11</v>
      </c>
      <c r="AI269">
        <v>0.995112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18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295.436283</v>
      </c>
      <c r="I270">
        <v>261.90970299999998</v>
      </c>
      <c r="J270" t="s">
        <v>3</v>
      </c>
      <c r="K270">
        <v>290.94375500000001</v>
      </c>
      <c r="L270">
        <v>254.564841</v>
      </c>
      <c r="M270" t="s">
        <v>4</v>
      </c>
      <c r="N270">
        <v>9.8450520000000008</v>
      </c>
      <c r="O270">
        <v>0.255548</v>
      </c>
      <c r="P270" t="s">
        <v>5</v>
      </c>
      <c r="Q270">
        <v>64.228358999999998</v>
      </c>
      <c r="R270">
        <v>18.559163000000002</v>
      </c>
      <c r="S270" t="s">
        <v>6</v>
      </c>
      <c r="T270">
        <v>12.321089000000001</v>
      </c>
      <c r="U270">
        <v>0.37668600000000002</v>
      </c>
      <c r="V270" t="s">
        <v>7</v>
      </c>
      <c r="W270">
        <v>9.9855879999999999</v>
      </c>
      <c r="X270">
        <v>0.65790099999999996</v>
      </c>
      <c r="Y270" t="s">
        <v>8</v>
      </c>
      <c r="Z270">
        <v>28.123176000000001</v>
      </c>
      <c r="AA270">
        <v>4.8370649999999999</v>
      </c>
      <c r="AB270" t="s">
        <v>9</v>
      </c>
      <c r="AC270">
        <v>207.20962</v>
      </c>
      <c r="AD270">
        <v>115.261422</v>
      </c>
      <c r="AE270" t="s">
        <v>10</v>
      </c>
      <c r="AF270">
        <v>1.438E-3</v>
      </c>
      <c r="AG270">
        <v>0</v>
      </c>
      <c r="AH270" t="s">
        <v>11</v>
      </c>
      <c r="AI270">
        <v>0.99511300000000003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18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328.20773700000001</v>
      </c>
      <c r="I271">
        <v>328.78509600000001</v>
      </c>
      <c r="J271" t="s">
        <v>3</v>
      </c>
      <c r="K271">
        <v>323.21821499999999</v>
      </c>
      <c r="L271">
        <v>319.67752100000001</v>
      </c>
      <c r="M271" t="s">
        <v>4</v>
      </c>
      <c r="N271">
        <v>10.939766000000001</v>
      </c>
      <c r="O271">
        <v>0.28787000000000001</v>
      </c>
      <c r="P271" t="s">
        <v>5</v>
      </c>
      <c r="Q271">
        <v>71.346633999999995</v>
      </c>
      <c r="R271">
        <v>23.443669</v>
      </c>
      <c r="S271" t="s">
        <v>6</v>
      </c>
      <c r="T271">
        <v>13.683573000000001</v>
      </c>
      <c r="U271">
        <v>0.43605899999999997</v>
      </c>
      <c r="V271" t="s">
        <v>7</v>
      </c>
      <c r="W271">
        <v>11.101488</v>
      </c>
      <c r="X271">
        <v>0.81690600000000002</v>
      </c>
      <c r="Y271" t="s">
        <v>8</v>
      </c>
      <c r="Z271">
        <v>31.212916</v>
      </c>
      <c r="AA271">
        <v>6.0763680000000004</v>
      </c>
      <c r="AB271" t="s">
        <v>9</v>
      </c>
      <c r="AC271">
        <v>230.22350900000001</v>
      </c>
      <c r="AD271">
        <v>144.18284</v>
      </c>
      <c r="AE271" t="s">
        <v>10</v>
      </c>
      <c r="AF271">
        <v>1.418E-3</v>
      </c>
      <c r="AG271">
        <v>0</v>
      </c>
      <c r="AH271" t="s">
        <v>11</v>
      </c>
      <c r="AI271">
        <v>0.99511400000000005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18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361.33684299999999</v>
      </c>
      <c r="I272">
        <v>395.68159000000003</v>
      </c>
      <c r="J272" t="s">
        <v>3</v>
      </c>
      <c r="K272">
        <v>355.84797900000001</v>
      </c>
      <c r="L272">
        <v>384.65749099999999</v>
      </c>
      <c r="M272" t="s">
        <v>4</v>
      </c>
      <c r="N272">
        <v>12.034864000000001</v>
      </c>
      <c r="O272">
        <v>0.333729</v>
      </c>
      <c r="P272" t="s">
        <v>5</v>
      </c>
      <c r="Q272">
        <v>78.552096000000006</v>
      </c>
      <c r="R272">
        <v>28.087437000000001</v>
      </c>
      <c r="S272" t="s">
        <v>6</v>
      </c>
      <c r="T272">
        <v>15.056346</v>
      </c>
      <c r="U272">
        <v>0.48477999999999999</v>
      </c>
      <c r="V272" t="s">
        <v>7</v>
      </c>
      <c r="W272">
        <v>12.226003</v>
      </c>
      <c r="X272">
        <v>1.0103200000000001</v>
      </c>
      <c r="Y272" t="s">
        <v>8</v>
      </c>
      <c r="Z272">
        <v>34.325977999999999</v>
      </c>
      <c r="AA272">
        <v>7.2387519999999999</v>
      </c>
      <c r="AB272" t="s">
        <v>9</v>
      </c>
      <c r="AC272">
        <v>253.49574200000001</v>
      </c>
      <c r="AD272">
        <v>173.486996</v>
      </c>
      <c r="AE272" t="s">
        <v>10</v>
      </c>
      <c r="AF272">
        <v>1.3879999999999999E-3</v>
      </c>
      <c r="AG272">
        <v>0</v>
      </c>
      <c r="AH272" t="s">
        <v>11</v>
      </c>
      <c r="AI272">
        <v>0.99511400000000005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18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393.77968900000002</v>
      </c>
      <c r="I273">
        <v>467.79245200000003</v>
      </c>
      <c r="J273" t="s">
        <v>3</v>
      </c>
      <c r="K273">
        <v>387.79694799999999</v>
      </c>
      <c r="L273">
        <v>454.863224</v>
      </c>
      <c r="M273" t="s">
        <v>4</v>
      </c>
      <c r="N273">
        <v>13.109757</v>
      </c>
      <c r="O273">
        <v>0.37746099999999999</v>
      </c>
      <c r="P273" t="s">
        <v>5</v>
      </c>
      <c r="Q273">
        <v>85.548067000000003</v>
      </c>
      <c r="R273">
        <v>33.084522999999997</v>
      </c>
      <c r="S273" t="s">
        <v>6</v>
      </c>
      <c r="T273">
        <v>16.392976000000001</v>
      </c>
      <c r="U273">
        <v>0.561446</v>
      </c>
      <c r="V273" t="s">
        <v>7</v>
      </c>
      <c r="W273">
        <v>13.317323999999999</v>
      </c>
      <c r="X273">
        <v>1.1897869999999999</v>
      </c>
      <c r="Y273" t="s">
        <v>8</v>
      </c>
      <c r="Z273">
        <v>37.342708000000002</v>
      </c>
      <c r="AA273">
        <v>8.4288640000000008</v>
      </c>
      <c r="AB273" t="s">
        <v>9</v>
      </c>
      <c r="AC273">
        <v>276.34143999999998</v>
      </c>
      <c r="AD273">
        <v>206.045841</v>
      </c>
      <c r="AE273" t="s">
        <v>10</v>
      </c>
      <c r="AF273">
        <v>1.3849999999999999E-3</v>
      </c>
      <c r="AG273">
        <v>0</v>
      </c>
      <c r="AH273" t="s">
        <v>11</v>
      </c>
      <c r="AI273">
        <v>0.99511400000000005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18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424.97786200000002</v>
      </c>
      <c r="I274">
        <v>480.57262100000003</v>
      </c>
      <c r="J274" t="s">
        <v>3</v>
      </c>
      <c r="K274">
        <v>418.52008000000001</v>
      </c>
      <c r="L274">
        <v>466.91561300000001</v>
      </c>
      <c r="M274" t="s">
        <v>4</v>
      </c>
      <c r="N274">
        <v>14.212656000000001</v>
      </c>
      <c r="O274">
        <v>0.398758</v>
      </c>
      <c r="P274" t="s">
        <v>5</v>
      </c>
      <c r="Q274">
        <v>92.211472000000001</v>
      </c>
      <c r="R274">
        <v>35.319588000000003</v>
      </c>
      <c r="S274" t="s">
        <v>6</v>
      </c>
      <c r="T274">
        <v>17.692056999999998</v>
      </c>
      <c r="U274">
        <v>0.61075900000000005</v>
      </c>
      <c r="V274" t="s">
        <v>7</v>
      </c>
      <c r="W274">
        <v>14.324052</v>
      </c>
      <c r="X274">
        <v>1.2508239999999999</v>
      </c>
      <c r="Y274" t="s">
        <v>8</v>
      </c>
      <c r="Z274">
        <v>40.236299000000002</v>
      </c>
      <c r="AA274">
        <v>8.9023979999999998</v>
      </c>
      <c r="AB274" t="s">
        <v>9</v>
      </c>
      <c r="AC274">
        <v>298.29500200000001</v>
      </c>
      <c r="AD274">
        <v>212.51176699999999</v>
      </c>
      <c r="AE274" t="s">
        <v>10</v>
      </c>
      <c r="AF274">
        <v>1.3389999999999999E-3</v>
      </c>
      <c r="AG274">
        <v>0</v>
      </c>
      <c r="AH274" t="s">
        <v>11</v>
      </c>
      <c r="AI274">
        <v>0.99511499999999997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18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454.74711300000001</v>
      </c>
      <c r="I275">
        <v>505.94145600000002</v>
      </c>
      <c r="J275" t="s">
        <v>3</v>
      </c>
      <c r="K275">
        <v>447.82482800000002</v>
      </c>
      <c r="L275">
        <v>491.81473599999998</v>
      </c>
      <c r="M275" t="s">
        <v>4</v>
      </c>
      <c r="N275">
        <v>15.231733999999999</v>
      </c>
      <c r="O275">
        <v>0.41247499999999998</v>
      </c>
      <c r="P275" t="s">
        <v>5</v>
      </c>
      <c r="Q275">
        <v>98.548930999999996</v>
      </c>
      <c r="R275">
        <v>37.816955999999998</v>
      </c>
      <c r="S275" t="s">
        <v>6</v>
      </c>
      <c r="T275">
        <v>18.932310999999999</v>
      </c>
      <c r="U275">
        <v>0.65466500000000005</v>
      </c>
      <c r="V275" t="s">
        <v>7</v>
      </c>
      <c r="W275">
        <v>15.289953000000001</v>
      </c>
      <c r="X275">
        <v>1.302861</v>
      </c>
      <c r="Y275" t="s">
        <v>8</v>
      </c>
      <c r="Z275">
        <v>42.958354999999997</v>
      </c>
      <c r="AA275">
        <v>9.6168130000000005</v>
      </c>
      <c r="AB275" t="s">
        <v>9</v>
      </c>
      <c r="AC275">
        <v>319.29599899999999</v>
      </c>
      <c r="AD275">
        <v>223.00187099999999</v>
      </c>
      <c r="AE275" t="s">
        <v>10</v>
      </c>
      <c r="AF275">
        <v>1.31E-3</v>
      </c>
      <c r="AG275">
        <v>0</v>
      </c>
      <c r="AH275" t="s">
        <v>11</v>
      </c>
      <c r="AI275">
        <v>0.99511499999999997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18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483.87111499999997</v>
      </c>
      <c r="I276">
        <v>527.10963200000003</v>
      </c>
      <c r="J276" t="s">
        <v>3</v>
      </c>
      <c r="K276">
        <v>476.499188</v>
      </c>
      <c r="L276">
        <v>512.42114900000001</v>
      </c>
      <c r="M276" t="s">
        <v>4</v>
      </c>
      <c r="N276">
        <v>16.233581999999998</v>
      </c>
      <c r="O276">
        <v>0.43566100000000002</v>
      </c>
      <c r="P276" t="s">
        <v>5</v>
      </c>
      <c r="Q276">
        <v>104.695302</v>
      </c>
      <c r="R276">
        <v>39.583508000000002</v>
      </c>
      <c r="S276" t="s">
        <v>6</v>
      </c>
      <c r="T276">
        <v>20.140014999999998</v>
      </c>
      <c r="U276">
        <v>0.67083199999999998</v>
      </c>
      <c r="V276" t="s">
        <v>7</v>
      </c>
      <c r="W276">
        <v>16.215724000000002</v>
      </c>
      <c r="X276">
        <v>1.3457570000000001</v>
      </c>
      <c r="Y276" t="s">
        <v>8</v>
      </c>
      <c r="Z276">
        <v>45.598475999999998</v>
      </c>
      <c r="AA276">
        <v>10.182086999999999</v>
      </c>
      <c r="AB276" t="s">
        <v>9</v>
      </c>
      <c r="AC276">
        <v>339.89961399999999</v>
      </c>
      <c r="AD276">
        <v>232.42542399999999</v>
      </c>
      <c r="AE276" t="s">
        <v>10</v>
      </c>
      <c r="AF276">
        <v>1.286E-3</v>
      </c>
      <c r="AG276">
        <v>0</v>
      </c>
      <c r="AH276" t="s">
        <v>11</v>
      </c>
      <c r="AI276">
        <v>0.99511499999999997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18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513.07532000000003</v>
      </c>
      <c r="I277">
        <v>542.56791199999998</v>
      </c>
      <c r="J277" t="s">
        <v>3</v>
      </c>
      <c r="K277">
        <v>505.24934100000002</v>
      </c>
      <c r="L277">
        <v>527.54815299999996</v>
      </c>
      <c r="M277" t="s">
        <v>4</v>
      </c>
      <c r="N277">
        <v>17.315964000000001</v>
      </c>
      <c r="O277">
        <v>0.864093</v>
      </c>
      <c r="P277" t="s">
        <v>5</v>
      </c>
      <c r="Q277">
        <v>110.847139</v>
      </c>
      <c r="R277">
        <v>40.798071</v>
      </c>
      <c r="S277" t="s">
        <v>6</v>
      </c>
      <c r="T277">
        <v>21.342614999999999</v>
      </c>
      <c r="U277">
        <v>0.67932700000000001</v>
      </c>
      <c r="V277" t="s">
        <v>7</v>
      </c>
      <c r="W277">
        <v>17.137156999999998</v>
      </c>
      <c r="X277">
        <v>1.362222</v>
      </c>
      <c r="Y277" t="s">
        <v>8</v>
      </c>
      <c r="Z277">
        <v>48.247689000000001</v>
      </c>
      <c r="AA277">
        <v>10.53402</v>
      </c>
      <c r="AB277" t="s">
        <v>9</v>
      </c>
      <c r="AC277">
        <v>360.48161399999998</v>
      </c>
      <c r="AD277">
        <v>237.84137999999999</v>
      </c>
      <c r="AE277" t="s">
        <v>10</v>
      </c>
      <c r="AF277">
        <v>1.268E-3</v>
      </c>
      <c r="AG277">
        <v>0</v>
      </c>
      <c r="AH277" t="s">
        <v>11</v>
      </c>
      <c r="AI277">
        <v>0.99511499999999997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18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541.86762399999998</v>
      </c>
      <c r="I278">
        <v>553.59210099999996</v>
      </c>
      <c r="J278" t="s">
        <v>3</v>
      </c>
      <c r="K278">
        <v>533.59773600000005</v>
      </c>
      <c r="L278">
        <v>538.40135099999998</v>
      </c>
      <c r="M278" t="s">
        <v>4</v>
      </c>
      <c r="N278">
        <v>18.308267000000001</v>
      </c>
      <c r="O278">
        <v>0.86809700000000001</v>
      </c>
      <c r="P278" t="s">
        <v>5</v>
      </c>
      <c r="Q278">
        <v>116.89948699999999</v>
      </c>
      <c r="R278">
        <v>41.336976</v>
      </c>
      <c r="S278" t="s">
        <v>6</v>
      </c>
      <c r="T278">
        <v>22.53397</v>
      </c>
      <c r="U278">
        <v>0.66950900000000002</v>
      </c>
      <c r="V278" t="s">
        <v>7</v>
      </c>
      <c r="W278">
        <v>18.041815</v>
      </c>
      <c r="X278">
        <v>1.3848579999999999</v>
      </c>
      <c r="Y278" t="s">
        <v>8</v>
      </c>
      <c r="Z278">
        <v>50.860294000000003</v>
      </c>
      <c r="AA278">
        <v>10.783385000000001</v>
      </c>
      <c r="AB278" t="s">
        <v>9</v>
      </c>
      <c r="AC278">
        <v>380.87084499999997</v>
      </c>
      <c r="AD278">
        <v>244.24509399999999</v>
      </c>
      <c r="AE278" t="s">
        <v>10</v>
      </c>
      <c r="AF278">
        <v>1.268E-3</v>
      </c>
      <c r="AG278">
        <v>0</v>
      </c>
      <c r="AH278" t="s">
        <v>11</v>
      </c>
      <c r="AI278">
        <v>0.99511499999999997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18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570.69549300000006</v>
      </c>
      <c r="I279">
        <v>563.06233099999997</v>
      </c>
      <c r="J279" t="s">
        <v>3</v>
      </c>
      <c r="K279">
        <v>561.92682000000002</v>
      </c>
      <c r="L279">
        <v>546.07301700000005</v>
      </c>
      <c r="M279" t="s">
        <v>4</v>
      </c>
      <c r="N279">
        <v>19.305661000000001</v>
      </c>
      <c r="O279">
        <v>0.86726199999999998</v>
      </c>
      <c r="P279" t="s">
        <v>5</v>
      </c>
      <c r="Q279">
        <v>122.964927</v>
      </c>
      <c r="R279">
        <v>42.903691999999999</v>
      </c>
      <c r="S279" t="s">
        <v>6</v>
      </c>
      <c r="T279">
        <v>23.740113000000001</v>
      </c>
      <c r="U279">
        <v>0.73075299999999999</v>
      </c>
      <c r="V279" t="s">
        <v>7</v>
      </c>
      <c r="W279">
        <v>18.929203999999999</v>
      </c>
      <c r="X279">
        <v>1.380787</v>
      </c>
      <c r="Y279" t="s">
        <v>8</v>
      </c>
      <c r="Z279">
        <v>53.491914999999999</v>
      </c>
      <c r="AA279">
        <v>11.588156</v>
      </c>
      <c r="AB279" t="s">
        <v>9</v>
      </c>
      <c r="AC279">
        <v>401.21147200000001</v>
      </c>
      <c r="AD279">
        <v>247.64559499999999</v>
      </c>
      <c r="AE279" t="s">
        <v>10</v>
      </c>
      <c r="AF279">
        <v>1.268E-3</v>
      </c>
      <c r="AG279">
        <v>0</v>
      </c>
      <c r="AH279" t="s">
        <v>11</v>
      </c>
      <c r="AI279">
        <v>0.99511499999999997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18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599.65756799999997</v>
      </c>
      <c r="I280">
        <v>583.67646200000001</v>
      </c>
      <c r="J280" t="s">
        <v>3</v>
      </c>
      <c r="K280">
        <v>590.44335799999999</v>
      </c>
      <c r="L280">
        <v>566.06506999999999</v>
      </c>
      <c r="M280" t="s">
        <v>4</v>
      </c>
      <c r="N280">
        <v>20.308754</v>
      </c>
      <c r="O280">
        <v>0.848692</v>
      </c>
      <c r="P280" t="s">
        <v>5</v>
      </c>
      <c r="Q280">
        <v>129.09092999999999</v>
      </c>
      <c r="R280">
        <v>44.912182999999999</v>
      </c>
      <c r="S280" t="s">
        <v>6</v>
      </c>
      <c r="T280">
        <v>24.933240000000001</v>
      </c>
      <c r="U280">
        <v>0.74066100000000001</v>
      </c>
      <c r="V280" t="s">
        <v>7</v>
      </c>
      <c r="W280">
        <v>19.824432000000002</v>
      </c>
      <c r="X280">
        <v>1.4099250000000001</v>
      </c>
      <c r="Y280" t="s">
        <v>8</v>
      </c>
      <c r="Z280">
        <v>56.163001000000001</v>
      </c>
      <c r="AA280">
        <v>12.467164</v>
      </c>
      <c r="AB280" t="s">
        <v>9</v>
      </c>
      <c r="AC280">
        <v>421.678427</v>
      </c>
      <c r="AD280">
        <v>257.57958400000001</v>
      </c>
      <c r="AE280" t="s">
        <v>10</v>
      </c>
      <c r="AF280">
        <v>1.2639999999999999E-3</v>
      </c>
      <c r="AG280">
        <v>0</v>
      </c>
      <c r="AH280" t="s">
        <v>11</v>
      </c>
      <c r="AI280">
        <v>0.99511499999999997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18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628.45072900000002</v>
      </c>
      <c r="I281">
        <v>586.27386200000001</v>
      </c>
      <c r="J281" t="s">
        <v>3</v>
      </c>
      <c r="K281">
        <v>618.78616599999998</v>
      </c>
      <c r="L281">
        <v>568.51672799999994</v>
      </c>
      <c r="M281" t="s">
        <v>4</v>
      </c>
      <c r="N281">
        <v>21.306812000000001</v>
      </c>
      <c r="O281">
        <v>0.86688100000000001</v>
      </c>
      <c r="P281" t="s">
        <v>5</v>
      </c>
      <c r="Q281">
        <v>135.12946099999999</v>
      </c>
      <c r="R281">
        <v>45.310811999999999</v>
      </c>
      <c r="S281" t="s">
        <v>6</v>
      </c>
      <c r="T281">
        <v>26.122042</v>
      </c>
      <c r="U281">
        <v>0.74884899999999999</v>
      </c>
      <c r="V281" t="s">
        <v>7</v>
      </c>
      <c r="W281">
        <v>20.724453</v>
      </c>
      <c r="X281">
        <v>1.4115009999999999</v>
      </c>
      <c r="Y281" t="s">
        <v>8</v>
      </c>
      <c r="Z281">
        <v>58.772641999999998</v>
      </c>
      <c r="AA281">
        <v>12.698727999999999</v>
      </c>
      <c r="AB281" t="s">
        <v>9</v>
      </c>
      <c r="AC281">
        <v>442.06999300000001</v>
      </c>
      <c r="AD281">
        <v>259.74051100000003</v>
      </c>
      <c r="AE281" t="s">
        <v>10</v>
      </c>
      <c r="AF281">
        <v>1.2639999999999999E-3</v>
      </c>
      <c r="AG281">
        <v>0</v>
      </c>
      <c r="AH281" t="s">
        <v>11</v>
      </c>
      <c r="AI281">
        <v>0.99511499999999997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19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19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19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19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19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19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19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19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19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19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19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19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19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19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19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19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19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19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19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19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20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24.048226</v>
      </c>
      <c r="I302">
        <v>2.725479</v>
      </c>
      <c r="J302" t="s">
        <v>3</v>
      </c>
      <c r="K302">
        <v>23.597894</v>
      </c>
      <c r="L302">
        <v>2.6758760000000001</v>
      </c>
      <c r="M302" t="s">
        <v>4</v>
      </c>
      <c r="N302">
        <v>1.0171619999999999</v>
      </c>
      <c r="O302">
        <v>3.9589999999999998E-3</v>
      </c>
      <c r="P302" t="s">
        <v>5</v>
      </c>
      <c r="Q302">
        <v>0</v>
      </c>
      <c r="R302">
        <v>0</v>
      </c>
      <c r="S302" t="s">
        <v>6</v>
      </c>
      <c r="T302">
        <v>1.211068</v>
      </c>
      <c r="U302">
        <v>7.1770000000000002E-3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6.1720000000000004E-3</v>
      </c>
      <c r="AD302">
        <v>1.2E-5</v>
      </c>
      <c r="AE302" t="s">
        <v>10</v>
      </c>
      <c r="AF302">
        <v>0</v>
      </c>
      <c r="AG302">
        <v>0</v>
      </c>
      <c r="AH302" t="s">
        <v>11</v>
      </c>
      <c r="AI302">
        <v>0.99495999999999996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20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47.983542</v>
      </c>
      <c r="I303">
        <v>11.856446999999999</v>
      </c>
      <c r="J303" t="s">
        <v>3</v>
      </c>
      <c r="K303">
        <v>47.071325999999999</v>
      </c>
      <c r="L303">
        <v>11.546799</v>
      </c>
      <c r="M303" t="s">
        <v>4</v>
      </c>
      <c r="N303">
        <v>2.0296240000000001</v>
      </c>
      <c r="O303">
        <v>1.2895999999999999E-2</v>
      </c>
      <c r="P303" t="s">
        <v>5</v>
      </c>
      <c r="Q303">
        <v>0</v>
      </c>
      <c r="R303">
        <v>0</v>
      </c>
      <c r="S303" t="s">
        <v>6</v>
      </c>
      <c r="T303">
        <v>2.4144239999999999</v>
      </c>
      <c r="U303">
        <v>2.5929000000000001E-2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4.0679999999999996E-3</v>
      </c>
      <c r="AD303">
        <v>1.1E-5</v>
      </c>
      <c r="AE303" t="s">
        <v>10</v>
      </c>
      <c r="AF303">
        <v>0</v>
      </c>
      <c r="AG303">
        <v>0</v>
      </c>
      <c r="AH303" t="s">
        <v>11</v>
      </c>
      <c r="AI303">
        <v>0.99506399999999995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20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71.558160000000001</v>
      </c>
      <c r="I304">
        <v>18.112251000000001</v>
      </c>
      <c r="J304" t="s">
        <v>3</v>
      </c>
      <c r="K304">
        <v>70.200281000000004</v>
      </c>
      <c r="L304">
        <v>17.668344000000001</v>
      </c>
      <c r="M304" t="s">
        <v>4</v>
      </c>
      <c r="N304">
        <v>3.0642779999999998</v>
      </c>
      <c r="O304">
        <v>0.11369700000000001</v>
      </c>
      <c r="P304" t="s">
        <v>5</v>
      </c>
      <c r="Q304">
        <v>0</v>
      </c>
      <c r="R304">
        <v>0</v>
      </c>
      <c r="S304" t="s">
        <v>6</v>
      </c>
      <c r="T304">
        <v>3.6537009999999999</v>
      </c>
      <c r="U304">
        <v>0.116062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2.9750000000000002E-3</v>
      </c>
      <c r="AD304">
        <v>6.9999999999999999E-6</v>
      </c>
      <c r="AE304" t="s">
        <v>10</v>
      </c>
      <c r="AF304">
        <v>0</v>
      </c>
      <c r="AG304">
        <v>0</v>
      </c>
      <c r="AH304" t="s">
        <v>11</v>
      </c>
      <c r="AI304">
        <v>0.99508600000000003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20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95.220072000000002</v>
      </c>
      <c r="I305">
        <v>20.570708</v>
      </c>
      <c r="J305" t="s">
        <v>3</v>
      </c>
      <c r="K305">
        <v>93.407956999999996</v>
      </c>
      <c r="L305">
        <v>20.150589</v>
      </c>
      <c r="M305" t="s">
        <v>4</v>
      </c>
      <c r="N305">
        <v>4.0621159999999996</v>
      </c>
      <c r="O305">
        <v>0.118919</v>
      </c>
      <c r="P305" t="s">
        <v>5</v>
      </c>
      <c r="Q305">
        <v>0</v>
      </c>
      <c r="R305">
        <v>0</v>
      </c>
      <c r="S305" t="s">
        <v>6</v>
      </c>
      <c r="T305">
        <v>4.8448149999999996</v>
      </c>
      <c r="U305">
        <v>0.11919100000000001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2.3579999999999999E-3</v>
      </c>
      <c r="AD305">
        <v>3.9999999999999998E-6</v>
      </c>
      <c r="AE305" t="s">
        <v>10</v>
      </c>
      <c r="AF305">
        <v>0</v>
      </c>
      <c r="AG305">
        <v>0</v>
      </c>
      <c r="AH305" t="s">
        <v>11</v>
      </c>
      <c r="AI305">
        <v>0.99509700000000001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20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118.381946</v>
      </c>
      <c r="I306">
        <v>21.855646</v>
      </c>
      <c r="J306" t="s">
        <v>3</v>
      </c>
      <c r="K306">
        <v>116.12355599999999</v>
      </c>
      <c r="L306">
        <v>21.457395000000002</v>
      </c>
      <c r="M306" t="s">
        <v>4</v>
      </c>
      <c r="N306">
        <v>5.0459360000000002</v>
      </c>
      <c r="O306">
        <v>0.118746</v>
      </c>
      <c r="P306" t="s">
        <v>5</v>
      </c>
      <c r="Q306">
        <v>0</v>
      </c>
      <c r="R306">
        <v>0</v>
      </c>
      <c r="S306" t="s">
        <v>6</v>
      </c>
      <c r="T306">
        <v>6.0171299999999999</v>
      </c>
      <c r="U306">
        <v>0.121501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1.939E-3</v>
      </c>
      <c r="AD306">
        <v>1.9999999999999999E-6</v>
      </c>
      <c r="AE306" t="s">
        <v>10</v>
      </c>
      <c r="AF306">
        <v>0</v>
      </c>
      <c r="AG306">
        <v>0</v>
      </c>
      <c r="AH306" t="s">
        <v>11</v>
      </c>
      <c r="AI306">
        <v>0.99510699999999996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20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142.019867</v>
      </c>
      <c r="I307">
        <v>23.516952</v>
      </c>
      <c r="J307" t="s">
        <v>3</v>
      </c>
      <c r="K307">
        <v>139.31609599999999</v>
      </c>
      <c r="L307">
        <v>23.065062000000001</v>
      </c>
      <c r="M307" t="s">
        <v>4</v>
      </c>
      <c r="N307">
        <v>6.0860349999999999</v>
      </c>
      <c r="O307">
        <v>0.238367</v>
      </c>
      <c r="P307" t="s">
        <v>5</v>
      </c>
      <c r="Q307">
        <v>0</v>
      </c>
      <c r="R307">
        <v>0</v>
      </c>
      <c r="S307" t="s">
        <v>6</v>
      </c>
      <c r="T307">
        <v>7.1988960000000004</v>
      </c>
      <c r="U307">
        <v>0.126274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1.8140000000000001E-3</v>
      </c>
      <c r="AD307">
        <v>9.9999999999999995E-7</v>
      </c>
      <c r="AE307" t="s">
        <v>10</v>
      </c>
      <c r="AF307">
        <v>0</v>
      </c>
      <c r="AG307">
        <v>0</v>
      </c>
      <c r="AH307" t="s">
        <v>11</v>
      </c>
      <c r="AI307">
        <v>0.99510699999999996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20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165.61850899999999</v>
      </c>
      <c r="I308">
        <v>25.318546999999999</v>
      </c>
      <c r="J308" t="s">
        <v>3</v>
      </c>
      <c r="K308">
        <v>162.471757</v>
      </c>
      <c r="L308">
        <v>24.857125</v>
      </c>
      <c r="M308" t="s">
        <v>4</v>
      </c>
      <c r="N308">
        <v>7.0769089999999997</v>
      </c>
      <c r="O308">
        <v>0.23672399999999999</v>
      </c>
      <c r="P308" t="s">
        <v>5</v>
      </c>
      <c r="Q308">
        <v>0</v>
      </c>
      <c r="R308">
        <v>0</v>
      </c>
      <c r="S308" t="s">
        <v>6</v>
      </c>
      <c r="T308">
        <v>8.3956400000000002</v>
      </c>
      <c r="U308">
        <v>0.14474799999999999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1.725E-3</v>
      </c>
      <c r="AD308">
        <v>9.9999999999999995E-7</v>
      </c>
      <c r="AE308" t="s">
        <v>10</v>
      </c>
      <c r="AF308">
        <v>0</v>
      </c>
      <c r="AG308">
        <v>0</v>
      </c>
      <c r="AH308" t="s">
        <v>11</v>
      </c>
      <c r="AI308">
        <v>0.99511000000000005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20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188.874607</v>
      </c>
      <c r="I309">
        <v>26.898312000000001</v>
      </c>
      <c r="J309" t="s">
        <v>3</v>
      </c>
      <c r="K309">
        <v>185.27973800000001</v>
      </c>
      <c r="L309">
        <v>26.348769000000001</v>
      </c>
      <c r="M309" t="s">
        <v>4</v>
      </c>
      <c r="N309">
        <v>8.0659650000000003</v>
      </c>
      <c r="O309">
        <v>0.24108399999999999</v>
      </c>
      <c r="P309" t="s">
        <v>5</v>
      </c>
      <c r="Q309">
        <v>0</v>
      </c>
      <c r="R309">
        <v>0</v>
      </c>
      <c r="S309" t="s">
        <v>6</v>
      </c>
      <c r="T309">
        <v>9.5841419999999999</v>
      </c>
      <c r="U309">
        <v>0.14064299999999999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1.6999999999999999E-3</v>
      </c>
      <c r="AD309">
        <v>9.9999999999999995E-7</v>
      </c>
      <c r="AE309" t="s">
        <v>10</v>
      </c>
      <c r="AF309">
        <v>0</v>
      </c>
      <c r="AG309">
        <v>0</v>
      </c>
      <c r="AH309" t="s">
        <v>11</v>
      </c>
      <c r="AI309">
        <v>0.99511300000000003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20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212.02708899999999</v>
      </c>
      <c r="I310">
        <v>31.635217000000001</v>
      </c>
      <c r="J310" t="s">
        <v>3</v>
      </c>
      <c r="K310">
        <v>207.98452399999999</v>
      </c>
      <c r="L310">
        <v>31.032335</v>
      </c>
      <c r="M310" t="s">
        <v>4</v>
      </c>
      <c r="N310">
        <v>9.063428</v>
      </c>
      <c r="O310">
        <v>0.25434899999999999</v>
      </c>
      <c r="P310" t="s">
        <v>5</v>
      </c>
      <c r="Q310">
        <v>0</v>
      </c>
      <c r="R310">
        <v>0</v>
      </c>
      <c r="S310" t="s">
        <v>6</v>
      </c>
      <c r="T310">
        <v>10.791418999999999</v>
      </c>
      <c r="U310">
        <v>0.148727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1.6080000000000001E-3</v>
      </c>
      <c r="AD310">
        <v>9.9999999999999995E-7</v>
      </c>
      <c r="AE310" t="s">
        <v>10</v>
      </c>
      <c r="AF310">
        <v>0</v>
      </c>
      <c r="AG310">
        <v>0</v>
      </c>
      <c r="AH310" t="s">
        <v>11</v>
      </c>
      <c r="AI310">
        <v>0.99511300000000003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20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235.44096400000001</v>
      </c>
      <c r="I311">
        <v>33.375743999999997</v>
      </c>
      <c r="J311" t="s">
        <v>3</v>
      </c>
      <c r="K311">
        <v>230.940201</v>
      </c>
      <c r="L311">
        <v>32.760297000000001</v>
      </c>
      <c r="M311" t="s">
        <v>4</v>
      </c>
      <c r="N311">
        <v>10.055911</v>
      </c>
      <c r="O311">
        <v>0.25265100000000001</v>
      </c>
      <c r="P311" t="s">
        <v>5</v>
      </c>
      <c r="Q311">
        <v>0</v>
      </c>
      <c r="R311">
        <v>0</v>
      </c>
      <c r="S311" t="s">
        <v>6</v>
      </c>
      <c r="T311">
        <v>12.092561</v>
      </c>
      <c r="U311">
        <v>0.78813800000000001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1.4300000000000001E-3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0.99511300000000003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20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259.17503799999997</v>
      </c>
      <c r="I312">
        <v>48.857802999999997</v>
      </c>
      <c r="J312" t="s">
        <v>3</v>
      </c>
      <c r="K312">
        <v>254.17022399999999</v>
      </c>
      <c r="L312">
        <v>45.654125000000001</v>
      </c>
      <c r="M312" t="s">
        <v>4</v>
      </c>
      <c r="N312">
        <v>11.045807999999999</v>
      </c>
      <c r="O312">
        <v>0.25257400000000002</v>
      </c>
      <c r="P312" t="s">
        <v>5</v>
      </c>
      <c r="Q312">
        <v>0</v>
      </c>
      <c r="R312">
        <v>0</v>
      </c>
      <c r="S312" t="s">
        <v>6</v>
      </c>
      <c r="T312">
        <v>13.282647000000001</v>
      </c>
      <c r="U312">
        <v>0.79369999999999996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1.4040000000000001E-3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0.99511300000000003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20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282.73441200000002</v>
      </c>
      <c r="I313">
        <v>51.000500000000002</v>
      </c>
      <c r="J313" t="s">
        <v>3</v>
      </c>
      <c r="K313">
        <v>277.28423800000002</v>
      </c>
      <c r="L313">
        <v>47.732688000000003</v>
      </c>
      <c r="M313" t="s">
        <v>4</v>
      </c>
      <c r="N313">
        <v>12.047658999999999</v>
      </c>
      <c r="O313">
        <v>0.25733499999999998</v>
      </c>
      <c r="P313" t="s">
        <v>5</v>
      </c>
      <c r="Q313">
        <v>0</v>
      </c>
      <c r="R313">
        <v>0</v>
      </c>
      <c r="S313" t="s">
        <v>6</v>
      </c>
      <c r="T313">
        <v>14.458029</v>
      </c>
      <c r="U313">
        <v>0.79376199999999997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1.374E-3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0.99511400000000005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20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306.40535</v>
      </c>
      <c r="I314">
        <v>50.686991999999996</v>
      </c>
      <c r="J314" t="s">
        <v>3</v>
      </c>
      <c r="K314">
        <v>300.507789</v>
      </c>
      <c r="L314">
        <v>47.684123</v>
      </c>
      <c r="M314" t="s">
        <v>4</v>
      </c>
      <c r="N314">
        <v>13.038413</v>
      </c>
      <c r="O314">
        <v>0.25353599999999998</v>
      </c>
      <c r="P314" t="s">
        <v>5</v>
      </c>
      <c r="Q314">
        <v>0</v>
      </c>
      <c r="R314">
        <v>0</v>
      </c>
      <c r="S314" t="s">
        <v>6</v>
      </c>
      <c r="T314">
        <v>15.652343</v>
      </c>
      <c r="U314">
        <v>0.78499099999999999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1.3489999999999999E-3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0.99511400000000005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20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329.972486</v>
      </c>
      <c r="I315">
        <v>56.434156000000002</v>
      </c>
      <c r="J315" t="s">
        <v>3</v>
      </c>
      <c r="K315">
        <v>323.62945100000002</v>
      </c>
      <c r="L315">
        <v>53.576842999999997</v>
      </c>
      <c r="M315" t="s">
        <v>4</v>
      </c>
      <c r="N315">
        <v>14.082494000000001</v>
      </c>
      <c r="O315">
        <v>0.38302799999999998</v>
      </c>
      <c r="P315" t="s">
        <v>5</v>
      </c>
      <c r="Q315">
        <v>0</v>
      </c>
      <c r="R315">
        <v>0</v>
      </c>
      <c r="S315" t="s">
        <v>6</v>
      </c>
      <c r="T315">
        <v>16.860800999999999</v>
      </c>
      <c r="U315">
        <v>0.80309299999999995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1.3370000000000001E-3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0.99511499999999997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20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353.641278</v>
      </c>
      <c r="I316">
        <v>69.542541999999997</v>
      </c>
      <c r="J316" t="s">
        <v>3</v>
      </c>
      <c r="K316">
        <v>346.845418</v>
      </c>
      <c r="L316">
        <v>66.015258000000003</v>
      </c>
      <c r="M316" t="s">
        <v>4</v>
      </c>
      <c r="N316">
        <v>15.115346000000001</v>
      </c>
      <c r="O316">
        <v>0.41918499999999997</v>
      </c>
      <c r="P316" t="s">
        <v>5</v>
      </c>
      <c r="Q316">
        <v>0</v>
      </c>
      <c r="R316">
        <v>0</v>
      </c>
      <c r="S316" t="s">
        <v>6</v>
      </c>
      <c r="T316">
        <v>18.054020999999999</v>
      </c>
      <c r="U316">
        <v>0.82697600000000004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1.3209999999999999E-3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0.99511499999999997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20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377.056783</v>
      </c>
      <c r="I317">
        <v>68.960239999999999</v>
      </c>
      <c r="J317" t="s">
        <v>3</v>
      </c>
      <c r="K317">
        <v>369.817069</v>
      </c>
      <c r="L317">
        <v>65.627842999999999</v>
      </c>
      <c r="M317" t="s">
        <v>4</v>
      </c>
      <c r="N317">
        <v>16.121072999999999</v>
      </c>
      <c r="O317">
        <v>0.420929</v>
      </c>
      <c r="P317" t="s">
        <v>5</v>
      </c>
      <c r="Q317">
        <v>0</v>
      </c>
      <c r="R317">
        <v>0</v>
      </c>
      <c r="S317" t="s">
        <v>6</v>
      </c>
      <c r="T317">
        <v>19.268045999999998</v>
      </c>
      <c r="U317">
        <v>0.93032099999999995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1.2999999999999999E-3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0.99511499999999997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20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400.658726</v>
      </c>
      <c r="I318">
        <v>71.022947000000002</v>
      </c>
      <c r="J318" t="s">
        <v>3</v>
      </c>
      <c r="K318">
        <v>392.96962500000001</v>
      </c>
      <c r="L318">
        <v>67.879895000000005</v>
      </c>
      <c r="M318" t="s">
        <v>4</v>
      </c>
      <c r="N318">
        <v>17.115853000000001</v>
      </c>
      <c r="O318">
        <v>0.41687999999999997</v>
      </c>
      <c r="P318" t="s">
        <v>5</v>
      </c>
      <c r="Q318">
        <v>0</v>
      </c>
      <c r="R318">
        <v>0</v>
      </c>
      <c r="S318" t="s">
        <v>6</v>
      </c>
      <c r="T318">
        <v>20.469418000000001</v>
      </c>
      <c r="U318">
        <v>0.92657800000000001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1.2960000000000001E-3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0.99511499999999997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20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424.553403</v>
      </c>
      <c r="I319">
        <v>70.496530000000007</v>
      </c>
      <c r="J319" t="s">
        <v>3</v>
      </c>
      <c r="K319">
        <v>416.41627199999999</v>
      </c>
      <c r="L319">
        <v>67.026940999999994</v>
      </c>
      <c r="M319" t="s">
        <v>4</v>
      </c>
      <c r="N319">
        <v>18.119592000000001</v>
      </c>
      <c r="O319">
        <v>0.42315799999999998</v>
      </c>
      <c r="P319" t="s">
        <v>5</v>
      </c>
      <c r="Q319">
        <v>0</v>
      </c>
      <c r="R319">
        <v>0</v>
      </c>
      <c r="S319" t="s">
        <v>6</v>
      </c>
      <c r="T319">
        <v>21.659510999999998</v>
      </c>
      <c r="U319">
        <v>0.91393500000000005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1.2880000000000001E-3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0.99511499999999997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20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447.89379600000001</v>
      </c>
      <c r="I320">
        <v>71.520263999999997</v>
      </c>
      <c r="J320" t="s">
        <v>3</v>
      </c>
      <c r="K320">
        <v>439.30775899999998</v>
      </c>
      <c r="L320">
        <v>68.072937999999994</v>
      </c>
      <c r="M320" t="s">
        <v>4</v>
      </c>
      <c r="N320">
        <v>19.116291</v>
      </c>
      <c r="O320">
        <v>0.43177199999999999</v>
      </c>
      <c r="P320" t="s">
        <v>5</v>
      </c>
      <c r="Q320">
        <v>0</v>
      </c>
      <c r="R320">
        <v>0</v>
      </c>
      <c r="S320" t="s">
        <v>6</v>
      </c>
      <c r="T320">
        <v>22.835224</v>
      </c>
      <c r="U320">
        <v>0.90536300000000003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1.286E-3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0.99511499999999997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20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471.58013299999999</v>
      </c>
      <c r="I321">
        <v>75.740533999999997</v>
      </c>
      <c r="J321" t="s">
        <v>3</v>
      </c>
      <c r="K321">
        <v>462.54154499999999</v>
      </c>
      <c r="L321">
        <v>72.101198999999994</v>
      </c>
      <c r="M321" t="s">
        <v>4</v>
      </c>
      <c r="N321">
        <v>20.133300999999999</v>
      </c>
      <c r="O321">
        <v>0.44598100000000002</v>
      </c>
      <c r="P321" t="s">
        <v>5</v>
      </c>
      <c r="Q321">
        <v>0</v>
      </c>
      <c r="R321">
        <v>0</v>
      </c>
      <c r="S321" t="s">
        <v>6</v>
      </c>
      <c r="T321">
        <v>24.013465</v>
      </c>
      <c r="U321">
        <v>0.94365600000000005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1.2780000000000001E-3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0.99511499999999997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21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580.60641999999996</v>
      </c>
      <c r="I322">
        <v>154.79431099999999</v>
      </c>
      <c r="J322" t="s">
        <v>3</v>
      </c>
      <c r="K322">
        <v>579.58595000000003</v>
      </c>
      <c r="L322">
        <v>154.21163100000001</v>
      </c>
      <c r="M322" t="s">
        <v>4</v>
      </c>
      <c r="N322">
        <v>3.6457739999999998</v>
      </c>
      <c r="O322">
        <v>1.2699999999999999E-2</v>
      </c>
      <c r="P322" t="s">
        <v>5</v>
      </c>
      <c r="Q322">
        <v>14.801356999999999</v>
      </c>
      <c r="R322">
        <v>0.229628</v>
      </c>
      <c r="S322" t="s">
        <v>6</v>
      </c>
      <c r="T322">
        <v>3.751347</v>
      </c>
      <c r="U322">
        <v>2.7671000000000001E-2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6.502E-3</v>
      </c>
      <c r="AG322">
        <v>1.5E-5</v>
      </c>
      <c r="AH322" t="s">
        <v>11</v>
      </c>
      <c r="AI322">
        <v>0.99499599999999999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21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1162.609207</v>
      </c>
      <c r="I323">
        <v>537.83592299999998</v>
      </c>
      <c r="J323" t="s">
        <v>3</v>
      </c>
      <c r="K323">
        <v>1160.5626709999999</v>
      </c>
      <c r="L323">
        <v>535.69454299999995</v>
      </c>
      <c r="M323" t="s">
        <v>4</v>
      </c>
      <c r="N323">
        <v>7.2998120000000002</v>
      </c>
      <c r="O323">
        <v>4.6049E-2</v>
      </c>
      <c r="P323" t="s">
        <v>5</v>
      </c>
      <c r="Q323">
        <v>29.57302</v>
      </c>
      <c r="R323">
        <v>0.74150499999999997</v>
      </c>
      <c r="S323" t="s">
        <v>6</v>
      </c>
      <c r="T323">
        <v>7.5188370000000004</v>
      </c>
      <c r="U323">
        <v>7.8940999999999997E-2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4.071E-3</v>
      </c>
      <c r="AG323">
        <v>1.1E-5</v>
      </c>
      <c r="AH323" t="s">
        <v>11</v>
      </c>
      <c r="AI323">
        <v>0.99506000000000006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21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1744.8291650000001</v>
      </c>
      <c r="I324">
        <v>1206.8362380000001</v>
      </c>
      <c r="J324" t="s">
        <v>3</v>
      </c>
      <c r="K324">
        <v>1741.7590230000001</v>
      </c>
      <c r="L324">
        <v>1202.4662940000001</v>
      </c>
      <c r="M324" t="s">
        <v>4</v>
      </c>
      <c r="N324">
        <v>11.034172</v>
      </c>
      <c r="O324">
        <v>0.24987699999999999</v>
      </c>
      <c r="P324" t="s">
        <v>5</v>
      </c>
      <c r="Q324">
        <v>44.090528999999997</v>
      </c>
      <c r="R324">
        <v>1.6012489999999999</v>
      </c>
      <c r="S324" t="s">
        <v>6</v>
      </c>
      <c r="T324">
        <v>11.270744000000001</v>
      </c>
      <c r="U324">
        <v>0.17938499999999999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3.2529999999999998E-3</v>
      </c>
      <c r="AG324">
        <v>9.0000000000000002E-6</v>
      </c>
      <c r="AH324" t="s">
        <v>11</v>
      </c>
      <c r="AI324">
        <v>0.99508399999999997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21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2325.5043209999999</v>
      </c>
      <c r="I325">
        <v>1952.9858549999999</v>
      </c>
      <c r="J325" t="s">
        <v>3</v>
      </c>
      <c r="K325">
        <v>2321.39959</v>
      </c>
      <c r="L325">
        <v>1943.5906910000001</v>
      </c>
      <c r="M325" t="s">
        <v>4</v>
      </c>
      <c r="N325">
        <v>14.677111</v>
      </c>
      <c r="O325">
        <v>0.28482200000000002</v>
      </c>
      <c r="P325" t="s">
        <v>5</v>
      </c>
      <c r="Q325">
        <v>58.639445000000002</v>
      </c>
      <c r="R325">
        <v>2.470418</v>
      </c>
      <c r="S325" t="s">
        <v>6</v>
      </c>
      <c r="T325">
        <v>15.017507999999999</v>
      </c>
      <c r="U325">
        <v>0.248839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2.6580000000000002E-3</v>
      </c>
      <c r="AG325">
        <v>6.0000000000000002E-6</v>
      </c>
      <c r="AH325" t="s">
        <v>11</v>
      </c>
      <c r="AI325">
        <v>0.99509599999999998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21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2908.8912599999999</v>
      </c>
      <c r="I326">
        <v>3264.1767439999999</v>
      </c>
      <c r="J326" t="s">
        <v>3</v>
      </c>
      <c r="K326">
        <v>2903.7602489999999</v>
      </c>
      <c r="L326">
        <v>3250.5990320000001</v>
      </c>
      <c r="M326" t="s">
        <v>4</v>
      </c>
      <c r="N326">
        <v>18.364079</v>
      </c>
      <c r="O326">
        <v>0.387015</v>
      </c>
      <c r="P326" t="s">
        <v>5</v>
      </c>
      <c r="Q326">
        <v>73.217901999999995</v>
      </c>
      <c r="R326">
        <v>4.177155</v>
      </c>
      <c r="S326" t="s">
        <v>6</v>
      </c>
      <c r="T326">
        <v>18.742296</v>
      </c>
      <c r="U326">
        <v>0.34335599999999999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2.114E-3</v>
      </c>
      <c r="AG326">
        <v>3.0000000000000001E-6</v>
      </c>
      <c r="AH326" t="s">
        <v>11</v>
      </c>
      <c r="AI326">
        <v>0.99510500000000002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21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3492.390371</v>
      </c>
      <c r="I327">
        <v>4889.5597079999998</v>
      </c>
      <c r="J327" t="s">
        <v>3</v>
      </c>
      <c r="K327">
        <v>3486.2360399999998</v>
      </c>
      <c r="L327">
        <v>4869.4484439999997</v>
      </c>
      <c r="M327" t="s">
        <v>4</v>
      </c>
      <c r="N327">
        <v>22.046274</v>
      </c>
      <c r="O327">
        <v>0.50295199999999995</v>
      </c>
      <c r="P327" t="s">
        <v>5</v>
      </c>
      <c r="Q327">
        <v>87.999475000000004</v>
      </c>
      <c r="R327">
        <v>5.9484409999999999</v>
      </c>
      <c r="S327" t="s">
        <v>6</v>
      </c>
      <c r="T327">
        <v>22.503318</v>
      </c>
      <c r="U327">
        <v>0.47816500000000001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1.98E-3</v>
      </c>
      <c r="AG327">
        <v>3.0000000000000001E-6</v>
      </c>
      <c r="AH327" t="s">
        <v>11</v>
      </c>
      <c r="AI327">
        <v>0.99511000000000005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21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4075.7552390000001</v>
      </c>
      <c r="I328">
        <v>6717.7921079999996</v>
      </c>
      <c r="J328" t="s">
        <v>3</v>
      </c>
      <c r="K328">
        <v>4068.5824120000002</v>
      </c>
      <c r="L328">
        <v>6690.5314820000003</v>
      </c>
      <c r="M328" t="s">
        <v>4</v>
      </c>
      <c r="N328">
        <v>25.727347999999999</v>
      </c>
      <c r="O328">
        <v>0.592638</v>
      </c>
      <c r="P328" t="s">
        <v>5</v>
      </c>
      <c r="Q328">
        <v>102.680026</v>
      </c>
      <c r="R328">
        <v>7.4312670000000001</v>
      </c>
      <c r="S328" t="s">
        <v>6</v>
      </c>
      <c r="T328">
        <v>26.254377000000002</v>
      </c>
      <c r="U328">
        <v>0.62053199999999997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1.8890000000000001E-3</v>
      </c>
      <c r="AG328">
        <v>3.0000000000000001E-6</v>
      </c>
      <c r="AH328" t="s">
        <v>11</v>
      </c>
      <c r="AI328">
        <v>0.99511000000000005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21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4658.6637209999999</v>
      </c>
      <c r="I329">
        <v>8780.1061599999994</v>
      </c>
      <c r="J329" t="s">
        <v>3</v>
      </c>
      <c r="K329">
        <v>4650.4658010000003</v>
      </c>
      <c r="L329">
        <v>8745.6976340000001</v>
      </c>
      <c r="M329" t="s">
        <v>4</v>
      </c>
      <c r="N329">
        <v>29.416934999999999</v>
      </c>
      <c r="O329">
        <v>0.79317199999999999</v>
      </c>
      <c r="P329" t="s">
        <v>5</v>
      </c>
      <c r="Q329">
        <v>117.536705</v>
      </c>
      <c r="R329">
        <v>9.3096789999999991</v>
      </c>
      <c r="S329" t="s">
        <v>6</v>
      </c>
      <c r="T329">
        <v>30.055163</v>
      </c>
      <c r="U329">
        <v>0.94216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1.815E-3</v>
      </c>
      <c r="AG329">
        <v>3.0000000000000001E-6</v>
      </c>
      <c r="AH329" t="s">
        <v>11</v>
      </c>
      <c r="AI329">
        <v>0.995112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21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5241.4110060000003</v>
      </c>
      <c r="I330">
        <v>11322.505916</v>
      </c>
      <c r="J330" t="s">
        <v>3</v>
      </c>
      <c r="K330">
        <v>5232.1890819999999</v>
      </c>
      <c r="L330">
        <v>11276.498132000001</v>
      </c>
      <c r="M330" t="s">
        <v>4</v>
      </c>
      <c r="N330">
        <v>33.103124000000001</v>
      </c>
      <c r="O330">
        <v>1.0700430000000001</v>
      </c>
      <c r="P330" t="s">
        <v>5</v>
      </c>
      <c r="Q330">
        <v>132.26931999999999</v>
      </c>
      <c r="R330">
        <v>11.952474</v>
      </c>
      <c r="S330" t="s">
        <v>6</v>
      </c>
      <c r="T330">
        <v>33.810110999999999</v>
      </c>
      <c r="U330">
        <v>1.1651899999999999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1.6980000000000001E-3</v>
      </c>
      <c r="AG330">
        <v>1.9999999999999999E-6</v>
      </c>
      <c r="AH330" t="s">
        <v>11</v>
      </c>
      <c r="AI330">
        <v>0.99511300000000003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21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5823.1836910000002</v>
      </c>
      <c r="I331">
        <v>14348.779164</v>
      </c>
      <c r="J331" t="s">
        <v>3</v>
      </c>
      <c r="K331">
        <v>5812.9450489999999</v>
      </c>
      <c r="L331">
        <v>14290.939618</v>
      </c>
      <c r="M331" t="s">
        <v>4</v>
      </c>
      <c r="N331">
        <v>36.749093000000002</v>
      </c>
      <c r="O331">
        <v>1.2734030000000001</v>
      </c>
      <c r="P331" t="s">
        <v>5</v>
      </c>
      <c r="Q331">
        <v>147.22936799999999</v>
      </c>
      <c r="R331">
        <v>18.198008000000002</v>
      </c>
      <c r="S331" t="s">
        <v>6</v>
      </c>
      <c r="T331">
        <v>37.557251999999998</v>
      </c>
      <c r="U331">
        <v>1.3513850000000001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1.413E-3</v>
      </c>
      <c r="AG331">
        <v>0</v>
      </c>
      <c r="AH331" t="s">
        <v>11</v>
      </c>
      <c r="AI331">
        <v>0.99511300000000003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21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6403.9076560000003</v>
      </c>
      <c r="I332">
        <v>17057.915472000001</v>
      </c>
      <c r="J332" t="s">
        <v>3</v>
      </c>
      <c r="K332">
        <v>6392.6470609999997</v>
      </c>
      <c r="L332">
        <v>16990.782755</v>
      </c>
      <c r="M332" t="s">
        <v>4</v>
      </c>
      <c r="N332">
        <v>40.470331999999999</v>
      </c>
      <c r="O332">
        <v>1.427354</v>
      </c>
      <c r="P332" t="s">
        <v>5</v>
      </c>
      <c r="Q332">
        <v>161.94169099999999</v>
      </c>
      <c r="R332">
        <v>20.037224999999999</v>
      </c>
      <c r="S332" t="s">
        <v>6</v>
      </c>
      <c r="T332">
        <v>41.267595</v>
      </c>
      <c r="U332">
        <v>1.5081850000000001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1.351E-3</v>
      </c>
      <c r="AG332">
        <v>0</v>
      </c>
      <c r="AH332" t="s">
        <v>11</v>
      </c>
      <c r="AI332">
        <v>0.99511400000000005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21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6984.2765719999998</v>
      </c>
      <c r="I333">
        <v>19948.277245000001</v>
      </c>
      <c r="J333" t="s">
        <v>3</v>
      </c>
      <c r="K333">
        <v>6971.9995799999997</v>
      </c>
      <c r="L333">
        <v>19870.951088999998</v>
      </c>
      <c r="M333" t="s">
        <v>4</v>
      </c>
      <c r="N333">
        <v>44.150551</v>
      </c>
      <c r="O333">
        <v>1.6340330000000001</v>
      </c>
      <c r="P333" t="s">
        <v>5</v>
      </c>
      <c r="Q333">
        <v>176.822338</v>
      </c>
      <c r="R333">
        <v>21.987897</v>
      </c>
      <c r="S333" t="s">
        <v>6</v>
      </c>
      <c r="T333">
        <v>45.000855000000001</v>
      </c>
      <c r="U333">
        <v>1.68072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1.3309999999999999E-3</v>
      </c>
      <c r="AG333">
        <v>0</v>
      </c>
      <c r="AH333" t="s">
        <v>11</v>
      </c>
      <c r="AI333">
        <v>0.99511400000000005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21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7566.3014059999996</v>
      </c>
      <c r="I334">
        <v>22754.077310000001</v>
      </c>
      <c r="J334" t="s">
        <v>3</v>
      </c>
      <c r="K334">
        <v>7553.0063959999998</v>
      </c>
      <c r="L334">
        <v>22665.836748000002</v>
      </c>
      <c r="M334" t="s">
        <v>4</v>
      </c>
      <c r="N334">
        <v>47.815629000000001</v>
      </c>
      <c r="O334">
        <v>1.821345</v>
      </c>
      <c r="P334" t="s">
        <v>5</v>
      </c>
      <c r="Q334">
        <v>191.690338</v>
      </c>
      <c r="R334">
        <v>24.560459999999999</v>
      </c>
      <c r="S334" t="s">
        <v>6</v>
      </c>
      <c r="T334">
        <v>48.738031999999997</v>
      </c>
      <c r="U334">
        <v>1.888809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1.315E-3</v>
      </c>
      <c r="AG334">
        <v>0</v>
      </c>
      <c r="AH334" t="s">
        <v>11</v>
      </c>
      <c r="AI334">
        <v>0.99511400000000005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21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8150.4737009999999</v>
      </c>
      <c r="I335">
        <v>25467.206757</v>
      </c>
      <c r="J335" t="s">
        <v>3</v>
      </c>
      <c r="K335">
        <v>8136.1508199999998</v>
      </c>
      <c r="L335">
        <v>25367.095408000001</v>
      </c>
      <c r="M335" t="s">
        <v>4</v>
      </c>
      <c r="N335">
        <v>51.510433999999997</v>
      </c>
      <c r="O335">
        <v>1.9872909999999999</v>
      </c>
      <c r="P335" t="s">
        <v>5</v>
      </c>
      <c r="Q335">
        <v>206.80514400000001</v>
      </c>
      <c r="R335">
        <v>27.895575999999998</v>
      </c>
      <c r="S335" t="s">
        <v>6</v>
      </c>
      <c r="T335">
        <v>52.494784000000003</v>
      </c>
      <c r="U335">
        <v>2.0609579999999998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1.289E-3</v>
      </c>
      <c r="AG335">
        <v>0</v>
      </c>
      <c r="AH335" t="s">
        <v>11</v>
      </c>
      <c r="AI335">
        <v>0.99511400000000005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21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8734.3528320000005</v>
      </c>
      <c r="I336">
        <v>28450.117223000001</v>
      </c>
      <c r="J336" t="s">
        <v>3</v>
      </c>
      <c r="K336">
        <v>8719.0019339999999</v>
      </c>
      <c r="L336">
        <v>28339.033787</v>
      </c>
      <c r="M336" t="s">
        <v>4</v>
      </c>
      <c r="N336">
        <v>55.188468</v>
      </c>
      <c r="O336">
        <v>2.1604779999999999</v>
      </c>
      <c r="P336" t="s">
        <v>5</v>
      </c>
      <c r="Q336">
        <v>221.700749</v>
      </c>
      <c r="R336">
        <v>30.682582</v>
      </c>
      <c r="S336" t="s">
        <v>6</v>
      </c>
      <c r="T336">
        <v>56.267583999999999</v>
      </c>
      <c r="U336">
        <v>2.2341410000000002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1.284E-3</v>
      </c>
      <c r="AG336">
        <v>0</v>
      </c>
      <c r="AH336" t="s">
        <v>11</v>
      </c>
      <c r="AI336">
        <v>0.99511499999999997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21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9318.2833790000004</v>
      </c>
      <c r="I337">
        <v>31491.025600000001</v>
      </c>
      <c r="J337" t="s">
        <v>3</v>
      </c>
      <c r="K337">
        <v>9301.9097070000007</v>
      </c>
      <c r="L337">
        <v>31368.556585999999</v>
      </c>
      <c r="M337" t="s">
        <v>4</v>
      </c>
      <c r="N337">
        <v>58.864721000000003</v>
      </c>
      <c r="O337">
        <v>2.3280249999999998</v>
      </c>
      <c r="P337" t="s">
        <v>5</v>
      </c>
      <c r="Q337">
        <v>236.796795</v>
      </c>
      <c r="R337">
        <v>34.215110000000003</v>
      </c>
      <c r="S337" t="s">
        <v>6</v>
      </c>
      <c r="T337">
        <v>60.071964999999999</v>
      </c>
      <c r="U337">
        <v>2.8677670000000002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1.2830000000000001E-3</v>
      </c>
      <c r="AG337">
        <v>0</v>
      </c>
      <c r="AH337" t="s">
        <v>11</v>
      </c>
      <c r="AI337">
        <v>0.99511499999999997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21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9902.3807030000007</v>
      </c>
      <c r="I338">
        <v>34592.539247000001</v>
      </c>
      <c r="J338" t="s">
        <v>3</v>
      </c>
      <c r="K338">
        <v>9884.9648049999996</v>
      </c>
      <c r="L338">
        <v>34460.26079</v>
      </c>
      <c r="M338" t="s">
        <v>4</v>
      </c>
      <c r="N338">
        <v>62.531377999999997</v>
      </c>
      <c r="O338">
        <v>2.4935179999999999</v>
      </c>
      <c r="P338" t="s">
        <v>5</v>
      </c>
      <c r="Q338">
        <v>251.74219400000001</v>
      </c>
      <c r="R338">
        <v>35.525891999999999</v>
      </c>
      <c r="S338" t="s">
        <v>6</v>
      </c>
      <c r="T338">
        <v>63.839131999999999</v>
      </c>
      <c r="U338">
        <v>3.0060030000000002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1.281E-3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21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10485.696914</v>
      </c>
      <c r="I339">
        <v>38657.020306999999</v>
      </c>
      <c r="J339" t="s">
        <v>3</v>
      </c>
      <c r="K339">
        <v>10467.257675999999</v>
      </c>
      <c r="L339">
        <v>38510.150049999997</v>
      </c>
      <c r="M339" t="s">
        <v>4</v>
      </c>
      <c r="N339">
        <v>66.207819000000001</v>
      </c>
      <c r="O339">
        <v>2.7736809999999998</v>
      </c>
      <c r="P339" t="s">
        <v>5</v>
      </c>
      <c r="Q339">
        <v>266.90491800000001</v>
      </c>
      <c r="R339">
        <v>38.879219999999997</v>
      </c>
      <c r="S339" t="s">
        <v>6</v>
      </c>
      <c r="T339">
        <v>67.589320000000001</v>
      </c>
      <c r="U339">
        <v>3.2482760000000002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1.281E-3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21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11070.051563000001</v>
      </c>
      <c r="I340">
        <v>43083.452703000003</v>
      </c>
      <c r="J340" t="s">
        <v>3</v>
      </c>
      <c r="K340">
        <v>11050.560781</v>
      </c>
      <c r="L340">
        <v>42894.878647999998</v>
      </c>
      <c r="M340" t="s">
        <v>4</v>
      </c>
      <c r="N340">
        <v>69.892212999999998</v>
      </c>
      <c r="O340">
        <v>2.949017</v>
      </c>
      <c r="P340" t="s">
        <v>5</v>
      </c>
      <c r="Q340">
        <v>281.93361599999997</v>
      </c>
      <c r="R340">
        <v>42.553973999999997</v>
      </c>
      <c r="S340" t="s">
        <v>6</v>
      </c>
      <c r="T340">
        <v>71.336053000000007</v>
      </c>
      <c r="U340">
        <v>3.4897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1.2800000000000001E-3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21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11653.904296999999</v>
      </c>
      <c r="I341">
        <v>46619.932289999997</v>
      </c>
      <c r="J341" t="s">
        <v>3</v>
      </c>
      <c r="K341">
        <v>11633.366894999999</v>
      </c>
      <c r="L341">
        <v>46423.736366999998</v>
      </c>
      <c r="M341" t="s">
        <v>4</v>
      </c>
      <c r="N341">
        <v>73.580110000000005</v>
      </c>
      <c r="O341">
        <v>3.195792</v>
      </c>
      <c r="P341" t="s">
        <v>5</v>
      </c>
      <c r="Q341">
        <v>297.13431700000001</v>
      </c>
      <c r="R341">
        <v>44.793914000000001</v>
      </c>
      <c r="S341" t="s">
        <v>6</v>
      </c>
      <c r="T341">
        <v>75.045128000000005</v>
      </c>
      <c r="U341">
        <v>3.7626590000000002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1.2800000000000001E-3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22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564.68459700000005</v>
      </c>
      <c r="I342">
        <v>173.484894</v>
      </c>
      <c r="J342" t="s">
        <v>3</v>
      </c>
      <c r="K342">
        <v>563.65487900000005</v>
      </c>
      <c r="L342">
        <v>173.109219</v>
      </c>
      <c r="M342" t="s">
        <v>4</v>
      </c>
      <c r="N342">
        <v>3.7367840000000001</v>
      </c>
      <c r="O342">
        <v>6.5723000000000004E-2</v>
      </c>
      <c r="P342" t="s">
        <v>5</v>
      </c>
      <c r="Q342">
        <v>0</v>
      </c>
      <c r="R342">
        <v>0</v>
      </c>
      <c r="S342" t="s">
        <v>6</v>
      </c>
      <c r="T342">
        <v>3.7027549999999998</v>
      </c>
      <c r="U342">
        <v>4.1938000000000003E-2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5.8869999999999999E-3</v>
      </c>
      <c r="AG342">
        <v>1.9000000000000001E-5</v>
      </c>
      <c r="AH342" t="s">
        <v>11</v>
      </c>
      <c r="AI342">
        <v>0.995008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22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1129.8438940000001</v>
      </c>
      <c r="I343">
        <v>685.638687</v>
      </c>
      <c r="J343" t="s">
        <v>3</v>
      </c>
      <c r="K343">
        <v>1127.8024579999999</v>
      </c>
      <c r="L343">
        <v>684.14676099999997</v>
      </c>
      <c r="M343" t="s">
        <v>4</v>
      </c>
      <c r="N343">
        <v>7.4772420000000004</v>
      </c>
      <c r="O343">
        <v>0.150701</v>
      </c>
      <c r="P343" t="s">
        <v>5</v>
      </c>
      <c r="Q343">
        <v>0</v>
      </c>
      <c r="R343">
        <v>0</v>
      </c>
      <c r="S343" t="s">
        <v>6</v>
      </c>
      <c r="T343">
        <v>7.3706759999999996</v>
      </c>
      <c r="U343">
        <v>0.13005700000000001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3.3519999999999999E-3</v>
      </c>
      <c r="AG343">
        <v>9.0000000000000002E-6</v>
      </c>
      <c r="AH343" t="s">
        <v>11</v>
      </c>
      <c r="AI343">
        <v>0.99507199999999996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22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1694.202219</v>
      </c>
      <c r="I344">
        <v>1258.9156379999999</v>
      </c>
      <c r="J344" t="s">
        <v>3</v>
      </c>
      <c r="K344">
        <v>1691.148428</v>
      </c>
      <c r="L344">
        <v>1255.5954300000001</v>
      </c>
      <c r="M344" t="s">
        <v>4</v>
      </c>
      <c r="N344">
        <v>11.19745</v>
      </c>
      <c r="O344">
        <v>0.236149</v>
      </c>
      <c r="P344" t="s">
        <v>5</v>
      </c>
      <c r="Q344">
        <v>0</v>
      </c>
      <c r="R344">
        <v>0</v>
      </c>
      <c r="S344" t="s">
        <v>6</v>
      </c>
      <c r="T344">
        <v>11.055673000000001</v>
      </c>
      <c r="U344">
        <v>0.21918499999999999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2.2850000000000001E-3</v>
      </c>
      <c r="AG344">
        <v>3.9999999999999998E-6</v>
      </c>
      <c r="AH344" t="s">
        <v>11</v>
      </c>
      <c r="AI344">
        <v>0.99509099999999995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22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2257.529736</v>
      </c>
      <c r="I345">
        <v>1806.964117</v>
      </c>
      <c r="J345" t="s">
        <v>3</v>
      </c>
      <c r="K345">
        <v>2253.4668849999998</v>
      </c>
      <c r="L345">
        <v>1801.710601</v>
      </c>
      <c r="M345" t="s">
        <v>4</v>
      </c>
      <c r="N345">
        <v>14.94229</v>
      </c>
      <c r="O345">
        <v>0.386631</v>
      </c>
      <c r="P345" t="s">
        <v>5</v>
      </c>
      <c r="Q345">
        <v>0</v>
      </c>
      <c r="R345">
        <v>0</v>
      </c>
      <c r="S345" t="s">
        <v>6</v>
      </c>
      <c r="T345">
        <v>14.730931</v>
      </c>
      <c r="U345">
        <v>0.27113900000000002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1.9239999999999999E-3</v>
      </c>
      <c r="AG345">
        <v>1.9999999999999999E-6</v>
      </c>
      <c r="AH345" t="s">
        <v>11</v>
      </c>
      <c r="AI345">
        <v>0.99510100000000001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22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2821.6613179999999</v>
      </c>
      <c r="I346">
        <v>2337.9542219999998</v>
      </c>
      <c r="J346" t="s">
        <v>3</v>
      </c>
      <c r="K346">
        <v>2816.5873390000002</v>
      </c>
      <c r="L346">
        <v>2330.9784180000001</v>
      </c>
      <c r="M346" t="s">
        <v>4</v>
      </c>
      <c r="N346">
        <v>18.651895</v>
      </c>
      <c r="O346">
        <v>0.56783600000000001</v>
      </c>
      <c r="P346" t="s">
        <v>5</v>
      </c>
      <c r="Q346">
        <v>0</v>
      </c>
      <c r="R346">
        <v>0</v>
      </c>
      <c r="S346" t="s">
        <v>6</v>
      </c>
      <c r="T346">
        <v>18.412210999999999</v>
      </c>
      <c r="U346">
        <v>0.31845899999999999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1.8109999999999999E-3</v>
      </c>
      <c r="AG346">
        <v>9.9999999999999995E-7</v>
      </c>
      <c r="AH346" t="s">
        <v>11</v>
      </c>
      <c r="AI346">
        <v>0.99510799999999999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22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3384.551528</v>
      </c>
      <c r="I347">
        <v>2890.101928</v>
      </c>
      <c r="J347" t="s">
        <v>3</v>
      </c>
      <c r="K347">
        <v>3378.4722310000002</v>
      </c>
      <c r="L347">
        <v>2879.468093</v>
      </c>
      <c r="M347" t="s">
        <v>4</v>
      </c>
      <c r="N347">
        <v>22.366078000000002</v>
      </c>
      <c r="O347">
        <v>0.69873300000000005</v>
      </c>
      <c r="P347" t="s">
        <v>5</v>
      </c>
      <c r="Q347">
        <v>0</v>
      </c>
      <c r="R347">
        <v>0</v>
      </c>
      <c r="S347" t="s">
        <v>6</v>
      </c>
      <c r="T347">
        <v>22.119876999999999</v>
      </c>
      <c r="U347">
        <v>0.49542999999999998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1.5529999999999999E-3</v>
      </c>
      <c r="AG347">
        <v>0</v>
      </c>
      <c r="AH347" t="s">
        <v>11</v>
      </c>
      <c r="AI347">
        <v>0.99510900000000002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22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3947.6797459999998</v>
      </c>
      <c r="I348">
        <v>3665.2051780000002</v>
      </c>
      <c r="J348" t="s">
        <v>3</v>
      </c>
      <c r="K348">
        <v>3940.5856589999999</v>
      </c>
      <c r="L348">
        <v>3651.8959840000002</v>
      </c>
      <c r="M348" t="s">
        <v>4</v>
      </c>
      <c r="N348">
        <v>26.049164000000001</v>
      </c>
      <c r="O348">
        <v>0.78559900000000005</v>
      </c>
      <c r="P348" t="s">
        <v>5</v>
      </c>
      <c r="Q348">
        <v>0</v>
      </c>
      <c r="R348">
        <v>0</v>
      </c>
      <c r="S348" t="s">
        <v>6</v>
      </c>
      <c r="T348">
        <v>25.785070999999999</v>
      </c>
      <c r="U348">
        <v>0.54862599999999995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1.4779999999999999E-3</v>
      </c>
      <c r="AG348">
        <v>0</v>
      </c>
      <c r="AH348" t="s">
        <v>11</v>
      </c>
      <c r="AI348">
        <v>0.99511099999999997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22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4511.4680760000001</v>
      </c>
      <c r="I349">
        <v>4183.6775340000004</v>
      </c>
      <c r="J349" t="s">
        <v>3</v>
      </c>
      <c r="K349">
        <v>4503.3632710000002</v>
      </c>
      <c r="L349">
        <v>4166.7746070000003</v>
      </c>
      <c r="M349" t="s">
        <v>4</v>
      </c>
      <c r="N349">
        <v>29.745007000000001</v>
      </c>
      <c r="O349">
        <v>0.89933200000000002</v>
      </c>
      <c r="P349" t="s">
        <v>5</v>
      </c>
      <c r="Q349">
        <v>0</v>
      </c>
      <c r="R349">
        <v>0</v>
      </c>
      <c r="S349" t="s">
        <v>6</v>
      </c>
      <c r="T349">
        <v>29.463719000000001</v>
      </c>
      <c r="U349">
        <v>0.650177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1.431E-3</v>
      </c>
      <c r="AG349">
        <v>0</v>
      </c>
      <c r="AH349" t="s">
        <v>11</v>
      </c>
      <c r="AI349">
        <v>0.995112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22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5074.5428810000003</v>
      </c>
      <c r="I350">
        <v>4750.3104370000001</v>
      </c>
      <c r="J350" t="s">
        <v>3</v>
      </c>
      <c r="K350">
        <v>5065.424473</v>
      </c>
      <c r="L350">
        <v>4731.6073489999999</v>
      </c>
      <c r="M350" t="s">
        <v>4</v>
      </c>
      <c r="N350">
        <v>33.424880999999999</v>
      </c>
      <c r="O350">
        <v>1.032894</v>
      </c>
      <c r="P350" t="s">
        <v>5</v>
      </c>
      <c r="Q350">
        <v>0</v>
      </c>
      <c r="R350">
        <v>0</v>
      </c>
      <c r="S350" t="s">
        <v>6</v>
      </c>
      <c r="T350">
        <v>33.149987000000003</v>
      </c>
      <c r="U350">
        <v>0.73438599999999998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1.4159999999999999E-3</v>
      </c>
      <c r="AG350">
        <v>0</v>
      </c>
      <c r="AH350" t="s">
        <v>11</v>
      </c>
      <c r="AI350">
        <v>0.995112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22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5638.5645510000004</v>
      </c>
      <c r="I351">
        <v>5305.8987870000001</v>
      </c>
      <c r="J351" t="s">
        <v>3</v>
      </c>
      <c r="K351">
        <v>5628.4385249999996</v>
      </c>
      <c r="L351">
        <v>5284.4752040000003</v>
      </c>
      <c r="M351" t="s">
        <v>4</v>
      </c>
      <c r="N351">
        <v>37.132776</v>
      </c>
      <c r="O351">
        <v>1.1798740000000001</v>
      </c>
      <c r="P351" t="s">
        <v>5</v>
      </c>
      <c r="Q351">
        <v>0</v>
      </c>
      <c r="R351">
        <v>0</v>
      </c>
      <c r="S351" t="s">
        <v>6</v>
      </c>
      <c r="T351">
        <v>36.823639</v>
      </c>
      <c r="U351">
        <v>0.74946400000000002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1.413E-3</v>
      </c>
      <c r="AG351">
        <v>0</v>
      </c>
      <c r="AH351" t="s">
        <v>11</v>
      </c>
      <c r="AI351">
        <v>0.995112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22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6202.6185059999998</v>
      </c>
      <c r="I352">
        <v>6071.687895</v>
      </c>
      <c r="J352" t="s">
        <v>3</v>
      </c>
      <c r="K352">
        <v>6191.4782519999999</v>
      </c>
      <c r="L352">
        <v>6047.6078980000002</v>
      </c>
      <c r="M352" t="s">
        <v>4</v>
      </c>
      <c r="N352">
        <v>40.872855999999999</v>
      </c>
      <c r="O352">
        <v>1.297728</v>
      </c>
      <c r="P352" t="s">
        <v>5</v>
      </c>
      <c r="Q352">
        <v>0</v>
      </c>
      <c r="R352">
        <v>0</v>
      </c>
      <c r="S352" t="s">
        <v>6</v>
      </c>
      <c r="T352">
        <v>40.500911000000002</v>
      </c>
      <c r="U352">
        <v>0.82832499999999998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1.351E-3</v>
      </c>
      <c r="AG352">
        <v>0</v>
      </c>
      <c r="AH352" t="s">
        <v>11</v>
      </c>
      <c r="AI352">
        <v>0.99511300000000003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22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6768.003721</v>
      </c>
      <c r="I353">
        <v>6971.0282729999999</v>
      </c>
      <c r="J353" t="s">
        <v>3</v>
      </c>
      <c r="K353">
        <v>6755.848164</v>
      </c>
      <c r="L353">
        <v>6944.3753290000004</v>
      </c>
      <c r="M353" t="s">
        <v>4</v>
      </c>
      <c r="N353">
        <v>44.604149</v>
      </c>
      <c r="O353">
        <v>1.4482999999999999</v>
      </c>
      <c r="P353" t="s">
        <v>5</v>
      </c>
      <c r="Q353">
        <v>0</v>
      </c>
      <c r="R353">
        <v>0</v>
      </c>
      <c r="S353" t="s">
        <v>6</v>
      </c>
      <c r="T353">
        <v>44.237797</v>
      </c>
      <c r="U353">
        <v>1.1472340000000001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1.34E-3</v>
      </c>
      <c r="AG353">
        <v>0</v>
      </c>
      <c r="AH353" t="s">
        <v>11</v>
      </c>
      <c r="AI353">
        <v>0.99511300000000003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22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7332.7347170000003</v>
      </c>
      <c r="I354">
        <v>8219.0039400000005</v>
      </c>
      <c r="J354" t="s">
        <v>3</v>
      </c>
      <c r="K354">
        <v>7319.570342</v>
      </c>
      <c r="L354">
        <v>8187.8923990000003</v>
      </c>
      <c r="M354" t="s">
        <v>4</v>
      </c>
      <c r="N354">
        <v>48.336081</v>
      </c>
      <c r="O354">
        <v>1.702698</v>
      </c>
      <c r="P354" t="s">
        <v>5</v>
      </c>
      <c r="Q354">
        <v>0</v>
      </c>
      <c r="R354">
        <v>0</v>
      </c>
      <c r="S354" t="s">
        <v>6</v>
      </c>
      <c r="T354">
        <v>47.913373999999997</v>
      </c>
      <c r="U354">
        <v>1.2439119999999999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1.3190000000000001E-3</v>
      </c>
      <c r="AG354">
        <v>0</v>
      </c>
      <c r="AH354" t="s">
        <v>11</v>
      </c>
      <c r="AI354">
        <v>0.99511300000000003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22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7897.1287789999997</v>
      </c>
      <c r="I355">
        <v>9099.4792579999994</v>
      </c>
      <c r="J355" t="s">
        <v>3</v>
      </c>
      <c r="K355">
        <v>7882.951094</v>
      </c>
      <c r="L355">
        <v>9067.1594960000002</v>
      </c>
      <c r="M355" t="s">
        <v>4</v>
      </c>
      <c r="N355">
        <v>52.040495999999997</v>
      </c>
      <c r="O355">
        <v>1.8863259999999999</v>
      </c>
      <c r="P355" t="s">
        <v>5</v>
      </c>
      <c r="Q355">
        <v>0</v>
      </c>
      <c r="R355">
        <v>0</v>
      </c>
      <c r="S355" t="s">
        <v>6</v>
      </c>
      <c r="T355">
        <v>51.600723000000002</v>
      </c>
      <c r="U355">
        <v>1.364986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1.3140000000000001E-3</v>
      </c>
      <c r="AG355">
        <v>0</v>
      </c>
      <c r="AH355" t="s">
        <v>11</v>
      </c>
      <c r="AI355">
        <v>0.99511400000000005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22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8462.687441</v>
      </c>
      <c r="I356">
        <v>10514.305779</v>
      </c>
      <c r="J356" t="s">
        <v>3</v>
      </c>
      <c r="K356">
        <v>8447.4945700000007</v>
      </c>
      <c r="L356">
        <v>10478.857018999999</v>
      </c>
      <c r="M356" t="s">
        <v>4</v>
      </c>
      <c r="N356">
        <v>55.775562000000001</v>
      </c>
      <c r="O356">
        <v>2.213409</v>
      </c>
      <c r="P356" t="s">
        <v>5</v>
      </c>
      <c r="Q356">
        <v>0</v>
      </c>
      <c r="R356">
        <v>0</v>
      </c>
      <c r="S356" t="s">
        <v>6</v>
      </c>
      <c r="T356">
        <v>55.317756000000003</v>
      </c>
      <c r="U356">
        <v>1.4846520000000001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1.297E-3</v>
      </c>
      <c r="AG356">
        <v>0</v>
      </c>
      <c r="AH356" t="s">
        <v>11</v>
      </c>
      <c r="AI356">
        <v>0.99511400000000005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22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9026.4331450000009</v>
      </c>
      <c r="I357">
        <v>11287.17864</v>
      </c>
      <c r="J357" t="s">
        <v>3</v>
      </c>
      <c r="K357">
        <v>9010.2323830000005</v>
      </c>
      <c r="L357">
        <v>11247.667638000001</v>
      </c>
      <c r="M357" t="s">
        <v>4</v>
      </c>
      <c r="N357">
        <v>59.47428</v>
      </c>
      <c r="O357">
        <v>2.4522210000000002</v>
      </c>
      <c r="P357" t="s">
        <v>5</v>
      </c>
      <c r="Q357">
        <v>0</v>
      </c>
      <c r="R357">
        <v>0</v>
      </c>
      <c r="S357" t="s">
        <v>6</v>
      </c>
      <c r="T357">
        <v>59.001936000000001</v>
      </c>
      <c r="U357">
        <v>1.537679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1.291E-3</v>
      </c>
      <c r="AG357">
        <v>0</v>
      </c>
      <c r="AH357" t="s">
        <v>11</v>
      </c>
      <c r="AI357">
        <v>0.99511400000000005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22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9591.4101370000008</v>
      </c>
      <c r="I358">
        <v>12009.19068</v>
      </c>
      <c r="J358" t="s">
        <v>3</v>
      </c>
      <c r="K358">
        <v>9574.1941800000004</v>
      </c>
      <c r="L358">
        <v>11967.489374000001</v>
      </c>
      <c r="M358" t="s">
        <v>4</v>
      </c>
      <c r="N358">
        <v>63.196765999999997</v>
      </c>
      <c r="O358">
        <v>2.6325639999999999</v>
      </c>
      <c r="P358" t="s">
        <v>5</v>
      </c>
      <c r="Q358">
        <v>0</v>
      </c>
      <c r="R358">
        <v>0</v>
      </c>
      <c r="S358" t="s">
        <v>6</v>
      </c>
      <c r="T358">
        <v>62.712904000000002</v>
      </c>
      <c r="U358">
        <v>1.5718810000000001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1.2899999999999999E-3</v>
      </c>
      <c r="AG358">
        <v>0</v>
      </c>
      <c r="AH358" t="s">
        <v>11</v>
      </c>
      <c r="AI358">
        <v>0.99511400000000005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22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10156.748496</v>
      </c>
      <c r="I359">
        <v>13096.102215000001</v>
      </c>
      <c r="J359" t="s">
        <v>3</v>
      </c>
      <c r="K359">
        <v>10138.522109</v>
      </c>
      <c r="L359">
        <v>13048.912331</v>
      </c>
      <c r="M359" t="s">
        <v>4</v>
      </c>
      <c r="N359">
        <v>66.931494000000001</v>
      </c>
      <c r="O359">
        <v>2.806041</v>
      </c>
      <c r="P359" t="s">
        <v>5</v>
      </c>
      <c r="Q359">
        <v>0</v>
      </c>
      <c r="R359">
        <v>0</v>
      </c>
      <c r="S359" t="s">
        <v>6</v>
      </c>
      <c r="T359">
        <v>66.411805999999999</v>
      </c>
      <c r="U359">
        <v>1.768338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1.289E-3</v>
      </c>
      <c r="AG359">
        <v>0</v>
      </c>
      <c r="AH359" t="s">
        <v>11</v>
      </c>
      <c r="AI359">
        <v>0.99511499999999997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22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10720.489648000001</v>
      </c>
      <c r="I360">
        <v>13571.890009000001</v>
      </c>
      <c r="J360" t="s">
        <v>3</v>
      </c>
      <c r="K360">
        <v>10701.256445000001</v>
      </c>
      <c r="L360">
        <v>13523.065823999999</v>
      </c>
      <c r="M360" t="s">
        <v>4</v>
      </c>
      <c r="N360">
        <v>70.694042999999994</v>
      </c>
      <c r="O360">
        <v>3.0358339999999999</v>
      </c>
      <c r="P360" t="s">
        <v>5</v>
      </c>
      <c r="Q360">
        <v>0</v>
      </c>
      <c r="R360">
        <v>0</v>
      </c>
      <c r="S360" t="s">
        <v>6</v>
      </c>
      <c r="T360">
        <v>70.063055000000006</v>
      </c>
      <c r="U360">
        <v>1.7725979999999999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1.286E-3</v>
      </c>
      <c r="AG360">
        <v>0</v>
      </c>
      <c r="AH360" t="s">
        <v>11</v>
      </c>
      <c r="AI360">
        <v>0.99511499999999997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22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11285.881484</v>
      </c>
      <c r="I361">
        <v>14568.930319999999</v>
      </c>
      <c r="J361" t="s">
        <v>3</v>
      </c>
      <c r="K361">
        <v>11265.636602</v>
      </c>
      <c r="L361">
        <v>14515.919508999999</v>
      </c>
      <c r="M361" t="s">
        <v>4</v>
      </c>
      <c r="N361">
        <v>74.429019999999994</v>
      </c>
      <c r="O361">
        <v>3.2998460000000001</v>
      </c>
      <c r="P361" t="s">
        <v>5</v>
      </c>
      <c r="Q361">
        <v>0</v>
      </c>
      <c r="R361">
        <v>0</v>
      </c>
      <c r="S361" t="s">
        <v>6</v>
      </c>
      <c r="T361">
        <v>73.710552000000007</v>
      </c>
      <c r="U361">
        <v>1.895799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1.2849999999999999E-3</v>
      </c>
      <c r="AG361">
        <v>0</v>
      </c>
      <c r="AH361" t="s">
        <v>11</v>
      </c>
      <c r="AI361">
        <v>0.99511499999999997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23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26.674758000000001</v>
      </c>
      <c r="I362">
        <v>1.8979429999999999</v>
      </c>
      <c r="J362" t="s">
        <v>3</v>
      </c>
      <c r="K362">
        <v>26.204758000000002</v>
      </c>
      <c r="L362">
        <v>1.8366119999999999</v>
      </c>
      <c r="M362" t="s">
        <v>4</v>
      </c>
      <c r="N362">
        <v>1.035458</v>
      </c>
      <c r="O362">
        <v>2.1919999999999999E-3</v>
      </c>
      <c r="P362" t="s">
        <v>5</v>
      </c>
      <c r="Q362">
        <v>5.0772040000000001</v>
      </c>
      <c r="R362">
        <v>0.113592</v>
      </c>
      <c r="S362" t="s">
        <v>6</v>
      </c>
      <c r="T362">
        <v>1.2142040000000001</v>
      </c>
      <c r="U362">
        <v>4.2310000000000004E-3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6.8100000000000001E-3</v>
      </c>
      <c r="AG362">
        <v>1.5999999999999999E-5</v>
      </c>
      <c r="AH362" t="s">
        <v>11</v>
      </c>
      <c r="AI362">
        <v>0.99485599999999996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23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53.255296999999999</v>
      </c>
      <c r="I363">
        <v>5.9489520000000002</v>
      </c>
      <c r="J363" t="s">
        <v>3</v>
      </c>
      <c r="K363">
        <v>52.329192999999997</v>
      </c>
      <c r="L363">
        <v>5.6508510000000003</v>
      </c>
      <c r="M363" t="s">
        <v>4</v>
      </c>
      <c r="N363">
        <v>2.0765920000000002</v>
      </c>
      <c r="O363">
        <v>8.4700000000000001E-3</v>
      </c>
      <c r="P363" t="s">
        <v>5</v>
      </c>
      <c r="Q363">
        <v>9.985716</v>
      </c>
      <c r="R363">
        <v>0.40011400000000003</v>
      </c>
      <c r="S363" t="s">
        <v>6</v>
      </c>
      <c r="T363">
        <v>2.4419179999999998</v>
      </c>
      <c r="U363">
        <v>3.4322999999999999E-2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4.1399999999999996E-3</v>
      </c>
      <c r="AG363">
        <v>1.2E-5</v>
      </c>
      <c r="AH363" t="s">
        <v>11</v>
      </c>
      <c r="AI363">
        <v>0.99508099999999999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23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79.501092</v>
      </c>
      <c r="I364">
        <v>11.331205000000001</v>
      </c>
      <c r="J364" t="s">
        <v>3</v>
      </c>
      <c r="K364">
        <v>78.114960999999994</v>
      </c>
      <c r="L364">
        <v>10.831395000000001</v>
      </c>
      <c r="M364" t="s">
        <v>4</v>
      </c>
      <c r="N364">
        <v>3.1156440000000001</v>
      </c>
      <c r="O364">
        <v>2.0853E-2</v>
      </c>
      <c r="P364" t="s">
        <v>5</v>
      </c>
      <c r="Q364">
        <v>14.817448000000001</v>
      </c>
      <c r="R364">
        <v>0.80055900000000002</v>
      </c>
      <c r="S364" t="s">
        <v>6</v>
      </c>
      <c r="T364">
        <v>3.6439599999999999</v>
      </c>
      <c r="U364">
        <v>4.0931000000000002E-2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2.6840000000000002E-3</v>
      </c>
      <c r="AG364">
        <v>6.0000000000000002E-6</v>
      </c>
      <c r="AH364" t="s">
        <v>11</v>
      </c>
      <c r="AI364">
        <v>0.99509499999999995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23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105.731922</v>
      </c>
      <c r="I365">
        <v>17.264092999999999</v>
      </c>
      <c r="J365" t="s">
        <v>3</v>
      </c>
      <c r="K365">
        <v>103.89076</v>
      </c>
      <c r="L365">
        <v>16.588324</v>
      </c>
      <c r="M365" t="s">
        <v>4</v>
      </c>
      <c r="N365">
        <v>4.1470079999999996</v>
      </c>
      <c r="O365">
        <v>3.2328999999999997E-2</v>
      </c>
      <c r="P365" t="s">
        <v>5</v>
      </c>
      <c r="Q365">
        <v>19.648070000000001</v>
      </c>
      <c r="R365">
        <v>1.4734100000000001</v>
      </c>
      <c r="S365" t="s">
        <v>6</v>
      </c>
      <c r="T365">
        <v>4.846832</v>
      </c>
      <c r="U365">
        <v>4.8161000000000002E-2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1.856E-3</v>
      </c>
      <c r="AG365">
        <v>9.9999999999999995E-7</v>
      </c>
      <c r="AH365" t="s">
        <v>11</v>
      </c>
      <c r="AI365">
        <v>0.99509899999999996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23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132.01189400000001</v>
      </c>
      <c r="I366">
        <v>24.372219000000001</v>
      </c>
      <c r="J366" t="s">
        <v>3</v>
      </c>
      <c r="K366">
        <v>129.71442200000001</v>
      </c>
      <c r="L366">
        <v>23.501003999999998</v>
      </c>
      <c r="M366" t="s">
        <v>4</v>
      </c>
      <c r="N366">
        <v>5.2342519999999997</v>
      </c>
      <c r="O366">
        <v>0.16950399999999999</v>
      </c>
      <c r="P366" t="s">
        <v>5</v>
      </c>
      <c r="Q366">
        <v>24.476624999999999</v>
      </c>
      <c r="R366">
        <v>2.0444749999999998</v>
      </c>
      <c r="S366" t="s">
        <v>6</v>
      </c>
      <c r="T366">
        <v>6.0632390000000003</v>
      </c>
      <c r="U366">
        <v>5.7651000000000001E-2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1.6949999999999999E-3</v>
      </c>
      <c r="AG366">
        <v>9.9999999999999995E-7</v>
      </c>
      <c r="AH366" t="s">
        <v>11</v>
      </c>
      <c r="AI366">
        <v>0.99510299999999996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23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158.08592400000001</v>
      </c>
      <c r="I367">
        <v>32.338090000000001</v>
      </c>
      <c r="J367" t="s">
        <v>3</v>
      </c>
      <c r="K367">
        <v>155.33556100000001</v>
      </c>
      <c r="L367">
        <v>31.257099</v>
      </c>
      <c r="M367" t="s">
        <v>4</v>
      </c>
      <c r="N367">
        <v>6.2688009999999998</v>
      </c>
      <c r="O367">
        <v>0.20299700000000001</v>
      </c>
      <c r="P367" t="s">
        <v>5</v>
      </c>
      <c r="Q367">
        <v>29.255747</v>
      </c>
      <c r="R367">
        <v>2.7474240000000001</v>
      </c>
      <c r="S367" t="s">
        <v>6</v>
      </c>
      <c r="T367">
        <v>7.2644159999999998</v>
      </c>
      <c r="U367">
        <v>6.8600999999999995E-2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1.519E-3</v>
      </c>
      <c r="AG367">
        <v>0</v>
      </c>
      <c r="AH367" t="s">
        <v>11</v>
      </c>
      <c r="AI367">
        <v>0.99511099999999997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23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184.42694800000001</v>
      </c>
      <c r="I368">
        <v>39.749457</v>
      </c>
      <c r="J368" t="s">
        <v>3</v>
      </c>
      <c r="K368">
        <v>181.21612500000001</v>
      </c>
      <c r="L368">
        <v>38.516246000000002</v>
      </c>
      <c r="M368" t="s">
        <v>4</v>
      </c>
      <c r="N368">
        <v>7.3005170000000001</v>
      </c>
      <c r="O368">
        <v>0.22580900000000001</v>
      </c>
      <c r="P368" t="s">
        <v>5</v>
      </c>
      <c r="Q368">
        <v>34.099763000000003</v>
      </c>
      <c r="R368">
        <v>3.3108300000000002</v>
      </c>
      <c r="S368" t="s">
        <v>6</v>
      </c>
      <c r="T368">
        <v>8.4763599999999997</v>
      </c>
      <c r="U368">
        <v>7.3219999999999993E-2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1.418E-3</v>
      </c>
      <c r="AG368">
        <v>0</v>
      </c>
      <c r="AH368" t="s">
        <v>11</v>
      </c>
      <c r="AI368">
        <v>0.99511300000000003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23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210.60617400000001</v>
      </c>
      <c r="I369">
        <v>48.889980000000001</v>
      </c>
      <c r="J369" t="s">
        <v>3</v>
      </c>
      <c r="K369">
        <v>206.93804700000001</v>
      </c>
      <c r="L369">
        <v>47.287778000000003</v>
      </c>
      <c r="M369" t="s">
        <v>4</v>
      </c>
      <c r="N369">
        <v>8.3389729999999993</v>
      </c>
      <c r="O369">
        <v>0.24804399999999999</v>
      </c>
      <c r="P369" t="s">
        <v>5</v>
      </c>
      <c r="Q369">
        <v>38.896282999999997</v>
      </c>
      <c r="R369">
        <v>3.859969</v>
      </c>
      <c r="S369" t="s">
        <v>6</v>
      </c>
      <c r="T369">
        <v>9.6831479999999992</v>
      </c>
      <c r="U369">
        <v>9.1880000000000003E-2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1.3810000000000001E-3</v>
      </c>
      <c r="AG369">
        <v>0</v>
      </c>
      <c r="AH369" t="s">
        <v>11</v>
      </c>
      <c r="AI369">
        <v>0.99511300000000003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23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236.911238</v>
      </c>
      <c r="I370">
        <v>60.086630999999997</v>
      </c>
      <c r="J370" t="s">
        <v>3</v>
      </c>
      <c r="K370">
        <v>232.78528800000001</v>
      </c>
      <c r="L370">
        <v>57.946759999999998</v>
      </c>
      <c r="M370" t="s">
        <v>4</v>
      </c>
      <c r="N370">
        <v>9.3829799999999999</v>
      </c>
      <c r="O370">
        <v>0.27235300000000001</v>
      </c>
      <c r="P370" t="s">
        <v>5</v>
      </c>
      <c r="Q370">
        <v>43.752662999999998</v>
      </c>
      <c r="R370">
        <v>4.6312350000000002</v>
      </c>
      <c r="S370" t="s">
        <v>6</v>
      </c>
      <c r="T370">
        <v>10.893115999999999</v>
      </c>
      <c r="U370">
        <v>0.110885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1.374E-3</v>
      </c>
      <c r="AG370">
        <v>0</v>
      </c>
      <c r="AH370" t="s">
        <v>11</v>
      </c>
      <c r="AI370">
        <v>0.99511400000000005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23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263.059528</v>
      </c>
      <c r="I371">
        <v>76.483832000000007</v>
      </c>
      <c r="J371" t="s">
        <v>3</v>
      </c>
      <c r="K371">
        <v>258.479738</v>
      </c>
      <c r="L371">
        <v>73.966809999999995</v>
      </c>
      <c r="M371" t="s">
        <v>4</v>
      </c>
      <c r="N371">
        <v>10.402761</v>
      </c>
      <c r="O371">
        <v>0.29786299999999999</v>
      </c>
      <c r="P371" t="s">
        <v>5</v>
      </c>
      <c r="Q371">
        <v>48.534401000000003</v>
      </c>
      <c r="R371">
        <v>5.4052280000000001</v>
      </c>
      <c r="S371" t="s">
        <v>6</v>
      </c>
      <c r="T371">
        <v>12.085298</v>
      </c>
      <c r="U371">
        <v>0.124768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1.3359999999999999E-3</v>
      </c>
      <c r="AG371">
        <v>0</v>
      </c>
      <c r="AH371" t="s">
        <v>11</v>
      </c>
      <c r="AI371">
        <v>0.99511499999999997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23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289.19382200000001</v>
      </c>
      <c r="I372">
        <v>85.980645999999993</v>
      </c>
      <c r="J372" t="s">
        <v>3</v>
      </c>
      <c r="K372">
        <v>284.15712500000001</v>
      </c>
      <c r="L372">
        <v>83.189588000000001</v>
      </c>
      <c r="M372" t="s">
        <v>4</v>
      </c>
      <c r="N372">
        <v>11.431516</v>
      </c>
      <c r="O372">
        <v>0.39610099999999998</v>
      </c>
      <c r="P372" t="s">
        <v>5</v>
      </c>
      <c r="Q372">
        <v>53.346997000000002</v>
      </c>
      <c r="R372">
        <v>6.341615</v>
      </c>
      <c r="S372" t="s">
        <v>6</v>
      </c>
      <c r="T372">
        <v>13.291511</v>
      </c>
      <c r="U372">
        <v>0.138682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1.3290000000000001E-3</v>
      </c>
      <c r="AG372">
        <v>0</v>
      </c>
      <c r="AH372" t="s">
        <v>11</v>
      </c>
      <c r="AI372">
        <v>0.99511499999999997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23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315.31642799999997</v>
      </c>
      <c r="I373">
        <v>97.749860999999996</v>
      </c>
      <c r="J373" t="s">
        <v>3</v>
      </c>
      <c r="K373">
        <v>309.81926800000002</v>
      </c>
      <c r="L373">
        <v>94.800079999999994</v>
      </c>
      <c r="M373" t="s">
        <v>4</v>
      </c>
      <c r="N373">
        <v>12.477833</v>
      </c>
      <c r="O373">
        <v>0.41950599999999999</v>
      </c>
      <c r="P373" t="s">
        <v>5</v>
      </c>
      <c r="Q373">
        <v>58.162692</v>
      </c>
      <c r="R373">
        <v>7.2170129999999997</v>
      </c>
      <c r="S373" t="s">
        <v>6</v>
      </c>
      <c r="T373">
        <v>14.491776</v>
      </c>
      <c r="U373">
        <v>0.15284600000000001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1.3209999999999999E-3</v>
      </c>
      <c r="AG373">
        <v>0</v>
      </c>
      <c r="AH373" t="s">
        <v>11</v>
      </c>
      <c r="AI373">
        <v>0.99511499999999997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23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341.391953</v>
      </c>
      <c r="I374">
        <v>111.29276900000001</v>
      </c>
      <c r="J374" t="s">
        <v>3</v>
      </c>
      <c r="K374">
        <v>335.44098600000001</v>
      </c>
      <c r="L374">
        <v>107.967556</v>
      </c>
      <c r="M374" t="s">
        <v>4</v>
      </c>
      <c r="N374">
        <v>13.520899999999999</v>
      </c>
      <c r="O374">
        <v>0.45449299999999998</v>
      </c>
      <c r="P374" t="s">
        <v>5</v>
      </c>
      <c r="Q374">
        <v>62.978402000000003</v>
      </c>
      <c r="R374">
        <v>8.4374680000000009</v>
      </c>
      <c r="S374" t="s">
        <v>6</v>
      </c>
      <c r="T374">
        <v>15.686391</v>
      </c>
      <c r="U374">
        <v>0.17771400000000001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1.307E-3</v>
      </c>
      <c r="AG374">
        <v>0</v>
      </c>
      <c r="AH374" t="s">
        <v>11</v>
      </c>
      <c r="AI374">
        <v>0.99511499999999997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23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367.77484900000002</v>
      </c>
      <c r="I375">
        <v>128.26986500000001</v>
      </c>
      <c r="J375" t="s">
        <v>3</v>
      </c>
      <c r="K375">
        <v>361.37246800000003</v>
      </c>
      <c r="L375">
        <v>124.60859499999999</v>
      </c>
      <c r="M375" t="s">
        <v>4</v>
      </c>
      <c r="N375">
        <v>14.551485</v>
      </c>
      <c r="O375">
        <v>0.4783</v>
      </c>
      <c r="P375" t="s">
        <v>5</v>
      </c>
      <c r="Q375">
        <v>67.841462000000007</v>
      </c>
      <c r="R375">
        <v>9.4877570000000002</v>
      </c>
      <c r="S375" t="s">
        <v>6</v>
      </c>
      <c r="T375">
        <v>16.910736</v>
      </c>
      <c r="U375">
        <v>0.21054300000000001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1.305E-3</v>
      </c>
      <c r="AG375">
        <v>0</v>
      </c>
      <c r="AH375" t="s">
        <v>11</v>
      </c>
      <c r="AI375">
        <v>0.99511499999999997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23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393.87225799999999</v>
      </c>
      <c r="I376">
        <v>142.684967</v>
      </c>
      <c r="J376" t="s">
        <v>3</v>
      </c>
      <c r="K376">
        <v>387.019789</v>
      </c>
      <c r="L376">
        <v>138.704711</v>
      </c>
      <c r="M376" t="s">
        <v>4</v>
      </c>
      <c r="N376">
        <v>15.579973000000001</v>
      </c>
      <c r="O376">
        <v>0.496668</v>
      </c>
      <c r="P376" t="s">
        <v>5</v>
      </c>
      <c r="Q376">
        <v>72.629822000000004</v>
      </c>
      <c r="R376">
        <v>10.445239000000001</v>
      </c>
      <c r="S376" t="s">
        <v>6</v>
      </c>
      <c r="T376">
        <v>18.109013999999998</v>
      </c>
      <c r="U376">
        <v>0.224579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1.2689999999999999E-3</v>
      </c>
      <c r="AG376">
        <v>0</v>
      </c>
      <c r="AH376" t="s">
        <v>11</v>
      </c>
      <c r="AI376">
        <v>0.99511499999999997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23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420.16421400000002</v>
      </c>
      <c r="I377">
        <v>162.47214500000001</v>
      </c>
      <c r="J377" t="s">
        <v>3</v>
      </c>
      <c r="K377">
        <v>412.84957900000001</v>
      </c>
      <c r="L377">
        <v>158.064922</v>
      </c>
      <c r="M377" t="s">
        <v>4</v>
      </c>
      <c r="N377">
        <v>16.610903</v>
      </c>
      <c r="O377">
        <v>0.52996799999999999</v>
      </c>
      <c r="P377" t="s">
        <v>5</v>
      </c>
      <c r="Q377">
        <v>77.445019000000002</v>
      </c>
      <c r="R377">
        <v>11.845242000000001</v>
      </c>
      <c r="S377" t="s">
        <v>6</v>
      </c>
      <c r="T377">
        <v>19.295449999999999</v>
      </c>
      <c r="U377">
        <v>0.24656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1.2650000000000001E-3</v>
      </c>
      <c r="AG377">
        <v>0</v>
      </c>
      <c r="AH377" t="s">
        <v>11</v>
      </c>
      <c r="AI377">
        <v>0.99511499999999997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23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446.55442900000003</v>
      </c>
      <c r="I378">
        <v>173.112325</v>
      </c>
      <c r="J378" t="s">
        <v>3</v>
      </c>
      <c r="K378">
        <v>438.78357299999999</v>
      </c>
      <c r="L378">
        <v>168.463775</v>
      </c>
      <c r="M378" t="s">
        <v>4</v>
      </c>
      <c r="N378">
        <v>17.644703</v>
      </c>
      <c r="O378">
        <v>0.54757699999999998</v>
      </c>
      <c r="P378" t="s">
        <v>5</v>
      </c>
      <c r="Q378">
        <v>82.277505000000005</v>
      </c>
      <c r="R378">
        <v>12.794231</v>
      </c>
      <c r="S378" t="s">
        <v>6</v>
      </c>
      <c r="T378">
        <v>20.513932</v>
      </c>
      <c r="U378">
        <v>0.26913999999999999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1.2639999999999999E-3</v>
      </c>
      <c r="AG378">
        <v>0</v>
      </c>
      <c r="AH378" t="s">
        <v>11</v>
      </c>
      <c r="AI378">
        <v>0.99511499999999997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23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472.79254900000001</v>
      </c>
      <c r="I379">
        <v>188.23076599999999</v>
      </c>
      <c r="J379" t="s">
        <v>3</v>
      </c>
      <c r="K379">
        <v>464.56903599999998</v>
      </c>
      <c r="L379">
        <v>183.14162899999999</v>
      </c>
      <c r="M379" t="s">
        <v>4</v>
      </c>
      <c r="N379">
        <v>18.680447000000001</v>
      </c>
      <c r="O379">
        <v>0.57868600000000003</v>
      </c>
      <c r="P379" t="s">
        <v>5</v>
      </c>
      <c r="Q379">
        <v>87.096468999999999</v>
      </c>
      <c r="R379">
        <v>13.854183000000001</v>
      </c>
      <c r="S379" t="s">
        <v>6</v>
      </c>
      <c r="T379">
        <v>21.717617000000001</v>
      </c>
      <c r="U379">
        <v>0.306342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1.2589999999999999E-3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23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498.76440000000002</v>
      </c>
      <c r="I380">
        <v>204.15149600000001</v>
      </c>
      <c r="J380" t="s">
        <v>3</v>
      </c>
      <c r="K380">
        <v>490.08910300000002</v>
      </c>
      <c r="L380">
        <v>198.624075</v>
      </c>
      <c r="M380" t="s">
        <v>4</v>
      </c>
      <c r="N380">
        <v>19.697949000000001</v>
      </c>
      <c r="O380">
        <v>0.59585600000000005</v>
      </c>
      <c r="P380" t="s">
        <v>5</v>
      </c>
      <c r="Q380">
        <v>91.857228000000006</v>
      </c>
      <c r="R380">
        <v>15.211015</v>
      </c>
      <c r="S380" t="s">
        <v>6</v>
      </c>
      <c r="T380">
        <v>22.915452999999999</v>
      </c>
      <c r="U380">
        <v>0.348914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1.2570000000000001E-3</v>
      </c>
      <c r="AG380">
        <v>0</v>
      </c>
      <c r="AH380" t="s">
        <v>11</v>
      </c>
      <c r="AI380">
        <v>0.99511499999999997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23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524.94483400000001</v>
      </c>
      <c r="I381">
        <v>221.038555</v>
      </c>
      <c r="J381" t="s">
        <v>3</v>
      </c>
      <c r="K381">
        <v>515.80977299999995</v>
      </c>
      <c r="L381">
        <v>214.95622399999999</v>
      </c>
      <c r="M381" t="s">
        <v>4</v>
      </c>
      <c r="N381">
        <v>20.737901000000001</v>
      </c>
      <c r="O381">
        <v>0.62206600000000001</v>
      </c>
      <c r="P381" t="s">
        <v>5</v>
      </c>
      <c r="Q381">
        <v>96.646361999999996</v>
      </c>
      <c r="R381">
        <v>16.530697</v>
      </c>
      <c r="S381" t="s">
        <v>6</v>
      </c>
      <c r="T381">
        <v>24.110605</v>
      </c>
      <c r="U381">
        <v>0.37834600000000002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1.2539999999999999E-3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69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22.991181999999998</v>
      </c>
      <c r="I382">
        <v>0.76600599999999996</v>
      </c>
      <c r="J382" t="s">
        <v>3</v>
      </c>
      <c r="K382">
        <v>22.524184000000002</v>
      </c>
      <c r="L382">
        <v>0.74718700000000005</v>
      </c>
      <c r="M382" t="s">
        <v>4</v>
      </c>
      <c r="N382">
        <v>1.0496000000000001</v>
      </c>
      <c r="O382">
        <v>3.5669999999999999E-3</v>
      </c>
      <c r="P382" t="s">
        <v>5</v>
      </c>
      <c r="Q382">
        <v>0</v>
      </c>
      <c r="R382">
        <v>0</v>
      </c>
      <c r="S382" t="s">
        <v>6</v>
      </c>
      <c r="T382">
        <v>1.212674</v>
      </c>
      <c r="U382">
        <v>3.6289999999999998E-3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6.2139999999999999E-3</v>
      </c>
      <c r="AG382">
        <v>1.7E-5</v>
      </c>
      <c r="AH382" t="s">
        <v>11</v>
      </c>
      <c r="AI382">
        <v>0.99494000000000005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69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45.616674000000003</v>
      </c>
      <c r="I383">
        <v>2.3796620000000002</v>
      </c>
      <c r="J383" t="s">
        <v>3</v>
      </c>
      <c r="K383">
        <v>44.698993999999999</v>
      </c>
      <c r="L383">
        <v>2.307763</v>
      </c>
      <c r="M383" t="s">
        <v>4</v>
      </c>
      <c r="N383">
        <v>2.0829900000000001</v>
      </c>
      <c r="O383">
        <v>8.5590000000000006E-3</v>
      </c>
      <c r="P383" t="s">
        <v>5</v>
      </c>
      <c r="Q383">
        <v>0</v>
      </c>
      <c r="R383">
        <v>0</v>
      </c>
      <c r="S383" t="s">
        <v>6</v>
      </c>
      <c r="T383">
        <v>2.4188390000000002</v>
      </c>
      <c r="U383">
        <v>1.2305999999999999E-2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3.7959999999999999E-3</v>
      </c>
      <c r="AG383">
        <v>1.1E-5</v>
      </c>
      <c r="AH383" t="s">
        <v>11</v>
      </c>
      <c r="AI383">
        <v>0.99504700000000001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69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68.397419999999997</v>
      </c>
      <c r="I384">
        <v>4.8084540000000002</v>
      </c>
      <c r="J384" t="s">
        <v>3</v>
      </c>
      <c r="K384">
        <v>67.025121999999996</v>
      </c>
      <c r="L384">
        <v>4.6727369999999997</v>
      </c>
      <c r="M384" t="s">
        <v>4</v>
      </c>
      <c r="N384">
        <v>3.1178900000000001</v>
      </c>
      <c r="O384">
        <v>1.6976999999999999E-2</v>
      </c>
      <c r="P384" t="s">
        <v>5</v>
      </c>
      <c r="Q384">
        <v>0</v>
      </c>
      <c r="R384">
        <v>0</v>
      </c>
      <c r="S384" t="s">
        <v>6</v>
      </c>
      <c r="T384">
        <v>3.6206049999999999</v>
      </c>
      <c r="U384">
        <v>1.9356999999999999E-2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2.441E-3</v>
      </c>
      <c r="AG384">
        <v>3.9999999999999998E-6</v>
      </c>
      <c r="AH384" t="s">
        <v>11</v>
      </c>
      <c r="AI384">
        <v>0.99509000000000003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69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91.207380999999998</v>
      </c>
      <c r="I385">
        <v>9.4610350000000007</v>
      </c>
      <c r="J385" t="s">
        <v>3</v>
      </c>
      <c r="K385">
        <v>89.375140000000002</v>
      </c>
      <c r="L385">
        <v>9.2198379999999993</v>
      </c>
      <c r="M385" t="s">
        <v>4</v>
      </c>
      <c r="N385">
        <v>4.1507839999999998</v>
      </c>
      <c r="O385">
        <v>2.2839000000000002E-2</v>
      </c>
      <c r="P385" t="s">
        <v>5</v>
      </c>
      <c r="Q385">
        <v>0</v>
      </c>
      <c r="R385">
        <v>0</v>
      </c>
      <c r="S385" t="s">
        <v>6</v>
      </c>
      <c r="T385">
        <v>4.8635739999999998</v>
      </c>
      <c r="U385">
        <v>5.3871000000000002E-2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2.173E-3</v>
      </c>
      <c r="AG385">
        <v>3.0000000000000001E-6</v>
      </c>
      <c r="AH385" t="s">
        <v>11</v>
      </c>
      <c r="AI385">
        <v>0.99510100000000001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69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113.71346</v>
      </c>
      <c r="I386">
        <v>12.63903</v>
      </c>
      <c r="J386" t="s">
        <v>3</v>
      </c>
      <c r="K386">
        <v>111.43318499999999</v>
      </c>
      <c r="L386">
        <v>12.278029999999999</v>
      </c>
      <c r="M386" t="s">
        <v>4</v>
      </c>
      <c r="N386">
        <v>5.1784420000000004</v>
      </c>
      <c r="O386">
        <v>2.8715000000000001E-2</v>
      </c>
      <c r="P386" t="s">
        <v>5</v>
      </c>
      <c r="Q386">
        <v>0</v>
      </c>
      <c r="R386">
        <v>0</v>
      </c>
      <c r="S386" t="s">
        <v>6</v>
      </c>
      <c r="T386">
        <v>6.067679</v>
      </c>
      <c r="U386">
        <v>6.1921999999999998E-2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1.7340000000000001E-3</v>
      </c>
      <c r="AG386">
        <v>9.9999999999999995E-7</v>
      </c>
      <c r="AH386" t="s">
        <v>11</v>
      </c>
      <c r="AI386">
        <v>0.99510600000000005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69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136.559327</v>
      </c>
      <c r="I387">
        <v>22.135750999999999</v>
      </c>
      <c r="J387" t="s">
        <v>3</v>
      </c>
      <c r="K387">
        <v>133.823926</v>
      </c>
      <c r="L387">
        <v>21.509656</v>
      </c>
      <c r="M387" t="s">
        <v>4</v>
      </c>
      <c r="N387">
        <v>6.2158569999999997</v>
      </c>
      <c r="O387">
        <v>4.1516999999999998E-2</v>
      </c>
      <c r="P387" t="s">
        <v>5</v>
      </c>
      <c r="Q387">
        <v>0</v>
      </c>
      <c r="R387">
        <v>0</v>
      </c>
      <c r="S387" t="s">
        <v>6</v>
      </c>
      <c r="T387">
        <v>7.2990789999999999</v>
      </c>
      <c r="U387">
        <v>8.3900000000000002E-2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1.5900000000000001E-3</v>
      </c>
      <c r="AG387">
        <v>0</v>
      </c>
      <c r="AH387" t="s">
        <v>11</v>
      </c>
      <c r="AI387">
        <v>0.99510900000000002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69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159.04308700000001</v>
      </c>
      <c r="I388">
        <v>30.323737999999999</v>
      </c>
      <c r="J388" t="s">
        <v>3</v>
      </c>
      <c r="K388">
        <v>155.86083400000001</v>
      </c>
      <c r="L388">
        <v>29.434588000000002</v>
      </c>
      <c r="M388" t="s">
        <v>4</v>
      </c>
      <c r="N388">
        <v>7.2471030000000001</v>
      </c>
      <c r="O388">
        <v>6.0936999999999998E-2</v>
      </c>
      <c r="P388" t="s">
        <v>5</v>
      </c>
      <c r="Q388">
        <v>0</v>
      </c>
      <c r="R388">
        <v>0</v>
      </c>
      <c r="S388" t="s">
        <v>6</v>
      </c>
      <c r="T388">
        <v>8.4935700000000001</v>
      </c>
      <c r="U388">
        <v>0.108644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1.438E-3</v>
      </c>
      <c r="AG388">
        <v>0</v>
      </c>
      <c r="AH388" t="s">
        <v>11</v>
      </c>
      <c r="AI388">
        <v>0.99511099999999997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69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181.711207</v>
      </c>
      <c r="I389">
        <v>37.671584000000003</v>
      </c>
      <c r="J389" t="s">
        <v>3</v>
      </c>
      <c r="K389">
        <v>178.077945</v>
      </c>
      <c r="L389">
        <v>36.523204999999997</v>
      </c>
      <c r="M389" t="s">
        <v>4</v>
      </c>
      <c r="N389">
        <v>8.2789389999999994</v>
      </c>
      <c r="O389">
        <v>7.4692999999999996E-2</v>
      </c>
      <c r="P389" t="s">
        <v>5</v>
      </c>
      <c r="Q389">
        <v>0</v>
      </c>
      <c r="R389">
        <v>0</v>
      </c>
      <c r="S389" t="s">
        <v>6</v>
      </c>
      <c r="T389">
        <v>9.6920680000000008</v>
      </c>
      <c r="U389">
        <v>0.119682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1.4159999999999999E-3</v>
      </c>
      <c r="AG389">
        <v>0</v>
      </c>
      <c r="AH389" t="s">
        <v>11</v>
      </c>
      <c r="AI389">
        <v>0.995112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69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204.372863</v>
      </c>
      <c r="I390">
        <v>45.596260000000001</v>
      </c>
      <c r="J390" t="s">
        <v>3</v>
      </c>
      <c r="K390">
        <v>200.27489700000001</v>
      </c>
      <c r="L390">
        <v>44.114375000000003</v>
      </c>
      <c r="M390" t="s">
        <v>4</v>
      </c>
      <c r="N390">
        <v>9.3272700000000004</v>
      </c>
      <c r="O390">
        <v>9.9281999999999995E-2</v>
      </c>
      <c r="P390" t="s">
        <v>5</v>
      </c>
      <c r="Q390">
        <v>0</v>
      </c>
      <c r="R390">
        <v>0</v>
      </c>
      <c r="S390" t="s">
        <v>6</v>
      </c>
      <c r="T390">
        <v>10.896767000000001</v>
      </c>
      <c r="U390">
        <v>0.14121700000000001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1.407E-3</v>
      </c>
      <c r="AG390">
        <v>0</v>
      </c>
      <c r="AH390" t="s">
        <v>11</v>
      </c>
      <c r="AI390">
        <v>0.99511300000000003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69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227.07318799999999</v>
      </c>
      <c r="I391">
        <v>52.099004000000001</v>
      </c>
      <c r="J391" t="s">
        <v>3</v>
      </c>
      <c r="K391">
        <v>222.515524</v>
      </c>
      <c r="L391">
        <v>50.369864</v>
      </c>
      <c r="M391" t="s">
        <v>4</v>
      </c>
      <c r="N391">
        <v>10.369883</v>
      </c>
      <c r="O391">
        <v>0.11627</v>
      </c>
      <c r="P391" t="s">
        <v>5</v>
      </c>
      <c r="Q391">
        <v>0</v>
      </c>
      <c r="R391">
        <v>0</v>
      </c>
      <c r="S391" t="s">
        <v>6</v>
      </c>
      <c r="T391">
        <v>12.086641999999999</v>
      </c>
      <c r="U391">
        <v>0.16048499999999999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1.364E-3</v>
      </c>
      <c r="AG391">
        <v>0</v>
      </c>
      <c r="AH391" t="s">
        <v>11</v>
      </c>
      <c r="AI391">
        <v>0.99511400000000005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69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249.64906300000001</v>
      </c>
      <c r="I392">
        <v>55.866892999999997</v>
      </c>
      <c r="J392" t="s">
        <v>3</v>
      </c>
      <c r="K392">
        <v>244.638935</v>
      </c>
      <c r="L392">
        <v>53.972907999999997</v>
      </c>
      <c r="M392" t="s">
        <v>4</v>
      </c>
      <c r="N392">
        <v>11.411466000000001</v>
      </c>
      <c r="O392">
        <v>0.124705</v>
      </c>
      <c r="P392" t="s">
        <v>5</v>
      </c>
      <c r="Q392">
        <v>0</v>
      </c>
      <c r="R392">
        <v>0</v>
      </c>
      <c r="S392" t="s">
        <v>6</v>
      </c>
      <c r="T392">
        <v>13.288554</v>
      </c>
      <c r="U392">
        <v>0.17163999999999999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1.359E-3</v>
      </c>
      <c r="AG392">
        <v>0</v>
      </c>
      <c r="AH392" t="s">
        <v>11</v>
      </c>
      <c r="AI392">
        <v>0.99511499999999997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69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272.14743700000002</v>
      </c>
      <c r="I393">
        <v>62.571241999999998</v>
      </c>
      <c r="J393" t="s">
        <v>3</v>
      </c>
      <c r="K393">
        <v>266.68630899999999</v>
      </c>
      <c r="L393">
        <v>60.390602999999999</v>
      </c>
      <c r="M393" t="s">
        <v>4</v>
      </c>
      <c r="N393">
        <v>12.447739</v>
      </c>
      <c r="O393">
        <v>0.14424200000000001</v>
      </c>
      <c r="P393" t="s">
        <v>5</v>
      </c>
      <c r="Q393">
        <v>0</v>
      </c>
      <c r="R393">
        <v>0</v>
      </c>
      <c r="S393" t="s">
        <v>6</v>
      </c>
      <c r="T393">
        <v>14.486855</v>
      </c>
      <c r="U393">
        <v>0.190881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1.351E-3</v>
      </c>
      <c r="AG393">
        <v>0</v>
      </c>
      <c r="AH393" t="s">
        <v>11</v>
      </c>
      <c r="AI393">
        <v>0.99511499999999997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69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294.81901399999998</v>
      </c>
      <c r="I394">
        <v>71.594044999999994</v>
      </c>
      <c r="J394" t="s">
        <v>3</v>
      </c>
      <c r="K394">
        <v>288.89362899999998</v>
      </c>
      <c r="L394">
        <v>69.081905000000006</v>
      </c>
      <c r="M394" t="s">
        <v>4</v>
      </c>
      <c r="N394">
        <v>13.484348000000001</v>
      </c>
      <c r="O394">
        <v>0.161996</v>
      </c>
      <c r="P394" t="s">
        <v>5</v>
      </c>
      <c r="Q394">
        <v>0</v>
      </c>
      <c r="R394">
        <v>0</v>
      </c>
      <c r="S394" t="s">
        <v>6</v>
      </c>
      <c r="T394">
        <v>15.701879</v>
      </c>
      <c r="U394">
        <v>0.223854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1.343E-3</v>
      </c>
      <c r="AG394">
        <v>0</v>
      </c>
      <c r="AH394" t="s">
        <v>11</v>
      </c>
      <c r="AI394">
        <v>0.99511499999999997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69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317.33215899999999</v>
      </c>
      <c r="I395">
        <v>79.951250000000002</v>
      </c>
      <c r="J395" t="s">
        <v>3</v>
      </c>
      <c r="K395">
        <v>310.95093900000001</v>
      </c>
      <c r="L395">
        <v>77.036411999999999</v>
      </c>
      <c r="M395" t="s">
        <v>4</v>
      </c>
      <c r="N395">
        <v>14.517503</v>
      </c>
      <c r="O395">
        <v>0.18834600000000001</v>
      </c>
      <c r="P395" t="s">
        <v>5</v>
      </c>
      <c r="Q395">
        <v>0</v>
      </c>
      <c r="R395">
        <v>0</v>
      </c>
      <c r="S395" t="s">
        <v>6</v>
      </c>
      <c r="T395">
        <v>16.890297</v>
      </c>
      <c r="U395">
        <v>0.243951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1.33E-3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69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339.92011600000001</v>
      </c>
      <c r="I396">
        <v>83.008083999999997</v>
      </c>
      <c r="J396" t="s">
        <v>3</v>
      </c>
      <c r="K396">
        <v>333.08744300000001</v>
      </c>
      <c r="L396">
        <v>79.945055999999994</v>
      </c>
      <c r="M396" t="s">
        <v>4</v>
      </c>
      <c r="N396">
        <v>15.562226000000001</v>
      </c>
      <c r="O396">
        <v>0.20472199999999999</v>
      </c>
      <c r="P396" t="s">
        <v>5</v>
      </c>
      <c r="Q396">
        <v>0</v>
      </c>
      <c r="R396">
        <v>0</v>
      </c>
      <c r="S396" t="s">
        <v>6</v>
      </c>
      <c r="T396">
        <v>18.074619999999999</v>
      </c>
      <c r="U396">
        <v>0.26144800000000001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1.304E-3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69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362.46461499999998</v>
      </c>
      <c r="I397">
        <v>89.199031000000005</v>
      </c>
      <c r="J397" t="s">
        <v>3</v>
      </c>
      <c r="K397">
        <v>355.17402299999998</v>
      </c>
      <c r="L397">
        <v>85.910736999999997</v>
      </c>
      <c r="M397" t="s">
        <v>4</v>
      </c>
      <c r="N397">
        <v>16.611943</v>
      </c>
      <c r="O397">
        <v>0.23463200000000001</v>
      </c>
      <c r="P397" t="s">
        <v>5</v>
      </c>
      <c r="Q397">
        <v>0</v>
      </c>
      <c r="R397">
        <v>0</v>
      </c>
      <c r="S397" t="s">
        <v>6</v>
      </c>
      <c r="T397">
        <v>19.264347999999998</v>
      </c>
      <c r="U397">
        <v>0.28345900000000002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1.286E-3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69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385.13439499999998</v>
      </c>
      <c r="I398">
        <v>94.561779000000001</v>
      </c>
      <c r="J398" t="s">
        <v>3</v>
      </c>
      <c r="K398">
        <v>377.38578000000001</v>
      </c>
      <c r="L398">
        <v>90.958410000000001</v>
      </c>
      <c r="M398" t="s">
        <v>4</v>
      </c>
      <c r="N398">
        <v>17.645959000000001</v>
      </c>
      <c r="O398">
        <v>0.25864999999999999</v>
      </c>
      <c r="P398" t="s">
        <v>5</v>
      </c>
      <c r="Q398">
        <v>0</v>
      </c>
      <c r="R398">
        <v>0</v>
      </c>
      <c r="S398" t="s">
        <v>6</v>
      </c>
      <c r="T398">
        <v>20.453016000000002</v>
      </c>
      <c r="U398">
        <v>0.28709600000000002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1.284E-3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69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407.62016699999998</v>
      </c>
      <c r="I399">
        <v>102.279782</v>
      </c>
      <c r="J399" t="s">
        <v>3</v>
      </c>
      <c r="K399">
        <v>399.41835300000002</v>
      </c>
      <c r="L399">
        <v>98.197558999999998</v>
      </c>
      <c r="M399" t="s">
        <v>4</v>
      </c>
      <c r="N399">
        <v>18.684156000000002</v>
      </c>
      <c r="O399">
        <v>0.29336800000000002</v>
      </c>
      <c r="P399" t="s">
        <v>5</v>
      </c>
      <c r="Q399">
        <v>0</v>
      </c>
      <c r="R399">
        <v>0</v>
      </c>
      <c r="S399" t="s">
        <v>6</v>
      </c>
      <c r="T399">
        <v>21.638733999999999</v>
      </c>
      <c r="U399">
        <v>0.30446600000000001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1.276E-3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69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430.37750899999998</v>
      </c>
      <c r="I400">
        <v>113.802623</v>
      </c>
      <c r="J400" t="s">
        <v>3</v>
      </c>
      <c r="K400">
        <v>421.71674400000001</v>
      </c>
      <c r="L400">
        <v>109.21167800000001</v>
      </c>
      <c r="M400" t="s">
        <v>4</v>
      </c>
      <c r="N400">
        <v>19.731593</v>
      </c>
      <c r="O400">
        <v>0.31171500000000002</v>
      </c>
      <c r="P400" t="s">
        <v>5</v>
      </c>
      <c r="Q400">
        <v>0</v>
      </c>
      <c r="R400">
        <v>0</v>
      </c>
      <c r="S400" t="s">
        <v>6</v>
      </c>
      <c r="T400">
        <v>22.840530999999999</v>
      </c>
      <c r="U400">
        <v>0.32616800000000001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1.276E-3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69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452.97972399999998</v>
      </c>
      <c r="I401">
        <v>118.56681399999999</v>
      </c>
      <c r="J401" t="s">
        <v>3</v>
      </c>
      <c r="K401">
        <v>443.86680100000001</v>
      </c>
      <c r="L401">
        <v>113.562837</v>
      </c>
      <c r="M401" t="s">
        <v>4</v>
      </c>
      <c r="N401">
        <v>20.752568</v>
      </c>
      <c r="O401">
        <v>0.32684000000000002</v>
      </c>
      <c r="P401" t="s">
        <v>5</v>
      </c>
      <c r="Q401">
        <v>0</v>
      </c>
      <c r="R401">
        <v>0</v>
      </c>
      <c r="S401" t="s">
        <v>6</v>
      </c>
      <c r="T401">
        <v>24.03342</v>
      </c>
      <c r="U401">
        <v>0.33337299999999997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1.276E-3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144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30.407086</v>
      </c>
      <c r="I402">
        <v>2.1069330000000002</v>
      </c>
      <c r="J402" t="s">
        <v>3</v>
      </c>
      <c r="K402">
        <v>29.868155999999999</v>
      </c>
      <c r="L402">
        <v>2.0785</v>
      </c>
      <c r="M402" t="s">
        <v>4</v>
      </c>
      <c r="N402">
        <v>1.1464799999999999</v>
      </c>
      <c r="O402">
        <v>3.82E-3</v>
      </c>
      <c r="P402" t="s">
        <v>5</v>
      </c>
      <c r="Q402">
        <v>6.1684530000000004</v>
      </c>
      <c r="R402">
        <v>3.9523000000000003E-2</v>
      </c>
      <c r="S402" t="s">
        <v>6</v>
      </c>
      <c r="T402">
        <v>1.199913</v>
      </c>
      <c r="U402">
        <v>5.5539999999999999E-3</v>
      </c>
      <c r="V402" t="s">
        <v>7</v>
      </c>
      <c r="W402">
        <v>0.91878300000000002</v>
      </c>
      <c r="X402">
        <v>1.944E-3</v>
      </c>
      <c r="Y402" t="s">
        <v>8</v>
      </c>
      <c r="Z402">
        <v>2.7390750000000001</v>
      </c>
      <c r="AA402">
        <v>1.5474E-2</v>
      </c>
      <c r="AB402" t="s">
        <v>9</v>
      </c>
      <c r="AC402">
        <v>21.641295</v>
      </c>
      <c r="AD402">
        <v>1.6778500000000001</v>
      </c>
      <c r="AE402" t="s">
        <v>10</v>
      </c>
      <c r="AF402">
        <v>6.7689999999999998E-3</v>
      </c>
      <c r="AG402">
        <v>1.5999999999999999E-5</v>
      </c>
      <c r="AH402" t="s">
        <v>11</v>
      </c>
      <c r="AI402">
        <v>0.99493100000000001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144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60.200980000000001</v>
      </c>
      <c r="I403">
        <v>4.6204919999999996</v>
      </c>
      <c r="J403" t="s">
        <v>3</v>
      </c>
      <c r="K403">
        <v>59.134597999999997</v>
      </c>
      <c r="L403">
        <v>4.5650139999999997</v>
      </c>
      <c r="M403" t="s">
        <v>4</v>
      </c>
      <c r="N403">
        <v>2.2848320000000002</v>
      </c>
      <c r="O403">
        <v>5.6379999999999998E-3</v>
      </c>
      <c r="P403" t="s">
        <v>5</v>
      </c>
      <c r="Q403">
        <v>12.181908999999999</v>
      </c>
      <c r="R403">
        <v>9.2577000000000007E-2</v>
      </c>
      <c r="S403" t="s">
        <v>6</v>
      </c>
      <c r="T403">
        <v>2.4025310000000002</v>
      </c>
      <c r="U403">
        <v>1.1462E-2</v>
      </c>
      <c r="V403" t="s">
        <v>7</v>
      </c>
      <c r="W403">
        <v>1.8320259999999999</v>
      </c>
      <c r="X403">
        <v>5.6880000000000003E-3</v>
      </c>
      <c r="Y403" t="s">
        <v>8</v>
      </c>
      <c r="Z403">
        <v>5.344843</v>
      </c>
      <c r="AA403">
        <v>4.4097999999999998E-2</v>
      </c>
      <c r="AB403" t="s">
        <v>9</v>
      </c>
      <c r="AC403">
        <v>42.848168000000001</v>
      </c>
      <c r="AD403">
        <v>3.7753260000000002</v>
      </c>
      <c r="AE403" t="s">
        <v>10</v>
      </c>
      <c r="AF403">
        <v>4.326E-3</v>
      </c>
      <c r="AG403">
        <v>1.2999999999999999E-5</v>
      </c>
      <c r="AH403" t="s">
        <v>11</v>
      </c>
      <c r="AI403">
        <v>0.99505100000000002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144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90.293120000000002</v>
      </c>
      <c r="I404">
        <v>10.121587</v>
      </c>
      <c r="J404" t="s">
        <v>3</v>
      </c>
      <c r="K404">
        <v>88.691306999999995</v>
      </c>
      <c r="L404">
        <v>9.8644730000000003</v>
      </c>
      <c r="M404" t="s">
        <v>4</v>
      </c>
      <c r="N404">
        <v>3.4279899999999999</v>
      </c>
      <c r="O404">
        <v>9.0410000000000004E-3</v>
      </c>
      <c r="P404" t="s">
        <v>5</v>
      </c>
      <c r="Q404">
        <v>18.157118000000001</v>
      </c>
      <c r="R404">
        <v>0.24871399999999999</v>
      </c>
      <c r="S404" t="s">
        <v>6</v>
      </c>
      <c r="T404">
        <v>3.5932680000000001</v>
      </c>
      <c r="U404">
        <v>1.4470999999999999E-2</v>
      </c>
      <c r="V404" t="s">
        <v>7</v>
      </c>
      <c r="W404">
        <v>2.748961</v>
      </c>
      <c r="X404">
        <v>1.0369E-2</v>
      </c>
      <c r="Y404" t="s">
        <v>8</v>
      </c>
      <c r="Z404">
        <v>7.904928</v>
      </c>
      <c r="AA404">
        <v>0.10234500000000001</v>
      </c>
      <c r="AB404" t="s">
        <v>9</v>
      </c>
      <c r="AC404">
        <v>64.363686000000001</v>
      </c>
      <c r="AD404">
        <v>7.1865050000000004</v>
      </c>
      <c r="AE404" t="s">
        <v>10</v>
      </c>
      <c r="AF404">
        <v>2.9190000000000002E-3</v>
      </c>
      <c r="AG404">
        <v>6.9999999999999999E-6</v>
      </c>
      <c r="AH404" t="s">
        <v>11</v>
      </c>
      <c r="AI404">
        <v>0.99507599999999996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144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120.119756</v>
      </c>
      <c r="I405">
        <v>13.496883</v>
      </c>
      <c r="J405" t="s">
        <v>3</v>
      </c>
      <c r="K405">
        <v>117.971311</v>
      </c>
      <c r="L405">
        <v>13.270047</v>
      </c>
      <c r="M405" t="s">
        <v>4</v>
      </c>
      <c r="N405">
        <v>4.563898</v>
      </c>
      <c r="O405">
        <v>1.1322E-2</v>
      </c>
      <c r="P405" t="s">
        <v>5</v>
      </c>
      <c r="Q405">
        <v>24.134768999999999</v>
      </c>
      <c r="R405">
        <v>0.33160699999999999</v>
      </c>
      <c r="S405" t="s">
        <v>6</v>
      </c>
      <c r="T405">
        <v>4.790362</v>
      </c>
      <c r="U405">
        <v>2.0094999999999998E-2</v>
      </c>
      <c r="V405" t="s">
        <v>7</v>
      </c>
      <c r="W405">
        <v>3.6644749999999999</v>
      </c>
      <c r="X405">
        <v>1.482E-2</v>
      </c>
      <c r="Y405" t="s">
        <v>8</v>
      </c>
      <c r="Z405">
        <v>10.460407999999999</v>
      </c>
      <c r="AA405">
        <v>0.13514100000000001</v>
      </c>
      <c r="AB405" t="s">
        <v>9</v>
      </c>
      <c r="AC405">
        <v>85.607363000000007</v>
      </c>
      <c r="AD405">
        <v>9.8717939999999995</v>
      </c>
      <c r="AE405" t="s">
        <v>10</v>
      </c>
      <c r="AF405">
        <v>2.0539999999999998E-3</v>
      </c>
      <c r="AG405">
        <v>1.9999999999999999E-6</v>
      </c>
      <c r="AH405" t="s">
        <v>11</v>
      </c>
      <c r="AI405">
        <v>0.99510200000000004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144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150.06871000000001</v>
      </c>
      <c r="I406">
        <v>21.272774999999999</v>
      </c>
      <c r="J406" t="s">
        <v>3</v>
      </c>
      <c r="K406">
        <v>147.391345</v>
      </c>
      <c r="L406">
        <v>20.861674000000001</v>
      </c>
      <c r="M406" t="s">
        <v>4</v>
      </c>
      <c r="N406">
        <v>5.7008609999999997</v>
      </c>
      <c r="O406">
        <v>1.4130999999999999E-2</v>
      </c>
      <c r="P406" t="s">
        <v>5</v>
      </c>
      <c r="Q406">
        <v>30.105295999999999</v>
      </c>
      <c r="R406">
        <v>0.53829700000000003</v>
      </c>
      <c r="S406" t="s">
        <v>6</v>
      </c>
      <c r="T406">
        <v>5.9967449999999998</v>
      </c>
      <c r="U406">
        <v>3.1614000000000003E-2</v>
      </c>
      <c r="V406" t="s">
        <v>7</v>
      </c>
      <c r="W406">
        <v>4.5804799999999997</v>
      </c>
      <c r="X406">
        <v>2.2689999999999998E-2</v>
      </c>
      <c r="Y406" t="s">
        <v>8</v>
      </c>
      <c r="Z406">
        <v>13.014243</v>
      </c>
      <c r="AA406">
        <v>0.17980199999999999</v>
      </c>
      <c r="AB406" t="s">
        <v>9</v>
      </c>
      <c r="AC406">
        <v>106.980835</v>
      </c>
      <c r="AD406">
        <v>15.229202000000001</v>
      </c>
      <c r="AE406" t="s">
        <v>10</v>
      </c>
      <c r="AF406">
        <v>1.9559999999999998E-3</v>
      </c>
      <c r="AG406">
        <v>1.9999999999999999E-6</v>
      </c>
      <c r="AH406" t="s">
        <v>11</v>
      </c>
      <c r="AI406">
        <v>0.99510699999999996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144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180.180376</v>
      </c>
      <c r="I407">
        <v>28.057115</v>
      </c>
      <c r="J407" t="s">
        <v>3</v>
      </c>
      <c r="K407">
        <v>176.96639300000001</v>
      </c>
      <c r="L407">
        <v>27.500451999999999</v>
      </c>
      <c r="M407" t="s">
        <v>4</v>
      </c>
      <c r="N407">
        <v>6.8410989999999998</v>
      </c>
      <c r="O407">
        <v>1.8005E-2</v>
      </c>
      <c r="P407" t="s">
        <v>5</v>
      </c>
      <c r="Q407">
        <v>36.113211</v>
      </c>
      <c r="R407">
        <v>0.75542500000000001</v>
      </c>
      <c r="S407" t="s">
        <v>6</v>
      </c>
      <c r="T407">
        <v>7.2087510000000004</v>
      </c>
      <c r="U407">
        <v>4.3146999999999998E-2</v>
      </c>
      <c r="V407" t="s">
        <v>7</v>
      </c>
      <c r="W407">
        <v>5.5025620000000002</v>
      </c>
      <c r="X407">
        <v>3.0751000000000001E-2</v>
      </c>
      <c r="Y407" t="s">
        <v>8</v>
      </c>
      <c r="Z407">
        <v>15.574859999999999</v>
      </c>
      <c r="AA407">
        <v>0.244121</v>
      </c>
      <c r="AB407" t="s">
        <v>9</v>
      </c>
      <c r="AC407">
        <v>128.46962300000001</v>
      </c>
      <c r="AD407">
        <v>19.686078999999999</v>
      </c>
      <c r="AE407" t="s">
        <v>10</v>
      </c>
      <c r="AF407">
        <v>1.6689999999999999E-3</v>
      </c>
      <c r="AG407">
        <v>9.9999999999999995E-7</v>
      </c>
      <c r="AH407" t="s">
        <v>11</v>
      </c>
      <c r="AI407">
        <v>0.99510699999999996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144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209.98944399999999</v>
      </c>
      <c r="I408">
        <v>36.047156999999999</v>
      </c>
      <c r="J408" t="s">
        <v>3</v>
      </c>
      <c r="K408">
        <v>206.24284299999999</v>
      </c>
      <c r="L408">
        <v>35.308328000000003</v>
      </c>
      <c r="M408" t="s">
        <v>4</v>
      </c>
      <c r="N408">
        <v>7.9825530000000002</v>
      </c>
      <c r="O408">
        <v>2.3798E-2</v>
      </c>
      <c r="P408" t="s">
        <v>5</v>
      </c>
      <c r="Q408">
        <v>42.085586999999997</v>
      </c>
      <c r="R408">
        <v>0.87546500000000005</v>
      </c>
      <c r="S408" t="s">
        <v>6</v>
      </c>
      <c r="T408">
        <v>8.4037869999999995</v>
      </c>
      <c r="U408">
        <v>4.7779000000000002E-2</v>
      </c>
      <c r="V408" t="s">
        <v>7</v>
      </c>
      <c r="W408">
        <v>6.4249340000000004</v>
      </c>
      <c r="X408">
        <v>3.5929999999999997E-2</v>
      </c>
      <c r="Y408" t="s">
        <v>8</v>
      </c>
      <c r="Z408">
        <v>18.129705999999999</v>
      </c>
      <c r="AA408">
        <v>0.30057600000000001</v>
      </c>
      <c r="AB408" t="s">
        <v>9</v>
      </c>
      <c r="AC408">
        <v>149.733251</v>
      </c>
      <c r="AD408">
        <v>25.045590000000001</v>
      </c>
      <c r="AE408" t="s">
        <v>10</v>
      </c>
      <c r="AF408">
        <v>1.505E-3</v>
      </c>
      <c r="AG408">
        <v>0</v>
      </c>
      <c r="AH408" t="s">
        <v>11</v>
      </c>
      <c r="AI408">
        <v>0.99510799999999999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144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239.98583199999999</v>
      </c>
      <c r="I409">
        <v>43.573250999999999</v>
      </c>
      <c r="J409" t="s">
        <v>3</v>
      </c>
      <c r="K409">
        <v>235.70630399999999</v>
      </c>
      <c r="L409">
        <v>42.717897000000001</v>
      </c>
      <c r="M409" t="s">
        <v>4</v>
      </c>
      <c r="N409">
        <v>9.1511779999999998</v>
      </c>
      <c r="O409">
        <v>3.8251E-2</v>
      </c>
      <c r="P409" t="s">
        <v>5</v>
      </c>
      <c r="Q409">
        <v>48.070898</v>
      </c>
      <c r="R409">
        <v>1.0335099999999999</v>
      </c>
      <c r="S409" t="s">
        <v>6</v>
      </c>
      <c r="T409">
        <v>9.5956349999999997</v>
      </c>
      <c r="U409">
        <v>5.2486999999999999E-2</v>
      </c>
      <c r="V409" t="s">
        <v>7</v>
      </c>
      <c r="W409">
        <v>7.3559099999999997</v>
      </c>
      <c r="X409">
        <v>4.4352999999999997E-2</v>
      </c>
      <c r="Y409" t="s">
        <v>8</v>
      </c>
      <c r="Z409">
        <v>20.68722</v>
      </c>
      <c r="AA409">
        <v>0.35647099999999998</v>
      </c>
      <c r="AB409" t="s">
        <v>9</v>
      </c>
      <c r="AC409">
        <v>171.14434900000001</v>
      </c>
      <c r="AD409">
        <v>30.840475000000001</v>
      </c>
      <c r="AE409" t="s">
        <v>10</v>
      </c>
      <c r="AF409">
        <v>1.431E-3</v>
      </c>
      <c r="AG409">
        <v>0</v>
      </c>
      <c r="AH409" t="s">
        <v>11</v>
      </c>
      <c r="AI409">
        <v>0.99510900000000002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144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270.276318</v>
      </c>
      <c r="I410">
        <v>50.547770999999997</v>
      </c>
      <c r="J410" t="s">
        <v>3</v>
      </c>
      <c r="K410">
        <v>265.40962000000002</v>
      </c>
      <c r="L410">
        <v>49.420467000000002</v>
      </c>
      <c r="M410" t="s">
        <v>4</v>
      </c>
      <c r="N410">
        <v>10.292854999999999</v>
      </c>
      <c r="O410">
        <v>4.2377999999999999E-2</v>
      </c>
      <c r="P410" t="s">
        <v>5</v>
      </c>
      <c r="Q410">
        <v>54.179335000000002</v>
      </c>
      <c r="R410">
        <v>1.2350239999999999</v>
      </c>
      <c r="S410" t="s">
        <v>6</v>
      </c>
      <c r="T410">
        <v>10.831694000000001</v>
      </c>
      <c r="U410">
        <v>0.100665</v>
      </c>
      <c r="V410" t="s">
        <v>7</v>
      </c>
      <c r="W410">
        <v>8.2908480000000004</v>
      </c>
      <c r="X410">
        <v>4.9022999999999997E-2</v>
      </c>
      <c r="Y410" t="s">
        <v>8</v>
      </c>
      <c r="Z410">
        <v>23.30077</v>
      </c>
      <c r="AA410">
        <v>0.39578799999999997</v>
      </c>
      <c r="AB410" t="s">
        <v>9</v>
      </c>
      <c r="AC410">
        <v>192.69381000000001</v>
      </c>
      <c r="AD410">
        <v>36.240723000000003</v>
      </c>
      <c r="AE410" t="s">
        <v>10</v>
      </c>
      <c r="AF410">
        <v>1.3860000000000001E-3</v>
      </c>
      <c r="AG410">
        <v>0</v>
      </c>
      <c r="AH410" t="s">
        <v>11</v>
      </c>
      <c r="AI410">
        <v>0.99511300000000003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144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300.78175700000003</v>
      </c>
      <c r="I411">
        <v>61.841366999999998</v>
      </c>
      <c r="J411" t="s">
        <v>3</v>
      </c>
      <c r="K411">
        <v>295.372072</v>
      </c>
      <c r="L411">
        <v>60.580756999999998</v>
      </c>
      <c r="M411" t="s">
        <v>4</v>
      </c>
      <c r="N411">
        <v>11.454642</v>
      </c>
      <c r="O411">
        <v>5.0931999999999998E-2</v>
      </c>
      <c r="P411" t="s">
        <v>5</v>
      </c>
      <c r="Q411">
        <v>60.247604000000003</v>
      </c>
      <c r="R411">
        <v>1.4169860000000001</v>
      </c>
      <c r="S411" t="s">
        <v>6</v>
      </c>
      <c r="T411">
        <v>12.054292999999999</v>
      </c>
      <c r="U411">
        <v>0.11001</v>
      </c>
      <c r="V411" t="s">
        <v>7</v>
      </c>
      <c r="W411">
        <v>9.2267320000000002</v>
      </c>
      <c r="X411">
        <v>6.3338000000000005E-2</v>
      </c>
      <c r="Y411" t="s">
        <v>8</v>
      </c>
      <c r="Z411">
        <v>25.902305999999999</v>
      </c>
      <c r="AA411">
        <v>0.44870500000000002</v>
      </c>
      <c r="AB411" t="s">
        <v>9</v>
      </c>
      <c r="AC411">
        <v>214.52202800000001</v>
      </c>
      <c r="AD411">
        <v>44.698932999999997</v>
      </c>
      <c r="AE411" t="s">
        <v>10</v>
      </c>
      <c r="AF411">
        <v>1.3669999999999999E-3</v>
      </c>
      <c r="AG411">
        <v>0</v>
      </c>
      <c r="AH411" t="s">
        <v>11</v>
      </c>
      <c r="AI411">
        <v>0.99511300000000003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144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330.75420800000001</v>
      </c>
      <c r="I412">
        <v>69.278789000000003</v>
      </c>
      <c r="J412" t="s">
        <v>3</v>
      </c>
      <c r="K412">
        <v>324.81350900000001</v>
      </c>
      <c r="L412">
        <v>67.563371000000004</v>
      </c>
      <c r="M412" t="s">
        <v>4</v>
      </c>
      <c r="N412">
        <v>12.592931</v>
      </c>
      <c r="O412">
        <v>5.6744999999999997E-2</v>
      </c>
      <c r="P412" t="s">
        <v>5</v>
      </c>
      <c r="Q412">
        <v>66.246003999999999</v>
      </c>
      <c r="R412">
        <v>1.650693</v>
      </c>
      <c r="S412" t="s">
        <v>6</v>
      </c>
      <c r="T412">
        <v>13.252224999999999</v>
      </c>
      <c r="U412">
        <v>0.11860900000000001</v>
      </c>
      <c r="V412" t="s">
        <v>7</v>
      </c>
      <c r="W412">
        <v>10.158666999999999</v>
      </c>
      <c r="X412">
        <v>6.8819000000000005E-2</v>
      </c>
      <c r="Y412" t="s">
        <v>8</v>
      </c>
      <c r="Z412">
        <v>28.469446999999999</v>
      </c>
      <c r="AA412">
        <v>0.52604099999999998</v>
      </c>
      <c r="AB412" t="s">
        <v>9</v>
      </c>
      <c r="AC412">
        <v>235.913175</v>
      </c>
      <c r="AD412">
        <v>49.745229000000002</v>
      </c>
      <c r="AE412" t="s">
        <v>10</v>
      </c>
      <c r="AF412">
        <v>1.3359999999999999E-3</v>
      </c>
      <c r="AG412">
        <v>0</v>
      </c>
      <c r="AH412" t="s">
        <v>11</v>
      </c>
      <c r="AI412">
        <v>0.99511400000000005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144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360.95143100000001</v>
      </c>
      <c r="I413">
        <v>79.648646999999997</v>
      </c>
      <c r="J413" t="s">
        <v>3</v>
      </c>
      <c r="K413">
        <v>354.47484100000003</v>
      </c>
      <c r="L413">
        <v>77.332688000000005</v>
      </c>
      <c r="M413" t="s">
        <v>4</v>
      </c>
      <c r="N413">
        <v>13.731669999999999</v>
      </c>
      <c r="O413">
        <v>6.4461000000000004E-2</v>
      </c>
      <c r="P413" t="s">
        <v>5</v>
      </c>
      <c r="Q413">
        <v>72.306363000000005</v>
      </c>
      <c r="R413">
        <v>1.8704419999999999</v>
      </c>
      <c r="S413" t="s">
        <v>6</v>
      </c>
      <c r="T413">
        <v>14.447404000000001</v>
      </c>
      <c r="U413">
        <v>0.129775</v>
      </c>
      <c r="V413" t="s">
        <v>7</v>
      </c>
      <c r="W413">
        <v>11.092076</v>
      </c>
      <c r="X413">
        <v>7.6981999999999995E-2</v>
      </c>
      <c r="Y413" t="s">
        <v>8</v>
      </c>
      <c r="Z413">
        <v>31.077482</v>
      </c>
      <c r="AA413">
        <v>0.59103399999999995</v>
      </c>
      <c r="AB413" t="s">
        <v>9</v>
      </c>
      <c r="AC413">
        <v>257.47183200000001</v>
      </c>
      <c r="AD413">
        <v>56.961871000000002</v>
      </c>
      <c r="AE413" t="s">
        <v>10</v>
      </c>
      <c r="AF413">
        <v>1.3359999999999999E-3</v>
      </c>
      <c r="AG413">
        <v>0</v>
      </c>
      <c r="AH413" t="s">
        <v>11</v>
      </c>
      <c r="AI413">
        <v>0.99511400000000005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144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390.96897799999999</v>
      </c>
      <c r="I414">
        <v>86.900568000000007</v>
      </c>
      <c r="J414" t="s">
        <v>3</v>
      </c>
      <c r="K414">
        <v>383.94385699999998</v>
      </c>
      <c r="L414">
        <v>84.379300000000001</v>
      </c>
      <c r="M414" t="s">
        <v>4</v>
      </c>
      <c r="N414">
        <v>14.878508</v>
      </c>
      <c r="O414">
        <v>7.0438000000000001E-2</v>
      </c>
      <c r="P414" t="s">
        <v>5</v>
      </c>
      <c r="Q414">
        <v>78.345860999999999</v>
      </c>
      <c r="R414">
        <v>1.9911019999999999</v>
      </c>
      <c r="S414" t="s">
        <v>6</v>
      </c>
      <c r="T414">
        <v>15.665520000000001</v>
      </c>
      <c r="U414">
        <v>0.13587099999999999</v>
      </c>
      <c r="V414" t="s">
        <v>7</v>
      </c>
      <c r="W414">
        <v>12.004155000000001</v>
      </c>
      <c r="X414">
        <v>8.2077999999999998E-2</v>
      </c>
      <c r="Y414" t="s">
        <v>8</v>
      </c>
      <c r="Z414">
        <v>33.663699999999999</v>
      </c>
      <c r="AA414">
        <v>0.62617</v>
      </c>
      <c r="AB414" t="s">
        <v>9</v>
      </c>
      <c r="AC414">
        <v>278.84209800000002</v>
      </c>
      <c r="AD414">
        <v>62.172082000000003</v>
      </c>
      <c r="AE414" t="s">
        <v>10</v>
      </c>
      <c r="AF414">
        <v>1.3140000000000001E-3</v>
      </c>
      <c r="AG414">
        <v>0</v>
      </c>
      <c r="AH414" t="s">
        <v>11</v>
      </c>
      <c r="AI414">
        <v>0.99511400000000005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144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420.97411199999999</v>
      </c>
      <c r="I415">
        <v>100.494781</v>
      </c>
      <c r="J415" t="s">
        <v>3</v>
      </c>
      <c r="K415">
        <v>413.41071499999998</v>
      </c>
      <c r="L415">
        <v>97.751429000000002</v>
      </c>
      <c r="M415" t="s">
        <v>4</v>
      </c>
      <c r="N415">
        <v>16.024826999999998</v>
      </c>
      <c r="O415">
        <v>8.0206E-2</v>
      </c>
      <c r="P415" t="s">
        <v>5</v>
      </c>
      <c r="Q415">
        <v>84.328857999999997</v>
      </c>
      <c r="R415">
        <v>2.1315119999999999</v>
      </c>
      <c r="S415" t="s">
        <v>6</v>
      </c>
      <c r="T415">
        <v>16.842697999999999</v>
      </c>
      <c r="U415">
        <v>0.14410400000000001</v>
      </c>
      <c r="V415" t="s">
        <v>7</v>
      </c>
      <c r="W415">
        <v>12.922672</v>
      </c>
      <c r="X415">
        <v>8.5402000000000006E-2</v>
      </c>
      <c r="Y415" t="s">
        <v>8</v>
      </c>
      <c r="Z415">
        <v>36.215769999999999</v>
      </c>
      <c r="AA415">
        <v>0.64017299999999999</v>
      </c>
      <c r="AB415" t="s">
        <v>9</v>
      </c>
      <c r="AC415">
        <v>300.276116</v>
      </c>
      <c r="AD415">
        <v>73.101772999999994</v>
      </c>
      <c r="AE415" t="s">
        <v>10</v>
      </c>
      <c r="AF415">
        <v>1.294E-3</v>
      </c>
      <c r="AG415">
        <v>0</v>
      </c>
      <c r="AH415" t="s">
        <v>11</v>
      </c>
      <c r="AI415">
        <v>0.99511499999999997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144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450.99503700000002</v>
      </c>
      <c r="I416">
        <v>109.837082</v>
      </c>
      <c r="J416" t="s">
        <v>3</v>
      </c>
      <c r="K416">
        <v>442.90151900000001</v>
      </c>
      <c r="L416">
        <v>107.03385400000001</v>
      </c>
      <c r="M416" t="s">
        <v>4</v>
      </c>
      <c r="N416">
        <v>17.170573999999998</v>
      </c>
      <c r="O416">
        <v>9.1002E-2</v>
      </c>
      <c r="P416" t="s">
        <v>5</v>
      </c>
      <c r="Q416">
        <v>90.335956999999993</v>
      </c>
      <c r="R416">
        <v>2.3624969999999998</v>
      </c>
      <c r="S416" t="s">
        <v>6</v>
      </c>
      <c r="T416">
        <v>18.043227000000002</v>
      </c>
      <c r="U416">
        <v>0.153062</v>
      </c>
      <c r="V416" t="s">
        <v>7</v>
      </c>
      <c r="W416">
        <v>13.841805000000001</v>
      </c>
      <c r="X416">
        <v>8.7095000000000006E-2</v>
      </c>
      <c r="Y416" t="s">
        <v>8</v>
      </c>
      <c r="Z416">
        <v>38.773439000000003</v>
      </c>
      <c r="AA416">
        <v>0.69170399999999999</v>
      </c>
      <c r="AB416" t="s">
        <v>9</v>
      </c>
      <c r="AC416">
        <v>321.69458700000001</v>
      </c>
      <c r="AD416">
        <v>80.472783000000007</v>
      </c>
      <c r="AE416" t="s">
        <v>10</v>
      </c>
      <c r="AF416">
        <v>1.256E-3</v>
      </c>
      <c r="AG416">
        <v>0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144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480.53963700000003</v>
      </c>
      <c r="I417">
        <v>120.31850799999999</v>
      </c>
      <c r="J417" t="s">
        <v>3</v>
      </c>
      <c r="K417">
        <v>471.91504700000002</v>
      </c>
      <c r="L417">
        <v>117.23436599999999</v>
      </c>
      <c r="M417" t="s">
        <v>4</v>
      </c>
      <c r="N417">
        <v>18.308437999999999</v>
      </c>
      <c r="O417">
        <v>0.10136100000000001</v>
      </c>
      <c r="P417" t="s">
        <v>5</v>
      </c>
      <c r="Q417">
        <v>96.274711999999994</v>
      </c>
      <c r="R417">
        <v>2.5088010000000001</v>
      </c>
      <c r="S417" t="s">
        <v>6</v>
      </c>
      <c r="T417">
        <v>19.222718</v>
      </c>
      <c r="U417">
        <v>0.15557099999999999</v>
      </c>
      <c r="V417" t="s">
        <v>7</v>
      </c>
      <c r="W417">
        <v>14.762924</v>
      </c>
      <c r="X417">
        <v>9.2157000000000003E-2</v>
      </c>
      <c r="Y417" t="s">
        <v>8</v>
      </c>
      <c r="Z417">
        <v>41.290812000000003</v>
      </c>
      <c r="AA417">
        <v>0.74884600000000001</v>
      </c>
      <c r="AB417" t="s">
        <v>9</v>
      </c>
      <c r="AC417">
        <v>342.72754700000002</v>
      </c>
      <c r="AD417">
        <v>87.780620999999996</v>
      </c>
      <c r="AE417" t="s">
        <v>10</v>
      </c>
      <c r="AF417">
        <v>1.253E-3</v>
      </c>
      <c r="AG417">
        <v>0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144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510.370474</v>
      </c>
      <c r="I418">
        <v>125.17814300000001</v>
      </c>
      <c r="J418" t="s">
        <v>3</v>
      </c>
      <c r="K418">
        <v>501.210195</v>
      </c>
      <c r="L418">
        <v>122.228596</v>
      </c>
      <c r="M418" t="s">
        <v>4</v>
      </c>
      <c r="N418">
        <v>19.452318999999999</v>
      </c>
      <c r="O418">
        <v>0.10508199999999999</v>
      </c>
      <c r="P418" t="s">
        <v>5</v>
      </c>
      <c r="Q418">
        <v>102.264605</v>
      </c>
      <c r="R418">
        <v>2.6420349999999999</v>
      </c>
      <c r="S418" t="s">
        <v>6</v>
      </c>
      <c r="T418">
        <v>20.403853999999999</v>
      </c>
      <c r="U418">
        <v>0.162049</v>
      </c>
      <c r="V418" t="s">
        <v>7</v>
      </c>
      <c r="W418">
        <v>15.673495000000001</v>
      </c>
      <c r="X418">
        <v>9.8272999999999999E-2</v>
      </c>
      <c r="Y418" t="s">
        <v>8</v>
      </c>
      <c r="Z418">
        <v>43.831933999999997</v>
      </c>
      <c r="AA418">
        <v>0.77965300000000004</v>
      </c>
      <c r="AB418" t="s">
        <v>9</v>
      </c>
      <c r="AC418">
        <v>363.97320500000001</v>
      </c>
      <c r="AD418">
        <v>91.898459000000003</v>
      </c>
      <c r="AE418" t="s">
        <v>10</v>
      </c>
      <c r="AF418">
        <v>1.2489999999999999E-3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144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540.602892</v>
      </c>
      <c r="I419">
        <v>136.866153</v>
      </c>
      <c r="J419" t="s">
        <v>3</v>
      </c>
      <c r="K419">
        <v>530.90793799999994</v>
      </c>
      <c r="L419">
        <v>133.76568499999999</v>
      </c>
      <c r="M419" t="s">
        <v>4</v>
      </c>
      <c r="N419">
        <v>20.610382000000001</v>
      </c>
      <c r="O419">
        <v>0.121557</v>
      </c>
      <c r="P419" t="s">
        <v>5</v>
      </c>
      <c r="Q419">
        <v>108.242924</v>
      </c>
      <c r="R419">
        <v>2.841485</v>
      </c>
      <c r="S419" t="s">
        <v>6</v>
      </c>
      <c r="T419">
        <v>21.586062999999999</v>
      </c>
      <c r="U419">
        <v>0.16475500000000001</v>
      </c>
      <c r="V419" t="s">
        <v>7</v>
      </c>
      <c r="W419">
        <v>16.590679000000002</v>
      </c>
      <c r="X419">
        <v>0.106674</v>
      </c>
      <c r="Y419" t="s">
        <v>8</v>
      </c>
      <c r="Z419">
        <v>46.366351999999999</v>
      </c>
      <c r="AA419">
        <v>0.83075500000000002</v>
      </c>
      <c r="AB419" t="s">
        <v>9</v>
      </c>
      <c r="AC419">
        <v>385.61503299999998</v>
      </c>
      <c r="AD419">
        <v>100.37666299999999</v>
      </c>
      <c r="AE419" t="s">
        <v>10</v>
      </c>
      <c r="AF419">
        <v>1.2489999999999999E-3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144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570.34466999999995</v>
      </c>
      <c r="I420">
        <v>148.57523599999999</v>
      </c>
      <c r="J420" t="s">
        <v>3</v>
      </c>
      <c r="K420">
        <v>560.12322800000004</v>
      </c>
      <c r="L420">
        <v>144.72651200000001</v>
      </c>
      <c r="M420" t="s">
        <v>4</v>
      </c>
      <c r="N420">
        <v>21.755956000000001</v>
      </c>
      <c r="O420">
        <v>0.125662</v>
      </c>
      <c r="P420" t="s">
        <v>5</v>
      </c>
      <c r="Q420">
        <v>114.17568300000001</v>
      </c>
      <c r="R420">
        <v>3.319245</v>
      </c>
      <c r="S420" t="s">
        <v>6</v>
      </c>
      <c r="T420">
        <v>22.769197999999999</v>
      </c>
      <c r="U420">
        <v>0.18890799999999999</v>
      </c>
      <c r="V420" t="s">
        <v>7</v>
      </c>
      <c r="W420">
        <v>17.497969000000001</v>
      </c>
      <c r="X420">
        <v>0.114757</v>
      </c>
      <c r="Y420" t="s">
        <v>8</v>
      </c>
      <c r="Z420">
        <v>48.858773999999997</v>
      </c>
      <c r="AA420">
        <v>0.95038800000000001</v>
      </c>
      <c r="AB420" t="s">
        <v>9</v>
      </c>
      <c r="AC420">
        <v>406.84801399999998</v>
      </c>
      <c r="AD420">
        <v>106.43571</v>
      </c>
      <c r="AE420" t="s">
        <v>10</v>
      </c>
      <c r="AF420">
        <v>1.2459999999999999E-3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144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600.733025</v>
      </c>
      <c r="I421">
        <v>150.45008899999999</v>
      </c>
      <c r="J421" t="s">
        <v>3</v>
      </c>
      <c r="K421">
        <v>589.97760100000005</v>
      </c>
      <c r="L421">
        <v>146.52336700000001</v>
      </c>
      <c r="M421" t="s">
        <v>4</v>
      </c>
      <c r="N421">
        <v>22.917487999999999</v>
      </c>
      <c r="O421">
        <v>0.14188999999999999</v>
      </c>
      <c r="P421" t="s">
        <v>5</v>
      </c>
      <c r="Q421">
        <v>120.22042500000001</v>
      </c>
      <c r="R421">
        <v>3.3029449999999998</v>
      </c>
      <c r="S421" t="s">
        <v>6</v>
      </c>
      <c r="T421">
        <v>23.990659999999998</v>
      </c>
      <c r="U421">
        <v>0.20136299999999999</v>
      </c>
      <c r="V421" t="s">
        <v>7</v>
      </c>
      <c r="W421">
        <v>18.418807000000001</v>
      </c>
      <c r="X421">
        <v>0.11584899999999999</v>
      </c>
      <c r="Y421" t="s">
        <v>8</v>
      </c>
      <c r="Z421">
        <v>51.406374999999997</v>
      </c>
      <c r="AA421">
        <v>0.97721999999999998</v>
      </c>
      <c r="AB421" t="s">
        <v>9</v>
      </c>
      <c r="AC421">
        <v>428.54469799999998</v>
      </c>
      <c r="AD421">
        <v>109.31216499999999</v>
      </c>
      <c r="AE421" t="s">
        <v>10</v>
      </c>
      <c r="AF421">
        <v>1.245E-3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145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30.386588</v>
      </c>
      <c r="I442">
        <v>40.305765000000001</v>
      </c>
      <c r="J442" t="s">
        <v>3</v>
      </c>
      <c r="K442">
        <v>29.745162000000001</v>
      </c>
      <c r="L442">
        <v>38.462344000000002</v>
      </c>
      <c r="M442" t="s">
        <v>4</v>
      </c>
      <c r="N442">
        <v>1.3988100000000001</v>
      </c>
      <c r="O442">
        <v>0.14091699999999999</v>
      </c>
      <c r="P442" t="s">
        <v>5</v>
      </c>
      <c r="Q442">
        <v>0</v>
      </c>
      <c r="R442">
        <v>0</v>
      </c>
      <c r="S442" t="s">
        <v>6</v>
      </c>
      <c r="T442">
        <v>1.379745</v>
      </c>
      <c r="U442">
        <v>7.9649999999999999E-2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4.8479999999999999E-3</v>
      </c>
      <c r="AD442">
        <v>1.4E-5</v>
      </c>
      <c r="AE442" t="s">
        <v>10</v>
      </c>
      <c r="AF442">
        <v>0</v>
      </c>
      <c r="AG442">
        <v>0</v>
      </c>
      <c r="AH442" t="s">
        <v>11</v>
      </c>
      <c r="AI442">
        <v>0.99493299999999996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60.233603000000002</v>
      </c>
      <c r="I443">
        <v>150.60107500000001</v>
      </c>
      <c r="J443" t="s">
        <v>3</v>
      </c>
      <c r="K443">
        <v>58.958970999999998</v>
      </c>
      <c r="L443">
        <v>143.58087599999999</v>
      </c>
      <c r="M443" t="s">
        <v>4</v>
      </c>
      <c r="N443">
        <v>2.7998980000000002</v>
      </c>
      <c r="O443">
        <v>0.52786200000000005</v>
      </c>
      <c r="P443" t="s">
        <v>5</v>
      </c>
      <c r="Q443">
        <v>0</v>
      </c>
      <c r="R443">
        <v>0</v>
      </c>
      <c r="S443" t="s">
        <v>6</v>
      </c>
      <c r="T443">
        <v>2.7823500000000001</v>
      </c>
      <c r="U443">
        <v>0.339445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3.2469999999999999E-3</v>
      </c>
      <c r="AD443">
        <v>6.9999999999999999E-6</v>
      </c>
      <c r="AE443" t="s">
        <v>10</v>
      </c>
      <c r="AF443">
        <v>0</v>
      </c>
      <c r="AG443">
        <v>0</v>
      </c>
      <c r="AH443" t="s">
        <v>11</v>
      </c>
      <c r="AI443">
        <v>0.99504099999999995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90.575317999999996</v>
      </c>
      <c r="I444">
        <v>350.532331</v>
      </c>
      <c r="J444" t="s">
        <v>3</v>
      </c>
      <c r="K444">
        <v>88.659969000000004</v>
      </c>
      <c r="L444">
        <v>334.15224799999999</v>
      </c>
      <c r="M444" t="s">
        <v>4</v>
      </c>
      <c r="N444">
        <v>4.2274880000000001</v>
      </c>
      <c r="O444">
        <v>1.2159439999999999</v>
      </c>
      <c r="P444" t="s">
        <v>5</v>
      </c>
      <c r="Q444">
        <v>0</v>
      </c>
      <c r="R444">
        <v>0</v>
      </c>
      <c r="S444" t="s">
        <v>6</v>
      </c>
      <c r="T444">
        <v>4.180129</v>
      </c>
      <c r="U444">
        <v>0.77194499999999999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2.6489999999999999E-3</v>
      </c>
      <c r="AD444">
        <v>5.0000000000000004E-6</v>
      </c>
      <c r="AE444" t="s">
        <v>10</v>
      </c>
      <c r="AF444">
        <v>0</v>
      </c>
      <c r="AG444">
        <v>0</v>
      </c>
      <c r="AH444" t="s">
        <v>11</v>
      </c>
      <c r="AI444">
        <v>0.99509199999999998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121.028631</v>
      </c>
      <c r="I445">
        <v>586.90712399999995</v>
      </c>
      <c r="J445" t="s">
        <v>3</v>
      </c>
      <c r="K445">
        <v>118.46342300000001</v>
      </c>
      <c r="L445">
        <v>558.936913</v>
      </c>
      <c r="M445" t="s">
        <v>4</v>
      </c>
      <c r="N445">
        <v>5.6805440000000003</v>
      </c>
      <c r="O445">
        <v>2.084975</v>
      </c>
      <c r="P445" t="s">
        <v>5</v>
      </c>
      <c r="Q445">
        <v>0</v>
      </c>
      <c r="R445">
        <v>0</v>
      </c>
      <c r="S445" t="s">
        <v>6</v>
      </c>
      <c r="T445">
        <v>5.6128850000000003</v>
      </c>
      <c r="U445">
        <v>1.4377470000000001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2.3310000000000002E-3</v>
      </c>
      <c r="AD445">
        <v>3.9999999999999998E-6</v>
      </c>
      <c r="AE445" t="s">
        <v>10</v>
      </c>
      <c r="AF445">
        <v>0</v>
      </c>
      <c r="AG445">
        <v>0</v>
      </c>
      <c r="AH445" t="s">
        <v>11</v>
      </c>
      <c r="AI445">
        <v>0.99510100000000001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151.365365</v>
      </c>
      <c r="I446">
        <v>850.70334800000001</v>
      </c>
      <c r="J446" t="s">
        <v>3</v>
      </c>
      <c r="K446">
        <v>148.14703399999999</v>
      </c>
      <c r="L446">
        <v>809.47755199999995</v>
      </c>
      <c r="M446" t="s">
        <v>4</v>
      </c>
      <c r="N446">
        <v>7.1153339999999998</v>
      </c>
      <c r="O446">
        <v>3.177835</v>
      </c>
      <c r="P446" t="s">
        <v>5</v>
      </c>
      <c r="Q446">
        <v>0</v>
      </c>
      <c r="R446">
        <v>0</v>
      </c>
      <c r="S446" t="s">
        <v>6</v>
      </c>
      <c r="T446">
        <v>7.0394139999999998</v>
      </c>
      <c r="U446">
        <v>2.1022639999999999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2.0409999999999998E-3</v>
      </c>
      <c r="AD446">
        <v>1.9999999999999999E-6</v>
      </c>
      <c r="AE446" t="s">
        <v>10</v>
      </c>
      <c r="AF446">
        <v>0</v>
      </c>
      <c r="AG446">
        <v>0</v>
      </c>
      <c r="AH446" t="s">
        <v>11</v>
      </c>
      <c r="AI446">
        <v>0.99510699999999996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181.49107100000001</v>
      </c>
      <c r="I447">
        <v>1214.6068379999999</v>
      </c>
      <c r="J447" t="s">
        <v>3</v>
      </c>
      <c r="K447">
        <v>177.612067</v>
      </c>
      <c r="L447">
        <v>1155.665049</v>
      </c>
      <c r="M447" t="s">
        <v>4</v>
      </c>
      <c r="N447">
        <v>8.5455830000000006</v>
      </c>
      <c r="O447">
        <v>4.575914</v>
      </c>
      <c r="P447" t="s">
        <v>5</v>
      </c>
      <c r="Q447">
        <v>0</v>
      </c>
      <c r="R447">
        <v>0</v>
      </c>
      <c r="S447" t="s">
        <v>6</v>
      </c>
      <c r="T447">
        <v>8.4500050000000009</v>
      </c>
      <c r="U447">
        <v>3.0686450000000001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1.7240000000000001E-3</v>
      </c>
      <c r="AD447">
        <v>9.9999999999999995E-7</v>
      </c>
      <c r="AE447" t="s">
        <v>10</v>
      </c>
      <c r="AF447">
        <v>0</v>
      </c>
      <c r="AG447">
        <v>0</v>
      </c>
      <c r="AH447" t="s">
        <v>11</v>
      </c>
      <c r="AI447">
        <v>0.99510799999999999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211.481202</v>
      </c>
      <c r="I448">
        <v>1650.5983100000001</v>
      </c>
      <c r="J448" t="s">
        <v>3</v>
      </c>
      <c r="K448">
        <v>206.95665399999999</v>
      </c>
      <c r="L448">
        <v>1570.4645459999999</v>
      </c>
      <c r="M448" t="s">
        <v>4</v>
      </c>
      <c r="N448">
        <v>9.9752670000000006</v>
      </c>
      <c r="O448">
        <v>6.2970139999999999</v>
      </c>
      <c r="P448" t="s">
        <v>5</v>
      </c>
      <c r="Q448">
        <v>0</v>
      </c>
      <c r="R448">
        <v>0</v>
      </c>
      <c r="S448" t="s">
        <v>6</v>
      </c>
      <c r="T448">
        <v>9.8531870000000001</v>
      </c>
      <c r="U448">
        <v>4.2190960000000004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1.6080000000000001E-3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0.99511099999999997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242.02144000000001</v>
      </c>
      <c r="I449">
        <v>2143.635554</v>
      </c>
      <c r="J449" t="s">
        <v>3</v>
      </c>
      <c r="K449">
        <v>236.83287200000001</v>
      </c>
      <c r="L449">
        <v>2037.35933</v>
      </c>
      <c r="M449" t="s">
        <v>4</v>
      </c>
      <c r="N449">
        <v>11.41203</v>
      </c>
      <c r="O449">
        <v>8.2780649999999998</v>
      </c>
      <c r="P449" t="s">
        <v>5</v>
      </c>
      <c r="Q449">
        <v>0</v>
      </c>
      <c r="R449">
        <v>0</v>
      </c>
      <c r="S449" t="s">
        <v>6</v>
      </c>
      <c r="T449">
        <v>11.304519000000001</v>
      </c>
      <c r="U449">
        <v>5.7191099999999997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1.5770000000000001E-3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0.995112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272.26677599999999</v>
      </c>
      <c r="I450">
        <v>2677.6694750000001</v>
      </c>
      <c r="J450" t="s">
        <v>3</v>
      </c>
      <c r="K450">
        <v>266.429731</v>
      </c>
      <c r="L450">
        <v>2544.7355440000001</v>
      </c>
      <c r="M450" t="s">
        <v>4</v>
      </c>
      <c r="N450">
        <v>12.864547999999999</v>
      </c>
      <c r="O450">
        <v>10.460075</v>
      </c>
      <c r="P450" t="s">
        <v>5</v>
      </c>
      <c r="Q450">
        <v>0</v>
      </c>
      <c r="R450">
        <v>0</v>
      </c>
      <c r="S450" t="s">
        <v>6</v>
      </c>
      <c r="T450">
        <v>12.766961</v>
      </c>
      <c r="U450">
        <v>7.5646370000000003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1.5100000000000001E-3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302.64924600000001</v>
      </c>
      <c r="I451">
        <v>3274.8467439999999</v>
      </c>
      <c r="J451" t="s">
        <v>3</v>
      </c>
      <c r="K451">
        <v>296.15651600000001</v>
      </c>
      <c r="L451">
        <v>3112.126765</v>
      </c>
      <c r="M451" t="s">
        <v>4</v>
      </c>
      <c r="N451">
        <v>14.345407</v>
      </c>
      <c r="O451">
        <v>13.254016999999999</v>
      </c>
      <c r="P451" t="s">
        <v>5</v>
      </c>
      <c r="Q451">
        <v>0</v>
      </c>
      <c r="R451">
        <v>0</v>
      </c>
      <c r="S451" t="s">
        <v>6</v>
      </c>
      <c r="T451">
        <v>14.183142</v>
      </c>
      <c r="U451">
        <v>9.1745909999999995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1.457E-3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0.99511300000000003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333.49407000000002</v>
      </c>
      <c r="I452">
        <v>3893.3184219999998</v>
      </c>
      <c r="J452" t="s">
        <v>3</v>
      </c>
      <c r="K452">
        <v>326.29502000000002</v>
      </c>
      <c r="L452">
        <v>3705.148964</v>
      </c>
      <c r="M452" t="s">
        <v>4</v>
      </c>
      <c r="N452">
        <v>15.80706</v>
      </c>
      <c r="O452">
        <v>15.756451</v>
      </c>
      <c r="P452" t="s">
        <v>5</v>
      </c>
      <c r="Q452">
        <v>0</v>
      </c>
      <c r="R452">
        <v>0</v>
      </c>
      <c r="S452" t="s">
        <v>6</v>
      </c>
      <c r="T452">
        <v>15.604438</v>
      </c>
      <c r="U452">
        <v>10.76741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1.438E-3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364.03872699999999</v>
      </c>
      <c r="I453">
        <v>4608.2232880000001</v>
      </c>
      <c r="J453" t="s">
        <v>3</v>
      </c>
      <c r="K453">
        <v>356.16287899999998</v>
      </c>
      <c r="L453">
        <v>4381.8467049999999</v>
      </c>
      <c r="M453" t="s">
        <v>4</v>
      </c>
      <c r="N453">
        <v>17.282357999999999</v>
      </c>
      <c r="O453">
        <v>18.422467000000001</v>
      </c>
      <c r="P453" t="s">
        <v>5</v>
      </c>
      <c r="Q453">
        <v>0</v>
      </c>
      <c r="R453">
        <v>0</v>
      </c>
      <c r="S453" t="s">
        <v>6</v>
      </c>
      <c r="T453">
        <v>17.027595999999999</v>
      </c>
      <c r="U453">
        <v>12.490947999999999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1.4E-3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0.99511400000000005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394.92550899999998</v>
      </c>
      <c r="I454">
        <v>5394.6481620000004</v>
      </c>
      <c r="J454" t="s">
        <v>3</v>
      </c>
      <c r="K454">
        <v>386.37295499999999</v>
      </c>
      <c r="L454">
        <v>5128.2164659999999</v>
      </c>
      <c r="M454" t="s">
        <v>4</v>
      </c>
      <c r="N454">
        <v>18.786138000000001</v>
      </c>
      <c r="O454">
        <v>21.983302999999999</v>
      </c>
      <c r="P454" t="s">
        <v>5</v>
      </c>
      <c r="Q454">
        <v>0</v>
      </c>
      <c r="R454">
        <v>0</v>
      </c>
      <c r="S454" t="s">
        <v>6</v>
      </c>
      <c r="T454">
        <v>18.505247000000001</v>
      </c>
      <c r="U454">
        <v>15.034857000000001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1.3780000000000001E-3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0.99511499999999997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425.8854</v>
      </c>
      <c r="I455">
        <v>6251.8756050000002</v>
      </c>
      <c r="J455" t="s">
        <v>3</v>
      </c>
      <c r="K455">
        <v>416.64852400000001</v>
      </c>
      <c r="L455">
        <v>5939.5275549999997</v>
      </c>
      <c r="M455" t="s">
        <v>4</v>
      </c>
      <c r="N455">
        <v>20.277538</v>
      </c>
      <c r="O455">
        <v>25.653658</v>
      </c>
      <c r="P455" t="s">
        <v>5</v>
      </c>
      <c r="Q455">
        <v>0</v>
      </c>
      <c r="R455">
        <v>0</v>
      </c>
      <c r="S455" t="s">
        <v>6</v>
      </c>
      <c r="T455">
        <v>19.965730000000001</v>
      </c>
      <c r="U455">
        <v>17.127607000000001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1.358E-3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0.99511499999999997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457.37651099999999</v>
      </c>
      <c r="I456">
        <v>7266.4729379999999</v>
      </c>
      <c r="J456" t="s">
        <v>3</v>
      </c>
      <c r="K456">
        <v>447.46545099999997</v>
      </c>
      <c r="L456">
        <v>6902.8626020000002</v>
      </c>
      <c r="M456" t="s">
        <v>4</v>
      </c>
      <c r="N456">
        <v>21.775627</v>
      </c>
      <c r="O456">
        <v>29.352246000000001</v>
      </c>
      <c r="P456" t="s">
        <v>5</v>
      </c>
      <c r="Q456">
        <v>0</v>
      </c>
      <c r="R456">
        <v>0</v>
      </c>
      <c r="S456" t="s">
        <v>6</v>
      </c>
      <c r="T456">
        <v>21.425003</v>
      </c>
      <c r="U456">
        <v>19.693473000000001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1.353E-3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0.99511499999999997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488.370812</v>
      </c>
      <c r="I457">
        <v>8286.8891889999995</v>
      </c>
      <c r="J457" t="s">
        <v>3</v>
      </c>
      <c r="K457">
        <v>477.741469</v>
      </c>
      <c r="L457">
        <v>7869.6092040000003</v>
      </c>
      <c r="M457" t="s">
        <v>4</v>
      </c>
      <c r="N457">
        <v>23.289577000000001</v>
      </c>
      <c r="O457">
        <v>34.28716</v>
      </c>
      <c r="P457" t="s">
        <v>5</v>
      </c>
      <c r="Q457">
        <v>0</v>
      </c>
      <c r="R457">
        <v>0</v>
      </c>
      <c r="S457" t="s">
        <v>6</v>
      </c>
      <c r="T457">
        <v>22.88195</v>
      </c>
      <c r="U457">
        <v>22.452745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1.3270000000000001E-3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519.18344400000001</v>
      </c>
      <c r="I458">
        <v>9513.3312399999995</v>
      </c>
      <c r="J458" t="s">
        <v>3</v>
      </c>
      <c r="K458">
        <v>507.90558199999998</v>
      </c>
      <c r="L458">
        <v>9039.4352859999999</v>
      </c>
      <c r="M458" t="s">
        <v>4</v>
      </c>
      <c r="N458">
        <v>24.748449999999998</v>
      </c>
      <c r="O458">
        <v>38.470120000000001</v>
      </c>
      <c r="P458" t="s">
        <v>5</v>
      </c>
      <c r="Q458">
        <v>0</v>
      </c>
      <c r="R458">
        <v>0</v>
      </c>
      <c r="S458" t="s">
        <v>6</v>
      </c>
      <c r="T458">
        <v>24.299289000000002</v>
      </c>
      <c r="U458">
        <v>25.131326999999999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1.3259999999999999E-3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549.69531099999995</v>
      </c>
      <c r="I459">
        <v>10734.965291</v>
      </c>
      <c r="J459" t="s">
        <v>3</v>
      </c>
      <c r="K459">
        <v>537.76521700000001</v>
      </c>
      <c r="L459">
        <v>10201.682908999999</v>
      </c>
      <c r="M459" t="s">
        <v>4</v>
      </c>
      <c r="N459">
        <v>26.212855999999999</v>
      </c>
      <c r="O459">
        <v>43.205616999999997</v>
      </c>
      <c r="P459" t="s">
        <v>5</v>
      </c>
      <c r="Q459">
        <v>0</v>
      </c>
      <c r="R459">
        <v>0</v>
      </c>
      <c r="S459" t="s">
        <v>6</v>
      </c>
      <c r="T459">
        <v>25.726237000000001</v>
      </c>
      <c r="U459">
        <v>28.291604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1.276E-3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580.45183999999995</v>
      </c>
      <c r="I460">
        <v>12148.878430999999</v>
      </c>
      <c r="J460" t="s">
        <v>3</v>
      </c>
      <c r="K460">
        <v>567.85574699999995</v>
      </c>
      <c r="L460">
        <v>11544.202401</v>
      </c>
      <c r="M460" t="s">
        <v>4</v>
      </c>
      <c r="N460">
        <v>27.703934</v>
      </c>
      <c r="O460">
        <v>48.430616999999998</v>
      </c>
      <c r="P460" t="s">
        <v>5</v>
      </c>
      <c r="Q460">
        <v>0</v>
      </c>
      <c r="R460">
        <v>0</v>
      </c>
      <c r="S460" t="s">
        <v>6</v>
      </c>
      <c r="T460">
        <v>27.161491999999999</v>
      </c>
      <c r="U460">
        <v>31.366344000000002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1.273E-3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611.25796500000001</v>
      </c>
      <c r="I461">
        <v>13732.799112000001</v>
      </c>
      <c r="J461" t="s">
        <v>3</v>
      </c>
      <c r="K461">
        <v>598.01113299999997</v>
      </c>
      <c r="L461">
        <v>13059.799391</v>
      </c>
      <c r="M461" t="s">
        <v>4</v>
      </c>
      <c r="N461">
        <v>29.188753999999999</v>
      </c>
      <c r="O461">
        <v>53.863404000000003</v>
      </c>
      <c r="P461" t="s">
        <v>5</v>
      </c>
      <c r="Q461">
        <v>0</v>
      </c>
      <c r="R461">
        <v>0</v>
      </c>
      <c r="S461" t="s">
        <v>6</v>
      </c>
      <c r="T461">
        <v>28.560654</v>
      </c>
      <c r="U461">
        <v>34.334595999999998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1.273E-3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190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31.195074000000002</v>
      </c>
      <c r="I462">
        <v>2.3471259999999998</v>
      </c>
      <c r="J462" t="s">
        <v>3</v>
      </c>
      <c r="K462">
        <v>30.645734000000001</v>
      </c>
      <c r="L462">
        <v>2.328319</v>
      </c>
      <c r="M462" t="s">
        <v>4</v>
      </c>
      <c r="N462">
        <v>1.005892</v>
      </c>
      <c r="O462">
        <v>8.7240000000000009E-3</v>
      </c>
      <c r="P462" t="s">
        <v>5</v>
      </c>
      <c r="Q462">
        <v>7.5375920000000001</v>
      </c>
      <c r="R462">
        <v>0.16841500000000001</v>
      </c>
      <c r="S462" t="s">
        <v>6</v>
      </c>
      <c r="T462">
        <v>2.5687850000000001</v>
      </c>
      <c r="U462">
        <v>2.2866999999999998E-2</v>
      </c>
      <c r="V462" t="s">
        <v>7</v>
      </c>
      <c r="W462">
        <v>0.91818699999999998</v>
      </c>
      <c r="X462">
        <v>2.251E-3</v>
      </c>
      <c r="Y462" t="s">
        <v>8</v>
      </c>
      <c r="Z462">
        <v>2.717006</v>
      </c>
      <c r="AA462">
        <v>5.9546000000000002E-2</v>
      </c>
      <c r="AB462" t="s">
        <v>9</v>
      </c>
      <c r="AC462">
        <v>21.162931</v>
      </c>
      <c r="AD462">
        <v>1.368938</v>
      </c>
      <c r="AE462" t="s">
        <v>10</v>
      </c>
      <c r="AF462">
        <v>5.9410000000000001E-3</v>
      </c>
      <c r="AG462">
        <v>1.5E-5</v>
      </c>
      <c r="AH462" t="s">
        <v>11</v>
      </c>
      <c r="AI462">
        <v>0.99493200000000004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190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61.922063999999999</v>
      </c>
      <c r="I463">
        <v>5.4398660000000003</v>
      </c>
      <c r="J463" t="s">
        <v>3</v>
      </c>
      <c r="K463">
        <v>60.827927000000003</v>
      </c>
      <c r="L463">
        <v>5.4222539999999997</v>
      </c>
      <c r="M463" t="s">
        <v>4</v>
      </c>
      <c r="N463">
        <v>1.9959420000000001</v>
      </c>
      <c r="O463">
        <v>1.0222999999999999E-2</v>
      </c>
      <c r="P463" t="s">
        <v>5</v>
      </c>
      <c r="Q463">
        <v>14.928801</v>
      </c>
      <c r="R463">
        <v>0.45560600000000001</v>
      </c>
      <c r="S463" t="s">
        <v>6</v>
      </c>
      <c r="T463">
        <v>5.1227910000000003</v>
      </c>
      <c r="U463">
        <v>4.2194000000000002E-2</v>
      </c>
      <c r="V463" t="s">
        <v>7</v>
      </c>
      <c r="W463">
        <v>1.8288180000000001</v>
      </c>
      <c r="X463">
        <v>6.8479999999999999E-3</v>
      </c>
      <c r="Y463" t="s">
        <v>8</v>
      </c>
      <c r="Z463">
        <v>5.2685180000000003</v>
      </c>
      <c r="AA463">
        <v>0.112819</v>
      </c>
      <c r="AB463" t="s">
        <v>9</v>
      </c>
      <c r="AC463">
        <v>42.025953999999999</v>
      </c>
      <c r="AD463">
        <v>3.1013809999999999</v>
      </c>
      <c r="AE463" t="s">
        <v>10</v>
      </c>
      <c r="AF463">
        <v>3.7169999999999998E-3</v>
      </c>
      <c r="AG463">
        <v>1.1E-5</v>
      </c>
      <c r="AH463" t="s">
        <v>11</v>
      </c>
      <c r="AI463">
        <v>0.99507500000000004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190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92.302860999999993</v>
      </c>
      <c r="I464">
        <v>7.9181369999999998</v>
      </c>
      <c r="J464" t="s">
        <v>3</v>
      </c>
      <c r="K464">
        <v>90.669071000000002</v>
      </c>
      <c r="L464">
        <v>7.8852409999999997</v>
      </c>
      <c r="M464" t="s">
        <v>4</v>
      </c>
      <c r="N464">
        <v>2.9778039999999999</v>
      </c>
      <c r="O464">
        <v>1.1010000000000001E-2</v>
      </c>
      <c r="P464" t="s">
        <v>5</v>
      </c>
      <c r="Q464">
        <v>22.189810999999999</v>
      </c>
      <c r="R464">
        <v>0.62988200000000005</v>
      </c>
      <c r="S464" t="s">
        <v>6</v>
      </c>
      <c r="T464">
        <v>7.6205870000000004</v>
      </c>
      <c r="U464">
        <v>4.6364000000000002E-2</v>
      </c>
      <c r="V464" t="s">
        <v>7</v>
      </c>
      <c r="W464">
        <v>2.7574380000000001</v>
      </c>
      <c r="X464">
        <v>2.5222999999999999E-2</v>
      </c>
      <c r="Y464" t="s">
        <v>8</v>
      </c>
      <c r="Z464">
        <v>7.7833189999999997</v>
      </c>
      <c r="AA464">
        <v>0.151118</v>
      </c>
      <c r="AB464" t="s">
        <v>9</v>
      </c>
      <c r="AC464">
        <v>62.715243999999998</v>
      </c>
      <c r="AD464">
        <v>4.6867109999999998</v>
      </c>
      <c r="AE464" t="s">
        <v>10</v>
      </c>
      <c r="AF464">
        <v>2.709E-3</v>
      </c>
      <c r="AG464">
        <v>6.0000000000000002E-6</v>
      </c>
      <c r="AH464" t="s">
        <v>11</v>
      </c>
      <c r="AI464">
        <v>0.99509099999999995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190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122.59696700000001</v>
      </c>
      <c r="I465">
        <v>12.141479</v>
      </c>
      <c r="J465" t="s">
        <v>3</v>
      </c>
      <c r="K465">
        <v>120.418299</v>
      </c>
      <c r="L465">
        <v>12.105325000000001</v>
      </c>
      <c r="M465" t="s">
        <v>4</v>
      </c>
      <c r="N465">
        <v>3.9647320000000001</v>
      </c>
      <c r="O465">
        <v>1.1487000000000001E-2</v>
      </c>
      <c r="P465" t="s">
        <v>5</v>
      </c>
      <c r="Q465">
        <v>29.428457999999999</v>
      </c>
      <c r="R465">
        <v>0.77766100000000005</v>
      </c>
      <c r="S465" t="s">
        <v>6</v>
      </c>
      <c r="T465">
        <v>10.148657999999999</v>
      </c>
      <c r="U465">
        <v>6.1119E-2</v>
      </c>
      <c r="V465" t="s">
        <v>7</v>
      </c>
      <c r="W465">
        <v>3.6552180000000001</v>
      </c>
      <c r="X465">
        <v>2.7692000000000001E-2</v>
      </c>
      <c r="Y465" t="s">
        <v>8</v>
      </c>
      <c r="Z465">
        <v>10.288019</v>
      </c>
      <c r="AA465">
        <v>0.190724</v>
      </c>
      <c r="AB465" t="s">
        <v>9</v>
      </c>
      <c r="AC465">
        <v>83.320126999999999</v>
      </c>
      <c r="AD465">
        <v>7.8835230000000003</v>
      </c>
      <c r="AE465" t="s">
        <v>10</v>
      </c>
      <c r="AF465">
        <v>2.0890000000000001E-3</v>
      </c>
      <c r="AG465">
        <v>3.0000000000000001E-6</v>
      </c>
      <c r="AH465" t="s">
        <v>11</v>
      </c>
      <c r="AI465">
        <v>0.99510100000000001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190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152.98125899999999</v>
      </c>
      <c r="I466">
        <v>16.126795000000001</v>
      </c>
      <c r="J466" t="s">
        <v>3</v>
      </c>
      <c r="K466">
        <v>150.23194799999999</v>
      </c>
      <c r="L466">
        <v>15.999665999999999</v>
      </c>
      <c r="M466" t="s">
        <v>4</v>
      </c>
      <c r="N466">
        <v>4.9498179999999996</v>
      </c>
      <c r="O466">
        <v>1.2167000000000001E-2</v>
      </c>
      <c r="P466" t="s">
        <v>5</v>
      </c>
      <c r="Q466">
        <v>36.697023000000002</v>
      </c>
      <c r="R466">
        <v>0.85032099999999999</v>
      </c>
      <c r="S466" t="s">
        <v>6</v>
      </c>
      <c r="T466">
        <v>12.702385</v>
      </c>
      <c r="U466">
        <v>0.111335</v>
      </c>
      <c r="V466" t="s">
        <v>7</v>
      </c>
      <c r="W466">
        <v>4.5635880000000002</v>
      </c>
      <c r="X466">
        <v>3.0841E-2</v>
      </c>
      <c r="Y466" t="s">
        <v>8</v>
      </c>
      <c r="Z466">
        <v>12.780131000000001</v>
      </c>
      <c r="AA466">
        <v>0.22192899999999999</v>
      </c>
      <c r="AB466" t="s">
        <v>9</v>
      </c>
      <c r="AC466">
        <v>103.94631099999999</v>
      </c>
      <c r="AD466">
        <v>11.312935</v>
      </c>
      <c r="AE466" t="s">
        <v>10</v>
      </c>
      <c r="AF466">
        <v>1.6949999999999999E-3</v>
      </c>
      <c r="AG466">
        <v>9.9999999999999995E-7</v>
      </c>
      <c r="AH466" t="s">
        <v>11</v>
      </c>
      <c r="AI466">
        <v>0.99510399999999999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190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183.42489</v>
      </c>
      <c r="I467">
        <v>20.615086999999999</v>
      </c>
      <c r="J467" t="s">
        <v>3</v>
      </c>
      <c r="K467">
        <v>180.124844</v>
      </c>
      <c r="L467">
        <v>20.184415000000001</v>
      </c>
      <c r="M467" t="s">
        <v>4</v>
      </c>
      <c r="N467">
        <v>5.9375600000000004</v>
      </c>
      <c r="O467">
        <v>1.4534999999999999E-2</v>
      </c>
      <c r="P467" t="s">
        <v>5</v>
      </c>
      <c r="Q467">
        <v>43.969552</v>
      </c>
      <c r="R467">
        <v>0.97320600000000002</v>
      </c>
      <c r="S467" t="s">
        <v>6</v>
      </c>
      <c r="T467">
        <v>15.220298</v>
      </c>
      <c r="U467">
        <v>0.120154</v>
      </c>
      <c r="V467" t="s">
        <v>7</v>
      </c>
      <c r="W467">
        <v>5.4817400000000003</v>
      </c>
      <c r="X467">
        <v>3.4640999999999998E-2</v>
      </c>
      <c r="Y467" t="s">
        <v>8</v>
      </c>
      <c r="Z467">
        <v>15.302856999999999</v>
      </c>
      <c r="AA467">
        <v>0.26459300000000002</v>
      </c>
      <c r="AB467" t="s">
        <v>9</v>
      </c>
      <c r="AC467">
        <v>124.63352</v>
      </c>
      <c r="AD467">
        <v>14.510869</v>
      </c>
      <c r="AE467" t="s">
        <v>10</v>
      </c>
      <c r="AF467">
        <v>1.645E-3</v>
      </c>
      <c r="AG467">
        <v>9.9999999999999995E-7</v>
      </c>
      <c r="AH467" t="s">
        <v>11</v>
      </c>
      <c r="AI467">
        <v>0.99511000000000005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190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213.77981299999999</v>
      </c>
      <c r="I468">
        <v>23.005175000000001</v>
      </c>
      <c r="J468" t="s">
        <v>3</v>
      </c>
      <c r="K468">
        <v>209.94017099999999</v>
      </c>
      <c r="L468">
        <v>22.611196</v>
      </c>
      <c r="M468" t="s">
        <v>4</v>
      </c>
      <c r="N468">
        <v>6.9364499999999998</v>
      </c>
      <c r="O468">
        <v>2.0005999999999999E-2</v>
      </c>
      <c r="P468" t="s">
        <v>5</v>
      </c>
      <c r="Q468">
        <v>51.262469000000003</v>
      </c>
      <c r="R468">
        <v>1.115858</v>
      </c>
      <c r="S468" t="s">
        <v>6</v>
      </c>
      <c r="T468">
        <v>17.777412999999999</v>
      </c>
      <c r="U468">
        <v>0.168985</v>
      </c>
      <c r="V468" t="s">
        <v>7</v>
      </c>
      <c r="W468">
        <v>6.3908389999999997</v>
      </c>
      <c r="X468">
        <v>3.8181E-2</v>
      </c>
      <c r="Y468" t="s">
        <v>8</v>
      </c>
      <c r="Z468">
        <v>17.821558</v>
      </c>
      <c r="AA468">
        <v>0.29684199999999999</v>
      </c>
      <c r="AB468" t="s">
        <v>9</v>
      </c>
      <c r="AC468">
        <v>145.23172600000001</v>
      </c>
      <c r="AD468">
        <v>16.560030999999999</v>
      </c>
      <c r="AE468" t="s">
        <v>10</v>
      </c>
      <c r="AF468">
        <v>1.5250000000000001E-3</v>
      </c>
      <c r="AG468">
        <v>0</v>
      </c>
      <c r="AH468" t="s">
        <v>11</v>
      </c>
      <c r="AI468">
        <v>0.995112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190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244.35757000000001</v>
      </c>
      <c r="I469">
        <v>24.975919000000001</v>
      </c>
      <c r="J469" t="s">
        <v>3</v>
      </c>
      <c r="K469">
        <v>239.97076300000001</v>
      </c>
      <c r="L469">
        <v>24.665519</v>
      </c>
      <c r="M469" t="s">
        <v>4</v>
      </c>
      <c r="N469">
        <v>7.9211799999999997</v>
      </c>
      <c r="O469">
        <v>1.9588999999999999E-2</v>
      </c>
      <c r="P469" t="s">
        <v>5</v>
      </c>
      <c r="Q469">
        <v>58.593788000000004</v>
      </c>
      <c r="R469">
        <v>1.4243619999999999</v>
      </c>
      <c r="S469" t="s">
        <v>6</v>
      </c>
      <c r="T469">
        <v>20.355080999999998</v>
      </c>
      <c r="U469">
        <v>0.38422200000000001</v>
      </c>
      <c r="V469" t="s">
        <v>7</v>
      </c>
      <c r="W469">
        <v>7.300503</v>
      </c>
      <c r="X469">
        <v>4.0964E-2</v>
      </c>
      <c r="Y469" t="s">
        <v>8</v>
      </c>
      <c r="Z469">
        <v>20.356877000000001</v>
      </c>
      <c r="AA469">
        <v>0.35602200000000001</v>
      </c>
      <c r="AB469" t="s">
        <v>9</v>
      </c>
      <c r="AC469">
        <v>166.03284199999999</v>
      </c>
      <c r="AD469">
        <v>17.875765999999999</v>
      </c>
      <c r="AE469" t="s">
        <v>10</v>
      </c>
      <c r="AF469">
        <v>1.488E-3</v>
      </c>
      <c r="AG469">
        <v>0</v>
      </c>
      <c r="AH469" t="s">
        <v>11</v>
      </c>
      <c r="AI469">
        <v>0.995112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190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274.57538899999997</v>
      </c>
      <c r="I470">
        <v>27.861583</v>
      </c>
      <c r="J470" t="s">
        <v>3</v>
      </c>
      <c r="K470">
        <v>269.63739700000002</v>
      </c>
      <c r="L470">
        <v>27.567036000000002</v>
      </c>
      <c r="M470" t="s">
        <v>4</v>
      </c>
      <c r="N470">
        <v>8.9055949999999999</v>
      </c>
      <c r="O470">
        <v>1.9096999999999999E-2</v>
      </c>
      <c r="P470" t="s">
        <v>5</v>
      </c>
      <c r="Q470">
        <v>65.862115000000003</v>
      </c>
      <c r="R470">
        <v>1.441792</v>
      </c>
      <c r="S470" t="s">
        <v>6</v>
      </c>
      <c r="T470">
        <v>22.880053</v>
      </c>
      <c r="U470">
        <v>0.40351599999999999</v>
      </c>
      <c r="V470" t="s">
        <v>7</v>
      </c>
      <c r="W470">
        <v>8.2316470000000006</v>
      </c>
      <c r="X470">
        <v>5.2141E-2</v>
      </c>
      <c r="Y470" t="s">
        <v>8</v>
      </c>
      <c r="Z470">
        <v>22.849761000000001</v>
      </c>
      <c r="AA470">
        <v>0.364288</v>
      </c>
      <c r="AB470" t="s">
        <v>9</v>
      </c>
      <c r="AC470">
        <v>186.53766300000001</v>
      </c>
      <c r="AD470">
        <v>21.357962000000001</v>
      </c>
      <c r="AE470" t="s">
        <v>10</v>
      </c>
      <c r="AF470">
        <v>1.4090000000000001E-3</v>
      </c>
      <c r="AG470">
        <v>0</v>
      </c>
      <c r="AH470" t="s">
        <v>11</v>
      </c>
      <c r="AI470">
        <v>0.99511300000000003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190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304.81165199999998</v>
      </c>
      <c r="I471">
        <v>32.493549999999999</v>
      </c>
      <c r="J471" t="s">
        <v>3</v>
      </c>
      <c r="K471">
        <v>299.33310699999998</v>
      </c>
      <c r="L471">
        <v>32.215038</v>
      </c>
      <c r="M471" t="s">
        <v>4</v>
      </c>
      <c r="N471">
        <v>9.89269</v>
      </c>
      <c r="O471">
        <v>2.1235E-2</v>
      </c>
      <c r="P471" t="s">
        <v>5</v>
      </c>
      <c r="Q471">
        <v>73.101703000000001</v>
      </c>
      <c r="R471">
        <v>1.475533</v>
      </c>
      <c r="S471" t="s">
        <v>6</v>
      </c>
      <c r="T471">
        <v>25.374772</v>
      </c>
      <c r="U471">
        <v>0.43973600000000002</v>
      </c>
      <c r="V471" t="s">
        <v>7</v>
      </c>
      <c r="W471">
        <v>9.1403420000000004</v>
      </c>
      <c r="X471">
        <v>5.7299999999999997E-2</v>
      </c>
      <c r="Y471" t="s">
        <v>8</v>
      </c>
      <c r="Z471">
        <v>25.341926999999998</v>
      </c>
      <c r="AA471">
        <v>0.37787799999999999</v>
      </c>
      <c r="AB471" t="s">
        <v>9</v>
      </c>
      <c r="AC471">
        <v>207.14391599999999</v>
      </c>
      <c r="AD471">
        <v>26.150956000000001</v>
      </c>
      <c r="AE471" t="s">
        <v>10</v>
      </c>
      <c r="AF471">
        <v>1.366E-3</v>
      </c>
      <c r="AG471">
        <v>0</v>
      </c>
      <c r="AH471" t="s">
        <v>11</v>
      </c>
      <c r="AI471">
        <v>0.99511300000000003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190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335.00665800000002</v>
      </c>
      <c r="I472">
        <v>35.050789999999999</v>
      </c>
      <c r="J472" t="s">
        <v>3</v>
      </c>
      <c r="K472">
        <v>328.97532899999999</v>
      </c>
      <c r="L472">
        <v>34.639163000000003</v>
      </c>
      <c r="M472" t="s">
        <v>4</v>
      </c>
      <c r="N472">
        <v>10.879731</v>
      </c>
      <c r="O472">
        <v>2.4135E-2</v>
      </c>
      <c r="P472" t="s">
        <v>5</v>
      </c>
      <c r="Q472">
        <v>80.427359999999993</v>
      </c>
      <c r="R472">
        <v>1.6695610000000001</v>
      </c>
      <c r="S472" t="s">
        <v>6</v>
      </c>
      <c r="T472">
        <v>27.886127999999999</v>
      </c>
      <c r="U472">
        <v>0.44270100000000001</v>
      </c>
      <c r="V472" t="s">
        <v>7</v>
      </c>
      <c r="W472">
        <v>10.056244</v>
      </c>
      <c r="X472">
        <v>6.9176000000000001E-2</v>
      </c>
      <c r="Y472" t="s">
        <v>8</v>
      </c>
      <c r="Z472">
        <v>27.87914</v>
      </c>
      <c r="AA472">
        <v>0.44767600000000002</v>
      </c>
      <c r="AB472" t="s">
        <v>9</v>
      </c>
      <c r="AC472">
        <v>227.60346699999999</v>
      </c>
      <c r="AD472">
        <v>27.772411000000002</v>
      </c>
      <c r="AE472" t="s">
        <v>10</v>
      </c>
      <c r="AF472">
        <v>1.351E-3</v>
      </c>
      <c r="AG472">
        <v>0</v>
      </c>
      <c r="AH472" t="s">
        <v>11</v>
      </c>
      <c r="AI472">
        <v>0.99511400000000005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190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365.77400299999999</v>
      </c>
      <c r="I473">
        <v>35.376945999999997</v>
      </c>
      <c r="J473" t="s">
        <v>3</v>
      </c>
      <c r="K473">
        <v>359.19162</v>
      </c>
      <c r="L473">
        <v>35.073048999999997</v>
      </c>
      <c r="M473" t="s">
        <v>4</v>
      </c>
      <c r="N473">
        <v>11.870108999999999</v>
      </c>
      <c r="O473">
        <v>2.5322999999999998E-2</v>
      </c>
      <c r="P473" t="s">
        <v>5</v>
      </c>
      <c r="Q473">
        <v>87.756668000000005</v>
      </c>
      <c r="R473">
        <v>1.7451369999999999</v>
      </c>
      <c r="S473" t="s">
        <v>6</v>
      </c>
      <c r="T473">
        <v>30.404644000000001</v>
      </c>
      <c r="U473">
        <v>0.43420999999999998</v>
      </c>
      <c r="V473" t="s">
        <v>7</v>
      </c>
      <c r="W473">
        <v>10.984424000000001</v>
      </c>
      <c r="X473">
        <v>7.1440000000000003E-2</v>
      </c>
      <c r="Y473" t="s">
        <v>8</v>
      </c>
      <c r="Z473">
        <v>30.391147</v>
      </c>
      <c r="AA473">
        <v>0.46971800000000002</v>
      </c>
      <c r="AB473" t="s">
        <v>9</v>
      </c>
      <c r="AC473">
        <v>248.62442200000001</v>
      </c>
      <c r="AD473">
        <v>28.332419999999999</v>
      </c>
      <c r="AE473" t="s">
        <v>10</v>
      </c>
      <c r="AF473">
        <v>1.3339999999999999E-3</v>
      </c>
      <c r="AG473">
        <v>0</v>
      </c>
      <c r="AH473" t="s">
        <v>11</v>
      </c>
      <c r="AI473">
        <v>0.99511400000000005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190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396.33896900000002</v>
      </c>
      <c r="I474">
        <v>34.17192</v>
      </c>
      <c r="J474" t="s">
        <v>3</v>
      </c>
      <c r="K474">
        <v>389.21518800000001</v>
      </c>
      <c r="L474">
        <v>33.973360999999997</v>
      </c>
      <c r="M474" t="s">
        <v>4</v>
      </c>
      <c r="N474">
        <v>12.850695999999999</v>
      </c>
      <c r="O474">
        <v>2.6380000000000001E-2</v>
      </c>
      <c r="P474" t="s">
        <v>5</v>
      </c>
      <c r="Q474">
        <v>95.071876000000003</v>
      </c>
      <c r="R474">
        <v>1.7072480000000001</v>
      </c>
      <c r="S474" t="s">
        <v>6</v>
      </c>
      <c r="T474">
        <v>32.927602999999998</v>
      </c>
      <c r="U474">
        <v>0.424821</v>
      </c>
      <c r="V474" t="s">
        <v>7</v>
      </c>
      <c r="W474">
        <v>11.914241000000001</v>
      </c>
      <c r="X474">
        <v>7.7466999999999994E-2</v>
      </c>
      <c r="Y474" t="s">
        <v>8</v>
      </c>
      <c r="Z474">
        <v>32.873016</v>
      </c>
      <c r="AA474">
        <v>0.479213</v>
      </c>
      <c r="AB474" t="s">
        <v>9</v>
      </c>
      <c r="AC474">
        <v>269.46766700000001</v>
      </c>
      <c r="AD474">
        <v>27.358315000000001</v>
      </c>
      <c r="AE474" t="s">
        <v>10</v>
      </c>
      <c r="AF474">
        <v>1.3320000000000001E-3</v>
      </c>
      <c r="AG474">
        <v>0</v>
      </c>
      <c r="AH474" t="s">
        <v>11</v>
      </c>
      <c r="AI474">
        <v>0.99511400000000005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190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426.620362</v>
      </c>
      <c r="I475">
        <v>34.193046000000002</v>
      </c>
      <c r="J475" t="s">
        <v>3</v>
      </c>
      <c r="K475">
        <v>418.94549999999998</v>
      </c>
      <c r="L475">
        <v>33.955942</v>
      </c>
      <c r="M475" t="s">
        <v>4</v>
      </c>
      <c r="N475">
        <v>13.833651</v>
      </c>
      <c r="O475">
        <v>3.0252000000000001E-2</v>
      </c>
      <c r="P475" t="s">
        <v>5</v>
      </c>
      <c r="Q475">
        <v>102.36722</v>
      </c>
      <c r="R475">
        <v>1.55043</v>
      </c>
      <c r="S475" t="s">
        <v>6</v>
      </c>
      <c r="T475">
        <v>35.435186999999999</v>
      </c>
      <c r="U475">
        <v>0.42272100000000001</v>
      </c>
      <c r="V475" t="s">
        <v>7</v>
      </c>
      <c r="W475">
        <v>12.828602</v>
      </c>
      <c r="X475">
        <v>9.0240000000000001E-2</v>
      </c>
      <c r="Y475" t="s">
        <v>8</v>
      </c>
      <c r="Z475">
        <v>35.360900999999998</v>
      </c>
      <c r="AA475">
        <v>0.43187700000000001</v>
      </c>
      <c r="AB475" t="s">
        <v>9</v>
      </c>
      <c r="AC475">
        <v>290.032963</v>
      </c>
      <c r="AD475">
        <v>27.885767000000001</v>
      </c>
      <c r="AE475" t="s">
        <v>10</v>
      </c>
      <c r="AF475">
        <v>1.3159999999999999E-3</v>
      </c>
      <c r="AG475">
        <v>0</v>
      </c>
      <c r="AH475" t="s">
        <v>11</v>
      </c>
      <c r="AI475">
        <v>0.99511400000000005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190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456.82287500000001</v>
      </c>
      <c r="I476">
        <v>36.273400000000002</v>
      </c>
      <c r="J476" t="s">
        <v>3</v>
      </c>
      <c r="K476">
        <v>448.60066899999998</v>
      </c>
      <c r="L476">
        <v>36.023113000000002</v>
      </c>
      <c r="M476" t="s">
        <v>4</v>
      </c>
      <c r="N476">
        <v>14.818979000000001</v>
      </c>
      <c r="O476">
        <v>3.3230999999999997E-2</v>
      </c>
      <c r="P476" t="s">
        <v>5</v>
      </c>
      <c r="Q476">
        <v>109.642807</v>
      </c>
      <c r="R476">
        <v>1.554419</v>
      </c>
      <c r="S476" t="s">
        <v>6</v>
      </c>
      <c r="T476">
        <v>37.915232000000003</v>
      </c>
      <c r="U476">
        <v>0.45271600000000001</v>
      </c>
      <c r="V476" t="s">
        <v>7</v>
      </c>
      <c r="W476">
        <v>13.739528999999999</v>
      </c>
      <c r="X476">
        <v>9.4089000000000006E-2</v>
      </c>
      <c r="Y476" t="s">
        <v>8</v>
      </c>
      <c r="Z476">
        <v>37.846544999999999</v>
      </c>
      <c r="AA476">
        <v>0.42775000000000002</v>
      </c>
      <c r="AB476" t="s">
        <v>9</v>
      </c>
      <c r="AC476">
        <v>310.54655600000001</v>
      </c>
      <c r="AD476">
        <v>30.105354999999999</v>
      </c>
      <c r="AE476" t="s">
        <v>10</v>
      </c>
      <c r="AF476">
        <v>1.31E-3</v>
      </c>
      <c r="AG476">
        <v>0</v>
      </c>
      <c r="AH476" t="s">
        <v>11</v>
      </c>
      <c r="AI476">
        <v>0.99511400000000005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190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487.28645699999998</v>
      </c>
      <c r="I477">
        <v>40.779049999999998</v>
      </c>
      <c r="J477" t="s">
        <v>3</v>
      </c>
      <c r="K477">
        <v>478.52491800000001</v>
      </c>
      <c r="L477">
        <v>40.464846999999999</v>
      </c>
      <c r="M477" t="s">
        <v>4</v>
      </c>
      <c r="N477">
        <v>15.798462000000001</v>
      </c>
      <c r="O477">
        <v>3.5160999999999998E-2</v>
      </c>
      <c r="P477" t="s">
        <v>5</v>
      </c>
      <c r="Q477">
        <v>116.947885</v>
      </c>
      <c r="R477">
        <v>1.568117</v>
      </c>
      <c r="S477" t="s">
        <v>6</v>
      </c>
      <c r="T477">
        <v>40.428127000000003</v>
      </c>
      <c r="U477">
        <v>0.48705700000000002</v>
      </c>
      <c r="V477" t="s">
        <v>7</v>
      </c>
      <c r="W477">
        <v>14.650644</v>
      </c>
      <c r="X477">
        <v>9.7677E-2</v>
      </c>
      <c r="Y477" t="s">
        <v>8</v>
      </c>
      <c r="Z477">
        <v>40.343569000000002</v>
      </c>
      <c r="AA477">
        <v>0.441081</v>
      </c>
      <c r="AB477" t="s">
        <v>9</v>
      </c>
      <c r="AC477">
        <v>331.06862799999999</v>
      </c>
      <c r="AD477">
        <v>33.385809999999999</v>
      </c>
      <c r="AE477" t="s">
        <v>10</v>
      </c>
      <c r="AF477">
        <v>1.3079999999999999E-3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190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517.65141200000005</v>
      </c>
      <c r="I478">
        <v>43.128736000000004</v>
      </c>
      <c r="J478" t="s">
        <v>3</v>
      </c>
      <c r="K478">
        <v>508.34479800000003</v>
      </c>
      <c r="L478">
        <v>43.076009999999997</v>
      </c>
      <c r="M478" t="s">
        <v>4</v>
      </c>
      <c r="N478">
        <v>16.786683</v>
      </c>
      <c r="O478">
        <v>3.9128999999999997E-2</v>
      </c>
      <c r="P478" t="s">
        <v>5</v>
      </c>
      <c r="Q478">
        <v>124.288287</v>
      </c>
      <c r="R478">
        <v>1.534853</v>
      </c>
      <c r="S478" t="s">
        <v>6</v>
      </c>
      <c r="T478">
        <v>42.950459000000002</v>
      </c>
      <c r="U478">
        <v>0.51196900000000001</v>
      </c>
      <c r="V478" t="s">
        <v>7</v>
      </c>
      <c r="W478">
        <v>15.562996</v>
      </c>
      <c r="X478">
        <v>0.105988</v>
      </c>
      <c r="Y478" t="s">
        <v>8</v>
      </c>
      <c r="Z478">
        <v>42.854007000000003</v>
      </c>
      <c r="AA478">
        <v>0.43121799999999999</v>
      </c>
      <c r="AB478" t="s">
        <v>9</v>
      </c>
      <c r="AC478">
        <v>351.67618800000002</v>
      </c>
      <c r="AD478">
        <v>35.710693999999997</v>
      </c>
      <c r="AE478" t="s">
        <v>10</v>
      </c>
      <c r="AF478">
        <v>1.3010000000000001E-3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190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548.00199299999997</v>
      </c>
      <c r="I479">
        <v>45.951115999999999</v>
      </c>
      <c r="J479" t="s">
        <v>3</v>
      </c>
      <c r="K479">
        <v>538.15392899999995</v>
      </c>
      <c r="L479">
        <v>46.043571</v>
      </c>
      <c r="M479" t="s">
        <v>4</v>
      </c>
      <c r="N479">
        <v>17.787507999999999</v>
      </c>
      <c r="O479">
        <v>4.2374000000000002E-2</v>
      </c>
      <c r="P479" t="s">
        <v>5</v>
      </c>
      <c r="Q479">
        <v>131.60259099999999</v>
      </c>
      <c r="R479">
        <v>1.6565099999999999</v>
      </c>
      <c r="S479" t="s">
        <v>6</v>
      </c>
      <c r="T479">
        <v>45.468131999999997</v>
      </c>
      <c r="U479">
        <v>0.55073700000000003</v>
      </c>
      <c r="V479" t="s">
        <v>7</v>
      </c>
      <c r="W479">
        <v>16.472614</v>
      </c>
      <c r="X479">
        <v>0.10821600000000001</v>
      </c>
      <c r="Y479" t="s">
        <v>8</v>
      </c>
      <c r="Z479">
        <v>45.362247000000004</v>
      </c>
      <c r="AA479">
        <v>0.43921700000000002</v>
      </c>
      <c r="AB479" t="s">
        <v>9</v>
      </c>
      <c r="AC479">
        <v>372.25037200000003</v>
      </c>
      <c r="AD479">
        <v>39.018912999999998</v>
      </c>
      <c r="AE479" t="s">
        <v>10</v>
      </c>
      <c r="AF479">
        <v>1.286E-3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190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578.51138800000001</v>
      </c>
      <c r="I480">
        <v>51.032235999999997</v>
      </c>
      <c r="J480" t="s">
        <v>3</v>
      </c>
      <c r="K480">
        <v>568.10952899999995</v>
      </c>
      <c r="L480">
        <v>50.925812000000001</v>
      </c>
      <c r="M480" t="s">
        <v>4</v>
      </c>
      <c r="N480">
        <v>18.776536</v>
      </c>
      <c r="O480">
        <v>4.7810999999999999E-2</v>
      </c>
      <c r="P480" t="s">
        <v>5</v>
      </c>
      <c r="Q480">
        <v>138.959689</v>
      </c>
      <c r="R480">
        <v>2.1278000000000001</v>
      </c>
      <c r="S480" t="s">
        <v>6</v>
      </c>
      <c r="T480">
        <v>48.040745999999999</v>
      </c>
      <c r="U480">
        <v>0.78297099999999997</v>
      </c>
      <c r="V480" t="s">
        <v>7</v>
      </c>
      <c r="W480">
        <v>17.379085</v>
      </c>
      <c r="X480">
        <v>0.110765</v>
      </c>
      <c r="Y480" t="s">
        <v>8</v>
      </c>
      <c r="Z480">
        <v>47.883296000000001</v>
      </c>
      <c r="AA480">
        <v>0.46915899999999999</v>
      </c>
      <c r="AB480" t="s">
        <v>9</v>
      </c>
      <c r="AC480">
        <v>392.92950400000001</v>
      </c>
      <c r="AD480">
        <v>42.868651</v>
      </c>
      <c r="AE480" t="s">
        <v>10</v>
      </c>
      <c r="AF480">
        <v>1.2669999999999999E-3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190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608.82773999999995</v>
      </c>
      <c r="I481">
        <v>47.558852999999999</v>
      </c>
      <c r="J481" t="s">
        <v>3</v>
      </c>
      <c r="K481">
        <v>597.88242600000001</v>
      </c>
      <c r="L481">
        <v>47.671590999999999</v>
      </c>
      <c r="M481" t="s">
        <v>4</v>
      </c>
      <c r="N481">
        <v>19.762767</v>
      </c>
      <c r="O481">
        <v>4.6434999999999997E-2</v>
      </c>
      <c r="P481" t="s">
        <v>5</v>
      </c>
      <c r="Q481">
        <v>146.24750700000001</v>
      </c>
      <c r="R481">
        <v>2.2655419999999999</v>
      </c>
      <c r="S481" t="s">
        <v>6</v>
      </c>
      <c r="T481">
        <v>50.535767999999997</v>
      </c>
      <c r="U481">
        <v>0.80300800000000006</v>
      </c>
      <c r="V481" t="s">
        <v>7</v>
      </c>
      <c r="W481">
        <v>18.332820999999999</v>
      </c>
      <c r="X481">
        <v>0.203876</v>
      </c>
      <c r="Y481" t="s">
        <v>8</v>
      </c>
      <c r="Z481">
        <v>50.374383000000002</v>
      </c>
      <c r="AA481">
        <v>0.4481</v>
      </c>
      <c r="AB481" t="s">
        <v>9</v>
      </c>
      <c r="AC481">
        <v>413.49188800000002</v>
      </c>
      <c r="AD481">
        <v>43.253174999999999</v>
      </c>
      <c r="AE481" t="s">
        <v>10</v>
      </c>
      <c r="AF481">
        <v>1.2650000000000001E-3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191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191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191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191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191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191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191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191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191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191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191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191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191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191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191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191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191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191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191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191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192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25.476412</v>
      </c>
      <c r="I502">
        <v>1.4797089999999999</v>
      </c>
      <c r="J502" t="s">
        <v>3</v>
      </c>
      <c r="K502">
        <v>24.925056000000001</v>
      </c>
      <c r="L502">
        <v>1.477625</v>
      </c>
      <c r="M502" t="s">
        <v>4</v>
      </c>
      <c r="N502">
        <v>1.017306</v>
      </c>
      <c r="O502">
        <v>1.041E-3</v>
      </c>
      <c r="P502" t="s">
        <v>5</v>
      </c>
      <c r="Q502">
        <v>0</v>
      </c>
      <c r="R502">
        <v>0</v>
      </c>
      <c r="S502" t="s">
        <v>6</v>
      </c>
      <c r="T502">
        <v>2.4875259999999999</v>
      </c>
      <c r="U502">
        <v>9.5379999999999996E-3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6.5820000000000002E-3</v>
      </c>
      <c r="AD502">
        <v>1.5999999999999999E-5</v>
      </c>
      <c r="AE502" t="s">
        <v>10</v>
      </c>
      <c r="AF502">
        <v>0</v>
      </c>
      <c r="AG502">
        <v>0</v>
      </c>
      <c r="AH502" t="s">
        <v>11</v>
      </c>
      <c r="AI502">
        <v>0.99493299999999996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192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50.434472999999997</v>
      </c>
      <c r="I503">
        <v>3.5179459999999998</v>
      </c>
      <c r="J503" t="s">
        <v>3</v>
      </c>
      <c r="K503">
        <v>49.336376999999999</v>
      </c>
      <c r="L503">
        <v>3.5056729999999998</v>
      </c>
      <c r="M503" t="s">
        <v>4</v>
      </c>
      <c r="N503">
        <v>2.0170360000000001</v>
      </c>
      <c r="O503">
        <v>2.0479999999999999E-3</v>
      </c>
      <c r="P503" t="s">
        <v>5</v>
      </c>
      <c r="Q503">
        <v>0</v>
      </c>
      <c r="R503">
        <v>0</v>
      </c>
      <c r="S503" t="s">
        <v>6</v>
      </c>
      <c r="T503">
        <v>4.9312870000000002</v>
      </c>
      <c r="U503">
        <v>1.7336000000000001E-2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3.2599999999999999E-3</v>
      </c>
      <c r="AD503">
        <v>6.0000000000000002E-6</v>
      </c>
      <c r="AE503" t="s">
        <v>10</v>
      </c>
      <c r="AF503">
        <v>0</v>
      </c>
      <c r="AG503">
        <v>0</v>
      </c>
      <c r="AH503" t="s">
        <v>11</v>
      </c>
      <c r="AI503">
        <v>0.99507800000000002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192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75.482015000000004</v>
      </c>
      <c r="I504">
        <v>4.9418199999999999</v>
      </c>
      <c r="J504" t="s">
        <v>3</v>
      </c>
      <c r="K504">
        <v>73.840461000000005</v>
      </c>
      <c r="L504">
        <v>4.8909099999999999</v>
      </c>
      <c r="M504" t="s">
        <v>4</v>
      </c>
      <c r="N504">
        <v>3.0149620000000001</v>
      </c>
      <c r="O504">
        <v>4.0819999999999997E-3</v>
      </c>
      <c r="P504" t="s">
        <v>5</v>
      </c>
      <c r="Q504">
        <v>0</v>
      </c>
      <c r="R504">
        <v>0</v>
      </c>
      <c r="S504" t="s">
        <v>6</v>
      </c>
      <c r="T504">
        <v>7.364611</v>
      </c>
      <c r="U504">
        <v>2.6106000000000001E-2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2.189E-3</v>
      </c>
      <c r="AD504">
        <v>1.9999999999999999E-6</v>
      </c>
      <c r="AE504" t="s">
        <v>10</v>
      </c>
      <c r="AF504">
        <v>0</v>
      </c>
      <c r="AG504">
        <v>0</v>
      </c>
      <c r="AH504" t="s">
        <v>11</v>
      </c>
      <c r="AI504">
        <v>0.99509199999999998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192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100.879454</v>
      </c>
      <c r="I505">
        <v>9.4009710000000002</v>
      </c>
      <c r="J505" t="s">
        <v>3</v>
      </c>
      <c r="K505">
        <v>98.697433000000004</v>
      </c>
      <c r="L505">
        <v>9.2777340000000006</v>
      </c>
      <c r="M505" t="s">
        <v>4</v>
      </c>
      <c r="N505">
        <v>4.0104579999999999</v>
      </c>
      <c r="O505">
        <v>6.1009999999999997E-3</v>
      </c>
      <c r="P505" t="s">
        <v>5</v>
      </c>
      <c r="Q505">
        <v>0</v>
      </c>
      <c r="R505">
        <v>0</v>
      </c>
      <c r="S505" t="s">
        <v>6</v>
      </c>
      <c r="T505">
        <v>9.7932330000000007</v>
      </c>
      <c r="U505">
        <v>3.4671E-2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1.8320000000000001E-3</v>
      </c>
      <c r="AD505">
        <v>9.9999999999999995E-7</v>
      </c>
      <c r="AE505" t="s">
        <v>10</v>
      </c>
      <c r="AF505">
        <v>0</v>
      </c>
      <c r="AG505">
        <v>0</v>
      </c>
      <c r="AH505" t="s">
        <v>11</v>
      </c>
      <c r="AI505">
        <v>0.99510100000000001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192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126.21630999999999</v>
      </c>
      <c r="I506">
        <v>13.652874000000001</v>
      </c>
      <c r="J506" t="s">
        <v>3</v>
      </c>
      <c r="K506">
        <v>123.49726</v>
      </c>
      <c r="L506">
        <v>13.521298</v>
      </c>
      <c r="M506" t="s">
        <v>4</v>
      </c>
      <c r="N506">
        <v>5.0062439999999997</v>
      </c>
      <c r="O506">
        <v>8.8190000000000004E-3</v>
      </c>
      <c r="P506" t="s">
        <v>5</v>
      </c>
      <c r="Q506">
        <v>0</v>
      </c>
      <c r="R506">
        <v>0</v>
      </c>
      <c r="S506" t="s">
        <v>6</v>
      </c>
      <c r="T506">
        <v>12.245984999999999</v>
      </c>
      <c r="U506">
        <v>4.7470999999999999E-2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1.702E-3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0.99510799999999999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192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151.132307</v>
      </c>
      <c r="I507">
        <v>15.385894</v>
      </c>
      <c r="J507" t="s">
        <v>3</v>
      </c>
      <c r="K507">
        <v>147.85592600000001</v>
      </c>
      <c r="L507">
        <v>15.206948000000001</v>
      </c>
      <c r="M507" t="s">
        <v>4</v>
      </c>
      <c r="N507">
        <v>6.003857</v>
      </c>
      <c r="O507">
        <v>1.0017E-2</v>
      </c>
      <c r="P507" t="s">
        <v>5</v>
      </c>
      <c r="Q507">
        <v>0</v>
      </c>
      <c r="R507">
        <v>0</v>
      </c>
      <c r="S507" t="s">
        <v>6</v>
      </c>
      <c r="T507">
        <v>14.684476</v>
      </c>
      <c r="U507">
        <v>6.4016000000000003E-2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1.5889999999999999E-3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0.99511099999999997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192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176.402852</v>
      </c>
      <c r="I508">
        <v>18.087999</v>
      </c>
      <c r="J508" t="s">
        <v>3</v>
      </c>
      <c r="K508">
        <v>172.58287200000001</v>
      </c>
      <c r="L508">
        <v>17.684267999999999</v>
      </c>
      <c r="M508" t="s">
        <v>4</v>
      </c>
      <c r="N508">
        <v>6.9954190000000001</v>
      </c>
      <c r="O508">
        <v>1.1224E-2</v>
      </c>
      <c r="P508" t="s">
        <v>5</v>
      </c>
      <c r="Q508">
        <v>0</v>
      </c>
      <c r="R508">
        <v>0</v>
      </c>
      <c r="S508" t="s">
        <v>6</v>
      </c>
      <c r="T508">
        <v>17.112158000000001</v>
      </c>
      <c r="U508">
        <v>7.5220999999999996E-2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1.5510000000000001E-3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0.99511300000000003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192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201.18876900000001</v>
      </c>
      <c r="I509">
        <v>20.538349</v>
      </c>
      <c r="J509" t="s">
        <v>3</v>
      </c>
      <c r="K509">
        <v>196.83127899999999</v>
      </c>
      <c r="L509">
        <v>20.158916999999999</v>
      </c>
      <c r="M509" t="s">
        <v>4</v>
      </c>
      <c r="N509">
        <v>7.9873390000000004</v>
      </c>
      <c r="O509">
        <v>1.2503999999999999E-2</v>
      </c>
      <c r="P509" t="s">
        <v>5</v>
      </c>
      <c r="Q509">
        <v>0</v>
      </c>
      <c r="R509">
        <v>0</v>
      </c>
      <c r="S509" t="s">
        <v>6</v>
      </c>
      <c r="T509">
        <v>19.532315000000001</v>
      </c>
      <c r="U509">
        <v>8.0312999999999996E-2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1.4859999999999999E-3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0.99511300000000003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192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226.029369</v>
      </c>
      <c r="I510">
        <v>28.98011</v>
      </c>
      <c r="J510" t="s">
        <v>3</v>
      </c>
      <c r="K510">
        <v>221.133611</v>
      </c>
      <c r="L510">
        <v>28.502383999999999</v>
      </c>
      <c r="M510" t="s">
        <v>4</v>
      </c>
      <c r="N510">
        <v>8.9739620000000002</v>
      </c>
      <c r="O510">
        <v>1.4446000000000001E-2</v>
      </c>
      <c r="P510" t="s">
        <v>5</v>
      </c>
      <c r="Q510">
        <v>0</v>
      </c>
      <c r="R510">
        <v>0</v>
      </c>
      <c r="S510" t="s">
        <v>6</v>
      </c>
      <c r="T510">
        <v>21.957798</v>
      </c>
      <c r="U510">
        <v>9.4768000000000005E-2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1.413E-3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0.99511300000000003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192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251.23087699999999</v>
      </c>
      <c r="I511">
        <v>34.222763999999998</v>
      </c>
      <c r="J511" t="s">
        <v>3</v>
      </c>
      <c r="K511">
        <v>245.79250999999999</v>
      </c>
      <c r="L511">
        <v>33.725717000000003</v>
      </c>
      <c r="M511" t="s">
        <v>4</v>
      </c>
      <c r="N511">
        <v>9.9687079999999995</v>
      </c>
      <c r="O511">
        <v>1.5630999999999999E-2</v>
      </c>
      <c r="P511" t="s">
        <v>5</v>
      </c>
      <c r="Q511">
        <v>0</v>
      </c>
      <c r="R511">
        <v>0</v>
      </c>
      <c r="S511" t="s">
        <v>6</v>
      </c>
      <c r="T511">
        <v>24.409322</v>
      </c>
      <c r="U511">
        <v>0.106823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1.353E-3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0.99511400000000005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192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276.26660800000002</v>
      </c>
      <c r="I512">
        <v>40.422387999999998</v>
      </c>
      <c r="J512" t="s">
        <v>3</v>
      </c>
      <c r="K512">
        <v>270.28818699999999</v>
      </c>
      <c r="L512">
        <v>39.719465999999997</v>
      </c>
      <c r="M512" t="s">
        <v>4</v>
      </c>
      <c r="N512">
        <v>10.999734999999999</v>
      </c>
      <c r="O512">
        <v>4.6866999999999999E-2</v>
      </c>
      <c r="P512" t="s">
        <v>5</v>
      </c>
      <c r="Q512">
        <v>0</v>
      </c>
      <c r="R512">
        <v>0</v>
      </c>
      <c r="S512" t="s">
        <v>6</v>
      </c>
      <c r="T512">
        <v>26.859749000000001</v>
      </c>
      <c r="U512">
        <v>0.14141599999999999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1.3489999999999999E-3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0.99511400000000005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192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301.41090100000002</v>
      </c>
      <c r="I513">
        <v>52.337665000000001</v>
      </c>
      <c r="J513" t="s">
        <v>3</v>
      </c>
      <c r="K513">
        <v>294.89466599999997</v>
      </c>
      <c r="L513">
        <v>51.486170999999999</v>
      </c>
      <c r="M513" t="s">
        <v>4</v>
      </c>
      <c r="N513">
        <v>11.991217000000001</v>
      </c>
      <c r="O513">
        <v>5.2670000000000002E-2</v>
      </c>
      <c r="P513" t="s">
        <v>5</v>
      </c>
      <c r="Q513">
        <v>0</v>
      </c>
      <c r="R513">
        <v>0</v>
      </c>
      <c r="S513" t="s">
        <v>6</v>
      </c>
      <c r="T513">
        <v>29.330504000000001</v>
      </c>
      <c r="U513">
        <v>0.227467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1.3159999999999999E-3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0.99511400000000005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192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326.32301000000001</v>
      </c>
      <c r="I514">
        <v>58.075825999999999</v>
      </c>
      <c r="J514" t="s">
        <v>3</v>
      </c>
      <c r="K514">
        <v>319.26288599999998</v>
      </c>
      <c r="L514">
        <v>57.242525999999998</v>
      </c>
      <c r="M514" t="s">
        <v>4</v>
      </c>
      <c r="N514">
        <v>12.980506</v>
      </c>
      <c r="O514">
        <v>5.6357999999999998E-2</v>
      </c>
      <c r="P514" t="s">
        <v>5</v>
      </c>
      <c r="Q514">
        <v>0</v>
      </c>
      <c r="R514">
        <v>0</v>
      </c>
      <c r="S514" t="s">
        <v>6</v>
      </c>
      <c r="T514">
        <v>31.760107999999999</v>
      </c>
      <c r="U514">
        <v>0.24099599999999999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1.2930000000000001E-3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0.99511400000000005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192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351.34702499999997</v>
      </c>
      <c r="I515">
        <v>59.611314</v>
      </c>
      <c r="J515" t="s">
        <v>3</v>
      </c>
      <c r="K515">
        <v>343.75012199999998</v>
      </c>
      <c r="L515">
        <v>58.838047000000003</v>
      </c>
      <c r="M515" t="s">
        <v>4</v>
      </c>
      <c r="N515">
        <v>13.970837</v>
      </c>
      <c r="O515">
        <v>5.6967999999999998E-2</v>
      </c>
      <c r="P515" t="s">
        <v>5</v>
      </c>
      <c r="Q515">
        <v>0</v>
      </c>
      <c r="R515">
        <v>0</v>
      </c>
      <c r="S515" t="s">
        <v>6</v>
      </c>
      <c r="T515">
        <v>34.187626000000002</v>
      </c>
      <c r="U515">
        <v>0.24097299999999999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1.291E-3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0.99511499999999997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192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376.20575700000001</v>
      </c>
      <c r="I516">
        <v>58.809784000000001</v>
      </c>
      <c r="J516" t="s">
        <v>3</v>
      </c>
      <c r="K516">
        <v>368.07191</v>
      </c>
      <c r="L516">
        <v>57.996212999999997</v>
      </c>
      <c r="M516" t="s">
        <v>4</v>
      </c>
      <c r="N516">
        <v>14.965553999999999</v>
      </c>
      <c r="O516">
        <v>5.6738999999999998E-2</v>
      </c>
      <c r="P516" t="s">
        <v>5</v>
      </c>
      <c r="Q516">
        <v>0</v>
      </c>
      <c r="R516">
        <v>0</v>
      </c>
      <c r="S516" t="s">
        <v>6</v>
      </c>
      <c r="T516">
        <v>36.607796999999998</v>
      </c>
      <c r="U516">
        <v>0.24563499999999999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1.268E-3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0.99511499999999997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192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401.18745899999999</v>
      </c>
      <c r="I517">
        <v>58.603364999999997</v>
      </c>
      <c r="J517" t="s">
        <v>3</v>
      </c>
      <c r="K517">
        <v>392.51166599999999</v>
      </c>
      <c r="L517">
        <v>57.76858</v>
      </c>
      <c r="M517" t="s">
        <v>4</v>
      </c>
      <c r="N517">
        <v>15.957281</v>
      </c>
      <c r="O517">
        <v>5.5982999999999998E-2</v>
      </c>
      <c r="P517" t="s">
        <v>5</v>
      </c>
      <c r="Q517">
        <v>0</v>
      </c>
      <c r="R517">
        <v>0</v>
      </c>
      <c r="S517" t="s">
        <v>6</v>
      </c>
      <c r="T517">
        <v>39.018918999999997</v>
      </c>
      <c r="U517">
        <v>0.243809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1.268E-3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0.99511499999999997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192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426.11888499999998</v>
      </c>
      <c r="I518">
        <v>63.709294</v>
      </c>
      <c r="J518" t="s">
        <v>3</v>
      </c>
      <c r="K518">
        <v>416.90497900000003</v>
      </c>
      <c r="L518">
        <v>62.921405</v>
      </c>
      <c r="M518" t="s">
        <v>4</v>
      </c>
      <c r="N518">
        <v>16.973099999999999</v>
      </c>
      <c r="O518">
        <v>6.6937999999999998E-2</v>
      </c>
      <c r="P518" t="s">
        <v>5</v>
      </c>
      <c r="Q518">
        <v>0</v>
      </c>
      <c r="R518">
        <v>0</v>
      </c>
      <c r="S518" t="s">
        <v>6</v>
      </c>
      <c r="T518">
        <v>41.412883999999998</v>
      </c>
      <c r="U518">
        <v>0.24859800000000001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1.268E-3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0.99511499999999997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192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451.24694499999998</v>
      </c>
      <c r="I519">
        <v>70.198932999999997</v>
      </c>
      <c r="J519" t="s">
        <v>3</v>
      </c>
      <c r="K519">
        <v>441.49189899999999</v>
      </c>
      <c r="L519">
        <v>69.316010000000006</v>
      </c>
      <c r="M519" t="s">
        <v>4</v>
      </c>
      <c r="N519">
        <v>17.965834000000001</v>
      </c>
      <c r="O519">
        <v>6.8981000000000001E-2</v>
      </c>
      <c r="P519" t="s">
        <v>5</v>
      </c>
      <c r="Q519">
        <v>0</v>
      </c>
      <c r="R519">
        <v>0</v>
      </c>
      <c r="S519" t="s">
        <v>6</v>
      </c>
      <c r="T519">
        <v>43.888497000000001</v>
      </c>
      <c r="U519">
        <v>0.47249400000000003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1.266E-3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0.99511499999999997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192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476.20256899999998</v>
      </c>
      <c r="I520">
        <v>68.536259000000001</v>
      </c>
      <c r="J520" t="s">
        <v>3</v>
      </c>
      <c r="K520">
        <v>465.90858400000002</v>
      </c>
      <c r="L520">
        <v>67.626531</v>
      </c>
      <c r="M520" t="s">
        <v>4</v>
      </c>
      <c r="N520">
        <v>18.977726000000001</v>
      </c>
      <c r="O520">
        <v>8.0929000000000001E-2</v>
      </c>
      <c r="P520" t="s">
        <v>5</v>
      </c>
      <c r="Q520">
        <v>0</v>
      </c>
      <c r="R520">
        <v>0</v>
      </c>
      <c r="S520" t="s">
        <v>6</v>
      </c>
      <c r="T520">
        <v>46.296328000000003</v>
      </c>
      <c r="U520">
        <v>0.53701600000000005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1.2639999999999999E-3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192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501.41070100000002</v>
      </c>
      <c r="I521">
        <v>76.919387</v>
      </c>
      <c r="J521" t="s">
        <v>3</v>
      </c>
      <c r="K521">
        <v>490.57904000000002</v>
      </c>
      <c r="L521">
        <v>76.004363999999995</v>
      </c>
      <c r="M521" t="s">
        <v>4</v>
      </c>
      <c r="N521">
        <v>19.975141000000001</v>
      </c>
      <c r="O521">
        <v>8.1185999999999994E-2</v>
      </c>
      <c r="P521" t="s">
        <v>5</v>
      </c>
      <c r="Q521">
        <v>0</v>
      </c>
      <c r="R521">
        <v>0</v>
      </c>
      <c r="S521" t="s">
        <v>6</v>
      </c>
      <c r="T521">
        <v>48.702736000000002</v>
      </c>
      <c r="U521">
        <v>0.54060600000000003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1.2570000000000001E-3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193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23.936357999999998</v>
      </c>
      <c r="I522">
        <v>0.334897</v>
      </c>
      <c r="J522" t="s">
        <v>3</v>
      </c>
      <c r="K522">
        <v>23.368344</v>
      </c>
      <c r="L522">
        <v>0.32130700000000001</v>
      </c>
      <c r="M522" t="s">
        <v>4</v>
      </c>
      <c r="N522">
        <v>0.99642799999999998</v>
      </c>
      <c r="O522">
        <v>2.7399999999999998E-3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6.2519999999999997E-3</v>
      </c>
      <c r="AG522">
        <v>1.8E-5</v>
      </c>
      <c r="AH522" t="s">
        <v>11</v>
      </c>
      <c r="AI522">
        <v>0.99485999999999997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193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47.341819999999998</v>
      </c>
      <c r="I523">
        <v>0.62907500000000005</v>
      </c>
      <c r="J523" t="s">
        <v>3</v>
      </c>
      <c r="K523">
        <v>46.233818999999997</v>
      </c>
      <c r="L523">
        <v>0.62389399999999995</v>
      </c>
      <c r="M523" t="s">
        <v>4</v>
      </c>
      <c r="N523">
        <v>1.982836</v>
      </c>
      <c r="O523">
        <v>5.2440000000000004E-3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4.8110000000000002E-3</v>
      </c>
      <c r="AG523">
        <v>1.5E-5</v>
      </c>
      <c r="AH523" t="s">
        <v>11</v>
      </c>
      <c r="AI523">
        <v>0.99505699999999997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193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71.025327000000004</v>
      </c>
      <c r="I524">
        <v>2.6262210000000001</v>
      </c>
      <c r="J524" t="s">
        <v>3</v>
      </c>
      <c r="K524">
        <v>69.370752999999993</v>
      </c>
      <c r="L524">
        <v>2.6357750000000002</v>
      </c>
      <c r="M524" t="s">
        <v>4</v>
      </c>
      <c r="N524">
        <v>2.9741499999999998</v>
      </c>
      <c r="O524">
        <v>1.1180000000000001E-2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3.47E-3</v>
      </c>
      <c r="AG524">
        <v>7.9999999999999996E-6</v>
      </c>
      <c r="AH524" t="s">
        <v>11</v>
      </c>
      <c r="AI524">
        <v>0.99509000000000003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193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94.557012</v>
      </c>
      <c r="I525">
        <v>2.7339069999999999</v>
      </c>
      <c r="J525" t="s">
        <v>3</v>
      </c>
      <c r="K525">
        <v>92.35633</v>
      </c>
      <c r="L525">
        <v>2.7260589999999998</v>
      </c>
      <c r="M525" t="s">
        <v>4</v>
      </c>
      <c r="N525">
        <v>3.9514339999999999</v>
      </c>
      <c r="O525">
        <v>1.1884E-2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2.617E-3</v>
      </c>
      <c r="AG525">
        <v>6.0000000000000002E-6</v>
      </c>
      <c r="AH525" t="s">
        <v>11</v>
      </c>
      <c r="AI525">
        <v>0.99509700000000001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193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118.106128</v>
      </c>
      <c r="I526">
        <v>2.96556</v>
      </c>
      <c r="J526" t="s">
        <v>3</v>
      </c>
      <c r="K526">
        <v>115.36344200000001</v>
      </c>
      <c r="L526">
        <v>2.9362439999999999</v>
      </c>
      <c r="M526" t="s">
        <v>4</v>
      </c>
      <c r="N526">
        <v>4.9435200000000004</v>
      </c>
      <c r="O526">
        <v>1.7000999999999999E-2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2.0969999999999999E-3</v>
      </c>
      <c r="AG526">
        <v>3.9999999999999998E-6</v>
      </c>
      <c r="AH526" t="s">
        <v>11</v>
      </c>
      <c r="AI526">
        <v>0.99510699999999996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193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141.72154599999999</v>
      </c>
      <c r="I527">
        <v>3.3516460000000001</v>
      </c>
      <c r="J527" t="s">
        <v>3</v>
      </c>
      <c r="K527">
        <v>138.42931400000001</v>
      </c>
      <c r="L527">
        <v>3.341278</v>
      </c>
      <c r="M527" t="s">
        <v>4</v>
      </c>
      <c r="N527">
        <v>5.9223460000000001</v>
      </c>
      <c r="O527">
        <v>1.7777999999999999E-2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1.72E-3</v>
      </c>
      <c r="AG527">
        <v>9.9999999999999995E-7</v>
      </c>
      <c r="AH527" t="s">
        <v>11</v>
      </c>
      <c r="AI527">
        <v>0.99510900000000002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193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165.31787800000001</v>
      </c>
      <c r="I528">
        <v>4.2296290000000001</v>
      </c>
      <c r="J528" t="s">
        <v>3</v>
      </c>
      <c r="K528">
        <v>161.47563500000001</v>
      </c>
      <c r="L528">
        <v>4.1471479999999996</v>
      </c>
      <c r="M528" t="s">
        <v>4</v>
      </c>
      <c r="N528">
        <v>6.90062</v>
      </c>
      <c r="O528">
        <v>1.7433000000000001E-2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1.6260000000000001E-3</v>
      </c>
      <c r="AG528">
        <v>9.9999999999999995E-7</v>
      </c>
      <c r="AH528" t="s">
        <v>11</v>
      </c>
      <c r="AI528">
        <v>0.99511099999999997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193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188.90843100000001</v>
      </c>
      <c r="I529">
        <v>5.5762330000000002</v>
      </c>
      <c r="J529" t="s">
        <v>3</v>
      </c>
      <c r="K529">
        <v>184.521199</v>
      </c>
      <c r="L529">
        <v>5.4374779999999996</v>
      </c>
      <c r="M529" t="s">
        <v>4</v>
      </c>
      <c r="N529">
        <v>7.8795019999999996</v>
      </c>
      <c r="O529">
        <v>1.8627000000000001E-2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1.5120000000000001E-3</v>
      </c>
      <c r="AG529">
        <v>0</v>
      </c>
      <c r="AH529" t="s">
        <v>11</v>
      </c>
      <c r="AI529">
        <v>0.99511099999999997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193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212.69104200000001</v>
      </c>
      <c r="I530">
        <v>9.2674810000000001</v>
      </c>
      <c r="J530" t="s">
        <v>3</v>
      </c>
      <c r="K530">
        <v>207.708347</v>
      </c>
      <c r="L530">
        <v>8.5011030000000005</v>
      </c>
      <c r="M530" t="s">
        <v>4</v>
      </c>
      <c r="N530">
        <v>8.9262420000000002</v>
      </c>
      <c r="O530">
        <v>0.204343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1.464E-3</v>
      </c>
      <c r="AG530">
        <v>0</v>
      </c>
      <c r="AH530" t="s">
        <v>11</v>
      </c>
      <c r="AI530">
        <v>0.995112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193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236.334509</v>
      </c>
      <c r="I531">
        <v>9.5668629999999997</v>
      </c>
      <c r="J531" t="s">
        <v>3</v>
      </c>
      <c r="K531">
        <v>230.80605499999999</v>
      </c>
      <c r="L531">
        <v>8.7384500000000003</v>
      </c>
      <c r="M531" t="s">
        <v>4</v>
      </c>
      <c r="N531">
        <v>9.9099009999999996</v>
      </c>
      <c r="O531">
        <v>0.204655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1.4499999999999999E-3</v>
      </c>
      <c r="AG531">
        <v>0</v>
      </c>
      <c r="AH531" t="s">
        <v>11</v>
      </c>
      <c r="AI531">
        <v>0.99511400000000005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193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259.88616999999999</v>
      </c>
      <c r="I532">
        <v>10.029776</v>
      </c>
      <c r="J532" t="s">
        <v>3</v>
      </c>
      <c r="K532">
        <v>253.80293699999999</v>
      </c>
      <c r="L532">
        <v>9.2288440000000005</v>
      </c>
      <c r="M532" t="s">
        <v>4</v>
      </c>
      <c r="N532">
        <v>10.893367</v>
      </c>
      <c r="O532">
        <v>0.21285200000000001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1.4059999999999999E-3</v>
      </c>
      <c r="AG532">
        <v>0</v>
      </c>
      <c r="AH532" t="s">
        <v>11</v>
      </c>
      <c r="AI532">
        <v>0.99511400000000005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193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283.48786899999999</v>
      </c>
      <c r="I533">
        <v>11.078647</v>
      </c>
      <c r="J533" t="s">
        <v>3</v>
      </c>
      <c r="K533">
        <v>276.85860300000002</v>
      </c>
      <c r="L533">
        <v>10.34266</v>
      </c>
      <c r="M533" t="s">
        <v>4</v>
      </c>
      <c r="N533">
        <v>11.865658</v>
      </c>
      <c r="O533">
        <v>0.21138799999999999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1.3910000000000001E-3</v>
      </c>
      <c r="AG533">
        <v>0</v>
      </c>
      <c r="AH533" t="s">
        <v>11</v>
      </c>
      <c r="AI533">
        <v>0.99511400000000005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193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307.24058200000002</v>
      </c>
      <c r="I534">
        <v>11.093736</v>
      </c>
      <c r="J534" t="s">
        <v>3</v>
      </c>
      <c r="K534">
        <v>300.06275900000003</v>
      </c>
      <c r="L534">
        <v>10.418120999999999</v>
      </c>
      <c r="M534" t="s">
        <v>4</v>
      </c>
      <c r="N534">
        <v>12.850498999999999</v>
      </c>
      <c r="O534">
        <v>0.21132799999999999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1.354E-3</v>
      </c>
      <c r="AG534">
        <v>0</v>
      </c>
      <c r="AH534" t="s">
        <v>11</v>
      </c>
      <c r="AI534">
        <v>0.99511499999999997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193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330.65732700000001</v>
      </c>
      <c r="I535">
        <v>11.642029000000001</v>
      </c>
      <c r="J535" t="s">
        <v>3</v>
      </c>
      <c r="K535">
        <v>322.93539199999998</v>
      </c>
      <c r="L535">
        <v>10.926463</v>
      </c>
      <c r="M535" t="s">
        <v>4</v>
      </c>
      <c r="N535">
        <v>13.836494</v>
      </c>
      <c r="O535">
        <v>0.21163299999999999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1.3290000000000001E-3</v>
      </c>
      <c r="AG535">
        <v>0</v>
      </c>
      <c r="AH535" t="s">
        <v>11</v>
      </c>
      <c r="AI535">
        <v>0.99511499999999997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193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354.22018700000001</v>
      </c>
      <c r="I536">
        <v>12.186299</v>
      </c>
      <c r="J536" t="s">
        <v>3</v>
      </c>
      <c r="K536">
        <v>345.95624900000001</v>
      </c>
      <c r="L536">
        <v>11.46077</v>
      </c>
      <c r="M536" t="s">
        <v>4</v>
      </c>
      <c r="N536">
        <v>14.824566000000001</v>
      </c>
      <c r="O536">
        <v>0.21837400000000001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1.304E-3</v>
      </c>
      <c r="AG536">
        <v>0</v>
      </c>
      <c r="AH536" t="s">
        <v>11</v>
      </c>
      <c r="AI536">
        <v>0.99511499999999997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193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377.756595</v>
      </c>
      <c r="I537">
        <v>12.188904000000001</v>
      </c>
      <c r="J537" t="s">
        <v>3</v>
      </c>
      <c r="K537">
        <v>368.94707899999997</v>
      </c>
      <c r="L537">
        <v>11.509156000000001</v>
      </c>
      <c r="M537" t="s">
        <v>4</v>
      </c>
      <c r="N537">
        <v>15.803487000000001</v>
      </c>
      <c r="O537">
        <v>0.21888299999999999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1.291E-3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193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401.368135</v>
      </c>
      <c r="I538">
        <v>14.326432</v>
      </c>
      <c r="J538" t="s">
        <v>3</v>
      </c>
      <c r="K538">
        <v>392.016571</v>
      </c>
      <c r="L538">
        <v>13.560682</v>
      </c>
      <c r="M538" t="s">
        <v>4</v>
      </c>
      <c r="N538">
        <v>16.785326000000001</v>
      </c>
      <c r="O538">
        <v>0.22811100000000001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1.286E-3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193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425.24118900000002</v>
      </c>
      <c r="I539">
        <v>13.153347999999999</v>
      </c>
      <c r="J539" t="s">
        <v>3</v>
      </c>
      <c r="K539">
        <v>415.34024199999999</v>
      </c>
      <c r="L539">
        <v>12.313736</v>
      </c>
      <c r="M539" t="s">
        <v>4</v>
      </c>
      <c r="N539">
        <v>17.776909</v>
      </c>
      <c r="O539">
        <v>0.22930400000000001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1.2849999999999999E-3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193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448.75894799999998</v>
      </c>
      <c r="I540">
        <v>13.70058</v>
      </c>
      <c r="J540" t="s">
        <v>3</v>
      </c>
      <c r="K540">
        <v>438.31817100000001</v>
      </c>
      <c r="L540">
        <v>12.905839</v>
      </c>
      <c r="M540" t="s">
        <v>4</v>
      </c>
      <c r="N540">
        <v>18.758469000000002</v>
      </c>
      <c r="O540">
        <v>0.23083500000000001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1.2830000000000001E-3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193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472.37161400000002</v>
      </c>
      <c r="I541">
        <v>12.741709999999999</v>
      </c>
      <c r="J541" t="s">
        <v>3</v>
      </c>
      <c r="K541">
        <v>461.32585399999999</v>
      </c>
      <c r="L541">
        <v>12.269608</v>
      </c>
      <c r="M541" t="s">
        <v>4</v>
      </c>
      <c r="N541">
        <v>19.750692999999998</v>
      </c>
      <c r="O541">
        <v>0.23169500000000001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1.281E-3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194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194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194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194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194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194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194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194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194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194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194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194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194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194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194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194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194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194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194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194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195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24.054144000000001</v>
      </c>
      <c r="I562">
        <v>0.39524799999999999</v>
      </c>
      <c r="J562" t="s">
        <v>3</v>
      </c>
      <c r="K562">
        <v>23.500741999999999</v>
      </c>
      <c r="L562">
        <v>0.39180599999999999</v>
      </c>
      <c r="M562" t="s">
        <v>4</v>
      </c>
      <c r="N562">
        <v>0.993282</v>
      </c>
      <c r="O562">
        <v>8.5599999999999999E-4</v>
      </c>
      <c r="P562" t="s">
        <v>5</v>
      </c>
      <c r="Q562">
        <v>0</v>
      </c>
      <c r="R562">
        <v>0</v>
      </c>
      <c r="S562" t="s">
        <v>6</v>
      </c>
      <c r="T562">
        <v>2.462901</v>
      </c>
      <c r="U562">
        <v>6.123E-3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6.1130000000000004E-3</v>
      </c>
      <c r="AD562">
        <v>1.7E-5</v>
      </c>
      <c r="AE562" t="s">
        <v>10</v>
      </c>
      <c r="AF562">
        <v>0</v>
      </c>
      <c r="AG562">
        <v>0</v>
      </c>
      <c r="AH562" t="s">
        <v>11</v>
      </c>
      <c r="AI562">
        <v>0.99494700000000003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195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47.950159999999997</v>
      </c>
      <c r="I563">
        <v>0.84520200000000001</v>
      </c>
      <c r="J563" t="s">
        <v>3</v>
      </c>
      <c r="K563">
        <v>46.822527999999998</v>
      </c>
      <c r="L563">
        <v>0.86760800000000005</v>
      </c>
      <c r="M563" t="s">
        <v>4</v>
      </c>
      <c r="N563">
        <v>1.9869920000000001</v>
      </c>
      <c r="O563">
        <v>2.1180000000000001E-3</v>
      </c>
      <c r="P563" t="s">
        <v>5</v>
      </c>
      <c r="Q563">
        <v>0</v>
      </c>
      <c r="R563">
        <v>0</v>
      </c>
      <c r="S563" t="s">
        <v>6</v>
      </c>
      <c r="T563">
        <v>4.8852140000000004</v>
      </c>
      <c r="U563">
        <v>9.5270000000000007E-3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4.1390000000000003E-3</v>
      </c>
      <c r="AD563">
        <v>1.1E-5</v>
      </c>
      <c r="AE563" t="s">
        <v>10</v>
      </c>
      <c r="AF563">
        <v>0</v>
      </c>
      <c r="AG563">
        <v>0</v>
      </c>
      <c r="AH563" t="s">
        <v>11</v>
      </c>
      <c r="AI563">
        <v>0.99506099999999997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195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71.699353000000002</v>
      </c>
      <c r="I564">
        <v>1.479627</v>
      </c>
      <c r="J564" t="s">
        <v>3</v>
      </c>
      <c r="K564">
        <v>70.023751000000004</v>
      </c>
      <c r="L564">
        <v>1.502181</v>
      </c>
      <c r="M564" t="s">
        <v>4</v>
      </c>
      <c r="N564">
        <v>2.9714499999999999</v>
      </c>
      <c r="O564">
        <v>2.686E-3</v>
      </c>
      <c r="P564" t="s">
        <v>5</v>
      </c>
      <c r="Q564">
        <v>0</v>
      </c>
      <c r="R564">
        <v>0</v>
      </c>
      <c r="S564" t="s">
        <v>6</v>
      </c>
      <c r="T564">
        <v>7.3065480000000003</v>
      </c>
      <c r="U564">
        <v>1.4019999999999999E-2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2.9030000000000002E-3</v>
      </c>
      <c r="AD564">
        <v>6.9999999999999999E-6</v>
      </c>
      <c r="AE564" t="s">
        <v>10</v>
      </c>
      <c r="AF564">
        <v>0</v>
      </c>
      <c r="AG564">
        <v>0</v>
      </c>
      <c r="AH564" t="s">
        <v>11</v>
      </c>
      <c r="AI564">
        <v>0.99507900000000005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195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95.358849000000006</v>
      </c>
      <c r="I565">
        <v>1.7768010000000001</v>
      </c>
      <c r="J565" t="s">
        <v>3</v>
      </c>
      <c r="K565">
        <v>93.134846999999993</v>
      </c>
      <c r="L565">
        <v>1.7885819999999999</v>
      </c>
      <c r="M565" t="s">
        <v>4</v>
      </c>
      <c r="N565">
        <v>3.9580039999999999</v>
      </c>
      <c r="O565">
        <v>4.0689999999999997E-3</v>
      </c>
      <c r="P565" t="s">
        <v>5</v>
      </c>
      <c r="Q565">
        <v>0</v>
      </c>
      <c r="R565">
        <v>0</v>
      </c>
      <c r="S565" t="s">
        <v>6</v>
      </c>
      <c r="T565">
        <v>9.7310470000000002</v>
      </c>
      <c r="U565">
        <v>2.3852000000000002E-2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2.3389999999999999E-3</v>
      </c>
      <c r="AD565">
        <v>3.9999999999999998E-6</v>
      </c>
      <c r="AE565" t="s">
        <v>10</v>
      </c>
      <c r="AF565">
        <v>0</v>
      </c>
      <c r="AG565">
        <v>0</v>
      </c>
      <c r="AH565" t="s">
        <v>11</v>
      </c>
      <c r="AI565">
        <v>0.99510600000000005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195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119.10316400000001</v>
      </c>
      <c r="I566">
        <v>2.375327</v>
      </c>
      <c r="J566" t="s">
        <v>3</v>
      </c>
      <c r="K566">
        <v>116.32597800000001</v>
      </c>
      <c r="L566">
        <v>2.3439899999999998</v>
      </c>
      <c r="M566" t="s">
        <v>4</v>
      </c>
      <c r="N566">
        <v>4.9534279999999997</v>
      </c>
      <c r="O566">
        <v>1.2976E-2</v>
      </c>
      <c r="P566" t="s">
        <v>5</v>
      </c>
      <c r="Q566">
        <v>0</v>
      </c>
      <c r="R566">
        <v>0</v>
      </c>
      <c r="S566" t="s">
        <v>6</v>
      </c>
      <c r="T566">
        <v>12.192600000000001</v>
      </c>
      <c r="U566">
        <v>8.0631999999999995E-2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2.1679999999999998E-3</v>
      </c>
      <c r="AD566">
        <v>3.9999999999999998E-6</v>
      </c>
      <c r="AE566" t="s">
        <v>10</v>
      </c>
      <c r="AF566">
        <v>0</v>
      </c>
      <c r="AG566">
        <v>0</v>
      </c>
      <c r="AH566" t="s">
        <v>11</v>
      </c>
      <c r="AI566">
        <v>0.99510900000000002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195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142.700579</v>
      </c>
      <c r="I567">
        <v>4.0721480000000003</v>
      </c>
      <c r="J567" t="s">
        <v>3</v>
      </c>
      <c r="K567">
        <v>139.37911299999999</v>
      </c>
      <c r="L567">
        <v>4.0121390000000003</v>
      </c>
      <c r="M567" t="s">
        <v>4</v>
      </c>
      <c r="N567">
        <v>6.017258</v>
      </c>
      <c r="O567">
        <v>0.34146500000000002</v>
      </c>
      <c r="P567" t="s">
        <v>5</v>
      </c>
      <c r="Q567">
        <v>0</v>
      </c>
      <c r="R567">
        <v>0</v>
      </c>
      <c r="S567" t="s">
        <v>6</v>
      </c>
      <c r="T567">
        <v>14.610507999999999</v>
      </c>
      <c r="U567">
        <v>8.3076999999999998E-2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1.8450000000000001E-3</v>
      </c>
      <c r="AD567">
        <v>1.9999999999999999E-6</v>
      </c>
      <c r="AE567" t="s">
        <v>10</v>
      </c>
      <c r="AF567">
        <v>0</v>
      </c>
      <c r="AG567">
        <v>0</v>
      </c>
      <c r="AH567" t="s">
        <v>11</v>
      </c>
      <c r="AI567">
        <v>0.99511099999999997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195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166.27980700000001</v>
      </c>
      <c r="I568">
        <v>4.2547069999999998</v>
      </c>
      <c r="J568" t="s">
        <v>3</v>
      </c>
      <c r="K568">
        <v>162.41028600000001</v>
      </c>
      <c r="L568">
        <v>4.1726619999999999</v>
      </c>
      <c r="M568" t="s">
        <v>4</v>
      </c>
      <c r="N568">
        <v>6.9960959999999996</v>
      </c>
      <c r="O568">
        <v>0.33886300000000003</v>
      </c>
      <c r="P568" t="s">
        <v>5</v>
      </c>
      <c r="Q568">
        <v>0</v>
      </c>
      <c r="R568">
        <v>0</v>
      </c>
      <c r="S568" t="s">
        <v>6</v>
      </c>
      <c r="T568">
        <v>17.044461999999999</v>
      </c>
      <c r="U568">
        <v>8.3119999999999999E-2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1.5610000000000001E-3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0.99511099999999997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195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189.88767799999999</v>
      </c>
      <c r="I569">
        <v>5.1418809999999997</v>
      </c>
      <c r="J569" t="s">
        <v>3</v>
      </c>
      <c r="K569">
        <v>185.47509500000001</v>
      </c>
      <c r="L569">
        <v>5.0349529999999998</v>
      </c>
      <c r="M569" t="s">
        <v>4</v>
      </c>
      <c r="N569">
        <v>7.9795639999999999</v>
      </c>
      <c r="O569">
        <v>0.35517900000000002</v>
      </c>
      <c r="P569" t="s">
        <v>5</v>
      </c>
      <c r="Q569">
        <v>0</v>
      </c>
      <c r="R569">
        <v>0</v>
      </c>
      <c r="S569" t="s">
        <v>6</v>
      </c>
      <c r="T569">
        <v>19.470594999999999</v>
      </c>
      <c r="U569">
        <v>9.3363000000000002E-2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1.495E-3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0.99511099999999997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195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213.32053099999999</v>
      </c>
      <c r="I570">
        <v>6.5029459999999997</v>
      </c>
      <c r="J570" t="s">
        <v>3</v>
      </c>
      <c r="K570">
        <v>208.36287400000001</v>
      </c>
      <c r="L570">
        <v>6.365507</v>
      </c>
      <c r="M570" t="s">
        <v>4</v>
      </c>
      <c r="N570">
        <v>8.9627289999999995</v>
      </c>
      <c r="O570">
        <v>0.35580299999999998</v>
      </c>
      <c r="P570" t="s">
        <v>5</v>
      </c>
      <c r="Q570">
        <v>0</v>
      </c>
      <c r="R570">
        <v>0</v>
      </c>
      <c r="S570" t="s">
        <v>6</v>
      </c>
      <c r="T570">
        <v>21.895299999999999</v>
      </c>
      <c r="U570">
        <v>9.5465999999999995E-2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1.3829999999999999E-3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0.99511300000000003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195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236.88264100000001</v>
      </c>
      <c r="I571">
        <v>7.2777479999999999</v>
      </c>
      <c r="J571" t="s">
        <v>3</v>
      </c>
      <c r="K571">
        <v>231.376125</v>
      </c>
      <c r="L571">
        <v>7.1822939999999997</v>
      </c>
      <c r="M571" t="s">
        <v>4</v>
      </c>
      <c r="N571">
        <v>9.9437580000000008</v>
      </c>
      <c r="O571">
        <v>0.35413</v>
      </c>
      <c r="P571" t="s">
        <v>5</v>
      </c>
      <c r="Q571">
        <v>0</v>
      </c>
      <c r="R571">
        <v>0</v>
      </c>
      <c r="S571" t="s">
        <v>6</v>
      </c>
      <c r="T571">
        <v>24.313274</v>
      </c>
      <c r="U571">
        <v>9.8704E-2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1.3439999999999999E-3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0.99511300000000003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195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260.53339399999999</v>
      </c>
      <c r="I572">
        <v>9.4672400000000003</v>
      </c>
      <c r="J572" t="s">
        <v>3</v>
      </c>
      <c r="K572">
        <v>254.48169100000001</v>
      </c>
      <c r="L572">
        <v>9.3330160000000006</v>
      </c>
      <c r="M572" t="s">
        <v>4</v>
      </c>
      <c r="N572">
        <v>10.920657</v>
      </c>
      <c r="O572">
        <v>0.354856</v>
      </c>
      <c r="P572" t="s">
        <v>5</v>
      </c>
      <c r="Q572">
        <v>0</v>
      </c>
      <c r="R572">
        <v>0</v>
      </c>
      <c r="S572" t="s">
        <v>6</v>
      </c>
      <c r="T572">
        <v>26.740743999999999</v>
      </c>
      <c r="U572">
        <v>0.109901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1.343E-3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0.99511400000000005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195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284.20063099999999</v>
      </c>
      <c r="I573">
        <v>10.292881</v>
      </c>
      <c r="J573" t="s">
        <v>3</v>
      </c>
      <c r="K573">
        <v>277.60107199999999</v>
      </c>
      <c r="L573">
        <v>9.8930980000000002</v>
      </c>
      <c r="M573" t="s">
        <v>4</v>
      </c>
      <c r="N573">
        <v>11.914123999999999</v>
      </c>
      <c r="O573">
        <v>0.35268500000000003</v>
      </c>
      <c r="P573" t="s">
        <v>5</v>
      </c>
      <c r="Q573">
        <v>0</v>
      </c>
      <c r="R573">
        <v>0</v>
      </c>
      <c r="S573" t="s">
        <v>6</v>
      </c>
      <c r="T573">
        <v>29.168731000000001</v>
      </c>
      <c r="U573">
        <v>0.11648600000000001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1.3320000000000001E-3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0.99511400000000005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195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307.72759600000001</v>
      </c>
      <c r="I574">
        <v>10.961658999999999</v>
      </c>
      <c r="J574" t="s">
        <v>3</v>
      </c>
      <c r="K574">
        <v>300.58015</v>
      </c>
      <c r="L574">
        <v>10.547401000000001</v>
      </c>
      <c r="M574" t="s">
        <v>4</v>
      </c>
      <c r="N574">
        <v>12.909297</v>
      </c>
      <c r="O574">
        <v>0.35891699999999999</v>
      </c>
      <c r="P574" t="s">
        <v>5</v>
      </c>
      <c r="Q574">
        <v>0</v>
      </c>
      <c r="R574">
        <v>0</v>
      </c>
      <c r="S574" t="s">
        <v>6</v>
      </c>
      <c r="T574">
        <v>31.602502000000001</v>
      </c>
      <c r="U574">
        <v>0.14366899999999999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1.323E-3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0.99511400000000005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195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331.54825299999999</v>
      </c>
      <c r="I575">
        <v>12.029609000000001</v>
      </c>
      <c r="J575" t="s">
        <v>3</v>
      </c>
      <c r="K575">
        <v>323.85094199999997</v>
      </c>
      <c r="L575">
        <v>11.555842999999999</v>
      </c>
      <c r="M575" t="s">
        <v>4</v>
      </c>
      <c r="N575">
        <v>13.896262</v>
      </c>
      <c r="O575">
        <v>0.35742699999999999</v>
      </c>
      <c r="P575" t="s">
        <v>5</v>
      </c>
      <c r="Q575">
        <v>0</v>
      </c>
      <c r="R575">
        <v>0</v>
      </c>
      <c r="S575" t="s">
        <v>6</v>
      </c>
      <c r="T575">
        <v>34.086123000000001</v>
      </c>
      <c r="U575">
        <v>0.37141000000000002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1.3179999999999999E-3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0.99511400000000005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195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355.04407099999997</v>
      </c>
      <c r="I576">
        <v>13.139524</v>
      </c>
      <c r="J576" t="s">
        <v>3</v>
      </c>
      <c r="K576">
        <v>346.80531200000001</v>
      </c>
      <c r="L576">
        <v>12.695411999999999</v>
      </c>
      <c r="M576" t="s">
        <v>4</v>
      </c>
      <c r="N576">
        <v>14.877738000000001</v>
      </c>
      <c r="O576">
        <v>0.35957600000000001</v>
      </c>
      <c r="P576" t="s">
        <v>5</v>
      </c>
      <c r="Q576">
        <v>0</v>
      </c>
      <c r="R576">
        <v>0</v>
      </c>
      <c r="S576" t="s">
        <v>6</v>
      </c>
      <c r="T576">
        <v>36.483612000000001</v>
      </c>
      <c r="U576">
        <v>0.389959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1.305E-3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0.99511400000000005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195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378.89968399999998</v>
      </c>
      <c r="I577">
        <v>18.458459000000001</v>
      </c>
      <c r="J577" t="s">
        <v>3</v>
      </c>
      <c r="K577">
        <v>370.10339499999998</v>
      </c>
      <c r="L577">
        <v>17.913363</v>
      </c>
      <c r="M577" t="s">
        <v>4</v>
      </c>
      <c r="N577">
        <v>15.865071</v>
      </c>
      <c r="O577">
        <v>0.35874099999999998</v>
      </c>
      <c r="P577" t="s">
        <v>5</v>
      </c>
      <c r="Q577">
        <v>0</v>
      </c>
      <c r="R577">
        <v>0</v>
      </c>
      <c r="S577" t="s">
        <v>6</v>
      </c>
      <c r="T577">
        <v>38.882171999999997</v>
      </c>
      <c r="U577">
        <v>0.41688900000000001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1.2949999999999999E-3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0.99511400000000005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195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402.507991</v>
      </c>
      <c r="I578">
        <v>20.246635999999999</v>
      </c>
      <c r="J578" t="s">
        <v>3</v>
      </c>
      <c r="K578">
        <v>393.16191199999997</v>
      </c>
      <c r="L578">
        <v>19.608528</v>
      </c>
      <c r="M578" t="s">
        <v>4</v>
      </c>
      <c r="N578">
        <v>16.856681999999999</v>
      </c>
      <c r="O578">
        <v>0.35944999999999999</v>
      </c>
      <c r="P578" t="s">
        <v>5</v>
      </c>
      <c r="Q578">
        <v>0</v>
      </c>
      <c r="R578">
        <v>0</v>
      </c>
      <c r="S578" t="s">
        <v>6</v>
      </c>
      <c r="T578">
        <v>41.293208999999997</v>
      </c>
      <c r="U578">
        <v>0.47184300000000001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1.284E-3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0.99511400000000005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195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426.04583600000001</v>
      </c>
      <c r="I579">
        <v>22.316828000000001</v>
      </c>
      <c r="J579" t="s">
        <v>3</v>
      </c>
      <c r="K579">
        <v>416.15420499999999</v>
      </c>
      <c r="L579">
        <v>21.537289000000001</v>
      </c>
      <c r="M579" t="s">
        <v>4</v>
      </c>
      <c r="N579">
        <v>17.857057999999999</v>
      </c>
      <c r="O579">
        <v>0.36851</v>
      </c>
      <c r="P579" t="s">
        <v>5</v>
      </c>
      <c r="Q579">
        <v>0</v>
      </c>
      <c r="R579">
        <v>0</v>
      </c>
      <c r="S579" t="s">
        <v>6</v>
      </c>
      <c r="T579">
        <v>43.715949000000002</v>
      </c>
      <c r="U579">
        <v>0.49358600000000002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1.276E-3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0.99511400000000005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195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449.64039000000002</v>
      </c>
      <c r="I580">
        <v>24.603687999999998</v>
      </c>
      <c r="J580" t="s">
        <v>3</v>
      </c>
      <c r="K580">
        <v>439.20394800000003</v>
      </c>
      <c r="L580">
        <v>23.792072999999998</v>
      </c>
      <c r="M580" t="s">
        <v>4</v>
      </c>
      <c r="N580">
        <v>18.847335000000001</v>
      </c>
      <c r="O580">
        <v>0.36737900000000001</v>
      </c>
      <c r="P580" t="s">
        <v>5</v>
      </c>
      <c r="Q580">
        <v>0</v>
      </c>
      <c r="R580">
        <v>0</v>
      </c>
      <c r="S580" t="s">
        <v>6</v>
      </c>
      <c r="T580">
        <v>46.142217000000002</v>
      </c>
      <c r="U580">
        <v>0.52893599999999996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1.2719999999999999E-3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0.99511499999999997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195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473.49058500000001</v>
      </c>
      <c r="I581">
        <v>26.212949999999999</v>
      </c>
      <c r="J581" t="s">
        <v>3</v>
      </c>
      <c r="K581">
        <v>462.50064800000001</v>
      </c>
      <c r="L581">
        <v>25.301808000000001</v>
      </c>
      <c r="M581" t="s">
        <v>4</v>
      </c>
      <c r="N581">
        <v>19.844134</v>
      </c>
      <c r="O581">
        <v>0.369452</v>
      </c>
      <c r="P581" t="s">
        <v>5</v>
      </c>
      <c r="Q581">
        <v>0</v>
      </c>
      <c r="R581">
        <v>0</v>
      </c>
      <c r="S581" t="s">
        <v>6</v>
      </c>
      <c r="T581">
        <v>48.603518000000001</v>
      </c>
      <c r="U581">
        <v>0.62382599999999999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1.2719999999999999E-3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0.99511499999999997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147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31.890581999999998</v>
      </c>
      <c r="I582">
        <v>1.7734030000000001</v>
      </c>
      <c r="J582" t="s">
        <v>3</v>
      </c>
      <c r="K582">
        <v>31.453506000000001</v>
      </c>
      <c r="L582">
        <v>1.7527299999999999</v>
      </c>
      <c r="M582" t="s">
        <v>4</v>
      </c>
      <c r="N582">
        <v>1.132714</v>
      </c>
      <c r="O582">
        <v>2.8895000000000001E-2</v>
      </c>
      <c r="P582" t="s">
        <v>5</v>
      </c>
      <c r="Q582">
        <v>7.5091419999999998</v>
      </c>
      <c r="R582">
        <v>3.8135000000000002E-2</v>
      </c>
      <c r="S582" t="s">
        <v>6</v>
      </c>
      <c r="T582">
        <v>2.5630519999999999</v>
      </c>
      <c r="U582">
        <v>1.6886000000000002E-2</v>
      </c>
      <c r="V582" t="s">
        <v>7</v>
      </c>
      <c r="W582">
        <v>0.92767599999999995</v>
      </c>
      <c r="X582">
        <v>9.2400000000000002E-4</v>
      </c>
      <c r="Y582" t="s">
        <v>8</v>
      </c>
      <c r="Z582">
        <v>2.7094149999999999</v>
      </c>
      <c r="AA582">
        <v>1.1105E-2</v>
      </c>
      <c r="AB582" t="s">
        <v>9</v>
      </c>
      <c r="AC582">
        <v>21.887917999999999</v>
      </c>
      <c r="AD582">
        <v>1.4491510000000001</v>
      </c>
      <c r="AE582" t="s">
        <v>10</v>
      </c>
      <c r="AF582">
        <v>5.8900000000000003E-3</v>
      </c>
      <c r="AG582">
        <v>1.5999999999999999E-5</v>
      </c>
      <c r="AH582" t="s">
        <v>11</v>
      </c>
      <c r="AI582">
        <v>0.99488500000000002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147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63.19791</v>
      </c>
      <c r="I583">
        <v>4.385605</v>
      </c>
      <c r="J583" t="s">
        <v>3</v>
      </c>
      <c r="K583">
        <v>62.328932000000002</v>
      </c>
      <c r="L583">
        <v>4.3211399999999998</v>
      </c>
      <c r="M583" t="s">
        <v>4</v>
      </c>
      <c r="N583">
        <v>2.2524259999999998</v>
      </c>
      <c r="O583">
        <v>3.8027999999999999E-2</v>
      </c>
      <c r="P583" t="s">
        <v>5</v>
      </c>
      <c r="Q583">
        <v>14.973127</v>
      </c>
      <c r="R583">
        <v>0.44839200000000001</v>
      </c>
      <c r="S583" t="s">
        <v>6</v>
      </c>
      <c r="T583">
        <v>5.1873060000000004</v>
      </c>
      <c r="U583">
        <v>0.15722800000000001</v>
      </c>
      <c r="V583" t="s">
        <v>7</v>
      </c>
      <c r="W583">
        <v>1.8629180000000001</v>
      </c>
      <c r="X583">
        <v>9.2309999999999996E-3</v>
      </c>
      <c r="Y583" t="s">
        <v>8</v>
      </c>
      <c r="Z583">
        <v>5.2909560000000004</v>
      </c>
      <c r="AA583">
        <v>5.3822000000000002E-2</v>
      </c>
      <c r="AB583" t="s">
        <v>9</v>
      </c>
      <c r="AC583">
        <v>43.260489</v>
      </c>
      <c r="AD583">
        <v>2.7048009999999998</v>
      </c>
      <c r="AE583" t="s">
        <v>10</v>
      </c>
      <c r="AF583">
        <v>4.2459999999999998E-3</v>
      </c>
      <c r="AG583">
        <v>1.2999999999999999E-5</v>
      </c>
      <c r="AH583" t="s">
        <v>11</v>
      </c>
      <c r="AI583">
        <v>0.99504899999999996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147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94.841263999999995</v>
      </c>
      <c r="I584">
        <v>7.6788629999999998</v>
      </c>
      <c r="J584" t="s">
        <v>3</v>
      </c>
      <c r="K584">
        <v>93.544075000000007</v>
      </c>
      <c r="L584">
        <v>7.5807460000000004</v>
      </c>
      <c r="M584" t="s">
        <v>4</v>
      </c>
      <c r="N584">
        <v>3.36551</v>
      </c>
      <c r="O584">
        <v>4.1487000000000003E-2</v>
      </c>
      <c r="P584" t="s">
        <v>5</v>
      </c>
      <c r="Q584">
        <v>22.428414</v>
      </c>
      <c r="R584">
        <v>0.86451199999999995</v>
      </c>
      <c r="S584" t="s">
        <v>6</v>
      </c>
      <c r="T584">
        <v>7.7367590000000002</v>
      </c>
      <c r="U584">
        <v>0.19584699999999999</v>
      </c>
      <c r="V584" t="s">
        <v>7</v>
      </c>
      <c r="W584">
        <v>2.7872789999999998</v>
      </c>
      <c r="X584">
        <v>1.1016E-2</v>
      </c>
      <c r="Y584" t="s">
        <v>8</v>
      </c>
      <c r="Z584">
        <v>7.9544030000000001</v>
      </c>
      <c r="AA584">
        <v>0.40733200000000003</v>
      </c>
      <c r="AB584" t="s">
        <v>9</v>
      </c>
      <c r="AC584">
        <v>64.988086999999993</v>
      </c>
      <c r="AD584">
        <v>4.7948510000000004</v>
      </c>
      <c r="AE584" t="s">
        <v>10</v>
      </c>
      <c r="AF584">
        <v>2.8679999999999999E-3</v>
      </c>
      <c r="AG584">
        <v>6.0000000000000002E-6</v>
      </c>
      <c r="AH584" t="s">
        <v>11</v>
      </c>
      <c r="AI584">
        <v>0.99509199999999998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147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126.232613</v>
      </c>
      <c r="I585">
        <v>11.214302</v>
      </c>
      <c r="J585" t="s">
        <v>3</v>
      </c>
      <c r="K585">
        <v>124.50644200000001</v>
      </c>
      <c r="L585">
        <v>10.991656000000001</v>
      </c>
      <c r="M585" t="s">
        <v>4</v>
      </c>
      <c r="N585">
        <v>4.4666040000000002</v>
      </c>
      <c r="O585">
        <v>4.2844E-2</v>
      </c>
      <c r="P585" t="s">
        <v>5</v>
      </c>
      <c r="Q585">
        <v>29.739104000000001</v>
      </c>
      <c r="R585">
        <v>0.99509300000000001</v>
      </c>
      <c r="S585" t="s">
        <v>6</v>
      </c>
      <c r="T585">
        <v>10.273266</v>
      </c>
      <c r="U585">
        <v>0.203185</v>
      </c>
      <c r="V585" t="s">
        <v>7</v>
      </c>
      <c r="W585">
        <v>3.710134</v>
      </c>
      <c r="X585">
        <v>1.2154999999999999E-2</v>
      </c>
      <c r="Y585" t="s">
        <v>8</v>
      </c>
      <c r="Z585">
        <v>10.496205</v>
      </c>
      <c r="AA585">
        <v>0.464285</v>
      </c>
      <c r="AB585" t="s">
        <v>9</v>
      </c>
      <c r="AC585">
        <v>86.595412999999994</v>
      </c>
      <c r="AD585">
        <v>7.0682710000000002</v>
      </c>
      <c r="AE585" t="s">
        <v>10</v>
      </c>
      <c r="AF585">
        <v>1.9189999999999999E-3</v>
      </c>
      <c r="AG585">
        <v>9.9999999999999995E-7</v>
      </c>
      <c r="AH585" t="s">
        <v>11</v>
      </c>
      <c r="AI585">
        <v>0.99509800000000004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147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158.256711</v>
      </c>
      <c r="I586">
        <v>15.732416000000001</v>
      </c>
      <c r="J586" t="s">
        <v>3</v>
      </c>
      <c r="K586">
        <v>156.10163800000001</v>
      </c>
      <c r="L586">
        <v>15.463592</v>
      </c>
      <c r="M586" t="s">
        <v>4</v>
      </c>
      <c r="N586">
        <v>5.575062</v>
      </c>
      <c r="O586">
        <v>4.5659999999999999E-2</v>
      </c>
      <c r="P586" t="s">
        <v>5</v>
      </c>
      <c r="Q586">
        <v>37.225940999999999</v>
      </c>
      <c r="R586">
        <v>1.1384380000000001</v>
      </c>
      <c r="S586" t="s">
        <v>6</v>
      </c>
      <c r="T586">
        <v>12.889137</v>
      </c>
      <c r="U586">
        <v>0.306894</v>
      </c>
      <c r="V586" t="s">
        <v>7</v>
      </c>
      <c r="W586">
        <v>4.647043</v>
      </c>
      <c r="X586">
        <v>1.5708E-2</v>
      </c>
      <c r="Y586" t="s">
        <v>8</v>
      </c>
      <c r="Z586">
        <v>13.117194</v>
      </c>
      <c r="AA586">
        <v>0.45130199999999998</v>
      </c>
      <c r="AB586" t="s">
        <v>9</v>
      </c>
      <c r="AC586">
        <v>108.65339299999999</v>
      </c>
      <c r="AD586">
        <v>11.441515000000001</v>
      </c>
      <c r="AE586" t="s">
        <v>10</v>
      </c>
      <c r="AF586">
        <v>1.7279999999999999E-3</v>
      </c>
      <c r="AG586">
        <v>9.9999999999999995E-7</v>
      </c>
      <c r="AH586" t="s">
        <v>11</v>
      </c>
      <c r="AI586">
        <v>0.99510600000000005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147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189.49662799999999</v>
      </c>
      <c r="I587">
        <v>22.732982</v>
      </c>
      <c r="J587" t="s">
        <v>3</v>
      </c>
      <c r="K587">
        <v>186.90946400000001</v>
      </c>
      <c r="L587">
        <v>22.368753000000002</v>
      </c>
      <c r="M587" t="s">
        <v>4</v>
      </c>
      <c r="N587">
        <v>6.6757809999999997</v>
      </c>
      <c r="O587">
        <v>4.6164999999999998E-2</v>
      </c>
      <c r="P587" t="s">
        <v>5</v>
      </c>
      <c r="Q587">
        <v>44.567782000000001</v>
      </c>
      <c r="R587">
        <v>1.144987</v>
      </c>
      <c r="S587" t="s">
        <v>6</v>
      </c>
      <c r="T587">
        <v>15.456419</v>
      </c>
      <c r="U587">
        <v>0.33562599999999998</v>
      </c>
      <c r="V587" t="s">
        <v>7</v>
      </c>
      <c r="W587">
        <v>5.5759290000000004</v>
      </c>
      <c r="X587">
        <v>1.8109E-2</v>
      </c>
      <c r="Y587" t="s">
        <v>8</v>
      </c>
      <c r="Z587">
        <v>15.671593</v>
      </c>
      <c r="AA587">
        <v>0.45762999999999998</v>
      </c>
      <c r="AB587" t="s">
        <v>9</v>
      </c>
      <c r="AC587">
        <v>130.086476</v>
      </c>
      <c r="AD587">
        <v>17.663715</v>
      </c>
      <c r="AE587" t="s">
        <v>10</v>
      </c>
      <c r="AF587">
        <v>1.6459999999999999E-3</v>
      </c>
      <c r="AG587">
        <v>9.9999999999999995E-7</v>
      </c>
      <c r="AH587" t="s">
        <v>11</v>
      </c>
      <c r="AI587">
        <v>0.99510699999999996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147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221.284302</v>
      </c>
      <c r="I588">
        <v>27.052206000000002</v>
      </c>
      <c r="J588" t="s">
        <v>3</v>
      </c>
      <c r="K588">
        <v>218.27406500000001</v>
      </c>
      <c r="L588">
        <v>26.628793999999999</v>
      </c>
      <c r="M588" t="s">
        <v>4</v>
      </c>
      <c r="N588">
        <v>7.7920850000000002</v>
      </c>
      <c r="O588">
        <v>4.9861000000000003E-2</v>
      </c>
      <c r="P588" t="s">
        <v>5</v>
      </c>
      <c r="Q588">
        <v>51.986359</v>
      </c>
      <c r="R588">
        <v>1.282497</v>
      </c>
      <c r="S588" t="s">
        <v>6</v>
      </c>
      <c r="T588">
        <v>18.024743000000001</v>
      </c>
      <c r="U588">
        <v>0.34686099999999997</v>
      </c>
      <c r="V588" t="s">
        <v>7</v>
      </c>
      <c r="W588">
        <v>6.5141439999999999</v>
      </c>
      <c r="X588">
        <v>2.4465000000000001E-2</v>
      </c>
      <c r="Y588" t="s">
        <v>8</v>
      </c>
      <c r="Z588">
        <v>18.263546000000002</v>
      </c>
      <c r="AA588">
        <v>0.455291</v>
      </c>
      <c r="AB588" t="s">
        <v>9</v>
      </c>
      <c r="AC588">
        <v>151.97649799999999</v>
      </c>
      <c r="AD588">
        <v>20.479357</v>
      </c>
      <c r="AE588" t="s">
        <v>10</v>
      </c>
      <c r="AF588">
        <v>1.457E-3</v>
      </c>
      <c r="AG588">
        <v>0</v>
      </c>
      <c r="AH588" t="s">
        <v>11</v>
      </c>
      <c r="AI588">
        <v>0.99511000000000005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147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253.03489300000001</v>
      </c>
      <c r="I589">
        <v>34.841495999999999</v>
      </c>
      <c r="J589" t="s">
        <v>3</v>
      </c>
      <c r="K589">
        <v>249.59464800000001</v>
      </c>
      <c r="L589">
        <v>34.319501000000002</v>
      </c>
      <c r="M589" t="s">
        <v>4</v>
      </c>
      <c r="N589">
        <v>8.9105100000000004</v>
      </c>
      <c r="O589">
        <v>5.6209000000000002E-2</v>
      </c>
      <c r="P589" t="s">
        <v>5</v>
      </c>
      <c r="Q589">
        <v>59.447713</v>
      </c>
      <c r="R589">
        <v>1.5170170000000001</v>
      </c>
      <c r="S589" t="s">
        <v>6</v>
      </c>
      <c r="T589">
        <v>20.596126999999999</v>
      </c>
      <c r="U589">
        <v>0.36790699999999998</v>
      </c>
      <c r="V589" t="s">
        <v>7</v>
      </c>
      <c r="W589">
        <v>7.4410489999999996</v>
      </c>
      <c r="X589">
        <v>2.7192000000000001E-2</v>
      </c>
      <c r="Y589" t="s">
        <v>8</v>
      </c>
      <c r="Z589">
        <v>20.866313000000002</v>
      </c>
      <c r="AA589">
        <v>0.53012899999999996</v>
      </c>
      <c r="AB589" t="s">
        <v>9</v>
      </c>
      <c r="AC589">
        <v>173.77475799999999</v>
      </c>
      <c r="AD589">
        <v>24.33989</v>
      </c>
      <c r="AE589" t="s">
        <v>10</v>
      </c>
      <c r="AF589">
        <v>1.4339999999999999E-3</v>
      </c>
      <c r="AG589">
        <v>0</v>
      </c>
      <c r="AH589" t="s">
        <v>11</v>
      </c>
      <c r="AI589">
        <v>0.995112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147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284.68841300000003</v>
      </c>
      <c r="I590">
        <v>42.146875999999999</v>
      </c>
      <c r="J590" t="s">
        <v>3</v>
      </c>
      <c r="K590">
        <v>280.8202</v>
      </c>
      <c r="L590">
        <v>41.545865999999997</v>
      </c>
      <c r="M590" t="s">
        <v>4</v>
      </c>
      <c r="N590">
        <v>10.008627000000001</v>
      </c>
      <c r="O590">
        <v>6.0257999999999999E-2</v>
      </c>
      <c r="P590" t="s">
        <v>5</v>
      </c>
      <c r="Q590">
        <v>66.817757999999998</v>
      </c>
      <c r="R590">
        <v>1.7113069999999999</v>
      </c>
      <c r="S590" t="s">
        <v>6</v>
      </c>
      <c r="T590">
        <v>23.146474000000001</v>
      </c>
      <c r="U590">
        <v>0.39186599999999999</v>
      </c>
      <c r="V590" t="s">
        <v>7</v>
      </c>
      <c r="W590">
        <v>8.3648930000000004</v>
      </c>
      <c r="X590">
        <v>2.8427000000000001E-2</v>
      </c>
      <c r="Y590" t="s">
        <v>8</v>
      </c>
      <c r="Z590">
        <v>23.440802999999999</v>
      </c>
      <c r="AA590">
        <v>0.59321299999999999</v>
      </c>
      <c r="AB590" t="s">
        <v>9</v>
      </c>
      <c r="AC590">
        <v>195.62123500000001</v>
      </c>
      <c r="AD590">
        <v>29.709073</v>
      </c>
      <c r="AE590" t="s">
        <v>10</v>
      </c>
      <c r="AF590">
        <v>1.4170000000000001E-3</v>
      </c>
      <c r="AG590">
        <v>0</v>
      </c>
      <c r="AH590" t="s">
        <v>11</v>
      </c>
      <c r="AI590">
        <v>0.99511300000000003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147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315.94556</v>
      </c>
      <c r="I591">
        <v>47.824508999999999</v>
      </c>
      <c r="J591" t="s">
        <v>3</v>
      </c>
      <c r="K591">
        <v>311.64654999999999</v>
      </c>
      <c r="L591">
        <v>47.136651000000001</v>
      </c>
      <c r="M591" t="s">
        <v>4</v>
      </c>
      <c r="N591">
        <v>11.112266</v>
      </c>
      <c r="O591">
        <v>6.3868999999999995E-2</v>
      </c>
      <c r="P591" t="s">
        <v>5</v>
      </c>
      <c r="Q591">
        <v>74.193949000000003</v>
      </c>
      <c r="R591">
        <v>1.967859</v>
      </c>
      <c r="S591" t="s">
        <v>6</v>
      </c>
      <c r="T591">
        <v>25.692976000000002</v>
      </c>
      <c r="U591">
        <v>0.41305700000000001</v>
      </c>
      <c r="V591" t="s">
        <v>7</v>
      </c>
      <c r="W591">
        <v>9.2951350000000001</v>
      </c>
      <c r="X591">
        <v>3.4813999999999998E-2</v>
      </c>
      <c r="Y591" t="s">
        <v>8</v>
      </c>
      <c r="Z591">
        <v>25.995453999999999</v>
      </c>
      <c r="AA591">
        <v>0.69805399999999995</v>
      </c>
      <c r="AB591" t="s">
        <v>9</v>
      </c>
      <c r="AC591">
        <v>217.076303</v>
      </c>
      <c r="AD591">
        <v>33.584995999999997</v>
      </c>
      <c r="AE591" t="s">
        <v>10</v>
      </c>
      <c r="AF591">
        <v>1.3669999999999999E-3</v>
      </c>
      <c r="AG591">
        <v>0</v>
      </c>
      <c r="AH591" t="s">
        <v>11</v>
      </c>
      <c r="AI591">
        <v>0.99511400000000005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147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347.57313399999998</v>
      </c>
      <c r="I592">
        <v>49.143801000000003</v>
      </c>
      <c r="J592" t="s">
        <v>3</v>
      </c>
      <c r="K592">
        <v>342.84100699999999</v>
      </c>
      <c r="L592">
        <v>48.316260999999997</v>
      </c>
      <c r="M592" t="s">
        <v>4</v>
      </c>
      <c r="N592">
        <v>12.220938</v>
      </c>
      <c r="O592">
        <v>6.6965999999999998E-2</v>
      </c>
      <c r="P592" t="s">
        <v>5</v>
      </c>
      <c r="Q592">
        <v>81.667281000000003</v>
      </c>
      <c r="R592">
        <v>2.3942570000000001</v>
      </c>
      <c r="S592" t="s">
        <v>6</v>
      </c>
      <c r="T592">
        <v>28.271304000000001</v>
      </c>
      <c r="U592">
        <v>0.47926099999999999</v>
      </c>
      <c r="V592" t="s">
        <v>7</v>
      </c>
      <c r="W592">
        <v>10.227748999999999</v>
      </c>
      <c r="X592">
        <v>3.6727999999999997E-2</v>
      </c>
      <c r="Y592" t="s">
        <v>8</v>
      </c>
      <c r="Z592">
        <v>28.612366000000002</v>
      </c>
      <c r="AA592">
        <v>0.896872</v>
      </c>
      <c r="AB592" t="s">
        <v>9</v>
      </c>
      <c r="AC592">
        <v>238.80336399999999</v>
      </c>
      <c r="AD592">
        <v>33.622670999999997</v>
      </c>
      <c r="AE592" t="s">
        <v>10</v>
      </c>
      <c r="AF592">
        <v>1.343E-3</v>
      </c>
      <c r="AG592">
        <v>0</v>
      </c>
      <c r="AH592" t="s">
        <v>11</v>
      </c>
      <c r="AI592">
        <v>0.99511499999999997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147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379.49849399999999</v>
      </c>
      <c r="I593">
        <v>56.404912000000003</v>
      </c>
      <c r="J593" t="s">
        <v>3</v>
      </c>
      <c r="K593">
        <v>374.33260300000001</v>
      </c>
      <c r="L593">
        <v>55.464069000000002</v>
      </c>
      <c r="M593" t="s">
        <v>4</v>
      </c>
      <c r="N593">
        <v>13.335418000000001</v>
      </c>
      <c r="O593">
        <v>6.8676000000000001E-2</v>
      </c>
      <c r="P593" t="s">
        <v>5</v>
      </c>
      <c r="Q593">
        <v>89.124369000000002</v>
      </c>
      <c r="R593">
        <v>2.5655839999999999</v>
      </c>
      <c r="S593" t="s">
        <v>6</v>
      </c>
      <c r="T593">
        <v>30.854402</v>
      </c>
      <c r="U593">
        <v>0.50490900000000005</v>
      </c>
      <c r="V593" t="s">
        <v>7</v>
      </c>
      <c r="W593">
        <v>11.159466999999999</v>
      </c>
      <c r="X593">
        <v>4.1981999999999998E-2</v>
      </c>
      <c r="Y593" t="s">
        <v>8</v>
      </c>
      <c r="Z593">
        <v>31.207028000000001</v>
      </c>
      <c r="AA593">
        <v>0.94757599999999997</v>
      </c>
      <c r="AB593" t="s">
        <v>9</v>
      </c>
      <c r="AC593">
        <v>260.73247700000002</v>
      </c>
      <c r="AD593">
        <v>36.730407</v>
      </c>
      <c r="AE593" t="s">
        <v>10</v>
      </c>
      <c r="AF593">
        <v>1.2949999999999999E-3</v>
      </c>
      <c r="AG593">
        <v>0</v>
      </c>
      <c r="AH593" t="s">
        <v>11</v>
      </c>
      <c r="AI593">
        <v>0.99511499999999997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147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411.149496</v>
      </c>
      <c r="I594">
        <v>65.624752000000001</v>
      </c>
      <c r="J594" t="s">
        <v>3</v>
      </c>
      <c r="K594">
        <v>405.557636</v>
      </c>
      <c r="L594">
        <v>64.517026999999999</v>
      </c>
      <c r="M594" t="s">
        <v>4</v>
      </c>
      <c r="N594">
        <v>14.447001</v>
      </c>
      <c r="O594">
        <v>7.6124999999999998E-2</v>
      </c>
      <c r="P594" t="s">
        <v>5</v>
      </c>
      <c r="Q594">
        <v>96.572022000000004</v>
      </c>
      <c r="R594">
        <v>2.8723350000000001</v>
      </c>
      <c r="S594" t="s">
        <v>6</v>
      </c>
      <c r="T594">
        <v>33.43038</v>
      </c>
      <c r="U594">
        <v>0.51302800000000004</v>
      </c>
      <c r="V594" t="s">
        <v>7</v>
      </c>
      <c r="W594">
        <v>12.084142999999999</v>
      </c>
      <c r="X594">
        <v>4.3347999999999998E-2</v>
      </c>
      <c r="Y594" t="s">
        <v>8</v>
      </c>
      <c r="Z594">
        <v>33.781661999999997</v>
      </c>
      <c r="AA594">
        <v>1.042783</v>
      </c>
      <c r="AB594" t="s">
        <v>9</v>
      </c>
      <c r="AC594">
        <v>282.51528100000002</v>
      </c>
      <c r="AD594">
        <v>42.961511999999999</v>
      </c>
      <c r="AE594" t="s">
        <v>10</v>
      </c>
      <c r="AF594">
        <v>1.294E-3</v>
      </c>
      <c r="AG594">
        <v>0</v>
      </c>
      <c r="AH594" t="s">
        <v>11</v>
      </c>
      <c r="AI594">
        <v>0.99511499999999997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147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442.82877300000001</v>
      </c>
      <c r="I595">
        <v>71.906155999999996</v>
      </c>
      <c r="J595" t="s">
        <v>3</v>
      </c>
      <c r="K595">
        <v>436.80759</v>
      </c>
      <c r="L595">
        <v>70.952956</v>
      </c>
      <c r="M595" t="s">
        <v>4</v>
      </c>
      <c r="N595">
        <v>15.550929999999999</v>
      </c>
      <c r="O595">
        <v>7.9903000000000002E-2</v>
      </c>
      <c r="P595" t="s">
        <v>5</v>
      </c>
      <c r="Q595">
        <v>104.00456200000001</v>
      </c>
      <c r="R595">
        <v>2.9772970000000001</v>
      </c>
      <c r="S595" t="s">
        <v>6</v>
      </c>
      <c r="T595">
        <v>35.993416000000003</v>
      </c>
      <c r="U595">
        <v>0.54255500000000001</v>
      </c>
      <c r="V595" t="s">
        <v>7</v>
      </c>
      <c r="W595">
        <v>13.016258000000001</v>
      </c>
      <c r="X595">
        <v>4.8208000000000001E-2</v>
      </c>
      <c r="Y595" t="s">
        <v>8</v>
      </c>
      <c r="Z595">
        <v>36.333644999999997</v>
      </c>
      <c r="AA595">
        <v>1.0224979999999999</v>
      </c>
      <c r="AB595" t="s">
        <v>9</v>
      </c>
      <c r="AC595">
        <v>304.324501</v>
      </c>
      <c r="AD595">
        <v>48.456857999999997</v>
      </c>
      <c r="AE595" t="s">
        <v>10</v>
      </c>
      <c r="AF595">
        <v>1.2650000000000001E-3</v>
      </c>
      <c r="AG595">
        <v>0</v>
      </c>
      <c r="AH595" t="s">
        <v>11</v>
      </c>
      <c r="AI595">
        <v>0.99511499999999997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147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474.49661600000002</v>
      </c>
      <c r="I596">
        <v>76.697226000000001</v>
      </c>
      <c r="J596" t="s">
        <v>3</v>
      </c>
      <c r="K596">
        <v>468.040953</v>
      </c>
      <c r="L596">
        <v>75.537362000000002</v>
      </c>
      <c r="M596" t="s">
        <v>4</v>
      </c>
      <c r="N596">
        <v>16.661401999999999</v>
      </c>
      <c r="O596">
        <v>8.8260000000000005E-2</v>
      </c>
      <c r="P596" t="s">
        <v>5</v>
      </c>
      <c r="Q596">
        <v>111.412182</v>
      </c>
      <c r="R596">
        <v>3.047758</v>
      </c>
      <c r="S596" t="s">
        <v>6</v>
      </c>
      <c r="T596">
        <v>38.551943999999999</v>
      </c>
      <c r="U596">
        <v>0.58133699999999999</v>
      </c>
      <c r="V596" t="s">
        <v>7</v>
      </c>
      <c r="W596">
        <v>13.945909</v>
      </c>
      <c r="X596">
        <v>5.3109999999999997E-2</v>
      </c>
      <c r="Y596" t="s">
        <v>8</v>
      </c>
      <c r="Z596">
        <v>38.872433000000001</v>
      </c>
      <c r="AA596">
        <v>1.0232129999999999</v>
      </c>
      <c r="AB596" t="s">
        <v>9</v>
      </c>
      <c r="AC596">
        <v>326.15601700000002</v>
      </c>
      <c r="AD596">
        <v>51.694471999999998</v>
      </c>
      <c r="AE596" t="s">
        <v>10</v>
      </c>
      <c r="AF596">
        <v>1.2600000000000001E-3</v>
      </c>
      <c r="AG596">
        <v>0</v>
      </c>
      <c r="AH596" t="s">
        <v>11</v>
      </c>
      <c r="AI596">
        <v>0.99511499999999997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147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506.21964400000002</v>
      </c>
      <c r="I597">
        <v>82.644497999999999</v>
      </c>
      <c r="J597" t="s">
        <v>3</v>
      </c>
      <c r="K597">
        <v>499.33552700000001</v>
      </c>
      <c r="L597">
        <v>81.349632999999997</v>
      </c>
      <c r="M597" t="s">
        <v>4</v>
      </c>
      <c r="N597">
        <v>17.754515000000001</v>
      </c>
      <c r="O597">
        <v>9.153E-2</v>
      </c>
      <c r="P597" t="s">
        <v>5</v>
      </c>
      <c r="Q597">
        <v>118.86087499999999</v>
      </c>
      <c r="R597">
        <v>3.2531829999999999</v>
      </c>
      <c r="S597" t="s">
        <v>6</v>
      </c>
      <c r="T597">
        <v>41.103172000000001</v>
      </c>
      <c r="U597">
        <v>0.61563599999999996</v>
      </c>
      <c r="V597" t="s">
        <v>7</v>
      </c>
      <c r="W597">
        <v>14.883956</v>
      </c>
      <c r="X597">
        <v>5.5362000000000001E-2</v>
      </c>
      <c r="Y597" t="s">
        <v>8</v>
      </c>
      <c r="Z597">
        <v>41.454425999999998</v>
      </c>
      <c r="AA597">
        <v>1.190787</v>
      </c>
      <c r="AB597" t="s">
        <v>9</v>
      </c>
      <c r="AC597">
        <v>348.03059400000001</v>
      </c>
      <c r="AD597">
        <v>55.505032999999997</v>
      </c>
      <c r="AE597" t="s">
        <v>10</v>
      </c>
      <c r="AF597">
        <v>1.258E-3</v>
      </c>
      <c r="AG597">
        <v>0</v>
      </c>
      <c r="AH597" t="s">
        <v>11</v>
      </c>
      <c r="AI597">
        <v>0.99511499999999997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147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538.03681800000004</v>
      </c>
      <c r="I598">
        <v>84.984341999999998</v>
      </c>
      <c r="J598" t="s">
        <v>3</v>
      </c>
      <c r="K598">
        <v>530.727574</v>
      </c>
      <c r="L598">
        <v>83.785000999999994</v>
      </c>
      <c r="M598" t="s">
        <v>4</v>
      </c>
      <c r="N598">
        <v>18.854088000000001</v>
      </c>
      <c r="O598">
        <v>9.5984E-2</v>
      </c>
      <c r="P598" t="s">
        <v>5</v>
      </c>
      <c r="Q598">
        <v>126.346183</v>
      </c>
      <c r="R598">
        <v>3.4546199999999998</v>
      </c>
      <c r="S598" t="s">
        <v>6</v>
      </c>
      <c r="T598">
        <v>43.719800999999997</v>
      </c>
      <c r="U598">
        <v>0.60158100000000003</v>
      </c>
      <c r="V598" t="s">
        <v>7</v>
      </c>
      <c r="W598">
        <v>15.816692</v>
      </c>
      <c r="X598">
        <v>5.5966000000000002E-2</v>
      </c>
      <c r="Y598" t="s">
        <v>8</v>
      </c>
      <c r="Z598">
        <v>44.013306</v>
      </c>
      <c r="AA598">
        <v>1.2597689999999999</v>
      </c>
      <c r="AB598" t="s">
        <v>9</v>
      </c>
      <c r="AC598">
        <v>369.941169</v>
      </c>
      <c r="AD598">
        <v>58.240223</v>
      </c>
      <c r="AE598" t="s">
        <v>10</v>
      </c>
      <c r="AF598">
        <v>1.256E-3</v>
      </c>
      <c r="AG598">
        <v>0</v>
      </c>
      <c r="AH598" t="s">
        <v>11</v>
      </c>
      <c r="AI598">
        <v>0.99511499999999997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147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569.62644499999999</v>
      </c>
      <c r="I599">
        <v>92.444073000000003</v>
      </c>
      <c r="J599" t="s">
        <v>3</v>
      </c>
      <c r="K599">
        <v>561.88486499999999</v>
      </c>
      <c r="L599">
        <v>91.132701999999995</v>
      </c>
      <c r="M599" t="s">
        <v>4</v>
      </c>
      <c r="N599">
        <v>19.959783000000002</v>
      </c>
      <c r="O599">
        <v>9.6526000000000001E-2</v>
      </c>
      <c r="P599" t="s">
        <v>5</v>
      </c>
      <c r="Q599">
        <v>133.73901900000001</v>
      </c>
      <c r="R599">
        <v>3.6586400000000001</v>
      </c>
      <c r="S599" t="s">
        <v>6</v>
      </c>
      <c r="T599">
        <v>46.278846999999999</v>
      </c>
      <c r="U599">
        <v>0.66354199999999997</v>
      </c>
      <c r="V599" t="s">
        <v>7</v>
      </c>
      <c r="W599">
        <v>16.745256000000001</v>
      </c>
      <c r="X599">
        <v>5.7438999999999997E-2</v>
      </c>
      <c r="Y599" t="s">
        <v>8</v>
      </c>
      <c r="Z599">
        <v>46.575344999999999</v>
      </c>
      <c r="AA599">
        <v>1.301744</v>
      </c>
      <c r="AB599" t="s">
        <v>9</v>
      </c>
      <c r="AC599">
        <v>391.67811399999999</v>
      </c>
      <c r="AD599">
        <v>64.124108000000007</v>
      </c>
      <c r="AE599" t="s">
        <v>10</v>
      </c>
      <c r="AF599">
        <v>1.253E-3</v>
      </c>
      <c r="AG599">
        <v>0</v>
      </c>
      <c r="AH599" t="s">
        <v>11</v>
      </c>
      <c r="AI599">
        <v>0.99511499999999997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147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601.50456499999996</v>
      </c>
      <c r="I600">
        <v>101.93508300000001</v>
      </c>
      <c r="J600" t="s">
        <v>3</v>
      </c>
      <c r="K600">
        <v>593.33845699999995</v>
      </c>
      <c r="L600">
        <v>100.505748</v>
      </c>
      <c r="M600" t="s">
        <v>4</v>
      </c>
      <c r="N600">
        <v>21.091781000000001</v>
      </c>
      <c r="O600">
        <v>0.117677</v>
      </c>
      <c r="P600" t="s">
        <v>5</v>
      </c>
      <c r="Q600">
        <v>141.194838</v>
      </c>
      <c r="R600">
        <v>4.2434539999999998</v>
      </c>
      <c r="S600" t="s">
        <v>6</v>
      </c>
      <c r="T600">
        <v>48.844543000000002</v>
      </c>
      <c r="U600">
        <v>0.65564100000000003</v>
      </c>
      <c r="V600" t="s">
        <v>7</v>
      </c>
      <c r="W600">
        <v>17.676662</v>
      </c>
      <c r="X600">
        <v>6.1295000000000002E-2</v>
      </c>
      <c r="Y600" t="s">
        <v>8</v>
      </c>
      <c r="Z600">
        <v>49.129882000000002</v>
      </c>
      <c r="AA600">
        <v>1.3349770000000001</v>
      </c>
      <c r="AB600" t="s">
        <v>9</v>
      </c>
      <c r="AC600">
        <v>413.59477500000003</v>
      </c>
      <c r="AD600">
        <v>70.655134000000004</v>
      </c>
      <c r="AE600" t="s">
        <v>10</v>
      </c>
      <c r="AF600">
        <v>1.253E-3</v>
      </c>
      <c r="AG600">
        <v>0</v>
      </c>
      <c r="AH600" t="s">
        <v>11</v>
      </c>
      <c r="AI600">
        <v>0.99511499999999997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147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633.14767700000004</v>
      </c>
      <c r="I601">
        <v>106.983074</v>
      </c>
      <c r="J601" t="s">
        <v>3</v>
      </c>
      <c r="K601">
        <v>624.55667200000005</v>
      </c>
      <c r="L601">
        <v>105.79400200000001</v>
      </c>
      <c r="M601" t="s">
        <v>4</v>
      </c>
      <c r="N601">
        <v>22.194578</v>
      </c>
      <c r="O601">
        <v>0.11948499999999999</v>
      </c>
      <c r="P601" t="s">
        <v>5</v>
      </c>
      <c r="Q601">
        <v>148.59625700000001</v>
      </c>
      <c r="R601">
        <v>4.2264379999999999</v>
      </c>
      <c r="S601" t="s">
        <v>6</v>
      </c>
      <c r="T601">
        <v>51.408079999999998</v>
      </c>
      <c r="U601">
        <v>0.60786399999999996</v>
      </c>
      <c r="V601" t="s">
        <v>7</v>
      </c>
      <c r="W601">
        <v>18.606096000000001</v>
      </c>
      <c r="X601">
        <v>6.0746000000000001E-2</v>
      </c>
      <c r="Y601" t="s">
        <v>8</v>
      </c>
      <c r="Z601">
        <v>51.701971</v>
      </c>
      <c r="AA601">
        <v>1.4106259999999999</v>
      </c>
      <c r="AB601" t="s">
        <v>9</v>
      </c>
      <c r="AC601">
        <v>435.35611899999998</v>
      </c>
      <c r="AD601">
        <v>75.992577999999995</v>
      </c>
      <c r="AE601" t="s">
        <v>10</v>
      </c>
      <c r="AF601">
        <v>1.2509999999999999E-3</v>
      </c>
      <c r="AG601">
        <v>0</v>
      </c>
      <c r="AH601" t="s">
        <v>11</v>
      </c>
      <c r="AI601">
        <v>0.99511499999999997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148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27.478828</v>
      </c>
      <c r="I622">
        <v>2.3759779999999999</v>
      </c>
      <c r="J622" t="s">
        <v>3</v>
      </c>
      <c r="K622">
        <v>27.052768</v>
      </c>
      <c r="L622">
        <v>2.3422450000000001</v>
      </c>
      <c r="M622" t="s">
        <v>4</v>
      </c>
      <c r="N622">
        <v>1.1071219999999999</v>
      </c>
      <c r="O622">
        <v>3.1459999999999999E-3</v>
      </c>
      <c r="P622" t="s">
        <v>5</v>
      </c>
      <c r="Q622">
        <v>0</v>
      </c>
      <c r="R622">
        <v>0</v>
      </c>
      <c r="S622" t="s">
        <v>6</v>
      </c>
      <c r="T622">
        <v>2.4840779999999998</v>
      </c>
      <c r="U622">
        <v>6.8710000000000004E-3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5.8089999999999999E-3</v>
      </c>
      <c r="AD622">
        <v>1.5999999999999999E-5</v>
      </c>
      <c r="AE622" t="s">
        <v>10</v>
      </c>
      <c r="AF622">
        <v>0</v>
      </c>
      <c r="AG622">
        <v>0</v>
      </c>
      <c r="AH622" t="s">
        <v>11</v>
      </c>
      <c r="AI622">
        <v>0.99479099999999998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149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54.462846999999996</v>
      </c>
      <c r="I623">
        <v>5.5866319999999998</v>
      </c>
      <c r="J623" t="s">
        <v>3</v>
      </c>
      <c r="K623">
        <v>53.610962000000001</v>
      </c>
      <c r="L623">
        <v>5.5198489999999998</v>
      </c>
      <c r="M623" t="s">
        <v>4</v>
      </c>
      <c r="N623">
        <v>2.2127119999999998</v>
      </c>
      <c r="O623">
        <v>4.0590000000000001E-3</v>
      </c>
      <c r="P623" t="s">
        <v>5</v>
      </c>
      <c r="Q623">
        <v>0</v>
      </c>
      <c r="R623">
        <v>0</v>
      </c>
      <c r="S623" t="s">
        <v>6</v>
      </c>
      <c r="T623">
        <v>4.9984609999999998</v>
      </c>
      <c r="U623">
        <v>0.15817200000000001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3.3089999999999999E-3</v>
      </c>
      <c r="AD623">
        <v>9.0000000000000002E-6</v>
      </c>
      <c r="AE623" t="s">
        <v>10</v>
      </c>
      <c r="AF623">
        <v>0</v>
      </c>
      <c r="AG623">
        <v>0</v>
      </c>
      <c r="AH623" t="s">
        <v>11</v>
      </c>
      <c r="AI623">
        <v>0.99501899999999999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149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81.253748999999999</v>
      </c>
      <c r="I624">
        <v>10.502124</v>
      </c>
      <c r="J624" t="s">
        <v>3</v>
      </c>
      <c r="K624">
        <v>79.984014000000002</v>
      </c>
      <c r="L624">
        <v>10.381544</v>
      </c>
      <c r="M624" t="s">
        <v>4</v>
      </c>
      <c r="N624">
        <v>3.3143500000000001</v>
      </c>
      <c r="O624">
        <v>5.4739999999999997E-3</v>
      </c>
      <c r="P624" t="s">
        <v>5</v>
      </c>
      <c r="Q624">
        <v>0</v>
      </c>
      <c r="R624">
        <v>0</v>
      </c>
      <c r="S624" t="s">
        <v>6</v>
      </c>
      <c r="T624">
        <v>7.4746389999999998</v>
      </c>
      <c r="U624">
        <v>0.17153599999999999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2.4740000000000001E-3</v>
      </c>
      <c r="AD624">
        <v>3.9999999999999998E-6</v>
      </c>
      <c r="AE624" t="s">
        <v>10</v>
      </c>
      <c r="AF624">
        <v>0</v>
      </c>
      <c r="AG624">
        <v>0</v>
      </c>
      <c r="AH624" t="s">
        <v>11</v>
      </c>
      <c r="AI624">
        <v>0.99507699999999999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149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108.02563499999999</v>
      </c>
      <c r="I625">
        <v>13.428305999999999</v>
      </c>
      <c r="J625" t="s">
        <v>3</v>
      </c>
      <c r="K625">
        <v>106.330715</v>
      </c>
      <c r="L625">
        <v>13.385444</v>
      </c>
      <c r="M625" t="s">
        <v>4</v>
      </c>
      <c r="N625">
        <v>4.4118979999999999</v>
      </c>
      <c r="O625">
        <v>5.5710000000000004E-3</v>
      </c>
      <c r="P625" t="s">
        <v>5</v>
      </c>
      <c r="Q625">
        <v>0</v>
      </c>
      <c r="R625">
        <v>0</v>
      </c>
      <c r="S625" t="s">
        <v>6</v>
      </c>
      <c r="T625">
        <v>9.9149799999999999</v>
      </c>
      <c r="U625">
        <v>0.17810500000000001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1.934E-3</v>
      </c>
      <c r="AD625">
        <v>1.9999999999999999E-6</v>
      </c>
      <c r="AE625" t="s">
        <v>10</v>
      </c>
      <c r="AF625">
        <v>0</v>
      </c>
      <c r="AG625">
        <v>0</v>
      </c>
      <c r="AH625" t="s">
        <v>11</v>
      </c>
      <c r="AI625">
        <v>0.99509000000000003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149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134.85426699999999</v>
      </c>
      <c r="I626">
        <v>17.567430000000002</v>
      </c>
      <c r="J626" t="s">
        <v>3</v>
      </c>
      <c r="K626">
        <v>132.747682</v>
      </c>
      <c r="L626">
        <v>17.450375999999999</v>
      </c>
      <c r="M626" t="s">
        <v>4</v>
      </c>
      <c r="N626">
        <v>5.5039939999999996</v>
      </c>
      <c r="O626">
        <v>5.9519999999999998E-3</v>
      </c>
      <c r="P626" t="s">
        <v>5</v>
      </c>
      <c r="Q626">
        <v>0</v>
      </c>
      <c r="R626">
        <v>0</v>
      </c>
      <c r="S626" t="s">
        <v>6</v>
      </c>
      <c r="T626">
        <v>12.367977</v>
      </c>
      <c r="U626">
        <v>0.20006199999999999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1.6949999999999999E-3</v>
      </c>
      <c r="AD626">
        <v>9.9999999999999995E-7</v>
      </c>
      <c r="AE626" t="s">
        <v>10</v>
      </c>
      <c r="AF626">
        <v>0</v>
      </c>
      <c r="AG626">
        <v>0</v>
      </c>
      <c r="AH626" t="s">
        <v>11</v>
      </c>
      <c r="AI626">
        <v>0.99510399999999999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149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161.957596</v>
      </c>
      <c r="I627">
        <v>19.373837000000002</v>
      </c>
      <c r="J627" t="s">
        <v>3</v>
      </c>
      <c r="K627">
        <v>159.43168499999999</v>
      </c>
      <c r="L627">
        <v>19.121466999999999</v>
      </c>
      <c r="M627" t="s">
        <v>4</v>
      </c>
      <c r="N627">
        <v>6.617667</v>
      </c>
      <c r="O627">
        <v>1.485E-2</v>
      </c>
      <c r="P627" t="s">
        <v>5</v>
      </c>
      <c r="Q627">
        <v>0</v>
      </c>
      <c r="R627">
        <v>0</v>
      </c>
      <c r="S627" t="s">
        <v>6</v>
      </c>
      <c r="T627">
        <v>14.812875999999999</v>
      </c>
      <c r="U627">
        <v>0.203654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1.5759999999999999E-3</v>
      </c>
      <c r="AD627">
        <v>0</v>
      </c>
      <c r="AE627" t="s">
        <v>10</v>
      </c>
      <c r="AF627">
        <v>0</v>
      </c>
      <c r="AG627">
        <v>0</v>
      </c>
      <c r="AH627" t="s">
        <v>11</v>
      </c>
      <c r="AI627">
        <v>0.99510600000000005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149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188.792023</v>
      </c>
      <c r="I628">
        <v>19.575142</v>
      </c>
      <c r="J628" t="s">
        <v>3</v>
      </c>
      <c r="K628">
        <v>185.850628</v>
      </c>
      <c r="L628">
        <v>19.324110000000001</v>
      </c>
      <c r="M628" t="s">
        <v>4</v>
      </c>
      <c r="N628">
        <v>7.7118310000000001</v>
      </c>
      <c r="O628">
        <v>1.5611999999999999E-2</v>
      </c>
      <c r="P628" t="s">
        <v>5</v>
      </c>
      <c r="Q628">
        <v>0</v>
      </c>
      <c r="R628">
        <v>0</v>
      </c>
      <c r="S628" t="s">
        <v>6</v>
      </c>
      <c r="T628">
        <v>17.268815</v>
      </c>
      <c r="U628">
        <v>0.20397199999999999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1.549E-3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0.99510699999999996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149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215.777861</v>
      </c>
      <c r="I629">
        <v>21.114747000000001</v>
      </c>
      <c r="J629" t="s">
        <v>3</v>
      </c>
      <c r="K629">
        <v>212.41855899999999</v>
      </c>
      <c r="L629">
        <v>20.870524</v>
      </c>
      <c r="M629" t="s">
        <v>4</v>
      </c>
      <c r="N629">
        <v>8.8261260000000004</v>
      </c>
      <c r="O629">
        <v>1.9948E-2</v>
      </c>
      <c r="P629" t="s">
        <v>5</v>
      </c>
      <c r="Q629">
        <v>0</v>
      </c>
      <c r="R629">
        <v>0</v>
      </c>
      <c r="S629" t="s">
        <v>6</v>
      </c>
      <c r="T629">
        <v>19.723271</v>
      </c>
      <c r="U629">
        <v>0.20983599999999999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1.5100000000000001E-3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0.99511000000000005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149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243.003556</v>
      </c>
      <c r="I630">
        <v>26.145865000000001</v>
      </c>
      <c r="J630" t="s">
        <v>3</v>
      </c>
      <c r="K630">
        <v>239.22270800000001</v>
      </c>
      <c r="L630">
        <v>25.975898000000001</v>
      </c>
      <c r="M630" t="s">
        <v>4</v>
      </c>
      <c r="N630">
        <v>9.9356229999999996</v>
      </c>
      <c r="O630">
        <v>2.2778E-2</v>
      </c>
      <c r="P630" t="s">
        <v>5</v>
      </c>
      <c r="Q630">
        <v>0</v>
      </c>
      <c r="R630">
        <v>0</v>
      </c>
      <c r="S630" t="s">
        <v>6</v>
      </c>
      <c r="T630">
        <v>22.232324999999999</v>
      </c>
      <c r="U630">
        <v>0.38436300000000001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1.474E-3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0.99511000000000005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149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270.123088</v>
      </c>
      <c r="I631">
        <v>30.284642999999999</v>
      </c>
      <c r="J631" t="s">
        <v>3</v>
      </c>
      <c r="K631">
        <v>265.927324</v>
      </c>
      <c r="L631">
        <v>30.10914</v>
      </c>
      <c r="M631" t="s">
        <v>4</v>
      </c>
      <c r="N631">
        <v>11.037796</v>
      </c>
      <c r="O631">
        <v>2.5898999999999998E-2</v>
      </c>
      <c r="P631" t="s">
        <v>5</v>
      </c>
      <c r="Q631">
        <v>0</v>
      </c>
      <c r="R631">
        <v>0</v>
      </c>
      <c r="S631" t="s">
        <v>6</v>
      </c>
      <c r="T631">
        <v>24.666795</v>
      </c>
      <c r="U631">
        <v>0.39478099999999999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1.4289999999999999E-3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0.99511099999999997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149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296.87382300000002</v>
      </c>
      <c r="I632">
        <v>35.010219999999997</v>
      </c>
      <c r="J632" t="s">
        <v>3</v>
      </c>
      <c r="K632">
        <v>292.26629800000001</v>
      </c>
      <c r="L632">
        <v>34.823371999999999</v>
      </c>
      <c r="M632" t="s">
        <v>4</v>
      </c>
      <c r="N632">
        <v>12.132389</v>
      </c>
      <c r="O632">
        <v>2.5430000000000001E-2</v>
      </c>
      <c r="P632" t="s">
        <v>5</v>
      </c>
      <c r="Q632">
        <v>0</v>
      </c>
      <c r="R632">
        <v>0</v>
      </c>
      <c r="S632" t="s">
        <v>6</v>
      </c>
      <c r="T632">
        <v>27.121054999999998</v>
      </c>
      <c r="U632">
        <v>0.39634599999999998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1.41E-3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0.995112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149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323.63199800000001</v>
      </c>
      <c r="I633">
        <v>38.872711000000002</v>
      </c>
      <c r="J633" t="s">
        <v>3</v>
      </c>
      <c r="K633">
        <v>318.61021199999999</v>
      </c>
      <c r="L633">
        <v>38.711934999999997</v>
      </c>
      <c r="M633" t="s">
        <v>4</v>
      </c>
      <c r="N633">
        <v>13.231484999999999</v>
      </c>
      <c r="O633">
        <v>2.9635000000000002E-2</v>
      </c>
      <c r="P633" t="s">
        <v>5</v>
      </c>
      <c r="Q633">
        <v>0</v>
      </c>
      <c r="R633">
        <v>0</v>
      </c>
      <c r="S633" t="s">
        <v>6</v>
      </c>
      <c r="T633">
        <v>29.568231000000001</v>
      </c>
      <c r="U633">
        <v>0.41857699999999998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1.372E-3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0.995112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149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350.18292700000001</v>
      </c>
      <c r="I634">
        <v>44.472043999999997</v>
      </c>
      <c r="J634" t="s">
        <v>3</v>
      </c>
      <c r="K634">
        <v>344.744462</v>
      </c>
      <c r="L634">
        <v>44.238138999999997</v>
      </c>
      <c r="M634" t="s">
        <v>4</v>
      </c>
      <c r="N634">
        <v>14.324938</v>
      </c>
      <c r="O634">
        <v>2.9305999999999999E-2</v>
      </c>
      <c r="P634" t="s">
        <v>5</v>
      </c>
      <c r="Q634">
        <v>0</v>
      </c>
      <c r="R634">
        <v>0</v>
      </c>
      <c r="S634" t="s">
        <v>6</v>
      </c>
      <c r="T634">
        <v>32.011338000000002</v>
      </c>
      <c r="U634">
        <v>0.42085400000000001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1.3699999999999999E-3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0.995112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149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377.07422600000001</v>
      </c>
      <c r="I635">
        <v>50.865076000000002</v>
      </c>
      <c r="J635" t="s">
        <v>3</v>
      </c>
      <c r="K635">
        <v>371.223795</v>
      </c>
      <c r="L635">
        <v>50.601222999999997</v>
      </c>
      <c r="M635" t="s">
        <v>4</v>
      </c>
      <c r="N635">
        <v>15.429975000000001</v>
      </c>
      <c r="O635">
        <v>3.0821999999999999E-2</v>
      </c>
      <c r="P635" t="s">
        <v>5</v>
      </c>
      <c r="Q635">
        <v>0</v>
      </c>
      <c r="R635">
        <v>0</v>
      </c>
      <c r="S635" t="s">
        <v>6</v>
      </c>
      <c r="T635">
        <v>34.434108000000002</v>
      </c>
      <c r="U635">
        <v>0.415545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1.31E-3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0.99511300000000003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149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403.61260700000003</v>
      </c>
      <c r="I636">
        <v>55.456598999999997</v>
      </c>
      <c r="J636" t="s">
        <v>3</v>
      </c>
      <c r="K636">
        <v>397.34467899999999</v>
      </c>
      <c r="L636">
        <v>55.200445999999999</v>
      </c>
      <c r="M636" t="s">
        <v>4</v>
      </c>
      <c r="N636">
        <v>16.527365</v>
      </c>
      <c r="O636">
        <v>3.0632E-2</v>
      </c>
      <c r="P636" t="s">
        <v>5</v>
      </c>
      <c r="Q636">
        <v>0</v>
      </c>
      <c r="R636">
        <v>0</v>
      </c>
      <c r="S636" t="s">
        <v>6</v>
      </c>
      <c r="T636">
        <v>36.850904</v>
      </c>
      <c r="U636">
        <v>0.41541499999999998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1.302E-3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0.99511300000000003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149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430.96427899999998</v>
      </c>
      <c r="I637">
        <v>61.837223999999999</v>
      </c>
      <c r="J637" t="s">
        <v>3</v>
      </c>
      <c r="K637">
        <v>424.25600800000001</v>
      </c>
      <c r="L637">
        <v>61.822819000000003</v>
      </c>
      <c r="M637" t="s">
        <v>4</v>
      </c>
      <c r="N637">
        <v>17.650390999999999</v>
      </c>
      <c r="O637">
        <v>5.1059E-2</v>
      </c>
      <c r="P637" t="s">
        <v>5</v>
      </c>
      <c r="Q637">
        <v>0</v>
      </c>
      <c r="R637">
        <v>0</v>
      </c>
      <c r="S637" t="s">
        <v>6</v>
      </c>
      <c r="T637">
        <v>39.293804000000002</v>
      </c>
      <c r="U637">
        <v>0.39760200000000001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1.2979999999999999E-3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0.99511400000000005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149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457.77506</v>
      </c>
      <c r="I638">
        <v>69.154812000000007</v>
      </c>
      <c r="J638" t="s">
        <v>3</v>
      </c>
      <c r="K638">
        <v>450.65104600000001</v>
      </c>
      <c r="L638">
        <v>69.049978999999993</v>
      </c>
      <c r="M638" t="s">
        <v>4</v>
      </c>
      <c r="N638">
        <v>18.767431999999999</v>
      </c>
      <c r="O638">
        <v>6.8432000000000007E-2</v>
      </c>
      <c r="P638" t="s">
        <v>5</v>
      </c>
      <c r="Q638">
        <v>0</v>
      </c>
      <c r="R638">
        <v>0</v>
      </c>
      <c r="S638" t="s">
        <v>6</v>
      </c>
      <c r="T638">
        <v>41.734923999999999</v>
      </c>
      <c r="U638">
        <v>0.46381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1.294E-3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0.99511499999999997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149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484.94393700000001</v>
      </c>
      <c r="I639">
        <v>77.824685000000002</v>
      </c>
      <c r="J639" t="s">
        <v>3</v>
      </c>
      <c r="K639">
        <v>477.39855999999997</v>
      </c>
      <c r="L639">
        <v>77.645134999999996</v>
      </c>
      <c r="M639" t="s">
        <v>4</v>
      </c>
      <c r="N639">
        <v>19.877376999999999</v>
      </c>
      <c r="O639">
        <v>6.7046999999999995E-2</v>
      </c>
      <c r="P639" t="s">
        <v>5</v>
      </c>
      <c r="Q639">
        <v>0</v>
      </c>
      <c r="R639">
        <v>0</v>
      </c>
      <c r="S639" t="s">
        <v>6</v>
      </c>
      <c r="T639">
        <v>44.157111999999998</v>
      </c>
      <c r="U639">
        <v>0.46472799999999997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1.289E-3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0.99511499999999997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149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512.12477100000001</v>
      </c>
      <c r="I640">
        <v>85.609482999999997</v>
      </c>
      <c r="J640" t="s">
        <v>3</v>
      </c>
      <c r="K640">
        <v>504.15092199999998</v>
      </c>
      <c r="L640">
        <v>85.686859999999996</v>
      </c>
      <c r="M640" t="s">
        <v>4</v>
      </c>
      <c r="N640">
        <v>20.977436999999998</v>
      </c>
      <c r="O640">
        <v>7.0501999999999995E-2</v>
      </c>
      <c r="P640" t="s">
        <v>5</v>
      </c>
      <c r="Q640">
        <v>0</v>
      </c>
      <c r="R640">
        <v>0</v>
      </c>
      <c r="S640" t="s">
        <v>6</v>
      </c>
      <c r="T640">
        <v>46.648277999999998</v>
      </c>
      <c r="U640">
        <v>0.61987899999999996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1.2780000000000001E-3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0.99511499999999997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149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539.13854000000003</v>
      </c>
      <c r="I641">
        <v>91.662634999999995</v>
      </c>
      <c r="J641" t="s">
        <v>3</v>
      </c>
      <c r="K641">
        <v>530.75106800000003</v>
      </c>
      <c r="L641">
        <v>91.853785999999999</v>
      </c>
      <c r="M641" t="s">
        <v>4</v>
      </c>
      <c r="N641">
        <v>22.079235000000001</v>
      </c>
      <c r="O641">
        <v>7.2744000000000003E-2</v>
      </c>
      <c r="P641" t="s">
        <v>5</v>
      </c>
      <c r="Q641">
        <v>0</v>
      </c>
      <c r="R641">
        <v>0</v>
      </c>
      <c r="S641" t="s">
        <v>6</v>
      </c>
      <c r="T641">
        <v>49.117722999999998</v>
      </c>
      <c r="U641">
        <v>0.76617199999999996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1.2750000000000001E-3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0.99511499999999997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150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32.337318000000003</v>
      </c>
      <c r="I642">
        <v>1.413996</v>
      </c>
      <c r="J642" t="s">
        <v>3</v>
      </c>
      <c r="K642">
        <v>31.876666</v>
      </c>
      <c r="L642">
        <v>1.4017059999999999</v>
      </c>
      <c r="M642" t="s">
        <v>4</v>
      </c>
      <c r="N642">
        <v>1.1344160000000001</v>
      </c>
      <c r="O642">
        <v>6.1300000000000005E-4</v>
      </c>
      <c r="P642" t="s">
        <v>5</v>
      </c>
      <c r="Q642">
        <v>7.5756290000000002</v>
      </c>
      <c r="R642">
        <v>3.5638999999999997E-2</v>
      </c>
      <c r="S642" t="s">
        <v>6</v>
      </c>
      <c r="T642">
        <v>2.5916579999999998</v>
      </c>
      <c r="U642">
        <v>9.1789999999999997E-3</v>
      </c>
      <c r="V642" t="s">
        <v>7</v>
      </c>
      <c r="W642">
        <v>0.93786499999999995</v>
      </c>
      <c r="X642">
        <v>1.872E-3</v>
      </c>
      <c r="Y642" t="s">
        <v>8</v>
      </c>
      <c r="Z642">
        <v>2.7288049999999999</v>
      </c>
      <c r="AA642">
        <v>1.507E-2</v>
      </c>
      <c r="AB642" t="s">
        <v>9</v>
      </c>
      <c r="AC642">
        <v>22.244401</v>
      </c>
      <c r="AD642">
        <v>1.2536419999999999</v>
      </c>
      <c r="AE642" t="s">
        <v>10</v>
      </c>
      <c r="AF642">
        <v>6.8859999999999998E-3</v>
      </c>
      <c r="AG642">
        <v>1.4E-5</v>
      </c>
      <c r="AH642" t="s">
        <v>11</v>
      </c>
      <c r="AI642">
        <v>0.99491799999999997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150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64.122468999999995</v>
      </c>
      <c r="I643">
        <v>4.3696989999999998</v>
      </c>
      <c r="J643" t="s">
        <v>3</v>
      </c>
      <c r="K643">
        <v>63.211894000000001</v>
      </c>
      <c r="L643">
        <v>4.2978290000000001</v>
      </c>
      <c r="M643" t="s">
        <v>4</v>
      </c>
      <c r="N643">
        <v>2.2694100000000001</v>
      </c>
      <c r="O643">
        <v>2.702E-3</v>
      </c>
      <c r="P643" t="s">
        <v>5</v>
      </c>
      <c r="Q643">
        <v>14.976842</v>
      </c>
      <c r="R643">
        <v>0.124751</v>
      </c>
      <c r="S643" t="s">
        <v>6</v>
      </c>
      <c r="T643">
        <v>5.1713009999999997</v>
      </c>
      <c r="U643">
        <v>1.7356E-2</v>
      </c>
      <c r="V643" t="s">
        <v>7</v>
      </c>
      <c r="W643">
        <v>1.867658</v>
      </c>
      <c r="X643">
        <v>3.2490000000000002E-3</v>
      </c>
      <c r="Y643" t="s">
        <v>8</v>
      </c>
      <c r="Z643">
        <v>5.3160759999999998</v>
      </c>
      <c r="AA643">
        <v>5.6836999999999999E-2</v>
      </c>
      <c r="AB643" t="s">
        <v>9</v>
      </c>
      <c r="AC643">
        <v>44.117432000000001</v>
      </c>
      <c r="AD643">
        <v>3.2819530000000001</v>
      </c>
      <c r="AE643" t="s">
        <v>10</v>
      </c>
      <c r="AF643">
        <v>4.2300000000000003E-3</v>
      </c>
      <c r="AG643">
        <v>1.1E-5</v>
      </c>
      <c r="AH643" t="s">
        <v>11</v>
      </c>
      <c r="AI643">
        <v>0.99506899999999998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150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95.767724000000001</v>
      </c>
      <c r="I644">
        <v>10.222541</v>
      </c>
      <c r="J644" t="s">
        <v>3</v>
      </c>
      <c r="K644">
        <v>94.402415000000005</v>
      </c>
      <c r="L644">
        <v>10.020784000000001</v>
      </c>
      <c r="M644" t="s">
        <v>4</v>
      </c>
      <c r="N644">
        <v>3.405888</v>
      </c>
      <c r="O644">
        <v>4.2030000000000001E-3</v>
      </c>
      <c r="P644" t="s">
        <v>5</v>
      </c>
      <c r="Q644">
        <v>22.396912</v>
      </c>
      <c r="R644">
        <v>0.23424</v>
      </c>
      <c r="S644" t="s">
        <v>6</v>
      </c>
      <c r="T644">
        <v>7.7836309999999997</v>
      </c>
      <c r="U644">
        <v>3.9775999999999999E-2</v>
      </c>
      <c r="V644" t="s">
        <v>7</v>
      </c>
      <c r="W644">
        <v>2.7900520000000002</v>
      </c>
      <c r="X644">
        <v>4.6439999999999997E-3</v>
      </c>
      <c r="Y644" t="s">
        <v>8</v>
      </c>
      <c r="Z644">
        <v>7.8825669999999999</v>
      </c>
      <c r="AA644">
        <v>0.105616</v>
      </c>
      <c r="AB644" t="s">
        <v>9</v>
      </c>
      <c r="AC644">
        <v>65.752722000000006</v>
      </c>
      <c r="AD644">
        <v>6.6859149999999996</v>
      </c>
      <c r="AE644" t="s">
        <v>10</v>
      </c>
      <c r="AF644">
        <v>2.7139999999999998E-3</v>
      </c>
      <c r="AG644">
        <v>3.9999999999999998E-6</v>
      </c>
      <c r="AH644" t="s">
        <v>11</v>
      </c>
      <c r="AI644">
        <v>0.99509099999999995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150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127.337986</v>
      </c>
      <c r="I645">
        <v>11.971323999999999</v>
      </c>
      <c r="J645" t="s">
        <v>3</v>
      </c>
      <c r="K645">
        <v>125.53139400000001</v>
      </c>
      <c r="L645">
        <v>11.786394</v>
      </c>
      <c r="M645" t="s">
        <v>4</v>
      </c>
      <c r="N645">
        <v>4.5403510000000002</v>
      </c>
      <c r="O645">
        <v>5.2880000000000002E-3</v>
      </c>
      <c r="P645" t="s">
        <v>5</v>
      </c>
      <c r="Q645">
        <v>29.769658</v>
      </c>
      <c r="R645">
        <v>0.300651</v>
      </c>
      <c r="S645" t="s">
        <v>6</v>
      </c>
      <c r="T645">
        <v>10.366566000000001</v>
      </c>
      <c r="U645">
        <v>5.4404000000000001E-2</v>
      </c>
      <c r="V645" t="s">
        <v>7</v>
      </c>
      <c r="W645">
        <v>3.7178840000000002</v>
      </c>
      <c r="X645">
        <v>7.7429999999999999E-3</v>
      </c>
      <c r="Y645" t="s">
        <v>8</v>
      </c>
      <c r="Z645">
        <v>10.421265999999999</v>
      </c>
      <c r="AA645">
        <v>0.132878</v>
      </c>
      <c r="AB645" t="s">
        <v>9</v>
      </c>
      <c r="AC645">
        <v>87.449681999999996</v>
      </c>
      <c r="AD645">
        <v>8.4584960000000002</v>
      </c>
      <c r="AE645" t="s">
        <v>10</v>
      </c>
      <c r="AF645">
        <v>2.251E-3</v>
      </c>
      <c r="AG645">
        <v>3.0000000000000001E-6</v>
      </c>
      <c r="AH645" t="s">
        <v>11</v>
      </c>
      <c r="AI645">
        <v>0.99510600000000005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150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159.25561500000001</v>
      </c>
      <c r="I646">
        <v>15.947721</v>
      </c>
      <c r="J646" t="s">
        <v>3</v>
      </c>
      <c r="K646">
        <v>157.00250500000001</v>
      </c>
      <c r="L646">
        <v>15.822972</v>
      </c>
      <c r="M646" t="s">
        <v>4</v>
      </c>
      <c r="N646">
        <v>5.675281</v>
      </c>
      <c r="O646">
        <v>6.0850000000000001E-3</v>
      </c>
      <c r="P646" t="s">
        <v>5</v>
      </c>
      <c r="Q646">
        <v>37.164503000000003</v>
      </c>
      <c r="R646">
        <v>0.39667200000000002</v>
      </c>
      <c r="S646" t="s">
        <v>6</v>
      </c>
      <c r="T646">
        <v>12.957285000000001</v>
      </c>
      <c r="U646">
        <v>6.9694000000000006E-2</v>
      </c>
      <c r="V646" t="s">
        <v>7</v>
      </c>
      <c r="W646">
        <v>4.6517720000000002</v>
      </c>
      <c r="X646">
        <v>9.8250000000000004E-3</v>
      </c>
      <c r="Y646" t="s">
        <v>8</v>
      </c>
      <c r="Z646">
        <v>12.987418999999999</v>
      </c>
      <c r="AA646">
        <v>0.16078500000000001</v>
      </c>
      <c r="AB646" t="s">
        <v>9</v>
      </c>
      <c r="AC646">
        <v>109.433832</v>
      </c>
      <c r="AD646">
        <v>12.328402000000001</v>
      </c>
      <c r="AE646" t="s">
        <v>10</v>
      </c>
      <c r="AF646">
        <v>2.032E-3</v>
      </c>
      <c r="AG646">
        <v>3.0000000000000001E-6</v>
      </c>
      <c r="AH646" t="s">
        <v>11</v>
      </c>
      <c r="AI646">
        <v>0.99510699999999996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150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191.013959</v>
      </c>
      <c r="I647">
        <v>20.617024000000001</v>
      </c>
      <c r="J647" t="s">
        <v>3</v>
      </c>
      <c r="K647">
        <v>188.315528</v>
      </c>
      <c r="L647">
        <v>20.465722</v>
      </c>
      <c r="M647" t="s">
        <v>4</v>
      </c>
      <c r="N647">
        <v>6.8096209999999999</v>
      </c>
      <c r="O647">
        <v>7.1370000000000001E-3</v>
      </c>
      <c r="P647" t="s">
        <v>5</v>
      </c>
      <c r="Q647">
        <v>44.558492000000001</v>
      </c>
      <c r="R647">
        <v>0.47991800000000001</v>
      </c>
      <c r="S647" t="s">
        <v>6</v>
      </c>
      <c r="T647">
        <v>15.569725999999999</v>
      </c>
      <c r="U647">
        <v>8.8652999999999996E-2</v>
      </c>
      <c r="V647" t="s">
        <v>7</v>
      </c>
      <c r="W647">
        <v>5.5817880000000004</v>
      </c>
      <c r="X647">
        <v>9.8329999999999997E-3</v>
      </c>
      <c r="Y647" t="s">
        <v>8</v>
      </c>
      <c r="Z647">
        <v>15.539733999999999</v>
      </c>
      <c r="AA647">
        <v>0.189605</v>
      </c>
      <c r="AB647" t="s">
        <v>9</v>
      </c>
      <c r="AC647">
        <v>131.27005399999999</v>
      </c>
      <c r="AD647">
        <v>16.519145000000002</v>
      </c>
      <c r="AE647" t="s">
        <v>10</v>
      </c>
      <c r="AF647">
        <v>1.7149999999999999E-3</v>
      </c>
      <c r="AG647">
        <v>9.9999999999999995E-7</v>
      </c>
      <c r="AH647" t="s">
        <v>11</v>
      </c>
      <c r="AI647">
        <v>0.99511000000000005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150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222.194312</v>
      </c>
      <c r="I648">
        <v>24.548389</v>
      </c>
      <c r="J648" t="s">
        <v>3</v>
      </c>
      <c r="K648">
        <v>219.045241</v>
      </c>
      <c r="L648">
        <v>24.438182999999999</v>
      </c>
      <c r="M648" t="s">
        <v>4</v>
      </c>
      <c r="N648">
        <v>7.9373909999999999</v>
      </c>
      <c r="O648">
        <v>7.9620000000000003E-3</v>
      </c>
      <c r="P648" t="s">
        <v>5</v>
      </c>
      <c r="Q648">
        <v>51.909540999999997</v>
      </c>
      <c r="R648">
        <v>0.62253800000000004</v>
      </c>
      <c r="S648" t="s">
        <v>6</v>
      </c>
      <c r="T648">
        <v>18.156389000000001</v>
      </c>
      <c r="U648">
        <v>0.113885</v>
      </c>
      <c r="V648" t="s">
        <v>7</v>
      </c>
      <c r="W648">
        <v>6.5074439999999996</v>
      </c>
      <c r="X648">
        <v>1.2200000000000001E-2</v>
      </c>
      <c r="Y648" t="s">
        <v>8</v>
      </c>
      <c r="Z648">
        <v>18.06859</v>
      </c>
      <c r="AA648">
        <v>0.222217</v>
      </c>
      <c r="AB648" t="s">
        <v>9</v>
      </c>
      <c r="AC648">
        <v>152.59723700000001</v>
      </c>
      <c r="AD648">
        <v>20.178986999999999</v>
      </c>
      <c r="AE648" t="s">
        <v>10</v>
      </c>
      <c r="AF648">
        <v>1.557E-3</v>
      </c>
      <c r="AG648">
        <v>9.9999999999999995E-7</v>
      </c>
      <c r="AH648" t="s">
        <v>11</v>
      </c>
      <c r="AI648">
        <v>0.99511099999999997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150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253.559237</v>
      </c>
      <c r="I649">
        <v>30.668444999999998</v>
      </c>
      <c r="J649" t="s">
        <v>3</v>
      </c>
      <c r="K649">
        <v>249.96678600000001</v>
      </c>
      <c r="L649">
        <v>30.540880999999999</v>
      </c>
      <c r="M649" t="s">
        <v>4</v>
      </c>
      <c r="N649">
        <v>9.0700620000000001</v>
      </c>
      <c r="O649">
        <v>1.061E-2</v>
      </c>
      <c r="P649" t="s">
        <v>5</v>
      </c>
      <c r="Q649">
        <v>59.240806999999997</v>
      </c>
      <c r="R649">
        <v>0.73352700000000004</v>
      </c>
      <c r="S649" t="s">
        <v>6</v>
      </c>
      <c r="T649">
        <v>20.725356000000001</v>
      </c>
      <c r="U649">
        <v>0.14195199999999999</v>
      </c>
      <c r="V649" t="s">
        <v>7</v>
      </c>
      <c r="W649">
        <v>7.4348919999999996</v>
      </c>
      <c r="X649">
        <v>1.4544E-2</v>
      </c>
      <c r="Y649" t="s">
        <v>8</v>
      </c>
      <c r="Z649">
        <v>20.587302999999999</v>
      </c>
      <c r="AA649">
        <v>0.24551600000000001</v>
      </c>
      <c r="AB649" t="s">
        <v>9</v>
      </c>
      <c r="AC649">
        <v>174.12391099999999</v>
      </c>
      <c r="AD649">
        <v>25.179618000000001</v>
      </c>
      <c r="AE649" t="s">
        <v>10</v>
      </c>
      <c r="AF649">
        <v>1.4469999999999999E-3</v>
      </c>
      <c r="AG649">
        <v>0</v>
      </c>
      <c r="AH649" t="s">
        <v>11</v>
      </c>
      <c r="AI649">
        <v>0.995112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150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285.50372700000003</v>
      </c>
      <c r="I650">
        <v>33.780383999999998</v>
      </c>
      <c r="J650" t="s">
        <v>3</v>
      </c>
      <c r="K650">
        <v>281.44976100000002</v>
      </c>
      <c r="L650">
        <v>33.758310999999999</v>
      </c>
      <c r="M650" t="s">
        <v>4</v>
      </c>
      <c r="N650">
        <v>10.206621</v>
      </c>
      <c r="O650">
        <v>1.3434E-2</v>
      </c>
      <c r="P650" t="s">
        <v>5</v>
      </c>
      <c r="Q650">
        <v>66.663852000000006</v>
      </c>
      <c r="R650">
        <v>0.89975799999999995</v>
      </c>
      <c r="S650" t="s">
        <v>6</v>
      </c>
      <c r="T650">
        <v>23.291679999999999</v>
      </c>
      <c r="U650">
        <v>0.157056</v>
      </c>
      <c r="V650" t="s">
        <v>7</v>
      </c>
      <c r="W650">
        <v>8.3685089999999995</v>
      </c>
      <c r="X650">
        <v>1.8924E-2</v>
      </c>
      <c r="Y650" t="s">
        <v>8</v>
      </c>
      <c r="Z650">
        <v>23.190913999999999</v>
      </c>
      <c r="AA650">
        <v>0.479379</v>
      </c>
      <c r="AB650" t="s">
        <v>9</v>
      </c>
      <c r="AC650">
        <v>196.138867</v>
      </c>
      <c r="AD650">
        <v>27.243769</v>
      </c>
      <c r="AE650" t="s">
        <v>10</v>
      </c>
      <c r="AF650">
        <v>1.4189999999999999E-3</v>
      </c>
      <c r="AG650">
        <v>0</v>
      </c>
      <c r="AH650" t="s">
        <v>11</v>
      </c>
      <c r="AI650">
        <v>0.99511300000000003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150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317.00231600000001</v>
      </c>
      <c r="I651">
        <v>34.776823999999998</v>
      </c>
      <c r="J651" t="s">
        <v>3</v>
      </c>
      <c r="K651">
        <v>312.49854399999998</v>
      </c>
      <c r="L651">
        <v>34.730972999999999</v>
      </c>
      <c r="M651" t="s">
        <v>4</v>
      </c>
      <c r="N651">
        <v>11.338414</v>
      </c>
      <c r="O651">
        <v>1.5689000000000002E-2</v>
      </c>
      <c r="P651" t="s">
        <v>5</v>
      </c>
      <c r="Q651">
        <v>74.040851000000004</v>
      </c>
      <c r="R651">
        <v>0.95487900000000003</v>
      </c>
      <c r="S651" t="s">
        <v>6</v>
      </c>
      <c r="T651">
        <v>25.874991999999999</v>
      </c>
      <c r="U651">
        <v>0.168402</v>
      </c>
      <c r="V651" t="s">
        <v>7</v>
      </c>
      <c r="W651">
        <v>9.2953740000000007</v>
      </c>
      <c r="X651">
        <v>2.1725999999999999E-2</v>
      </c>
      <c r="Y651" t="s">
        <v>8</v>
      </c>
      <c r="Z651">
        <v>25.716989000000002</v>
      </c>
      <c r="AA651">
        <v>0.52065700000000004</v>
      </c>
      <c r="AB651" t="s">
        <v>9</v>
      </c>
      <c r="AC651">
        <v>217.80981199999999</v>
      </c>
      <c r="AD651">
        <v>27.705845</v>
      </c>
      <c r="AE651" t="s">
        <v>10</v>
      </c>
      <c r="AF651">
        <v>1.4139999999999999E-3</v>
      </c>
      <c r="AG651">
        <v>0</v>
      </c>
      <c r="AH651" t="s">
        <v>11</v>
      </c>
      <c r="AI651">
        <v>0.99511300000000003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150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348.21165500000001</v>
      </c>
      <c r="I652">
        <v>39.078440999999998</v>
      </c>
      <c r="J652" t="s">
        <v>3</v>
      </c>
      <c r="K652">
        <v>343.26404700000001</v>
      </c>
      <c r="L652">
        <v>38.966569999999997</v>
      </c>
      <c r="M652" t="s">
        <v>4</v>
      </c>
      <c r="N652">
        <v>12.501889</v>
      </c>
      <c r="O652">
        <v>3.8901999999999999E-2</v>
      </c>
      <c r="P652" t="s">
        <v>5</v>
      </c>
      <c r="Q652">
        <v>81.451901000000007</v>
      </c>
      <c r="R652">
        <v>1.1240270000000001</v>
      </c>
      <c r="S652" t="s">
        <v>6</v>
      </c>
      <c r="T652">
        <v>28.469636000000001</v>
      </c>
      <c r="U652">
        <v>0.23744000000000001</v>
      </c>
      <c r="V652" t="s">
        <v>7</v>
      </c>
      <c r="W652">
        <v>10.221963000000001</v>
      </c>
      <c r="X652">
        <v>2.8156E-2</v>
      </c>
      <c r="Y652" t="s">
        <v>8</v>
      </c>
      <c r="Z652">
        <v>28.260103999999998</v>
      </c>
      <c r="AA652">
        <v>0.53642199999999995</v>
      </c>
      <c r="AB652" t="s">
        <v>9</v>
      </c>
      <c r="AC652">
        <v>239.12844100000001</v>
      </c>
      <c r="AD652">
        <v>30.496224999999999</v>
      </c>
      <c r="AE652" t="s">
        <v>10</v>
      </c>
      <c r="AF652">
        <v>1.3879999999999999E-3</v>
      </c>
      <c r="AG652">
        <v>0</v>
      </c>
      <c r="AH652" t="s">
        <v>11</v>
      </c>
      <c r="AI652">
        <v>0.99511400000000005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150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379.71569699999998</v>
      </c>
      <c r="I653">
        <v>45.831623</v>
      </c>
      <c r="J653" t="s">
        <v>3</v>
      </c>
      <c r="K653">
        <v>374.322653</v>
      </c>
      <c r="L653">
        <v>45.689492000000001</v>
      </c>
      <c r="M653" t="s">
        <v>4</v>
      </c>
      <c r="N653">
        <v>13.633357999999999</v>
      </c>
      <c r="O653">
        <v>4.0565999999999998E-2</v>
      </c>
      <c r="P653" t="s">
        <v>5</v>
      </c>
      <c r="Q653">
        <v>88.830523999999997</v>
      </c>
      <c r="R653">
        <v>1.3606549999999999</v>
      </c>
      <c r="S653" t="s">
        <v>6</v>
      </c>
      <c r="T653">
        <v>31.037088000000001</v>
      </c>
      <c r="U653">
        <v>0.25938800000000001</v>
      </c>
      <c r="V653" t="s">
        <v>7</v>
      </c>
      <c r="W653">
        <v>11.15245</v>
      </c>
      <c r="X653">
        <v>3.0786000000000001E-2</v>
      </c>
      <c r="Y653" t="s">
        <v>8</v>
      </c>
      <c r="Z653">
        <v>30.796140000000001</v>
      </c>
      <c r="AA653">
        <v>0.63919400000000004</v>
      </c>
      <c r="AB653" t="s">
        <v>9</v>
      </c>
      <c r="AC653">
        <v>260.79915099999999</v>
      </c>
      <c r="AD653">
        <v>35.990943999999999</v>
      </c>
      <c r="AE653" t="s">
        <v>10</v>
      </c>
      <c r="AF653">
        <v>1.382E-3</v>
      </c>
      <c r="AG653">
        <v>0</v>
      </c>
      <c r="AH653" t="s">
        <v>11</v>
      </c>
      <c r="AI653">
        <v>0.99511400000000005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150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411.318737</v>
      </c>
      <c r="I654">
        <v>46.583547000000003</v>
      </c>
      <c r="J654" t="s">
        <v>3</v>
      </c>
      <c r="K654">
        <v>405.48012599999998</v>
      </c>
      <c r="L654">
        <v>46.347614</v>
      </c>
      <c r="M654" t="s">
        <v>4</v>
      </c>
      <c r="N654">
        <v>14.770243000000001</v>
      </c>
      <c r="O654">
        <v>4.4547999999999997E-2</v>
      </c>
      <c r="P654" t="s">
        <v>5</v>
      </c>
      <c r="Q654">
        <v>96.268395999999996</v>
      </c>
      <c r="R654">
        <v>1.492184</v>
      </c>
      <c r="S654" t="s">
        <v>6</v>
      </c>
      <c r="T654">
        <v>33.636465000000001</v>
      </c>
      <c r="U654">
        <v>0.28630499999999998</v>
      </c>
      <c r="V654" t="s">
        <v>7</v>
      </c>
      <c r="W654">
        <v>12.091523</v>
      </c>
      <c r="X654">
        <v>3.7224E-2</v>
      </c>
      <c r="Y654" t="s">
        <v>8</v>
      </c>
      <c r="Z654">
        <v>33.31279</v>
      </c>
      <c r="AA654">
        <v>0.66339700000000001</v>
      </c>
      <c r="AB654" t="s">
        <v>9</v>
      </c>
      <c r="AC654">
        <v>282.493922</v>
      </c>
      <c r="AD654">
        <v>36.673980999999998</v>
      </c>
      <c r="AE654" t="s">
        <v>10</v>
      </c>
      <c r="AF654">
        <v>1.372E-3</v>
      </c>
      <c r="AG654">
        <v>0</v>
      </c>
      <c r="AH654" t="s">
        <v>11</v>
      </c>
      <c r="AI654">
        <v>0.99511499999999997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150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442.73379999999997</v>
      </c>
      <c r="I655">
        <v>42.339016000000001</v>
      </c>
      <c r="J655" t="s">
        <v>3</v>
      </c>
      <c r="K655">
        <v>436.45102200000002</v>
      </c>
      <c r="L655">
        <v>42.155417999999997</v>
      </c>
      <c r="M655" t="s">
        <v>4</v>
      </c>
      <c r="N655">
        <v>15.936332</v>
      </c>
      <c r="O655">
        <v>6.4029000000000003E-2</v>
      </c>
      <c r="P655" t="s">
        <v>5</v>
      </c>
      <c r="Q655">
        <v>103.65354000000001</v>
      </c>
      <c r="R655">
        <v>1.5096419999999999</v>
      </c>
      <c r="S655" t="s">
        <v>6</v>
      </c>
      <c r="T655">
        <v>36.194001</v>
      </c>
      <c r="U655">
        <v>0.32048199999999999</v>
      </c>
      <c r="V655" t="s">
        <v>7</v>
      </c>
      <c r="W655">
        <v>13.017206</v>
      </c>
      <c r="X655">
        <v>3.7232000000000001E-2</v>
      </c>
      <c r="Y655" t="s">
        <v>8</v>
      </c>
      <c r="Z655">
        <v>35.837060999999999</v>
      </c>
      <c r="AA655">
        <v>0.63217699999999999</v>
      </c>
      <c r="AB655" t="s">
        <v>9</v>
      </c>
      <c r="AC655">
        <v>304.03163499999999</v>
      </c>
      <c r="AD655">
        <v>33.748904000000003</v>
      </c>
      <c r="AE655" t="s">
        <v>10</v>
      </c>
      <c r="AF655">
        <v>1.3420000000000001E-3</v>
      </c>
      <c r="AG655">
        <v>0</v>
      </c>
      <c r="AH655" t="s">
        <v>11</v>
      </c>
      <c r="AI655">
        <v>0.99511499999999997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150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474.513982</v>
      </c>
      <c r="I656">
        <v>37.667202000000003</v>
      </c>
      <c r="J656" t="s">
        <v>3</v>
      </c>
      <c r="K656">
        <v>467.78856000000002</v>
      </c>
      <c r="L656">
        <v>37.547541000000002</v>
      </c>
      <c r="M656" t="s">
        <v>4</v>
      </c>
      <c r="N656">
        <v>17.066967000000002</v>
      </c>
      <c r="O656">
        <v>6.5750000000000003E-2</v>
      </c>
      <c r="P656" t="s">
        <v>5</v>
      </c>
      <c r="Q656">
        <v>111.040431</v>
      </c>
      <c r="R656">
        <v>1.476288</v>
      </c>
      <c r="S656" t="s">
        <v>6</v>
      </c>
      <c r="T656">
        <v>38.752589999999998</v>
      </c>
      <c r="U656">
        <v>0.31757099999999999</v>
      </c>
      <c r="V656" t="s">
        <v>7</v>
      </c>
      <c r="W656">
        <v>13.946243000000001</v>
      </c>
      <c r="X656">
        <v>3.6607000000000001E-2</v>
      </c>
      <c r="Y656" t="s">
        <v>8</v>
      </c>
      <c r="Z656">
        <v>38.358410999999997</v>
      </c>
      <c r="AA656">
        <v>0.63783100000000004</v>
      </c>
      <c r="AB656" t="s">
        <v>9</v>
      </c>
      <c r="AC656">
        <v>325.96510699999999</v>
      </c>
      <c r="AD656">
        <v>30.036625999999998</v>
      </c>
      <c r="AE656" t="s">
        <v>10</v>
      </c>
      <c r="AF656">
        <v>1.32E-3</v>
      </c>
      <c r="AG656">
        <v>0</v>
      </c>
      <c r="AH656" t="s">
        <v>11</v>
      </c>
      <c r="AI656">
        <v>0.99511499999999997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150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506.185022</v>
      </c>
      <c r="I657">
        <v>40.997909999999997</v>
      </c>
      <c r="J657" t="s">
        <v>3</v>
      </c>
      <c r="K657">
        <v>499.00013999999999</v>
      </c>
      <c r="L657">
        <v>40.820506000000002</v>
      </c>
      <c r="M657" t="s">
        <v>4</v>
      </c>
      <c r="N657">
        <v>18.198502000000001</v>
      </c>
      <c r="O657">
        <v>7.2320999999999996E-2</v>
      </c>
      <c r="P657" t="s">
        <v>5</v>
      </c>
      <c r="Q657">
        <v>118.472742</v>
      </c>
      <c r="R657">
        <v>1.6475169999999999</v>
      </c>
      <c r="S657" t="s">
        <v>6</v>
      </c>
      <c r="T657">
        <v>41.320839999999997</v>
      </c>
      <c r="U657">
        <v>0.37189499999999998</v>
      </c>
      <c r="V657" t="s">
        <v>7</v>
      </c>
      <c r="W657">
        <v>14.900879</v>
      </c>
      <c r="X657">
        <v>4.7452000000000001E-2</v>
      </c>
      <c r="Y657" t="s">
        <v>8</v>
      </c>
      <c r="Z657">
        <v>40.887067999999999</v>
      </c>
      <c r="AA657">
        <v>0.65240900000000002</v>
      </c>
      <c r="AB657" t="s">
        <v>9</v>
      </c>
      <c r="AC657">
        <v>347.70851199999998</v>
      </c>
      <c r="AD657">
        <v>32.427416000000001</v>
      </c>
      <c r="AE657" t="s">
        <v>10</v>
      </c>
      <c r="AF657">
        <v>1.315E-3</v>
      </c>
      <c r="AG657">
        <v>0</v>
      </c>
      <c r="AH657" t="s">
        <v>11</v>
      </c>
      <c r="AI657">
        <v>0.99511499999999997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150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537.61995400000001</v>
      </c>
      <c r="I658">
        <v>46.616123999999999</v>
      </c>
      <c r="J658" t="s">
        <v>3</v>
      </c>
      <c r="K658">
        <v>529.98539400000004</v>
      </c>
      <c r="L658">
        <v>46.343437999999999</v>
      </c>
      <c r="M658" t="s">
        <v>4</v>
      </c>
      <c r="N658">
        <v>19.329149000000001</v>
      </c>
      <c r="O658">
        <v>7.5451000000000004E-2</v>
      </c>
      <c r="P658" t="s">
        <v>5</v>
      </c>
      <c r="Q658">
        <v>125.857052</v>
      </c>
      <c r="R658">
        <v>1.658177</v>
      </c>
      <c r="S658" t="s">
        <v>6</v>
      </c>
      <c r="T658">
        <v>43.877491999999997</v>
      </c>
      <c r="U658">
        <v>0.37761800000000001</v>
      </c>
      <c r="V658" t="s">
        <v>7</v>
      </c>
      <c r="W658">
        <v>15.833321</v>
      </c>
      <c r="X658">
        <v>4.7197000000000003E-2</v>
      </c>
      <c r="Y658" t="s">
        <v>8</v>
      </c>
      <c r="Z658">
        <v>43.403060000000004</v>
      </c>
      <c r="AA658">
        <v>0.62705100000000003</v>
      </c>
      <c r="AB658" t="s">
        <v>9</v>
      </c>
      <c r="AC658">
        <v>369.29668500000002</v>
      </c>
      <c r="AD658">
        <v>38.507030999999998</v>
      </c>
      <c r="AE658" t="s">
        <v>10</v>
      </c>
      <c r="AF658">
        <v>1.299E-3</v>
      </c>
      <c r="AG658">
        <v>0</v>
      </c>
      <c r="AH658" t="s">
        <v>11</v>
      </c>
      <c r="AI658">
        <v>0.99511499999999997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150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568.99333899999999</v>
      </c>
      <c r="I659">
        <v>50.167572999999997</v>
      </c>
      <c r="J659" t="s">
        <v>3</v>
      </c>
      <c r="K659">
        <v>560.91467899999998</v>
      </c>
      <c r="L659">
        <v>49.948501999999998</v>
      </c>
      <c r="M659" t="s">
        <v>4</v>
      </c>
      <c r="N659">
        <v>20.458064</v>
      </c>
      <c r="O659">
        <v>8.4760000000000002E-2</v>
      </c>
      <c r="P659" t="s">
        <v>5</v>
      </c>
      <c r="Q659">
        <v>133.231537</v>
      </c>
      <c r="R659">
        <v>1.6281209999999999</v>
      </c>
      <c r="S659" t="s">
        <v>6</v>
      </c>
      <c r="T659">
        <v>46.453589000000001</v>
      </c>
      <c r="U659">
        <v>0.36540400000000001</v>
      </c>
      <c r="V659" t="s">
        <v>7</v>
      </c>
      <c r="W659">
        <v>16.760878000000002</v>
      </c>
      <c r="X659">
        <v>4.6054999999999999E-2</v>
      </c>
      <c r="Y659" t="s">
        <v>8</v>
      </c>
      <c r="Z659">
        <v>45.933216000000002</v>
      </c>
      <c r="AA659">
        <v>0.62032299999999996</v>
      </c>
      <c r="AB659" t="s">
        <v>9</v>
      </c>
      <c r="AC659">
        <v>390.80460099999999</v>
      </c>
      <c r="AD659">
        <v>42.084829999999997</v>
      </c>
      <c r="AE659" t="s">
        <v>10</v>
      </c>
      <c r="AF659">
        <v>1.2880000000000001E-3</v>
      </c>
      <c r="AG659">
        <v>0</v>
      </c>
      <c r="AH659" t="s">
        <v>11</v>
      </c>
      <c r="AI659">
        <v>0.99511499999999997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150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600.81469500000003</v>
      </c>
      <c r="I660">
        <v>57.785252999999997</v>
      </c>
      <c r="J660" t="s">
        <v>3</v>
      </c>
      <c r="K660">
        <v>592.29042400000003</v>
      </c>
      <c r="L660">
        <v>57.544300999999997</v>
      </c>
      <c r="M660" t="s">
        <v>4</v>
      </c>
      <c r="N660">
        <v>21.606976</v>
      </c>
      <c r="O660">
        <v>8.5391999999999996E-2</v>
      </c>
      <c r="P660" t="s">
        <v>5</v>
      </c>
      <c r="Q660">
        <v>140.63068799999999</v>
      </c>
      <c r="R660">
        <v>1.862908</v>
      </c>
      <c r="S660" t="s">
        <v>6</v>
      </c>
      <c r="T660">
        <v>49.020584999999997</v>
      </c>
      <c r="U660">
        <v>0.38749699999999998</v>
      </c>
      <c r="V660" t="s">
        <v>7</v>
      </c>
      <c r="W660">
        <v>17.704356000000001</v>
      </c>
      <c r="X660">
        <v>6.8824999999999997E-2</v>
      </c>
      <c r="Y660" t="s">
        <v>8</v>
      </c>
      <c r="Z660">
        <v>48.467511000000002</v>
      </c>
      <c r="AA660">
        <v>0.65478499999999995</v>
      </c>
      <c r="AB660" t="s">
        <v>9</v>
      </c>
      <c r="AC660">
        <v>412.69858199999999</v>
      </c>
      <c r="AD660">
        <v>50.700937000000003</v>
      </c>
      <c r="AE660" t="s">
        <v>10</v>
      </c>
      <c r="AF660">
        <v>1.266E-3</v>
      </c>
      <c r="AG660">
        <v>0</v>
      </c>
      <c r="AH660" t="s">
        <v>11</v>
      </c>
      <c r="AI660">
        <v>0.99511499999999997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150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631.98161700000003</v>
      </c>
      <c r="I661">
        <v>58.218811000000002</v>
      </c>
      <c r="J661" t="s">
        <v>3</v>
      </c>
      <c r="K661">
        <v>623.01011400000004</v>
      </c>
      <c r="L661">
        <v>57.783757999999999</v>
      </c>
      <c r="M661" t="s">
        <v>4</v>
      </c>
      <c r="N661">
        <v>22.744965000000001</v>
      </c>
      <c r="O661">
        <v>8.5546999999999998E-2</v>
      </c>
      <c r="P661" t="s">
        <v>5</v>
      </c>
      <c r="Q661">
        <v>147.978353</v>
      </c>
      <c r="R661">
        <v>1.981922</v>
      </c>
      <c r="S661" t="s">
        <v>6</v>
      </c>
      <c r="T661">
        <v>51.600814</v>
      </c>
      <c r="U661">
        <v>0.44265399999999999</v>
      </c>
      <c r="V661" t="s">
        <v>7</v>
      </c>
      <c r="W661">
        <v>18.619008000000001</v>
      </c>
      <c r="X661">
        <v>6.5179000000000001E-2</v>
      </c>
      <c r="Y661" t="s">
        <v>8</v>
      </c>
      <c r="Z661">
        <v>50.985979999999998</v>
      </c>
      <c r="AA661">
        <v>0.69727600000000001</v>
      </c>
      <c r="AB661" t="s">
        <v>9</v>
      </c>
      <c r="AC661">
        <v>434.005244</v>
      </c>
      <c r="AD661">
        <v>52.011515000000003</v>
      </c>
      <c r="AE661" t="s">
        <v>10</v>
      </c>
      <c r="AF661">
        <v>1.258E-3</v>
      </c>
      <c r="AG661">
        <v>0</v>
      </c>
      <c r="AH661" t="s">
        <v>11</v>
      </c>
      <c r="AI661">
        <v>0.99511499999999997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151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152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27.610199999999999</v>
      </c>
      <c r="I682">
        <v>2.6187960000000001</v>
      </c>
      <c r="J682" t="s">
        <v>3</v>
      </c>
      <c r="K682">
        <v>27.146176000000001</v>
      </c>
      <c r="L682">
        <v>2.5076230000000002</v>
      </c>
      <c r="M682" t="s">
        <v>4</v>
      </c>
      <c r="N682">
        <v>1.215794</v>
      </c>
      <c r="O682">
        <v>0.17771300000000001</v>
      </c>
      <c r="P682" t="s">
        <v>5</v>
      </c>
      <c r="Q682">
        <v>0</v>
      </c>
      <c r="R682">
        <v>0</v>
      </c>
      <c r="S682" t="s">
        <v>6</v>
      </c>
      <c r="T682">
        <v>2.448636</v>
      </c>
      <c r="U682">
        <v>5.8479999999999999E-3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5.7190000000000001E-3</v>
      </c>
      <c r="AD682">
        <v>1.9000000000000001E-5</v>
      </c>
      <c r="AE682" t="s">
        <v>10</v>
      </c>
      <c r="AF682">
        <v>0</v>
      </c>
      <c r="AG682">
        <v>0</v>
      </c>
      <c r="AH682" t="s">
        <v>11</v>
      </c>
      <c r="AI682">
        <v>0.99484300000000003</v>
      </c>
      <c r="AJ682">
        <v>9.9999999999999995E-7</v>
      </c>
      <c r="AK682" t="s">
        <v>12</v>
      </c>
      <c r="AL682">
        <v>0</v>
      </c>
      <c r="AM682">
        <v>0</v>
      </c>
    </row>
    <row r="683" spans="1:39" x14ac:dyDescent="0.25">
      <c r="A683" t="s">
        <v>152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54.634310999999997</v>
      </c>
      <c r="I683">
        <v>6.1783929999999998</v>
      </c>
      <c r="J683" t="s">
        <v>3</v>
      </c>
      <c r="K683">
        <v>53.720972000000003</v>
      </c>
      <c r="L683">
        <v>6.0005810000000004</v>
      </c>
      <c r="M683" t="s">
        <v>4</v>
      </c>
      <c r="N683">
        <v>2.3528440000000002</v>
      </c>
      <c r="O683">
        <v>0.188301</v>
      </c>
      <c r="P683" t="s">
        <v>5</v>
      </c>
      <c r="Q683">
        <v>0</v>
      </c>
      <c r="R683">
        <v>0</v>
      </c>
      <c r="S683" t="s">
        <v>6</v>
      </c>
      <c r="T683">
        <v>4.9004459999999996</v>
      </c>
      <c r="U683">
        <v>2.3488999999999999E-2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3.9259999999999998E-3</v>
      </c>
      <c r="AD683">
        <v>1.2999999999999999E-5</v>
      </c>
      <c r="AE683" t="s">
        <v>10</v>
      </c>
      <c r="AF683">
        <v>0</v>
      </c>
      <c r="AG683">
        <v>0</v>
      </c>
      <c r="AH683" t="s">
        <v>11</v>
      </c>
      <c r="AI683">
        <v>0.99506899999999998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152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81.510255000000001</v>
      </c>
      <c r="I684">
        <v>8.2192910000000001</v>
      </c>
      <c r="J684" t="s">
        <v>3</v>
      </c>
      <c r="K684">
        <v>80.151606000000001</v>
      </c>
      <c r="L684">
        <v>8.0062949999999997</v>
      </c>
      <c r="M684" t="s">
        <v>4</v>
      </c>
      <c r="N684">
        <v>3.4934859999999999</v>
      </c>
      <c r="O684">
        <v>0.18773599999999999</v>
      </c>
      <c r="P684" t="s">
        <v>5</v>
      </c>
      <c r="Q684">
        <v>0</v>
      </c>
      <c r="R684">
        <v>0</v>
      </c>
      <c r="S684" t="s">
        <v>6</v>
      </c>
      <c r="T684">
        <v>7.3561560000000004</v>
      </c>
      <c r="U684">
        <v>3.7856000000000001E-2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2.5690000000000001E-3</v>
      </c>
      <c r="AD684">
        <v>5.0000000000000004E-6</v>
      </c>
      <c r="AE684" t="s">
        <v>10</v>
      </c>
      <c r="AF684">
        <v>0</v>
      </c>
      <c r="AG684">
        <v>0</v>
      </c>
      <c r="AH684" t="s">
        <v>11</v>
      </c>
      <c r="AI684">
        <v>0.99509099999999995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152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108.576892</v>
      </c>
      <c r="I685">
        <v>11.971863000000001</v>
      </c>
      <c r="J685" t="s">
        <v>3</v>
      </c>
      <c r="K685">
        <v>106.76658500000001</v>
      </c>
      <c r="L685">
        <v>11.614532000000001</v>
      </c>
      <c r="M685" t="s">
        <v>4</v>
      </c>
      <c r="N685">
        <v>4.64154</v>
      </c>
      <c r="O685">
        <v>0.194212</v>
      </c>
      <c r="P685" t="s">
        <v>5</v>
      </c>
      <c r="Q685">
        <v>0</v>
      </c>
      <c r="R685">
        <v>0</v>
      </c>
      <c r="S685" t="s">
        <v>6</v>
      </c>
      <c r="T685">
        <v>9.8830880000000008</v>
      </c>
      <c r="U685">
        <v>0.21035599999999999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2.1510000000000001E-3</v>
      </c>
      <c r="AD685">
        <v>3.0000000000000001E-6</v>
      </c>
      <c r="AE685" t="s">
        <v>10</v>
      </c>
      <c r="AF685">
        <v>0</v>
      </c>
      <c r="AG685">
        <v>0</v>
      </c>
      <c r="AH685" t="s">
        <v>11</v>
      </c>
      <c r="AI685">
        <v>0.99509999999999998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152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135.50358600000001</v>
      </c>
      <c r="I686">
        <v>14.504049</v>
      </c>
      <c r="J686" t="s">
        <v>3</v>
      </c>
      <c r="K686">
        <v>133.249259</v>
      </c>
      <c r="L686">
        <v>14.189602000000001</v>
      </c>
      <c r="M686" t="s">
        <v>4</v>
      </c>
      <c r="N686">
        <v>5.776205</v>
      </c>
      <c r="O686">
        <v>0.191217</v>
      </c>
      <c r="P686" t="s">
        <v>5</v>
      </c>
      <c r="Q686">
        <v>0</v>
      </c>
      <c r="R686">
        <v>0</v>
      </c>
      <c r="S686" t="s">
        <v>6</v>
      </c>
      <c r="T686">
        <v>12.335998999999999</v>
      </c>
      <c r="U686">
        <v>0.21936700000000001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1.934E-3</v>
      </c>
      <c r="AD686">
        <v>1.9999999999999999E-6</v>
      </c>
      <c r="AE686" t="s">
        <v>10</v>
      </c>
      <c r="AF686">
        <v>0</v>
      </c>
      <c r="AG686">
        <v>0</v>
      </c>
      <c r="AH686" t="s">
        <v>11</v>
      </c>
      <c r="AI686">
        <v>0.99510699999999996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152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162.41981200000001</v>
      </c>
      <c r="I687">
        <v>17.082529999999998</v>
      </c>
      <c r="J687" t="s">
        <v>3</v>
      </c>
      <c r="K687">
        <v>159.72565499999999</v>
      </c>
      <c r="L687">
        <v>16.726711999999999</v>
      </c>
      <c r="M687" t="s">
        <v>4</v>
      </c>
      <c r="N687">
        <v>6.9048889999999998</v>
      </c>
      <c r="O687">
        <v>0.18895500000000001</v>
      </c>
      <c r="P687" t="s">
        <v>5</v>
      </c>
      <c r="Q687">
        <v>0</v>
      </c>
      <c r="R687">
        <v>0</v>
      </c>
      <c r="S687" t="s">
        <v>6</v>
      </c>
      <c r="T687">
        <v>14.795045</v>
      </c>
      <c r="U687">
        <v>0.234099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1.7099999999999999E-3</v>
      </c>
      <c r="AD687">
        <v>9.9999999999999995E-7</v>
      </c>
      <c r="AE687" t="s">
        <v>10</v>
      </c>
      <c r="AF687">
        <v>0</v>
      </c>
      <c r="AG687">
        <v>0</v>
      </c>
      <c r="AH687" t="s">
        <v>11</v>
      </c>
      <c r="AI687">
        <v>0.99510799999999999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152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189.33677800000001</v>
      </c>
      <c r="I688">
        <v>18.690106</v>
      </c>
      <c r="J688" t="s">
        <v>3</v>
      </c>
      <c r="K688">
        <v>186.19877500000001</v>
      </c>
      <c r="L688">
        <v>18.289007999999999</v>
      </c>
      <c r="M688" t="s">
        <v>4</v>
      </c>
      <c r="N688">
        <v>8.0433889999999995</v>
      </c>
      <c r="O688">
        <v>0.20358499999999999</v>
      </c>
      <c r="P688" t="s">
        <v>5</v>
      </c>
      <c r="Q688">
        <v>0</v>
      </c>
      <c r="R688">
        <v>0</v>
      </c>
      <c r="S688" t="s">
        <v>6</v>
      </c>
      <c r="T688">
        <v>17.247375000000002</v>
      </c>
      <c r="U688">
        <v>0.23202999999999999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1.526E-3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0.99511099999999997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152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216.19938300000001</v>
      </c>
      <c r="I689">
        <v>19.926667999999999</v>
      </c>
      <c r="J689" t="s">
        <v>3</v>
      </c>
      <c r="K689">
        <v>212.60792000000001</v>
      </c>
      <c r="L689">
        <v>19.469107000000001</v>
      </c>
      <c r="M689" t="s">
        <v>4</v>
      </c>
      <c r="N689">
        <v>9.1771379999999994</v>
      </c>
      <c r="O689">
        <v>0.20521900000000001</v>
      </c>
      <c r="P689" t="s">
        <v>5</v>
      </c>
      <c r="Q689">
        <v>0</v>
      </c>
      <c r="R689">
        <v>0</v>
      </c>
      <c r="S689" t="s">
        <v>6</v>
      </c>
      <c r="T689">
        <v>19.698712</v>
      </c>
      <c r="U689">
        <v>0.25540200000000002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1.508E-3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0.995112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152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243.13154900000001</v>
      </c>
      <c r="I690">
        <v>21.885525000000001</v>
      </c>
      <c r="J690" t="s">
        <v>3</v>
      </c>
      <c r="K690">
        <v>239.09120100000001</v>
      </c>
      <c r="L690">
        <v>21.453278999999998</v>
      </c>
      <c r="M690" t="s">
        <v>4</v>
      </c>
      <c r="N690">
        <v>10.303876000000001</v>
      </c>
      <c r="O690">
        <v>0.202483</v>
      </c>
      <c r="P690" t="s">
        <v>5</v>
      </c>
      <c r="Q690">
        <v>0</v>
      </c>
      <c r="R690">
        <v>0</v>
      </c>
      <c r="S690" t="s">
        <v>6</v>
      </c>
      <c r="T690">
        <v>22.137672999999999</v>
      </c>
      <c r="U690">
        <v>0.279059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1.454E-3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0.99511300000000003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152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269.92000899999999</v>
      </c>
      <c r="I691">
        <v>26.781037999999999</v>
      </c>
      <c r="J691" t="s">
        <v>3</v>
      </c>
      <c r="K691">
        <v>265.43540000000002</v>
      </c>
      <c r="L691">
        <v>26.422408999999998</v>
      </c>
      <c r="M691" t="s">
        <v>4</v>
      </c>
      <c r="N691">
        <v>11.477197</v>
      </c>
      <c r="O691">
        <v>0.24235799999999999</v>
      </c>
      <c r="P691" t="s">
        <v>5</v>
      </c>
      <c r="Q691">
        <v>0</v>
      </c>
      <c r="R691">
        <v>0</v>
      </c>
      <c r="S691" t="s">
        <v>6</v>
      </c>
      <c r="T691">
        <v>24.589807</v>
      </c>
      <c r="U691">
        <v>0.29709099999999999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1.4270000000000001E-3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0.99511400000000005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152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297.204612</v>
      </c>
      <c r="I692">
        <v>33.027200000000001</v>
      </c>
      <c r="J692" t="s">
        <v>3</v>
      </c>
      <c r="K692">
        <v>292.20939299999998</v>
      </c>
      <c r="L692">
        <v>31.832433000000002</v>
      </c>
      <c r="M692" t="s">
        <v>4</v>
      </c>
      <c r="N692">
        <v>12.62712</v>
      </c>
      <c r="O692">
        <v>0.246559</v>
      </c>
      <c r="P692" t="s">
        <v>5</v>
      </c>
      <c r="Q692">
        <v>0</v>
      </c>
      <c r="R692">
        <v>0</v>
      </c>
      <c r="S692" t="s">
        <v>6</v>
      </c>
      <c r="T692">
        <v>27.032657</v>
      </c>
      <c r="U692">
        <v>0.30717699999999998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1.3630000000000001E-3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0.99511400000000005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152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324.26857699999999</v>
      </c>
      <c r="I693">
        <v>33.107512999999997</v>
      </c>
      <c r="J693" t="s">
        <v>3</v>
      </c>
      <c r="K693">
        <v>318.83298200000002</v>
      </c>
      <c r="L693">
        <v>32.027771999999999</v>
      </c>
      <c r="M693" t="s">
        <v>4</v>
      </c>
      <c r="N693">
        <v>13.797827</v>
      </c>
      <c r="O693">
        <v>0.31264199999999998</v>
      </c>
      <c r="P693" t="s">
        <v>5</v>
      </c>
      <c r="Q693">
        <v>0</v>
      </c>
      <c r="R693">
        <v>0</v>
      </c>
      <c r="S693" t="s">
        <v>6</v>
      </c>
      <c r="T693">
        <v>29.463487000000001</v>
      </c>
      <c r="U693">
        <v>0.29844900000000002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1.3259999999999999E-3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0.99511400000000005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152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351.450243</v>
      </c>
      <c r="I694">
        <v>37.130459000000002</v>
      </c>
      <c r="J694" t="s">
        <v>3</v>
      </c>
      <c r="K694">
        <v>345.57369</v>
      </c>
      <c r="L694">
        <v>36.078313999999999</v>
      </c>
      <c r="M694" t="s">
        <v>4</v>
      </c>
      <c r="N694">
        <v>14.927194999999999</v>
      </c>
      <c r="O694">
        <v>0.31121399999999999</v>
      </c>
      <c r="P694" t="s">
        <v>5</v>
      </c>
      <c r="Q694">
        <v>0</v>
      </c>
      <c r="R694">
        <v>0</v>
      </c>
      <c r="S694" t="s">
        <v>6</v>
      </c>
      <c r="T694">
        <v>31.903911999999998</v>
      </c>
      <c r="U694">
        <v>0.29881099999999999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1.317E-3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0.99511400000000005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152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378.60797700000001</v>
      </c>
      <c r="I695">
        <v>40.262708000000003</v>
      </c>
      <c r="J695" t="s">
        <v>3</v>
      </c>
      <c r="K695">
        <v>372.28355699999997</v>
      </c>
      <c r="L695">
        <v>39.138677000000001</v>
      </c>
      <c r="M695" t="s">
        <v>4</v>
      </c>
      <c r="N695">
        <v>16.085027</v>
      </c>
      <c r="O695">
        <v>0.32347999999999999</v>
      </c>
      <c r="P695" t="s">
        <v>5</v>
      </c>
      <c r="Q695">
        <v>0</v>
      </c>
      <c r="R695">
        <v>0</v>
      </c>
      <c r="S695" t="s">
        <v>6</v>
      </c>
      <c r="T695">
        <v>34.393748000000002</v>
      </c>
      <c r="U695">
        <v>0.476831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1.302E-3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0.99511499999999997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152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405.76252499999998</v>
      </c>
      <c r="I696">
        <v>45.760618000000001</v>
      </c>
      <c r="J696" t="s">
        <v>3</v>
      </c>
      <c r="K696">
        <v>398.99529799999999</v>
      </c>
      <c r="L696">
        <v>44.428840000000001</v>
      </c>
      <c r="M696" t="s">
        <v>4</v>
      </c>
      <c r="N696">
        <v>17.222168</v>
      </c>
      <c r="O696">
        <v>0.335449</v>
      </c>
      <c r="P696" t="s">
        <v>5</v>
      </c>
      <c r="Q696">
        <v>0</v>
      </c>
      <c r="R696">
        <v>0</v>
      </c>
      <c r="S696" t="s">
        <v>6</v>
      </c>
      <c r="T696">
        <v>36.821440000000003</v>
      </c>
      <c r="U696">
        <v>0.46841100000000002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1.297E-3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0.99511499999999997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152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432.56350500000002</v>
      </c>
      <c r="I697">
        <v>48.752986</v>
      </c>
      <c r="J697" t="s">
        <v>3</v>
      </c>
      <c r="K697">
        <v>425.35914100000002</v>
      </c>
      <c r="L697">
        <v>47.230984999999997</v>
      </c>
      <c r="M697" t="s">
        <v>4</v>
      </c>
      <c r="N697">
        <v>18.367660000000001</v>
      </c>
      <c r="O697">
        <v>0.33391999999999999</v>
      </c>
      <c r="P697" t="s">
        <v>5</v>
      </c>
      <c r="Q697">
        <v>0</v>
      </c>
      <c r="R697">
        <v>0</v>
      </c>
      <c r="S697" t="s">
        <v>6</v>
      </c>
      <c r="T697">
        <v>39.249312000000003</v>
      </c>
      <c r="U697">
        <v>0.47064099999999998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1.2960000000000001E-3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0.99511499999999997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152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459.430027</v>
      </c>
      <c r="I698">
        <v>44.715482999999999</v>
      </c>
      <c r="J698" t="s">
        <v>3</v>
      </c>
      <c r="K698">
        <v>451.785346</v>
      </c>
      <c r="L698">
        <v>43.502825000000001</v>
      </c>
      <c r="M698" t="s">
        <v>4</v>
      </c>
      <c r="N698">
        <v>19.517081000000001</v>
      </c>
      <c r="O698">
        <v>0.33604000000000001</v>
      </c>
      <c r="P698" t="s">
        <v>5</v>
      </c>
      <c r="Q698">
        <v>0</v>
      </c>
      <c r="R698">
        <v>0</v>
      </c>
      <c r="S698" t="s">
        <v>6</v>
      </c>
      <c r="T698">
        <v>41.671542000000002</v>
      </c>
      <c r="U698">
        <v>0.47226299999999999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1.294E-3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0.99511499999999997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152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486.19539099999997</v>
      </c>
      <c r="I699">
        <v>49.126589000000003</v>
      </c>
      <c r="J699" t="s">
        <v>3</v>
      </c>
      <c r="K699">
        <v>478.11437100000001</v>
      </c>
      <c r="L699">
        <v>47.858451000000002</v>
      </c>
      <c r="M699" t="s">
        <v>4</v>
      </c>
      <c r="N699">
        <v>20.653898999999999</v>
      </c>
      <c r="O699">
        <v>0.333428</v>
      </c>
      <c r="P699" t="s">
        <v>5</v>
      </c>
      <c r="Q699">
        <v>0</v>
      </c>
      <c r="R699">
        <v>0</v>
      </c>
      <c r="S699" t="s">
        <v>6</v>
      </c>
      <c r="T699">
        <v>44.098922999999999</v>
      </c>
      <c r="U699">
        <v>0.48398200000000002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1.281E-3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0.99511499999999997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152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513.25835600000005</v>
      </c>
      <c r="I700">
        <v>50.900317999999999</v>
      </c>
      <c r="J700" t="s">
        <v>3</v>
      </c>
      <c r="K700">
        <v>504.73220600000002</v>
      </c>
      <c r="L700">
        <v>49.951497000000003</v>
      </c>
      <c r="M700" t="s">
        <v>4</v>
      </c>
      <c r="N700">
        <v>21.791115000000001</v>
      </c>
      <c r="O700">
        <v>0.34172599999999997</v>
      </c>
      <c r="P700" t="s">
        <v>5</v>
      </c>
      <c r="Q700">
        <v>0</v>
      </c>
      <c r="R700">
        <v>0</v>
      </c>
      <c r="S700" t="s">
        <v>6</v>
      </c>
      <c r="T700">
        <v>46.643538999999997</v>
      </c>
      <c r="U700">
        <v>0.71904699999999999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1.281E-3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0.99511499999999997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152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540.30182500000001</v>
      </c>
      <c r="I701">
        <v>53.001316000000003</v>
      </c>
      <c r="J701" t="s">
        <v>3</v>
      </c>
      <c r="K701">
        <v>531.33868500000005</v>
      </c>
      <c r="L701">
        <v>52.176071999999998</v>
      </c>
      <c r="M701" t="s">
        <v>4</v>
      </c>
      <c r="N701">
        <v>22.924271000000001</v>
      </c>
      <c r="O701">
        <v>0.34482499999999999</v>
      </c>
      <c r="P701" t="s">
        <v>5</v>
      </c>
      <c r="Q701">
        <v>0</v>
      </c>
      <c r="R701">
        <v>0</v>
      </c>
      <c r="S701" t="s">
        <v>6</v>
      </c>
      <c r="T701">
        <v>49.088476</v>
      </c>
      <c r="U701">
        <v>0.69620599999999999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1.2750000000000001E-3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0.99511499999999997</v>
      </c>
      <c r="AJ701">
        <v>0</v>
      </c>
      <c r="AK701" t="s">
        <v>12</v>
      </c>
      <c r="AL701">
        <v>0</v>
      </c>
      <c r="AM7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="55" zoomScaleNormal="55" workbookViewId="0">
      <selection activeCell="Q1" sqref="A1:Q104857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200</v>
      </c>
      <c r="F1" t="s">
        <v>175</v>
      </c>
      <c r="G1" t="s">
        <v>201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1061.17</v>
      </c>
      <c r="C2">
        <v>1042.79</v>
      </c>
      <c r="D2">
        <v>993.03</v>
      </c>
      <c r="E2">
        <v>536.73900000000003</v>
      </c>
      <c r="F2">
        <v>391.55099999999999</v>
      </c>
      <c r="G2">
        <v>0</v>
      </c>
      <c r="H2">
        <v>391.55099999999999</v>
      </c>
      <c r="I2">
        <v>0.197129</v>
      </c>
      <c r="J2">
        <v>1</v>
      </c>
      <c r="K2">
        <v>0</v>
      </c>
    </row>
    <row r="3" spans="1:17" x14ac:dyDescent="0.25">
      <c r="A3" t="s">
        <v>34</v>
      </c>
      <c r="B3">
        <v>980.68600000000004</v>
      </c>
      <c r="C3">
        <v>966.06200000000001</v>
      </c>
      <c r="D3">
        <v>916.74099999999999</v>
      </c>
      <c r="E3">
        <v>498.69499999999999</v>
      </c>
      <c r="F3">
        <v>364.53100000000001</v>
      </c>
      <c r="G3">
        <v>0</v>
      </c>
      <c r="H3">
        <v>364.53100000000001</v>
      </c>
      <c r="I3">
        <v>0.197129</v>
      </c>
      <c r="J3">
        <v>1</v>
      </c>
      <c r="K3">
        <v>0</v>
      </c>
    </row>
    <row r="4" spans="1:17" x14ac:dyDescent="0.25">
      <c r="A4" t="s">
        <v>34</v>
      </c>
      <c r="B4">
        <v>967.13199999999995</v>
      </c>
      <c r="C4">
        <v>954.25699999999995</v>
      </c>
      <c r="D4">
        <v>913.91499999999996</v>
      </c>
      <c r="E4">
        <v>497.71499999999997</v>
      </c>
      <c r="F4">
        <v>363.62599999999998</v>
      </c>
      <c r="G4">
        <v>0</v>
      </c>
      <c r="H4">
        <v>363.62599999999998</v>
      </c>
      <c r="I4">
        <v>0.197129</v>
      </c>
      <c r="J4">
        <v>1</v>
      </c>
      <c r="K4">
        <v>0</v>
      </c>
    </row>
    <row r="5" spans="1:17" x14ac:dyDescent="0.25">
      <c r="A5" t="s">
        <v>34</v>
      </c>
      <c r="B5">
        <v>970.375</v>
      </c>
      <c r="C5">
        <v>959.84</v>
      </c>
      <c r="D5">
        <v>915.23800000000006</v>
      </c>
      <c r="E5">
        <v>498.31099999999998</v>
      </c>
      <c r="F5">
        <v>364.18900000000002</v>
      </c>
      <c r="G5">
        <v>0</v>
      </c>
      <c r="H5">
        <v>364.18900000000002</v>
      </c>
      <c r="I5">
        <v>0.197131</v>
      </c>
      <c r="J5">
        <v>1</v>
      </c>
      <c r="K5">
        <v>0</v>
      </c>
    </row>
    <row r="6" spans="1:17" x14ac:dyDescent="0.25">
      <c r="A6" t="s">
        <v>34</v>
      </c>
      <c r="B6">
        <v>966.553</v>
      </c>
      <c r="C6">
        <v>955.38800000000003</v>
      </c>
      <c r="D6">
        <v>914.68100000000004</v>
      </c>
      <c r="E6">
        <v>497.86500000000001</v>
      </c>
      <c r="F6">
        <v>363.66199999999998</v>
      </c>
      <c r="G6">
        <v>0</v>
      </c>
      <c r="H6">
        <v>363.66199999999998</v>
      </c>
      <c r="I6">
        <v>0.197129</v>
      </c>
      <c r="J6">
        <v>1</v>
      </c>
      <c r="K6">
        <v>0</v>
      </c>
    </row>
    <row r="7" spans="1:17" x14ac:dyDescent="0.25">
      <c r="A7" t="s">
        <v>34</v>
      </c>
      <c r="B7">
        <v>960.45899999999995</v>
      </c>
      <c r="C7">
        <v>950.45699999999999</v>
      </c>
      <c r="D7">
        <v>913.91099999999994</v>
      </c>
      <c r="E7">
        <v>497.80200000000002</v>
      </c>
      <c r="F7">
        <v>363.601</v>
      </c>
      <c r="G7">
        <v>0</v>
      </c>
      <c r="H7">
        <v>363.601</v>
      </c>
      <c r="I7">
        <v>0.19713</v>
      </c>
      <c r="J7">
        <v>1</v>
      </c>
      <c r="K7">
        <v>0</v>
      </c>
    </row>
    <row r="8" spans="1:17" x14ac:dyDescent="0.25">
      <c r="A8" t="s">
        <v>34</v>
      </c>
      <c r="B8">
        <v>961.73500000000001</v>
      </c>
      <c r="C8">
        <v>950.245</v>
      </c>
      <c r="D8">
        <v>914.29100000000005</v>
      </c>
      <c r="E8">
        <v>498.358</v>
      </c>
      <c r="F8">
        <v>364.166</v>
      </c>
      <c r="G8">
        <v>0</v>
      </c>
      <c r="H8">
        <v>364.166</v>
      </c>
      <c r="I8">
        <v>4.8092599999999999E-2</v>
      </c>
      <c r="J8">
        <v>1</v>
      </c>
      <c r="K8">
        <v>0</v>
      </c>
    </row>
    <row r="9" spans="1:17" x14ac:dyDescent="0.25">
      <c r="A9" t="s">
        <v>34</v>
      </c>
      <c r="B9">
        <v>955.04399999999998</v>
      </c>
      <c r="C9">
        <v>944.49199999999996</v>
      </c>
      <c r="D9">
        <v>912.74699999999996</v>
      </c>
      <c r="E9">
        <v>497.65</v>
      </c>
      <c r="F9">
        <v>363.60399999999998</v>
      </c>
      <c r="G9">
        <v>0</v>
      </c>
      <c r="H9">
        <v>363.60399999999998</v>
      </c>
      <c r="I9">
        <v>0.19713</v>
      </c>
      <c r="J9">
        <v>1</v>
      </c>
      <c r="K9">
        <v>0</v>
      </c>
    </row>
    <row r="10" spans="1:17" x14ac:dyDescent="0.25">
      <c r="A10" t="s">
        <v>34</v>
      </c>
      <c r="B10">
        <v>981.90899999999999</v>
      </c>
      <c r="C10">
        <v>972.02300000000002</v>
      </c>
      <c r="D10">
        <v>916.77099999999996</v>
      </c>
      <c r="E10">
        <v>498.58600000000001</v>
      </c>
      <c r="F10">
        <v>364.37700000000001</v>
      </c>
      <c r="G10">
        <v>0</v>
      </c>
      <c r="H10">
        <v>364.37700000000001</v>
      </c>
      <c r="I10">
        <v>0.197129</v>
      </c>
      <c r="J10">
        <v>1</v>
      </c>
      <c r="K10">
        <v>0</v>
      </c>
    </row>
    <row r="11" spans="1:17" x14ac:dyDescent="0.25">
      <c r="A11" t="s">
        <v>34</v>
      </c>
      <c r="B11">
        <v>977.82600000000002</v>
      </c>
      <c r="C11">
        <v>968</v>
      </c>
      <c r="D11">
        <v>915.87300000000005</v>
      </c>
      <c r="E11">
        <v>498.71899999999999</v>
      </c>
      <c r="F11">
        <v>364.548</v>
      </c>
      <c r="G11">
        <v>0</v>
      </c>
      <c r="H11">
        <v>364.548</v>
      </c>
      <c r="I11">
        <v>0.19713</v>
      </c>
      <c r="J11">
        <v>1</v>
      </c>
      <c r="K11">
        <v>0</v>
      </c>
    </row>
    <row r="12" spans="1:17" x14ac:dyDescent="0.25">
      <c r="A12" t="s">
        <v>34</v>
      </c>
      <c r="B12">
        <v>966.34199999999998</v>
      </c>
      <c r="C12">
        <v>955.58900000000006</v>
      </c>
      <c r="D12">
        <v>915.24</v>
      </c>
      <c r="E12">
        <v>498.44299999999998</v>
      </c>
      <c r="F12">
        <v>364.31900000000002</v>
      </c>
      <c r="G12">
        <v>0</v>
      </c>
      <c r="H12">
        <v>364.31900000000002</v>
      </c>
      <c r="I12">
        <v>0.19713</v>
      </c>
      <c r="J12">
        <v>1</v>
      </c>
      <c r="K12">
        <v>0</v>
      </c>
    </row>
    <row r="13" spans="1:17" x14ac:dyDescent="0.25">
      <c r="A13" t="s">
        <v>34</v>
      </c>
      <c r="B13">
        <v>968.20399999999995</v>
      </c>
      <c r="C13">
        <v>957.95799999999997</v>
      </c>
      <c r="D13">
        <v>915.01</v>
      </c>
      <c r="E13">
        <v>498.26900000000001</v>
      </c>
      <c r="F13">
        <v>364.096</v>
      </c>
      <c r="G13">
        <v>0</v>
      </c>
      <c r="H13">
        <v>364.096</v>
      </c>
      <c r="I13">
        <v>0.197129</v>
      </c>
      <c r="J13">
        <v>1</v>
      </c>
      <c r="K13">
        <v>0</v>
      </c>
    </row>
    <row r="14" spans="1:17" x14ac:dyDescent="0.25">
      <c r="A14" t="s">
        <v>34</v>
      </c>
      <c r="B14">
        <v>959.976</v>
      </c>
      <c r="C14">
        <v>948.56299999999999</v>
      </c>
      <c r="D14">
        <v>914.44399999999996</v>
      </c>
      <c r="E14">
        <v>498.69799999999998</v>
      </c>
      <c r="F14">
        <v>364.54899999999998</v>
      </c>
      <c r="G14">
        <v>0</v>
      </c>
      <c r="H14">
        <v>364.54899999999998</v>
      </c>
      <c r="I14">
        <v>0.197129</v>
      </c>
      <c r="J14">
        <v>1</v>
      </c>
      <c r="K14">
        <v>0</v>
      </c>
    </row>
    <row r="15" spans="1:17" x14ac:dyDescent="0.25">
      <c r="A15" t="s">
        <v>34</v>
      </c>
      <c r="B15">
        <v>950.28</v>
      </c>
      <c r="C15">
        <v>939.80700000000002</v>
      </c>
      <c r="D15">
        <v>912.09199999999998</v>
      </c>
      <c r="E15">
        <v>497.79</v>
      </c>
      <c r="F15">
        <v>363.64299999999997</v>
      </c>
      <c r="G15">
        <v>0</v>
      </c>
      <c r="H15">
        <v>363.64299999999997</v>
      </c>
      <c r="I15">
        <v>0.197129</v>
      </c>
      <c r="J15">
        <v>1</v>
      </c>
      <c r="K15">
        <v>0</v>
      </c>
    </row>
    <row r="16" spans="1:17" x14ac:dyDescent="0.25">
      <c r="A16" t="s">
        <v>34</v>
      </c>
      <c r="B16">
        <v>956.57600000000002</v>
      </c>
      <c r="C16">
        <v>946.57899999999995</v>
      </c>
      <c r="D16">
        <v>912.91800000000001</v>
      </c>
      <c r="E16">
        <v>497.70100000000002</v>
      </c>
      <c r="F16">
        <v>363.55200000000002</v>
      </c>
      <c r="G16">
        <v>0</v>
      </c>
      <c r="H16">
        <v>363.55200000000002</v>
      </c>
      <c r="I16">
        <v>0.197129</v>
      </c>
      <c r="J16">
        <v>1</v>
      </c>
      <c r="K16">
        <v>0</v>
      </c>
    </row>
    <row r="17" spans="1:11" x14ac:dyDescent="0.25">
      <c r="A17" t="s">
        <v>34</v>
      </c>
      <c r="B17">
        <v>952.51499999999999</v>
      </c>
      <c r="C17">
        <v>942.56299999999999</v>
      </c>
      <c r="D17">
        <v>913.16899999999998</v>
      </c>
      <c r="E17">
        <v>498.322</v>
      </c>
      <c r="F17">
        <v>364.15499999999997</v>
      </c>
      <c r="G17">
        <v>0</v>
      </c>
      <c r="H17">
        <v>364.15499999999997</v>
      </c>
      <c r="I17">
        <v>0.197129</v>
      </c>
      <c r="J17">
        <v>1</v>
      </c>
      <c r="K17">
        <v>0</v>
      </c>
    </row>
    <row r="18" spans="1:11" x14ac:dyDescent="0.25">
      <c r="A18" t="s">
        <v>34</v>
      </c>
      <c r="B18">
        <v>956.55</v>
      </c>
      <c r="C18">
        <v>945.98</v>
      </c>
      <c r="D18">
        <v>913.154</v>
      </c>
      <c r="E18">
        <v>497.72800000000001</v>
      </c>
      <c r="F18">
        <v>363.613</v>
      </c>
      <c r="G18">
        <v>0</v>
      </c>
      <c r="H18">
        <v>363.613</v>
      </c>
      <c r="I18">
        <v>0.197129</v>
      </c>
      <c r="J18">
        <v>1</v>
      </c>
      <c r="K18">
        <v>0</v>
      </c>
    </row>
    <row r="19" spans="1:11" x14ac:dyDescent="0.25">
      <c r="A19" t="s">
        <v>34</v>
      </c>
      <c r="B19">
        <v>952.90300000000002</v>
      </c>
      <c r="C19">
        <v>942.76099999999997</v>
      </c>
      <c r="D19">
        <v>913.54600000000005</v>
      </c>
      <c r="E19">
        <v>498.60300000000001</v>
      </c>
      <c r="F19">
        <v>364.483</v>
      </c>
      <c r="G19">
        <v>0</v>
      </c>
      <c r="H19">
        <v>364.483</v>
      </c>
      <c r="I19">
        <v>0.19713</v>
      </c>
      <c r="J19">
        <v>1</v>
      </c>
      <c r="K19">
        <v>0</v>
      </c>
    </row>
    <row r="20" spans="1:11" x14ac:dyDescent="0.25">
      <c r="A20" t="s">
        <v>34</v>
      </c>
      <c r="B20">
        <v>948.66499999999996</v>
      </c>
      <c r="C20">
        <v>938.41</v>
      </c>
      <c r="D20">
        <v>912.97299999999996</v>
      </c>
      <c r="E20">
        <v>498.68700000000001</v>
      </c>
      <c r="F20">
        <v>364.48099999999999</v>
      </c>
      <c r="G20">
        <v>0</v>
      </c>
      <c r="H20">
        <v>364.48099999999999</v>
      </c>
      <c r="I20">
        <v>0.197129</v>
      </c>
      <c r="J20">
        <v>1</v>
      </c>
      <c r="K20">
        <v>0</v>
      </c>
    </row>
    <row r="21" spans="1:11" x14ac:dyDescent="0.25">
      <c r="A21" t="s">
        <v>34</v>
      </c>
      <c r="B21">
        <v>951.65</v>
      </c>
      <c r="C21">
        <v>940.91899999999998</v>
      </c>
      <c r="D21">
        <v>913.12400000000002</v>
      </c>
      <c r="E21">
        <v>498.67</v>
      </c>
      <c r="F21">
        <v>364.40499999999997</v>
      </c>
      <c r="G21">
        <v>0</v>
      </c>
      <c r="H21">
        <v>364.40499999999997</v>
      </c>
      <c r="I21">
        <v>0.19713</v>
      </c>
      <c r="J21">
        <v>1</v>
      </c>
      <c r="K21">
        <v>0</v>
      </c>
    </row>
    <row r="22" spans="1:11" x14ac:dyDescent="0.25">
      <c r="A22" t="s">
        <v>34</v>
      </c>
      <c r="B22">
        <v>956.05399999999997</v>
      </c>
      <c r="C22">
        <v>945.77599999999995</v>
      </c>
      <c r="D22">
        <v>913.72500000000002</v>
      </c>
      <c r="E22">
        <v>498.733</v>
      </c>
      <c r="F22">
        <v>364.55</v>
      </c>
      <c r="G22">
        <v>0</v>
      </c>
      <c r="H22">
        <v>364.55</v>
      </c>
      <c r="I22">
        <v>0.197129</v>
      </c>
      <c r="J22">
        <v>1</v>
      </c>
      <c r="K22">
        <v>0</v>
      </c>
    </row>
    <row r="23" spans="1:11" x14ac:dyDescent="0.25">
      <c r="A23" t="s">
        <v>34</v>
      </c>
      <c r="B23">
        <v>955.22500000000002</v>
      </c>
      <c r="C23">
        <v>944.90099999999995</v>
      </c>
      <c r="D23">
        <v>916.48199999999997</v>
      </c>
      <c r="E23">
        <v>500.48899999999998</v>
      </c>
      <c r="F23">
        <v>365.666</v>
      </c>
      <c r="G23">
        <v>0</v>
      </c>
      <c r="H23">
        <v>365.666</v>
      </c>
      <c r="I23">
        <v>0.197129</v>
      </c>
      <c r="J23">
        <v>1</v>
      </c>
      <c r="K23">
        <v>0</v>
      </c>
    </row>
    <row r="24" spans="1:11" x14ac:dyDescent="0.25">
      <c r="A24" t="s">
        <v>34</v>
      </c>
      <c r="B24">
        <v>951.09900000000005</v>
      </c>
      <c r="C24">
        <v>940.86800000000005</v>
      </c>
      <c r="D24">
        <v>915.529</v>
      </c>
      <c r="E24">
        <v>499.959</v>
      </c>
      <c r="F24">
        <v>365.29899999999998</v>
      </c>
      <c r="G24">
        <v>0</v>
      </c>
      <c r="H24">
        <v>365.29899999999998</v>
      </c>
      <c r="I24">
        <v>0.197129</v>
      </c>
      <c r="J24">
        <v>1</v>
      </c>
      <c r="K24">
        <v>0</v>
      </c>
    </row>
    <row r="25" spans="1:11" x14ac:dyDescent="0.25">
      <c r="A25" t="s">
        <v>34</v>
      </c>
      <c r="B25">
        <v>961.30799999999999</v>
      </c>
      <c r="C25">
        <v>951.25300000000004</v>
      </c>
      <c r="D25">
        <v>918.49699999999996</v>
      </c>
      <c r="E25">
        <v>500.91399999999999</v>
      </c>
      <c r="F25">
        <v>366.07900000000001</v>
      </c>
      <c r="G25">
        <v>0</v>
      </c>
      <c r="H25">
        <v>366.07900000000001</v>
      </c>
      <c r="I25">
        <v>0.197129</v>
      </c>
      <c r="J25">
        <v>1</v>
      </c>
      <c r="K25">
        <v>0</v>
      </c>
    </row>
    <row r="26" spans="1:11" x14ac:dyDescent="0.25">
      <c r="A26" t="s">
        <v>34</v>
      </c>
      <c r="B26">
        <v>960.44399999999996</v>
      </c>
      <c r="C26">
        <v>950.05</v>
      </c>
      <c r="D26">
        <v>917.81399999999996</v>
      </c>
      <c r="E26">
        <v>500.42500000000001</v>
      </c>
      <c r="F26">
        <v>365.69099999999997</v>
      </c>
      <c r="G26">
        <v>0</v>
      </c>
      <c r="H26">
        <v>365.69099999999997</v>
      </c>
      <c r="I26">
        <v>0.197129</v>
      </c>
      <c r="J26">
        <v>1</v>
      </c>
      <c r="K26">
        <v>0</v>
      </c>
    </row>
    <row r="27" spans="1:11" x14ac:dyDescent="0.25">
      <c r="A27" t="s">
        <v>34</v>
      </c>
      <c r="B27">
        <v>961.04300000000001</v>
      </c>
      <c r="C27">
        <v>950.71699999999998</v>
      </c>
      <c r="D27">
        <v>917.87199999999996</v>
      </c>
      <c r="E27">
        <v>500.45699999999999</v>
      </c>
      <c r="F27">
        <v>365.77100000000002</v>
      </c>
      <c r="G27">
        <v>0</v>
      </c>
      <c r="H27">
        <v>365.77100000000002</v>
      </c>
      <c r="I27">
        <v>0.19713</v>
      </c>
      <c r="J27">
        <v>1</v>
      </c>
      <c r="K27">
        <v>0</v>
      </c>
    </row>
    <row r="28" spans="1:11" x14ac:dyDescent="0.25">
      <c r="A28" t="s">
        <v>34</v>
      </c>
      <c r="B28">
        <v>960.07899999999995</v>
      </c>
      <c r="C28">
        <v>949.7</v>
      </c>
      <c r="D28">
        <v>918.03099999999995</v>
      </c>
      <c r="E28">
        <v>500.666</v>
      </c>
      <c r="F28">
        <v>366.06</v>
      </c>
      <c r="G28">
        <v>0</v>
      </c>
      <c r="H28">
        <v>366.06</v>
      </c>
      <c r="I28">
        <v>0.197129</v>
      </c>
      <c r="J28">
        <v>1</v>
      </c>
      <c r="K28">
        <v>0</v>
      </c>
    </row>
    <row r="29" spans="1:11" x14ac:dyDescent="0.25">
      <c r="A29" t="s">
        <v>34</v>
      </c>
      <c r="B29">
        <v>952.78399999999999</v>
      </c>
      <c r="C29">
        <v>942.14099999999996</v>
      </c>
      <c r="D29">
        <v>915.65899999999999</v>
      </c>
      <c r="E29">
        <v>500.07499999999999</v>
      </c>
      <c r="F29">
        <v>365.15199999999999</v>
      </c>
      <c r="G29">
        <v>0</v>
      </c>
      <c r="H29">
        <v>365.15199999999999</v>
      </c>
      <c r="I29">
        <v>0.197129</v>
      </c>
      <c r="J29">
        <v>1</v>
      </c>
      <c r="K29">
        <v>0</v>
      </c>
    </row>
    <row r="30" spans="1:11" x14ac:dyDescent="0.25">
      <c r="A30" t="s">
        <v>34</v>
      </c>
      <c r="B30">
        <v>951.404</v>
      </c>
      <c r="C30">
        <v>941.11099999999999</v>
      </c>
      <c r="D30">
        <v>915.87400000000002</v>
      </c>
      <c r="E30">
        <v>500.53300000000002</v>
      </c>
      <c r="F30">
        <v>365.74799999999999</v>
      </c>
      <c r="G30">
        <v>0</v>
      </c>
      <c r="H30">
        <v>365.74799999999999</v>
      </c>
      <c r="I30">
        <v>0.197132</v>
      </c>
      <c r="J30">
        <v>1</v>
      </c>
      <c r="K30">
        <v>0</v>
      </c>
    </row>
    <row r="31" spans="1:11" x14ac:dyDescent="0.25">
      <c r="A31" t="s">
        <v>34</v>
      </c>
      <c r="B31">
        <v>952.654</v>
      </c>
      <c r="C31">
        <v>942.47299999999996</v>
      </c>
      <c r="D31">
        <v>915.81500000000005</v>
      </c>
      <c r="E31">
        <v>500.10700000000003</v>
      </c>
      <c r="F31">
        <v>365.346</v>
      </c>
      <c r="G31">
        <v>0</v>
      </c>
      <c r="H31">
        <v>365.346</v>
      </c>
      <c r="I31">
        <v>0.197128</v>
      </c>
      <c r="J31">
        <v>1</v>
      </c>
      <c r="K31">
        <v>0</v>
      </c>
    </row>
    <row r="32" spans="1:11" x14ac:dyDescent="0.25">
      <c r="A32" t="s">
        <v>34</v>
      </c>
      <c r="B32">
        <v>955.45299999999997</v>
      </c>
      <c r="C32">
        <v>944.86800000000005</v>
      </c>
      <c r="D32">
        <v>915.96600000000001</v>
      </c>
      <c r="E32">
        <v>500.322</v>
      </c>
      <c r="F32">
        <v>365.56400000000002</v>
      </c>
      <c r="G32">
        <v>0</v>
      </c>
      <c r="H32">
        <v>365.56400000000002</v>
      </c>
      <c r="I32">
        <v>0.19713</v>
      </c>
      <c r="J32">
        <v>1</v>
      </c>
      <c r="K32">
        <v>0</v>
      </c>
    </row>
    <row r="33" spans="1:11" x14ac:dyDescent="0.25">
      <c r="A33" t="s">
        <v>34</v>
      </c>
      <c r="B33">
        <v>954.16600000000005</v>
      </c>
      <c r="C33">
        <v>943.89300000000003</v>
      </c>
      <c r="D33">
        <v>916.09699999999998</v>
      </c>
      <c r="E33">
        <v>500.49400000000003</v>
      </c>
      <c r="F33">
        <v>365.65199999999999</v>
      </c>
      <c r="G33">
        <v>0</v>
      </c>
      <c r="H33">
        <v>365.65199999999999</v>
      </c>
      <c r="I33">
        <v>0.197129</v>
      </c>
      <c r="J33">
        <v>1</v>
      </c>
      <c r="K33">
        <v>0</v>
      </c>
    </row>
    <row r="34" spans="1:11" x14ac:dyDescent="0.25">
      <c r="A34" t="s">
        <v>34</v>
      </c>
      <c r="B34">
        <v>955.45699999999999</v>
      </c>
      <c r="C34">
        <v>944.846</v>
      </c>
      <c r="D34">
        <v>916.45799999999997</v>
      </c>
      <c r="E34">
        <v>500.48700000000002</v>
      </c>
      <c r="F34">
        <v>365.74599999999998</v>
      </c>
      <c r="G34">
        <v>0</v>
      </c>
      <c r="H34">
        <v>365.74599999999998</v>
      </c>
      <c r="I34">
        <v>0.197131</v>
      </c>
      <c r="J34">
        <v>1</v>
      </c>
      <c r="K34">
        <v>0</v>
      </c>
    </row>
    <row r="35" spans="1:11" x14ac:dyDescent="0.25">
      <c r="A35" t="s">
        <v>34</v>
      </c>
      <c r="B35">
        <v>956.11300000000006</v>
      </c>
      <c r="C35">
        <v>945.79300000000001</v>
      </c>
      <c r="D35">
        <v>916.56600000000003</v>
      </c>
      <c r="E35">
        <v>500.31599999999997</v>
      </c>
      <c r="F35">
        <v>365.57299999999998</v>
      </c>
      <c r="G35">
        <v>0</v>
      </c>
      <c r="H35">
        <v>365.57299999999998</v>
      </c>
      <c r="I35">
        <v>0.19713</v>
      </c>
      <c r="J35">
        <v>1</v>
      </c>
      <c r="K35">
        <v>0</v>
      </c>
    </row>
    <row r="36" spans="1:11" x14ac:dyDescent="0.25">
      <c r="A36" t="s">
        <v>34</v>
      </c>
      <c r="B36">
        <v>957.02</v>
      </c>
      <c r="C36">
        <v>946.48</v>
      </c>
      <c r="D36">
        <v>915.89300000000003</v>
      </c>
      <c r="E36">
        <v>499.79899999999998</v>
      </c>
      <c r="F36">
        <v>365.01</v>
      </c>
      <c r="G36">
        <v>0</v>
      </c>
      <c r="H36">
        <v>365.01</v>
      </c>
      <c r="I36">
        <v>0.197129</v>
      </c>
      <c r="J36">
        <v>1</v>
      </c>
      <c r="K36">
        <v>0</v>
      </c>
    </row>
    <row r="37" spans="1:11" x14ac:dyDescent="0.25">
      <c r="A37" t="s">
        <v>34</v>
      </c>
      <c r="B37">
        <v>952.82</v>
      </c>
      <c r="C37">
        <v>942.53399999999999</v>
      </c>
      <c r="D37">
        <v>915.41200000000003</v>
      </c>
      <c r="E37">
        <v>499.87599999999998</v>
      </c>
      <c r="F37">
        <v>365.18</v>
      </c>
      <c r="G37">
        <v>0</v>
      </c>
      <c r="H37">
        <v>365.18</v>
      </c>
      <c r="I37">
        <v>0.197129</v>
      </c>
      <c r="J37">
        <v>1</v>
      </c>
      <c r="K37">
        <v>0</v>
      </c>
    </row>
    <row r="38" spans="1:11" x14ac:dyDescent="0.25">
      <c r="A38" t="s">
        <v>34</v>
      </c>
      <c r="B38">
        <v>954.96100000000001</v>
      </c>
      <c r="C38">
        <v>944.71799999999996</v>
      </c>
      <c r="D38">
        <v>915.26599999999996</v>
      </c>
      <c r="E38">
        <v>499.64499999999998</v>
      </c>
      <c r="F38">
        <v>364.95</v>
      </c>
      <c r="G38">
        <v>0</v>
      </c>
      <c r="H38">
        <v>364.95</v>
      </c>
      <c r="I38">
        <v>0.197129</v>
      </c>
      <c r="J38">
        <v>1</v>
      </c>
      <c r="K38">
        <v>0</v>
      </c>
    </row>
    <row r="39" spans="1:11" x14ac:dyDescent="0.25">
      <c r="A39" t="s">
        <v>34</v>
      </c>
      <c r="B39">
        <v>959.58500000000004</v>
      </c>
      <c r="C39">
        <v>949.35799999999995</v>
      </c>
      <c r="D39">
        <v>917.55700000000002</v>
      </c>
      <c r="E39">
        <v>500.69499999999999</v>
      </c>
      <c r="F39">
        <v>366.03699999999998</v>
      </c>
      <c r="G39">
        <v>0</v>
      </c>
      <c r="H39">
        <v>366.03699999999998</v>
      </c>
      <c r="I39">
        <v>0.197129</v>
      </c>
      <c r="J39">
        <v>1</v>
      </c>
      <c r="K39">
        <v>0</v>
      </c>
    </row>
    <row r="40" spans="1:11" x14ac:dyDescent="0.25">
      <c r="A40" t="s">
        <v>34</v>
      </c>
      <c r="B40">
        <v>956.13599999999997</v>
      </c>
      <c r="C40">
        <v>944.89200000000005</v>
      </c>
      <c r="D40">
        <v>915.39700000000005</v>
      </c>
      <c r="E40">
        <v>499.53100000000001</v>
      </c>
      <c r="F40">
        <v>364.90100000000001</v>
      </c>
      <c r="G40">
        <v>0</v>
      </c>
      <c r="H40">
        <v>364.90100000000001</v>
      </c>
      <c r="I40">
        <v>0.197129</v>
      </c>
      <c r="J40">
        <v>1</v>
      </c>
      <c r="K40">
        <v>0</v>
      </c>
    </row>
    <row r="41" spans="1:11" x14ac:dyDescent="0.25">
      <c r="A41" t="s">
        <v>34</v>
      </c>
      <c r="B41">
        <v>962.96600000000001</v>
      </c>
      <c r="C41">
        <v>952.11500000000001</v>
      </c>
      <c r="D41">
        <v>918.20799999999997</v>
      </c>
      <c r="E41">
        <v>500.72399999999999</v>
      </c>
      <c r="F41">
        <v>365.93299999999999</v>
      </c>
      <c r="G41">
        <v>0</v>
      </c>
      <c r="H41">
        <v>365.93299999999999</v>
      </c>
      <c r="I41">
        <v>0.19713</v>
      </c>
      <c r="J41">
        <v>1</v>
      </c>
      <c r="K41">
        <v>0</v>
      </c>
    </row>
    <row r="42" spans="1:11" x14ac:dyDescent="0.25">
      <c r="A42" t="s">
        <v>34</v>
      </c>
      <c r="B42">
        <v>953.255</v>
      </c>
      <c r="C42">
        <v>942.70600000000002</v>
      </c>
      <c r="D42">
        <v>916.17899999999997</v>
      </c>
      <c r="E42">
        <v>500.63900000000001</v>
      </c>
      <c r="F42">
        <v>365.85500000000002</v>
      </c>
      <c r="G42">
        <v>0</v>
      </c>
      <c r="H42">
        <v>365.85500000000002</v>
      </c>
      <c r="I42">
        <v>0.197129</v>
      </c>
      <c r="J42">
        <v>1</v>
      </c>
      <c r="K42">
        <v>0</v>
      </c>
    </row>
    <row r="43" spans="1:11" x14ac:dyDescent="0.25">
      <c r="A43" t="s">
        <v>34</v>
      </c>
      <c r="B43">
        <v>952.24400000000003</v>
      </c>
      <c r="C43">
        <v>942.14400000000001</v>
      </c>
      <c r="D43">
        <v>915.54700000000003</v>
      </c>
      <c r="E43">
        <v>500.32600000000002</v>
      </c>
      <c r="F43">
        <v>365.57799999999997</v>
      </c>
      <c r="G43">
        <v>0</v>
      </c>
      <c r="H43">
        <v>365.57799999999997</v>
      </c>
      <c r="I43">
        <v>0.19713</v>
      </c>
      <c r="J43">
        <v>1</v>
      </c>
      <c r="K43">
        <v>0</v>
      </c>
    </row>
    <row r="44" spans="1:11" x14ac:dyDescent="0.25">
      <c r="A44" t="s">
        <v>34</v>
      </c>
      <c r="B44">
        <v>955.24599999999998</v>
      </c>
      <c r="C44">
        <v>944.75800000000004</v>
      </c>
      <c r="D44">
        <v>916.59</v>
      </c>
      <c r="E44">
        <v>500.78</v>
      </c>
      <c r="F44">
        <v>365.96499999999997</v>
      </c>
      <c r="G44">
        <v>0</v>
      </c>
      <c r="H44">
        <v>365.96499999999997</v>
      </c>
      <c r="I44">
        <v>0.19713</v>
      </c>
      <c r="J44">
        <v>1</v>
      </c>
      <c r="K44">
        <v>0</v>
      </c>
    </row>
    <row r="45" spans="1:11" x14ac:dyDescent="0.25">
      <c r="A45" t="s">
        <v>34</v>
      </c>
      <c r="B45">
        <v>957.25</v>
      </c>
      <c r="C45">
        <v>946.99699999999996</v>
      </c>
      <c r="D45">
        <v>916.85299999999995</v>
      </c>
      <c r="E45">
        <v>500.39</v>
      </c>
      <c r="F45">
        <v>365.75099999999998</v>
      </c>
      <c r="G45">
        <v>0</v>
      </c>
      <c r="H45">
        <v>365.75099999999998</v>
      </c>
      <c r="I45">
        <v>0.197132</v>
      </c>
      <c r="J45">
        <v>1</v>
      </c>
      <c r="K45">
        <v>0</v>
      </c>
    </row>
    <row r="46" spans="1:11" x14ac:dyDescent="0.25">
      <c r="A46" t="s">
        <v>34</v>
      </c>
      <c r="B46">
        <v>957.31500000000005</v>
      </c>
      <c r="C46">
        <v>946.78499999999997</v>
      </c>
      <c r="D46">
        <v>915.69</v>
      </c>
      <c r="E46">
        <v>500.18200000000002</v>
      </c>
      <c r="F46">
        <v>365.51100000000002</v>
      </c>
      <c r="G46">
        <v>0</v>
      </c>
      <c r="H46">
        <v>365.51100000000002</v>
      </c>
      <c r="I46">
        <v>0.108489</v>
      </c>
      <c r="J46">
        <v>1</v>
      </c>
      <c r="K46">
        <v>0</v>
      </c>
    </row>
    <row r="47" spans="1:11" x14ac:dyDescent="0.25">
      <c r="A47" t="s">
        <v>34</v>
      </c>
      <c r="B47">
        <v>960.55700000000002</v>
      </c>
      <c r="C47">
        <v>950.31</v>
      </c>
      <c r="D47">
        <v>917.08100000000002</v>
      </c>
      <c r="E47">
        <v>500.46300000000002</v>
      </c>
      <c r="F47">
        <v>365.72500000000002</v>
      </c>
      <c r="G47">
        <v>0</v>
      </c>
      <c r="H47">
        <v>365.72500000000002</v>
      </c>
      <c r="I47">
        <v>0.197129</v>
      </c>
      <c r="J47">
        <v>1</v>
      </c>
      <c r="K47">
        <v>0</v>
      </c>
    </row>
    <row r="48" spans="1:11" x14ac:dyDescent="0.25">
      <c r="A48" t="s">
        <v>34</v>
      </c>
      <c r="B48">
        <v>953.577</v>
      </c>
      <c r="C48">
        <v>943.25300000000004</v>
      </c>
      <c r="D48">
        <v>915.53099999999995</v>
      </c>
      <c r="E48">
        <v>500.34699999999998</v>
      </c>
      <c r="F48">
        <v>365.63799999999998</v>
      </c>
      <c r="G48">
        <v>0</v>
      </c>
      <c r="H48">
        <v>365.63799999999998</v>
      </c>
      <c r="I48">
        <v>0.197129</v>
      </c>
      <c r="J48">
        <v>1</v>
      </c>
      <c r="K48">
        <v>0</v>
      </c>
    </row>
    <row r="49" spans="1:25" x14ac:dyDescent="0.25">
      <c r="A49" t="s">
        <v>34</v>
      </c>
      <c r="B49">
        <v>951.12699999999995</v>
      </c>
      <c r="C49">
        <v>940.72299999999996</v>
      </c>
      <c r="D49">
        <v>915.87300000000005</v>
      </c>
      <c r="E49">
        <v>500.62599999999998</v>
      </c>
      <c r="F49">
        <v>365.86200000000002</v>
      </c>
      <c r="G49">
        <v>0</v>
      </c>
      <c r="H49">
        <v>365.86200000000002</v>
      </c>
      <c r="I49">
        <v>0.19713</v>
      </c>
      <c r="J49">
        <v>1</v>
      </c>
      <c r="K49">
        <v>0</v>
      </c>
    </row>
    <row r="50" spans="1:25" x14ac:dyDescent="0.25">
      <c r="A50" t="s">
        <v>34</v>
      </c>
      <c r="B50">
        <v>956.55499999999995</v>
      </c>
      <c r="C50">
        <v>946.40899999999999</v>
      </c>
      <c r="D50">
        <v>916.303</v>
      </c>
      <c r="E50">
        <v>500.43700000000001</v>
      </c>
      <c r="F50">
        <v>365.70499999999998</v>
      </c>
      <c r="G50">
        <v>0</v>
      </c>
      <c r="H50">
        <v>365.70499999999998</v>
      </c>
      <c r="I50">
        <v>0.19713</v>
      </c>
      <c r="J50">
        <v>1</v>
      </c>
      <c r="K50">
        <v>0</v>
      </c>
    </row>
    <row r="51" spans="1:25" x14ac:dyDescent="0.25">
      <c r="A51" t="s">
        <v>34</v>
      </c>
      <c r="B51">
        <v>953.024</v>
      </c>
      <c r="C51">
        <v>942.85900000000004</v>
      </c>
      <c r="D51">
        <v>915.64099999999996</v>
      </c>
      <c r="E51">
        <v>499.73</v>
      </c>
      <c r="F51">
        <v>365.06099999999998</v>
      </c>
      <c r="G51">
        <v>0</v>
      </c>
      <c r="H51">
        <v>365.06099999999998</v>
      </c>
      <c r="I51">
        <v>0.197129</v>
      </c>
      <c r="J51">
        <v>1</v>
      </c>
      <c r="K51">
        <v>0</v>
      </c>
    </row>
    <row r="52" spans="1:25" x14ac:dyDescent="0.25">
      <c r="A52" t="s">
        <v>34</v>
      </c>
      <c r="B52">
        <v>953.34100000000001</v>
      </c>
      <c r="C52">
        <v>942.73599999999999</v>
      </c>
      <c r="D52">
        <v>915.94899999999996</v>
      </c>
      <c r="E52">
        <v>500.40499999999997</v>
      </c>
      <c r="F52">
        <v>365.59699999999998</v>
      </c>
      <c r="G52">
        <v>0</v>
      </c>
      <c r="H52">
        <v>365.59699999999998</v>
      </c>
      <c r="I52">
        <v>0.197131</v>
      </c>
      <c r="J52">
        <v>1</v>
      </c>
      <c r="K52">
        <v>0</v>
      </c>
    </row>
    <row r="53" spans="1:25" x14ac:dyDescent="0.25">
      <c r="A53" t="s">
        <v>34</v>
      </c>
      <c r="B53">
        <v>952.96199999999999</v>
      </c>
      <c r="C53">
        <v>942.11300000000006</v>
      </c>
      <c r="D53">
        <v>916.06299999999999</v>
      </c>
      <c r="E53">
        <v>500.30099999999999</v>
      </c>
      <c r="F53">
        <v>365.613</v>
      </c>
      <c r="G53">
        <v>0</v>
      </c>
      <c r="H53">
        <v>365.613</v>
      </c>
      <c r="I53">
        <v>0.14729999999999999</v>
      </c>
      <c r="J53">
        <v>1</v>
      </c>
      <c r="K53">
        <v>0</v>
      </c>
    </row>
    <row r="54" spans="1:25" x14ac:dyDescent="0.25">
      <c r="A54" t="s">
        <v>34</v>
      </c>
      <c r="B54">
        <v>950.00599999999997</v>
      </c>
      <c r="C54">
        <v>939.79100000000005</v>
      </c>
      <c r="D54">
        <v>914.89</v>
      </c>
      <c r="E54">
        <v>499.892</v>
      </c>
      <c r="F54">
        <v>365.13299999999998</v>
      </c>
      <c r="G54">
        <v>0</v>
      </c>
      <c r="H54">
        <v>365.13299999999998</v>
      </c>
      <c r="I54">
        <v>0.197129</v>
      </c>
      <c r="J54">
        <v>1</v>
      </c>
      <c r="K54">
        <v>0</v>
      </c>
    </row>
    <row r="55" spans="1:25" x14ac:dyDescent="0.25">
      <c r="A55" t="s">
        <v>34</v>
      </c>
      <c r="B55">
        <v>955.96600000000001</v>
      </c>
      <c r="C55">
        <v>945.66200000000003</v>
      </c>
      <c r="D55">
        <v>916.84900000000005</v>
      </c>
      <c r="E55">
        <v>500.69</v>
      </c>
      <c r="F55">
        <v>365.93799999999999</v>
      </c>
      <c r="G55">
        <v>0</v>
      </c>
      <c r="H55">
        <v>365.93799999999999</v>
      </c>
      <c r="I55">
        <v>0.197131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955.35199999999998</v>
      </c>
      <c r="C56">
        <v>945.30200000000002</v>
      </c>
      <c r="D56">
        <v>916.12699999999995</v>
      </c>
      <c r="E56">
        <v>500.36099999999999</v>
      </c>
      <c r="F56">
        <v>365.714</v>
      </c>
      <c r="G56">
        <v>0</v>
      </c>
      <c r="H56">
        <v>365.714</v>
      </c>
      <c r="I56">
        <v>0.197129</v>
      </c>
      <c r="J56">
        <v>1</v>
      </c>
      <c r="K56">
        <v>0</v>
      </c>
      <c r="R56">
        <f>AVERAGE(B7:B56)</f>
        <v>956.90363999999977</v>
      </c>
      <c r="S56">
        <f>AVERAGE(C7:C56)</f>
        <v>946.50761999999986</v>
      </c>
      <c r="U56">
        <f>_xlfn.VAR.P(B7:B56)</f>
        <v>38.652069190399999</v>
      </c>
      <c r="V56">
        <f>_xlfn.VAR.P(C7:C56)</f>
        <v>39.236718475600021</v>
      </c>
      <c r="X56">
        <f>1.96*SQRT(U56)/50</f>
        <v>0.24370949017372354</v>
      </c>
      <c r="Y56">
        <f>1.96*SQRT(V56)/50</f>
        <v>0.24554574131584123</v>
      </c>
    </row>
    <row r="57" spans="1:25" x14ac:dyDescent="0.25">
      <c r="A57" t="s">
        <v>102</v>
      </c>
      <c r="B57">
        <v>47951.622799999997</v>
      </c>
      <c r="C57" t="s">
        <v>36</v>
      </c>
    </row>
    <row r="58" spans="1:25" x14ac:dyDescent="0.25">
      <c r="A58" t="s">
        <v>35</v>
      </c>
      <c r="B58">
        <v>1000.75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0.197131</v>
      </c>
      <c r="J58">
        <v>1</v>
      </c>
      <c r="K58">
        <v>0</v>
      </c>
    </row>
    <row r="59" spans="1:25" x14ac:dyDescent="0.25">
      <c r="A59" t="s">
        <v>35</v>
      </c>
      <c r="B59">
        <v>1001.12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0.197129</v>
      </c>
      <c r="J59">
        <v>1</v>
      </c>
      <c r="K59">
        <v>0</v>
      </c>
    </row>
    <row r="60" spans="1:25" x14ac:dyDescent="0.25">
      <c r="A60" t="s">
        <v>35</v>
      </c>
      <c r="B60">
        <v>1002.93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0.197129</v>
      </c>
      <c r="J60">
        <v>1</v>
      </c>
      <c r="K60">
        <v>0</v>
      </c>
    </row>
    <row r="61" spans="1:25" x14ac:dyDescent="0.25">
      <c r="A61" t="s">
        <v>35</v>
      </c>
      <c r="B61">
        <v>1001.38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0.197129</v>
      </c>
      <c r="J61">
        <v>1</v>
      </c>
      <c r="K61">
        <v>0</v>
      </c>
    </row>
    <row r="62" spans="1:25" x14ac:dyDescent="0.25">
      <c r="A62" t="s">
        <v>35</v>
      </c>
      <c r="B62">
        <v>997.71600000000001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0.197129</v>
      </c>
      <c r="J62">
        <v>1</v>
      </c>
      <c r="K62">
        <v>0</v>
      </c>
    </row>
    <row r="63" spans="1:25" x14ac:dyDescent="0.25">
      <c r="A63" t="s">
        <v>35</v>
      </c>
      <c r="B63">
        <v>998.34299999999996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0.19713</v>
      </c>
      <c r="J63">
        <v>1</v>
      </c>
      <c r="K63">
        <v>0</v>
      </c>
    </row>
    <row r="64" spans="1:25" x14ac:dyDescent="0.25">
      <c r="A64" t="s">
        <v>35</v>
      </c>
      <c r="B64">
        <v>995.28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0.197129</v>
      </c>
      <c r="J64">
        <v>1</v>
      </c>
      <c r="K64">
        <v>0</v>
      </c>
    </row>
    <row r="65" spans="1:11" x14ac:dyDescent="0.25">
      <c r="A65" t="s">
        <v>35</v>
      </c>
      <c r="B65">
        <v>1000.04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0.197129</v>
      </c>
      <c r="J65">
        <v>1</v>
      </c>
      <c r="K65">
        <v>0</v>
      </c>
    </row>
    <row r="66" spans="1:11" x14ac:dyDescent="0.25">
      <c r="A66" t="s">
        <v>35</v>
      </c>
      <c r="B66">
        <v>1002.08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0.197129</v>
      </c>
      <c r="J66">
        <v>1</v>
      </c>
      <c r="K66">
        <v>0</v>
      </c>
    </row>
    <row r="67" spans="1:11" x14ac:dyDescent="0.25">
      <c r="A67" t="s">
        <v>35</v>
      </c>
      <c r="B67">
        <v>998.48900000000003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0.197131</v>
      </c>
      <c r="J67">
        <v>1</v>
      </c>
      <c r="K67">
        <v>0</v>
      </c>
    </row>
    <row r="68" spans="1:11" x14ac:dyDescent="0.25">
      <c r="A68" t="s">
        <v>35</v>
      </c>
      <c r="B68">
        <v>1000.45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0.197131</v>
      </c>
      <c r="J68">
        <v>1</v>
      </c>
      <c r="K68">
        <v>0</v>
      </c>
    </row>
    <row r="69" spans="1:11" x14ac:dyDescent="0.25">
      <c r="A69" t="s">
        <v>35</v>
      </c>
      <c r="B69">
        <v>1002.64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0.19713</v>
      </c>
      <c r="J69">
        <v>1</v>
      </c>
      <c r="K69">
        <v>0</v>
      </c>
    </row>
    <row r="70" spans="1:11" x14ac:dyDescent="0.25">
      <c r="A70" t="s">
        <v>35</v>
      </c>
      <c r="B70">
        <v>1001.58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0.197129</v>
      </c>
      <c r="J70">
        <v>1</v>
      </c>
      <c r="K70">
        <v>0</v>
      </c>
    </row>
    <row r="71" spans="1:11" x14ac:dyDescent="0.25">
      <c r="A71" t="s">
        <v>35</v>
      </c>
      <c r="B71">
        <v>1000.9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0.197129</v>
      </c>
      <c r="J71">
        <v>1</v>
      </c>
      <c r="K71">
        <v>0</v>
      </c>
    </row>
    <row r="72" spans="1:11" x14ac:dyDescent="0.25">
      <c r="A72" t="s">
        <v>35</v>
      </c>
      <c r="B72">
        <v>1000.87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0.197129</v>
      </c>
      <c r="J72">
        <v>1</v>
      </c>
      <c r="K72">
        <v>0</v>
      </c>
    </row>
    <row r="73" spans="1:11" x14ac:dyDescent="0.25">
      <c r="A73" t="s">
        <v>35</v>
      </c>
      <c r="B73">
        <v>997.92399999999998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0.197129</v>
      </c>
      <c r="J73">
        <v>1</v>
      </c>
      <c r="K73">
        <v>0</v>
      </c>
    </row>
    <row r="74" spans="1:11" x14ac:dyDescent="0.25">
      <c r="A74" t="s">
        <v>35</v>
      </c>
      <c r="B74">
        <v>998.74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0.19713</v>
      </c>
      <c r="J74">
        <v>1</v>
      </c>
      <c r="K74">
        <v>0</v>
      </c>
    </row>
    <row r="75" spans="1:11" x14ac:dyDescent="0.25">
      <c r="A75" t="s">
        <v>35</v>
      </c>
      <c r="B75">
        <v>994.45600000000002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0.197131</v>
      </c>
      <c r="J75">
        <v>1</v>
      </c>
      <c r="K75">
        <v>0</v>
      </c>
    </row>
    <row r="76" spans="1:11" x14ac:dyDescent="0.25">
      <c r="A76" t="s">
        <v>35</v>
      </c>
      <c r="B76">
        <v>1000.6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0.197129</v>
      </c>
      <c r="J76">
        <v>1</v>
      </c>
      <c r="K76">
        <v>0</v>
      </c>
    </row>
    <row r="77" spans="1:11" x14ac:dyDescent="0.25">
      <c r="A77" t="s">
        <v>35</v>
      </c>
      <c r="B77">
        <v>1000.15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0.197129</v>
      </c>
      <c r="J77">
        <v>1</v>
      </c>
      <c r="K77">
        <v>0</v>
      </c>
    </row>
    <row r="78" spans="1:11" x14ac:dyDescent="0.25">
      <c r="A78" t="s">
        <v>35</v>
      </c>
      <c r="B78">
        <v>1000.62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0.197131</v>
      </c>
      <c r="J78">
        <v>1</v>
      </c>
      <c r="K78">
        <v>0</v>
      </c>
    </row>
    <row r="79" spans="1:11" x14ac:dyDescent="0.25">
      <c r="A79" t="s">
        <v>35</v>
      </c>
      <c r="B79">
        <v>1000.65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0.197129</v>
      </c>
      <c r="J79">
        <v>1</v>
      </c>
      <c r="K79">
        <v>0</v>
      </c>
    </row>
    <row r="80" spans="1:11" x14ac:dyDescent="0.25">
      <c r="A80" t="s">
        <v>35</v>
      </c>
      <c r="B80">
        <v>988.83600000000001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0.197129</v>
      </c>
      <c r="J80">
        <v>1</v>
      </c>
      <c r="K80">
        <v>0</v>
      </c>
    </row>
    <row r="81" spans="1:11" x14ac:dyDescent="0.25">
      <c r="A81" t="s">
        <v>35</v>
      </c>
      <c r="B81">
        <v>997.68600000000004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0.197129</v>
      </c>
      <c r="J81">
        <v>1</v>
      </c>
      <c r="K81">
        <v>0</v>
      </c>
    </row>
    <row r="82" spans="1:11" x14ac:dyDescent="0.25">
      <c r="A82" t="s">
        <v>35</v>
      </c>
      <c r="B82">
        <v>999.64599999999996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0.19713</v>
      </c>
      <c r="J82">
        <v>1</v>
      </c>
      <c r="K82">
        <v>0</v>
      </c>
    </row>
    <row r="83" spans="1:11" x14ac:dyDescent="0.25">
      <c r="A83" t="s">
        <v>35</v>
      </c>
      <c r="B83">
        <v>999.97900000000004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0.197129</v>
      </c>
      <c r="J83">
        <v>1</v>
      </c>
      <c r="K83">
        <v>0</v>
      </c>
    </row>
    <row r="84" spans="1:11" x14ac:dyDescent="0.25">
      <c r="A84" t="s">
        <v>35</v>
      </c>
      <c r="B84">
        <v>998.10500000000002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0.19713</v>
      </c>
      <c r="J84">
        <v>1</v>
      </c>
      <c r="K84">
        <v>0</v>
      </c>
    </row>
    <row r="85" spans="1:11" x14ac:dyDescent="0.25">
      <c r="A85" t="s">
        <v>35</v>
      </c>
      <c r="B85">
        <v>998.25599999999997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1.23656E-3</v>
      </c>
      <c r="J85">
        <v>1</v>
      </c>
      <c r="K85">
        <v>0</v>
      </c>
    </row>
    <row r="86" spans="1:11" x14ac:dyDescent="0.25">
      <c r="A86" t="s">
        <v>35</v>
      </c>
      <c r="B86">
        <v>997.53899999999999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0.197129</v>
      </c>
      <c r="J86">
        <v>1</v>
      </c>
      <c r="K86">
        <v>0</v>
      </c>
    </row>
    <row r="87" spans="1:11" x14ac:dyDescent="0.25">
      <c r="A87" t="s">
        <v>35</v>
      </c>
      <c r="B87">
        <v>996.92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0.197129</v>
      </c>
      <c r="J87">
        <v>1</v>
      </c>
      <c r="K87">
        <v>0</v>
      </c>
    </row>
    <row r="88" spans="1:11" x14ac:dyDescent="0.25">
      <c r="A88" t="s">
        <v>35</v>
      </c>
      <c r="B88">
        <v>1001.44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0.19713</v>
      </c>
      <c r="J88">
        <v>1</v>
      </c>
      <c r="K88">
        <v>0</v>
      </c>
    </row>
    <row r="89" spans="1:11" x14ac:dyDescent="0.25">
      <c r="A89" t="s">
        <v>35</v>
      </c>
      <c r="B89">
        <v>991.005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0.197129</v>
      </c>
      <c r="J89">
        <v>1</v>
      </c>
      <c r="K89">
        <v>0</v>
      </c>
    </row>
    <row r="90" spans="1:11" x14ac:dyDescent="0.25">
      <c r="A90" t="s">
        <v>35</v>
      </c>
      <c r="B90">
        <v>1000.05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0.197129</v>
      </c>
      <c r="J90">
        <v>1</v>
      </c>
      <c r="K90">
        <v>0</v>
      </c>
    </row>
    <row r="91" spans="1:11" x14ac:dyDescent="0.25">
      <c r="A91" t="s">
        <v>35</v>
      </c>
      <c r="B91">
        <v>994.56200000000001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0.197129</v>
      </c>
      <c r="J91">
        <v>1</v>
      </c>
      <c r="K91">
        <v>0</v>
      </c>
    </row>
    <row r="92" spans="1:11" x14ac:dyDescent="0.25">
      <c r="A92" t="s">
        <v>35</v>
      </c>
      <c r="B92">
        <v>1000.65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0.197129</v>
      </c>
      <c r="J92">
        <v>1</v>
      </c>
      <c r="K92">
        <v>0</v>
      </c>
    </row>
    <row r="93" spans="1:11" x14ac:dyDescent="0.25">
      <c r="A93" t="s">
        <v>35</v>
      </c>
      <c r="B93">
        <v>1000.16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0.197131</v>
      </c>
      <c r="J93">
        <v>1</v>
      </c>
      <c r="K93">
        <v>0</v>
      </c>
    </row>
    <row r="94" spans="1:11" x14ac:dyDescent="0.25">
      <c r="A94" t="s">
        <v>35</v>
      </c>
      <c r="B94">
        <v>997.46900000000005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0.197128</v>
      </c>
      <c r="J94">
        <v>1</v>
      </c>
      <c r="K94">
        <v>0</v>
      </c>
    </row>
    <row r="95" spans="1:11" x14ac:dyDescent="0.25">
      <c r="A95" t="s">
        <v>35</v>
      </c>
      <c r="B95">
        <v>999.89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0.19713</v>
      </c>
      <c r="J95">
        <v>1</v>
      </c>
      <c r="K95">
        <v>0</v>
      </c>
    </row>
    <row r="96" spans="1:11" x14ac:dyDescent="0.25">
      <c r="A96" t="s">
        <v>35</v>
      </c>
      <c r="B96">
        <v>997.90300000000002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0.197129</v>
      </c>
      <c r="J96">
        <v>1</v>
      </c>
      <c r="K96">
        <v>0</v>
      </c>
    </row>
    <row r="97" spans="1:25" x14ac:dyDescent="0.25">
      <c r="A97" t="s">
        <v>35</v>
      </c>
      <c r="B97">
        <v>997.19799999999998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0.19713</v>
      </c>
      <c r="J97">
        <v>1</v>
      </c>
      <c r="K97">
        <v>0</v>
      </c>
    </row>
    <row r="98" spans="1:25" x14ac:dyDescent="0.25">
      <c r="A98" t="s">
        <v>35</v>
      </c>
      <c r="B98">
        <v>998.20399999999995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0.197129</v>
      </c>
      <c r="J98">
        <v>1</v>
      </c>
      <c r="K98">
        <v>0</v>
      </c>
    </row>
    <row r="99" spans="1:25" x14ac:dyDescent="0.25">
      <c r="A99" t="s">
        <v>35</v>
      </c>
      <c r="B99">
        <v>996.68899999999996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0.197129</v>
      </c>
      <c r="J99">
        <v>1</v>
      </c>
      <c r="K99">
        <v>0</v>
      </c>
    </row>
    <row r="100" spans="1:25" x14ac:dyDescent="0.25">
      <c r="A100" t="s">
        <v>35</v>
      </c>
      <c r="B100">
        <v>997.93499999999995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0.19713</v>
      </c>
      <c r="J100">
        <v>1</v>
      </c>
      <c r="K100">
        <v>0</v>
      </c>
    </row>
    <row r="101" spans="1:25" x14ac:dyDescent="0.25">
      <c r="A101" t="s">
        <v>35</v>
      </c>
      <c r="B101">
        <v>994.82100000000003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0.19713</v>
      </c>
      <c r="J101">
        <v>1</v>
      </c>
      <c r="K101">
        <v>0</v>
      </c>
    </row>
    <row r="102" spans="1:25" x14ac:dyDescent="0.25">
      <c r="A102" t="s">
        <v>35</v>
      </c>
      <c r="B102">
        <v>997.84799999999996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0.197132</v>
      </c>
      <c r="J102">
        <v>1</v>
      </c>
      <c r="K102">
        <v>0</v>
      </c>
    </row>
    <row r="103" spans="1:25" x14ac:dyDescent="0.25">
      <c r="A103" t="s">
        <v>35</v>
      </c>
      <c r="B103">
        <v>999.81600000000003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0.197129</v>
      </c>
      <c r="J103">
        <v>1</v>
      </c>
      <c r="K103">
        <v>0</v>
      </c>
    </row>
    <row r="104" spans="1:25" x14ac:dyDescent="0.25">
      <c r="A104" t="s">
        <v>35</v>
      </c>
      <c r="B104">
        <v>997.77700000000004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0.197129</v>
      </c>
      <c r="J104">
        <v>1</v>
      </c>
      <c r="K104">
        <v>0</v>
      </c>
    </row>
    <row r="105" spans="1:25" x14ac:dyDescent="0.25">
      <c r="A105" t="s">
        <v>35</v>
      </c>
      <c r="B105">
        <v>1001.52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0.197132</v>
      </c>
      <c r="J105">
        <v>1</v>
      </c>
      <c r="K105">
        <v>0</v>
      </c>
    </row>
    <row r="106" spans="1:25" x14ac:dyDescent="0.25">
      <c r="A106" t="s">
        <v>35</v>
      </c>
      <c r="B106">
        <v>997.7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0.19713</v>
      </c>
      <c r="J106">
        <v>1</v>
      </c>
      <c r="K106">
        <v>0</v>
      </c>
    </row>
    <row r="107" spans="1:25" x14ac:dyDescent="0.25">
      <c r="A107" t="s">
        <v>35</v>
      </c>
      <c r="B107">
        <v>1000.01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0.197129</v>
      </c>
      <c r="J107">
        <v>1</v>
      </c>
      <c r="K107">
        <v>0</v>
      </c>
    </row>
    <row r="108" spans="1:25" x14ac:dyDescent="0.25">
      <c r="A108" t="s">
        <v>35</v>
      </c>
      <c r="B108">
        <v>995.71600000000001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0.197131</v>
      </c>
      <c r="J108">
        <v>1</v>
      </c>
      <c r="K108">
        <v>0</v>
      </c>
    </row>
    <row r="109" spans="1:25" x14ac:dyDescent="0.25">
      <c r="A109" t="s">
        <v>35</v>
      </c>
      <c r="B109">
        <v>999.54499999999996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0.197129</v>
      </c>
      <c r="J109">
        <v>1</v>
      </c>
      <c r="K109">
        <v>0</v>
      </c>
    </row>
    <row r="110" spans="1:25" x14ac:dyDescent="0.25">
      <c r="A110" t="s">
        <v>35</v>
      </c>
      <c r="B110">
        <v>1000.45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0.197131</v>
      </c>
      <c r="J110">
        <v>1</v>
      </c>
      <c r="K110">
        <v>0</v>
      </c>
    </row>
    <row r="111" spans="1:25" x14ac:dyDescent="0.25">
      <c r="A111" t="s">
        <v>35</v>
      </c>
      <c r="B111">
        <v>1000.3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0.19713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997.88900000000001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0.197129</v>
      </c>
      <c r="J112">
        <v>1</v>
      </c>
      <c r="K112">
        <v>0</v>
      </c>
      <c r="R112">
        <f>AVERAGE(B63:B112)</f>
        <v>998.54651999999987</v>
      </c>
      <c r="S112">
        <f>AVERAGE(C63:C112)</f>
        <v>0</v>
      </c>
      <c r="U112">
        <f>_xlfn.VAR.P(B63:B112)</f>
        <v>6.8963368895999988</v>
      </c>
      <c r="V112">
        <f>_xlfn.VAR.P(C63:C112)</f>
        <v>0</v>
      </c>
      <c r="X112">
        <f>1.96*SQRT(U112)/50</f>
        <v>0.10294263994106106</v>
      </c>
      <c r="Y112">
        <f>1.96*SQRT(V112)/50</f>
        <v>0</v>
      </c>
    </row>
    <row r="113" spans="1:9" x14ac:dyDescent="0.25">
      <c r="A113" t="s">
        <v>35</v>
      </c>
      <c r="B113">
        <v>50018.676800000001</v>
      </c>
      <c r="C113" t="s">
        <v>36</v>
      </c>
    </row>
    <row r="114" spans="1:9" x14ac:dyDescent="0.25">
      <c r="A114" t="s">
        <v>37</v>
      </c>
      <c r="B114">
        <v>967.93700000000001</v>
      </c>
      <c r="C114">
        <v>963.30799999999999</v>
      </c>
      <c r="D114">
        <v>935.26099999999997</v>
      </c>
      <c r="E114">
        <v>519</v>
      </c>
      <c r="F114">
        <v>383.10500000000002</v>
      </c>
      <c r="G114">
        <v>0.197129</v>
      </c>
      <c r="H114">
        <v>1</v>
      </c>
      <c r="I114">
        <v>0</v>
      </c>
    </row>
    <row r="115" spans="1:9" x14ac:dyDescent="0.25">
      <c r="A115" t="s">
        <v>37</v>
      </c>
      <c r="B115">
        <v>965.54100000000005</v>
      </c>
      <c r="C115">
        <v>961.221</v>
      </c>
      <c r="D115">
        <v>934.37599999999998</v>
      </c>
      <c r="E115">
        <v>518.37099999999998</v>
      </c>
      <c r="F115">
        <v>383.125</v>
      </c>
      <c r="G115">
        <v>0.197129</v>
      </c>
      <c r="H115">
        <v>1</v>
      </c>
      <c r="I115">
        <v>0</v>
      </c>
    </row>
    <row r="116" spans="1:9" x14ac:dyDescent="0.25">
      <c r="A116" t="s">
        <v>37</v>
      </c>
      <c r="B116">
        <v>964.89700000000005</v>
      </c>
      <c r="C116">
        <v>960.71</v>
      </c>
      <c r="D116">
        <v>934.60500000000002</v>
      </c>
      <c r="E116">
        <v>519.43299999999999</v>
      </c>
      <c r="F116">
        <v>383.02800000000002</v>
      </c>
      <c r="G116">
        <v>0.5</v>
      </c>
      <c r="H116">
        <v>1</v>
      </c>
      <c r="I116">
        <v>0</v>
      </c>
    </row>
    <row r="117" spans="1:9" x14ac:dyDescent="0.25">
      <c r="A117" t="s">
        <v>37</v>
      </c>
      <c r="B117">
        <v>962.87699999999995</v>
      </c>
      <c r="C117">
        <v>958.54200000000003</v>
      </c>
      <c r="D117">
        <v>934.99900000000002</v>
      </c>
      <c r="E117">
        <v>519.69500000000005</v>
      </c>
      <c r="F117">
        <v>382.55200000000002</v>
      </c>
      <c r="G117">
        <v>0.197131</v>
      </c>
      <c r="H117">
        <v>1</v>
      </c>
      <c r="I117">
        <v>0</v>
      </c>
    </row>
    <row r="118" spans="1:9" x14ac:dyDescent="0.25">
      <c r="A118" t="s">
        <v>37</v>
      </c>
      <c r="B118">
        <v>964.83100000000002</v>
      </c>
      <c r="C118">
        <v>960.40499999999997</v>
      </c>
      <c r="D118">
        <v>934.755</v>
      </c>
      <c r="E118">
        <v>519.24400000000003</v>
      </c>
      <c r="F118">
        <v>382.488</v>
      </c>
      <c r="G118">
        <v>0.197129</v>
      </c>
      <c r="H118">
        <v>1</v>
      </c>
      <c r="I118">
        <v>0</v>
      </c>
    </row>
    <row r="119" spans="1:9" x14ac:dyDescent="0.25">
      <c r="A119" t="s">
        <v>37</v>
      </c>
      <c r="B119">
        <v>964.245</v>
      </c>
      <c r="C119">
        <v>959.99900000000002</v>
      </c>
      <c r="D119">
        <v>933.81600000000003</v>
      </c>
      <c r="E119">
        <v>518.38800000000003</v>
      </c>
      <c r="F119">
        <v>382.976</v>
      </c>
      <c r="G119">
        <v>0.19713</v>
      </c>
      <c r="H119">
        <v>1</v>
      </c>
      <c r="I119">
        <v>0</v>
      </c>
    </row>
    <row r="120" spans="1:9" x14ac:dyDescent="0.25">
      <c r="A120" t="s">
        <v>37</v>
      </c>
      <c r="B120">
        <v>964.48800000000006</v>
      </c>
      <c r="C120">
        <v>959.96199999999999</v>
      </c>
      <c r="D120">
        <v>933.54100000000005</v>
      </c>
      <c r="E120">
        <v>517.61</v>
      </c>
      <c r="F120">
        <v>383.024</v>
      </c>
      <c r="G120">
        <v>0.197129</v>
      </c>
      <c r="H120">
        <v>1</v>
      </c>
      <c r="I120">
        <v>0</v>
      </c>
    </row>
    <row r="121" spans="1:9" x14ac:dyDescent="0.25">
      <c r="A121" t="s">
        <v>37</v>
      </c>
      <c r="B121">
        <v>966.46500000000003</v>
      </c>
      <c r="C121">
        <v>961.995</v>
      </c>
      <c r="D121">
        <v>935.38199999999995</v>
      </c>
      <c r="E121">
        <v>519.44000000000005</v>
      </c>
      <c r="F121">
        <v>382.935</v>
      </c>
      <c r="G121">
        <v>0.5</v>
      </c>
      <c r="H121">
        <v>1</v>
      </c>
      <c r="I121">
        <v>0</v>
      </c>
    </row>
    <row r="122" spans="1:9" x14ac:dyDescent="0.25">
      <c r="A122" t="s">
        <v>37</v>
      </c>
      <c r="B122">
        <v>966.99099999999999</v>
      </c>
      <c r="C122">
        <v>962.48099999999999</v>
      </c>
      <c r="D122">
        <v>934.58100000000002</v>
      </c>
      <c r="E122">
        <v>518.28200000000004</v>
      </c>
      <c r="F122">
        <v>382.40800000000002</v>
      </c>
      <c r="G122">
        <v>0.5</v>
      </c>
      <c r="H122">
        <v>1</v>
      </c>
      <c r="I122">
        <v>0</v>
      </c>
    </row>
    <row r="123" spans="1:9" x14ac:dyDescent="0.25">
      <c r="A123" t="s">
        <v>37</v>
      </c>
      <c r="B123">
        <v>965.24900000000002</v>
      </c>
      <c r="C123">
        <v>960.803</v>
      </c>
      <c r="D123">
        <v>931.37199999999996</v>
      </c>
      <c r="E123">
        <v>514.76700000000005</v>
      </c>
      <c r="F123">
        <v>383.20499999999998</v>
      </c>
      <c r="G123">
        <v>0.197131</v>
      </c>
      <c r="H123">
        <v>1</v>
      </c>
      <c r="I123">
        <v>0</v>
      </c>
    </row>
    <row r="124" spans="1:9" x14ac:dyDescent="0.25">
      <c r="A124" t="s">
        <v>37</v>
      </c>
      <c r="B124">
        <v>963.84299999999996</v>
      </c>
      <c r="C124">
        <v>959.18799999999999</v>
      </c>
      <c r="D124">
        <v>928.44899999999996</v>
      </c>
      <c r="E124">
        <v>512.07399999999996</v>
      </c>
      <c r="F124">
        <v>382.42599999999999</v>
      </c>
      <c r="G124">
        <v>0.5</v>
      </c>
      <c r="H124">
        <v>1</v>
      </c>
      <c r="I124">
        <v>0</v>
      </c>
    </row>
    <row r="125" spans="1:9" x14ac:dyDescent="0.25">
      <c r="A125" t="s">
        <v>37</v>
      </c>
      <c r="B125">
        <v>966.65700000000004</v>
      </c>
      <c r="C125">
        <v>961.85299999999995</v>
      </c>
      <c r="D125">
        <v>935.91099999999994</v>
      </c>
      <c r="E125">
        <v>520.12699999999995</v>
      </c>
      <c r="F125">
        <v>384.73099999999999</v>
      </c>
      <c r="G125">
        <v>0.5</v>
      </c>
      <c r="H125">
        <v>1</v>
      </c>
      <c r="I125">
        <v>0</v>
      </c>
    </row>
    <row r="126" spans="1:9" x14ac:dyDescent="0.25">
      <c r="A126" t="s">
        <v>37</v>
      </c>
      <c r="B126">
        <v>964.8</v>
      </c>
      <c r="C126">
        <v>960.42499999999995</v>
      </c>
      <c r="D126">
        <v>936.59400000000005</v>
      </c>
      <c r="E126">
        <v>521.07100000000003</v>
      </c>
      <c r="F126">
        <v>383.61599999999999</v>
      </c>
      <c r="G126">
        <v>0.197129</v>
      </c>
      <c r="H126">
        <v>1</v>
      </c>
      <c r="I126">
        <v>0</v>
      </c>
    </row>
    <row r="127" spans="1:9" x14ac:dyDescent="0.25">
      <c r="A127" t="s">
        <v>37</v>
      </c>
      <c r="B127">
        <v>960.73800000000006</v>
      </c>
      <c r="C127">
        <v>956.15899999999999</v>
      </c>
      <c r="D127">
        <v>931.38499999999999</v>
      </c>
      <c r="E127">
        <v>515.62</v>
      </c>
      <c r="F127">
        <v>382.50200000000001</v>
      </c>
      <c r="G127">
        <v>0.19713</v>
      </c>
      <c r="H127">
        <v>1</v>
      </c>
      <c r="I127">
        <v>0</v>
      </c>
    </row>
    <row r="128" spans="1:9" x14ac:dyDescent="0.25">
      <c r="A128" t="s">
        <v>37</v>
      </c>
      <c r="B128">
        <v>960.89499999999998</v>
      </c>
      <c r="C128">
        <v>955.95299999999997</v>
      </c>
      <c r="D128">
        <v>932.27800000000002</v>
      </c>
      <c r="E128">
        <v>517.08199999999999</v>
      </c>
      <c r="F128">
        <v>382.822</v>
      </c>
      <c r="G128">
        <v>0.5</v>
      </c>
      <c r="H128">
        <v>1</v>
      </c>
      <c r="I128">
        <v>0</v>
      </c>
    </row>
    <row r="129" spans="1:9" x14ac:dyDescent="0.25">
      <c r="A129" t="s">
        <v>37</v>
      </c>
      <c r="B129">
        <v>965.80899999999997</v>
      </c>
      <c r="C129">
        <v>961.29399999999998</v>
      </c>
      <c r="D129">
        <v>934.23299999999995</v>
      </c>
      <c r="E129">
        <v>518.21500000000003</v>
      </c>
      <c r="F129">
        <v>383.01900000000001</v>
      </c>
      <c r="G129">
        <v>0.5</v>
      </c>
      <c r="H129">
        <v>1</v>
      </c>
      <c r="I129">
        <v>0</v>
      </c>
    </row>
    <row r="130" spans="1:9" x14ac:dyDescent="0.25">
      <c r="A130" t="s">
        <v>37</v>
      </c>
      <c r="B130">
        <v>962.25</v>
      </c>
      <c r="C130">
        <v>958.08799999999997</v>
      </c>
      <c r="D130">
        <v>933.01199999999994</v>
      </c>
      <c r="E130">
        <v>517.30799999999999</v>
      </c>
      <c r="F130">
        <v>383.00799999999998</v>
      </c>
      <c r="G130">
        <v>0.5</v>
      </c>
      <c r="H130">
        <v>1</v>
      </c>
      <c r="I130">
        <v>0</v>
      </c>
    </row>
    <row r="131" spans="1:9" x14ac:dyDescent="0.25">
      <c r="A131" t="s">
        <v>37</v>
      </c>
      <c r="B131">
        <v>965.35400000000004</v>
      </c>
      <c r="C131">
        <v>960.92</v>
      </c>
      <c r="D131">
        <v>934.11599999999999</v>
      </c>
      <c r="E131">
        <v>518.11800000000005</v>
      </c>
      <c r="F131">
        <v>383.11200000000002</v>
      </c>
      <c r="G131">
        <v>0.5</v>
      </c>
      <c r="H131">
        <v>1</v>
      </c>
      <c r="I131">
        <v>0</v>
      </c>
    </row>
    <row r="132" spans="1:9" x14ac:dyDescent="0.25">
      <c r="A132" t="s">
        <v>37</v>
      </c>
      <c r="B132">
        <v>966.18100000000004</v>
      </c>
      <c r="C132">
        <v>961.279</v>
      </c>
      <c r="D132">
        <v>932.46699999999998</v>
      </c>
      <c r="E132">
        <v>516.31399999999996</v>
      </c>
      <c r="F132">
        <v>383.01</v>
      </c>
      <c r="G132">
        <v>0.19713</v>
      </c>
      <c r="H132">
        <v>1</v>
      </c>
      <c r="I132">
        <v>0</v>
      </c>
    </row>
    <row r="133" spans="1:9" x14ac:dyDescent="0.25">
      <c r="A133" t="s">
        <v>37</v>
      </c>
      <c r="B133">
        <v>967.83600000000001</v>
      </c>
      <c r="C133">
        <v>963.43799999999999</v>
      </c>
      <c r="D133">
        <v>926.47799999999995</v>
      </c>
      <c r="E133">
        <v>508.65300000000002</v>
      </c>
      <c r="F133">
        <v>383.04899999999998</v>
      </c>
      <c r="G133">
        <v>0.19713</v>
      </c>
      <c r="H133">
        <v>1</v>
      </c>
      <c r="I133">
        <v>0</v>
      </c>
    </row>
    <row r="134" spans="1:9" x14ac:dyDescent="0.25">
      <c r="A134" t="s">
        <v>37</v>
      </c>
      <c r="B134">
        <v>970.90499999999997</v>
      </c>
      <c r="C134">
        <v>966.32500000000005</v>
      </c>
      <c r="D134">
        <v>935.46199999999999</v>
      </c>
      <c r="E134">
        <v>518.50599999999997</v>
      </c>
      <c r="F134">
        <v>383.05900000000003</v>
      </c>
      <c r="G134">
        <v>0.19713</v>
      </c>
      <c r="H134">
        <v>1</v>
      </c>
      <c r="I134">
        <v>0</v>
      </c>
    </row>
    <row r="135" spans="1:9" x14ac:dyDescent="0.25">
      <c r="A135" t="s">
        <v>37</v>
      </c>
      <c r="B135">
        <v>968.94600000000003</v>
      </c>
      <c r="C135">
        <v>964.30399999999997</v>
      </c>
      <c r="D135">
        <v>932.63</v>
      </c>
      <c r="E135">
        <v>515.19500000000005</v>
      </c>
      <c r="F135">
        <v>383.12</v>
      </c>
      <c r="G135">
        <v>0.19713</v>
      </c>
      <c r="H135">
        <v>1</v>
      </c>
      <c r="I135">
        <v>0</v>
      </c>
    </row>
    <row r="136" spans="1:9" x14ac:dyDescent="0.25">
      <c r="A136" t="s">
        <v>37</v>
      </c>
      <c r="B136">
        <v>973.12699999999995</v>
      </c>
      <c r="C136">
        <v>968.65200000000004</v>
      </c>
      <c r="D136">
        <v>935.03200000000004</v>
      </c>
      <c r="E136">
        <v>518.48</v>
      </c>
      <c r="F136">
        <v>383.18700000000001</v>
      </c>
      <c r="G136">
        <v>0.197129</v>
      </c>
      <c r="H136">
        <v>1</v>
      </c>
      <c r="I136">
        <v>0</v>
      </c>
    </row>
    <row r="137" spans="1:9" x14ac:dyDescent="0.25">
      <c r="A137" t="s">
        <v>37</v>
      </c>
      <c r="B137">
        <v>973.51599999999996</v>
      </c>
      <c r="C137">
        <v>968.74300000000005</v>
      </c>
      <c r="D137">
        <v>930.81899999999996</v>
      </c>
      <c r="E137">
        <v>513.18899999999996</v>
      </c>
      <c r="F137">
        <v>383.017</v>
      </c>
      <c r="G137">
        <v>0.5</v>
      </c>
      <c r="H137">
        <v>1</v>
      </c>
      <c r="I137">
        <v>0</v>
      </c>
    </row>
    <row r="138" spans="1:9" x14ac:dyDescent="0.25">
      <c r="A138" t="s">
        <v>37</v>
      </c>
      <c r="B138">
        <v>976.11300000000006</v>
      </c>
      <c r="C138">
        <v>965.72500000000002</v>
      </c>
      <c r="D138">
        <v>936.80100000000004</v>
      </c>
      <c r="E138">
        <v>519.99400000000003</v>
      </c>
      <c r="F138">
        <v>383.12799999999999</v>
      </c>
      <c r="G138">
        <v>0.5</v>
      </c>
      <c r="H138">
        <v>1</v>
      </c>
      <c r="I138">
        <v>0</v>
      </c>
    </row>
    <row r="139" spans="1:9" x14ac:dyDescent="0.25">
      <c r="A139" t="s">
        <v>37</v>
      </c>
      <c r="B139">
        <v>966.77300000000002</v>
      </c>
      <c r="C139">
        <v>962.12599999999998</v>
      </c>
      <c r="D139">
        <v>926.72</v>
      </c>
      <c r="E139">
        <v>509.21699999999998</v>
      </c>
      <c r="F139">
        <v>383.142</v>
      </c>
      <c r="G139">
        <v>0.19713</v>
      </c>
      <c r="H139">
        <v>1</v>
      </c>
      <c r="I139">
        <v>0</v>
      </c>
    </row>
    <row r="140" spans="1:9" x14ac:dyDescent="0.25">
      <c r="A140" t="s">
        <v>37</v>
      </c>
      <c r="B140">
        <v>966.947</v>
      </c>
      <c r="C140">
        <v>962.27</v>
      </c>
      <c r="D140">
        <v>934.93299999999999</v>
      </c>
      <c r="E140">
        <v>518.63499999999999</v>
      </c>
      <c r="F140">
        <v>383.137</v>
      </c>
      <c r="G140">
        <v>0.197129</v>
      </c>
      <c r="H140">
        <v>1</v>
      </c>
      <c r="I140">
        <v>0</v>
      </c>
    </row>
    <row r="141" spans="1:9" x14ac:dyDescent="0.25">
      <c r="A141" t="s">
        <v>37</v>
      </c>
      <c r="B141">
        <v>973.58500000000004</v>
      </c>
      <c r="C141">
        <v>968.44600000000003</v>
      </c>
      <c r="D141">
        <v>936.84799999999996</v>
      </c>
      <c r="E141">
        <v>519.48599999999999</v>
      </c>
      <c r="F141">
        <v>383.267</v>
      </c>
      <c r="G141">
        <v>0.149144</v>
      </c>
      <c r="H141">
        <v>1</v>
      </c>
      <c r="I141">
        <v>0</v>
      </c>
    </row>
    <row r="142" spans="1:9" x14ac:dyDescent="0.25">
      <c r="A142" t="s">
        <v>37</v>
      </c>
      <c r="B142">
        <v>952.84799999999996</v>
      </c>
      <c r="C142">
        <v>948.39</v>
      </c>
      <c r="D142">
        <v>912.84100000000001</v>
      </c>
      <c r="E142">
        <v>495.363</v>
      </c>
      <c r="F142">
        <v>383.25400000000002</v>
      </c>
      <c r="G142">
        <v>0.5</v>
      </c>
      <c r="H142">
        <v>1</v>
      </c>
      <c r="I142">
        <v>0</v>
      </c>
    </row>
    <row r="143" spans="1:9" x14ac:dyDescent="0.25">
      <c r="A143" t="s">
        <v>37</v>
      </c>
      <c r="B143">
        <v>972.52099999999996</v>
      </c>
      <c r="C143">
        <v>968.01800000000003</v>
      </c>
      <c r="D143">
        <v>932.88099999999997</v>
      </c>
      <c r="E143">
        <v>516.00400000000002</v>
      </c>
      <c r="F143">
        <v>382.68700000000001</v>
      </c>
      <c r="G143">
        <v>0.197129</v>
      </c>
      <c r="H143">
        <v>1</v>
      </c>
      <c r="I143">
        <v>0</v>
      </c>
    </row>
    <row r="144" spans="1:9" x14ac:dyDescent="0.25">
      <c r="A144" t="s">
        <v>37</v>
      </c>
      <c r="B144">
        <v>971.80200000000002</v>
      </c>
      <c r="C144">
        <v>967.30100000000004</v>
      </c>
      <c r="D144">
        <v>932.61</v>
      </c>
      <c r="E144">
        <v>515.71500000000003</v>
      </c>
      <c r="F144">
        <v>383.15800000000002</v>
      </c>
      <c r="G144">
        <v>0.5</v>
      </c>
      <c r="H144">
        <v>1</v>
      </c>
      <c r="I144">
        <v>0</v>
      </c>
    </row>
    <row r="145" spans="1:9" x14ac:dyDescent="0.25">
      <c r="A145" t="s">
        <v>37</v>
      </c>
      <c r="B145">
        <v>966.77499999999998</v>
      </c>
      <c r="C145">
        <v>961.75099999999998</v>
      </c>
      <c r="D145">
        <v>927.62099999999998</v>
      </c>
      <c r="E145">
        <v>510.05700000000002</v>
      </c>
      <c r="F145">
        <v>383.19</v>
      </c>
      <c r="G145">
        <v>0.197129</v>
      </c>
      <c r="H145">
        <v>1</v>
      </c>
      <c r="I145">
        <v>0</v>
      </c>
    </row>
    <row r="146" spans="1:9" x14ac:dyDescent="0.25">
      <c r="A146" t="s">
        <v>37</v>
      </c>
      <c r="B146">
        <v>971.60799999999995</v>
      </c>
      <c r="C146">
        <v>966.99</v>
      </c>
      <c r="D146">
        <v>936.27300000000002</v>
      </c>
      <c r="E146">
        <v>519.34400000000005</v>
      </c>
      <c r="F146">
        <v>383.21100000000001</v>
      </c>
      <c r="G146">
        <v>0.5</v>
      </c>
      <c r="H146">
        <v>1</v>
      </c>
      <c r="I146">
        <v>0</v>
      </c>
    </row>
    <row r="147" spans="1:9" x14ac:dyDescent="0.25">
      <c r="A147" t="s">
        <v>37</v>
      </c>
      <c r="B147">
        <v>973.69</v>
      </c>
      <c r="C147">
        <v>969.27499999999998</v>
      </c>
      <c r="D147">
        <v>938.07600000000002</v>
      </c>
      <c r="E147">
        <v>521.75900000000001</v>
      </c>
      <c r="F147">
        <v>382.67099999999999</v>
      </c>
      <c r="G147">
        <v>0.197128</v>
      </c>
      <c r="H147">
        <v>1</v>
      </c>
      <c r="I147">
        <v>0</v>
      </c>
    </row>
    <row r="148" spans="1:9" x14ac:dyDescent="0.25">
      <c r="A148" t="s">
        <v>37</v>
      </c>
      <c r="B148">
        <v>971.61599999999999</v>
      </c>
      <c r="C148">
        <v>967.35699999999997</v>
      </c>
      <c r="D148">
        <v>934.21699999999998</v>
      </c>
      <c r="E148">
        <v>517.25900000000001</v>
      </c>
      <c r="F148">
        <v>382.79500000000002</v>
      </c>
      <c r="G148">
        <v>0.5</v>
      </c>
      <c r="H148">
        <v>1</v>
      </c>
      <c r="I148">
        <v>0</v>
      </c>
    </row>
    <row r="149" spans="1:9" x14ac:dyDescent="0.25">
      <c r="A149" t="s">
        <v>37</v>
      </c>
      <c r="B149">
        <v>969.59100000000001</v>
      </c>
      <c r="C149">
        <v>965.15300000000002</v>
      </c>
      <c r="D149">
        <v>935.21100000000001</v>
      </c>
      <c r="E149">
        <v>518.44000000000005</v>
      </c>
      <c r="F149">
        <v>383.08499999999998</v>
      </c>
      <c r="G149">
        <v>0.5</v>
      </c>
      <c r="H149">
        <v>1</v>
      </c>
      <c r="I149">
        <v>0</v>
      </c>
    </row>
    <row r="150" spans="1:9" x14ac:dyDescent="0.25">
      <c r="A150" t="s">
        <v>37</v>
      </c>
      <c r="B150">
        <v>967.95</v>
      </c>
      <c r="C150">
        <v>963.23699999999997</v>
      </c>
      <c r="D150">
        <v>930.62199999999996</v>
      </c>
      <c r="E150">
        <v>512.99599999999998</v>
      </c>
      <c r="F150">
        <v>383.15699999999998</v>
      </c>
      <c r="G150">
        <v>0.197129</v>
      </c>
      <c r="H150">
        <v>1</v>
      </c>
      <c r="I150">
        <v>0</v>
      </c>
    </row>
    <row r="151" spans="1:9" x14ac:dyDescent="0.25">
      <c r="A151" t="s">
        <v>37</v>
      </c>
      <c r="B151">
        <v>967.9</v>
      </c>
      <c r="C151">
        <v>963.02800000000002</v>
      </c>
      <c r="D151">
        <v>931.77200000000005</v>
      </c>
      <c r="E151">
        <v>515.03099999999995</v>
      </c>
      <c r="F151">
        <v>383.154</v>
      </c>
      <c r="G151">
        <v>0.197129</v>
      </c>
      <c r="H151">
        <v>1</v>
      </c>
      <c r="I151">
        <v>0</v>
      </c>
    </row>
    <row r="152" spans="1:9" x14ac:dyDescent="0.25">
      <c r="A152" t="s">
        <v>37</v>
      </c>
      <c r="B152">
        <v>964.399</v>
      </c>
      <c r="C152">
        <v>959.51</v>
      </c>
      <c r="D152">
        <v>927.11199999999997</v>
      </c>
      <c r="E152">
        <v>509.64499999999998</v>
      </c>
      <c r="F152">
        <v>383.10599999999999</v>
      </c>
      <c r="G152">
        <v>0.19713</v>
      </c>
      <c r="H152">
        <v>1</v>
      </c>
      <c r="I152">
        <v>0</v>
      </c>
    </row>
    <row r="153" spans="1:9" x14ac:dyDescent="0.25">
      <c r="A153" t="s">
        <v>37</v>
      </c>
      <c r="B153">
        <v>968.69200000000001</v>
      </c>
      <c r="C153">
        <v>963.86400000000003</v>
      </c>
      <c r="D153">
        <v>926.19399999999996</v>
      </c>
      <c r="E153">
        <v>508.512</v>
      </c>
      <c r="F153">
        <v>383.072</v>
      </c>
      <c r="G153">
        <v>0.197129</v>
      </c>
      <c r="H153">
        <v>1</v>
      </c>
      <c r="I153">
        <v>0</v>
      </c>
    </row>
    <row r="154" spans="1:9" x14ac:dyDescent="0.25">
      <c r="A154" t="s">
        <v>37</v>
      </c>
      <c r="B154">
        <v>967.10199999999998</v>
      </c>
      <c r="C154">
        <v>962.54399999999998</v>
      </c>
      <c r="D154">
        <v>929.96199999999999</v>
      </c>
      <c r="E154">
        <v>512.68600000000004</v>
      </c>
      <c r="F154">
        <v>383.05200000000002</v>
      </c>
      <c r="G154">
        <v>0.197129</v>
      </c>
      <c r="H154">
        <v>1</v>
      </c>
      <c r="I154">
        <v>0</v>
      </c>
    </row>
    <row r="155" spans="1:9" x14ac:dyDescent="0.25">
      <c r="A155" t="s">
        <v>37</v>
      </c>
      <c r="B155">
        <v>969.19</v>
      </c>
      <c r="C155">
        <v>964.87699999999995</v>
      </c>
      <c r="D155">
        <v>928.39300000000003</v>
      </c>
      <c r="E155">
        <v>510.87</v>
      </c>
      <c r="F155">
        <v>382.62099999999998</v>
      </c>
      <c r="G155">
        <v>0.197129</v>
      </c>
      <c r="H155">
        <v>1</v>
      </c>
      <c r="I155">
        <v>0</v>
      </c>
    </row>
    <row r="156" spans="1:9" x14ac:dyDescent="0.25">
      <c r="A156" t="s">
        <v>37</v>
      </c>
      <c r="B156">
        <v>967.16600000000005</v>
      </c>
      <c r="C156">
        <v>962.80200000000002</v>
      </c>
      <c r="D156">
        <v>926.63800000000003</v>
      </c>
      <c r="E156">
        <v>508.51799999999997</v>
      </c>
      <c r="F156">
        <v>382.721</v>
      </c>
      <c r="G156">
        <v>0.197129</v>
      </c>
      <c r="H156">
        <v>1</v>
      </c>
      <c r="I156">
        <v>0</v>
      </c>
    </row>
    <row r="157" spans="1:9" x14ac:dyDescent="0.25">
      <c r="A157" t="s">
        <v>37</v>
      </c>
      <c r="B157">
        <v>969.68899999999996</v>
      </c>
      <c r="C157">
        <v>964.99199999999996</v>
      </c>
      <c r="D157">
        <v>930.76900000000001</v>
      </c>
      <c r="E157">
        <v>513.25800000000004</v>
      </c>
      <c r="F157">
        <v>383.06299999999999</v>
      </c>
      <c r="G157">
        <v>0.38338699999999998</v>
      </c>
      <c r="H157">
        <v>1</v>
      </c>
      <c r="I157">
        <v>0</v>
      </c>
    </row>
    <row r="158" spans="1:9" x14ac:dyDescent="0.25">
      <c r="A158" t="s">
        <v>37</v>
      </c>
      <c r="B158">
        <v>971.07500000000005</v>
      </c>
      <c r="C158">
        <v>965.78099999999995</v>
      </c>
      <c r="D158">
        <v>935.26099999999997</v>
      </c>
      <c r="E158">
        <v>518.47699999999998</v>
      </c>
      <c r="F158">
        <v>382.65600000000001</v>
      </c>
      <c r="G158">
        <v>0.19713</v>
      </c>
      <c r="H158">
        <v>1</v>
      </c>
      <c r="I158">
        <v>0</v>
      </c>
    </row>
    <row r="159" spans="1:9" x14ac:dyDescent="0.25">
      <c r="A159" t="s">
        <v>37</v>
      </c>
      <c r="B159">
        <v>973.49400000000003</v>
      </c>
      <c r="C159">
        <v>968.89300000000003</v>
      </c>
      <c r="D159">
        <v>934.36</v>
      </c>
      <c r="E159">
        <v>517.11400000000003</v>
      </c>
      <c r="F159">
        <v>382.49900000000002</v>
      </c>
      <c r="G159">
        <v>0.197129</v>
      </c>
      <c r="H159">
        <v>1</v>
      </c>
      <c r="I159">
        <v>0</v>
      </c>
    </row>
    <row r="160" spans="1:9" x14ac:dyDescent="0.25">
      <c r="A160" t="s">
        <v>37</v>
      </c>
      <c r="B160">
        <v>972.14700000000005</v>
      </c>
      <c r="C160">
        <v>967.56899999999996</v>
      </c>
      <c r="D160">
        <v>927.27700000000004</v>
      </c>
      <c r="E160">
        <v>508.48700000000002</v>
      </c>
      <c r="F160">
        <v>383.053</v>
      </c>
      <c r="G160">
        <v>0.5</v>
      </c>
      <c r="H160">
        <v>1</v>
      </c>
      <c r="I160">
        <v>0</v>
      </c>
    </row>
    <row r="161" spans="1:25" x14ac:dyDescent="0.25">
      <c r="A161" t="s">
        <v>37</v>
      </c>
      <c r="B161">
        <v>962.42</v>
      </c>
      <c r="C161">
        <v>957.29499999999996</v>
      </c>
      <c r="D161">
        <v>927.02800000000002</v>
      </c>
      <c r="E161">
        <v>510.24</v>
      </c>
      <c r="F161">
        <v>383.017</v>
      </c>
      <c r="G161">
        <v>0.5</v>
      </c>
      <c r="H161">
        <v>1</v>
      </c>
      <c r="I161">
        <v>0</v>
      </c>
    </row>
    <row r="162" spans="1:25" x14ac:dyDescent="0.25">
      <c r="A162" t="s">
        <v>37</v>
      </c>
      <c r="B162">
        <v>959.96100000000001</v>
      </c>
      <c r="C162">
        <v>955.48500000000001</v>
      </c>
      <c r="D162">
        <v>922.31799999999998</v>
      </c>
      <c r="E162">
        <v>504.73</v>
      </c>
      <c r="F162">
        <v>383.053</v>
      </c>
      <c r="G162">
        <v>0.197131</v>
      </c>
      <c r="H162">
        <v>1</v>
      </c>
      <c r="I162">
        <v>0</v>
      </c>
    </row>
    <row r="163" spans="1:25" x14ac:dyDescent="0.25">
      <c r="A163" t="s">
        <v>37</v>
      </c>
      <c r="B163">
        <v>964.79700000000003</v>
      </c>
      <c r="C163">
        <v>959.91600000000005</v>
      </c>
      <c r="D163">
        <v>928.10400000000004</v>
      </c>
      <c r="E163">
        <v>511.25700000000001</v>
      </c>
      <c r="F163">
        <v>382.42599999999999</v>
      </c>
      <c r="G163">
        <v>0.197131</v>
      </c>
      <c r="H163">
        <v>1</v>
      </c>
      <c r="I163">
        <v>0</v>
      </c>
    </row>
    <row r="164" spans="1:25" x14ac:dyDescent="0.25">
      <c r="A164" t="s">
        <v>37</v>
      </c>
      <c r="B164">
        <v>974.04499999999996</v>
      </c>
      <c r="C164">
        <v>969.59699999999998</v>
      </c>
      <c r="D164">
        <v>933.86699999999996</v>
      </c>
      <c r="E164">
        <v>516.35900000000004</v>
      </c>
      <c r="F164">
        <v>383.06200000000001</v>
      </c>
      <c r="G164">
        <v>0.19713</v>
      </c>
      <c r="H164">
        <v>1</v>
      </c>
      <c r="I164">
        <v>0</v>
      </c>
    </row>
    <row r="165" spans="1:25" x14ac:dyDescent="0.25">
      <c r="A165" t="s">
        <v>37</v>
      </c>
      <c r="B165">
        <v>969.21100000000001</v>
      </c>
      <c r="C165">
        <v>964.59900000000005</v>
      </c>
      <c r="D165">
        <v>927.20500000000004</v>
      </c>
      <c r="E165">
        <v>509.58</v>
      </c>
      <c r="F165">
        <v>383.14299999999997</v>
      </c>
      <c r="G165">
        <v>0.197129</v>
      </c>
      <c r="H165">
        <v>1</v>
      </c>
      <c r="I165">
        <v>0</v>
      </c>
    </row>
    <row r="166" spans="1:25" x14ac:dyDescent="0.25">
      <c r="A166" t="s">
        <v>37</v>
      </c>
      <c r="B166">
        <v>968.69399999999996</v>
      </c>
      <c r="C166">
        <v>964.26499999999999</v>
      </c>
      <c r="D166">
        <v>929.10799999999995</v>
      </c>
      <c r="E166">
        <v>511.82100000000003</v>
      </c>
      <c r="F166">
        <v>382.99</v>
      </c>
      <c r="G166">
        <v>0.197129</v>
      </c>
      <c r="H166">
        <v>1</v>
      </c>
      <c r="I166">
        <v>0</v>
      </c>
    </row>
    <row r="167" spans="1:25" x14ac:dyDescent="0.25">
      <c r="A167" t="s">
        <v>37</v>
      </c>
      <c r="B167">
        <v>967.94200000000001</v>
      </c>
      <c r="C167">
        <v>963.28200000000004</v>
      </c>
      <c r="D167">
        <v>929.89300000000003</v>
      </c>
      <c r="E167">
        <v>512.25300000000004</v>
      </c>
      <c r="F167">
        <v>382.96800000000002</v>
      </c>
      <c r="G167">
        <v>0.197131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964.85799999999995</v>
      </c>
      <c r="C168">
        <v>960.47</v>
      </c>
      <c r="D168">
        <v>930.72699999999998</v>
      </c>
      <c r="E168">
        <v>514.154</v>
      </c>
      <c r="F168">
        <v>383.113</v>
      </c>
      <c r="G168">
        <v>0.5</v>
      </c>
      <c r="H168">
        <v>1</v>
      </c>
      <c r="I168">
        <v>0</v>
      </c>
      <c r="R168">
        <f>AVERAGE(B119:B168)</f>
        <v>967.6579200000001</v>
      </c>
      <c r="S168">
        <f>AVERAGE(C119:C168)</f>
        <v>962.93338000000017</v>
      </c>
      <c r="U168">
        <f>_xlfn.VAR.P(B119:B168)</f>
        <v>18.707468993600028</v>
      </c>
      <c r="V168">
        <f>_xlfn.VAR.P(C119:C168)</f>
        <v>17.359907995600061</v>
      </c>
      <c r="X168">
        <f>1.96*SQRT(U168)/50</f>
        <v>0.16954835638933674</v>
      </c>
      <c r="Y168">
        <f>1.96*SQRT(V168)/50</f>
        <v>0.16332767377991664</v>
      </c>
    </row>
    <row r="169" spans="1:25" x14ac:dyDescent="0.25">
      <c r="A169" t="s">
        <v>37</v>
      </c>
      <c r="B169">
        <v>48506.834999999999</v>
      </c>
      <c r="C169" t="s">
        <v>36</v>
      </c>
    </row>
    <row r="170" spans="1:25" x14ac:dyDescent="0.25">
      <c r="A170" t="s">
        <v>87</v>
      </c>
      <c r="B170">
        <v>1402.58</v>
      </c>
      <c r="C170">
        <v>1392.49</v>
      </c>
      <c r="D170">
        <v>1351.79</v>
      </c>
      <c r="E170">
        <v>979.86900000000003</v>
      </c>
      <c r="F170">
        <v>454.10300000000001</v>
      </c>
      <c r="G170">
        <v>1.2302999999999999E-3</v>
      </c>
      <c r="H170">
        <v>0.995116</v>
      </c>
      <c r="I170">
        <v>0</v>
      </c>
    </row>
    <row r="171" spans="1:25" x14ac:dyDescent="0.25">
      <c r="A171" t="s">
        <v>87</v>
      </c>
      <c r="B171">
        <v>1407.37</v>
      </c>
      <c r="C171">
        <v>1396.73</v>
      </c>
      <c r="D171">
        <v>1352.35</v>
      </c>
      <c r="E171">
        <v>979.76900000000001</v>
      </c>
      <c r="F171">
        <v>454.04399999999998</v>
      </c>
      <c r="G171">
        <v>1.2305E-3</v>
      </c>
      <c r="H171">
        <v>0.995116</v>
      </c>
      <c r="I171">
        <v>0</v>
      </c>
    </row>
    <row r="172" spans="1:25" x14ac:dyDescent="0.25">
      <c r="A172" t="s">
        <v>87</v>
      </c>
      <c r="B172">
        <v>1400.89</v>
      </c>
      <c r="C172">
        <v>1390.44</v>
      </c>
      <c r="D172">
        <v>1350.9</v>
      </c>
      <c r="E172">
        <v>979.74300000000005</v>
      </c>
      <c r="F172">
        <v>454.02100000000002</v>
      </c>
      <c r="G172">
        <v>1.28853E-3</v>
      </c>
      <c r="H172">
        <v>0.99511499999999997</v>
      </c>
      <c r="I172">
        <v>0</v>
      </c>
    </row>
    <row r="173" spans="1:25" x14ac:dyDescent="0.25">
      <c r="A173" t="s">
        <v>87</v>
      </c>
      <c r="B173">
        <v>1404.81</v>
      </c>
      <c r="C173">
        <v>1394.72</v>
      </c>
      <c r="D173">
        <v>1352.2</v>
      </c>
      <c r="E173">
        <v>979.67700000000002</v>
      </c>
      <c r="F173">
        <v>453.96800000000002</v>
      </c>
      <c r="G173">
        <v>1.37262E-3</v>
      </c>
      <c r="H173">
        <v>0.995116</v>
      </c>
      <c r="I173">
        <v>0</v>
      </c>
    </row>
    <row r="174" spans="1:25" x14ac:dyDescent="0.25">
      <c r="A174" t="s">
        <v>87</v>
      </c>
      <c r="B174">
        <v>1405.68</v>
      </c>
      <c r="C174">
        <v>1395.24</v>
      </c>
      <c r="D174">
        <v>1352.03</v>
      </c>
      <c r="E174">
        <v>979.60799999999995</v>
      </c>
      <c r="F174">
        <v>453.99799999999999</v>
      </c>
      <c r="G174">
        <v>1.2335899999999999E-3</v>
      </c>
      <c r="H174">
        <v>0.99511499999999997</v>
      </c>
      <c r="I174">
        <v>0</v>
      </c>
    </row>
    <row r="175" spans="1:25" x14ac:dyDescent="0.25">
      <c r="A175" t="s">
        <v>87</v>
      </c>
      <c r="B175">
        <v>1403.75</v>
      </c>
      <c r="C175">
        <v>1393.61</v>
      </c>
      <c r="D175">
        <v>1351.26</v>
      </c>
      <c r="E175">
        <v>979.63499999999999</v>
      </c>
      <c r="F175">
        <v>454.00900000000001</v>
      </c>
      <c r="G175">
        <v>1.25219E-3</v>
      </c>
      <c r="H175">
        <v>0.995116</v>
      </c>
      <c r="I175">
        <v>0</v>
      </c>
    </row>
    <row r="176" spans="1:25" x14ac:dyDescent="0.25">
      <c r="A176" t="s">
        <v>87</v>
      </c>
      <c r="B176">
        <v>1401.74</v>
      </c>
      <c r="C176">
        <v>1391.89</v>
      </c>
      <c r="D176">
        <v>1351.41</v>
      </c>
      <c r="E176">
        <v>979.69</v>
      </c>
      <c r="F176">
        <v>454.01299999999998</v>
      </c>
      <c r="G176">
        <v>1.26997E-3</v>
      </c>
      <c r="H176">
        <v>0.995116</v>
      </c>
      <c r="I176">
        <v>0</v>
      </c>
    </row>
    <row r="177" spans="1:9" x14ac:dyDescent="0.25">
      <c r="A177" t="s">
        <v>87</v>
      </c>
      <c r="B177">
        <v>1405.52</v>
      </c>
      <c r="C177">
        <v>1395.73</v>
      </c>
      <c r="D177">
        <v>1352.26</v>
      </c>
      <c r="E177">
        <v>979.71500000000003</v>
      </c>
      <c r="F177">
        <v>453.99799999999999</v>
      </c>
      <c r="G177">
        <v>1.2514399999999999E-3</v>
      </c>
      <c r="H177">
        <v>0.995116</v>
      </c>
      <c r="I177">
        <v>0</v>
      </c>
    </row>
    <row r="178" spans="1:9" x14ac:dyDescent="0.25">
      <c r="A178" t="s">
        <v>87</v>
      </c>
      <c r="B178">
        <v>1402.19</v>
      </c>
      <c r="C178">
        <v>1391.87</v>
      </c>
      <c r="D178">
        <v>1351.57</v>
      </c>
      <c r="E178">
        <v>979.60400000000004</v>
      </c>
      <c r="F178">
        <v>453.947</v>
      </c>
      <c r="G178">
        <v>1.2467800000000001E-3</v>
      </c>
      <c r="H178">
        <v>0.99511300000000003</v>
      </c>
      <c r="I178">
        <v>0</v>
      </c>
    </row>
    <row r="179" spans="1:9" x14ac:dyDescent="0.25">
      <c r="A179" t="s">
        <v>87</v>
      </c>
      <c r="B179">
        <v>1405.08</v>
      </c>
      <c r="C179">
        <v>1395.02</v>
      </c>
      <c r="D179">
        <v>1351.92</v>
      </c>
      <c r="E179">
        <v>979.61699999999996</v>
      </c>
      <c r="F179">
        <v>453.99900000000002</v>
      </c>
      <c r="G179">
        <v>1.23207E-3</v>
      </c>
      <c r="H179">
        <v>0.99511499999999997</v>
      </c>
      <c r="I179">
        <v>0</v>
      </c>
    </row>
    <row r="180" spans="1:9" x14ac:dyDescent="0.25">
      <c r="A180" t="s">
        <v>87</v>
      </c>
      <c r="B180">
        <v>1403.46</v>
      </c>
      <c r="C180">
        <v>1393.45</v>
      </c>
      <c r="D180">
        <v>1351.45</v>
      </c>
      <c r="E180">
        <v>979.66600000000005</v>
      </c>
      <c r="F180">
        <v>453.995</v>
      </c>
      <c r="G180">
        <v>1.23452E-3</v>
      </c>
      <c r="H180">
        <v>0.99511499999999997</v>
      </c>
      <c r="I180">
        <v>0</v>
      </c>
    </row>
    <row r="181" spans="1:9" x14ac:dyDescent="0.25">
      <c r="A181" t="s">
        <v>87</v>
      </c>
      <c r="B181">
        <v>1405.07</v>
      </c>
      <c r="C181">
        <v>1394.94</v>
      </c>
      <c r="D181">
        <v>1352.66</v>
      </c>
      <c r="E181">
        <v>979.45</v>
      </c>
      <c r="F181">
        <v>453.94600000000003</v>
      </c>
      <c r="G181">
        <v>1.2406800000000001E-3</v>
      </c>
      <c r="H181">
        <v>0.995116</v>
      </c>
      <c r="I181">
        <v>0</v>
      </c>
    </row>
    <row r="182" spans="1:9" x14ac:dyDescent="0.25">
      <c r="A182" t="s">
        <v>87</v>
      </c>
      <c r="B182">
        <v>1405.84</v>
      </c>
      <c r="C182">
        <v>1395.97</v>
      </c>
      <c r="D182">
        <v>1352.82</v>
      </c>
      <c r="E182">
        <v>979.66800000000001</v>
      </c>
      <c r="F182">
        <v>453.98200000000003</v>
      </c>
      <c r="G182">
        <v>1.2503600000000001E-3</v>
      </c>
      <c r="H182">
        <v>0.995116</v>
      </c>
      <c r="I182">
        <v>0</v>
      </c>
    </row>
    <row r="183" spans="1:9" x14ac:dyDescent="0.25">
      <c r="A183" t="s">
        <v>87</v>
      </c>
      <c r="B183">
        <v>1404.84</v>
      </c>
      <c r="C183">
        <v>1394.62</v>
      </c>
      <c r="D183">
        <v>1351.79</v>
      </c>
      <c r="E183">
        <v>979.73699999999997</v>
      </c>
      <c r="F183">
        <v>454.02600000000001</v>
      </c>
      <c r="G183">
        <v>1.4202399999999999E-3</v>
      </c>
      <c r="H183">
        <v>0.99511499999999997</v>
      </c>
      <c r="I183">
        <v>0</v>
      </c>
    </row>
    <row r="184" spans="1:9" x14ac:dyDescent="0.25">
      <c r="A184" t="s">
        <v>87</v>
      </c>
      <c r="B184">
        <v>1404.07</v>
      </c>
      <c r="C184">
        <v>1393.96</v>
      </c>
      <c r="D184">
        <v>1352.3</v>
      </c>
      <c r="E184">
        <v>979.69500000000005</v>
      </c>
      <c r="F184">
        <v>454.02</v>
      </c>
      <c r="G184">
        <v>1.2393199999999999E-3</v>
      </c>
      <c r="H184">
        <v>0.995116</v>
      </c>
      <c r="I184">
        <v>0</v>
      </c>
    </row>
    <row r="185" spans="1:9" x14ac:dyDescent="0.25">
      <c r="A185" t="s">
        <v>87</v>
      </c>
      <c r="B185">
        <v>1401.48</v>
      </c>
      <c r="C185">
        <v>1391.39</v>
      </c>
      <c r="D185">
        <v>1351.7</v>
      </c>
      <c r="E185">
        <v>979.84299999999996</v>
      </c>
      <c r="F185">
        <v>454.05399999999997</v>
      </c>
      <c r="G185">
        <v>1.2696599999999999E-3</v>
      </c>
      <c r="H185">
        <v>0.995116</v>
      </c>
      <c r="I185">
        <v>0</v>
      </c>
    </row>
    <row r="186" spans="1:9" x14ac:dyDescent="0.25">
      <c r="A186" t="s">
        <v>87</v>
      </c>
      <c r="B186">
        <v>1398.08</v>
      </c>
      <c r="C186">
        <v>1387.54</v>
      </c>
      <c r="D186">
        <v>1351.3</v>
      </c>
      <c r="E186">
        <v>979.79600000000005</v>
      </c>
      <c r="F186">
        <v>454.03300000000002</v>
      </c>
      <c r="G186">
        <v>1.23291E-3</v>
      </c>
      <c r="H186">
        <v>0.99511499999999997</v>
      </c>
      <c r="I186">
        <v>0</v>
      </c>
    </row>
    <row r="187" spans="1:9" x14ac:dyDescent="0.25">
      <c r="A187" t="s">
        <v>87</v>
      </c>
      <c r="B187">
        <v>1399.44</v>
      </c>
      <c r="C187">
        <v>1389.22</v>
      </c>
      <c r="D187">
        <v>1351.49</v>
      </c>
      <c r="E187">
        <v>979.78099999999995</v>
      </c>
      <c r="F187">
        <v>454.04300000000001</v>
      </c>
      <c r="G187">
        <v>1.23886E-3</v>
      </c>
      <c r="H187">
        <v>0.995116</v>
      </c>
      <c r="I187">
        <v>0</v>
      </c>
    </row>
    <row r="188" spans="1:9" x14ac:dyDescent="0.25">
      <c r="A188" t="s">
        <v>87</v>
      </c>
      <c r="B188">
        <v>1405.22</v>
      </c>
      <c r="C188">
        <v>1395.25</v>
      </c>
      <c r="D188">
        <v>1352.84</v>
      </c>
      <c r="E188">
        <v>979.79600000000005</v>
      </c>
      <c r="F188">
        <v>454.02300000000002</v>
      </c>
      <c r="G188">
        <v>1.3301599999999999E-3</v>
      </c>
      <c r="H188">
        <v>0.995116</v>
      </c>
      <c r="I188">
        <v>0</v>
      </c>
    </row>
    <row r="189" spans="1:9" x14ac:dyDescent="0.25">
      <c r="A189" t="s">
        <v>87</v>
      </c>
      <c r="B189">
        <v>1400.01</v>
      </c>
      <c r="C189">
        <v>1389.29</v>
      </c>
      <c r="D189">
        <v>1351.62</v>
      </c>
      <c r="E189">
        <v>979.68700000000001</v>
      </c>
      <c r="F189">
        <v>454.03100000000001</v>
      </c>
      <c r="G189">
        <v>1.2300900000000001E-3</v>
      </c>
      <c r="H189">
        <v>0.995116</v>
      </c>
      <c r="I189">
        <v>0</v>
      </c>
    </row>
    <row r="190" spans="1:9" x14ac:dyDescent="0.25">
      <c r="A190" t="s">
        <v>87</v>
      </c>
      <c r="B190">
        <v>1401.97</v>
      </c>
      <c r="C190">
        <v>1391.4</v>
      </c>
      <c r="D190">
        <v>1351.86</v>
      </c>
      <c r="E190">
        <v>979.77499999999998</v>
      </c>
      <c r="F190">
        <v>454.04300000000001</v>
      </c>
      <c r="G190">
        <v>1.35761E-3</v>
      </c>
      <c r="H190">
        <v>0.99511499999999997</v>
      </c>
      <c r="I190">
        <v>0</v>
      </c>
    </row>
    <row r="191" spans="1:9" x14ac:dyDescent="0.25">
      <c r="A191" t="s">
        <v>87</v>
      </c>
      <c r="B191">
        <v>1406.8</v>
      </c>
      <c r="C191">
        <v>1396.66</v>
      </c>
      <c r="D191">
        <v>1352.24</v>
      </c>
      <c r="E191">
        <v>979.78499999999997</v>
      </c>
      <c r="F191">
        <v>454.03899999999999</v>
      </c>
      <c r="G191">
        <v>1.2630600000000001E-3</v>
      </c>
      <c r="H191">
        <v>0.995116</v>
      </c>
      <c r="I191">
        <v>0</v>
      </c>
    </row>
    <row r="192" spans="1:9" x14ac:dyDescent="0.25">
      <c r="A192" t="s">
        <v>87</v>
      </c>
      <c r="B192">
        <v>1401.49</v>
      </c>
      <c r="C192">
        <v>1390.4</v>
      </c>
      <c r="D192">
        <v>1351.46</v>
      </c>
      <c r="E192">
        <v>979.71</v>
      </c>
      <c r="F192">
        <v>453.995</v>
      </c>
      <c r="G192">
        <v>1.4379E-3</v>
      </c>
      <c r="H192">
        <v>0.995116</v>
      </c>
      <c r="I192">
        <v>0</v>
      </c>
    </row>
    <row r="193" spans="1:9" x14ac:dyDescent="0.25">
      <c r="A193" t="s">
        <v>87</v>
      </c>
      <c r="B193">
        <v>1403.21</v>
      </c>
      <c r="C193">
        <v>1392.15</v>
      </c>
      <c r="D193">
        <v>1352.17</v>
      </c>
      <c r="E193">
        <v>979.75199999999995</v>
      </c>
      <c r="F193">
        <v>454.03199999999998</v>
      </c>
      <c r="G193">
        <v>1.2874200000000001E-3</v>
      </c>
      <c r="H193">
        <v>0.995116</v>
      </c>
      <c r="I193">
        <v>0</v>
      </c>
    </row>
    <row r="194" spans="1:9" x14ac:dyDescent="0.25">
      <c r="A194" t="s">
        <v>87</v>
      </c>
      <c r="B194">
        <v>1399.58</v>
      </c>
      <c r="C194">
        <v>1388.72</v>
      </c>
      <c r="D194">
        <v>1351.73</v>
      </c>
      <c r="E194">
        <v>979.76599999999996</v>
      </c>
      <c r="F194">
        <v>454.02499999999998</v>
      </c>
      <c r="G194">
        <v>1.23077E-3</v>
      </c>
      <c r="H194">
        <v>0.99511400000000005</v>
      </c>
      <c r="I194">
        <v>0</v>
      </c>
    </row>
    <row r="195" spans="1:9" x14ac:dyDescent="0.25">
      <c r="A195" t="s">
        <v>87</v>
      </c>
      <c r="B195">
        <v>1400.91</v>
      </c>
      <c r="C195">
        <v>1390.76</v>
      </c>
      <c r="D195">
        <v>1351.35</v>
      </c>
      <c r="E195">
        <v>979.76800000000003</v>
      </c>
      <c r="F195">
        <v>454.01900000000001</v>
      </c>
      <c r="G195">
        <v>1.26913E-3</v>
      </c>
      <c r="H195">
        <v>0.995116</v>
      </c>
      <c r="I195">
        <v>0</v>
      </c>
    </row>
    <row r="196" spans="1:9" x14ac:dyDescent="0.25">
      <c r="A196" t="s">
        <v>87</v>
      </c>
      <c r="B196">
        <v>1414.5</v>
      </c>
      <c r="C196">
        <v>1404.08</v>
      </c>
      <c r="D196">
        <v>1352.93</v>
      </c>
      <c r="E196">
        <v>979.84199999999998</v>
      </c>
      <c r="F196">
        <v>454.077</v>
      </c>
      <c r="G196">
        <v>1.2534899999999999E-3</v>
      </c>
      <c r="H196">
        <v>0.99511400000000005</v>
      </c>
      <c r="I196">
        <v>0</v>
      </c>
    </row>
    <row r="197" spans="1:9" x14ac:dyDescent="0.25">
      <c r="A197" t="s">
        <v>87</v>
      </c>
      <c r="B197">
        <v>1407.72</v>
      </c>
      <c r="C197">
        <v>1397.04</v>
      </c>
      <c r="D197">
        <v>1352.16</v>
      </c>
      <c r="E197">
        <v>979.80600000000004</v>
      </c>
      <c r="F197">
        <v>454.06900000000002</v>
      </c>
      <c r="G197">
        <v>1.2310800000000001E-3</v>
      </c>
      <c r="H197">
        <v>0.995116</v>
      </c>
      <c r="I197">
        <v>0</v>
      </c>
    </row>
    <row r="198" spans="1:9" x14ac:dyDescent="0.25">
      <c r="A198" t="s">
        <v>87</v>
      </c>
      <c r="B198">
        <v>1400.31</v>
      </c>
      <c r="C198">
        <v>1389.75</v>
      </c>
      <c r="D198">
        <v>1351.68</v>
      </c>
      <c r="E198">
        <v>979.90099999999995</v>
      </c>
      <c r="F198">
        <v>454.08800000000002</v>
      </c>
      <c r="G198">
        <v>1.2304200000000001E-3</v>
      </c>
      <c r="H198">
        <v>0.995116</v>
      </c>
      <c r="I198">
        <v>0</v>
      </c>
    </row>
    <row r="199" spans="1:9" x14ac:dyDescent="0.25">
      <c r="A199" t="s">
        <v>87</v>
      </c>
      <c r="B199">
        <v>1410.63</v>
      </c>
      <c r="C199">
        <v>1400.45</v>
      </c>
      <c r="D199">
        <v>1354.25</v>
      </c>
      <c r="E199">
        <v>980.02300000000002</v>
      </c>
      <c r="F199">
        <v>454.14800000000002</v>
      </c>
      <c r="G199">
        <v>1.2312499999999999E-3</v>
      </c>
      <c r="H199">
        <v>0.995116</v>
      </c>
      <c r="I199">
        <v>0</v>
      </c>
    </row>
    <row r="200" spans="1:9" x14ac:dyDescent="0.25">
      <c r="A200" t="s">
        <v>87</v>
      </c>
      <c r="B200">
        <v>1410.85</v>
      </c>
      <c r="C200">
        <v>1399.55</v>
      </c>
      <c r="D200">
        <v>1353.92</v>
      </c>
      <c r="E200">
        <v>979.83799999999997</v>
      </c>
      <c r="F200">
        <v>454.065</v>
      </c>
      <c r="G200">
        <v>1.28539E-3</v>
      </c>
      <c r="H200">
        <v>0.995116</v>
      </c>
      <c r="I200">
        <v>0</v>
      </c>
    </row>
    <row r="201" spans="1:9" x14ac:dyDescent="0.25">
      <c r="A201" t="s">
        <v>87</v>
      </c>
      <c r="B201">
        <v>1408.88</v>
      </c>
      <c r="C201">
        <v>1397.41</v>
      </c>
      <c r="D201">
        <v>1353.76</v>
      </c>
      <c r="E201">
        <v>979.89700000000005</v>
      </c>
      <c r="F201">
        <v>454.08199999999999</v>
      </c>
      <c r="G201">
        <v>1.23263E-3</v>
      </c>
      <c r="H201">
        <v>0.995116</v>
      </c>
      <c r="I201">
        <v>0</v>
      </c>
    </row>
    <row r="202" spans="1:9" x14ac:dyDescent="0.25">
      <c r="A202" t="s">
        <v>87</v>
      </c>
      <c r="B202">
        <v>1415.85</v>
      </c>
      <c r="C202">
        <v>1405.23</v>
      </c>
      <c r="D202">
        <v>1354.38</v>
      </c>
      <c r="E202">
        <v>979.87099999999998</v>
      </c>
      <c r="F202">
        <v>454.07799999999997</v>
      </c>
      <c r="G202">
        <v>1.33274E-3</v>
      </c>
      <c r="H202">
        <v>0.99511300000000003</v>
      </c>
      <c r="I202">
        <v>0</v>
      </c>
    </row>
    <row r="203" spans="1:9" x14ac:dyDescent="0.25">
      <c r="A203" t="s">
        <v>87</v>
      </c>
      <c r="B203">
        <v>1412.12</v>
      </c>
      <c r="C203">
        <v>1401.46</v>
      </c>
      <c r="D203">
        <v>1354.45</v>
      </c>
      <c r="E203">
        <v>979.86400000000003</v>
      </c>
      <c r="F203">
        <v>454.096</v>
      </c>
      <c r="G203">
        <v>1.2321999999999999E-3</v>
      </c>
      <c r="H203">
        <v>0.995116</v>
      </c>
      <c r="I203">
        <v>0</v>
      </c>
    </row>
    <row r="204" spans="1:9" x14ac:dyDescent="0.25">
      <c r="A204" t="s">
        <v>87</v>
      </c>
      <c r="B204">
        <v>1410.8</v>
      </c>
      <c r="C204">
        <v>1400.57</v>
      </c>
      <c r="D204">
        <v>1354.41</v>
      </c>
      <c r="E204">
        <v>979.95899999999995</v>
      </c>
      <c r="F204">
        <v>454.06599999999997</v>
      </c>
      <c r="G204">
        <v>1.23331E-3</v>
      </c>
      <c r="H204">
        <v>0.995116</v>
      </c>
      <c r="I204">
        <v>0</v>
      </c>
    </row>
    <row r="205" spans="1:9" x14ac:dyDescent="0.25">
      <c r="A205" t="s">
        <v>87</v>
      </c>
      <c r="B205">
        <v>1416.66</v>
      </c>
      <c r="C205">
        <v>1406.3</v>
      </c>
      <c r="D205">
        <v>1352.7</v>
      </c>
      <c r="E205">
        <v>979.77</v>
      </c>
      <c r="F205">
        <v>454.06400000000002</v>
      </c>
      <c r="G205">
        <v>1.24303E-3</v>
      </c>
      <c r="H205">
        <v>0.995116</v>
      </c>
      <c r="I205">
        <v>0</v>
      </c>
    </row>
    <row r="206" spans="1:9" x14ac:dyDescent="0.25">
      <c r="A206" t="s">
        <v>87</v>
      </c>
      <c r="B206">
        <v>1405.17</v>
      </c>
      <c r="C206">
        <v>1394.76</v>
      </c>
      <c r="D206">
        <v>1352.36</v>
      </c>
      <c r="E206">
        <v>979.87800000000004</v>
      </c>
      <c r="F206">
        <v>454.08199999999999</v>
      </c>
      <c r="G206">
        <v>1.2580099999999999E-3</v>
      </c>
      <c r="H206">
        <v>0.995116</v>
      </c>
      <c r="I206">
        <v>0</v>
      </c>
    </row>
    <row r="207" spans="1:9" x14ac:dyDescent="0.25">
      <c r="A207" t="s">
        <v>87</v>
      </c>
      <c r="B207">
        <v>1409.71</v>
      </c>
      <c r="C207">
        <v>1399.35</v>
      </c>
      <c r="D207">
        <v>1354.64</v>
      </c>
      <c r="E207">
        <v>979.82899999999995</v>
      </c>
      <c r="F207">
        <v>454.04399999999998</v>
      </c>
      <c r="G207">
        <v>1.2752200000000001E-3</v>
      </c>
      <c r="H207">
        <v>0.995116</v>
      </c>
      <c r="I207">
        <v>0</v>
      </c>
    </row>
    <row r="208" spans="1:9" x14ac:dyDescent="0.25">
      <c r="A208" t="s">
        <v>87</v>
      </c>
      <c r="B208">
        <v>1409</v>
      </c>
      <c r="C208">
        <v>1398.83</v>
      </c>
      <c r="D208">
        <v>1353.49</v>
      </c>
      <c r="E208">
        <v>979.79499999999996</v>
      </c>
      <c r="F208">
        <v>454.05500000000001</v>
      </c>
      <c r="G208">
        <v>1.2552799999999999E-3</v>
      </c>
      <c r="H208">
        <v>0.995116</v>
      </c>
      <c r="I208">
        <v>0</v>
      </c>
    </row>
    <row r="209" spans="1:25" x14ac:dyDescent="0.25">
      <c r="A209" t="s">
        <v>87</v>
      </c>
      <c r="B209">
        <v>1410.65</v>
      </c>
      <c r="C209">
        <v>1400.85</v>
      </c>
      <c r="D209">
        <v>1355.34</v>
      </c>
      <c r="E209">
        <v>982.11500000000001</v>
      </c>
      <c r="F209">
        <v>454.041</v>
      </c>
      <c r="G209">
        <v>1.23251E-3</v>
      </c>
      <c r="H209">
        <v>0.99511400000000005</v>
      </c>
      <c r="I209">
        <v>0</v>
      </c>
    </row>
    <row r="210" spans="1:25" x14ac:dyDescent="0.25">
      <c r="A210" t="s">
        <v>87</v>
      </c>
      <c r="B210">
        <v>1410.82</v>
      </c>
      <c r="C210">
        <v>1400</v>
      </c>
      <c r="D210">
        <v>1354.33</v>
      </c>
      <c r="E210">
        <v>979.83199999999999</v>
      </c>
      <c r="F210">
        <v>454.06099999999998</v>
      </c>
      <c r="G210">
        <v>1.5356499999999999E-3</v>
      </c>
      <c r="H210">
        <v>0.995116</v>
      </c>
      <c r="I210">
        <v>0</v>
      </c>
    </row>
    <row r="211" spans="1:25" x14ac:dyDescent="0.25">
      <c r="A211" t="s">
        <v>87</v>
      </c>
      <c r="B211">
        <v>1408.34</v>
      </c>
      <c r="C211">
        <v>1398.15</v>
      </c>
      <c r="D211">
        <v>1353.47</v>
      </c>
      <c r="E211">
        <v>979.88199999999995</v>
      </c>
      <c r="F211">
        <v>454.07900000000001</v>
      </c>
      <c r="G211">
        <v>1.2300900000000001E-3</v>
      </c>
      <c r="H211">
        <v>0.995116</v>
      </c>
      <c r="I211">
        <v>0</v>
      </c>
    </row>
    <row r="212" spans="1:25" x14ac:dyDescent="0.25">
      <c r="A212" t="s">
        <v>87</v>
      </c>
      <c r="B212">
        <v>1411.4</v>
      </c>
      <c r="C212">
        <v>1401.38</v>
      </c>
      <c r="D212">
        <v>1354.54</v>
      </c>
      <c r="E212">
        <v>979.779</v>
      </c>
      <c r="F212">
        <v>454.03399999999999</v>
      </c>
      <c r="G212">
        <v>1.24431E-3</v>
      </c>
      <c r="H212">
        <v>0.995116</v>
      </c>
      <c r="I212">
        <v>0</v>
      </c>
    </row>
    <row r="213" spans="1:25" x14ac:dyDescent="0.25">
      <c r="A213" t="s">
        <v>87</v>
      </c>
      <c r="B213">
        <v>1414.67</v>
      </c>
      <c r="C213">
        <v>1404.87</v>
      </c>
      <c r="D213">
        <v>1354.4</v>
      </c>
      <c r="E213">
        <v>979.58900000000006</v>
      </c>
      <c r="F213">
        <v>454.00200000000001</v>
      </c>
      <c r="G213">
        <v>1.23179E-3</v>
      </c>
      <c r="H213">
        <v>0.995116</v>
      </c>
      <c r="I213">
        <v>0</v>
      </c>
    </row>
    <row r="214" spans="1:25" x14ac:dyDescent="0.25">
      <c r="A214" t="s">
        <v>87</v>
      </c>
      <c r="B214">
        <v>1413.17</v>
      </c>
      <c r="C214">
        <v>1402.63</v>
      </c>
      <c r="D214">
        <v>1353.36</v>
      </c>
      <c r="E214">
        <v>979.82799999999997</v>
      </c>
      <c r="F214">
        <v>454.01900000000001</v>
      </c>
      <c r="G214">
        <v>1.3293599999999999E-3</v>
      </c>
      <c r="H214">
        <v>0.995116</v>
      </c>
      <c r="I214">
        <v>0</v>
      </c>
    </row>
    <row r="215" spans="1:25" x14ac:dyDescent="0.25">
      <c r="A215" t="s">
        <v>87</v>
      </c>
      <c r="B215">
        <v>1410.21</v>
      </c>
      <c r="C215">
        <v>1399.94</v>
      </c>
      <c r="D215">
        <v>1353.95</v>
      </c>
      <c r="E215">
        <v>979.70899999999995</v>
      </c>
      <c r="F215">
        <v>454.02499999999998</v>
      </c>
      <c r="G215">
        <v>1.3424400000000001E-3</v>
      </c>
      <c r="H215">
        <v>0.995116</v>
      </c>
      <c r="I215">
        <v>0</v>
      </c>
    </row>
    <row r="216" spans="1:25" x14ac:dyDescent="0.25">
      <c r="A216" t="s">
        <v>87</v>
      </c>
      <c r="B216">
        <v>1410.7</v>
      </c>
      <c r="C216">
        <v>1400.34</v>
      </c>
      <c r="D216">
        <v>1353.71</v>
      </c>
      <c r="E216">
        <v>979.78399999999999</v>
      </c>
      <c r="F216">
        <v>454.03899999999999</v>
      </c>
      <c r="G216">
        <v>1.2467800000000001E-3</v>
      </c>
      <c r="H216">
        <v>0.995116</v>
      </c>
      <c r="I216">
        <v>0</v>
      </c>
    </row>
    <row r="217" spans="1:25" x14ac:dyDescent="0.25">
      <c r="A217" t="s">
        <v>87</v>
      </c>
      <c r="B217">
        <v>1411.43</v>
      </c>
      <c r="C217">
        <v>1401.31</v>
      </c>
      <c r="D217">
        <v>1354.29</v>
      </c>
      <c r="E217">
        <v>979.62599999999998</v>
      </c>
      <c r="F217">
        <v>454.01299999999998</v>
      </c>
      <c r="G217">
        <v>1.2775900000000001E-3</v>
      </c>
      <c r="H217">
        <v>0.995116</v>
      </c>
      <c r="I217">
        <v>0</v>
      </c>
    </row>
    <row r="218" spans="1:25" x14ac:dyDescent="0.25">
      <c r="A218" t="s">
        <v>87</v>
      </c>
      <c r="B218">
        <v>1411.67</v>
      </c>
      <c r="C218">
        <v>1400.65</v>
      </c>
      <c r="D218">
        <v>1354.17</v>
      </c>
      <c r="E218">
        <v>979.71</v>
      </c>
      <c r="F218">
        <v>453.97899999999998</v>
      </c>
      <c r="G218">
        <v>1.23011E-3</v>
      </c>
      <c r="H218">
        <v>0.995116</v>
      </c>
      <c r="I218">
        <v>0</v>
      </c>
    </row>
    <row r="219" spans="1:25" x14ac:dyDescent="0.25">
      <c r="A219" t="s">
        <v>87</v>
      </c>
      <c r="B219">
        <v>1408.55</v>
      </c>
      <c r="C219">
        <v>1398.52</v>
      </c>
      <c r="D219">
        <v>1353.86</v>
      </c>
      <c r="E219">
        <v>979.76599999999996</v>
      </c>
      <c r="F219">
        <v>454.01299999999998</v>
      </c>
      <c r="G219">
        <v>1.50628E-3</v>
      </c>
      <c r="H219">
        <v>0.995116</v>
      </c>
      <c r="I219">
        <v>0</v>
      </c>
    </row>
    <row r="220" spans="1:25" x14ac:dyDescent="0.25">
      <c r="A220" t="s">
        <v>87</v>
      </c>
      <c r="B220">
        <v>1404.32</v>
      </c>
      <c r="C220">
        <v>1394.25</v>
      </c>
      <c r="D220">
        <v>1352.08</v>
      </c>
      <c r="E220">
        <v>979.61199999999997</v>
      </c>
      <c r="F220">
        <v>454.00099999999998</v>
      </c>
      <c r="G220">
        <v>1.2302700000000001E-3</v>
      </c>
      <c r="H220">
        <v>0.995116</v>
      </c>
      <c r="I220">
        <v>0</v>
      </c>
    </row>
    <row r="221" spans="1:25" x14ac:dyDescent="0.25">
      <c r="A221" t="s">
        <v>87</v>
      </c>
      <c r="B221">
        <v>1410.49</v>
      </c>
      <c r="C221">
        <v>1400.04</v>
      </c>
      <c r="D221">
        <v>1354.19</v>
      </c>
      <c r="E221">
        <v>979.76599999999996</v>
      </c>
      <c r="F221">
        <v>454.05</v>
      </c>
      <c r="G221">
        <v>1.23211E-3</v>
      </c>
      <c r="H221">
        <v>0.995116</v>
      </c>
      <c r="I221">
        <v>0</v>
      </c>
    </row>
    <row r="222" spans="1:25" x14ac:dyDescent="0.25">
      <c r="A222" t="s">
        <v>87</v>
      </c>
      <c r="B222">
        <v>1404.34</v>
      </c>
      <c r="C222">
        <v>1393.71</v>
      </c>
      <c r="D222">
        <v>1351.92</v>
      </c>
      <c r="E222">
        <v>979.81799999999998</v>
      </c>
      <c r="F222">
        <v>454.04300000000001</v>
      </c>
      <c r="G222">
        <v>1.23153E-3</v>
      </c>
      <c r="H222">
        <v>0.995116</v>
      </c>
      <c r="I222">
        <v>0</v>
      </c>
    </row>
    <row r="223" spans="1:25" x14ac:dyDescent="0.25">
      <c r="A223" t="s">
        <v>87</v>
      </c>
      <c r="B223">
        <v>1403.79</v>
      </c>
      <c r="C223">
        <v>1393.1</v>
      </c>
      <c r="D223">
        <v>1352.09</v>
      </c>
      <c r="E223">
        <v>979.78300000000002</v>
      </c>
      <c r="F223">
        <v>454.05599999999998</v>
      </c>
      <c r="G223">
        <v>1.3241500000000001E-3</v>
      </c>
      <c r="H223">
        <v>0.99511499999999997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1405.16</v>
      </c>
      <c r="C224">
        <v>1394.75</v>
      </c>
      <c r="D224">
        <v>1352.67</v>
      </c>
      <c r="E224">
        <v>979.66899999999998</v>
      </c>
      <c r="F224">
        <v>453.99799999999999</v>
      </c>
      <c r="G224">
        <v>1.23025E-3</v>
      </c>
      <c r="H224">
        <v>0.995116</v>
      </c>
      <c r="I224">
        <v>0</v>
      </c>
      <c r="R224">
        <f>AVERAGE(B175:B224)</f>
        <v>1406.8331999999998</v>
      </c>
      <c r="S224">
        <f>AVERAGE(C175:C224)</f>
        <v>1396.4622000000004</v>
      </c>
      <c r="U224">
        <f>_xlfn.VAR.P(B175:B224)</f>
        <v>21.842065760000111</v>
      </c>
      <c r="V224">
        <f>_xlfn.VAR.P(C175:C224)</f>
        <v>21.994857159999903</v>
      </c>
      <c r="X224">
        <f>1.96*SQRT(U224)/50</f>
        <v>0.18320314388526898</v>
      </c>
      <c r="Y224">
        <f>1.96*SQRT(V224)/50</f>
        <v>0.18384280596842031</v>
      </c>
    </row>
    <row r="225" spans="1:9" x14ac:dyDescent="0.25">
      <c r="A225" t="s">
        <v>87</v>
      </c>
      <c r="B225">
        <v>70483.298500000004</v>
      </c>
      <c r="C225" t="s">
        <v>36</v>
      </c>
    </row>
    <row r="226" spans="1:9" x14ac:dyDescent="0.25">
      <c r="A226" t="s">
        <v>103</v>
      </c>
      <c r="B226">
        <v>1460.74</v>
      </c>
      <c r="C226">
        <v>1450.12</v>
      </c>
      <c r="D226">
        <v>1406.01</v>
      </c>
      <c r="E226">
        <v>988.41200000000003</v>
      </c>
      <c r="F226">
        <v>462.74</v>
      </c>
      <c r="G226">
        <v>1.23245E-3</v>
      </c>
      <c r="H226">
        <v>0.995116</v>
      </c>
      <c r="I226">
        <v>0</v>
      </c>
    </row>
    <row r="227" spans="1:9" x14ac:dyDescent="0.25">
      <c r="A227" t="s">
        <v>103</v>
      </c>
      <c r="B227">
        <v>1469.87</v>
      </c>
      <c r="C227">
        <v>1459.52</v>
      </c>
      <c r="D227">
        <v>1407.39</v>
      </c>
      <c r="E227">
        <v>988.29200000000003</v>
      </c>
      <c r="F227">
        <v>462.64800000000002</v>
      </c>
      <c r="G227">
        <v>1.25888E-3</v>
      </c>
      <c r="H227">
        <v>0.99511499999999997</v>
      </c>
      <c r="I227">
        <v>0</v>
      </c>
    </row>
    <row r="228" spans="1:9" x14ac:dyDescent="0.25">
      <c r="A228" t="s">
        <v>103</v>
      </c>
      <c r="B228">
        <v>1465.58</v>
      </c>
      <c r="C228">
        <v>1455.05</v>
      </c>
      <c r="D228">
        <v>1407.05</v>
      </c>
      <c r="E228">
        <v>988.29100000000005</v>
      </c>
      <c r="F228">
        <v>462.661</v>
      </c>
      <c r="G228">
        <v>1.2437100000000001E-3</v>
      </c>
      <c r="H228">
        <v>0.99511499999999997</v>
      </c>
      <c r="I228">
        <v>0</v>
      </c>
    </row>
    <row r="229" spans="1:9" x14ac:dyDescent="0.25">
      <c r="A229" t="s">
        <v>103</v>
      </c>
      <c r="B229">
        <v>1467.08</v>
      </c>
      <c r="C229">
        <v>1456.18</v>
      </c>
      <c r="D229">
        <v>1406.68</v>
      </c>
      <c r="E229">
        <v>988.29499999999996</v>
      </c>
      <c r="F229">
        <v>462.63</v>
      </c>
      <c r="G229">
        <v>1.28134E-3</v>
      </c>
      <c r="H229">
        <v>0.99511499999999997</v>
      </c>
      <c r="I229">
        <v>0</v>
      </c>
    </row>
    <row r="230" spans="1:9" x14ac:dyDescent="0.25">
      <c r="A230" t="s">
        <v>103</v>
      </c>
      <c r="B230">
        <v>1466.5</v>
      </c>
      <c r="C230">
        <v>1455.14</v>
      </c>
      <c r="D230">
        <v>1406.63</v>
      </c>
      <c r="E230">
        <v>988.48400000000004</v>
      </c>
      <c r="F230">
        <v>462.67</v>
      </c>
      <c r="G230">
        <v>1.2328599999999999E-3</v>
      </c>
      <c r="H230">
        <v>0.99511300000000003</v>
      </c>
      <c r="I230">
        <v>0</v>
      </c>
    </row>
    <row r="231" spans="1:9" x14ac:dyDescent="0.25">
      <c r="A231" t="s">
        <v>103</v>
      </c>
      <c r="B231">
        <v>1445.89</v>
      </c>
      <c r="C231">
        <v>1435.57</v>
      </c>
      <c r="D231">
        <v>1401.98</v>
      </c>
      <c r="E231">
        <v>988.33100000000002</v>
      </c>
      <c r="F231">
        <v>462.69099999999997</v>
      </c>
      <c r="G231">
        <v>1.23394E-3</v>
      </c>
      <c r="H231">
        <v>0.99511499999999997</v>
      </c>
      <c r="I231">
        <v>0</v>
      </c>
    </row>
    <row r="232" spans="1:9" x14ac:dyDescent="0.25">
      <c r="A232" t="s">
        <v>103</v>
      </c>
      <c r="B232">
        <v>1443.22</v>
      </c>
      <c r="C232">
        <v>1433</v>
      </c>
      <c r="D232">
        <v>1401.88</v>
      </c>
      <c r="E232">
        <v>988.35199999999998</v>
      </c>
      <c r="F232">
        <v>462.68400000000003</v>
      </c>
      <c r="G232">
        <v>1.23751E-3</v>
      </c>
      <c r="H232">
        <v>0.995116</v>
      </c>
      <c r="I232">
        <v>0</v>
      </c>
    </row>
    <row r="233" spans="1:9" x14ac:dyDescent="0.25">
      <c r="A233" t="s">
        <v>103</v>
      </c>
      <c r="B233">
        <v>1448.3</v>
      </c>
      <c r="C233">
        <v>1437.93</v>
      </c>
      <c r="D233">
        <v>1402.21</v>
      </c>
      <c r="E233">
        <v>988.38800000000003</v>
      </c>
      <c r="F233">
        <v>462.70499999999998</v>
      </c>
      <c r="G233">
        <v>1.46444E-3</v>
      </c>
      <c r="H233">
        <v>0.995116</v>
      </c>
      <c r="I233">
        <v>0</v>
      </c>
    </row>
    <row r="234" spans="1:9" x14ac:dyDescent="0.25">
      <c r="A234" t="s">
        <v>103</v>
      </c>
      <c r="B234">
        <v>1447.07</v>
      </c>
      <c r="C234">
        <v>1436.93</v>
      </c>
      <c r="D234">
        <v>1402.42</v>
      </c>
      <c r="E234">
        <v>988.53099999999995</v>
      </c>
      <c r="F234">
        <v>462.755</v>
      </c>
      <c r="G234">
        <v>1.23032E-3</v>
      </c>
      <c r="H234">
        <v>0.995116</v>
      </c>
      <c r="I234">
        <v>0</v>
      </c>
    </row>
    <row r="235" spans="1:9" x14ac:dyDescent="0.25">
      <c r="A235" t="s">
        <v>103</v>
      </c>
      <c r="B235">
        <v>1441.02</v>
      </c>
      <c r="C235">
        <v>1431.25</v>
      </c>
      <c r="D235">
        <v>1401.75</v>
      </c>
      <c r="E235">
        <v>988.49</v>
      </c>
      <c r="F235">
        <v>462.73500000000001</v>
      </c>
      <c r="G235">
        <v>1.23021E-3</v>
      </c>
      <c r="H235">
        <v>0.995116</v>
      </c>
      <c r="I235">
        <v>0</v>
      </c>
    </row>
    <row r="236" spans="1:9" x14ac:dyDescent="0.25">
      <c r="A236" t="s">
        <v>103</v>
      </c>
      <c r="B236">
        <v>1444.85</v>
      </c>
      <c r="C236">
        <v>1434.87</v>
      </c>
      <c r="D236">
        <v>1402.02</v>
      </c>
      <c r="E236">
        <v>988.39800000000002</v>
      </c>
      <c r="F236">
        <v>462.68099999999998</v>
      </c>
      <c r="G236">
        <v>1.2311900000000001E-3</v>
      </c>
      <c r="H236">
        <v>0.99511499999999997</v>
      </c>
      <c r="I236">
        <v>0</v>
      </c>
    </row>
    <row r="237" spans="1:9" x14ac:dyDescent="0.25">
      <c r="A237" t="s">
        <v>103</v>
      </c>
      <c r="B237">
        <v>1449.82</v>
      </c>
      <c r="C237">
        <v>1439.53</v>
      </c>
      <c r="D237">
        <v>1402.58</v>
      </c>
      <c r="E237">
        <v>988.36400000000003</v>
      </c>
      <c r="F237">
        <v>462.69799999999998</v>
      </c>
      <c r="G237">
        <v>1.2306400000000001E-3</v>
      </c>
      <c r="H237">
        <v>0.995116</v>
      </c>
      <c r="I237">
        <v>0</v>
      </c>
    </row>
    <row r="238" spans="1:9" x14ac:dyDescent="0.25">
      <c r="A238" t="s">
        <v>103</v>
      </c>
      <c r="B238">
        <v>1446.26</v>
      </c>
      <c r="C238">
        <v>1435.92</v>
      </c>
      <c r="D238">
        <v>1402.17</v>
      </c>
      <c r="E238">
        <v>988.36400000000003</v>
      </c>
      <c r="F238">
        <v>462.738</v>
      </c>
      <c r="G238">
        <v>1.23415E-3</v>
      </c>
      <c r="H238">
        <v>0.995116</v>
      </c>
      <c r="I238">
        <v>0</v>
      </c>
    </row>
    <row r="239" spans="1:9" x14ac:dyDescent="0.25">
      <c r="A239" t="s">
        <v>103</v>
      </c>
      <c r="B239">
        <v>1447.23</v>
      </c>
      <c r="C239">
        <v>1436.69</v>
      </c>
      <c r="D239">
        <v>1402.2</v>
      </c>
      <c r="E239">
        <v>988.45799999999997</v>
      </c>
      <c r="F239">
        <v>462.70100000000002</v>
      </c>
      <c r="G239">
        <v>1.2300600000000001E-3</v>
      </c>
      <c r="H239">
        <v>0.995116</v>
      </c>
      <c r="I239">
        <v>0</v>
      </c>
    </row>
    <row r="240" spans="1:9" x14ac:dyDescent="0.25">
      <c r="A240" t="s">
        <v>103</v>
      </c>
      <c r="B240">
        <v>1451.67</v>
      </c>
      <c r="C240">
        <v>1440.39</v>
      </c>
      <c r="D240">
        <v>1403.08</v>
      </c>
      <c r="E240">
        <v>988.33600000000001</v>
      </c>
      <c r="F240">
        <v>462.68099999999998</v>
      </c>
      <c r="G240">
        <v>1.2616400000000001E-3</v>
      </c>
      <c r="H240">
        <v>0.99511499999999997</v>
      </c>
      <c r="I240">
        <v>0</v>
      </c>
    </row>
    <row r="241" spans="1:9" x14ac:dyDescent="0.25">
      <c r="A241" t="s">
        <v>103</v>
      </c>
      <c r="B241">
        <v>1444.88</v>
      </c>
      <c r="C241">
        <v>1434.36</v>
      </c>
      <c r="D241">
        <v>1402.02</v>
      </c>
      <c r="E241">
        <v>988.28200000000004</v>
      </c>
      <c r="F241">
        <v>462.65199999999999</v>
      </c>
      <c r="G241">
        <v>1.24143E-3</v>
      </c>
      <c r="H241">
        <v>0.99511499999999997</v>
      </c>
      <c r="I241">
        <v>0</v>
      </c>
    </row>
    <row r="242" spans="1:9" x14ac:dyDescent="0.25">
      <c r="A242" t="s">
        <v>103</v>
      </c>
      <c r="B242">
        <v>1442.49</v>
      </c>
      <c r="C242">
        <v>1431.97</v>
      </c>
      <c r="D242">
        <v>1401.78</v>
      </c>
      <c r="E242">
        <v>988.34</v>
      </c>
      <c r="F242">
        <v>462.673</v>
      </c>
      <c r="G242">
        <v>1.2392900000000001E-3</v>
      </c>
      <c r="H242">
        <v>0.995116</v>
      </c>
      <c r="I242">
        <v>0</v>
      </c>
    </row>
    <row r="243" spans="1:9" x14ac:dyDescent="0.25">
      <c r="A243" t="s">
        <v>103</v>
      </c>
      <c r="B243">
        <v>1441.52</v>
      </c>
      <c r="C243">
        <v>1431.43</v>
      </c>
      <c r="D243">
        <v>1401.99</v>
      </c>
      <c r="E243">
        <v>988.452</v>
      </c>
      <c r="F243">
        <v>462.70800000000003</v>
      </c>
      <c r="G243">
        <v>1.7456500000000001E-3</v>
      </c>
      <c r="H243">
        <v>0.995116</v>
      </c>
      <c r="I243">
        <v>0</v>
      </c>
    </row>
    <row r="244" spans="1:9" x14ac:dyDescent="0.25">
      <c r="A244" t="s">
        <v>103</v>
      </c>
      <c r="B244">
        <v>1440.97</v>
      </c>
      <c r="C244">
        <v>1431.18</v>
      </c>
      <c r="D244">
        <v>1401.49</v>
      </c>
      <c r="E244">
        <v>988.39300000000003</v>
      </c>
      <c r="F244">
        <v>462.68799999999999</v>
      </c>
      <c r="G244">
        <v>1.2393599999999999E-3</v>
      </c>
      <c r="H244">
        <v>0.99511499999999997</v>
      </c>
      <c r="I244">
        <v>0</v>
      </c>
    </row>
    <row r="245" spans="1:9" x14ac:dyDescent="0.25">
      <c r="A245" t="s">
        <v>103</v>
      </c>
      <c r="B245">
        <v>1445.24</v>
      </c>
      <c r="C245">
        <v>1435.23</v>
      </c>
      <c r="D245">
        <v>1401.88</v>
      </c>
      <c r="E245">
        <v>988.36599999999999</v>
      </c>
      <c r="F245">
        <v>462.71</v>
      </c>
      <c r="G245">
        <v>1.3621499999999999E-3</v>
      </c>
      <c r="H245">
        <v>0.99511499999999997</v>
      </c>
      <c r="I245">
        <v>0</v>
      </c>
    </row>
    <row r="246" spans="1:9" x14ac:dyDescent="0.25">
      <c r="A246" t="s">
        <v>103</v>
      </c>
      <c r="B246">
        <v>1445.27</v>
      </c>
      <c r="C246">
        <v>1435.03</v>
      </c>
      <c r="D246">
        <v>1402.31</v>
      </c>
      <c r="E246">
        <v>988.35</v>
      </c>
      <c r="F246">
        <v>462.69900000000001</v>
      </c>
      <c r="G246">
        <v>1.2575799999999999E-3</v>
      </c>
      <c r="H246">
        <v>0.995116</v>
      </c>
      <c r="I246">
        <v>0</v>
      </c>
    </row>
    <row r="247" spans="1:9" x14ac:dyDescent="0.25">
      <c r="A247" t="s">
        <v>103</v>
      </c>
      <c r="B247">
        <v>1445.85</v>
      </c>
      <c r="C247">
        <v>1435.85</v>
      </c>
      <c r="D247">
        <v>1402.04</v>
      </c>
      <c r="E247">
        <v>988.32399999999996</v>
      </c>
      <c r="F247">
        <v>462.67399999999998</v>
      </c>
      <c r="G247">
        <v>1.2937999999999999E-3</v>
      </c>
      <c r="H247">
        <v>0.99511499999999997</v>
      </c>
      <c r="I247">
        <v>0</v>
      </c>
    </row>
    <row r="248" spans="1:9" x14ac:dyDescent="0.25">
      <c r="A248" t="s">
        <v>103</v>
      </c>
      <c r="B248">
        <v>1446.08</v>
      </c>
      <c r="C248">
        <v>1435.78</v>
      </c>
      <c r="D248">
        <v>1402.62</v>
      </c>
      <c r="E248">
        <v>988.49699999999996</v>
      </c>
      <c r="F248">
        <v>462.71100000000001</v>
      </c>
      <c r="G248">
        <v>1.3662500000000001E-3</v>
      </c>
      <c r="H248">
        <v>0.99511499999999997</v>
      </c>
      <c r="I248">
        <v>0</v>
      </c>
    </row>
    <row r="249" spans="1:9" x14ac:dyDescent="0.25">
      <c r="A249" t="s">
        <v>103</v>
      </c>
      <c r="B249">
        <v>1448.01</v>
      </c>
      <c r="C249">
        <v>1437.84</v>
      </c>
      <c r="D249">
        <v>1402.14</v>
      </c>
      <c r="E249">
        <v>988.40200000000004</v>
      </c>
      <c r="F249">
        <v>462.69900000000001</v>
      </c>
      <c r="G249">
        <v>1.2335E-3</v>
      </c>
      <c r="H249">
        <v>0.99511499999999997</v>
      </c>
      <c r="I249">
        <v>0</v>
      </c>
    </row>
    <row r="250" spans="1:9" x14ac:dyDescent="0.25">
      <c r="A250" t="s">
        <v>103</v>
      </c>
      <c r="B250">
        <v>1444.59</v>
      </c>
      <c r="C250">
        <v>1434.3</v>
      </c>
      <c r="D250">
        <v>1401.94</v>
      </c>
      <c r="E250">
        <v>988.48900000000003</v>
      </c>
      <c r="F250">
        <v>462.75099999999998</v>
      </c>
      <c r="G250">
        <v>1.2398299999999999E-3</v>
      </c>
      <c r="H250">
        <v>0.995116</v>
      </c>
      <c r="I250">
        <v>0</v>
      </c>
    </row>
    <row r="251" spans="1:9" x14ac:dyDescent="0.25">
      <c r="A251" t="s">
        <v>103</v>
      </c>
      <c r="B251">
        <v>1456.97</v>
      </c>
      <c r="C251">
        <v>1447.06</v>
      </c>
      <c r="D251">
        <v>1403.48</v>
      </c>
      <c r="E251">
        <v>988.40099999999995</v>
      </c>
      <c r="F251">
        <v>462.70299999999997</v>
      </c>
      <c r="G251">
        <v>1.2462199999999999E-3</v>
      </c>
      <c r="H251">
        <v>0.995116</v>
      </c>
      <c r="I251">
        <v>0</v>
      </c>
    </row>
    <row r="252" spans="1:9" x14ac:dyDescent="0.25">
      <c r="A252" t="s">
        <v>103</v>
      </c>
      <c r="B252">
        <v>1444.88</v>
      </c>
      <c r="C252">
        <v>1434.95</v>
      </c>
      <c r="D252">
        <v>1402.19</v>
      </c>
      <c r="E252">
        <v>988.40300000000002</v>
      </c>
      <c r="F252">
        <v>462.71300000000002</v>
      </c>
      <c r="G252">
        <v>1.2325599999999999E-3</v>
      </c>
      <c r="H252">
        <v>0.995116</v>
      </c>
      <c r="I252">
        <v>0</v>
      </c>
    </row>
    <row r="253" spans="1:9" x14ac:dyDescent="0.25">
      <c r="A253" t="s">
        <v>103</v>
      </c>
      <c r="B253">
        <v>1444.82</v>
      </c>
      <c r="C253">
        <v>1434.5</v>
      </c>
      <c r="D253">
        <v>1402.07</v>
      </c>
      <c r="E253">
        <v>988.26499999999999</v>
      </c>
      <c r="F253">
        <v>462.67500000000001</v>
      </c>
      <c r="G253">
        <v>1.2598399999999999E-3</v>
      </c>
      <c r="H253">
        <v>0.995116</v>
      </c>
      <c r="I253">
        <v>0</v>
      </c>
    </row>
    <row r="254" spans="1:9" x14ac:dyDescent="0.25">
      <c r="A254" t="s">
        <v>103</v>
      </c>
      <c r="B254">
        <v>1448.41</v>
      </c>
      <c r="C254">
        <v>1437.52</v>
      </c>
      <c r="D254">
        <v>1402.35</v>
      </c>
      <c r="E254">
        <v>988.476</v>
      </c>
      <c r="F254">
        <v>462.71100000000001</v>
      </c>
      <c r="G254">
        <v>1.23073E-3</v>
      </c>
      <c r="H254">
        <v>0.995116</v>
      </c>
      <c r="I254">
        <v>0</v>
      </c>
    </row>
    <row r="255" spans="1:9" x14ac:dyDescent="0.25">
      <c r="A255" t="s">
        <v>103</v>
      </c>
      <c r="B255">
        <v>1453.7</v>
      </c>
      <c r="C255">
        <v>1442.74</v>
      </c>
      <c r="D255">
        <v>1403.4</v>
      </c>
      <c r="E255">
        <v>988.39700000000005</v>
      </c>
      <c r="F255">
        <v>462.70699999999999</v>
      </c>
      <c r="G255">
        <v>1.27564E-3</v>
      </c>
      <c r="H255">
        <v>0.995116</v>
      </c>
      <c r="I255">
        <v>0</v>
      </c>
    </row>
    <row r="256" spans="1:9" x14ac:dyDescent="0.25">
      <c r="A256" t="s">
        <v>103</v>
      </c>
      <c r="B256">
        <v>1455.59</v>
      </c>
      <c r="C256">
        <v>1445.06</v>
      </c>
      <c r="D256">
        <v>1404.36</v>
      </c>
      <c r="E256">
        <v>988.48099999999999</v>
      </c>
      <c r="F256">
        <v>462.72899999999998</v>
      </c>
      <c r="G256">
        <v>1.24445E-3</v>
      </c>
      <c r="H256">
        <v>0.995116</v>
      </c>
      <c r="I256">
        <v>0</v>
      </c>
    </row>
    <row r="257" spans="1:9" x14ac:dyDescent="0.25">
      <c r="A257" t="s">
        <v>103</v>
      </c>
      <c r="B257">
        <v>1452.31</v>
      </c>
      <c r="C257">
        <v>1441.85</v>
      </c>
      <c r="D257">
        <v>1403.84</v>
      </c>
      <c r="E257">
        <v>988.45399999999995</v>
      </c>
      <c r="F257">
        <v>462.70499999999998</v>
      </c>
      <c r="G257">
        <v>1.23197E-3</v>
      </c>
      <c r="H257">
        <v>0.995116</v>
      </c>
      <c r="I257">
        <v>0</v>
      </c>
    </row>
    <row r="258" spans="1:9" x14ac:dyDescent="0.25">
      <c r="A258" t="s">
        <v>103</v>
      </c>
      <c r="B258">
        <v>1451.31</v>
      </c>
      <c r="C258">
        <v>1441.13</v>
      </c>
      <c r="D258">
        <v>1403.34</v>
      </c>
      <c r="E258">
        <v>988.38300000000004</v>
      </c>
      <c r="F258">
        <v>462.71699999999998</v>
      </c>
      <c r="G258">
        <v>1.41668E-3</v>
      </c>
      <c r="H258">
        <v>0.995116</v>
      </c>
      <c r="I258">
        <v>0</v>
      </c>
    </row>
    <row r="259" spans="1:9" x14ac:dyDescent="0.25">
      <c r="A259" t="s">
        <v>103</v>
      </c>
      <c r="B259">
        <v>1446.3</v>
      </c>
      <c r="C259">
        <v>1435.88</v>
      </c>
      <c r="D259">
        <v>1402.62</v>
      </c>
      <c r="E259">
        <v>988.41700000000003</v>
      </c>
      <c r="F259">
        <v>462.72500000000002</v>
      </c>
      <c r="G259">
        <v>1.2302400000000001E-3</v>
      </c>
      <c r="H259">
        <v>0.995116</v>
      </c>
      <c r="I259">
        <v>0</v>
      </c>
    </row>
    <row r="260" spans="1:9" x14ac:dyDescent="0.25">
      <c r="A260" t="s">
        <v>103</v>
      </c>
      <c r="B260">
        <v>1445.62</v>
      </c>
      <c r="C260">
        <v>1435.07</v>
      </c>
      <c r="D260">
        <v>1402.51</v>
      </c>
      <c r="E260">
        <v>988.35699999999997</v>
      </c>
      <c r="F260">
        <v>462.702</v>
      </c>
      <c r="G260">
        <v>1.2372100000000001E-3</v>
      </c>
      <c r="H260">
        <v>0.995116</v>
      </c>
      <c r="I260">
        <v>0</v>
      </c>
    </row>
    <row r="261" spans="1:9" x14ac:dyDescent="0.25">
      <c r="A261" t="s">
        <v>103</v>
      </c>
      <c r="B261">
        <v>1446.66</v>
      </c>
      <c r="C261">
        <v>1436.46</v>
      </c>
      <c r="D261">
        <v>1402.99</v>
      </c>
      <c r="E261">
        <v>988.399</v>
      </c>
      <c r="F261">
        <v>462.709</v>
      </c>
      <c r="G261">
        <v>1.23942E-3</v>
      </c>
      <c r="H261">
        <v>0.995116</v>
      </c>
      <c r="I261">
        <v>0</v>
      </c>
    </row>
    <row r="262" spans="1:9" x14ac:dyDescent="0.25">
      <c r="A262" t="s">
        <v>103</v>
      </c>
      <c r="B262">
        <v>1450.31</v>
      </c>
      <c r="C262">
        <v>1439.79</v>
      </c>
      <c r="D262">
        <v>1402.64</v>
      </c>
      <c r="E262">
        <v>988.41499999999996</v>
      </c>
      <c r="F262">
        <v>462.70100000000002</v>
      </c>
      <c r="G262">
        <v>1.2487900000000001E-3</v>
      </c>
      <c r="H262">
        <v>0.995116</v>
      </c>
      <c r="I262">
        <v>0</v>
      </c>
    </row>
    <row r="263" spans="1:9" x14ac:dyDescent="0.25">
      <c r="A263" t="s">
        <v>103</v>
      </c>
      <c r="B263">
        <v>1445.39</v>
      </c>
      <c r="C263">
        <v>1435.47</v>
      </c>
      <c r="D263">
        <v>1402.88</v>
      </c>
      <c r="E263">
        <v>988.25599999999997</v>
      </c>
      <c r="F263">
        <v>462.65199999999999</v>
      </c>
      <c r="G263">
        <v>1.2324199999999999E-3</v>
      </c>
      <c r="H263">
        <v>0.995116</v>
      </c>
      <c r="I263">
        <v>0</v>
      </c>
    </row>
    <row r="264" spans="1:9" x14ac:dyDescent="0.25">
      <c r="A264" t="s">
        <v>103</v>
      </c>
      <c r="B264">
        <v>1446.07</v>
      </c>
      <c r="C264">
        <v>1435.93</v>
      </c>
      <c r="D264">
        <v>1402.21</v>
      </c>
      <c r="E264">
        <v>988.27200000000005</v>
      </c>
      <c r="F264">
        <v>462.62900000000002</v>
      </c>
      <c r="G264">
        <v>1.2303100000000001E-3</v>
      </c>
      <c r="H264">
        <v>0.99511400000000005</v>
      </c>
      <c r="I264">
        <v>0</v>
      </c>
    </row>
    <row r="265" spans="1:9" x14ac:dyDescent="0.25">
      <c r="A265" t="s">
        <v>103</v>
      </c>
      <c r="B265">
        <v>1441.36</v>
      </c>
      <c r="C265">
        <v>1431.29</v>
      </c>
      <c r="D265">
        <v>1401.85</v>
      </c>
      <c r="E265">
        <v>988.41300000000001</v>
      </c>
      <c r="F265">
        <v>462.71600000000001</v>
      </c>
      <c r="G265">
        <v>1.23905E-3</v>
      </c>
      <c r="H265">
        <v>0.995116</v>
      </c>
      <c r="I265">
        <v>0</v>
      </c>
    </row>
    <row r="266" spans="1:9" x14ac:dyDescent="0.25">
      <c r="A266" t="s">
        <v>103</v>
      </c>
      <c r="B266">
        <v>1442.44</v>
      </c>
      <c r="C266">
        <v>1432.22</v>
      </c>
      <c r="D266">
        <v>1401.68</v>
      </c>
      <c r="E266">
        <v>988.35299999999995</v>
      </c>
      <c r="F266">
        <v>462.66500000000002</v>
      </c>
      <c r="G266">
        <v>1.2844E-3</v>
      </c>
      <c r="H266">
        <v>0.99511499999999997</v>
      </c>
      <c r="I266">
        <v>0</v>
      </c>
    </row>
    <row r="267" spans="1:9" x14ac:dyDescent="0.25">
      <c r="A267" t="s">
        <v>103</v>
      </c>
      <c r="B267">
        <v>1445.48</v>
      </c>
      <c r="C267">
        <v>1435.56</v>
      </c>
      <c r="D267">
        <v>1402.5</v>
      </c>
      <c r="E267">
        <v>988.40899999999999</v>
      </c>
      <c r="F267">
        <v>462.69299999999998</v>
      </c>
      <c r="G267">
        <v>1.2338500000000001E-3</v>
      </c>
      <c r="H267">
        <v>0.99511499999999997</v>
      </c>
      <c r="I267">
        <v>0</v>
      </c>
    </row>
    <row r="268" spans="1:9" x14ac:dyDescent="0.25">
      <c r="A268" t="s">
        <v>103</v>
      </c>
      <c r="B268">
        <v>1446.64</v>
      </c>
      <c r="C268">
        <v>1436.64</v>
      </c>
      <c r="D268">
        <v>1402.84</v>
      </c>
      <c r="E268">
        <v>988.50599999999997</v>
      </c>
      <c r="F268">
        <v>462.755</v>
      </c>
      <c r="G268">
        <v>1.3621E-3</v>
      </c>
      <c r="H268">
        <v>0.995116</v>
      </c>
      <c r="I268">
        <v>0</v>
      </c>
    </row>
    <row r="269" spans="1:9" x14ac:dyDescent="0.25">
      <c r="A269" t="s">
        <v>103</v>
      </c>
      <c r="B269">
        <v>1444.71</v>
      </c>
      <c r="C269">
        <v>1434.85</v>
      </c>
      <c r="D269">
        <v>1402.12</v>
      </c>
      <c r="E269">
        <v>988.447</v>
      </c>
      <c r="F269">
        <v>462.73500000000001</v>
      </c>
      <c r="G269">
        <v>1.24467E-3</v>
      </c>
      <c r="H269">
        <v>0.995116</v>
      </c>
      <c r="I269">
        <v>0</v>
      </c>
    </row>
    <row r="270" spans="1:9" x14ac:dyDescent="0.25">
      <c r="A270" t="s">
        <v>103</v>
      </c>
      <c r="B270">
        <v>1452.42</v>
      </c>
      <c r="C270">
        <v>1442.69</v>
      </c>
      <c r="D270">
        <v>1403.66</v>
      </c>
      <c r="E270">
        <v>988.40499999999997</v>
      </c>
      <c r="F270">
        <v>462.71899999999999</v>
      </c>
      <c r="G270">
        <v>1.3221000000000001E-3</v>
      </c>
      <c r="H270">
        <v>0.995116</v>
      </c>
      <c r="I270">
        <v>0</v>
      </c>
    </row>
    <row r="271" spans="1:9" x14ac:dyDescent="0.25">
      <c r="A271" t="s">
        <v>103</v>
      </c>
      <c r="B271">
        <v>1451.45</v>
      </c>
      <c r="C271">
        <v>1440.56</v>
      </c>
      <c r="D271">
        <v>1403.27</v>
      </c>
      <c r="E271">
        <v>988.40099999999995</v>
      </c>
      <c r="F271">
        <v>462.69799999999998</v>
      </c>
      <c r="G271">
        <v>1.2342200000000001E-3</v>
      </c>
      <c r="H271">
        <v>0.995116</v>
      </c>
      <c r="I271">
        <v>0</v>
      </c>
    </row>
    <row r="272" spans="1:9" x14ac:dyDescent="0.25">
      <c r="A272" t="s">
        <v>103</v>
      </c>
      <c r="B272">
        <v>1445.15</v>
      </c>
      <c r="C272">
        <v>1434.49</v>
      </c>
      <c r="D272">
        <v>1402</v>
      </c>
      <c r="E272">
        <v>988.40700000000004</v>
      </c>
      <c r="F272">
        <v>462.70100000000002</v>
      </c>
      <c r="G272">
        <v>1.2600599999999999E-3</v>
      </c>
      <c r="H272">
        <v>0.99511499999999997</v>
      </c>
      <c r="I272">
        <v>0</v>
      </c>
    </row>
    <row r="273" spans="1:25" x14ac:dyDescent="0.25">
      <c r="A273" t="s">
        <v>103</v>
      </c>
      <c r="B273">
        <v>1447.63</v>
      </c>
      <c r="C273">
        <v>1437.23</v>
      </c>
      <c r="D273">
        <v>1402.16</v>
      </c>
      <c r="E273">
        <v>988.41</v>
      </c>
      <c r="F273">
        <v>462.68099999999998</v>
      </c>
      <c r="G273">
        <v>1.2452800000000001E-3</v>
      </c>
      <c r="H273">
        <v>0.995116</v>
      </c>
      <c r="I273">
        <v>0</v>
      </c>
    </row>
    <row r="274" spans="1:25" x14ac:dyDescent="0.25">
      <c r="A274" t="s">
        <v>103</v>
      </c>
      <c r="B274">
        <v>1448.58</v>
      </c>
      <c r="C274">
        <v>1437.41</v>
      </c>
      <c r="D274">
        <v>1402.21</v>
      </c>
      <c r="E274">
        <v>988.31</v>
      </c>
      <c r="F274">
        <v>462.62599999999998</v>
      </c>
      <c r="G274">
        <v>1.2499399999999999E-3</v>
      </c>
      <c r="H274">
        <v>0.99511499999999997</v>
      </c>
      <c r="I274">
        <v>0</v>
      </c>
    </row>
    <row r="275" spans="1:25" x14ac:dyDescent="0.25">
      <c r="A275" t="s">
        <v>103</v>
      </c>
      <c r="B275">
        <v>1447.45</v>
      </c>
      <c r="C275">
        <v>1437.34</v>
      </c>
      <c r="D275">
        <v>1402.45</v>
      </c>
      <c r="E275">
        <v>988.34199999999998</v>
      </c>
      <c r="F275">
        <v>462.65600000000001</v>
      </c>
      <c r="G275">
        <v>1.2305E-3</v>
      </c>
      <c r="H275">
        <v>0.99511099999999997</v>
      </c>
      <c r="I275">
        <v>0</v>
      </c>
    </row>
    <row r="276" spans="1:25" x14ac:dyDescent="0.25">
      <c r="A276" t="s">
        <v>103</v>
      </c>
      <c r="B276">
        <v>1451.19</v>
      </c>
      <c r="C276">
        <v>1440.65</v>
      </c>
      <c r="D276">
        <v>1402.84</v>
      </c>
      <c r="E276">
        <v>988.327</v>
      </c>
      <c r="F276">
        <v>462.63900000000001</v>
      </c>
      <c r="G276">
        <v>1.46266E-3</v>
      </c>
      <c r="H276">
        <v>0.995116</v>
      </c>
      <c r="I276">
        <v>0</v>
      </c>
    </row>
    <row r="277" spans="1:25" x14ac:dyDescent="0.25">
      <c r="A277" t="s">
        <v>103</v>
      </c>
      <c r="B277">
        <v>1449.32</v>
      </c>
      <c r="C277">
        <v>1439.1</v>
      </c>
      <c r="D277">
        <v>1402.43</v>
      </c>
      <c r="E277">
        <v>988.30600000000004</v>
      </c>
      <c r="F277">
        <v>462.68700000000001</v>
      </c>
      <c r="G277">
        <v>1.2516599999999999E-3</v>
      </c>
      <c r="H277">
        <v>0.995116</v>
      </c>
      <c r="I277">
        <v>0</v>
      </c>
    </row>
    <row r="278" spans="1:25" x14ac:dyDescent="0.25">
      <c r="A278" t="s">
        <v>103</v>
      </c>
      <c r="B278">
        <v>1448.41</v>
      </c>
      <c r="C278">
        <v>1438.18</v>
      </c>
      <c r="D278">
        <v>1402.64</v>
      </c>
      <c r="E278">
        <v>988.38300000000004</v>
      </c>
      <c r="F278">
        <v>462.66699999999997</v>
      </c>
      <c r="G278">
        <v>1.38697E-3</v>
      </c>
      <c r="H278">
        <v>0.995116</v>
      </c>
      <c r="I278">
        <v>0</v>
      </c>
    </row>
    <row r="279" spans="1:25" x14ac:dyDescent="0.25">
      <c r="A279" t="s">
        <v>103</v>
      </c>
      <c r="B279">
        <v>1449.55</v>
      </c>
      <c r="C279">
        <v>1438.94</v>
      </c>
      <c r="D279">
        <v>1403.11</v>
      </c>
      <c r="E279">
        <v>988.37699999999995</v>
      </c>
      <c r="F279">
        <v>462.67099999999999</v>
      </c>
      <c r="G279">
        <v>1.2629399999999999E-3</v>
      </c>
      <c r="H279">
        <v>0.995116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1447.86</v>
      </c>
      <c r="C280">
        <v>1437.53</v>
      </c>
      <c r="D280">
        <v>1402.81</v>
      </c>
      <c r="E280">
        <v>988.40300000000002</v>
      </c>
      <c r="F280">
        <v>462.72300000000001</v>
      </c>
      <c r="G280">
        <v>1.2371000000000001E-3</v>
      </c>
      <c r="H280">
        <v>0.995116</v>
      </c>
      <c r="I280">
        <v>0</v>
      </c>
      <c r="R280">
        <f>AVERAGE(B231:B280)</f>
        <v>1447.1642000000004</v>
      </c>
      <c r="S280">
        <f>AVERAGE(C231:C280)</f>
        <v>1436.8627999999997</v>
      </c>
      <c r="U280">
        <f>_xlfn.VAR.P(B231:B280)</f>
        <v>12.681756360000003</v>
      </c>
      <c r="V280">
        <f>_xlfn.VAR.P(C231:C280)</f>
        <v>11.87616815999999</v>
      </c>
      <c r="X280">
        <f>1.96*SQRT(U280)/50</f>
        <v>0.1395968985795544</v>
      </c>
      <c r="Y280">
        <f>1.96*SQRT(V280)/50</f>
        <v>0.13509032179020963</v>
      </c>
    </row>
    <row r="281" spans="1:25" x14ac:dyDescent="0.25">
      <c r="A281" t="s">
        <v>103</v>
      </c>
      <c r="B281">
        <v>72489.680800000002</v>
      </c>
      <c r="C281" t="s">
        <v>36</v>
      </c>
    </row>
    <row r="282" spans="1:25" x14ac:dyDescent="0.25">
      <c r="A282" t="s">
        <v>88</v>
      </c>
      <c r="B282">
        <v>1357.14</v>
      </c>
      <c r="C282">
        <v>1346.49</v>
      </c>
      <c r="D282">
        <v>1315.34</v>
      </c>
      <c r="E282">
        <v>945.42399999999998</v>
      </c>
      <c r="F282">
        <v>454.02100000000002</v>
      </c>
      <c r="G282">
        <v>1.2497400000000001E-3</v>
      </c>
      <c r="H282">
        <v>0.99511499999999997</v>
      </c>
      <c r="I282">
        <v>0</v>
      </c>
    </row>
    <row r="283" spans="1:25" x14ac:dyDescent="0.25">
      <c r="A283" t="s">
        <v>88</v>
      </c>
      <c r="B283">
        <v>1363.18</v>
      </c>
      <c r="C283">
        <v>1352.58</v>
      </c>
      <c r="D283">
        <v>1315.73</v>
      </c>
      <c r="E283">
        <v>945.27300000000002</v>
      </c>
      <c r="F283">
        <v>454.03</v>
      </c>
      <c r="G283">
        <v>1.28684E-3</v>
      </c>
      <c r="H283">
        <v>0.995116</v>
      </c>
      <c r="I283">
        <v>0</v>
      </c>
    </row>
    <row r="284" spans="1:25" x14ac:dyDescent="0.25">
      <c r="A284" t="s">
        <v>88</v>
      </c>
      <c r="B284">
        <v>1373.94</v>
      </c>
      <c r="C284">
        <v>1363.66</v>
      </c>
      <c r="D284">
        <v>1315.6</v>
      </c>
      <c r="E284">
        <v>945.25300000000004</v>
      </c>
      <c r="F284">
        <v>454.01900000000001</v>
      </c>
      <c r="G284">
        <v>1.3469199999999999E-3</v>
      </c>
      <c r="H284">
        <v>0.995116</v>
      </c>
      <c r="I284">
        <v>0</v>
      </c>
    </row>
    <row r="285" spans="1:25" x14ac:dyDescent="0.25">
      <c r="A285" t="s">
        <v>88</v>
      </c>
      <c r="B285">
        <v>1359.71</v>
      </c>
      <c r="C285">
        <v>1349.1</v>
      </c>
      <c r="D285">
        <v>1315.62</v>
      </c>
      <c r="E285">
        <v>945.23900000000003</v>
      </c>
      <c r="F285">
        <v>454.01600000000002</v>
      </c>
      <c r="G285">
        <v>1.29776E-3</v>
      </c>
      <c r="H285">
        <v>0.995116</v>
      </c>
      <c r="I285">
        <v>0</v>
      </c>
    </row>
    <row r="286" spans="1:25" x14ac:dyDescent="0.25">
      <c r="A286" t="s">
        <v>88</v>
      </c>
      <c r="B286">
        <v>1357.25</v>
      </c>
      <c r="C286">
        <v>1346.82</v>
      </c>
      <c r="D286">
        <v>1315.29</v>
      </c>
      <c r="E286">
        <v>945.28899999999999</v>
      </c>
      <c r="F286">
        <v>454.02100000000002</v>
      </c>
      <c r="G286">
        <v>1.2335200000000001E-3</v>
      </c>
      <c r="H286">
        <v>0.99511499999999997</v>
      </c>
      <c r="I286">
        <v>0</v>
      </c>
    </row>
    <row r="287" spans="1:25" x14ac:dyDescent="0.25">
      <c r="A287" t="s">
        <v>88</v>
      </c>
      <c r="B287">
        <v>1363.85</v>
      </c>
      <c r="C287">
        <v>1353.25</v>
      </c>
      <c r="D287">
        <v>1315.76</v>
      </c>
      <c r="E287">
        <v>945.23400000000004</v>
      </c>
      <c r="F287">
        <v>454.01400000000001</v>
      </c>
      <c r="G287">
        <v>1.24647E-3</v>
      </c>
      <c r="H287">
        <v>0.99511499999999997</v>
      </c>
      <c r="I287">
        <v>0</v>
      </c>
    </row>
    <row r="288" spans="1:25" x14ac:dyDescent="0.25">
      <c r="A288" t="s">
        <v>88</v>
      </c>
      <c r="B288">
        <v>1357.82</v>
      </c>
      <c r="C288">
        <v>1347.77</v>
      </c>
      <c r="D288">
        <v>1315.44</v>
      </c>
      <c r="E288">
        <v>945.34799999999996</v>
      </c>
      <c r="F288">
        <v>454.04</v>
      </c>
      <c r="G288">
        <v>1.2472500000000001E-3</v>
      </c>
      <c r="H288">
        <v>0.995116</v>
      </c>
      <c r="I288">
        <v>0</v>
      </c>
    </row>
    <row r="289" spans="1:9" x14ac:dyDescent="0.25">
      <c r="A289" t="s">
        <v>88</v>
      </c>
      <c r="B289">
        <v>1358.79</v>
      </c>
      <c r="C289">
        <v>1348.34</v>
      </c>
      <c r="D289">
        <v>1315.7</v>
      </c>
      <c r="E289">
        <v>945.37199999999996</v>
      </c>
      <c r="F289">
        <v>454.08300000000003</v>
      </c>
      <c r="G289">
        <v>1.2339499999999999E-3</v>
      </c>
      <c r="H289">
        <v>0.995116</v>
      </c>
      <c r="I289">
        <v>0</v>
      </c>
    </row>
    <row r="290" spans="1:9" x14ac:dyDescent="0.25">
      <c r="A290" t="s">
        <v>88</v>
      </c>
      <c r="B290">
        <v>1358.89</v>
      </c>
      <c r="C290">
        <v>1348.49</v>
      </c>
      <c r="D290">
        <v>1315.57</v>
      </c>
      <c r="E290">
        <v>945.40300000000002</v>
      </c>
      <c r="F290">
        <v>454.10300000000001</v>
      </c>
      <c r="G290">
        <v>1.2449900000000001E-3</v>
      </c>
      <c r="H290">
        <v>0.995116</v>
      </c>
      <c r="I290">
        <v>0</v>
      </c>
    </row>
    <row r="291" spans="1:9" x14ac:dyDescent="0.25">
      <c r="A291" t="s">
        <v>88</v>
      </c>
      <c r="B291">
        <v>1359.49</v>
      </c>
      <c r="C291">
        <v>1349.21</v>
      </c>
      <c r="D291">
        <v>1315.59</v>
      </c>
      <c r="E291">
        <v>945.44299999999998</v>
      </c>
      <c r="F291">
        <v>454.09500000000003</v>
      </c>
      <c r="G291">
        <v>1.2300499999999999E-3</v>
      </c>
      <c r="H291">
        <v>0.995116</v>
      </c>
      <c r="I291">
        <v>0</v>
      </c>
    </row>
    <row r="292" spans="1:9" x14ac:dyDescent="0.25">
      <c r="A292" t="s">
        <v>88</v>
      </c>
      <c r="B292">
        <v>1360.17</v>
      </c>
      <c r="C292">
        <v>1349.03</v>
      </c>
      <c r="D292">
        <v>1314.83</v>
      </c>
      <c r="E292">
        <v>945.34799999999996</v>
      </c>
      <c r="F292">
        <v>454.06299999999999</v>
      </c>
      <c r="G292">
        <v>1.23043E-3</v>
      </c>
      <c r="H292">
        <v>0.995116</v>
      </c>
      <c r="I292">
        <v>0</v>
      </c>
    </row>
    <row r="293" spans="1:9" x14ac:dyDescent="0.25">
      <c r="A293" t="s">
        <v>88</v>
      </c>
      <c r="B293">
        <v>1358.23</v>
      </c>
      <c r="C293">
        <v>1347.96</v>
      </c>
      <c r="D293">
        <v>1315.42</v>
      </c>
      <c r="E293">
        <v>945.327</v>
      </c>
      <c r="F293">
        <v>454.05599999999998</v>
      </c>
      <c r="G293">
        <v>1.2629099999999999E-3</v>
      </c>
      <c r="H293">
        <v>0.995116</v>
      </c>
      <c r="I293">
        <v>0</v>
      </c>
    </row>
    <row r="294" spans="1:9" x14ac:dyDescent="0.25">
      <c r="A294" t="s">
        <v>88</v>
      </c>
      <c r="B294">
        <v>1360.55</v>
      </c>
      <c r="C294">
        <v>1350.31</v>
      </c>
      <c r="D294">
        <v>1315.83</v>
      </c>
      <c r="E294">
        <v>945.30399999999997</v>
      </c>
      <c r="F294">
        <v>454.06900000000002</v>
      </c>
      <c r="G294">
        <v>1.2545200000000001E-3</v>
      </c>
      <c r="H294">
        <v>0.99511499999999997</v>
      </c>
      <c r="I294">
        <v>0</v>
      </c>
    </row>
    <row r="295" spans="1:9" x14ac:dyDescent="0.25">
      <c r="A295" t="s">
        <v>88</v>
      </c>
      <c r="B295">
        <v>1359.09</v>
      </c>
      <c r="C295">
        <v>1348.69</v>
      </c>
      <c r="D295">
        <v>1315.21</v>
      </c>
      <c r="E295">
        <v>945.19500000000005</v>
      </c>
      <c r="F295">
        <v>453.98399999999998</v>
      </c>
      <c r="G295">
        <v>1.2460100000000001E-3</v>
      </c>
      <c r="H295">
        <v>0.99511499999999997</v>
      </c>
      <c r="I295">
        <v>0</v>
      </c>
    </row>
    <row r="296" spans="1:9" x14ac:dyDescent="0.25">
      <c r="A296" t="s">
        <v>88</v>
      </c>
      <c r="B296">
        <v>1360.68</v>
      </c>
      <c r="C296">
        <v>1349.67</v>
      </c>
      <c r="D296">
        <v>1315.02</v>
      </c>
      <c r="E296">
        <v>945.22799999999995</v>
      </c>
      <c r="F296">
        <v>453.995</v>
      </c>
      <c r="G296">
        <v>1.23022E-3</v>
      </c>
      <c r="H296">
        <v>0.995116</v>
      </c>
      <c r="I296">
        <v>0</v>
      </c>
    </row>
    <row r="297" spans="1:9" x14ac:dyDescent="0.25">
      <c r="A297" t="s">
        <v>88</v>
      </c>
      <c r="B297">
        <v>1357.65</v>
      </c>
      <c r="C297">
        <v>1347.39</v>
      </c>
      <c r="D297">
        <v>1315.16</v>
      </c>
      <c r="E297">
        <v>945.24300000000005</v>
      </c>
      <c r="F297">
        <v>454.005</v>
      </c>
      <c r="G297">
        <v>1.30616E-3</v>
      </c>
      <c r="H297">
        <v>0.995112</v>
      </c>
      <c r="I297">
        <v>0</v>
      </c>
    </row>
    <row r="298" spans="1:9" x14ac:dyDescent="0.25">
      <c r="A298" t="s">
        <v>88</v>
      </c>
      <c r="B298">
        <v>1370.32</v>
      </c>
      <c r="C298">
        <v>1360.37</v>
      </c>
      <c r="D298">
        <v>1317.46</v>
      </c>
      <c r="E298">
        <v>945.28</v>
      </c>
      <c r="F298">
        <v>454.05099999999999</v>
      </c>
      <c r="G298">
        <v>1.31252E-3</v>
      </c>
      <c r="H298">
        <v>0.995116</v>
      </c>
      <c r="I298">
        <v>0</v>
      </c>
    </row>
    <row r="299" spans="1:9" x14ac:dyDescent="0.25">
      <c r="A299" t="s">
        <v>88</v>
      </c>
      <c r="B299">
        <v>1367.38</v>
      </c>
      <c r="C299">
        <v>1356.82</v>
      </c>
      <c r="D299">
        <v>1317.07</v>
      </c>
      <c r="E299">
        <v>945.33399999999995</v>
      </c>
      <c r="F299">
        <v>454.04599999999999</v>
      </c>
      <c r="G299">
        <v>1.23595E-3</v>
      </c>
      <c r="H299">
        <v>0.995116</v>
      </c>
      <c r="I299">
        <v>0</v>
      </c>
    </row>
    <row r="300" spans="1:9" x14ac:dyDescent="0.25">
      <c r="A300" t="s">
        <v>88</v>
      </c>
      <c r="B300">
        <v>1371.71</v>
      </c>
      <c r="C300">
        <v>1360.49</v>
      </c>
      <c r="D300">
        <v>1318.49</v>
      </c>
      <c r="E300">
        <v>945.39599999999996</v>
      </c>
      <c r="F300">
        <v>454.08199999999999</v>
      </c>
      <c r="G300">
        <v>1.2925300000000001E-3</v>
      </c>
      <c r="H300">
        <v>0.995116</v>
      </c>
      <c r="I300">
        <v>0</v>
      </c>
    </row>
    <row r="301" spans="1:9" x14ac:dyDescent="0.25">
      <c r="A301" t="s">
        <v>88</v>
      </c>
      <c r="B301">
        <v>1368.66</v>
      </c>
      <c r="C301">
        <v>1358.6</v>
      </c>
      <c r="D301">
        <v>1317.03</v>
      </c>
      <c r="E301">
        <v>945.35699999999997</v>
      </c>
      <c r="F301">
        <v>454.07499999999999</v>
      </c>
      <c r="G301">
        <v>1.3007699999999999E-3</v>
      </c>
      <c r="H301">
        <v>0.99511499999999997</v>
      </c>
      <c r="I301">
        <v>0</v>
      </c>
    </row>
    <row r="302" spans="1:9" x14ac:dyDescent="0.25">
      <c r="A302" t="s">
        <v>88</v>
      </c>
      <c r="B302">
        <v>1365.54</v>
      </c>
      <c r="C302">
        <v>1354.8</v>
      </c>
      <c r="D302">
        <v>1317.14</v>
      </c>
      <c r="E302">
        <v>945.35500000000002</v>
      </c>
      <c r="F302">
        <v>454.048</v>
      </c>
      <c r="G302">
        <v>1.2301E-3</v>
      </c>
      <c r="H302">
        <v>0.995116</v>
      </c>
      <c r="I302">
        <v>0</v>
      </c>
    </row>
    <row r="303" spans="1:9" x14ac:dyDescent="0.25">
      <c r="A303" t="s">
        <v>88</v>
      </c>
      <c r="B303">
        <v>1359.77</v>
      </c>
      <c r="C303">
        <v>1349.73</v>
      </c>
      <c r="D303">
        <v>1315.97</v>
      </c>
      <c r="E303">
        <v>945.20500000000004</v>
      </c>
      <c r="F303">
        <v>454.00900000000001</v>
      </c>
      <c r="G303">
        <v>1.2650199999999999E-3</v>
      </c>
      <c r="H303">
        <v>0.99511400000000005</v>
      </c>
      <c r="I303">
        <v>0</v>
      </c>
    </row>
    <row r="304" spans="1:9" x14ac:dyDescent="0.25">
      <c r="A304" t="s">
        <v>88</v>
      </c>
      <c r="B304">
        <v>1365.28</v>
      </c>
      <c r="C304">
        <v>1354.89</v>
      </c>
      <c r="D304">
        <v>1316.92</v>
      </c>
      <c r="E304">
        <v>945.21900000000005</v>
      </c>
      <c r="F304">
        <v>454.02499999999998</v>
      </c>
      <c r="G304">
        <v>1.2382700000000001E-3</v>
      </c>
      <c r="H304">
        <v>0.995116</v>
      </c>
      <c r="I304">
        <v>0</v>
      </c>
    </row>
    <row r="305" spans="1:9" x14ac:dyDescent="0.25">
      <c r="A305" t="s">
        <v>88</v>
      </c>
      <c r="B305">
        <v>1366.82</v>
      </c>
      <c r="C305">
        <v>1356.43</v>
      </c>
      <c r="D305">
        <v>1317.32</v>
      </c>
      <c r="E305">
        <v>945.31799999999998</v>
      </c>
      <c r="F305">
        <v>454.04899999999998</v>
      </c>
      <c r="G305">
        <v>1.24581E-3</v>
      </c>
      <c r="H305">
        <v>0.995116</v>
      </c>
      <c r="I305">
        <v>0</v>
      </c>
    </row>
    <row r="306" spans="1:9" x14ac:dyDescent="0.25">
      <c r="A306" t="s">
        <v>88</v>
      </c>
      <c r="B306">
        <v>1369.89</v>
      </c>
      <c r="C306">
        <v>1359.03</v>
      </c>
      <c r="D306">
        <v>1316.79</v>
      </c>
      <c r="E306">
        <v>945.35900000000004</v>
      </c>
      <c r="F306">
        <v>454.08100000000002</v>
      </c>
      <c r="G306">
        <v>1.28257E-3</v>
      </c>
      <c r="H306">
        <v>0.995116</v>
      </c>
      <c r="I306">
        <v>0</v>
      </c>
    </row>
    <row r="307" spans="1:9" x14ac:dyDescent="0.25">
      <c r="A307" t="s">
        <v>88</v>
      </c>
      <c r="B307">
        <v>1358.46</v>
      </c>
      <c r="C307">
        <v>1347.69</v>
      </c>
      <c r="D307">
        <v>1315.5</v>
      </c>
      <c r="E307">
        <v>945.36800000000005</v>
      </c>
      <c r="F307">
        <v>454.07499999999999</v>
      </c>
      <c r="G307">
        <v>1.24065E-3</v>
      </c>
      <c r="H307">
        <v>0.995116</v>
      </c>
      <c r="I307">
        <v>0</v>
      </c>
    </row>
    <row r="308" spans="1:9" x14ac:dyDescent="0.25">
      <c r="A308" t="s">
        <v>88</v>
      </c>
      <c r="B308">
        <v>1361.5</v>
      </c>
      <c r="C308">
        <v>1351.18</v>
      </c>
      <c r="D308">
        <v>1315.64</v>
      </c>
      <c r="E308">
        <v>945.31600000000003</v>
      </c>
      <c r="F308">
        <v>454.05599999999998</v>
      </c>
      <c r="G308">
        <v>1.2312099999999999E-3</v>
      </c>
      <c r="H308">
        <v>0.995116</v>
      </c>
      <c r="I308">
        <v>0</v>
      </c>
    </row>
    <row r="309" spans="1:9" x14ac:dyDescent="0.25">
      <c r="A309" t="s">
        <v>88</v>
      </c>
      <c r="B309">
        <v>1357.03</v>
      </c>
      <c r="C309">
        <v>1346.77</v>
      </c>
      <c r="D309">
        <v>1315.04</v>
      </c>
      <c r="E309">
        <v>945.26599999999996</v>
      </c>
      <c r="F309">
        <v>454.03800000000001</v>
      </c>
      <c r="G309">
        <v>1.26932E-3</v>
      </c>
      <c r="H309">
        <v>0.995116</v>
      </c>
      <c r="I309">
        <v>0</v>
      </c>
    </row>
    <row r="310" spans="1:9" x14ac:dyDescent="0.25">
      <c r="A310" t="s">
        <v>88</v>
      </c>
      <c r="B310">
        <v>1359.32</v>
      </c>
      <c r="C310">
        <v>1349.05</v>
      </c>
      <c r="D310">
        <v>1315.75</v>
      </c>
      <c r="E310">
        <v>945.33399999999995</v>
      </c>
      <c r="F310">
        <v>454.048</v>
      </c>
      <c r="G310">
        <v>1.2365200000000001E-3</v>
      </c>
      <c r="H310">
        <v>0.995116</v>
      </c>
      <c r="I310">
        <v>0</v>
      </c>
    </row>
    <row r="311" spans="1:9" x14ac:dyDescent="0.25">
      <c r="A311" t="s">
        <v>88</v>
      </c>
      <c r="B311">
        <v>1359.1</v>
      </c>
      <c r="C311">
        <v>1347.32</v>
      </c>
      <c r="D311">
        <v>1315.38</v>
      </c>
      <c r="E311">
        <v>945.27800000000002</v>
      </c>
      <c r="F311">
        <v>454.012</v>
      </c>
      <c r="G311">
        <v>1.23134E-3</v>
      </c>
      <c r="H311">
        <v>0.99511099999999997</v>
      </c>
      <c r="I311">
        <v>0</v>
      </c>
    </row>
    <row r="312" spans="1:9" x14ac:dyDescent="0.25">
      <c r="A312" t="s">
        <v>88</v>
      </c>
      <c r="B312">
        <v>1356.91</v>
      </c>
      <c r="C312">
        <v>1346.65</v>
      </c>
      <c r="D312">
        <v>1315.05</v>
      </c>
      <c r="E312">
        <v>945.20799999999997</v>
      </c>
      <c r="F312">
        <v>454</v>
      </c>
      <c r="G312">
        <v>1.29729E-3</v>
      </c>
      <c r="H312">
        <v>0.995116</v>
      </c>
      <c r="I312">
        <v>0</v>
      </c>
    </row>
    <row r="313" spans="1:9" x14ac:dyDescent="0.25">
      <c r="A313" t="s">
        <v>88</v>
      </c>
      <c r="B313">
        <v>1358.57</v>
      </c>
      <c r="C313">
        <v>1348.3</v>
      </c>
      <c r="D313">
        <v>1315.67</v>
      </c>
      <c r="E313">
        <v>945.24099999999999</v>
      </c>
      <c r="F313">
        <v>454.01900000000001</v>
      </c>
      <c r="G313">
        <v>1.2313300000000001E-3</v>
      </c>
      <c r="H313">
        <v>0.99511499999999997</v>
      </c>
      <c r="I313">
        <v>0</v>
      </c>
    </row>
    <row r="314" spans="1:9" x14ac:dyDescent="0.25">
      <c r="A314" t="s">
        <v>88</v>
      </c>
      <c r="B314">
        <v>1356.99</v>
      </c>
      <c r="C314">
        <v>1346.47</v>
      </c>
      <c r="D314">
        <v>1315.42</v>
      </c>
      <c r="E314">
        <v>945.28200000000004</v>
      </c>
      <c r="F314">
        <v>454.04399999999998</v>
      </c>
      <c r="G314">
        <v>1.2699600000000001E-3</v>
      </c>
      <c r="H314">
        <v>0.995116</v>
      </c>
      <c r="I314">
        <v>0</v>
      </c>
    </row>
    <row r="315" spans="1:9" x14ac:dyDescent="0.25">
      <c r="A315" t="s">
        <v>88</v>
      </c>
      <c r="B315">
        <v>1362.54</v>
      </c>
      <c r="C315">
        <v>1352.5</v>
      </c>
      <c r="D315">
        <v>1316.28</v>
      </c>
      <c r="E315">
        <v>945.36099999999999</v>
      </c>
      <c r="F315">
        <v>454.08600000000001</v>
      </c>
      <c r="G315">
        <v>1.2300799999999999E-3</v>
      </c>
      <c r="H315">
        <v>0.995116</v>
      </c>
      <c r="I315">
        <v>0</v>
      </c>
    </row>
    <row r="316" spans="1:9" x14ac:dyDescent="0.25">
      <c r="A316" t="s">
        <v>88</v>
      </c>
      <c r="B316">
        <v>1365.54</v>
      </c>
      <c r="C316">
        <v>1354.93</v>
      </c>
      <c r="D316">
        <v>1316.33</v>
      </c>
      <c r="E316">
        <v>945.38099999999997</v>
      </c>
      <c r="F316">
        <v>454.08199999999999</v>
      </c>
      <c r="G316">
        <v>1.2644500000000001E-3</v>
      </c>
      <c r="H316">
        <v>0.99511499999999997</v>
      </c>
      <c r="I316">
        <v>0</v>
      </c>
    </row>
    <row r="317" spans="1:9" x14ac:dyDescent="0.25">
      <c r="A317" t="s">
        <v>88</v>
      </c>
      <c r="B317">
        <v>1374.99</v>
      </c>
      <c r="C317">
        <v>1364.71</v>
      </c>
      <c r="D317">
        <v>1318.83</v>
      </c>
      <c r="E317">
        <v>945.30200000000002</v>
      </c>
      <c r="F317">
        <v>454.04700000000003</v>
      </c>
      <c r="G317">
        <v>1.2350900000000001E-3</v>
      </c>
      <c r="H317">
        <v>0.995116</v>
      </c>
      <c r="I317">
        <v>0</v>
      </c>
    </row>
    <row r="318" spans="1:9" x14ac:dyDescent="0.25">
      <c r="A318" t="s">
        <v>88</v>
      </c>
      <c r="B318">
        <v>1370.91</v>
      </c>
      <c r="C318">
        <v>1360.31</v>
      </c>
      <c r="D318">
        <v>1318.87</v>
      </c>
      <c r="E318">
        <v>946.44600000000003</v>
      </c>
      <c r="F318">
        <v>454.10300000000001</v>
      </c>
      <c r="G318">
        <v>1.2993499999999999E-3</v>
      </c>
      <c r="H318">
        <v>0.995116</v>
      </c>
      <c r="I318">
        <v>0</v>
      </c>
    </row>
    <row r="319" spans="1:9" x14ac:dyDescent="0.25">
      <c r="A319" t="s">
        <v>88</v>
      </c>
      <c r="B319">
        <v>1367.33</v>
      </c>
      <c r="C319">
        <v>1356.4</v>
      </c>
      <c r="D319">
        <v>1316.68</v>
      </c>
      <c r="E319">
        <v>945.28300000000002</v>
      </c>
      <c r="F319">
        <v>454.05399999999997</v>
      </c>
      <c r="G319">
        <v>1.23029E-3</v>
      </c>
      <c r="H319">
        <v>0.995116</v>
      </c>
      <c r="I319">
        <v>0</v>
      </c>
    </row>
    <row r="320" spans="1:9" x14ac:dyDescent="0.25">
      <c r="A320" t="s">
        <v>88</v>
      </c>
      <c r="B320">
        <v>1366.95</v>
      </c>
      <c r="C320">
        <v>1356.74</v>
      </c>
      <c r="D320">
        <v>1316.98</v>
      </c>
      <c r="E320">
        <v>945.27300000000002</v>
      </c>
      <c r="F320">
        <v>454.01499999999999</v>
      </c>
      <c r="G320">
        <v>1.26946E-3</v>
      </c>
      <c r="H320">
        <v>0.995116</v>
      </c>
      <c r="I320">
        <v>0</v>
      </c>
    </row>
    <row r="321" spans="1:25" x14ac:dyDescent="0.25">
      <c r="A321" t="s">
        <v>88</v>
      </c>
      <c r="B321">
        <v>1363.79</v>
      </c>
      <c r="C321">
        <v>1353.4</v>
      </c>
      <c r="D321">
        <v>1316.6</v>
      </c>
      <c r="E321">
        <v>945.27099999999996</v>
      </c>
      <c r="F321">
        <v>454.04300000000001</v>
      </c>
      <c r="G321">
        <v>1.2324599999999999E-3</v>
      </c>
      <c r="H321">
        <v>0.995116</v>
      </c>
      <c r="I321">
        <v>0</v>
      </c>
    </row>
    <row r="322" spans="1:25" x14ac:dyDescent="0.25">
      <c r="A322" t="s">
        <v>88</v>
      </c>
      <c r="B322">
        <v>1364.07</v>
      </c>
      <c r="C322">
        <v>1353.36</v>
      </c>
      <c r="D322">
        <v>1316.17</v>
      </c>
      <c r="E322">
        <v>945.2</v>
      </c>
      <c r="F322">
        <v>453.99299999999999</v>
      </c>
      <c r="G322">
        <v>1.2848E-3</v>
      </c>
      <c r="H322">
        <v>0.99511499999999997</v>
      </c>
      <c r="I322">
        <v>0</v>
      </c>
    </row>
    <row r="323" spans="1:25" x14ac:dyDescent="0.25">
      <c r="A323" t="s">
        <v>88</v>
      </c>
      <c r="B323">
        <v>1365.86</v>
      </c>
      <c r="C323">
        <v>1355.52</v>
      </c>
      <c r="D323">
        <v>1316.69</v>
      </c>
      <c r="E323">
        <v>945.27800000000002</v>
      </c>
      <c r="F323">
        <v>454.02100000000002</v>
      </c>
      <c r="G323">
        <v>1.2334100000000001E-3</v>
      </c>
      <c r="H323">
        <v>0.995116</v>
      </c>
      <c r="I323">
        <v>0</v>
      </c>
    </row>
    <row r="324" spans="1:25" x14ac:dyDescent="0.25">
      <c r="A324" t="s">
        <v>88</v>
      </c>
      <c r="B324">
        <v>1376.35</v>
      </c>
      <c r="C324">
        <v>1365.4</v>
      </c>
      <c r="D324">
        <v>1318.9</v>
      </c>
      <c r="E324">
        <v>945.19500000000005</v>
      </c>
      <c r="F324">
        <v>454.00200000000001</v>
      </c>
      <c r="G324">
        <v>1.40402E-3</v>
      </c>
      <c r="H324">
        <v>0.995116</v>
      </c>
      <c r="I324">
        <v>0</v>
      </c>
    </row>
    <row r="325" spans="1:25" x14ac:dyDescent="0.25">
      <c r="A325" t="s">
        <v>88</v>
      </c>
      <c r="B325">
        <v>1368.17</v>
      </c>
      <c r="C325">
        <v>1357.64</v>
      </c>
      <c r="D325">
        <v>1317.48</v>
      </c>
      <c r="E325">
        <v>945.29200000000003</v>
      </c>
      <c r="F325">
        <v>454.04599999999999</v>
      </c>
      <c r="G325">
        <v>1.23306E-3</v>
      </c>
      <c r="H325">
        <v>0.995116</v>
      </c>
      <c r="I325">
        <v>0</v>
      </c>
    </row>
    <row r="326" spans="1:25" x14ac:dyDescent="0.25">
      <c r="A326" t="s">
        <v>88</v>
      </c>
      <c r="B326">
        <v>1373.53</v>
      </c>
      <c r="C326">
        <v>1362.89</v>
      </c>
      <c r="D326">
        <v>1317.09</v>
      </c>
      <c r="E326">
        <v>945.18499999999995</v>
      </c>
      <c r="F326">
        <v>453.99599999999998</v>
      </c>
      <c r="G326">
        <v>1.30652E-3</v>
      </c>
      <c r="H326">
        <v>0.99511499999999997</v>
      </c>
      <c r="I326">
        <v>0</v>
      </c>
    </row>
    <row r="327" spans="1:25" x14ac:dyDescent="0.25">
      <c r="A327" t="s">
        <v>88</v>
      </c>
      <c r="B327">
        <v>1363.12</v>
      </c>
      <c r="C327">
        <v>1353.09</v>
      </c>
      <c r="D327">
        <v>1316.91</v>
      </c>
      <c r="E327">
        <v>945.16700000000003</v>
      </c>
      <c r="F327">
        <v>453.95600000000002</v>
      </c>
      <c r="G327">
        <v>1.2494100000000001E-3</v>
      </c>
      <c r="H327">
        <v>0.99511499999999997</v>
      </c>
      <c r="I327">
        <v>0</v>
      </c>
    </row>
    <row r="328" spans="1:25" x14ac:dyDescent="0.25">
      <c r="A328" t="s">
        <v>88</v>
      </c>
      <c r="B328">
        <v>1362.45</v>
      </c>
      <c r="C328">
        <v>1352.03</v>
      </c>
      <c r="D328">
        <v>1316.44</v>
      </c>
      <c r="E328">
        <v>945.16</v>
      </c>
      <c r="F328">
        <v>453.96600000000001</v>
      </c>
      <c r="G328">
        <v>1.2328700000000001E-3</v>
      </c>
      <c r="H328">
        <v>0.995116</v>
      </c>
      <c r="I328">
        <v>0</v>
      </c>
    </row>
    <row r="329" spans="1:25" x14ac:dyDescent="0.25">
      <c r="A329" t="s">
        <v>88</v>
      </c>
      <c r="B329">
        <v>1364.72</v>
      </c>
      <c r="C329">
        <v>1354.19</v>
      </c>
      <c r="D329">
        <v>1317.07</v>
      </c>
      <c r="E329">
        <v>945.07600000000002</v>
      </c>
      <c r="F329">
        <v>453.92700000000002</v>
      </c>
      <c r="G329">
        <v>1.2328599999999999E-3</v>
      </c>
      <c r="H329">
        <v>0.99511499999999997</v>
      </c>
      <c r="I329">
        <v>0</v>
      </c>
    </row>
    <row r="330" spans="1:25" x14ac:dyDescent="0.25">
      <c r="A330" t="s">
        <v>88</v>
      </c>
      <c r="B330">
        <v>1372.65</v>
      </c>
      <c r="C330">
        <v>1362.15</v>
      </c>
      <c r="D330">
        <v>1317.77</v>
      </c>
      <c r="E330">
        <v>945.05600000000004</v>
      </c>
      <c r="F330">
        <v>453.923</v>
      </c>
      <c r="G330">
        <v>1.2303399999999999E-3</v>
      </c>
      <c r="H330">
        <v>0.995116</v>
      </c>
      <c r="I330">
        <v>0</v>
      </c>
    </row>
    <row r="331" spans="1:25" x14ac:dyDescent="0.25">
      <c r="A331" t="s">
        <v>88</v>
      </c>
      <c r="B331">
        <v>1369.08</v>
      </c>
      <c r="C331">
        <v>1358.6</v>
      </c>
      <c r="D331">
        <v>1317.35</v>
      </c>
      <c r="E331">
        <v>945.14499999999998</v>
      </c>
      <c r="F331">
        <v>453.98200000000003</v>
      </c>
      <c r="G331">
        <v>1.2300499999999999E-3</v>
      </c>
      <c r="H331">
        <v>0.995116</v>
      </c>
      <c r="I331">
        <v>0</v>
      </c>
    </row>
    <row r="332" spans="1:25" x14ac:dyDescent="0.25">
      <c r="A332" t="s">
        <v>88</v>
      </c>
      <c r="B332">
        <v>1361.55</v>
      </c>
      <c r="C332">
        <v>1351.13</v>
      </c>
      <c r="D332">
        <v>1315.83</v>
      </c>
      <c r="E332">
        <v>945.08799999999997</v>
      </c>
      <c r="F332">
        <v>453.93099999999998</v>
      </c>
      <c r="G332">
        <v>1.23011E-3</v>
      </c>
      <c r="H332">
        <v>0.99511499999999997</v>
      </c>
      <c r="I332">
        <v>0</v>
      </c>
    </row>
    <row r="333" spans="1:25" x14ac:dyDescent="0.25">
      <c r="A333" t="s">
        <v>88</v>
      </c>
      <c r="B333">
        <v>1367.71</v>
      </c>
      <c r="C333">
        <v>1357.42</v>
      </c>
      <c r="D333">
        <v>1316.21</v>
      </c>
      <c r="E333">
        <v>945.12199999999996</v>
      </c>
      <c r="F333">
        <v>453.95499999999998</v>
      </c>
      <c r="G333">
        <v>1.2320600000000001E-3</v>
      </c>
      <c r="H333">
        <v>0.99511499999999997</v>
      </c>
      <c r="I333">
        <v>0</v>
      </c>
    </row>
    <row r="334" spans="1:25" x14ac:dyDescent="0.25">
      <c r="A334" t="s">
        <v>88</v>
      </c>
      <c r="B334">
        <v>1367.2</v>
      </c>
      <c r="C334">
        <v>1356.92</v>
      </c>
      <c r="D334">
        <v>1317.2</v>
      </c>
      <c r="E334">
        <v>945.13300000000004</v>
      </c>
      <c r="F334">
        <v>453.96100000000001</v>
      </c>
      <c r="G334">
        <v>1.2304499999999999E-3</v>
      </c>
      <c r="H334">
        <v>0.99510900000000002</v>
      </c>
      <c r="I334">
        <v>0</v>
      </c>
    </row>
    <row r="335" spans="1:25" x14ac:dyDescent="0.25">
      <c r="A335" t="s">
        <v>88</v>
      </c>
      <c r="B335">
        <v>1364.99</v>
      </c>
      <c r="C335">
        <v>1354.54</v>
      </c>
      <c r="D335">
        <v>1316.4</v>
      </c>
      <c r="E335">
        <v>945.154</v>
      </c>
      <c r="F335">
        <v>453.97</v>
      </c>
      <c r="G335">
        <v>1.3253500000000001E-3</v>
      </c>
      <c r="H335">
        <v>0.995116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1362.34</v>
      </c>
      <c r="C336">
        <v>1351.98</v>
      </c>
      <c r="D336">
        <v>1316.18</v>
      </c>
      <c r="E336">
        <v>945.13599999999997</v>
      </c>
      <c r="F336">
        <v>453.95699999999999</v>
      </c>
      <c r="G336">
        <v>1.68114E-3</v>
      </c>
      <c r="H336">
        <v>0.99511499999999997</v>
      </c>
      <c r="I336">
        <v>0</v>
      </c>
      <c r="R336">
        <f>AVERAGE(B287:B336)</f>
        <v>1364.086</v>
      </c>
      <c r="S336">
        <f>AVERAGE(C287:C336)</f>
        <v>1353.6109999999999</v>
      </c>
      <c r="U336">
        <f>_xlfn.VAR.P(B287:B336)</f>
        <v>25.985816000000042</v>
      </c>
      <c r="V336">
        <f>_xlfn.VAR.P(C287:C336)</f>
        <v>25.58056900000004</v>
      </c>
      <c r="X336">
        <f>1.96*SQRT(U336)/50</f>
        <v>0.19982703595419732</v>
      </c>
      <c r="Y336">
        <f>1.96*SQRT(V336)/50</f>
        <v>0.19826276894101943</v>
      </c>
    </row>
    <row r="337" spans="1:9" x14ac:dyDescent="0.25">
      <c r="A337" t="s">
        <v>88</v>
      </c>
      <c r="B337">
        <v>68339.064899999998</v>
      </c>
      <c r="C337" t="s">
        <v>36</v>
      </c>
    </row>
    <row r="338" spans="1:9" x14ac:dyDescent="0.25">
      <c r="A338" t="s">
        <v>107</v>
      </c>
      <c r="B338">
        <v>1512.93</v>
      </c>
      <c r="C338">
        <v>1462.34</v>
      </c>
      <c r="D338">
        <v>1453.1</v>
      </c>
      <c r="E338">
        <v>1039.83</v>
      </c>
      <c r="F338">
        <v>467.76</v>
      </c>
      <c r="G338">
        <v>1.2318800000000001E-3</v>
      </c>
      <c r="H338">
        <v>0.99511499999999997</v>
      </c>
      <c r="I338">
        <v>0</v>
      </c>
    </row>
    <row r="339" spans="1:9" x14ac:dyDescent="0.25">
      <c r="A339" t="s">
        <v>107</v>
      </c>
      <c r="B339">
        <v>1510.47</v>
      </c>
      <c r="C339">
        <v>1458.11</v>
      </c>
      <c r="D339">
        <v>1446.28</v>
      </c>
      <c r="E339">
        <v>1032.19</v>
      </c>
      <c r="F339">
        <v>467.72199999999998</v>
      </c>
      <c r="G339">
        <v>1.24237E-3</v>
      </c>
      <c r="H339">
        <v>0.99511000000000005</v>
      </c>
      <c r="I339">
        <v>0</v>
      </c>
    </row>
    <row r="340" spans="1:9" x14ac:dyDescent="0.25">
      <c r="A340" t="s">
        <v>107</v>
      </c>
      <c r="B340">
        <v>1517.78</v>
      </c>
      <c r="C340">
        <v>1467.94</v>
      </c>
      <c r="D340">
        <v>1459.22</v>
      </c>
      <c r="E340">
        <v>1045.9100000000001</v>
      </c>
      <c r="F340">
        <v>468.02600000000001</v>
      </c>
      <c r="G340">
        <v>1.3029700000000001E-3</v>
      </c>
      <c r="H340">
        <v>0.99511400000000005</v>
      </c>
      <c r="I340">
        <v>0</v>
      </c>
    </row>
    <row r="341" spans="1:9" x14ac:dyDescent="0.25">
      <c r="A341" t="s">
        <v>107</v>
      </c>
      <c r="B341">
        <v>1522.09</v>
      </c>
      <c r="C341">
        <v>1472.24</v>
      </c>
      <c r="D341">
        <v>1462.87</v>
      </c>
      <c r="E341">
        <v>1049.3499999999999</v>
      </c>
      <c r="F341">
        <v>468.29899999999998</v>
      </c>
      <c r="G341">
        <v>1.2378999999999999E-3</v>
      </c>
      <c r="H341">
        <v>0.995116</v>
      </c>
      <c r="I341">
        <v>0</v>
      </c>
    </row>
    <row r="342" spans="1:9" x14ac:dyDescent="0.25">
      <c r="A342" t="s">
        <v>107</v>
      </c>
      <c r="B342">
        <v>1515.36</v>
      </c>
      <c r="C342">
        <v>1463.61</v>
      </c>
      <c r="D342">
        <v>1454.16</v>
      </c>
      <c r="E342">
        <v>1040.0999999999999</v>
      </c>
      <c r="F342">
        <v>467.72800000000001</v>
      </c>
      <c r="G342">
        <v>1.2300900000000001E-3</v>
      </c>
      <c r="H342">
        <v>0.995116</v>
      </c>
      <c r="I342">
        <v>0</v>
      </c>
    </row>
    <row r="343" spans="1:9" x14ac:dyDescent="0.25">
      <c r="A343" t="s">
        <v>107</v>
      </c>
      <c r="B343">
        <v>1506.81</v>
      </c>
      <c r="C343">
        <v>1455.75</v>
      </c>
      <c r="D343">
        <v>1444.62</v>
      </c>
      <c r="E343">
        <v>1030.92</v>
      </c>
      <c r="F343">
        <v>468.88099999999997</v>
      </c>
      <c r="G343">
        <v>1.2397E-3</v>
      </c>
      <c r="H343">
        <v>0.99511499999999997</v>
      </c>
      <c r="I343">
        <v>0</v>
      </c>
    </row>
    <row r="344" spans="1:9" x14ac:dyDescent="0.25">
      <c r="A344" t="s">
        <v>107</v>
      </c>
      <c r="B344">
        <v>1533.33</v>
      </c>
      <c r="C344">
        <v>1483.44</v>
      </c>
      <c r="D344">
        <v>1475.12</v>
      </c>
      <c r="E344">
        <v>1061.68</v>
      </c>
      <c r="F344">
        <v>467.10700000000003</v>
      </c>
      <c r="G344">
        <v>1.2302599999999999E-3</v>
      </c>
      <c r="H344">
        <v>0.995116</v>
      </c>
      <c r="I344">
        <v>0</v>
      </c>
    </row>
    <row r="345" spans="1:9" x14ac:dyDescent="0.25">
      <c r="A345" t="s">
        <v>107</v>
      </c>
      <c r="B345">
        <v>1519.84</v>
      </c>
      <c r="C345">
        <v>1465.49</v>
      </c>
      <c r="D345">
        <v>1454.46</v>
      </c>
      <c r="E345">
        <v>1040.5999999999999</v>
      </c>
      <c r="F345">
        <v>467.995</v>
      </c>
      <c r="G345">
        <v>1.2467999999999999E-3</v>
      </c>
      <c r="H345">
        <v>0.995116</v>
      </c>
      <c r="I345">
        <v>0</v>
      </c>
    </row>
    <row r="346" spans="1:9" x14ac:dyDescent="0.25">
      <c r="A346" t="s">
        <v>107</v>
      </c>
      <c r="B346">
        <v>1505.62</v>
      </c>
      <c r="C346">
        <v>1454.85</v>
      </c>
      <c r="D346">
        <v>1446.25</v>
      </c>
      <c r="E346">
        <v>1033.01</v>
      </c>
      <c r="F346">
        <v>467.31400000000002</v>
      </c>
      <c r="G346">
        <v>1.33534E-3</v>
      </c>
      <c r="H346">
        <v>0.99511499999999997</v>
      </c>
      <c r="I346">
        <v>0</v>
      </c>
    </row>
    <row r="347" spans="1:9" x14ac:dyDescent="0.25">
      <c r="A347" t="s">
        <v>107</v>
      </c>
      <c r="B347">
        <v>1518.83</v>
      </c>
      <c r="C347">
        <v>1468.29</v>
      </c>
      <c r="D347">
        <v>1459.5</v>
      </c>
      <c r="E347">
        <v>1046.43</v>
      </c>
      <c r="F347">
        <v>467.303</v>
      </c>
      <c r="G347">
        <v>1.2304600000000001E-3</v>
      </c>
      <c r="H347">
        <v>0.995116</v>
      </c>
      <c r="I347">
        <v>0</v>
      </c>
    </row>
    <row r="348" spans="1:9" x14ac:dyDescent="0.25">
      <c r="A348" t="s">
        <v>107</v>
      </c>
      <c r="B348">
        <v>1522.63</v>
      </c>
      <c r="C348">
        <v>1472.27</v>
      </c>
      <c r="D348">
        <v>1462.53</v>
      </c>
      <c r="E348">
        <v>1049.18</v>
      </c>
      <c r="F348">
        <v>467.00200000000001</v>
      </c>
      <c r="G348">
        <v>1.2535599999999999E-3</v>
      </c>
      <c r="H348">
        <v>0.995116</v>
      </c>
      <c r="I348">
        <v>0</v>
      </c>
    </row>
    <row r="349" spans="1:9" x14ac:dyDescent="0.25">
      <c r="A349" t="s">
        <v>107</v>
      </c>
      <c r="B349">
        <v>1527.04</v>
      </c>
      <c r="C349">
        <v>1477.85</v>
      </c>
      <c r="D349">
        <v>1468.53</v>
      </c>
      <c r="E349">
        <v>1055.74</v>
      </c>
      <c r="F349">
        <v>467.18799999999999</v>
      </c>
      <c r="G349">
        <v>1.24113E-3</v>
      </c>
      <c r="H349">
        <v>0.995116</v>
      </c>
      <c r="I349">
        <v>0</v>
      </c>
    </row>
    <row r="350" spans="1:9" x14ac:dyDescent="0.25">
      <c r="A350" t="s">
        <v>107</v>
      </c>
      <c r="B350">
        <v>1520.85</v>
      </c>
      <c r="C350">
        <v>1469.05</v>
      </c>
      <c r="D350">
        <v>1461.36</v>
      </c>
      <c r="E350">
        <v>1047.8</v>
      </c>
      <c r="F350">
        <v>467.14</v>
      </c>
      <c r="G350">
        <v>1.3134500000000001E-3</v>
      </c>
      <c r="H350">
        <v>0.995116</v>
      </c>
      <c r="I350">
        <v>0</v>
      </c>
    </row>
    <row r="351" spans="1:9" x14ac:dyDescent="0.25">
      <c r="A351" t="s">
        <v>107</v>
      </c>
      <c r="B351">
        <v>1538.6</v>
      </c>
      <c r="C351">
        <v>1484.91</v>
      </c>
      <c r="D351">
        <v>1473.56</v>
      </c>
      <c r="E351">
        <v>1059.0999999999999</v>
      </c>
      <c r="F351">
        <v>468.07299999999998</v>
      </c>
      <c r="G351">
        <v>1.2300499999999999E-3</v>
      </c>
      <c r="H351">
        <v>0.995116</v>
      </c>
      <c r="I351">
        <v>0</v>
      </c>
    </row>
    <row r="352" spans="1:9" x14ac:dyDescent="0.25">
      <c r="A352" t="s">
        <v>107</v>
      </c>
      <c r="B352">
        <v>1520.7</v>
      </c>
      <c r="C352">
        <v>1468.38</v>
      </c>
      <c r="D352">
        <v>1458.38</v>
      </c>
      <c r="E352">
        <v>1043.96</v>
      </c>
      <c r="F352">
        <v>468.35300000000001</v>
      </c>
      <c r="G352">
        <v>1.23496E-3</v>
      </c>
      <c r="H352">
        <v>0.99511499999999997</v>
      </c>
      <c r="I352">
        <v>0</v>
      </c>
    </row>
    <row r="353" spans="1:9" x14ac:dyDescent="0.25">
      <c r="A353" t="s">
        <v>107</v>
      </c>
      <c r="B353">
        <v>1517.68</v>
      </c>
      <c r="C353">
        <v>1465.95</v>
      </c>
      <c r="D353">
        <v>1458.31</v>
      </c>
      <c r="E353">
        <v>1044.47</v>
      </c>
      <c r="F353">
        <v>466.73599999999999</v>
      </c>
      <c r="G353">
        <v>1.4142899999999999E-3</v>
      </c>
      <c r="H353">
        <v>0.995116</v>
      </c>
      <c r="I353">
        <v>0</v>
      </c>
    </row>
    <row r="354" spans="1:9" x14ac:dyDescent="0.25">
      <c r="A354" t="s">
        <v>107</v>
      </c>
      <c r="B354">
        <v>1519.78</v>
      </c>
      <c r="C354">
        <v>1466.73</v>
      </c>
      <c r="D354">
        <v>1457.49</v>
      </c>
      <c r="E354">
        <v>1043.1500000000001</v>
      </c>
      <c r="F354">
        <v>467.74599999999998</v>
      </c>
      <c r="G354">
        <v>1.28279E-3</v>
      </c>
      <c r="H354">
        <v>0.995116</v>
      </c>
      <c r="I354">
        <v>0</v>
      </c>
    </row>
    <row r="355" spans="1:9" x14ac:dyDescent="0.25">
      <c r="A355" t="s">
        <v>107</v>
      </c>
      <c r="B355">
        <v>1520.77</v>
      </c>
      <c r="C355">
        <v>1471.43</v>
      </c>
      <c r="D355">
        <v>1463.78</v>
      </c>
      <c r="E355">
        <v>1050.0999999999999</v>
      </c>
      <c r="F355">
        <v>467.19799999999998</v>
      </c>
      <c r="G355">
        <v>1.2441500000000001E-3</v>
      </c>
      <c r="H355">
        <v>0.995116</v>
      </c>
      <c r="I355">
        <v>0</v>
      </c>
    </row>
    <row r="356" spans="1:9" x14ac:dyDescent="0.25">
      <c r="A356" t="s">
        <v>107</v>
      </c>
      <c r="B356">
        <v>1525.1</v>
      </c>
      <c r="C356">
        <v>1472.11</v>
      </c>
      <c r="D356">
        <v>1463.79</v>
      </c>
      <c r="E356">
        <v>1049.69</v>
      </c>
      <c r="F356">
        <v>466.91699999999997</v>
      </c>
      <c r="G356">
        <v>1.2321400000000001E-3</v>
      </c>
      <c r="H356">
        <v>0.995116</v>
      </c>
      <c r="I356">
        <v>0</v>
      </c>
    </row>
    <row r="357" spans="1:9" x14ac:dyDescent="0.25">
      <c r="A357" t="s">
        <v>107</v>
      </c>
      <c r="B357">
        <v>1529.5</v>
      </c>
      <c r="C357">
        <v>1479.65</v>
      </c>
      <c r="D357">
        <v>1471.67</v>
      </c>
      <c r="E357">
        <v>1057.81</v>
      </c>
      <c r="F357">
        <v>467.14</v>
      </c>
      <c r="G357">
        <v>1.26285E-3</v>
      </c>
      <c r="H357">
        <v>0.995116</v>
      </c>
      <c r="I357">
        <v>0</v>
      </c>
    </row>
    <row r="358" spans="1:9" x14ac:dyDescent="0.25">
      <c r="A358" t="s">
        <v>107</v>
      </c>
      <c r="B358">
        <v>1511.58</v>
      </c>
      <c r="C358">
        <v>1462.73</v>
      </c>
      <c r="D358">
        <v>1454.37</v>
      </c>
      <c r="E358">
        <v>1040.19</v>
      </c>
      <c r="F358">
        <v>467.54500000000002</v>
      </c>
      <c r="G358">
        <v>1.2381600000000001E-3</v>
      </c>
      <c r="H358">
        <v>0.995116</v>
      </c>
      <c r="I358">
        <v>0</v>
      </c>
    </row>
    <row r="359" spans="1:9" x14ac:dyDescent="0.25">
      <c r="A359" t="s">
        <v>107</v>
      </c>
      <c r="B359">
        <v>1507.2</v>
      </c>
      <c r="C359">
        <v>1455.03</v>
      </c>
      <c r="D359">
        <v>1447.36</v>
      </c>
      <c r="E359">
        <v>1033.8599999999999</v>
      </c>
      <c r="F359">
        <v>466.72</v>
      </c>
      <c r="G359">
        <v>1.2328599999999999E-3</v>
      </c>
      <c r="H359">
        <v>0.995116</v>
      </c>
      <c r="I359">
        <v>0</v>
      </c>
    </row>
    <row r="360" spans="1:9" x14ac:dyDescent="0.25">
      <c r="A360" t="s">
        <v>107</v>
      </c>
      <c r="B360">
        <v>1505.89</v>
      </c>
      <c r="C360">
        <v>1457.33</v>
      </c>
      <c r="D360">
        <v>1450.15</v>
      </c>
      <c r="E360">
        <v>1036.93</v>
      </c>
      <c r="F360">
        <v>466.65800000000002</v>
      </c>
      <c r="G360">
        <v>1.2338E-3</v>
      </c>
      <c r="H360">
        <v>0.995116</v>
      </c>
      <c r="I360">
        <v>0</v>
      </c>
    </row>
    <row r="361" spans="1:9" x14ac:dyDescent="0.25">
      <c r="A361" t="s">
        <v>107</v>
      </c>
      <c r="B361">
        <v>1539.84</v>
      </c>
      <c r="C361">
        <v>1486.95</v>
      </c>
      <c r="D361">
        <v>1471.36</v>
      </c>
      <c r="E361">
        <v>1056.9000000000001</v>
      </c>
      <c r="F361">
        <v>470.00400000000002</v>
      </c>
      <c r="G361">
        <v>1.2301E-3</v>
      </c>
      <c r="H361">
        <v>0.99511499999999997</v>
      </c>
      <c r="I361">
        <v>0</v>
      </c>
    </row>
    <row r="362" spans="1:9" x14ac:dyDescent="0.25">
      <c r="A362" t="s">
        <v>107</v>
      </c>
      <c r="B362">
        <v>1525.21</v>
      </c>
      <c r="C362">
        <v>1472.78</v>
      </c>
      <c r="D362">
        <v>1460.46</v>
      </c>
      <c r="E362">
        <v>1045.94</v>
      </c>
      <c r="F362">
        <v>468.714</v>
      </c>
      <c r="G362">
        <v>1.23105E-3</v>
      </c>
      <c r="H362">
        <v>0.99511400000000005</v>
      </c>
      <c r="I362">
        <v>0</v>
      </c>
    </row>
    <row r="363" spans="1:9" x14ac:dyDescent="0.25">
      <c r="A363" t="s">
        <v>107</v>
      </c>
      <c r="B363">
        <v>1518.7</v>
      </c>
      <c r="C363">
        <v>1460.15</v>
      </c>
      <c r="D363">
        <v>1448.48</v>
      </c>
      <c r="E363">
        <v>1034.82</v>
      </c>
      <c r="F363">
        <v>469.11900000000003</v>
      </c>
      <c r="G363">
        <v>1.24847E-3</v>
      </c>
      <c r="H363">
        <v>0.995116</v>
      </c>
      <c r="I363">
        <v>0</v>
      </c>
    </row>
    <row r="364" spans="1:9" x14ac:dyDescent="0.25">
      <c r="A364" t="s">
        <v>107</v>
      </c>
      <c r="B364">
        <v>1516.38</v>
      </c>
      <c r="C364">
        <v>1464.66</v>
      </c>
      <c r="D364">
        <v>1454.34</v>
      </c>
      <c r="E364">
        <v>1040.1500000000001</v>
      </c>
      <c r="F364">
        <v>469.25200000000001</v>
      </c>
      <c r="G364">
        <v>1.2302999999999999E-3</v>
      </c>
      <c r="H364">
        <v>0.995116</v>
      </c>
      <c r="I364">
        <v>0</v>
      </c>
    </row>
    <row r="365" spans="1:9" x14ac:dyDescent="0.25">
      <c r="A365" t="s">
        <v>107</v>
      </c>
      <c r="B365">
        <v>1524.85</v>
      </c>
      <c r="C365">
        <v>1471.75</v>
      </c>
      <c r="D365">
        <v>1462.9</v>
      </c>
      <c r="E365">
        <v>1048.73</v>
      </c>
      <c r="F365">
        <v>467.642</v>
      </c>
      <c r="G365">
        <v>1.27549E-3</v>
      </c>
      <c r="H365">
        <v>0.995116</v>
      </c>
      <c r="I365">
        <v>0</v>
      </c>
    </row>
    <row r="366" spans="1:9" x14ac:dyDescent="0.25">
      <c r="A366" t="s">
        <v>107</v>
      </c>
      <c r="B366">
        <v>1518.92</v>
      </c>
      <c r="C366">
        <v>1466.93</v>
      </c>
      <c r="D366">
        <v>1455.32</v>
      </c>
      <c r="E366">
        <v>1040.75</v>
      </c>
      <c r="F366">
        <v>469.339</v>
      </c>
      <c r="G366">
        <v>1.2796699999999999E-3</v>
      </c>
      <c r="H366">
        <v>0.99511499999999997</v>
      </c>
      <c r="I366">
        <v>0</v>
      </c>
    </row>
    <row r="367" spans="1:9" x14ac:dyDescent="0.25">
      <c r="A367" t="s">
        <v>107</v>
      </c>
      <c r="B367">
        <v>1513.04</v>
      </c>
      <c r="C367">
        <v>1460.88</v>
      </c>
      <c r="D367">
        <v>1448.49</v>
      </c>
      <c r="E367">
        <v>1031.27</v>
      </c>
      <c r="F367">
        <v>469.54700000000003</v>
      </c>
      <c r="G367">
        <v>1.2310999999999999E-3</v>
      </c>
      <c r="H367">
        <v>0.995116</v>
      </c>
      <c r="I367">
        <v>0</v>
      </c>
    </row>
    <row r="368" spans="1:9" x14ac:dyDescent="0.25">
      <c r="A368" t="s">
        <v>107</v>
      </c>
      <c r="B368">
        <v>1522.58</v>
      </c>
      <c r="C368">
        <v>1475.01</v>
      </c>
      <c r="D368">
        <v>1466.5</v>
      </c>
      <c r="E368">
        <v>1052.07</v>
      </c>
      <c r="F368">
        <v>466.70299999999997</v>
      </c>
      <c r="G368">
        <v>1.32836E-3</v>
      </c>
      <c r="H368">
        <v>0.995116</v>
      </c>
      <c r="I368">
        <v>0</v>
      </c>
    </row>
    <row r="369" spans="1:9" x14ac:dyDescent="0.25">
      <c r="A369" t="s">
        <v>107</v>
      </c>
      <c r="B369">
        <v>1516.16</v>
      </c>
      <c r="C369">
        <v>1467.28</v>
      </c>
      <c r="D369">
        <v>1455.89</v>
      </c>
      <c r="E369">
        <v>1041.32</v>
      </c>
      <c r="F369">
        <v>469.96800000000002</v>
      </c>
      <c r="G369">
        <v>1.2308099999999999E-3</v>
      </c>
      <c r="H369">
        <v>0.99511499999999997</v>
      </c>
      <c r="I369">
        <v>0</v>
      </c>
    </row>
    <row r="370" spans="1:9" x14ac:dyDescent="0.25">
      <c r="A370" t="s">
        <v>107</v>
      </c>
      <c r="B370">
        <v>1522.68</v>
      </c>
      <c r="C370">
        <v>1472.37</v>
      </c>
      <c r="D370">
        <v>1461.62</v>
      </c>
      <c r="E370">
        <v>1047.07</v>
      </c>
      <c r="F370">
        <v>468.54199999999997</v>
      </c>
      <c r="G370">
        <v>1.23886E-3</v>
      </c>
      <c r="H370">
        <v>0.99511400000000005</v>
      </c>
      <c r="I370">
        <v>0</v>
      </c>
    </row>
    <row r="371" spans="1:9" x14ac:dyDescent="0.25">
      <c r="A371" t="s">
        <v>107</v>
      </c>
      <c r="B371">
        <v>1519.07</v>
      </c>
      <c r="C371">
        <v>1471.65</v>
      </c>
      <c r="D371">
        <v>1461.72</v>
      </c>
      <c r="E371">
        <v>1047.3900000000001</v>
      </c>
      <c r="F371">
        <v>468.262</v>
      </c>
      <c r="G371">
        <v>1.23022E-3</v>
      </c>
      <c r="H371">
        <v>0.99511400000000005</v>
      </c>
      <c r="I371">
        <v>0</v>
      </c>
    </row>
    <row r="372" spans="1:9" x14ac:dyDescent="0.25">
      <c r="A372" t="s">
        <v>107</v>
      </c>
      <c r="B372">
        <v>1519.17</v>
      </c>
      <c r="C372">
        <v>1473.54</v>
      </c>
      <c r="D372">
        <v>1462.27</v>
      </c>
      <c r="E372">
        <v>1048.32</v>
      </c>
      <c r="F372">
        <v>470.43299999999999</v>
      </c>
      <c r="G372">
        <v>1.3545E-3</v>
      </c>
      <c r="H372">
        <v>0.995116</v>
      </c>
      <c r="I372">
        <v>0</v>
      </c>
    </row>
    <row r="373" spans="1:9" x14ac:dyDescent="0.25">
      <c r="A373" t="s">
        <v>107</v>
      </c>
      <c r="B373">
        <v>1527.35</v>
      </c>
      <c r="C373">
        <v>1478.3</v>
      </c>
      <c r="D373">
        <v>1468.84</v>
      </c>
      <c r="E373">
        <v>1054.8800000000001</v>
      </c>
      <c r="F373">
        <v>467.08300000000003</v>
      </c>
      <c r="G373">
        <v>1.2300600000000001E-3</v>
      </c>
      <c r="H373">
        <v>0.99511400000000005</v>
      </c>
      <c r="I373">
        <v>0</v>
      </c>
    </row>
    <row r="374" spans="1:9" x14ac:dyDescent="0.25">
      <c r="A374" t="s">
        <v>107</v>
      </c>
      <c r="B374">
        <v>1540.84</v>
      </c>
      <c r="C374">
        <v>1493.96</v>
      </c>
      <c r="D374">
        <v>1483.75</v>
      </c>
      <c r="E374">
        <v>1069.8</v>
      </c>
      <c r="F374">
        <v>469.06200000000001</v>
      </c>
      <c r="G374">
        <v>1.2354E-3</v>
      </c>
      <c r="H374">
        <v>0.99511499999999997</v>
      </c>
      <c r="I374">
        <v>0</v>
      </c>
    </row>
    <row r="375" spans="1:9" x14ac:dyDescent="0.25">
      <c r="A375" t="s">
        <v>107</v>
      </c>
      <c r="B375">
        <v>1521.14</v>
      </c>
      <c r="C375">
        <v>1470.37</v>
      </c>
      <c r="D375">
        <v>1459.39</v>
      </c>
      <c r="E375">
        <v>1045.19</v>
      </c>
      <c r="F375">
        <v>468.524</v>
      </c>
      <c r="G375">
        <v>1.26403E-3</v>
      </c>
      <c r="H375">
        <v>0.995116</v>
      </c>
      <c r="I375">
        <v>0</v>
      </c>
    </row>
    <row r="376" spans="1:9" x14ac:dyDescent="0.25">
      <c r="A376" t="s">
        <v>107</v>
      </c>
      <c r="B376">
        <v>1506.76</v>
      </c>
      <c r="C376">
        <v>1457.9</v>
      </c>
      <c r="D376">
        <v>1445.97</v>
      </c>
      <c r="E376">
        <v>1032.26</v>
      </c>
      <c r="F376">
        <v>468.596</v>
      </c>
      <c r="G376">
        <v>1.2914599999999999E-3</v>
      </c>
      <c r="H376">
        <v>0.995116</v>
      </c>
      <c r="I376">
        <v>0</v>
      </c>
    </row>
    <row r="377" spans="1:9" x14ac:dyDescent="0.25">
      <c r="A377" t="s">
        <v>107</v>
      </c>
      <c r="B377">
        <v>1539.56</v>
      </c>
      <c r="C377">
        <v>1489.09</v>
      </c>
      <c r="D377">
        <v>1478</v>
      </c>
      <c r="E377">
        <v>1063.6099999999999</v>
      </c>
      <c r="F377">
        <v>467.31700000000001</v>
      </c>
      <c r="G377">
        <v>1.2309599999999999E-3</v>
      </c>
      <c r="H377">
        <v>0.99511499999999997</v>
      </c>
      <c r="I377">
        <v>0</v>
      </c>
    </row>
    <row r="378" spans="1:9" x14ac:dyDescent="0.25">
      <c r="A378" t="s">
        <v>107</v>
      </c>
      <c r="B378">
        <v>1510.45</v>
      </c>
      <c r="C378">
        <v>1463.77</v>
      </c>
      <c r="D378">
        <v>1455.48</v>
      </c>
      <c r="E378">
        <v>1041.3800000000001</v>
      </c>
      <c r="F378">
        <v>467.62799999999999</v>
      </c>
      <c r="G378">
        <v>1.2501000000000001E-3</v>
      </c>
      <c r="H378">
        <v>0.995116</v>
      </c>
      <c r="I378">
        <v>0</v>
      </c>
    </row>
    <row r="379" spans="1:9" x14ac:dyDescent="0.25">
      <c r="A379" t="s">
        <v>107</v>
      </c>
      <c r="B379">
        <v>1518.28</v>
      </c>
      <c r="C379">
        <v>1469.62</v>
      </c>
      <c r="D379">
        <v>1459.79</v>
      </c>
      <c r="E379">
        <v>1045.71</v>
      </c>
      <c r="F379">
        <v>468.47300000000001</v>
      </c>
      <c r="G379">
        <v>1.2340000000000001E-3</v>
      </c>
      <c r="H379">
        <v>0.995116</v>
      </c>
      <c r="I379">
        <v>0</v>
      </c>
    </row>
    <row r="380" spans="1:9" x14ac:dyDescent="0.25">
      <c r="A380" t="s">
        <v>107</v>
      </c>
      <c r="B380">
        <v>1520.2</v>
      </c>
      <c r="C380">
        <v>1471.97</v>
      </c>
      <c r="D380">
        <v>1461.95</v>
      </c>
      <c r="E380">
        <v>1047.76</v>
      </c>
      <c r="F380">
        <v>468.35399999999998</v>
      </c>
      <c r="G380">
        <v>1.23602E-3</v>
      </c>
      <c r="H380">
        <v>0.995116</v>
      </c>
      <c r="I380">
        <v>0</v>
      </c>
    </row>
    <row r="381" spans="1:9" x14ac:dyDescent="0.25">
      <c r="A381" t="s">
        <v>107</v>
      </c>
      <c r="B381">
        <v>1555.01</v>
      </c>
      <c r="C381">
        <v>1505.03</v>
      </c>
      <c r="D381">
        <v>1493.85</v>
      </c>
      <c r="E381">
        <v>1078.56</v>
      </c>
      <c r="F381">
        <v>469.41699999999997</v>
      </c>
      <c r="G381">
        <v>1.2300799999999999E-3</v>
      </c>
      <c r="H381">
        <v>0.99511499999999997</v>
      </c>
      <c r="I381">
        <v>0</v>
      </c>
    </row>
    <row r="382" spans="1:9" x14ac:dyDescent="0.25">
      <c r="A382" t="s">
        <v>107</v>
      </c>
      <c r="B382">
        <v>1530.18</v>
      </c>
      <c r="C382">
        <v>1481.23</v>
      </c>
      <c r="D382">
        <v>1472.5</v>
      </c>
      <c r="E382">
        <v>1057.95</v>
      </c>
      <c r="F382">
        <v>466.93400000000003</v>
      </c>
      <c r="G382">
        <v>1.2407900000000001E-3</v>
      </c>
      <c r="H382">
        <v>0.995116</v>
      </c>
      <c r="I382">
        <v>0</v>
      </c>
    </row>
    <row r="383" spans="1:9" x14ac:dyDescent="0.25">
      <c r="A383" t="s">
        <v>107</v>
      </c>
      <c r="B383">
        <v>1530.87</v>
      </c>
      <c r="C383">
        <v>1485.03</v>
      </c>
      <c r="D383">
        <v>1476.61</v>
      </c>
      <c r="E383">
        <v>1063.1400000000001</v>
      </c>
      <c r="F383">
        <v>467.99599999999998</v>
      </c>
      <c r="G383">
        <v>1.26914E-3</v>
      </c>
      <c r="H383">
        <v>0.995116</v>
      </c>
      <c r="I383">
        <v>0</v>
      </c>
    </row>
    <row r="384" spans="1:9" x14ac:dyDescent="0.25">
      <c r="A384" t="s">
        <v>107</v>
      </c>
      <c r="B384">
        <v>1516.14</v>
      </c>
      <c r="C384">
        <v>1466.31</v>
      </c>
      <c r="D384">
        <v>1456</v>
      </c>
      <c r="E384">
        <v>1041.8800000000001</v>
      </c>
      <c r="F384">
        <v>467.96</v>
      </c>
      <c r="G384">
        <v>1.2827699999999999E-3</v>
      </c>
      <c r="H384">
        <v>0.99511400000000005</v>
      </c>
      <c r="I384">
        <v>0</v>
      </c>
    </row>
    <row r="385" spans="1:25" x14ac:dyDescent="0.25">
      <c r="A385" t="s">
        <v>107</v>
      </c>
      <c r="B385">
        <v>1535.9</v>
      </c>
      <c r="C385">
        <v>1482.07</v>
      </c>
      <c r="D385">
        <v>1471.63</v>
      </c>
      <c r="E385">
        <v>1057.28</v>
      </c>
      <c r="F385">
        <v>469.37400000000002</v>
      </c>
      <c r="G385">
        <v>1.47511E-3</v>
      </c>
      <c r="H385">
        <v>0.99511499999999997</v>
      </c>
      <c r="I385">
        <v>0</v>
      </c>
    </row>
    <row r="386" spans="1:25" x14ac:dyDescent="0.25">
      <c r="A386" t="s">
        <v>107</v>
      </c>
      <c r="B386">
        <v>1652.57</v>
      </c>
      <c r="C386">
        <v>1491.25</v>
      </c>
      <c r="D386">
        <v>1478.52</v>
      </c>
      <c r="E386">
        <v>1060.6400000000001</v>
      </c>
      <c r="F386">
        <v>468.72300000000001</v>
      </c>
      <c r="G386">
        <v>1.2305599999999999E-3</v>
      </c>
      <c r="H386">
        <v>0.99511499999999997</v>
      </c>
      <c r="I386">
        <v>0</v>
      </c>
    </row>
    <row r="387" spans="1:25" x14ac:dyDescent="0.25">
      <c r="A387" t="s">
        <v>107</v>
      </c>
      <c r="B387">
        <v>1531.75</v>
      </c>
      <c r="C387">
        <v>1473.43</v>
      </c>
      <c r="D387">
        <v>1465.54</v>
      </c>
      <c r="E387">
        <v>1051.81</v>
      </c>
      <c r="F387">
        <v>466.87700000000001</v>
      </c>
      <c r="G387">
        <v>1.28407E-3</v>
      </c>
      <c r="H387">
        <v>0.99511499999999997</v>
      </c>
      <c r="I387">
        <v>0</v>
      </c>
    </row>
    <row r="388" spans="1:25" x14ac:dyDescent="0.25">
      <c r="A388" t="s">
        <v>107</v>
      </c>
      <c r="B388">
        <v>1588.81</v>
      </c>
      <c r="C388">
        <v>1480.93</v>
      </c>
      <c r="D388">
        <v>1468.93</v>
      </c>
      <c r="E388">
        <v>1054.73</v>
      </c>
      <c r="F388">
        <v>468.32600000000002</v>
      </c>
      <c r="G388">
        <v>1.23449E-3</v>
      </c>
      <c r="H388">
        <v>0.99511499999999997</v>
      </c>
      <c r="I388">
        <v>0</v>
      </c>
    </row>
    <row r="389" spans="1:25" x14ac:dyDescent="0.25">
      <c r="A389" t="s">
        <v>107</v>
      </c>
      <c r="B389">
        <v>1520.68</v>
      </c>
      <c r="C389">
        <v>1461.47</v>
      </c>
      <c r="D389">
        <v>1453.94</v>
      </c>
      <c r="E389">
        <v>1040.3499999999999</v>
      </c>
      <c r="F389">
        <v>466.80200000000002</v>
      </c>
      <c r="G389">
        <v>1.2535300000000001E-3</v>
      </c>
      <c r="H389">
        <v>0.995116</v>
      </c>
      <c r="I389">
        <v>0</v>
      </c>
    </row>
    <row r="390" spans="1:25" x14ac:dyDescent="0.25">
      <c r="A390" t="s">
        <v>107</v>
      </c>
      <c r="B390">
        <v>1515.71</v>
      </c>
      <c r="C390">
        <v>1465.67</v>
      </c>
      <c r="D390">
        <v>1456.9</v>
      </c>
      <c r="E390">
        <v>1042.93</v>
      </c>
      <c r="F390">
        <v>468.14699999999999</v>
      </c>
      <c r="G390">
        <v>1.2324599999999999E-3</v>
      </c>
      <c r="H390">
        <v>0.995116</v>
      </c>
      <c r="I390">
        <v>0</v>
      </c>
    </row>
    <row r="391" spans="1:25" x14ac:dyDescent="0.25">
      <c r="A391" t="s">
        <v>107</v>
      </c>
      <c r="B391">
        <v>1544.1</v>
      </c>
      <c r="C391">
        <v>1492.65</v>
      </c>
      <c r="D391">
        <v>1482.26</v>
      </c>
      <c r="E391">
        <v>1067.83</v>
      </c>
      <c r="F391">
        <v>468.524</v>
      </c>
      <c r="G391">
        <v>1.2369E-3</v>
      </c>
      <c r="H391">
        <v>0.99511499999999997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107</v>
      </c>
      <c r="B392">
        <v>1514.36</v>
      </c>
      <c r="C392">
        <v>1465.47</v>
      </c>
      <c r="D392">
        <v>1454.68</v>
      </c>
      <c r="E392">
        <v>1040.75</v>
      </c>
      <c r="F392">
        <v>470.64699999999999</v>
      </c>
      <c r="G392">
        <v>1.2793100000000001E-3</v>
      </c>
      <c r="H392">
        <v>0.99511400000000005</v>
      </c>
      <c r="I392">
        <v>0</v>
      </c>
      <c r="R392">
        <f>AVERAGE(B343:B392)</f>
        <v>1526.5801999999999</v>
      </c>
      <c r="S392">
        <f>AVERAGE(C343:C392)</f>
        <v>1472.4141999999999</v>
      </c>
      <c r="U392">
        <f>_xlfn.VAR.P(B343:B392)</f>
        <v>516.59153395999931</v>
      </c>
      <c r="V392">
        <f>_xlfn.VAR.P(C343:C392)</f>
        <v>118.29038036</v>
      </c>
      <c r="X392">
        <f>1.96*SQRT(U392)/50</f>
        <v>0.89096308270561542</v>
      </c>
      <c r="Y392">
        <f>1.96*SQRT(V392)/50</f>
        <v>0.4263446142223335</v>
      </c>
    </row>
    <row r="393" spans="1:25" x14ac:dyDescent="0.25">
      <c r="A393" t="s">
        <v>108</v>
      </c>
      <c r="B393">
        <v>76498.962199999994</v>
      </c>
      <c r="C393" t="s">
        <v>36</v>
      </c>
    </row>
    <row r="394" spans="1:25" x14ac:dyDescent="0.25">
      <c r="A394" t="s">
        <v>38</v>
      </c>
      <c r="B394">
        <v>976.05700000000002</v>
      </c>
      <c r="C394">
        <v>0</v>
      </c>
      <c r="D394">
        <v>0</v>
      </c>
      <c r="E394">
        <v>0</v>
      </c>
      <c r="F394">
        <v>0</v>
      </c>
      <c r="G394">
        <v>5.2857599999999998E-2</v>
      </c>
      <c r="H394">
        <v>1</v>
      </c>
      <c r="I394">
        <v>0</v>
      </c>
    </row>
    <row r="395" spans="1:25" x14ac:dyDescent="0.25">
      <c r="A395" t="s">
        <v>38</v>
      </c>
      <c r="B395">
        <v>974.83299999999997</v>
      </c>
      <c r="C395">
        <v>0</v>
      </c>
      <c r="D395">
        <v>0</v>
      </c>
      <c r="E395">
        <v>0</v>
      </c>
      <c r="F395">
        <v>0</v>
      </c>
      <c r="G395">
        <v>5.2857599999999998E-2</v>
      </c>
      <c r="H395">
        <v>1</v>
      </c>
      <c r="I395">
        <v>0</v>
      </c>
    </row>
    <row r="396" spans="1:25" x14ac:dyDescent="0.25">
      <c r="A396" t="s">
        <v>38</v>
      </c>
      <c r="B396">
        <v>971.95399999999995</v>
      </c>
      <c r="C396">
        <v>0</v>
      </c>
      <c r="D396">
        <v>0</v>
      </c>
      <c r="E396">
        <v>0</v>
      </c>
      <c r="F396">
        <v>0</v>
      </c>
      <c r="G396">
        <v>5.2857599999999998E-2</v>
      </c>
      <c r="H396">
        <v>1</v>
      </c>
      <c r="I396">
        <v>0</v>
      </c>
    </row>
    <row r="397" spans="1:25" x14ac:dyDescent="0.25">
      <c r="A397" t="s">
        <v>38</v>
      </c>
      <c r="B397">
        <v>981.61400000000003</v>
      </c>
      <c r="C397">
        <v>0</v>
      </c>
      <c r="D397">
        <v>0</v>
      </c>
      <c r="E397">
        <v>0</v>
      </c>
      <c r="F397">
        <v>0</v>
      </c>
      <c r="G397">
        <v>5.2857599999999998E-2</v>
      </c>
      <c r="H397">
        <v>1</v>
      </c>
      <c r="I397">
        <v>0</v>
      </c>
    </row>
    <row r="398" spans="1:25" x14ac:dyDescent="0.25">
      <c r="A398" t="s">
        <v>38</v>
      </c>
      <c r="B398">
        <v>973.77200000000005</v>
      </c>
      <c r="C398">
        <v>0</v>
      </c>
      <c r="D398">
        <v>0</v>
      </c>
      <c r="E398">
        <v>0</v>
      </c>
      <c r="F398">
        <v>0</v>
      </c>
      <c r="G398">
        <v>5.2857599999999998E-2</v>
      </c>
      <c r="H398">
        <v>1</v>
      </c>
      <c r="I398">
        <v>0</v>
      </c>
    </row>
    <row r="399" spans="1:25" x14ac:dyDescent="0.25">
      <c r="A399" t="s">
        <v>38</v>
      </c>
      <c r="B399">
        <v>977.29100000000005</v>
      </c>
      <c r="C399">
        <v>0</v>
      </c>
      <c r="D399">
        <v>0</v>
      </c>
      <c r="E399">
        <v>0</v>
      </c>
      <c r="F399">
        <v>0</v>
      </c>
      <c r="G399">
        <v>5.2857599999999998E-2</v>
      </c>
      <c r="H399">
        <v>1</v>
      </c>
      <c r="I399">
        <v>0</v>
      </c>
    </row>
    <row r="400" spans="1:25" x14ac:dyDescent="0.25">
      <c r="A400" t="s">
        <v>38</v>
      </c>
      <c r="B400">
        <v>968.38699999999994</v>
      </c>
      <c r="C400">
        <v>0</v>
      </c>
      <c r="D400">
        <v>0</v>
      </c>
      <c r="E400">
        <v>0</v>
      </c>
      <c r="F400">
        <v>0</v>
      </c>
      <c r="G400">
        <v>5.2857599999999998E-2</v>
      </c>
      <c r="H400">
        <v>1</v>
      </c>
      <c r="I400">
        <v>0</v>
      </c>
    </row>
    <row r="401" spans="1:9" x14ac:dyDescent="0.25">
      <c r="A401" t="s">
        <v>38</v>
      </c>
      <c r="B401">
        <v>977.28599999999994</v>
      </c>
      <c r="C401">
        <v>0</v>
      </c>
      <c r="D401">
        <v>0</v>
      </c>
      <c r="E401">
        <v>0</v>
      </c>
      <c r="F401">
        <v>0</v>
      </c>
      <c r="G401">
        <v>5.2857599999999998E-2</v>
      </c>
      <c r="H401">
        <v>1</v>
      </c>
      <c r="I401">
        <v>0</v>
      </c>
    </row>
    <row r="402" spans="1:9" x14ac:dyDescent="0.25">
      <c r="A402" t="s">
        <v>38</v>
      </c>
      <c r="B402">
        <v>970.87</v>
      </c>
      <c r="C402">
        <v>0</v>
      </c>
      <c r="D402">
        <v>0</v>
      </c>
      <c r="E402">
        <v>0</v>
      </c>
      <c r="F402">
        <v>0</v>
      </c>
      <c r="G402">
        <v>5.2857599999999998E-2</v>
      </c>
      <c r="H402">
        <v>1</v>
      </c>
      <c r="I402">
        <v>0</v>
      </c>
    </row>
    <row r="403" spans="1:9" x14ac:dyDescent="0.25">
      <c r="A403" t="s">
        <v>38</v>
      </c>
      <c r="B403">
        <v>992.18499999999995</v>
      </c>
      <c r="C403">
        <v>0</v>
      </c>
      <c r="D403">
        <v>0</v>
      </c>
      <c r="E403">
        <v>0</v>
      </c>
      <c r="F403">
        <v>0</v>
      </c>
      <c r="G403">
        <v>5.2857599999999998E-2</v>
      </c>
      <c r="H403">
        <v>1</v>
      </c>
      <c r="I403">
        <v>0</v>
      </c>
    </row>
    <row r="404" spans="1:9" x14ac:dyDescent="0.25">
      <c r="A404" t="s">
        <v>38</v>
      </c>
      <c r="B404">
        <v>981.06200000000001</v>
      </c>
      <c r="C404">
        <v>0</v>
      </c>
      <c r="D404">
        <v>0</v>
      </c>
      <c r="E404">
        <v>0</v>
      </c>
      <c r="F404">
        <v>0</v>
      </c>
      <c r="G404">
        <v>5.2857599999999998E-2</v>
      </c>
      <c r="H404">
        <v>1</v>
      </c>
      <c r="I404">
        <v>0</v>
      </c>
    </row>
    <row r="405" spans="1:9" x14ac:dyDescent="0.25">
      <c r="A405" t="s">
        <v>38</v>
      </c>
      <c r="B405">
        <v>974.88099999999997</v>
      </c>
      <c r="C405">
        <v>0</v>
      </c>
      <c r="D405">
        <v>0</v>
      </c>
      <c r="E405">
        <v>0</v>
      </c>
      <c r="F405">
        <v>0</v>
      </c>
      <c r="G405">
        <v>5.2857599999999998E-2</v>
      </c>
      <c r="H405">
        <v>1</v>
      </c>
      <c r="I405">
        <v>0</v>
      </c>
    </row>
    <row r="406" spans="1:9" x14ac:dyDescent="0.25">
      <c r="A406" t="s">
        <v>38</v>
      </c>
      <c r="B406">
        <v>974.15200000000004</v>
      </c>
      <c r="C406">
        <v>0</v>
      </c>
      <c r="D406">
        <v>0</v>
      </c>
      <c r="E406">
        <v>0</v>
      </c>
      <c r="F406">
        <v>0</v>
      </c>
      <c r="G406">
        <v>5.2857599999999998E-2</v>
      </c>
      <c r="H406">
        <v>1</v>
      </c>
      <c r="I406">
        <v>0</v>
      </c>
    </row>
    <row r="407" spans="1:9" x14ac:dyDescent="0.25">
      <c r="A407" t="s">
        <v>38</v>
      </c>
      <c r="B407">
        <v>969.92499999999995</v>
      </c>
      <c r="C407">
        <v>0</v>
      </c>
      <c r="D407">
        <v>0</v>
      </c>
      <c r="E407">
        <v>0</v>
      </c>
      <c r="F407">
        <v>0</v>
      </c>
      <c r="G407">
        <v>5.2857599999999998E-2</v>
      </c>
      <c r="H407">
        <v>1</v>
      </c>
      <c r="I407">
        <v>0</v>
      </c>
    </row>
    <row r="408" spans="1:9" x14ac:dyDescent="0.25">
      <c r="A408" t="s">
        <v>38</v>
      </c>
      <c r="B408">
        <v>967.18799999999999</v>
      </c>
      <c r="C408">
        <v>0</v>
      </c>
      <c r="D408">
        <v>0</v>
      </c>
      <c r="E408">
        <v>0</v>
      </c>
      <c r="F408">
        <v>0</v>
      </c>
      <c r="G408">
        <v>5.2857599999999998E-2</v>
      </c>
      <c r="H408">
        <v>1</v>
      </c>
      <c r="I408">
        <v>0</v>
      </c>
    </row>
    <row r="409" spans="1:9" x14ac:dyDescent="0.25">
      <c r="A409" t="s">
        <v>38</v>
      </c>
      <c r="B409">
        <v>972.05899999999997</v>
      </c>
      <c r="C409">
        <v>0</v>
      </c>
      <c r="D409">
        <v>0</v>
      </c>
      <c r="E409">
        <v>0</v>
      </c>
      <c r="F409">
        <v>0</v>
      </c>
      <c r="G409">
        <v>5.2857599999999998E-2</v>
      </c>
      <c r="H409">
        <v>1</v>
      </c>
      <c r="I409">
        <v>0</v>
      </c>
    </row>
    <row r="410" spans="1:9" x14ac:dyDescent="0.25">
      <c r="A410" t="s">
        <v>38</v>
      </c>
      <c r="B410">
        <v>980.36199999999997</v>
      </c>
      <c r="C410">
        <v>0</v>
      </c>
      <c r="D410">
        <v>0</v>
      </c>
      <c r="E410">
        <v>0</v>
      </c>
      <c r="F410">
        <v>0</v>
      </c>
      <c r="G410">
        <v>5.2857599999999998E-2</v>
      </c>
      <c r="H410">
        <v>1</v>
      </c>
      <c r="I410">
        <v>0</v>
      </c>
    </row>
    <row r="411" spans="1:9" x14ac:dyDescent="0.25">
      <c r="A411" t="s">
        <v>38</v>
      </c>
      <c r="B411">
        <v>976.82</v>
      </c>
      <c r="C411">
        <v>0</v>
      </c>
      <c r="D411">
        <v>0</v>
      </c>
      <c r="E411">
        <v>0</v>
      </c>
      <c r="F411">
        <v>0</v>
      </c>
      <c r="G411">
        <v>5.2857599999999998E-2</v>
      </c>
      <c r="H411">
        <v>1</v>
      </c>
      <c r="I411">
        <v>0</v>
      </c>
    </row>
    <row r="412" spans="1:9" x14ac:dyDescent="0.25">
      <c r="A412" t="s">
        <v>38</v>
      </c>
      <c r="B412">
        <v>969.79300000000001</v>
      </c>
      <c r="C412">
        <v>0</v>
      </c>
      <c r="D412">
        <v>0</v>
      </c>
      <c r="E412">
        <v>0</v>
      </c>
      <c r="F412">
        <v>0</v>
      </c>
      <c r="G412">
        <v>5.2857599999999998E-2</v>
      </c>
      <c r="H412">
        <v>1</v>
      </c>
      <c r="I412">
        <v>0</v>
      </c>
    </row>
    <row r="413" spans="1:9" x14ac:dyDescent="0.25">
      <c r="A413" t="s">
        <v>38</v>
      </c>
      <c r="B413">
        <v>982.81500000000005</v>
      </c>
      <c r="C413">
        <v>0</v>
      </c>
      <c r="D413">
        <v>0</v>
      </c>
      <c r="E413">
        <v>0</v>
      </c>
      <c r="F413">
        <v>0</v>
      </c>
      <c r="G413">
        <v>5.2857599999999998E-2</v>
      </c>
      <c r="H413">
        <v>1</v>
      </c>
      <c r="I413">
        <v>0</v>
      </c>
    </row>
    <row r="414" spans="1:9" x14ac:dyDescent="0.25">
      <c r="A414" t="s">
        <v>38</v>
      </c>
      <c r="B414">
        <v>981.29600000000005</v>
      </c>
      <c r="C414">
        <v>0</v>
      </c>
      <c r="D414">
        <v>0</v>
      </c>
      <c r="E414">
        <v>0</v>
      </c>
      <c r="F414">
        <v>0</v>
      </c>
      <c r="G414">
        <v>5.2857599999999998E-2</v>
      </c>
      <c r="H414">
        <v>1</v>
      </c>
      <c r="I414">
        <v>0</v>
      </c>
    </row>
    <row r="415" spans="1:9" x14ac:dyDescent="0.25">
      <c r="A415" t="s">
        <v>38</v>
      </c>
      <c r="B415">
        <v>982.20600000000002</v>
      </c>
      <c r="C415">
        <v>0</v>
      </c>
      <c r="D415">
        <v>0</v>
      </c>
      <c r="E415">
        <v>0</v>
      </c>
      <c r="F415">
        <v>0</v>
      </c>
      <c r="G415">
        <v>5.2857599999999998E-2</v>
      </c>
      <c r="H415">
        <v>1</v>
      </c>
      <c r="I415">
        <v>0</v>
      </c>
    </row>
    <row r="416" spans="1:9" x14ac:dyDescent="0.25">
      <c r="A416" t="s">
        <v>38</v>
      </c>
      <c r="B416">
        <v>985.00900000000001</v>
      </c>
      <c r="C416">
        <v>0</v>
      </c>
      <c r="D416">
        <v>0</v>
      </c>
      <c r="E416">
        <v>0</v>
      </c>
      <c r="F416">
        <v>0</v>
      </c>
      <c r="G416">
        <v>5.2857599999999998E-2</v>
      </c>
      <c r="H416">
        <v>1</v>
      </c>
      <c r="I416">
        <v>0</v>
      </c>
    </row>
    <row r="417" spans="1:9" x14ac:dyDescent="0.25">
      <c r="A417" t="s">
        <v>38</v>
      </c>
      <c r="B417">
        <v>985.56500000000005</v>
      </c>
      <c r="C417">
        <v>0</v>
      </c>
      <c r="D417">
        <v>0</v>
      </c>
      <c r="E417">
        <v>0</v>
      </c>
      <c r="F417">
        <v>0</v>
      </c>
      <c r="G417">
        <v>5.2857599999999998E-2</v>
      </c>
      <c r="H417">
        <v>1</v>
      </c>
      <c r="I417">
        <v>0</v>
      </c>
    </row>
    <row r="418" spans="1:9" x14ac:dyDescent="0.25">
      <c r="A418" t="s">
        <v>38</v>
      </c>
      <c r="B418">
        <v>982.55799999999999</v>
      </c>
      <c r="C418">
        <v>0</v>
      </c>
      <c r="D418">
        <v>0</v>
      </c>
      <c r="E418">
        <v>0</v>
      </c>
      <c r="F418">
        <v>0</v>
      </c>
      <c r="G418">
        <v>5.2857599999999998E-2</v>
      </c>
      <c r="H418">
        <v>1</v>
      </c>
      <c r="I418">
        <v>0</v>
      </c>
    </row>
    <row r="419" spans="1:9" x14ac:dyDescent="0.25">
      <c r="A419" t="s">
        <v>38</v>
      </c>
      <c r="B419">
        <v>981.43700000000001</v>
      </c>
      <c r="C419">
        <v>0</v>
      </c>
      <c r="D419">
        <v>0</v>
      </c>
      <c r="E419">
        <v>0</v>
      </c>
      <c r="F419">
        <v>0</v>
      </c>
      <c r="G419">
        <v>5.2857599999999998E-2</v>
      </c>
      <c r="H419">
        <v>1</v>
      </c>
      <c r="I419">
        <v>0</v>
      </c>
    </row>
    <row r="420" spans="1:9" x14ac:dyDescent="0.25">
      <c r="A420" t="s">
        <v>38</v>
      </c>
      <c r="B420">
        <v>979.55600000000004</v>
      </c>
      <c r="C420">
        <v>0</v>
      </c>
      <c r="D420">
        <v>0</v>
      </c>
      <c r="E420">
        <v>0</v>
      </c>
      <c r="F420">
        <v>0</v>
      </c>
      <c r="G420">
        <v>5.2857599999999998E-2</v>
      </c>
      <c r="H420">
        <v>1</v>
      </c>
      <c r="I420">
        <v>0</v>
      </c>
    </row>
    <row r="421" spans="1:9" x14ac:dyDescent="0.25">
      <c r="A421" t="s">
        <v>38</v>
      </c>
      <c r="B421">
        <v>984.25800000000004</v>
      </c>
      <c r="C421">
        <v>0</v>
      </c>
      <c r="D421">
        <v>0</v>
      </c>
      <c r="E421">
        <v>0</v>
      </c>
      <c r="F421">
        <v>0</v>
      </c>
      <c r="G421">
        <v>5.2857599999999998E-2</v>
      </c>
      <c r="H421">
        <v>1</v>
      </c>
      <c r="I421">
        <v>0</v>
      </c>
    </row>
    <row r="422" spans="1:9" x14ac:dyDescent="0.25">
      <c r="A422" t="s">
        <v>38</v>
      </c>
      <c r="B422">
        <v>982.95399999999995</v>
      </c>
      <c r="C422">
        <v>0</v>
      </c>
      <c r="D422">
        <v>0</v>
      </c>
      <c r="E422">
        <v>0</v>
      </c>
      <c r="F422">
        <v>0</v>
      </c>
      <c r="G422">
        <v>5.2857599999999998E-2</v>
      </c>
      <c r="H422">
        <v>1</v>
      </c>
      <c r="I422">
        <v>0</v>
      </c>
    </row>
    <row r="423" spans="1:9" x14ac:dyDescent="0.25">
      <c r="A423" t="s">
        <v>38</v>
      </c>
      <c r="B423">
        <v>984.81</v>
      </c>
      <c r="C423">
        <v>0</v>
      </c>
      <c r="D423">
        <v>0</v>
      </c>
      <c r="E423">
        <v>0</v>
      </c>
      <c r="F423">
        <v>0</v>
      </c>
      <c r="G423">
        <v>5.2857599999999998E-2</v>
      </c>
      <c r="H423">
        <v>1</v>
      </c>
      <c r="I423">
        <v>0</v>
      </c>
    </row>
    <row r="424" spans="1:9" x14ac:dyDescent="0.25">
      <c r="A424" t="s">
        <v>38</v>
      </c>
      <c r="B424">
        <v>984.85</v>
      </c>
      <c r="C424">
        <v>0</v>
      </c>
      <c r="D424">
        <v>0</v>
      </c>
      <c r="E424">
        <v>0</v>
      </c>
      <c r="F424">
        <v>0</v>
      </c>
      <c r="G424">
        <v>5.2857599999999998E-2</v>
      </c>
      <c r="H424">
        <v>1</v>
      </c>
      <c r="I424">
        <v>0</v>
      </c>
    </row>
    <row r="425" spans="1:9" x14ac:dyDescent="0.25">
      <c r="A425" t="s">
        <v>38</v>
      </c>
      <c r="B425">
        <v>985.14200000000005</v>
      </c>
      <c r="C425">
        <v>0</v>
      </c>
      <c r="D425">
        <v>0</v>
      </c>
      <c r="E425">
        <v>0</v>
      </c>
      <c r="F425">
        <v>0</v>
      </c>
      <c r="G425">
        <v>5.2857599999999998E-2</v>
      </c>
      <c r="H425">
        <v>1</v>
      </c>
      <c r="I425">
        <v>0</v>
      </c>
    </row>
    <row r="426" spans="1:9" x14ac:dyDescent="0.25">
      <c r="A426" t="s">
        <v>38</v>
      </c>
      <c r="B426">
        <v>981.24400000000003</v>
      </c>
      <c r="C426">
        <v>0</v>
      </c>
      <c r="D426">
        <v>0</v>
      </c>
      <c r="E426">
        <v>0</v>
      </c>
      <c r="F426">
        <v>0</v>
      </c>
      <c r="G426">
        <v>5.2857599999999998E-2</v>
      </c>
      <c r="H426">
        <v>1</v>
      </c>
      <c r="I426">
        <v>0</v>
      </c>
    </row>
    <row r="427" spans="1:9" x14ac:dyDescent="0.25">
      <c r="A427" t="s">
        <v>38</v>
      </c>
      <c r="B427">
        <v>982.56500000000005</v>
      </c>
      <c r="C427">
        <v>0</v>
      </c>
      <c r="D427">
        <v>0</v>
      </c>
      <c r="E427">
        <v>0</v>
      </c>
      <c r="F427">
        <v>0</v>
      </c>
      <c r="G427">
        <v>5.2857599999999998E-2</v>
      </c>
      <c r="H427">
        <v>1</v>
      </c>
      <c r="I427">
        <v>0</v>
      </c>
    </row>
    <row r="428" spans="1:9" x14ac:dyDescent="0.25">
      <c r="A428" t="s">
        <v>38</v>
      </c>
      <c r="B428">
        <v>983.10900000000004</v>
      </c>
      <c r="C428">
        <v>0</v>
      </c>
      <c r="D428">
        <v>0</v>
      </c>
      <c r="E428">
        <v>0</v>
      </c>
      <c r="F428">
        <v>0</v>
      </c>
      <c r="G428">
        <v>5.2857599999999998E-2</v>
      </c>
      <c r="H428">
        <v>1</v>
      </c>
      <c r="I428">
        <v>0</v>
      </c>
    </row>
    <row r="429" spans="1:9" x14ac:dyDescent="0.25">
      <c r="A429" t="s">
        <v>38</v>
      </c>
      <c r="B429">
        <v>983.28700000000003</v>
      </c>
      <c r="C429">
        <v>0</v>
      </c>
      <c r="D429">
        <v>0</v>
      </c>
      <c r="E429">
        <v>0</v>
      </c>
      <c r="F429">
        <v>0</v>
      </c>
      <c r="G429">
        <v>5.2857599999999998E-2</v>
      </c>
      <c r="H429">
        <v>1</v>
      </c>
      <c r="I429">
        <v>0</v>
      </c>
    </row>
    <row r="430" spans="1:9" x14ac:dyDescent="0.25">
      <c r="A430" t="s">
        <v>38</v>
      </c>
      <c r="B430">
        <v>980.54200000000003</v>
      </c>
      <c r="C430">
        <v>0</v>
      </c>
      <c r="D430">
        <v>0</v>
      </c>
      <c r="E430">
        <v>0</v>
      </c>
      <c r="F430">
        <v>0</v>
      </c>
      <c r="G430">
        <v>5.2857599999999998E-2</v>
      </c>
      <c r="H430">
        <v>1</v>
      </c>
      <c r="I430">
        <v>0</v>
      </c>
    </row>
    <row r="431" spans="1:9" x14ac:dyDescent="0.25">
      <c r="A431" t="s">
        <v>38</v>
      </c>
      <c r="B431">
        <v>983.31299999999999</v>
      </c>
      <c r="C431">
        <v>0</v>
      </c>
      <c r="D431">
        <v>0</v>
      </c>
      <c r="E431">
        <v>0</v>
      </c>
      <c r="F431">
        <v>0</v>
      </c>
      <c r="G431">
        <v>5.2857599999999998E-2</v>
      </c>
      <c r="H431">
        <v>1</v>
      </c>
      <c r="I431">
        <v>0</v>
      </c>
    </row>
    <row r="432" spans="1:9" x14ac:dyDescent="0.25">
      <c r="A432" t="s">
        <v>38</v>
      </c>
      <c r="B432">
        <v>984.29300000000001</v>
      </c>
      <c r="C432">
        <v>0</v>
      </c>
      <c r="D432">
        <v>0</v>
      </c>
      <c r="E432">
        <v>0</v>
      </c>
      <c r="F432">
        <v>0</v>
      </c>
      <c r="G432">
        <v>5.2857599999999998E-2</v>
      </c>
      <c r="H432">
        <v>1</v>
      </c>
      <c r="I432">
        <v>0</v>
      </c>
    </row>
    <row r="433" spans="1:25" x14ac:dyDescent="0.25">
      <c r="A433" t="s">
        <v>38</v>
      </c>
      <c r="B433">
        <v>979.92200000000003</v>
      </c>
      <c r="C433">
        <v>0</v>
      </c>
      <c r="D433">
        <v>0</v>
      </c>
      <c r="E433">
        <v>0</v>
      </c>
      <c r="F433">
        <v>0</v>
      </c>
      <c r="G433">
        <v>5.2857599999999998E-2</v>
      </c>
      <c r="H433">
        <v>1</v>
      </c>
      <c r="I433">
        <v>0</v>
      </c>
    </row>
    <row r="434" spans="1:25" x14ac:dyDescent="0.25">
      <c r="A434" t="s">
        <v>38</v>
      </c>
      <c r="B434">
        <v>979.17100000000005</v>
      </c>
      <c r="C434">
        <v>0</v>
      </c>
      <c r="D434">
        <v>0</v>
      </c>
      <c r="E434">
        <v>0</v>
      </c>
      <c r="F434">
        <v>0</v>
      </c>
      <c r="G434">
        <v>5.2857599999999998E-2</v>
      </c>
      <c r="H434">
        <v>1</v>
      </c>
      <c r="I434">
        <v>0</v>
      </c>
    </row>
    <row r="435" spans="1:25" x14ac:dyDescent="0.25">
      <c r="A435" t="s">
        <v>38</v>
      </c>
      <c r="B435">
        <v>981.64400000000001</v>
      </c>
      <c r="C435">
        <v>0</v>
      </c>
      <c r="D435">
        <v>0</v>
      </c>
      <c r="E435">
        <v>0</v>
      </c>
      <c r="F435">
        <v>0</v>
      </c>
      <c r="G435">
        <v>5.2857599999999998E-2</v>
      </c>
      <c r="H435">
        <v>1</v>
      </c>
      <c r="I435">
        <v>0</v>
      </c>
    </row>
    <row r="436" spans="1:25" x14ac:dyDescent="0.25">
      <c r="A436" t="s">
        <v>38</v>
      </c>
      <c r="B436">
        <v>983.755</v>
      </c>
      <c r="C436">
        <v>0</v>
      </c>
      <c r="D436">
        <v>0</v>
      </c>
      <c r="E436">
        <v>0</v>
      </c>
      <c r="F436">
        <v>0</v>
      </c>
      <c r="G436">
        <v>5.2857599999999998E-2</v>
      </c>
      <c r="H436">
        <v>1</v>
      </c>
      <c r="I436">
        <v>0</v>
      </c>
    </row>
    <row r="437" spans="1:25" x14ac:dyDescent="0.25">
      <c r="A437" t="s">
        <v>38</v>
      </c>
      <c r="B437">
        <v>981.774</v>
      </c>
      <c r="C437">
        <v>0</v>
      </c>
      <c r="D437">
        <v>0</v>
      </c>
      <c r="E437">
        <v>0</v>
      </c>
      <c r="F437">
        <v>0</v>
      </c>
      <c r="G437">
        <v>5.2857599999999998E-2</v>
      </c>
      <c r="H437">
        <v>1</v>
      </c>
      <c r="I437">
        <v>0</v>
      </c>
    </row>
    <row r="438" spans="1:25" x14ac:dyDescent="0.25">
      <c r="A438" t="s">
        <v>38</v>
      </c>
      <c r="B438">
        <v>982.44600000000003</v>
      </c>
      <c r="C438">
        <v>0</v>
      </c>
      <c r="D438">
        <v>0</v>
      </c>
      <c r="E438">
        <v>0</v>
      </c>
      <c r="F438">
        <v>0</v>
      </c>
      <c r="G438">
        <v>5.2857599999999998E-2</v>
      </c>
      <c r="H438">
        <v>1</v>
      </c>
      <c r="I438">
        <v>0</v>
      </c>
    </row>
    <row r="439" spans="1:25" x14ac:dyDescent="0.25">
      <c r="A439" t="s">
        <v>38</v>
      </c>
      <c r="B439">
        <v>979.83799999999997</v>
      </c>
      <c r="C439">
        <v>0</v>
      </c>
      <c r="D439">
        <v>0</v>
      </c>
      <c r="E439">
        <v>0</v>
      </c>
      <c r="F439">
        <v>0</v>
      </c>
      <c r="G439">
        <v>5.2857599999999998E-2</v>
      </c>
      <c r="H439">
        <v>1</v>
      </c>
      <c r="I439">
        <v>0</v>
      </c>
    </row>
    <row r="440" spans="1:25" x14ac:dyDescent="0.25">
      <c r="A440" t="s">
        <v>38</v>
      </c>
      <c r="B440">
        <v>980.83399999999995</v>
      </c>
      <c r="C440">
        <v>0</v>
      </c>
      <c r="D440">
        <v>0</v>
      </c>
      <c r="E440">
        <v>0</v>
      </c>
      <c r="F440">
        <v>0</v>
      </c>
      <c r="G440">
        <v>5.2857599999999998E-2</v>
      </c>
      <c r="H440">
        <v>1</v>
      </c>
      <c r="I440">
        <v>0</v>
      </c>
    </row>
    <row r="441" spans="1:25" x14ac:dyDescent="0.25">
      <c r="A441" t="s">
        <v>38</v>
      </c>
      <c r="B441">
        <v>981.697</v>
      </c>
      <c r="C441">
        <v>0</v>
      </c>
      <c r="D441">
        <v>0</v>
      </c>
      <c r="E441">
        <v>0</v>
      </c>
      <c r="F441">
        <v>0</v>
      </c>
      <c r="G441">
        <v>5.2857599999999998E-2</v>
      </c>
      <c r="H441">
        <v>1</v>
      </c>
      <c r="I441">
        <v>0</v>
      </c>
    </row>
    <row r="442" spans="1:25" x14ac:dyDescent="0.25">
      <c r="A442" t="s">
        <v>38</v>
      </c>
      <c r="B442">
        <v>980.58500000000004</v>
      </c>
      <c r="C442">
        <v>0</v>
      </c>
      <c r="D442">
        <v>0</v>
      </c>
      <c r="E442">
        <v>0</v>
      </c>
      <c r="F442">
        <v>0</v>
      </c>
      <c r="G442">
        <v>5.2857599999999998E-2</v>
      </c>
      <c r="H442">
        <v>1</v>
      </c>
      <c r="I442">
        <v>0</v>
      </c>
    </row>
    <row r="443" spans="1:25" x14ac:dyDescent="0.25">
      <c r="A443" t="s">
        <v>38</v>
      </c>
      <c r="B443">
        <v>981.38</v>
      </c>
      <c r="C443">
        <v>0</v>
      </c>
      <c r="D443">
        <v>0</v>
      </c>
      <c r="E443">
        <v>0</v>
      </c>
      <c r="F443">
        <v>0</v>
      </c>
      <c r="G443">
        <v>5.2857599999999998E-2</v>
      </c>
      <c r="H443">
        <v>1</v>
      </c>
      <c r="I443">
        <v>0</v>
      </c>
    </row>
    <row r="444" spans="1:25" x14ac:dyDescent="0.25">
      <c r="A444" t="s">
        <v>38</v>
      </c>
      <c r="B444">
        <v>982.35699999999997</v>
      </c>
      <c r="C444">
        <v>0</v>
      </c>
      <c r="D444">
        <v>0</v>
      </c>
      <c r="E444">
        <v>0</v>
      </c>
      <c r="F444">
        <v>0</v>
      </c>
      <c r="G444">
        <v>5.2857599999999998E-2</v>
      </c>
      <c r="H444">
        <v>1</v>
      </c>
      <c r="I444">
        <v>0</v>
      </c>
    </row>
    <row r="445" spans="1:25" x14ac:dyDescent="0.25">
      <c r="A445" t="s">
        <v>38</v>
      </c>
      <c r="B445">
        <v>982.94500000000005</v>
      </c>
      <c r="C445">
        <v>0</v>
      </c>
      <c r="D445">
        <v>0</v>
      </c>
      <c r="E445">
        <v>0</v>
      </c>
      <c r="F445">
        <v>0</v>
      </c>
      <c r="G445">
        <v>5.2857599999999998E-2</v>
      </c>
      <c r="H445">
        <v>1</v>
      </c>
      <c r="I445">
        <v>0</v>
      </c>
    </row>
    <row r="446" spans="1:25" x14ac:dyDescent="0.25">
      <c r="A446" t="s">
        <v>38</v>
      </c>
      <c r="B446">
        <v>984.40599999999995</v>
      </c>
      <c r="C446">
        <v>0</v>
      </c>
      <c r="D446">
        <v>0</v>
      </c>
      <c r="E446">
        <v>0</v>
      </c>
      <c r="F446">
        <v>0</v>
      </c>
      <c r="G446">
        <v>5.2857599999999998E-2</v>
      </c>
      <c r="H446">
        <v>1</v>
      </c>
      <c r="I446">
        <v>0</v>
      </c>
    </row>
    <row r="447" spans="1:25" x14ac:dyDescent="0.25">
      <c r="A447" t="s">
        <v>38</v>
      </c>
      <c r="B447">
        <v>981.26300000000003</v>
      </c>
      <c r="C447">
        <v>0</v>
      </c>
      <c r="D447">
        <v>0</v>
      </c>
      <c r="E447">
        <v>0</v>
      </c>
      <c r="F447">
        <v>0</v>
      </c>
      <c r="G447">
        <v>5.2857599999999998E-2</v>
      </c>
      <c r="H447">
        <v>1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38</v>
      </c>
      <c r="B448">
        <v>986.63</v>
      </c>
      <c r="C448">
        <v>0</v>
      </c>
      <c r="D448">
        <v>0</v>
      </c>
      <c r="E448">
        <v>0</v>
      </c>
      <c r="F448">
        <v>0</v>
      </c>
      <c r="G448">
        <v>5.2857599999999998E-2</v>
      </c>
      <c r="H448">
        <v>1</v>
      </c>
      <c r="I448">
        <v>0</v>
      </c>
      <c r="R448">
        <f>AVERAGE(B399:B448)</f>
        <v>980.47433999999998</v>
      </c>
      <c r="S448">
        <f>AVERAGE(C399:C448)</f>
        <v>0</v>
      </c>
      <c r="U448">
        <f>_xlfn.VAR.P(B399:B448)</f>
        <v>24.481441624400048</v>
      </c>
      <c r="V448">
        <f>_xlfn.VAR.P(C399:C448)</f>
        <v>0</v>
      </c>
      <c r="X448">
        <f>1.96*SQRT(U448)/50</f>
        <v>0.19395659941780294</v>
      </c>
      <c r="Y448">
        <f>1.96*SQRT(V448)/50</f>
        <v>0</v>
      </c>
    </row>
    <row r="449" spans="1:9" x14ac:dyDescent="0.25">
      <c r="A449" t="s">
        <v>38</v>
      </c>
      <c r="B449">
        <v>49112.392999999996</v>
      </c>
      <c r="C449" t="s">
        <v>36</v>
      </c>
    </row>
    <row r="450" spans="1:9" x14ac:dyDescent="0.25">
      <c r="A450" t="s">
        <v>39</v>
      </c>
      <c r="B450">
        <v>950.46500000000003</v>
      </c>
      <c r="C450">
        <v>940.32600000000002</v>
      </c>
      <c r="D450">
        <v>917.63699999999994</v>
      </c>
      <c r="E450">
        <v>134.52000000000001</v>
      </c>
      <c r="F450">
        <v>0</v>
      </c>
      <c r="G450">
        <v>5.2857599999999998E-2</v>
      </c>
      <c r="H450">
        <v>1</v>
      </c>
      <c r="I450">
        <v>0</v>
      </c>
    </row>
    <row r="451" spans="1:9" x14ac:dyDescent="0.25">
      <c r="A451" t="s">
        <v>39</v>
      </c>
      <c r="B451">
        <v>953.25</v>
      </c>
      <c r="C451">
        <v>943.18600000000004</v>
      </c>
      <c r="D451">
        <v>918.09400000000005</v>
      </c>
      <c r="E451">
        <v>134.66800000000001</v>
      </c>
      <c r="F451">
        <v>0</v>
      </c>
      <c r="G451">
        <v>5.2857599999999998E-2</v>
      </c>
      <c r="H451">
        <v>1</v>
      </c>
      <c r="I451">
        <v>0</v>
      </c>
    </row>
    <row r="452" spans="1:9" x14ac:dyDescent="0.25">
      <c r="A452" t="s">
        <v>39</v>
      </c>
      <c r="B452">
        <v>950.74699999999996</v>
      </c>
      <c r="C452">
        <v>941.005</v>
      </c>
      <c r="D452">
        <v>917.85299999999995</v>
      </c>
      <c r="E452">
        <v>134.541</v>
      </c>
      <c r="F452">
        <v>0</v>
      </c>
      <c r="G452">
        <v>5.2857599999999998E-2</v>
      </c>
      <c r="H452">
        <v>1</v>
      </c>
      <c r="I452">
        <v>0</v>
      </c>
    </row>
    <row r="453" spans="1:9" x14ac:dyDescent="0.25">
      <c r="A453" t="s">
        <v>39</v>
      </c>
      <c r="B453">
        <v>954.82500000000005</v>
      </c>
      <c r="C453">
        <v>944.97900000000004</v>
      </c>
      <c r="D453">
        <v>918.52700000000004</v>
      </c>
      <c r="E453">
        <v>134.72200000000001</v>
      </c>
      <c r="F453">
        <v>0</v>
      </c>
      <c r="G453">
        <v>5.2857599999999998E-2</v>
      </c>
      <c r="H453">
        <v>1</v>
      </c>
      <c r="I453">
        <v>0</v>
      </c>
    </row>
    <row r="454" spans="1:9" x14ac:dyDescent="0.25">
      <c r="A454" t="s">
        <v>39</v>
      </c>
      <c r="B454">
        <v>955.20899999999995</v>
      </c>
      <c r="C454">
        <v>945.13900000000001</v>
      </c>
      <c r="D454">
        <v>918.56</v>
      </c>
      <c r="E454">
        <v>134.608</v>
      </c>
      <c r="F454">
        <v>0</v>
      </c>
      <c r="G454">
        <v>5.2857599999999998E-2</v>
      </c>
      <c r="H454">
        <v>1</v>
      </c>
      <c r="I454">
        <v>0</v>
      </c>
    </row>
    <row r="455" spans="1:9" x14ac:dyDescent="0.25">
      <c r="A455" t="s">
        <v>39</v>
      </c>
      <c r="B455">
        <v>955.66399999999999</v>
      </c>
      <c r="C455">
        <v>945.35199999999998</v>
      </c>
      <c r="D455">
        <v>918.01099999999997</v>
      </c>
      <c r="E455">
        <v>134.51</v>
      </c>
      <c r="F455">
        <v>0</v>
      </c>
      <c r="G455">
        <v>5.2857599999999998E-2</v>
      </c>
      <c r="H455">
        <v>1</v>
      </c>
      <c r="I455">
        <v>0</v>
      </c>
    </row>
    <row r="456" spans="1:9" x14ac:dyDescent="0.25">
      <c r="A456" t="s">
        <v>39</v>
      </c>
      <c r="B456">
        <v>955.56700000000001</v>
      </c>
      <c r="C456">
        <v>945.38599999999997</v>
      </c>
      <c r="D456">
        <v>918.375</v>
      </c>
      <c r="E456">
        <v>134.524</v>
      </c>
      <c r="F456">
        <v>0</v>
      </c>
      <c r="G456">
        <v>5.2857599999999998E-2</v>
      </c>
      <c r="H456">
        <v>1</v>
      </c>
      <c r="I456">
        <v>0</v>
      </c>
    </row>
    <row r="457" spans="1:9" x14ac:dyDescent="0.25">
      <c r="A457" t="s">
        <v>39</v>
      </c>
      <c r="B457">
        <v>954.26</v>
      </c>
      <c r="C457">
        <v>944.01099999999997</v>
      </c>
      <c r="D457">
        <v>917.81200000000001</v>
      </c>
      <c r="E457">
        <v>134.536</v>
      </c>
      <c r="F457">
        <v>0</v>
      </c>
      <c r="G457">
        <v>5.2857599999999998E-2</v>
      </c>
      <c r="H457">
        <v>1</v>
      </c>
      <c r="I457">
        <v>0</v>
      </c>
    </row>
    <row r="458" spans="1:9" x14ac:dyDescent="0.25">
      <c r="A458" t="s">
        <v>39</v>
      </c>
      <c r="B458">
        <v>953.01800000000003</v>
      </c>
      <c r="C458">
        <v>942.505</v>
      </c>
      <c r="D458">
        <v>918.11800000000005</v>
      </c>
      <c r="E458">
        <v>134.578</v>
      </c>
      <c r="F458">
        <v>0</v>
      </c>
      <c r="G458">
        <v>5.2857599999999998E-2</v>
      </c>
      <c r="H458">
        <v>1</v>
      </c>
      <c r="I458">
        <v>0</v>
      </c>
    </row>
    <row r="459" spans="1:9" x14ac:dyDescent="0.25">
      <c r="A459" t="s">
        <v>39</v>
      </c>
      <c r="B459">
        <v>955.80899999999997</v>
      </c>
      <c r="C459">
        <v>945.50199999999995</v>
      </c>
      <c r="D459">
        <v>918.67700000000002</v>
      </c>
      <c r="E459">
        <v>134.54400000000001</v>
      </c>
      <c r="F459">
        <v>0</v>
      </c>
      <c r="G459">
        <v>5.2857599999999998E-2</v>
      </c>
      <c r="H459">
        <v>1</v>
      </c>
      <c r="I459">
        <v>0</v>
      </c>
    </row>
    <row r="460" spans="1:9" x14ac:dyDescent="0.25">
      <c r="A460" t="s">
        <v>39</v>
      </c>
      <c r="B460">
        <v>959.41300000000001</v>
      </c>
      <c r="C460">
        <v>949.60699999999997</v>
      </c>
      <c r="D460">
        <v>919.649</v>
      </c>
      <c r="E460">
        <v>134.613</v>
      </c>
      <c r="F460">
        <v>0</v>
      </c>
      <c r="G460">
        <v>5.2857599999999998E-2</v>
      </c>
      <c r="H460">
        <v>1</v>
      </c>
      <c r="I460">
        <v>0</v>
      </c>
    </row>
    <row r="461" spans="1:9" x14ac:dyDescent="0.25">
      <c r="A461" t="s">
        <v>39</v>
      </c>
      <c r="B461">
        <v>959.702</v>
      </c>
      <c r="C461">
        <v>949.53899999999999</v>
      </c>
      <c r="D461">
        <v>918.85900000000004</v>
      </c>
      <c r="E461">
        <v>134.57400000000001</v>
      </c>
      <c r="F461">
        <v>0</v>
      </c>
      <c r="G461">
        <v>5.2857599999999998E-2</v>
      </c>
      <c r="H461">
        <v>1</v>
      </c>
      <c r="I461">
        <v>0</v>
      </c>
    </row>
    <row r="462" spans="1:9" x14ac:dyDescent="0.25">
      <c r="A462" t="s">
        <v>39</v>
      </c>
      <c r="B462">
        <v>954.928</v>
      </c>
      <c r="C462">
        <v>945.03200000000004</v>
      </c>
      <c r="D462">
        <v>918.44</v>
      </c>
      <c r="E462">
        <v>134.637</v>
      </c>
      <c r="F462">
        <v>0</v>
      </c>
      <c r="G462">
        <v>5.2857599999999998E-2</v>
      </c>
      <c r="H462">
        <v>1</v>
      </c>
      <c r="I462">
        <v>0</v>
      </c>
    </row>
    <row r="463" spans="1:9" x14ac:dyDescent="0.25">
      <c r="A463" t="s">
        <v>39</v>
      </c>
      <c r="B463">
        <v>954.03200000000004</v>
      </c>
      <c r="C463">
        <v>944.09299999999996</v>
      </c>
      <c r="D463">
        <v>918.40300000000002</v>
      </c>
      <c r="E463">
        <v>134.565</v>
      </c>
      <c r="F463">
        <v>0</v>
      </c>
      <c r="G463">
        <v>5.2857599999999998E-2</v>
      </c>
      <c r="H463">
        <v>1</v>
      </c>
      <c r="I463">
        <v>0</v>
      </c>
    </row>
    <row r="464" spans="1:9" x14ac:dyDescent="0.25">
      <c r="A464" t="s">
        <v>39</v>
      </c>
      <c r="B464">
        <v>956.673</v>
      </c>
      <c r="C464">
        <v>945.98800000000006</v>
      </c>
      <c r="D464">
        <v>918.01300000000003</v>
      </c>
      <c r="E464">
        <v>134.63800000000001</v>
      </c>
      <c r="F464">
        <v>0</v>
      </c>
      <c r="G464">
        <v>5.2857599999999998E-2</v>
      </c>
      <c r="H464">
        <v>1</v>
      </c>
      <c r="I464">
        <v>0</v>
      </c>
    </row>
    <row r="465" spans="1:9" x14ac:dyDescent="0.25">
      <c r="A465" t="s">
        <v>39</v>
      </c>
      <c r="B465">
        <v>957.53</v>
      </c>
      <c r="C465">
        <v>947.43200000000002</v>
      </c>
      <c r="D465">
        <v>918.26199999999994</v>
      </c>
      <c r="E465">
        <v>134.49</v>
      </c>
      <c r="F465">
        <v>0</v>
      </c>
      <c r="G465">
        <v>5.2857599999999998E-2</v>
      </c>
      <c r="H465">
        <v>1</v>
      </c>
      <c r="I465">
        <v>0</v>
      </c>
    </row>
    <row r="466" spans="1:9" x14ac:dyDescent="0.25">
      <c r="A466" t="s">
        <v>39</v>
      </c>
      <c r="B466">
        <v>956.495</v>
      </c>
      <c r="C466">
        <v>946.16899999999998</v>
      </c>
      <c r="D466">
        <v>918.30899999999997</v>
      </c>
      <c r="E466">
        <v>134.578</v>
      </c>
      <c r="F466">
        <v>0</v>
      </c>
      <c r="G466">
        <v>5.2857599999999998E-2</v>
      </c>
      <c r="H466">
        <v>1</v>
      </c>
      <c r="I466">
        <v>0</v>
      </c>
    </row>
    <row r="467" spans="1:9" x14ac:dyDescent="0.25">
      <c r="A467" t="s">
        <v>39</v>
      </c>
      <c r="B467">
        <v>957.30799999999999</v>
      </c>
      <c r="C467">
        <v>946.75800000000004</v>
      </c>
      <c r="D467">
        <v>918.39300000000003</v>
      </c>
      <c r="E467">
        <v>134.55699999999999</v>
      </c>
      <c r="F467">
        <v>0</v>
      </c>
      <c r="G467">
        <v>5.2857599999999998E-2</v>
      </c>
      <c r="H467">
        <v>1</v>
      </c>
      <c r="I467">
        <v>0</v>
      </c>
    </row>
    <row r="468" spans="1:9" x14ac:dyDescent="0.25">
      <c r="A468" t="s">
        <v>39</v>
      </c>
      <c r="B468">
        <v>954.34400000000005</v>
      </c>
      <c r="C468">
        <v>943.95</v>
      </c>
      <c r="D468">
        <v>918.005</v>
      </c>
      <c r="E468">
        <v>134.619</v>
      </c>
      <c r="F468">
        <v>0</v>
      </c>
      <c r="G468">
        <v>5.2857599999999998E-2</v>
      </c>
      <c r="H468">
        <v>1</v>
      </c>
      <c r="I468">
        <v>0</v>
      </c>
    </row>
    <row r="469" spans="1:9" x14ac:dyDescent="0.25">
      <c r="A469" t="s">
        <v>39</v>
      </c>
      <c r="B469">
        <v>961.9</v>
      </c>
      <c r="C469">
        <v>951.20399999999995</v>
      </c>
      <c r="D469">
        <v>919.67899999999997</v>
      </c>
      <c r="E469">
        <v>134.72800000000001</v>
      </c>
      <c r="F469">
        <v>0</v>
      </c>
      <c r="G469">
        <v>5.2857599999999998E-2</v>
      </c>
      <c r="H469">
        <v>1</v>
      </c>
      <c r="I469">
        <v>0</v>
      </c>
    </row>
    <row r="470" spans="1:9" x14ac:dyDescent="0.25">
      <c r="A470" t="s">
        <v>39</v>
      </c>
      <c r="B470">
        <v>960.47199999999998</v>
      </c>
      <c r="C470">
        <v>949.93200000000002</v>
      </c>
      <c r="D470">
        <v>921.92499999999995</v>
      </c>
      <c r="E470">
        <v>134.607</v>
      </c>
      <c r="F470">
        <v>0</v>
      </c>
      <c r="G470">
        <v>5.2857599999999998E-2</v>
      </c>
      <c r="H470">
        <v>1</v>
      </c>
      <c r="I470">
        <v>0</v>
      </c>
    </row>
    <row r="471" spans="1:9" x14ac:dyDescent="0.25">
      <c r="A471" t="s">
        <v>39</v>
      </c>
      <c r="B471">
        <v>955.21799999999996</v>
      </c>
      <c r="C471">
        <v>944.89400000000001</v>
      </c>
      <c r="D471">
        <v>918.303</v>
      </c>
      <c r="E471">
        <v>134.614</v>
      </c>
      <c r="F471">
        <v>0</v>
      </c>
      <c r="G471">
        <v>5.2857599999999998E-2</v>
      </c>
      <c r="H471">
        <v>1</v>
      </c>
      <c r="I471">
        <v>0</v>
      </c>
    </row>
    <row r="472" spans="1:9" x14ac:dyDescent="0.25">
      <c r="A472" t="s">
        <v>39</v>
      </c>
      <c r="B472">
        <v>953.654</v>
      </c>
      <c r="C472">
        <v>943.49199999999996</v>
      </c>
      <c r="D472">
        <v>918.26700000000005</v>
      </c>
      <c r="E472">
        <v>134.685</v>
      </c>
      <c r="F472">
        <v>0</v>
      </c>
      <c r="G472">
        <v>5.2857599999999998E-2</v>
      </c>
      <c r="H472">
        <v>1</v>
      </c>
      <c r="I472">
        <v>0</v>
      </c>
    </row>
    <row r="473" spans="1:9" x14ac:dyDescent="0.25">
      <c r="A473" t="s">
        <v>39</v>
      </c>
      <c r="B473">
        <v>956.35799999999995</v>
      </c>
      <c r="C473">
        <v>945.34199999999998</v>
      </c>
      <c r="D473">
        <v>918.31600000000003</v>
      </c>
      <c r="E473">
        <v>134.661</v>
      </c>
      <c r="F473">
        <v>0</v>
      </c>
      <c r="G473">
        <v>5.2857599999999998E-2</v>
      </c>
      <c r="H473">
        <v>1</v>
      </c>
      <c r="I473">
        <v>0</v>
      </c>
    </row>
    <row r="474" spans="1:9" x14ac:dyDescent="0.25">
      <c r="A474" t="s">
        <v>39</v>
      </c>
      <c r="B474">
        <v>962.83600000000001</v>
      </c>
      <c r="C474">
        <v>952.84400000000005</v>
      </c>
      <c r="D474">
        <v>919.89</v>
      </c>
      <c r="E474">
        <v>134.53700000000001</v>
      </c>
      <c r="F474">
        <v>0</v>
      </c>
      <c r="G474">
        <v>5.2857599999999998E-2</v>
      </c>
      <c r="H474">
        <v>1</v>
      </c>
      <c r="I474">
        <v>0</v>
      </c>
    </row>
    <row r="475" spans="1:9" x14ac:dyDescent="0.25">
      <c r="A475" t="s">
        <v>39</v>
      </c>
      <c r="B475">
        <v>959.34</v>
      </c>
      <c r="C475">
        <v>948.96799999999996</v>
      </c>
      <c r="D475">
        <v>919.48500000000001</v>
      </c>
      <c r="E475">
        <v>134.63800000000001</v>
      </c>
      <c r="F475">
        <v>0</v>
      </c>
      <c r="G475">
        <v>5.2857599999999998E-2</v>
      </c>
      <c r="H475">
        <v>1</v>
      </c>
      <c r="I475">
        <v>0</v>
      </c>
    </row>
    <row r="476" spans="1:9" x14ac:dyDescent="0.25">
      <c r="A476" t="s">
        <v>39</v>
      </c>
      <c r="B476">
        <v>960.072</v>
      </c>
      <c r="C476">
        <v>949.47400000000005</v>
      </c>
      <c r="D476">
        <v>918.41899999999998</v>
      </c>
      <c r="E476">
        <v>134.684</v>
      </c>
      <c r="F476">
        <v>0</v>
      </c>
      <c r="G476">
        <v>5.2857599999999998E-2</v>
      </c>
      <c r="H476">
        <v>1</v>
      </c>
      <c r="I476">
        <v>0</v>
      </c>
    </row>
    <row r="477" spans="1:9" x14ac:dyDescent="0.25">
      <c r="A477" t="s">
        <v>39</v>
      </c>
      <c r="B477">
        <v>957.11099999999999</v>
      </c>
      <c r="C477">
        <v>946.84100000000001</v>
      </c>
      <c r="D477">
        <v>919.07500000000005</v>
      </c>
      <c r="E477">
        <v>134.56899999999999</v>
      </c>
      <c r="F477">
        <v>0</v>
      </c>
      <c r="G477">
        <v>5.2857599999999998E-2</v>
      </c>
      <c r="H477">
        <v>1</v>
      </c>
      <c r="I477">
        <v>0</v>
      </c>
    </row>
    <row r="478" spans="1:9" x14ac:dyDescent="0.25">
      <c r="A478" t="s">
        <v>39</v>
      </c>
      <c r="B478">
        <v>954.66099999999994</v>
      </c>
      <c r="C478">
        <v>943.40499999999997</v>
      </c>
      <c r="D478">
        <v>918.25</v>
      </c>
      <c r="E478">
        <v>134.661</v>
      </c>
      <c r="F478">
        <v>0</v>
      </c>
      <c r="G478">
        <v>5.2857599999999998E-2</v>
      </c>
      <c r="H478">
        <v>1</v>
      </c>
      <c r="I478">
        <v>0</v>
      </c>
    </row>
    <row r="479" spans="1:9" x14ac:dyDescent="0.25">
      <c r="A479" t="s">
        <v>39</v>
      </c>
      <c r="B479">
        <v>964.80799999999999</v>
      </c>
      <c r="C479">
        <v>954.154</v>
      </c>
      <c r="D479">
        <v>920.40800000000002</v>
      </c>
      <c r="E479">
        <v>134.678</v>
      </c>
      <c r="F479">
        <v>0</v>
      </c>
      <c r="G479">
        <v>5.2857599999999998E-2</v>
      </c>
      <c r="H479">
        <v>1</v>
      </c>
      <c r="I479">
        <v>0</v>
      </c>
    </row>
    <row r="480" spans="1:9" x14ac:dyDescent="0.25">
      <c r="A480" t="s">
        <v>39</v>
      </c>
      <c r="B480">
        <v>963.04200000000003</v>
      </c>
      <c r="C480">
        <v>952.10299999999995</v>
      </c>
      <c r="D480">
        <v>919.84699999999998</v>
      </c>
      <c r="E480">
        <v>134.63200000000001</v>
      </c>
      <c r="F480">
        <v>0</v>
      </c>
      <c r="G480">
        <v>5.2857599999999998E-2</v>
      </c>
      <c r="H480">
        <v>1</v>
      </c>
      <c r="I480">
        <v>0</v>
      </c>
    </row>
    <row r="481" spans="1:9" x14ac:dyDescent="0.25">
      <c r="A481" t="s">
        <v>39</v>
      </c>
      <c r="B481">
        <v>963.58900000000006</v>
      </c>
      <c r="C481">
        <v>953.09299999999996</v>
      </c>
      <c r="D481">
        <v>920.10500000000002</v>
      </c>
      <c r="E481">
        <v>134.54300000000001</v>
      </c>
      <c r="F481">
        <v>0</v>
      </c>
      <c r="G481">
        <v>5.2857599999999998E-2</v>
      </c>
      <c r="H481">
        <v>1</v>
      </c>
      <c r="I481">
        <v>0</v>
      </c>
    </row>
    <row r="482" spans="1:9" x14ac:dyDescent="0.25">
      <c r="A482" t="s">
        <v>39</v>
      </c>
      <c r="B482">
        <v>963.26700000000005</v>
      </c>
      <c r="C482">
        <v>952.81600000000003</v>
      </c>
      <c r="D482">
        <v>919.86900000000003</v>
      </c>
      <c r="E482">
        <v>134.54400000000001</v>
      </c>
      <c r="F482">
        <v>0</v>
      </c>
      <c r="G482">
        <v>5.2857599999999998E-2</v>
      </c>
      <c r="H482">
        <v>1</v>
      </c>
      <c r="I482">
        <v>0</v>
      </c>
    </row>
    <row r="483" spans="1:9" x14ac:dyDescent="0.25">
      <c r="A483" t="s">
        <v>39</v>
      </c>
      <c r="B483">
        <v>962.74099999999999</v>
      </c>
      <c r="C483">
        <v>951.58100000000002</v>
      </c>
      <c r="D483">
        <v>920.62400000000002</v>
      </c>
      <c r="E483">
        <v>134.84</v>
      </c>
      <c r="F483">
        <v>0</v>
      </c>
      <c r="G483">
        <v>5.2857599999999998E-2</v>
      </c>
      <c r="H483">
        <v>1</v>
      </c>
      <c r="I483">
        <v>0</v>
      </c>
    </row>
    <row r="484" spans="1:9" x14ac:dyDescent="0.25">
      <c r="A484" t="s">
        <v>39</v>
      </c>
      <c r="B484">
        <v>970.26199999999994</v>
      </c>
      <c r="C484">
        <v>960.01700000000005</v>
      </c>
      <c r="D484">
        <v>925.7</v>
      </c>
      <c r="E484">
        <v>135.50700000000001</v>
      </c>
      <c r="F484">
        <v>0</v>
      </c>
      <c r="G484">
        <v>5.2857599999999998E-2</v>
      </c>
      <c r="H484">
        <v>1</v>
      </c>
      <c r="I484">
        <v>0</v>
      </c>
    </row>
    <row r="485" spans="1:9" x14ac:dyDescent="0.25">
      <c r="A485" t="s">
        <v>39</v>
      </c>
      <c r="B485">
        <v>969.779</v>
      </c>
      <c r="C485">
        <v>959.18399999999997</v>
      </c>
      <c r="D485">
        <v>926.14499999999998</v>
      </c>
      <c r="E485">
        <v>135.41999999999999</v>
      </c>
      <c r="F485">
        <v>0</v>
      </c>
      <c r="G485">
        <v>5.2857599999999998E-2</v>
      </c>
      <c r="H485">
        <v>1</v>
      </c>
      <c r="I485">
        <v>0</v>
      </c>
    </row>
    <row r="486" spans="1:9" x14ac:dyDescent="0.25">
      <c r="A486" t="s">
        <v>39</v>
      </c>
      <c r="B486">
        <v>967.46500000000003</v>
      </c>
      <c r="C486">
        <v>954.00400000000002</v>
      </c>
      <c r="D486">
        <v>925.17</v>
      </c>
      <c r="E486">
        <v>135.44200000000001</v>
      </c>
      <c r="F486">
        <v>0</v>
      </c>
      <c r="G486">
        <v>5.2857599999999998E-2</v>
      </c>
      <c r="H486">
        <v>1</v>
      </c>
      <c r="I486">
        <v>0</v>
      </c>
    </row>
    <row r="487" spans="1:9" x14ac:dyDescent="0.25">
      <c r="A487" t="s">
        <v>39</v>
      </c>
      <c r="B487">
        <v>965.61400000000003</v>
      </c>
      <c r="C487">
        <v>955.298</v>
      </c>
      <c r="D487">
        <v>925.41099999999994</v>
      </c>
      <c r="E487">
        <v>135.553</v>
      </c>
      <c r="F487">
        <v>0</v>
      </c>
      <c r="G487">
        <v>5.2857599999999998E-2</v>
      </c>
      <c r="H487">
        <v>1</v>
      </c>
      <c r="I487">
        <v>0</v>
      </c>
    </row>
    <row r="488" spans="1:9" x14ac:dyDescent="0.25">
      <c r="A488" t="s">
        <v>39</v>
      </c>
      <c r="B488">
        <v>970.33799999999997</v>
      </c>
      <c r="C488">
        <v>959.84799999999996</v>
      </c>
      <c r="D488">
        <v>926.31500000000005</v>
      </c>
      <c r="E488">
        <v>135.44300000000001</v>
      </c>
      <c r="F488">
        <v>0</v>
      </c>
      <c r="G488">
        <v>5.2857599999999998E-2</v>
      </c>
      <c r="H488">
        <v>1</v>
      </c>
      <c r="I488">
        <v>0</v>
      </c>
    </row>
    <row r="489" spans="1:9" x14ac:dyDescent="0.25">
      <c r="A489" t="s">
        <v>39</v>
      </c>
      <c r="B489">
        <v>969.18700000000001</v>
      </c>
      <c r="C489">
        <v>959.03599999999994</v>
      </c>
      <c r="D489">
        <v>926.18700000000001</v>
      </c>
      <c r="E489">
        <v>135.50200000000001</v>
      </c>
      <c r="F489">
        <v>0</v>
      </c>
      <c r="G489">
        <v>5.2857599999999998E-2</v>
      </c>
      <c r="H489">
        <v>1</v>
      </c>
      <c r="I489">
        <v>0</v>
      </c>
    </row>
    <row r="490" spans="1:9" x14ac:dyDescent="0.25">
      <c r="A490" t="s">
        <v>39</v>
      </c>
      <c r="B490">
        <v>967.04</v>
      </c>
      <c r="C490">
        <v>956.65800000000002</v>
      </c>
      <c r="D490">
        <v>925.53200000000004</v>
      </c>
      <c r="E490">
        <v>135.33600000000001</v>
      </c>
      <c r="F490">
        <v>0</v>
      </c>
      <c r="G490">
        <v>5.2857599999999998E-2</v>
      </c>
      <c r="H490">
        <v>1</v>
      </c>
      <c r="I490">
        <v>0</v>
      </c>
    </row>
    <row r="491" spans="1:9" x14ac:dyDescent="0.25">
      <c r="A491" t="s">
        <v>39</v>
      </c>
      <c r="B491">
        <v>965.20899999999995</v>
      </c>
      <c r="C491">
        <v>954.69899999999996</v>
      </c>
      <c r="D491">
        <v>925.15</v>
      </c>
      <c r="E491">
        <v>135.36699999999999</v>
      </c>
      <c r="F491">
        <v>0</v>
      </c>
      <c r="G491">
        <v>5.2857599999999998E-2</v>
      </c>
      <c r="H491">
        <v>1</v>
      </c>
      <c r="I491">
        <v>0</v>
      </c>
    </row>
    <row r="492" spans="1:9" x14ac:dyDescent="0.25">
      <c r="A492" t="s">
        <v>39</v>
      </c>
      <c r="B492">
        <v>967.95500000000004</v>
      </c>
      <c r="C492">
        <v>957.16800000000001</v>
      </c>
      <c r="D492">
        <v>926.14700000000005</v>
      </c>
      <c r="E492">
        <v>135.55000000000001</v>
      </c>
      <c r="F492">
        <v>0</v>
      </c>
      <c r="G492">
        <v>5.2857599999999998E-2</v>
      </c>
      <c r="H492">
        <v>1</v>
      </c>
      <c r="I492">
        <v>0</v>
      </c>
    </row>
    <row r="493" spans="1:9" x14ac:dyDescent="0.25">
      <c r="A493" t="s">
        <v>39</v>
      </c>
      <c r="B493">
        <v>965.06100000000004</v>
      </c>
      <c r="C493">
        <v>954.76400000000001</v>
      </c>
      <c r="D493">
        <v>925.15099999999995</v>
      </c>
      <c r="E493">
        <v>135.40600000000001</v>
      </c>
      <c r="F493">
        <v>0</v>
      </c>
      <c r="G493">
        <v>5.2857599999999998E-2</v>
      </c>
      <c r="H493">
        <v>1</v>
      </c>
      <c r="I493">
        <v>0</v>
      </c>
    </row>
    <row r="494" spans="1:9" x14ac:dyDescent="0.25">
      <c r="A494" t="s">
        <v>39</v>
      </c>
      <c r="B494">
        <v>965.03700000000003</v>
      </c>
      <c r="C494">
        <v>954.60699999999997</v>
      </c>
      <c r="D494">
        <v>924.63900000000001</v>
      </c>
      <c r="E494">
        <v>135.32900000000001</v>
      </c>
      <c r="F494">
        <v>0</v>
      </c>
      <c r="G494">
        <v>5.2857599999999998E-2</v>
      </c>
      <c r="H494">
        <v>1</v>
      </c>
      <c r="I494">
        <v>0</v>
      </c>
    </row>
    <row r="495" spans="1:9" x14ac:dyDescent="0.25">
      <c r="A495" t="s">
        <v>39</v>
      </c>
      <c r="B495">
        <v>971.01599999999996</v>
      </c>
      <c r="C495">
        <v>960.404</v>
      </c>
      <c r="D495">
        <v>925.56100000000004</v>
      </c>
      <c r="E495">
        <v>135.54300000000001</v>
      </c>
      <c r="F495">
        <v>0</v>
      </c>
      <c r="G495">
        <v>5.2857599999999998E-2</v>
      </c>
      <c r="H495">
        <v>1</v>
      </c>
      <c r="I495">
        <v>0</v>
      </c>
    </row>
    <row r="496" spans="1:9" x14ac:dyDescent="0.25">
      <c r="A496" t="s">
        <v>39</v>
      </c>
      <c r="B496">
        <v>972.8</v>
      </c>
      <c r="C496">
        <v>962.59900000000005</v>
      </c>
      <c r="D496">
        <v>926.524</v>
      </c>
      <c r="E496">
        <v>135.50200000000001</v>
      </c>
      <c r="F496">
        <v>0</v>
      </c>
      <c r="G496">
        <v>5.2857599999999998E-2</v>
      </c>
      <c r="H496">
        <v>1</v>
      </c>
      <c r="I496">
        <v>0</v>
      </c>
    </row>
    <row r="497" spans="1:25" x14ac:dyDescent="0.25">
      <c r="A497" t="s">
        <v>39</v>
      </c>
      <c r="B497">
        <v>969.19</v>
      </c>
      <c r="C497">
        <v>958.57899999999995</v>
      </c>
      <c r="D497">
        <v>925.90200000000004</v>
      </c>
      <c r="E497">
        <v>135.43199999999999</v>
      </c>
      <c r="F497">
        <v>0</v>
      </c>
      <c r="G497">
        <v>5.2857599999999998E-2</v>
      </c>
      <c r="H497">
        <v>1</v>
      </c>
      <c r="I497">
        <v>0</v>
      </c>
    </row>
    <row r="498" spans="1:25" x14ac:dyDescent="0.25">
      <c r="A498" t="s">
        <v>39</v>
      </c>
      <c r="B498">
        <v>965.97799999999995</v>
      </c>
      <c r="C498">
        <v>955.46</v>
      </c>
      <c r="D498">
        <v>925.42899999999997</v>
      </c>
      <c r="E498">
        <v>135.40299999999999</v>
      </c>
      <c r="F498">
        <v>0</v>
      </c>
      <c r="G498">
        <v>5.2857599999999998E-2</v>
      </c>
      <c r="H498">
        <v>1</v>
      </c>
      <c r="I498">
        <v>0</v>
      </c>
    </row>
    <row r="499" spans="1:25" x14ac:dyDescent="0.25">
      <c r="A499" t="s">
        <v>39</v>
      </c>
      <c r="B499">
        <v>969.13</v>
      </c>
      <c r="C499">
        <v>958.428</v>
      </c>
      <c r="D499">
        <v>926.13599999999997</v>
      </c>
      <c r="E499">
        <v>135.53</v>
      </c>
      <c r="F499">
        <v>0</v>
      </c>
      <c r="G499">
        <v>5.2857599999999998E-2</v>
      </c>
      <c r="H499">
        <v>1</v>
      </c>
      <c r="I499">
        <v>0</v>
      </c>
    </row>
    <row r="500" spans="1:25" x14ac:dyDescent="0.25">
      <c r="A500" t="s">
        <v>39</v>
      </c>
      <c r="B500">
        <v>967.46199999999999</v>
      </c>
      <c r="C500">
        <v>957.16700000000003</v>
      </c>
      <c r="D500">
        <v>924.72199999999998</v>
      </c>
      <c r="E500">
        <v>135.583</v>
      </c>
      <c r="F500">
        <v>0</v>
      </c>
      <c r="G500">
        <v>5.2857599999999998E-2</v>
      </c>
      <c r="H500">
        <v>1</v>
      </c>
      <c r="I500">
        <v>0</v>
      </c>
    </row>
    <row r="501" spans="1:25" x14ac:dyDescent="0.25">
      <c r="A501" t="s">
        <v>39</v>
      </c>
      <c r="B501">
        <v>964.21299999999997</v>
      </c>
      <c r="C501">
        <v>953.31299999999999</v>
      </c>
      <c r="D501">
        <v>924.99300000000005</v>
      </c>
      <c r="E501">
        <v>135.48500000000001</v>
      </c>
      <c r="F501">
        <v>0</v>
      </c>
      <c r="G501">
        <v>5.2857599999999998E-2</v>
      </c>
      <c r="H501">
        <v>1</v>
      </c>
      <c r="I501">
        <v>0</v>
      </c>
    </row>
    <row r="502" spans="1:25" x14ac:dyDescent="0.25">
      <c r="A502" t="s">
        <v>39</v>
      </c>
      <c r="B502">
        <v>968.01599999999996</v>
      </c>
      <c r="C502">
        <v>957.41300000000001</v>
      </c>
      <c r="D502">
        <v>925.65</v>
      </c>
      <c r="E502">
        <v>135.25800000000001</v>
      </c>
      <c r="F502">
        <v>0</v>
      </c>
      <c r="G502">
        <v>5.2857599999999998E-2</v>
      </c>
      <c r="H502">
        <v>1</v>
      </c>
      <c r="I502">
        <v>0</v>
      </c>
    </row>
    <row r="503" spans="1:25" x14ac:dyDescent="0.25">
      <c r="A503" t="s">
        <v>39</v>
      </c>
      <c r="B503">
        <v>974.24400000000003</v>
      </c>
      <c r="C503">
        <v>963.70699999999999</v>
      </c>
      <c r="D503">
        <v>925.74400000000003</v>
      </c>
      <c r="E503">
        <v>135.55199999999999</v>
      </c>
      <c r="F503">
        <v>0</v>
      </c>
      <c r="G503">
        <v>5.2857599999999998E-2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39</v>
      </c>
      <c r="B504">
        <v>965.17399999999998</v>
      </c>
      <c r="C504">
        <v>954.70299999999997</v>
      </c>
      <c r="D504">
        <v>925.40200000000004</v>
      </c>
      <c r="E504">
        <v>135.42599999999999</v>
      </c>
      <c r="F504">
        <v>0</v>
      </c>
      <c r="G504">
        <v>5.2857599999999998E-2</v>
      </c>
      <c r="H504">
        <v>1</v>
      </c>
      <c r="I504">
        <v>0</v>
      </c>
      <c r="R504">
        <f>AVERAGE(B455:B504)</f>
        <v>962.27964000000031</v>
      </c>
      <c r="S504">
        <f>AVERAGE(C455:C504)</f>
        <v>951.77046000000018</v>
      </c>
      <c r="U504">
        <f>_xlfn.VAR.P(B455:B504)</f>
        <v>34.477209270399989</v>
      </c>
      <c r="V504">
        <f>_xlfn.VAR.P(C455:C504)</f>
        <v>33.537214368400015</v>
      </c>
      <c r="X504">
        <f>1.96*SQRT(U504)/50</f>
        <v>0.23017180290658421</v>
      </c>
      <c r="Y504">
        <f>1.96*SQRT(V504)/50</f>
        <v>0.22701238972148235</v>
      </c>
    </row>
    <row r="505" spans="1:25" x14ac:dyDescent="0.25">
      <c r="A505" t="s">
        <v>38</v>
      </c>
      <c r="B505">
        <v>48233.341800000002</v>
      </c>
      <c r="C505" t="s">
        <v>36</v>
      </c>
    </row>
    <row r="506" spans="1:25" x14ac:dyDescent="0.25">
      <c r="A506" t="s">
        <v>40</v>
      </c>
      <c r="B506">
        <v>926.53399999999999</v>
      </c>
      <c r="C506">
        <v>921.74800000000005</v>
      </c>
      <c r="D506">
        <v>886.89099999999996</v>
      </c>
      <c r="E506">
        <v>78.961699999999993</v>
      </c>
      <c r="F506">
        <v>0</v>
      </c>
      <c r="G506">
        <v>5.2857599999999998E-2</v>
      </c>
      <c r="H506">
        <v>1</v>
      </c>
      <c r="I506">
        <v>0</v>
      </c>
    </row>
    <row r="507" spans="1:25" x14ac:dyDescent="0.25">
      <c r="A507" t="s">
        <v>40</v>
      </c>
      <c r="B507">
        <v>924.49900000000002</v>
      </c>
      <c r="C507">
        <v>919.93700000000001</v>
      </c>
      <c r="D507">
        <v>886.50599999999997</v>
      </c>
      <c r="E507">
        <v>78.850499999999997</v>
      </c>
      <c r="F507">
        <v>0</v>
      </c>
      <c r="G507">
        <v>5.2857599999999998E-2</v>
      </c>
      <c r="H507">
        <v>1</v>
      </c>
      <c r="I507">
        <v>0</v>
      </c>
    </row>
    <row r="508" spans="1:25" x14ac:dyDescent="0.25">
      <c r="A508" t="s">
        <v>40</v>
      </c>
      <c r="B508">
        <v>924.40200000000004</v>
      </c>
      <c r="C508">
        <v>920.04399999999998</v>
      </c>
      <c r="D508">
        <v>886.57100000000003</v>
      </c>
      <c r="E508">
        <v>78.989500000000007</v>
      </c>
      <c r="F508">
        <v>0</v>
      </c>
      <c r="G508">
        <v>5.2857599999999998E-2</v>
      </c>
      <c r="H508">
        <v>1</v>
      </c>
      <c r="I508">
        <v>0</v>
      </c>
    </row>
    <row r="509" spans="1:25" x14ac:dyDescent="0.25">
      <c r="A509" t="s">
        <v>40</v>
      </c>
      <c r="B509">
        <v>931.25400000000002</v>
      </c>
      <c r="C509">
        <v>923.91499999999996</v>
      </c>
      <c r="D509">
        <v>886.30600000000004</v>
      </c>
      <c r="E509">
        <v>78.920500000000004</v>
      </c>
      <c r="F509">
        <v>0</v>
      </c>
      <c r="G509">
        <v>5.2857599999999998E-2</v>
      </c>
      <c r="H509">
        <v>1</v>
      </c>
      <c r="I509">
        <v>0</v>
      </c>
    </row>
    <row r="510" spans="1:25" x14ac:dyDescent="0.25">
      <c r="A510" t="s">
        <v>40</v>
      </c>
      <c r="B510">
        <v>926.90599999999995</v>
      </c>
      <c r="C510">
        <v>921.56799999999998</v>
      </c>
      <c r="D510">
        <v>886.13499999999999</v>
      </c>
      <c r="E510">
        <v>79.031400000000005</v>
      </c>
      <c r="F510">
        <v>0</v>
      </c>
      <c r="G510">
        <v>5.2857599999999998E-2</v>
      </c>
      <c r="H510">
        <v>1</v>
      </c>
      <c r="I510">
        <v>0</v>
      </c>
    </row>
    <row r="511" spans="1:25" x14ac:dyDescent="0.25">
      <c r="A511" t="s">
        <v>40</v>
      </c>
      <c r="B511">
        <v>930.74099999999999</v>
      </c>
      <c r="C511">
        <v>925.62300000000005</v>
      </c>
      <c r="D511">
        <v>887.20699999999999</v>
      </c>
      <c r="E511">
        <v>78.939099999999996</v>
      </c>
      <c r="F511">
        <v>0</v>
      </c>
      <c r="G511">
        <v>5.2857599999999998E-2</v>
      </c>
      <c r="H511">
        <v>1</v>
      </c>
      <c r="I511">
        <v>0</v>
      </c>
    </row>
    <row r="512" spans="1:25" x14ac:dyDescent="0.25">
      <c r="A512" t="s">
        <v>40</v>
      </c>
      <c r="B512">
        <v>918.77</v>
      </c>
      <c r="C512">
        <v>913.93899999999996</v>
      </c>
      <c r="D512">
        <v>885.54399999999998</v>
      </c>
      <c r="E512">
        <v>78.975200000000001</v>
      </c>
      <c r="F512">
        <v>0</v>
      </c>
      <c r="G512">
        <v>5.2857599999999998E-2</v>
      </c>
      <c r="H512">
        <v>1</v>
      </c>
      <c r="I512">
        <v>0</v>
      </c>
    </row>
    <row r="513" spans="1:9" x14ac:dyDescent="0.25">
      <c r="A513" t="s">
        <v>40</v>
      </c>
      <c r="B513">
        <v>922.12800000000004</v>
      </c>
      <c r="C513">
        <v>917.327</v>
      </c>
      <c r="D513">
        <v>886.202</v>
      </c>
      <c r="E513">
        <v>78.929500000000004</v>
      </c>
      <c r="F513">
        <v>0</v>
      </c>
      <c r="G513">
        <v>5.2857599999999998E-2</v>
      </c>
      <c r="H513">
        <v>1</v>
      </c>
      <c r="I513">
        <v>0</v>
      </c>
    </row>
    <row r="514" spans="1:9" x14ac:dyDescent="0.25">
      <c r="A514" t="s">
        <v>40</v>
      </c>
      <c r="B514">
        <v>927.65499999999997</v>
      </c>
      <c r="C514">
        <v>922.70100000000002</v>
      </c>
      <c r="D514">
        <v>885.99699999999996</v>
      </c>
      <c r="E514">
        <v>78.7761</v>
      </c>
      <c r="F514">
        <v>0</v>
      </c>
      <c r="G514">
        <v>5.2857599999999998E-2</v>
      </c>
      <c r="H514">
        <v>1</v>
      </c>
      <c r="I514">
        <v>0</v>
      </c>
    </row>
    <row r="515" spans="1:9" x14ac:dyDescent="0.25">
      <c r="A515" t="s">
        <v>40</v>
      </c>
      <c r="B515">
        <v>921.67</v>
      </c>
      <c r="C515">
        <v>916.82399999999996</v>
      </c>
      <c r="D515">
        <v>886.11400000000003</v>
      </c>
      <c r="E515">
        <v>79.182699999999997</v>
      </c>
      <c r="F515">
        <v>0</v>
      </c>
      <c r="G515">
        <v>5.2857599999999998E-2</v>
      </c>
      <c r="H515">
        <v>1</v>
      </c>
      <c r="I515">
        <v>0</v>
      </c>
    </row>
    <row r="516" spans="1:9" x14ac:dyDescent="0.25">
      <c r="A516" t="s">
        <v>40</v>
      </c>
      <c r="B516">
        <v>919.05700000000002</v>
      </c>
      <c r="C516">
        <v>914.52700000000004</v>
      </c>
      <c r="D516">
        <v>885.65599999999995</v>
      </c>
      <c r="E516">
        <v>79.039400000000001</v>
      </c>
      <c r="F516">
        <v>0</v>
      </c>
      <c r="G516">
        <v>5.2857599999999998E-2</v>
      </c>
      <c r="H516">
        <v>1</v>
      </c>
      <c r="I516">
        <v>0</v>
      </c>
    </row>
    <row r="517" spans="1:9" x14ac:dyDescent="0.25">
      <c r="A517" t="s">
        <v>40</v>
      </c>
      <c r="B517">
        <v>919.08500000000004</v>
      </c>
      <c r="C517">
        <v>914.33699999999999</v>
      </c>
      <c r="D517">
        <v>884.99300000000005</v>
      </c>
      <c r="E517">
        <v>78.967299999999994</v>
      </c>
      <c r="F517">
        <v>0</v>
      </c>
      <c r="G517">
        <v>5.2857599999999998E-2</v>
      </c>
      <c r="H517">
        <v>1</v>
      </c>
      <c r="I517">
        <v>0</v>
      </c>
    </row>
    <row r="518" spans="1:9" x14ac:dyDescent="0.25">
      <c r="A518" t="s">
        <v>40</v>
      </c>
      <c r="B518">
        <v>919.73800000000006</v>
      </c>
      <c r="C518">
        <v>914.96900000000005</v>
      </c>
      <c r="D518">
        <v>885.42</v>
      </c>
      <c r="E518">
        <v>79.069100000000006</v>
      </c>
      <c r="F518">
        <v>0</v>
      </c>
      <c r="G518">
        <v>5.2857599999999998E-2</v>
      </c>
      <c r="H518">
        <v>1</v>
      </c>
      <c r="I518">
        <v>0</v>
      </c>
    </row>
    <row r="519" spans="1:9" x14ac:dyDescent="0.25">
      <c r="A519" t="s">
        <v>40</v>
      </c>
      <c r="B519">
        <v>921.524</v>
      </c>
      <c r="C519">
        <v>917.30899999999997</v>
      </c>
      <c r="D519">
        <v>885.548</v>
      </c>
      <c r="E519">
        <v>79.073800000000006</v>
      </c>
      <c r="F519">
        <v>0</v>
      </c>
      <c r="G519">
        <v>5.2857599999999998E-2</v>
      </c>
      <c r="H519">
        <v>1</v>
      </c>
      <c r="I519">
        <v>0</v>
      </c>
    </row>
    <row r="520" spans="1:9" x14ac:dyDescent="0.25">
      <c r="A520" t="s">
        <v>40</v>
      </c>
      <c r="B520">
        <v>917.53700000000003</v>
      </c>
      <c r="C520">
        <v>913.24599999999998</v>
      </c>
      <c r="D520">
        <v>884.73400000000004</v>
      </c>
      <c r="E520">
        <v>78.909300000000002</v>
      </c>
      <c r="F520">
        <v>0</v>
      </c>
      <c r="G520">
        <v>5.2857599999999998E-2</v>
      </c>
      <c r="H520">
        <v>1</v>
      </c>
      <c r="I520">
        <v>0</v>
      </c>
    </row>
    <row r="521" spans="1:9" x14ac:dyDescent="0.25">
      <c r="A521" t="s">
        <v>40</v>
      </c>
      <c r="B521">
        <v>915.07100000000003</v>
      </c>
      <c r="C521">
        <v>910.86900000000003</v>
      </c>
      <c r="D521">
        <v>884.53300000000002</v>
      </c>
      <c r="E521">
        <v>78.992400000000004</v>
      </c>
      <c r="F521">
        <v>0</v>
      </c>
      <c r="G521">
        <v>5.2857599999999998E-2</v>
      </c>
      <c r="H521">
        <v>1</v>
      </c>
      <c r="I521">
        <v>0</v>
      </c>
    </row>
    <row r="522" spans="1:9" x14ac:dyDescent="0.25">
      <c r="A522" t="s">
        <v>40</v>
      </c>
      <c r="B522">
        <v>916.97199999999998</v>
      </c>
      <c r="C522">
        <v>912.64400000000001</v>
      </c>
      <c r="D522">
        <v>884.69200000000001</v>
      </c>
      <c r="E522">
        <v>78.978399999999993</v>
      </c>
      <c r="F522">
        <v>0</v>
      </c>
      <c r="G522">
        <v>5.2857599999999998E-2</v>
      </c>
      <c r="H522">
        <v>1</v>
      </c>
      <c r="I522">
        <v>0</v>
      </c>
    </row>
    <row r="523" spans="1:9" x14ac:dyDescent="0.25">
      <c r="A523" t="s">
        <v>40</v>
      </c>
      <c r="B523">
        <v>917.11400000000003</v>
      </c>
      <c r="C523">
        <v>912.53899999999999</v>
      </c>
      <c r="D523">
        <v>884.49</v>
      </c>
      <c r="E523">
        <v>78.953100000000006</v>
      </c>
      <c r="F523">
        <v>0</v>
      </c>
      <c r="G523">
        <v>5.2857599999999998E-2</v>
      </c>
      <c r="H523">
        <v>1</v>
      </c>
      <c r="I523">
        <v>0</v>
      </c>
    </row>
    <row r="524" spans="1:9" x14ac:dyDescent="0.25">
      <c r="A524" t="s">
        <v>40</v>
      </c>
      <c r="B524">
        <v>918.26900000000001</v>
      </c>
      <c r="C524">
        <v>913.65599999999995</v>
      </c>
      <c r="D524">
        <v>885.09900000000005</v>
      </c>
      <c r="E524">
        <v>78.908500000000004</v>
      </c>
      <c r="F524">
        <v>0</v>
      </c>
      <c r="G524">
        <v>5.2857599999999998E-2</v>
      </c>
      <c r="H524">
        <v>1</v>
      </c>
      <c r="I524">
        <v>0</v>
      </c>
    </row>
    <row r="525" spans="1:9" x14ac:dyDescent="0.25">
      <c r="A525" t="s">
        <v>40</v>
      </c>
      <c r="B525">
        <v>926.803</v>
      </c>
      <c r="C525">
        <v>921.73900000000003</v>
      </c>
      <c r="D525">
        <v>886.54399999999998</v>
      </c>
      <c r="E525">
        <v>78.898899999999998</v>
      </c>
      <c r="F525">
        <v>0</v>
      </c>
      <c r="G525">
        <v>5.2857599999999998E-2</v>
      </c>
      <c r="H525">
        <v>1</v>
      </c>
      <c r="I525">
        <v>0</v>
      </c>
    </row>
    <row r="526" spans="1:9" x14ac:dyDescent="0.25">
      <c r="A526" t="s">
        <v>40</v>
      </c>
      <c r="B526">
        <v>921.85599999999999</v>
      </c>
      <c r="C526">
        <v>916.84799999999996</v>
      </c>
      <c r="D526">
        <v>885.77099999999996</v>
      </c>
      <c r="E526">
        <v>78.881299999999996</v>
      </c>
      <c r="F526">
        <v>0</v>
      </c>
      <c r="G526">
        <v>5.2857599999999998E-2</v>
      </c>
      <c r="H526">
        <v>1</v>
      </c>
      <c r="I526">
        <v>0</v>
      </c>
    </row>
    <row r="527" spans="1:9" x14ac:dyDescent="0.25">
      <c r="A527" t="s">
        <v>40</v>
      </c>
      <c r="B527">
        <v>916.29300000000001</v>
      </c>
      <c r="C527">
        <v>911.505</v>
      </c>
      <c r="D527">
        <v>884.77200000000005</v>
      </c>
      <c r="E527">
        <v>78.922700000000006</v>
      </c>
      <c r="F527">
        <v>0</v>
      </c>
      <c r="G527">
        <v>5.2857599999999998E-2</v>
      </c>
      <c r="H527">
        <v>1</v>
      </c>
      <c r="I527">
        <v>0</v>
      </c>
    </row>
    <row r="528" spans="1:9" x14ac:dyDescent="0.25">
      <c r="A528" t="s">
        <v>40</v>
      </c>
      <c r="B528">
        <v>916.63</v>
      </c>
      <c r="C528">
        <v>911.99800000000005</v>
      </c>
      <c r="D528">
        <v>885.05399999999997</v>
      </c>
      <c r="E528">
        <v>78.883200000000002</v>
      </c>
      <c r="F528">
        <v>0</v>
      </c>
      <c r="G528">
        <v>5.2857599999999998E-2</v>
      </c>
      <c r="H528">
        <v>1</v>
      </c>
      <c r="I528">
        <v>0</v>
      </c>
    </row>
    <row r="529" spans="1:9" x14ac:dyDescent="0.25">
      <c r="A529" t="s">
        <v>40</v>
      </c>
      <c r="B529">
        <v>926.87900000000002</v>
      </c>
      <c r="C529">
        <v>922.18499999999995</v>
      </c>
      <c r="D529">
        <v>886.76499999999999</v>
      </c>
      <c r="E529">
        <v>78.938000000000002</v>
      </c>
      <c r="F529">
        <v>0</v>
      </c>
      <c r="G529">
        <v>5.2857599999999998E-2</v>
      </c>
      <c r="H529">
        <v>1</v>
      </c>
      <c r="I529">
        <v>0</v>
      </c>
    </row>
    <row r="530" spans="1:9" x14ac:dyDescent="0.25">
      <c r="A530" t="s">
        <v>40</v>
      </c>
      <c r="B530">
        <v>925.17899999999997</v>
      </c>
      <c r="C530">
        <v>920.36199999999997</v>
      </c>
      <c r="D530">
        <v>885.84100000000001</v>
      </c>
      <c r="E530">
        <v>78.9482</v>
      </c>
      <c r="F530">
        <v>0</v>
      </c>
      <c r="G530">
        <v>5.2857599999999998E-2</v>
      </c>
      <c r="H530">
        <v>1</v>
      </c>
      <c r="I530">
        <v>0</v>
      </c>
    </row>
    <row r="531" spans="1:9" x14ac:dyDescent="0.25">
      <c r="A531" t="s">
        <v>40</v>
      </c>
      <c r="B531">
        <v>929.67100000000005</v>
      </c>
      <c r="C531">
        <v>925.11199999999997</v>
      </c>
      <c r="D531">
        <v>887.21199999999999</v>
      </c>
      <c r="E531">
        <v>78.930000000000007</v>
      </c>
      <c r="F531">
        <v>0</v>
      </c>
      <c r="G531">
        <v>5.2857599999999998E-2</v>
      </c>
      <c r="H531">
        <v>1</v>
      </c>
      <c r="I531">
        <v>0</v>
      </c>
    </row>
    <row r="532" spans="1:9" x14ac:dyDescent="0.25">
      <c r="A532" t="s">
        <v>40</v>
      </c>
      <c r="B532">
        <v>928.41399999999999</v>
      </c>
      <c r="C532">
        <v>923.78399999999999</v>
      </c>
      <c r="D532">
        <v>886.96500000000003</v>
      </c>
      <c r="E532">
        <v>78.952200000000005</v>
      </c>
      <c r="F532">
        <v>0</v>
      </c>
      <c r="G532">
        <v>5.2857599999999998E-2</v>
      </c>
      <c r="H532">
        <v>1</v>
      </c>
      <c r="I532">
        <v>0</v>
      </c>
    </row>
    <row r="533" spans="1:9" x14ac:dyDescent="0.25">
      <c r="A533" t="s">
        <v>40</v>
      </c>
      <c r="B533">
        <v>926.12400000000002</v>
      </c>
      <c r="C533">
        <v>921.72699999999998</v>
      </c>
      <c r="D533">
        <v>886.49699999999996</v>
      </c>
      <c r="E533">
        <v>78.936000000000007</v>
      </c>
      <c r="F533">
        <v>0</v>
      </c>
      <c r="G533">
        <v>5.2857599999999998E-2</v>
      </c>
      <c r="H533">
        <v>1</v>
      </c>
      <c r="I533">
        <v>0</v>
      </c>
    </row>
    <row r="534" spans="1:9" x14ac:dyDescent="0.25">
      <c r="A534" t="s">
        <v>40</v>
      </c>
      <c r="B534">
        <v>938.91300000000001</v>
      </c>
      <c r="C534">
        <v>934.21199999999999</v>
      </c>
      <c r="D534">
        <v>888.85</v>
      </c>
      <c r="E534">
        <v>78.8964</v>
      </c>
      <c r="F534">
        <v>0</v>
      </c>
      <c r="G534">
        <v>5.2857599999999998E-2</v>
      </c>
      <c r="H534">
        <v>1</v>
      </c>
      <c r="I534">
        <v>0</v>
      </c>
    </row>
    <row r="535" spans="1:9" x14ac:dyDescent="0.25">
      <c r="A535" t="s">
        <v>40</v>
      </c>
      <c r="B535">
        <v>932.14200000000005</v>
      </c>
      <c r="C535">
        <v>927.25699999999995</v>
      </c>
      <c r="D535">
        <v>886.86</v>
      </c>
      <c r="E535">
        <v>78.882199999999997</v>
      </c>
      <c r="F535">
        <v>0</v>
      </c>
      <c r="G535">
        <v>5.2857599999999998E-2</v>
      </c>
      <c r="H535">
        <v>1</v>
      </c>
      <c r="I535">
        <v>0</v>
      </c>
    </row>
    <row r="536" spans="1:9" x14ac:dyDescent="0.25">
      <c r="A536" t="s">
        <v>40</v>
      </c>
      <c r="B536">
        <v>924.88300000000004</v>
      </c>
      <c r="C536">
        <v>920.12099999999998</v>
      </c>
      <c r="D536">
        <v>886.05600000000004</v>
      </c>
      <c r="E536">
        <v>78.807900000000004</v>
      </c>
      <c r="F536">
        <v>0</v>
      </c>
      <c r="G536">
        <v>5.2857599999999998E-2</v>
      </c>
      <c r="H536">
        <v>1</v>
      </c>
      <c r="I536">
        <v>0</v>
      </c>
    </row>
    <row r="537" spans="1:9" x14ac:dyDescent="0.25">
      <c r="A537" t="s">
        <v>40</v>
      </c>
      <c r="B537">
        <v>926.14800000000002</v>
      </c>
      <c r="C537">
        <v>921.81100000000004</v>
      </c>
      <c r="D537">
        <v>886.84799999999996</v>
      </c>
      <c r="E537">
        <v>78.930599999999998</v>
      </c>
      <c r="F537">
        <v>0</v>
      </c>
      <c r="G537">
        <v>5.2857599999999998E-2</v>
      </c>
      <c r="H537">
        <v>1</v>
      </c>
      <c r="I537">
        <v>0</v>
      </c>
    </row>
    <row r="538" spans="1:9" x14ac:dyDescent="0.25">
      <c r="A538" t="s">
        <v>40</v>
      </c>
      <c r="B538">
        <v>925.61199999999997</v>
      </c>
      <c r="C538">
        <v>921.28300000000002</v>
      </c>
      <c r="D538">
        <v>886.36400000000003</v>
      </c>
      <c r="E538">
        <v>79.061999999999998</v>
      </c>
      <c r="F538">
        <v>0</v>
      </c>
      <c r="G538">
        <v>5.2857599999999998E-2</v>
      </c>
      <c r="H538">
        <v>1</v>
      </c>
      <c r="I538">
        <v>0</v>
      </c>
    </row>
    <row r="539" spans="1:9" x14ac:dyDescent="0.25">
      <c r="A539" t="s">
        <v>40</v>
      </c>
      <c r="B539">
        <v>925.58799999999997</v>
      </c>
      <c r="C539">
        <v>920.74</v>
      </c>
      <c r="D539">
        <v>886.25</v>
      </c>
      <c r="E539">
        <v>78.9983</v>
      </c>
      <c r="F539">
        <v>0</v>
      </c>
      <c r="G539">
        <v>5.2857599999999998E-2</v>
      </c>
      <c r="H539">
        <v>1</v>
      </c>
      <c r="I539">
        <v>0</v>
      </c>
    </row>
    <row r="540" spans="1:9" x14ac:dyDescent="0.25">
      <c r="A540" t="s">
        <v>40</v>
      </c>
      <c r="B540">
        <v>923.24699999999996</v>
      </c>
      <c r="C540">
        <v>918.89200000000005</v>
      </c>
      <c r="D540">
        <v>886.29600000000005</v>
      </c>
      <c r="E540">
        <v>79.046499999999995</v>
      </c>
      <c r="F540">
        <v>0</v>
      </c>
      <c r="G540">
        <v>5.2857599999999998E-2</v>
      </c>
      <c r="H540">
        <v>1</v>
      </c>
      <c r="I540">
        <v>0</v>
      </c>
    </row>
    <row r="541" spans="1:9" x14ac:dyDescent="0.25">
      <c r="A541" t="s">
        <v>40</v>
      </c>
      <c r="B541">
        <v>922.28800000000001</v>
      </c>
      <c r="C541">
        <v>917.84199999999998</v>
      </c>
      <c r="D541">
        <v>886.15</v>
      </c>
      <c r="E541">
        <v>78.951499999999996</v>
      </c>
      <c r="F541">
        <v>0</v>
      </c>
      <c r="G541">
        <v>5.2857599999999998E-2</v>
      </c>
      <c r="H541">
        <v>1</v>
      </c>
      <c r="I541">
        <v>0</v>
      </c>
    </row>
    <row r="542" spans="1:9" x14ac:dyDescent="0.25">
      <c r="A542" t="s">
        <v>40</v>
      </c>
      <c r="B542">
        <v>922.38800000000003</v>
      </c>
      <c r="C542">
        <v>917.66</v>
      </c>
      <c r="D542">
        <v>885.43600000000004</v>
      </c>
      <c r="E542">
        <v>78.891300000000001</v>
      </c>
      <c r="F542">
        <v>0</v>
      </c>
      <c r="G542">
        <v>5.2857599999999998E-2</v>
      </c>
      <c r="H542">
        <v>1</v>
      </c>
      <c r="I542">
        <v>0</v>
      </c>
    </row>
    <row r="543" spans="1:9" x14ac:dyDescent="0.25">
      <c r="A543" t="s">
        <v>40</v>
      </c>
      <c r="B543">
        <v>922.83100000000002</v>
      </c>
      <c r="C543">
        <v>918.20100000000002</v>
      </c>
      <c r="D543">
        <v>885.63599999999997</v>
      </c>
      <c r="E543">
        <v>78.954400000000007</v>
      </c>
      <c r="F543">
        <v>0</v>
      </c>
      <c r="G543">
        <v>5.2857599999999998E-2</v>
      </c>
      <c r="H543">
        <v>1</v>
      </c>
      <c r="I543">
        <v>0</v>
      </c>
    </row>
    <row r="544" spans="1:9" x14ac:dyDescent="0.25">
      <c r="A544" t="s">
        <v>40</v>
      </c>
      <c r="B544">
        <v>923.95399999999995</v>
      </c>
      <c r="C544">
        <v>918.83299999999997</v>
      </c>
      <c r="D544">
        <v>885.68799999999999</v>
      </c>
      <c r="E544">
        <v>78.916200000000003</v>
      </c>
      <c r="F544">
        <v>0</v>
      </c>
      <c r="G544">
        <v>5.2857599999999998E-2</v>
      </c>
      <c r="H544">
        <v>1</v>
      </c>
      <c r="I544">
        <v>0</v>
      </c>
    </row>
    <row r="545" spans="1:25" x14ac:dyDescent="0.25">
      <c r="A545" t="s">
        <v>40</v>
      </c>
      <c r="B545">
        <v>927.95399999999995</v>
      </c>
      <c r="C545">
        <v>923.31799999999998</v>
      </c>
      <c r="D545">
        <v>886.65599999999995</v>
      </c>
      <c r="E545">
        <v>78.885400000000004</v>
      </c>
      <c r="F545">
        <v>0</v>
      </c>
      <c r="G545">
        <v>5.2857599999999998E-2</v>
      </c>
      <c r="H545">
        <v>1</v>
      </c>
      <c r="I545">
        <v>0</v>
      </c>
    </row>
    <row r="546" spans="1:25" x14ac:dyDescent="0.25">
      <c r="A546" t="s">
        <v>40</v>
      </c>
      <c r="B546">
        <v>922.39499999999998</v>
      </c>
      <c r="C546">
        <v>917.24199999999996</v>
      </c>
      <c r="D546">
        <v>885.61400000000003</v>
      </c>
      <c r="E546">
        <v>78.767300000000006</v>
      </c>
      <c r="F546">
        <v>0</v>
      </c>
      <c r="G546">
        <v>5.2857599999999998E-2</v>
      </c>
      <c r="H546">
        <v>1</v>
      </c>
      <c r="I546">
        <v>0</v>
      </c>
    </row>
    <row r="547" spans="1:25" x14ac:dyDescent="0.25">
      <c r="A547" t="s">
        <v>40</v>
      </c>
      <c r="B547">
        <v>922.05799999999999</v>
      </c>
      <c r="C547">
        <v>917.65899999999999</v>
      </c>
      <c r="D547">
        <v>885.89599999999996</v>
      </c>
      <c r="E547">
        <v>79.034000000000006</v>
      </c>
      <c r="F547">
        <v>0</v>
      </c>
      <c r="G547">
        <v>5.2857599999999998E-2</v>
      </c>
      <c r="H547">
        <v>1</v>
      </c>
      <c r="I547">
        <v>0</v>
      </c>
    </row>
    <row r="548" spans="1:25" x14ac:dyDescent="0.25">
      <c r="A548" t="s">
        <v>40</v>
      </c>
      <c r="B548">
        <v>921.86699999999996</v>
      </c>
      <c r="C548">
        <v>917.20899999999995</v>
      </c>
      <c r="D548">
        <v>885.72699999999998</v>
      </c>
      <c r="E548">
        <v>78.992599999999996</v>
      </c>
      <c r="F548">
        <v>0</v>
      </c>
      <c r="G548">
        <v>5.2857599999999998E-2</v>
      </c>
      <c r="H548">
        <v>1</v>
      </c>
      <c r="I548">
        <v>0</v>
      </c>
    </row>
    <row r="549" spans="1:25" x14ac:dyDescent="0.25">
      <c r="A549" t="s">
        <v>40</v>
      </c>
      <c r="B549">
        <v>929.553</v>
      </c>
      <c r="C549">
        <v>925.12800000000004</v>
      </c>
      <c r="D549">
        <v>886.65</v>
      </c>
      <c r="E549">
        <v>78.953999999999994</v>
      </c>
      <c r="F549">
        <v>0</v>
      </c>
      <c r="G549">
        <v>5.2857599999999998E-2</v>
      </c>
      <c r="H549">
        <v>1</v>
      </c>
      <c r="I549">
        <v>0</v>
      </c>
    </row>
    <row r="550" spans="1:25" x14ac:dyDescent="0.25">
      <c r="A550" t="s">
        <v>40</v>
      </c>
      <c r="B550">
        <v>922.60500000000002</v>
      </c>
      <c r="C550">
        <v>918.16099999999994</v>
      </c>
      <c r="D550">
        <v>886.14300000000003</v>
      </c>
      <c r="E550">
        <v>78.853999999999999</v>
      </c>
      <c r="F550">
        <v>0</v>
      </c>
      <c r="G550">
        <v>5.2857599999999998E-2</v>
      </c>
      <c r="H550">
        <v>1</v>
      </c>
      <c r="I550">
        <v>0</v>
      </c>
    </row>
    <row r="551" spans="1:25" x14ac:dyDescent="0.25">
      <c r="A551" t="s">
        <v>40</v>
      </c>
      <c r="B551">
        <v>931.75699999999995</v>
      </c>
      <c r="C551">
        <v>927.16099999999994</v>
      </c>
      <c r="D551">
        <v>888.11699999999996</v>
      </c>
      <c r="E551">
        <v>78.939499999999995</v>
      </c>
      <c r="F551">
        <v>0</v>
      </c>
      <c r="G551">
        <v>5.2857599999999998E-2</v>
      </c>
      <c r="H551">
        <v>1</v>
      </c>
      <c r="I551">
        <v>0</v>
      </c>
    </row>
    <row r="552" spans="1:25" x14ac:dyDescent="0.25">
      <c r="A552" t="s">
        <v>40</v>
      </c>
      <c r="B552">
        <v>917.74300000000005</v>
      </c>
      <c r="C552">
        <v>913.22699999999998</v>
      </c>
      <c r="D552">
        <v>884.87900000000002</v>
      </c>
      <c r="E552">
        <v>78.984399999999994</v>
      </c>
      <c r="F552">
        <v>0</v>
      </c>
      <c r="G552">
        <v>5.2857599999999998E-2</v>
      </c>
      <c r="H552">
        <v>1</v>
      </c>
      <c r="I552">
        <v>0</v>
      </c>
    </row>
    <row r="553" spans="1:25" x14ac:dyDescent="0.25">
      <c r="A553" t="s">
        <v>40</v>
      </c>
      <c r="B553">
        <v>932.84799999999996</v>
      </c>
      <c r="C553">
        <v>928.38</v>
      </c>
      <c r="D553">
        <v>887.62199999999996</v>
      </c>
      <c r="E553">
        <v>79.026799999999994</v>
      </c>
      <c r="F553">
        <v>0</v>
      </c>
      <c r="G553">
        <v>5.2857599999999998E-2</v>
      </c>
      <c r="H553">
        <v>1</v>
      </c>
      <c r="I553">
        <v>0</v>
      </c>
    </row>
    <row r="554" spans="1:25" x14ac:dyDescent="0.25">
      <c r="A554" t="s">
        <v>40</v>
      </c>
      <c r="B554">
        <v>924.07299999999998</v>
      </c>
      <c r="C554">
        <v>919.48299999999995</v>
      </c>
      <c r="D554">
        <v>886.08799999999997</v>
      </c>
      <c r="E554">
        <v>78.929900000000004</v>
      </c>
      <c r="F554">
        <v>0</v>
      </c>
      <c r="G554">
        <v>5.2857599999999998E-2</v>
      </c>
      <c r="H554">
        <v>1</v>
      </c>
      <c r="I554">
        <v>0</v>
      </c>
    </row>
    <row r="555" spans="1:25" x14ac:dyDescent="0.25">
      <c r="A555" t="s">
        <v>40</v>
      </c>
      <c r="B555">
        <v>927.25599999999997</v>
      </c>
      <c r="C555">
        <v>922.51199999999994</v>
      </c>
      <c r="D555">
        <v>886.476</v>
      </c>
      <c r="E555">
        <v>78.969099999999997</v>
      </c>
      <c r="F555">
        <v>0</v>
      </c>
      <c r="G555">
        <v>5.2857599999999998E-2</v>
      </c>
      <c r="H555">
        <v>1</v>
      </c>
      <c r="I555">
        <v>0</v>
      </c>
    </row>
    <row r="556" spans="1:25" x14ac:dyDescent="0.25">
      <c r="A556" t="s">
        <v>40</v>
      </c>
      <c r="B556">
        <v>926.98800000000006</v>
      </c>
      <c r="C556">
        <v>922.39200000000005</v>
      </c>
      <c r="D556">
        <v>886.42399999999998</v>
      </c>
      <c r="E556">
        <v>78.700699999999998</v>
      </c>
      <c r="F556">
        <v>0</v>
      </c>
      <c r="G556">
        <v>5.2857599999999998E-2</v>
      </c>
      <c r="H556">
        <v>1</v>
      </c>
      <c r="I556">
        <v>0</v>
      </c>
    </row>
    <row r="557" spans="1:25" x14ac:dyDescent="0.25">
      <c r="A557" t="s">
        <v>40</v>
      </c>
      <c r="B557">
        <v>923.68700000000001</v>
      </c>
      <c r="C557">
        <v>919.15700000000004</v>
      </c>
      <c r="D557">
        <v>886.04200000000003</v>
      </c>
      <c r="E557">
        <v>78.891000000000005</v>
      </c>
      <c r="F557">
        <v>0</v>
      </c>
      <c r="G557">
        <v>5.2857599999999998E-2</v>
      </c>
      <c r="H557">
        <v>1</v>
      </c>
      <c r="I557">
        <v>0</v>
      </c>
    </row>
    <row r="558" spans="1:25" x14ac:dyDescent="0.25">
      <c r="A558" t="s">
        <v>40</v>
      </c>
      <c r="B558">
        <v>921.51800000000003</v>
      </c>
      <c r="C558">
        <v>916.96299999999997</v>
      </c>
      <c r="D558">
        <v>886.04499999999996</v>
      </c>
      <c r="E558">
        <v>78.934299999999993</v>
      </c>
      <c r="F558">
        <v>0</v>
      </c>
      <c r="G558">
        <v>5.2857599999999998E-2</v>
      </c>
      <c r="H558">
        <v>1</v>
      </c>
      <c r="I558">
        <v>0</v>
      </c>
    </row>
    <row r="559" spans="1:25" x14ac:dyDescent="0.25">
      <c r="A559" t="s">
        <v>40</v>
      </c>
      <c r="B559">
        <v>922.14099999999996</v>
      </c>
      <c r="C559">
        <v>917.65700000000004</v>
      </c>
      <c r="D559">
        <v>885.86</v>
      </c>
      <c r="E559">
        <v>78.897199999999998</v>
      </c>
      <c r="F559">
        <v>0</v>
      </c>
      <c r="G559">
        <v>5.2857599999999998E-2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40</v>
      </c>
      <c r="B560">
        <v>932.59500000000003</v>
      </c>
      <c r="C560">
        <v>927.76900000000001</v>
      </c>
      <c r="D560">
        <v>887.78499999999997</v>
      </c>
      <c r="E560">
        <v>78.898700000000005</v>
      </c>
      <c r="F560">
        <v>0</v>
      </c>
      <c r="G560">
        <v>5.2857599999999998E-2</v>
      </c>
      <c r="H560">
        <v>1</v>
      </c>
      <c r="I560">
        <v>0</v>
      </c>
      <c r="R560">
        <f>AVERAGE(B511:B560)</f>
        <v>923.96424000000002</v>
      </c>
      <c r="S560">
        <f>AVERAGE(C511:C560)</f>
        <v>919.32080000000019</v>
      </c>
      <c r="U560">
        <f>_xlfn.VAR.P(B511:B560)</f>
        <v>25.155496222399943</v>
      </c>
      <c r="V560">
        <f>_xlfn.VAR.P(C511:C560)</f>
        <v>24.680305559999987</v>
      </c>
      <c r="X560">
        <f>1.96*SQRT(U560)/50</f>
        <v>0.19660860030829944</v>
      </c>
      <c r="Y560">
        <f>1.96*SQRT(V560)/50</f>
        <v>0.19474276555425207</v>
      </c>
    </row>
    <row r="561" spans="1:9" x14ac:dyDescent="0.25">
      <c r="A561" t="s">
        <v>40</v>
      </c>
      <c r="B561">
        <v>46321.4882</v>
      </c>
      <c r="C561" t="s">
        <v>36</v>
      </c>
    </row>
    <row r="562" spans="1:9" x14ac:dyDescent="0.25">
      <c r="A562" t="s">
        <v>89</v>
      </c>
      <c r="B562">
        <v>1408.14</v>
      </c>
      <c r="C562">
        <v>1397.94</v>
      </c>
      <c r="D562">
        <v>1357.55</v>
      </c>
      <c r="E562">
        <v>529.37400000000002</v>
      </c>
      <c r="F562">
        <v>0</v>
      </c>
      <c r="G562">
        <v>1.2378599999999999E-3</v>
      </c>
      <c r="H562">
        <v>0.99511499999999997</v>
      </c>
      <c r="I562">
        <v>0</v>
      </c>
    </row>
    <row r="563" spans="1:9" x14ac:dyDescent="0.25">
      <c r="A563" t="s">
        <v>89</v>
      </c>
      <c r="B563">
        <v>1408.56</v>
      </c>
      <c r="C563">
        <v>1398.09</v>
      </c>
      <c r="D563">
        <v>1357.04</v>
      </c>
      <c r="E563">
        <v>529.27700000000004</v>
      </c>
      <c r="F563">
        <v>0</v>
      </c>
      <c r="G563">
        <v>1.2514399999999999E-3</v>
      </c>
      <c r="H563">
        <v>0.99511499999999997</v>
      </c>
      <c r="I563">
        <v>0</v>
      </c>
    </row>
    <row r="564" spans="1:9" x14ac:dyDescent="0.25">
      <c r="A564" t="s">
        <v>89</v>
      </c>
      <c r="B564">
        <v>1407.18</v>
      </c>
      <c r="C564">
        <v>1396.77</v>
      </c>
      <c r="D564">
        <v>1357.62</v>
      </c>
      <c r="E564">
        <v>529.351</v>
      </c>
      <c r="F564">
        <v>0</v>
      </c>
      <c r="G564">
        <v>1.23624E-3</v>
      </c>
      <c r="H564">
        <v>0.995116</v>
      </c>
      <c r="I564">
        <v>0</v>
      </c>
    </row>
    <row r="565" spans="1:9" x14ac:dyDescent="0.25">
      <c r="A565" t="s">
        <v>89</v>
      </c>
      <c r="B565">
        <v>1412.35</v>
      </c>
      <c r="C565">
        <v>1402.01</v>
      </c>
      <c r="D565">
        <v>1358.09</v>
      </c>
      <c r="E565">
        <v>529.31200000000001</v>
      </c>
      <c r="F565">
        <v>0</v>
      </c>
      <c r="G565">
        <v>1.2308600000000001E-3</v>
      </c>
      <c r="H565">
        <v>0.995116</v>
      </c>
      <c r="I565">
        <v>0</v>
      </c>
    </row>
    <row r="566" spans="1:9" x14ac:dyDescent="0.25">
      <c r="A566" t="s">
        <v>89</v>
      </c>
      <c r="B566">
        <v>1408.8</v>
      </c>
      <c r="C566">
        <v>1398.33</v>
      </c>
      <c r="D566">
        <v>1357.37</v>
      </c>
      <c r="E566">
        <v>529.31799999999998</v>
      </c>
      <c r="F566">
        <v>0</v>
      </c>
      <c r="G566">
        <v>1.43334E-3</v>
      </c>
      <c r="H566">
        <v>0.995116</v>
      </c>
      <c r="I566">
        <v>0</v>
      </c>
    </row>
    <row r="567" spans="1:9" x14ac:dyDescent="0.25">
      <c r="A567" t="s">
        <v>89</v>
      </c>
      <c r="B567">
        <v>1405.05</v>
      </c>
      <c r="C567">
        <v>1394.79</v>
      </c>
      <c r="D567">
        <v>1356.82</v>
      </c>
      <c r="E567">
        <v>529.25599999999997</v>
      </c>
      <c r="F567">
        <v>0</v>
      </c>
      <c r="G567">
        <v>1.29093E-3</v>
      </c>
      <c r="H567">
        <v>0.995116</v>
      </c>
      <c r="I567">
        <v>0</v>
      </c>
    </row>
    <row r="568" spans="1:9" x14ac:dyDescent="0.25">
      <c r="A568" t="s">
        <v>89</v>
      </c>
      <c r="B568">
        <v>1412.89</v>
      </c>
      <c r="C568">
        <v>1402.29</v>
      </c>
      <c r="D568">
        <v>1358.39</v>
      </c>
      <c r="E568">
        <v>529.34500000000003</v>
      </c>
      <c r="F568">
        <v>0</v>
      </c>
      <c r="G568">
        <v>1.2499900000000001E-3</v>
      </c>
      <c r="H568">
        <v>0.995116</v>
      </c>
      <c r="I568">
        <v>0</v>
      </c>
    </row>
    <row r="569" spans="1:9" x14ac:dyDescent="0.25">
      <c r="A569" t="s">
        <v>89</v>
      </c>
      <c r="B569">
        <v>1412.16</v>
      </c>
      <c r="C569">
        <v>1401.73</v>
      </c>
      <c r="D569">
        <v>1358.16</v>
      </c>
      <c r="E569">
        <v>529.32500000000005</v>
      </c>
      <c r="F569">
        <v>0</v>
      </c>
      <c r="G569">
        <v>1.2366E-3</v>
      </c>
      <c r="H569">
        <v>0.99511499999999997</v>
      </c>
      <c r="I569">
        <v>0</v>
      </c>
    </row>
    <row r="570" spans="1:9" x14ac:dyDescent="0.25">
      <c r="A570" t="s">
        <v>89</v>
      </c>
      <c r="B570">
        <v>1411.65</v>
      </c>
      <c r="C570">
        <v>1400.74</v>
      </c>
      <c r="D570">
        <v>1357.42</v>
      </c>
      <c r="E570">
        <v>529.38400000000001</v>
      </c>
      <c r="F570">
        <v>0</v>
      </c>
      <c r="G570">
        <v>1.2309300000000001E-3</v>
      </c>
      <c r="H570">
        <v>0.995116</v>
      </c>
      <c r="I570">
        <v>0</v>
      </c>
    </row>
    <row r="571" spans="1:9" x14ac:dyDescent="0.25">
      <c r="A571" t="s">
        <v>89</v>
      </c>
      <c r="B571">
        <v>1411.73</v>
      </c>
      <c r="C571">
        <v>1401.9</v>
      </c>
      <c r="D571">
        <v>1357.18</v>
      </c>
      <c r="E571">
        <v>529.38499999999999</v>
      </c>
      <c r="F571">
        <v>0</v>
      </c>
      <c r="G571">
        <v>1.2417299999999999E-3</v>
      </c>
      <c r="H571">
        <v>0.995116</v>
      </c>
      <c r="I571">
        <v>0</v>
      </c>
    </row>
    <row r="572" spans="1:9" x14ac:dyDescent="0.25">
      <c r="A572" t="s">
        <v>89</v>
      </c>
      <c r="B572">
        <v>1407.82</v>
      </c>
      <c r="C572">
        <v>1397.96</v>
      </c>
      <c r="D572">
        <v>1356.65</v>
      </c>
      <c r="E572">
        <v>529.33100000000002</v>
      </c>
      <c r="F572">
        <v>0</v>
      </c>
      <c r="G572">
        <v>1.2659699999999999E-3</v>
      </c>
      <c r="H572">
        <v>0.995116</v>
      </c>
      <c r="I572">
        <v>0</v>
      </c>
    </row>
    <row r="573" spans="1:9" x14ac:dyDescent="0.25">
      <c r="A573" t="s">
        <v>89</v>
      </c>
      <c r="B573">
        <v>1406.3</v>
      </c>
      <c r="C573">
        <v>1395.9</v>
      </c>
      <c r="D573">
        <v>1357.61</v>
      </c>
      <c r="E573">
        <v>529.36800000000005</v>
      </c>
      <c r="F573">
        <v>0</v>
      </c>
      <c r="G573">
        <v>1.2327799999999999E-3</v>
      </c>
      <c r="H573">
        <v>0.995116</v>
      </c>
      <c r="I573">
        <v>0</v>
      </c>
    </row>
    <row r="574" spans="1:9" x14ac:dyDescent="0.25">
      <c r="A574" t="s">
        <v>89</v>
      </c>
      <c r="B574">
        <v>1407.85</v>
      </c>
      <c r="C574">
        <v>1397.35</v>
      </c>
      <c r="D574">
        <v>1357.89</v>
      </c>
      <c r="E574">
        <v>529.34199999999998</v>
      </c>
      <c r="F574">
        <v>0</v>
      </c>
      <c r="G574">
        <v>1.24092E-3</v>
      </c>
      <c r="H574">
        <v>0.995116</v>
      </c>
      <c r="I574">
        <v>0</v>
      </c>
    </row>
    <row r="575" spans="1:9" x14ac:dyDescent="0.25">
      <c r="A575" t="s">
        <v>89</v>
      </c>
      <c r="B575">
        <v>1413.39</v>
      </c>
      <c r="C575">
        <v>1402.65</v>
      </c>
      <c r="D575">
        <v>1357.85</v>
      </c>
      <c r="E575">
        <v>529.31899999999996</v>
      </c>
      <c r="F575">
        <v>0</v>
      </c>
      <c r="G575">
        <v>1.2302700000000001E-3</v>
      </c>
      <c r="H575">
        <v>0.995116</v>
      </c>
      <c r="I575">
        <v>0</v>
      </c>
    </row>
    <row r="576" spans="1:9" x14ac:dyDescent="0.25">
      <c r="A576" t="s">
        <v>89</v>
      </c>
      <c r="B576">
        <v>1411.99</v>
      </c>
      <c r="C576">
        <v>1401.14</v>
      </c>
      <c r="D576">
        <v>1358.62</v>
      </c>
      <c r="E576">
        <v>529.31600000000003</v>
      </c>
      <c r="F576">
        <v>0</v>
      </c>
      <c r="G576">
        <v>2.0607400000000001E-3</v>
      </c>
      <c r="H576">
        <v>0.995112</v>
      </c>
      <c r="I576">
        <v>0</v>
      </c>
    </row>
    <row r="577" spans="1:9" x14ac:dyDescent="0.25">
      <c r="A577" t="s">
        <v>89</v>
      </c>
      <c r="B577">
        <v>1403.63</v>
      </c>
      <c r="C577">
        <v>1393.19</v>
      </c>
      <c r="D577">
        <v>1357.17</v>
      </c>
      <c r="E577">
        <v>529.34799999999996</v>
      </c>
      <c r="F577">
        <v>0</v>
      </c>
      <c r="G577">
        <v>1.27928E-3</v>
      </c>
      <c r="H577">
        <v>0.99511499999999997</v>
      </c>
      <c r="I577">
        <v>0</v>
      </c>
    </row>
    <row r="578" spans="1:9" x14ac:dyDescent="0.25">
      <c r="A578" t="s">
        <v>89</v>
      </c>
      <c r="B578">
        <v>1410.48</v>
      </c>
      <c r="C578">
        <v>1399.29</v>
      </c>
      <c r="D578">
        <v>1357.7</v>
      </c>
      <c r="E578">
        <v>529.38099999999997</v>
      </c>
      <c r="F578">
        <v>0</v>
      </c>
      <c r="G578">
        <v>1.2338099999999999E-3</v>
      </c>
      <c r="H578">
        <v>0.995116</v>
      </c>
      <c r="I578">
        <v>0</v>
      </c>
    </row>
    <row r="579" spans="1:9" x14ac:dyDescent="0.25">
      <c r="A579" t="s">
        <v>89</v>
      </c>
      <c r="B579">
        <v>1412.85</v>
      </c>
      <c r="C579">
        <v>1401.66</v>
      </c>
      <c r="D579">
        <v>1357.57</v>
      </c>
      <c r="E579">
        <v>529.42700000000002</v>
      </c>
      <c r="F579">
        <v>0</v>
      </c>
      <c r="G579">
        <v>1.2347300000000001E-3</v>
      </c>
      <c r="H579">
        <v>0.995116</v>
      </c>
      <c r="I579">
        <v>0</v>
      </c>
    </row>
    <row r="580" spans="1:9" x14ac:dyDescent="0.25">
      <c r="A580" t="s">
        <v>89</v>
      </c>
      <c r="B580">
        <v>1410.64</v>
      </c>
      <c r="C580">
        <v>1400</v>
      </c>
      <c r="D580">
        <v>1358.21</v>
      </c>
      <c r="E580">
        <v>529.29399999999998</v>
      </c>
      <c r="F580">
        <v>0</v>
      </c>
      <c r="G580">
        <v>1.2365E-3</v>
      </c>
      <c r="H580">
        <v>0.995116</v>
      </c>
      <c r="I580">
        <v>0</v>
      </c>
    </row>
    <row r="581" spans="1:9" x14ac:dyDescent="0.25">
      <c r="A581" t="s">
        <v>89</v>
      </c>
      <c r="B581">
        <v>1408.2</v>
      </c>
      <c r="C581">
        <v>1397.59</v>
      </c>
      <c r="D581">
        <v>1357.78</v>
      </c>
      <c r="E581">
        <v>529.29600000000005</v>
      </c>
      <c r="F581">
        <v>0</v>
      </c>
      <c r="G581">
        <v>1.2554599999999999E-3</v>
      </c>
      <c r="H581">
        <v>0.99511499999999997</v>
      </c>
      <c r="I581">
        <v>0</v>
      </c>
    </row>
    <row r="582" spans="1:9" x14ac:dyDescent="0.25">
      <c r="A582" t="s">
        <v>89</v>
      </c>
      <c r="B582">
        <v>1409.18</v>
      </c>
      <c r="C582">
        <v>1398.53</v>
      </c>
      <c r="D582">
        <v>1358.01</v>
      </c>
      <c r="E582">
        <v>529.33299999999997</v>
      </c>
      <c r="F582">
        <v>0</v>
      </c>
      <c r="G582">
        <v>1.27742E-3</v>
      </c>
      <c r="H582">
        <v>0.995116</v>
      </c>
      <c r="I582">
        <v>0</v>
      </c>
    </row>
    <row r="583" spans="1:9" x14ac:dyDescent="0.25">
      <c r="A583" t="s">
        <v>89</v>
      </c>
      <c r="B583">
        <v>1408.41</v>
      </c>
      <c r="C583">
        <v>1398.11</v>
      </c>
      <c r="D583">
        <v>1357.25</v>
      </c>
      <c r="E583">
        <v>529.36400000000003</v>
      </c>
      <c r="F583">
        <v>0</v>
      </c>
      <c r="G583">
        <v>1.2617800000000001E-3</v>
      </c>
      <c r="H583">
        <v>0.99511499999999997</v>
      </c>
      <c r="I583">
        <v>0</v>
      </c>
    </row>
    <row r="584" spans="1:9" x14ac:dyDescent="0.25">
      <c r="A584" t="s">
        <v>89</v>
      </c>
      <c r="B584">
        <v>1406.24</v>
      </c>
      <c r="C584">
        <v>1395.55</v>
      </c>
      <c r="D584">
        <v>1357.39</v>
      </c>
      <c r="E584">
        <v>529.29200000000003</v>
      </c>
      <c r="F584">
        <v>0</v>
      </c>
      <c r="G584">
        <v>1.2480900000000001E-3</v>
      </c>
      <c r="H584">
        <v>0.995116</v>
      </c>
      <c r="I584">
        <v>0</v>
      </c>
    </row>
    <row r="585" spans="1:9" x14ac:dyDescent="0.25">
      <c r="A585" t="s">
        <v>89</v>
      </c>
      <c r="B585">
        <v>1414.16</v>
      </c>
      <c r="C585">
        <v>1403.66</v>
      </c>
      <c r="D585">
        <v>1357.85</v>
      </c>
      <c r="E585">
        <v>529.29</v>
      </c>
      <c r="F585">
        <v>0</v>
      </c>
      <c r="G585">
        <v>1.2302299999999999E-3</v>
      </c>
      <c r="H585">
        <v>0.995116</v>
      </c>
      <c r="I585">
        <v>0</v>
      </c>
    </row>
    <row r="586" spans="1:9" x14ac:dyDescent="0.25">
      <c r="A586" t="s">
        <v>89</v>
      </c>
      <c r="B586">
        <v>1405.56</v>
      </c>
      <c r="C586">
        <v>1394.62</v>
      </c>
      <c r="D586">
        <v>1356.91</v>
      </c>
      <c r="E586">
        <v>529.28</v>
      </c>
      <c r="F586">
        <v>0</v>
      </c>
      <c r="G586">
        <v>1.2300499999999999E-3</v>
      </c>
      <c r="H586">
        <v>0.99511499999999997</v>
      </c>
      <c r="I586">
        <v>0</v>
      </c>
    </row>
    <row r="587" spans="1:9" x14ac:dyDescent="0.25">
      <c r="A587" t="s">
        <v>89</v>
      </c>
      <c r="B587">
        <v>1404.96</v>
      </c>
      <c r="C587">
        <v>1394.75</v>
      </c>
      <c r="D587">
        <v>1357.18</v>
      </c>
      <c r="E587">
        <v>529.33100000000002</v>
      </c>
      <c r="F587">
        <v>0</v>
      </c>
      <c r="G587">
        <v>1.2511099999999999E-3</v>
      </c>
      <c r="H587">
        <v>0.99511400000000005</v>
      </c>
      <c r="I587">
        <v>0</v>
      </c>
    </row>
    <row r="588" spans="1:9" x14ac:dyDescent="0.25">
      <c r="A588" t="s">
        <v>89</v>
      </c>
      <c r="B588">
        <v>1402.04</v>
      </c>
      <c r="C588">
        <v>1391.94</v>
      </c>
      <c r="D588">
        <v>1356.63</v>
      </c>
      <c r="E588">
        <v>529.399</v>
      </c>
      <c r="F588">
        <v>0</v>
      </c>
      <c r="G588">
        <v>1.27663E-3</v>
      </c>
      <c r="H588">
        <v>0.995116</v>
      </c>
      <c r="I588">
        <v>0</v>
      </c>
    </row>
    <row r="589" spans="1:9" x14ac:dyDescent="0.25">
      <c r="A589" t="s">
        <v>89</v>
      </c>
      <c r="B589">
        <v>1405.34</v>
      </c>
      <c r="C589">
        <v>1395.12</v>
      </c>
      <c r="D589">
        <v>1356.95</v>
      </c>
      <c r="E589">
        <v>529.21100000000001</v>
      </c>
      <c r="F589">
        <v>0</v>
      </c>
      <c r="G589">
        <v>1.28775E-3</v>
      </c>
      <c r="H589">
        <v>0.995116</v>
      </c>
      <c r="I589">
        <v>0</v>
      </c>
    </row>
    <row r="590" spans="1:9" x14ac:dyDescent="0.25">
      <c r="A590" t="s">
        <v>89</v>
      </c>
      <c r="B590">
        <v>1414.01</v>
      </c>
      <c r="C590">
        <v>1402.73</v>
      </c>
      <c r="D590">
        <v>1358.17</v>
      </c>
      <c r="E590">
        <v>529.46299999999997</v>
      </c>
      <c r="F590">
        <v>0</v>
      </c>
      <c r="G590">
        <v>1.23544E-3</v>
      </c>
      <c r="H590">
        <v>0.99511499999999997</v>
      </c>
      <c r="I590">
        <v>0</v>
      </c>
    </row>
    <row r="591" spans="1:9" x14ac:dyDescent="0.25">
      <c r="A591" t="s">
        <v>89</v>
      </c>
      <c r="B591">
        <v>1422.99</v>
      </c>
      <c r="C591">
        <v>1412.57</v>
      </c>
      <c r="D591">
        <v>1358.96</v>
      </c>
      <c r="E591">
        <v>529.428</v>
      </c>
      <c r="F591">
        <v>0</v>
      </c>
      <c r="G591">
        <v>1.2353799999999999E-3</v>
      </c>
      <c r="H591">
        <v>0.99511499999999997</v>
      </c>
      <c r="I591">
        <v>0</v>
      </c>
    </row>
    <row r="592" spans="1:9" x14ac:dyDescent="0.25">
      <c r="A592" t="s">
        <v>89</v>
      </c>
      <c r="B592">
        <v>1409.73</v>
      </c>
      <c r="C592">
        <v>1398.94</v>
      </c>
      <c r="D592">
        <v>1357.76</v>
      </c>
      <c r="E592">
        <v>529.31799999999998</v>
      </c>
      <c r="F592">
        <v>0</v>
      </c>
      <c r="G592">
        <v>1.23156E-3</v>
      </c>
      <c r="H592">
        <v>0.99511499999999997</v>
      </c>
      <c r="I592">
        <v>0</v>
      </c>
    </row>
    <row r="593" spans="1:9" x14ac:dyDescent="0.25">
      <c r="A593" t="s">
        <v>89</v>
      </c>
      <c r="B593">
        <v>1409.91</v>
      </c>
      <c r="C593">
        <v>1399.96</v>
      </c>
      <c r="D593">
        <v>1358.09</v>
      </c>
      <c r="E593">
        <v>529.36900000000003</v>
      </c>
      <c r="F593">
        <v>0</v>
      </c>
      <c r="G593">
        <v>1.2327799999999999E-3</v>
      </c>
      <c r="H593">
        <v>0.99511499999999997</v>
      </c>
      <c r="I593">
        <v>0</v>
      </c>
    </row>
    <row r="594" spans="1:9" x14ac:dyDescent="0.25">
      <c r="A594" t="s">
        <v>89</v>
      </c>
      <c r="B594">
        <v>1411.39</v>
      </c>
      <c r="C594">
        <v>1401.22</v>
      </c>
      <c r="D594">
        <v>1358.5</v>
      </c>
      <c r="E594">
        <v>529.34900000000005</v>
      </c>
      <c r="F594">
        <v>0</v>
      </c>
      <c r="G594">
        <v>1.2397899999999999E-3</v>
      </c>
      <c r="H594">
        <v>0.99511499999999997</v>
      </c>
      <c r="I594">
        <v>0</v>
      </c>
    </row>
    <row r="595" spans="1:9" x14ac:dyDescent="0.25">
      <c r="A595" t="s">
        <v>89</v>
      </c>
      <c r="B595">
        <v>1405.15</v>
      </c>
      <c r="C595">
        <v>1393.51</v>
      </c>
      <c r="D595">
        <v>1356.82</v>
      </c>
      <c r="E595">
        <v>529.39200000000005</v>
      </c>
      <c r="F595">
        <v>0</v>
      </c>
      <c r="G595">
        <v>1.25186E-3</v>
      </c>
      <c r="H595">
        <v>0.99511499999999997</v>
      </c>
      <c r="I595">
        <v>0</v>
      </c>
    </row>
    <row r="596" spans="1:9" x14ac:dyDescent="0.25">
      <c r="A596" t="s">
        <v>89</v>
      </c>
      <c r="B596">
        <v>1404.66</v>
      </c>
      <c r="C596">
        <v>1393.95</v>
      </c>
      <c r="D596">
        <v>1357.07</v>
      </c>
      <c r="E596">
        <v>529.37699999999995</v>
      </c>
      <c r="F596">
        <v>0</v>
      </c>
      <c r="G596">
        <v>1.2309899999999999E-3</v>
      </c>
      <c r="H596">
        <v>0.99511499999999997</v>
      </c>
      <c r="I596">
        <v>0</v>
      </c>
    </row>
    <row r="597" spans="1:9" x14ac:dyDescent="0.25">
      <c r="A597" t="s">
        <v>89</v>
      </c>
      <c r="B597">
        <v>1410.82</v>
      </c>
      <c r="C597">
        <v>1399.95</v>
      </c>
      <c r="D597">
        <v>1359.98</v>
      </c>
      <c r="E597">
        <v>529.35199999999998</v>
      </c>
      <c r="F597">
        <v>0</v>
      </c>
      <c r="G597">
        <v>1.24318E-3</v>
      </c>
      <c r="H597">
        <v>0.995116</v>
      </c>
      <c r="I597">
        <v>0</v>
      </c>
    </row>
    <row r="598" spans="1:9" x14ac:dyDescent="0.25">
      <c r="A598" t="s">
        <v>89</v>
      </c>
      <c r="B598">
        <v>1413.15</v>
      </c>
      <c r="C598">
        <v>1402.9</v>
      </c>
      <c r="D598">
        <v>1358.59</v>
      </c>
      <c r="E598">
        <v>529.36599999999999</v>
      </c>
      <c r="F598">
        <v>0</v>
      </c>
      <c r="G598">
        <v>1.2319E-3</v>
      </c>
      <c r="H598">
        <v>0.99511499999999997</v>
      </c>
      <c r="I598">
        <v>0</v>
      </c>
    </row>
    <row r="599" spans="1:9" x14ac:dyDescent="0.25">
      <c r="A599" t="s">
        <v>89</v>
      </c>
      <c r="B599">
        <v>1419.94</v>
      </c>
      <c r="C599">
        <v>1409.98</v>
      </c>
      <c r="D599">
        <v>1358.34</v>
      </c>
      <c r="E599">
        <v>529.399</v>
      </c>
      <c r="F599">
        <v>0</v>
      </c>
      <c r="G599">
        <v>1.4172900000000001E-3</v>
      </c>
      <c r="H599">
        <v>0.995116</v>
      </c>
      <c r="I599">
        <v>0</v>
      </c>
    </row>
    <row r="600" spans="1:9" x14ac:dyDescent="0.25">
      <c r="A600" t="s">
        <v>89</v>
      </c>
      <c r="B600">
        <v>1416.66</v>
      </c>
      <c r="C600">
        <v>1406.38</v>
      </c>
      <c r="D600">
        <v>1357.32</v>
      </c>
      <c r="E600">
        <v>529.22500000000002</v>
      </c>
      <c r="F600">
        <v>0</v>
      </c>
      <c r="G600">
        <v>1.40738E-3</v>
      </c>
      <c r="H600">
        <v>0.995116</v>
      </c>
      <c r="I600">
        <v>0</v>
      </c>
    </row>
    <row r="601" spans="1:9" x14ac:dyDescent="0.25">
      <c r="A601" t="s">
        <v>89</v>
      </c>
      <c r="B601">
        <v>1420.3</v>
      </c>
      <c r="C601">
        <v>1409.28</v>
      </c>
      <c r="D601">
        <v>1360.07</v>
      </c>
      <c r="E601">
        <v>529.34299999999996</v>
      </c>
      <c r="F601">
        <v>0</v>
      </c>
      <c r="G601">
        <v>1.2300600000000001E-3</v>
      </c>
      <c r="H601">
        <v>0.99511499999999997</v>
      </c>
      <c r="I601">
        <v>0</v>
      </c>
    </row>
    <row r="602" spans="1:9" x14ac:dyDescent="0.25">
      <c r="A602" t="s">
        <v>89</v>
      </c>
      <c r="B602">
        <v>1413.77</v>
      </c>
      <c r="C602">
        <v>1403.12</v>
      </c>
      <c r="D602">
        <v>1358.52</v>
      </c>
      <c r="E602">
        <v>529.38300000000004</v>
      </c>
      <c r="F602">
        <v>0</v>
      </c>
      <c r="G602">
        <v>1.23464E-3</v>
      </c>
      <c r="H602">
        <v>0.99511499999999997</v>
      </c>
      <c r="I602">
        <v>0</v>
      </c>
    </row>
    <row r="603" spans="1:9" x14ac:dyDescent="0.25">
      <c r="A603" t="s">
        <v>89</v>
      </c>
      <c r="B603">
        <v>1418.93</v>
      </c>
      <c r="C603">
        <v>1408.22</v>
      </c>
      <c r="D603">
        <v>1359.43</v>
      </c>
      <c r="E603">
        <v>529.33600000000001</v>
      </c>
      <c r="F603">
        <v>0</v>
      </c>
      <c r="G603">
        <v>1.24719E-3</v>
      </c>
      <c r="H603">
        <v>0.99511499999999997</v>
      </c>
      <c r="I603">
        <v>0</v>
      </c>
    </row>
    <row r="604" spans="1:9" x14ac:dyDescent="0.25">
      <c r="A604" t="s">
        <v>89</v>
      </c>
      <c r="B604">
        <v>1414.55</v>
      </c>
      <c r="C604">
        <v>1404.55</v>
      </c>
      <c r="D604">
        <v>1358.67</v>
      </c>
      <c r="E604">
        <v>529.428</v>
      </c>
      <c r="F604">
        <v>0</v>
      </c>
      <c r="G604">
        <v>1.23357E-3</v>
      </c>
      <c r="H604">
        <v>0.995116</v>
      </c>
      <c r="I604">
        <v>0</v>
      </c>
    </row>
    <row r="605" spans="1:9" x14ac:dyDescent="0.25">
      <c r="A605" t="s">
        <v>89</v>
      </c>
      <c r="B605">
        <v>1418.09</v>
      </c>
      <c r="C605">
        <v>1407.44</v>
      </c>
      <c r="D605">
        <v>1359.03</v>
      </c>
      <c r="E605">
        <v>529.28300000000002</v>
      </c>
      <c r="F605">
        <v>0</v>
      </c>
      <c r="G605">
        <v>1.2310000000000001E-3</v>
      </c>
      <c r="H605">
        <v>0.99511499999999997</v>
      </c>
      <c r="I605">
        <v>0</v>
      </c>
    </row>
    <row r="606" spans="1:9" x14ac:dyDescent="0.25">
      <c r="A606" t="s">
        <v>89</v>
      </c>
      <c r="B606">
        <v>1415.41</v>
      </c>
      <c r="C606">
        <v>1405.07</v>
      </c>
      <c r="D606">
        <v>1358.44</v>
      </c>
      <c r="E606">
        <v>529.26700000000005</v>
      </c>
      <c r="F606">
        <v>0</v>
      </c>
      <c r="G606">
        <v>1.2315099999999999E-3</v>
      </c>
      <c r="H606">
        <v>0.995116</v>
      </c>
      <c r="I606">
        <v>0</v>
      </c>
    </row>
    <row r="607" spans="1:9" x14ac:dyDescent="0.25">
      <c r="A607" t="s">
        <v>89</v>
      </c>
      <c r="B607">
        <v>1410.71</v>
      </c>
      <c r="C607">
        <v>1399.91</v>
      </c>
      <c r="D607">
        <v>1358.54</v>
      </c>
      <c r="E607">
        <v>529.28899999999999</v>
      </c>
      <c r="F607">
        <v>0</v>
      </c>
      <c r="G607">
        <v>1.3160800000000001E-3</v>
      </c>
      <c r="H607">
        <v>0.995116</v>
      </c>
      <c r="I607">
        <v>0</v>
      </c>
    </row>
    <row r="608" spans="1:9" x14ac:dyDescent="0.25">
      <c r="A608" t="s">
        <v>89</v>
      </c>
      <c r="B608">
        <v>1417.56</v>
      </c>
      <c r="C608">
        <v>1407.23</v>
      </c>
      <c r="D608">
        <v>1358.58</v>
      </c>
      <c r="E608">
        <v>529.32299999999998</v>
      </c>
      <c r="F608">
        <v>0</v>
      </c>
      <c r="G608">
        <v>1.23017E-3</v>
      </c>
      <c r="H608">
        <v>0.995116</v>
      </c>
      <c r="I608">
        <v>0</v>
      </c>
    </row>
    <row r="609" spans="1:25" x14ac:dyDescent="0.25">
      <c r="A609" t="s">
        <v>89</v>
      </c>
      <c r="B609">
        <v>1408.65</v>
      </c>
      <c r="C609">
        <v>1397.61</v>
      </c>
      <c r="D609">
        <v>1357.5</v>
      </c>
      <c r="E609">
        <v>529.37699999999995</v>
      </c>
      <c r="F609">
        <v>0</v>
      </c>
      <c r="G609">
        <v>1.3533799999999999E-3</v>
      </c>
      <c r="H609">
        <v>0.995116</v>
      </c>
      <c r="I609">
        <v>0</v>
      </c>
    </row>
    <row r="610" spans="1:25" x14ac:dyDescent="0.25">
      <c r="A610" t="s">
        <v>89</v>
      </c>
      <c r="B610">
        <v>1413.74</v>
      </c>
      <c r="C610">
        <v>1403.32</v>
      </c>
      <c r="D610">
        <v>1358.57</v>
      </c>
      <c r="E610">
        <v>529.42100000000005</v>
      </c>
      <c r="F610">
        <v>0</v>
      </c>
      <c r="G610">
        <v>1.2903700000000001E-3</v>
      </c>
      <c r="H610">
        <v>0.995116</v>
      </c>
      <c r="I610">
        <v>0</v>
      </c>
    </row>
    <row r="611" spans="1:25" x14ac:dyDescent="0.25">
      <c r="A611" t="s">
        <v>89</v>
      </c>
      <c r="B611">
        <v>1405.04</v>
      </c>
      <c r="C611">
        <v>1394.62</v>
      </c>
      <c r="D611">
        <v>1357.2</v>
      </c>
      <c r="E611">
        <v>529.32399999999996</v>
      </c>
      <c r="F611">
        <v>0</v>
      </c>
      <c r="G611">
        <v>1.4067999999999999E-3</v>
      </c>
      <c r="H611">
        <v>0.99511499999999997</v>
      </c>
      <c r="I611">
        <v>0</v>
      </c>
    </row>
    <row r="612" spans="1:25" x14ac:dyDescent="0.25">
      <c r="A612" t="s">
        <v>89</v>
      </c>
      <c r="B612">
        <v>1404.24</v>
      </c>
      <c r="C612">
        <v>1393.8</v>
      </c>
      <c r="D612">
        <v>1356.59</v>
      </c>
      <c r="E612">
        <v>529.36800000000005</v>
      </c>
      <c r="F612">
        <v>0</v>
      </c>
      <c r="G612">
        <v>1.29396E-3</v>
      </c>
      <c r="H612">
        <v>0.99511499999999997</v>
      </c>
      <c r="I612">
        <v>0</v>
      </c>
    </row>
    <row r="613" spans="1:25" x14ac:dyDescent="0.25">
      <c r="A613" t="s">
        <v>89</v>
      </c>
      <c r="B613">
        <v>1401.47</v>
      </c>
      <c r="C613">
        <v>1391.24</v>
      </c>
      <c r="D613">
        <v>1356.61</v>
      </c>
      <c r="E613">
        <v>529.35400000000004</v>
      </c>
      <c r="F613">
        <v>0</v>
      </c>
      <c r="G613">
        <v>1.2453500000000001E-3</v>
      </c>
      <c r="H613">
        <v>0.995116</v>
      </c>
      <c r="I613">
        <v>0</v>
      </c>
    </row>
    <row r="614" spans="1:25" x14ac:dyDescent="0.25">
      <c r="A614" t="s">
        <v>89</v>
      </c>
      <c r="B614">
        <v>1399.83</v>
      </c>
      <c r="C614">
        <v>1389.58</v>
      </c>
      <c r="D614">
        <v>1356.35</v>
      </c>
      <c r="E614">
        <v>529.37400000000002</v>
      </c>
      <c r="F614">
        <v>0</v>
      </c>
      <c r="G614">
        <v>1.23062E-3</v>
      </c>
      <c r="H614">
        <v>0.99511400000000005</v>
      </c>
      <c r="I614">
        <v>0</v>
      </c>
    </row>
    <row r="615" spans="1:25" x14ac:dyDescent="0.25">
      <c r="A615" t="s">
        <v>89</v>
      </c>
      <c r="B615">
        <v>1412.53</v>
      </c>
      <c r="C615">
        <v>1402.46</v>
      </c>
      <c r="D615">
        <v>1358.21</v>
      </c>
      <c r="E615">
        <v>529.31299999999999</v>
      </c>
      <c r="F615">
        <v>0</v>
      </c>
      <c r="G615">
        <v>1.24219E-3</v>
      </c>
      <c r="H615">
        <v>0.99511499999999997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89</v>
      </c>
      <c r="B616">
        <v>1409.59</v>
      </c>
      <c r="C616">
        <v>1398.11</v>
      </c>
      <c r="D616">
        <v>1357.91</v>
      </c>
      <c r="E616">
        <v>529.27099999999996</v>
      </c>
      <c r="F616">
        <v>0</v>
      </c>
      <c r="G616">
        <v>1.3314799999999999E-3</v>
      </c>
      <c r="H616">
        <v>0.99511499999999997</v>
      </c>
      <c r="I616">
        <v>0</v>
      </c>
      <c r="R616">
        <f>AVERAGE(B567:B616)</f>
        <v>1410.5068000000001</v>
      </c>
      <c r="S616">
        <f>AVERAGE(C567:C616)</f>
        <v>1399.9622000000006</v>
      </c>
      <c r="U616">
        <f>_xlfn.VAR.P(B567:B616)</f>
        <v>26.168473760000065</v>
      </c>
      <c r="V616">
        <f>_xlfn.VAR.P(C567:C616)</f>
        <v>26.14948916000014</v>
      </c>
      <c r="X616">
        <f>1.96*SQRT(U616)/50</f>
        <v>0.20052811154191449</v>
      </c>
      <c r="Y616">
        <f>1.96*SQRT(V616)/50</f>
        <v>0.20045535917710608</v>
      </c>
    </row>
    <row r="617" spans="1:25" x14ac:dyDescent="0.25">
      <c r="A617" t="s">
        <v>89</v>
      </c>
      <c r="B617">
        <v>70661.401400000002</v>
      </c>
      <c r="C617" t="s">
        <v>36</v>
      </c>
    </row>
    <row r="618" spans="1:25" x14ac:dyDescent="0.25">
      <c r="A618" t="s">
        <v>90</v>
      </c>
      <c r="B618">
        <v>1369.63</v>
      </c>
      <c r="C618">
        <v>1359.28</v>
      </c>
      <c r="D618">
        <v>1322.25</v>
      </c>
      <c r="E618">
        <v>494.56200000000001</v>
      </c>
      <c r="F618">
        <v>0</v>
      </c>
      <c r="G618">
        <v>1.2308200000000001E-3</v>
      </c>
      <c r="H618">
        <v>0.995116</v>
      </c>
      <c r="I618">
        <v>0</v>
      </c>
    </row>
    <row r="619" spans="1:25" x14ac:dyDescent="0.25">
      <c r="A619" t="s">
        <v>90</v>
      </c>
      <c r="B619">
        <v>1381.87</v>
      </c>
      <c r="C619">
        <v>1370.74</v>
      </c>
      <c r="D619">
        <v>1323.08</v>
      </c>
      <c r="E619">
        <v>494.61200000000002</v>
      </c>
      <c r="F619">
        <v>0</v>
      </c>
      <c r="G619">
        <v>1.23193E-3</v>
      </c>
      <c r="H619">
        <v>0.99511499999999997</v>
      </c>
      <c r="I619">
        <v>0</v>
      </c>
    </row>
    <row r="620" spans="1:25" x14ac:dyDescent="0.25">
      <c r="A620" t="s">
        <v>90</v>
      </c>
      <c r="B620">
        <v>1382.51</v>
      </c>
      <c r="C620">
        <v>1371.65</v>
      </c>
      <c r="D620">
        <v>1323.1</v>
      </c>
      <c r="E620">
        <v>494.59</v>
      </c>
      <c r="F620">
        <v>0</v>
      </c>
      <c r="G620">
        <v>1.2369099999999999E-3</v>
      </c>
      <c r="H620">
        <v>0.99511499999999997</v>
      </c>
      <c r="I620">
        <v>0</v>
      </c>
    </row>
    <row r="621" spans="1:25" x14ac:dyDescent="0.25">
      <c r="A621" t="s">
        <v>90</v>
      </c>
      <c r="B621">
        <v>1378.81</v>
      </c>
      <c r="C621">
        <v>1368.02</v>
      </c>
      <c r="D621">
        <v>1323.79</v>
      </c>
      <c r="E621">
        <v>494.596</v>
      </c>
      <c r="F621">
        <v>0</v>
      </c>
      <c r="G621">
        <v>1.2348400000000001E-3</v>
      </c>
      <c r="H621">
        <v>0.995116</v>
      </c>
      <c r="I621">
        <v>0</v>
      </c>
    </row>
    <row r="622" spans="1:25" x14ac:dyDescent="0.25">
      <c r="A622" t="s">
        <v>90</v>
      </c>
      <c r="B622">
        <v>1378.41</v>
      </c>
      <c r="C622">
        <v>1367.48</v>
      </c>
      <c r="D622">
        <v>1323.61</v>
      </c>
      <c r="E622">
        <v>494.61900000000003</v>
      </c>
      <c r="F622">
        <v>0</v>
      </c>
      <c r="G622">
        <v>1.2447199999999999E-3</v>
      </c>
      <c r="H622">
        <v>0.995116</v>
      </c>
      <c r="I622">
        <v>0</v>
      </c>
    </row>
    <row r="623" spans="1:25" x14ac:dyDescent="0.25">
      <c r="A623" t="s">
        <v>90</v>
      </c>
      <c r="B623">
        <v>1374.71</v>
      </c>
      <c r="C623">
        <v>1363.44</v>
      </c>
      <c r="D623">
        <v>1322.08</v>
      </c>
      <c r="E623">
        <v>494.56400000000002</v>
      </c>
      <c r="F623">
        <v>0</v>
      </c>
      <c r="G623">
        <v>1.28013E-3</v>
      </c>
      <c r="H623">
        <v>0.995116</v>
      </c>
      <c r="I623">
        <v>0</v>
      </c>
    </row>
    <row r="624" spans="1:25" x14ac:dyDescent="0.25">
      <c r="A624" t="s">
        <v>90</v>
      </c>
      <c r="B624">
        <v>1369.2</v>
      </c>
      <c r="C624">
        <v>1359.05</v>
      </c>
      <c r="D624">
        <v>1321.95</v>
      </c>
      <c r="E624">
        <v>494.572</v>
      </c>
      <c r="F624">
        <v>0</v>
      </c>
      <c r="G624">
        <v>1.2641099999999999E-3</v>
      </c>
      <c r="H624">
        <v>0.99511499999999997</v>
      </c>
      <c r="I624">
        <v>0</v>
      </c>
    </row>
    <row r="625" spans="1:9" x14ac:dyDescent="0.25">
      <c r="A625" t="s">
        <v>90</v>
      </c>
      <c r="B625">
        <v>1371.17</v>
      </c>
      <c r="C625">
        <v>1360.67</v>
      </c>
      <c r="D625">
        <v>1322.51</v>
      </c>
      <c r="E625">
        <v>494.548</v>
      </c>
      <c r="F625">
        <v>0</v>
      </c>
      <c r="G625">
        <v>1.2440299999999999E-3</v>
      </c>
      <c r="H625">
        <v>0.99511499999999997</v>
      </c>
      <c r="I625">
        <v>0</v>
      </c>
    </row>
    <row r="626" spans="1:9" x14ac:dyDescent="0.25">
      <c r="A626" t="s">
        <v>90</v>
      </c>
      <c r="B626">
        <v>1380.12</v>
      </c>
      <c r="C626">
        <v>1369.36</v>
      </c>
      <c r="D626">
        <v>1324.06</v>
      </c>
      <c r="E626">
        <v>494.61200000000002</v>
      </c>
      <c r="F626">
        <v>0</v>
      </c>
      <c r="G626">
        <v>1.2348000000000001E-3</v>
      </c>
      <c r="H626">
        <v>0.99511499999999997</v>
      </c>
      <c r="I626">
        <v>0</v>
      </c>
    </row>
    <row r="627" spans="1:9" x14ac:dyDescent="0.25">
      <c r="A627" t="s">
        <v>90</v>
      </c>
      <c r="B627">
        <v>1363.72</v>
      </c>
      <c r="C627">
        <v>1353.27</v>
      </c>
      <c r="D627">
        <v>1320.9</v>
      </c>
      <c r="E627">
        <v>494.56599999999997</v>
      </c>
      <c r="F627">
        <v>0</v>
      </c>
      <c r="G627">
        <v>1.2343600000000001E-3</v>
      </c>
      <c r="H627">
        <v>0.99511099999999997</v>
      </c>
      <c r="I627">
        <v>0</v>
      </c>
    </row>
    <row r="628" spans="1:9" x14ac:dyDescent="0.25">
      <c r="A628" t="s">
        <v>90</v>
      </c>
      <c r="B628">
        <v>1367.41</v>
      </c>
      <c r="C628">
        <v>1356.18</v>
      </c>
      <c r="D628">
        <v>1320.74</v>
      </c>
      <c r="E628">
        <v>494.56299999999999</v>
      </c>
      <c r="F628">
        <v>0</v>
      </c>
      <c r="G628">
        <v>1.23117E-3</v>
      </c>
      <c r="H628">
        <v>0.99511499999999997</v>
      </c>
      <c r="I628">
        <v>0</v>
      </c>
    </row>
    <row r="629" spans="1:9" x14ac:dyDescent="0.25">
      <c r="A629" t="s">
        <v>90</v>
      </c>
      <c r="B629">
        <v>1364.68</v>
      </c>
      <c r="C629">
        <v>1354.29</v>
      </c>
      <c r="D629">
        <v>1320.65</v>
      </c>
      <c r="E629">
        <v>494.56599999999997</v>
      </c>
      <c r="F629">
        <v>0</v>
      </c>
      <c r="G629">
        <v>1.31861E-3</v>
      </c>
      <c r="H629">
        <v>0.995116</v>
      </c>
      <c r="I629">
        <v>0</v>
      </c>
    </row>
    <row r="630" spans="1:9" x14ac:dyDescent="0.25">
      <c r="A630" t="s">
        <v>90</v>
      </c>
      <c r="B630">
        <v>1363.01</v>
      </c>
      <c r="C630">
        <v>1352.66</v>
      </c>
      <c r="D630">
        <v>1320.19</v>
      </c>
      <c r="E630">
        <v>494.59199999999998</v>
      </c>
      <c r="F630">
        <v>0</v>
      </c>
      <c r="G630">
        <v>1.35001E-3</v>
      </c>
      <c r="H630">
        <v>0.99511499999999997</v>
      </c>
      <c r="I630">
        <v>0</v>
      </c>
    </row>
    <row r="631" spans="1:9" x14ac:dyDescent="0.25">
      <c r="A631" t="s">
        <v>90</v>
      </c>
      <c r="B631">
        <v>1362.18</v>
      </c>
      <c r="C631">
        <v>1351.64</v>
      </c>
      <c r="D631">
        <v>1319.83</v>
      </c>
      <c r="E631">
        <v>494.58800000000002</v>
      </c>
      <c r="F631">
        <v>0</v>
      </c>
      <c r="G631">
        <v>1.2301600000000001E-3</v>
      </c>
      <c r="H631">
        <v>0.995116</v>
      </c>
      <c r="I631">
        <v>0</v>
      </c>
    </row>
    <row r="632" spans="1:9" x14ac:dyDescent="0.25">
      <c r="A632" t="s">
        <v>90</v>
      </c>
      <c r="B632">
        <v>1368.56</v>
      </c>
      <c r="C632">
        <v>1358.25</v>
      </c>
      <c r="D632">
        <v>1320.66</v>
      </c>
      <c r="E632">
        <v>494.61500000000001</v>
      </c>
      <c r="F632">
        <v>0</v>
      </c>
      <c r="G632">
        <v>1.2331099999999999E-3</v>
      </c>
      <c r="H632">
        <v>0.99511400000000005</v>
      </c>
      <c r="I632">
        <v>0</v>
      </c>
    </row>
    <row r="633" spans="1:9" x14ac:dyDescent="0.25">
      <c r="A633" t="s">
        <v>90</v>
      </c>
      <c r="B633">
        <v>1365.34</v>
      </c>
      <c r="C633">
        <v>1353.8</v>
      </c>
      <c r="D633">
        <v>1320.9</v>
      </c>
      <c r="E633">
        <v>494.60300000000001</v>
      </c>
      <c r="F633">
        <v>0</v>
      </c>
      <c r="G633">
        <v>1.23375E-3</v>
      </c>
      <c r="H633">
        <v>0.995116</v>
      </c>
      <c r="I633">
        <v>0</v>
      </c>
    </row>
    <row r="634" spans="1:9" x14ac:dyDescent="0.25">
      <c r="A634" t="s">
        <v>90</v>
      </c>
      <c r="B634">
        <v>1370.51</v>
      </c>
      <c r="C634">
        <v>1359.65</v>
      </c>
      <c r="D634">
        <v>1321.57</v>
      </c>
      <c r="E634">
        <v>494.60399999999998</v>
      </c>
      <c r="F634">
        <v>0</v>
      </c>
      <c r="G634">
        <v>1.23263E-3</v>
      </c>
      <c r="H634">
        <v>0.995116</v>
      </c>
      <c r="I634">
        <v>0</v>
      </c>
    </row>
    <row r="635" spans="1:9" x14ac:dyDescent="0.25">
      <c r="A635" t="s">
        <v>90</v>
      </c>
      <c r="B635">
        <v>1363.21</v>
      </c>
      <c r="C635">
        <v>1352.85</v>
      </c>
      <c r="D635">
        <v>1320.06</v>
      </c>
      <c r="E635">
        <v>494.57499999999999</v>
      </c>
      <c r="F635">
        <v>0</v>
      </c>
      <c r="G635">
        <v>1.23127E-3</v>
      </c>
      <c r="H635">
        <v>0.99511099999999997</v>
      </c>
      <c r="I635">
        <v>0</v>
      </c>
    </row>
    <row r="636" spans="1:9" x14ac:dyDescent="0.25">
      <c r="A636" t="s">
        <v>90</v>
      </c>
      <c r="B636">
        <v>1367.3</v>
      </c>
      <c r="C636">
        <v>1356.5</v>
      </c>
      <c r="D636">
        <v>1321.12</v>
      </c>
      <c r="E636">
        <v>494.58800000000002</v>
      </c>
      <c r="F636">
        <v>0</v>
      </c>
      <c r="G636">
        <v>1.2361799999999999E-3</v>
      </c>
      <c r="H636">
        <v>0.99511499999999997</v>
      </c>
      <c r="I636">
        <v>0</v>
      </c>
    </row>
    <row r="637" spans="1:9" x14ac:dyDescent="0.25">
      <c r="A637" t="s">
        <v>90</v>
      </c>
      <c r="B637">
        <v>1373.46</v>
      </c>
      <c r="C637">
        <v>1363.03</v>
      </c>
      <c r="D637">
        <v>1322.67</v>
      </c>
      <c r="E637">
        <v>494.572</v>
      </c>
      <c r="F637">
        <v>0</v>
      </c>
      <c r="G637">
        <v>1.25562E-3</v>
      </c>
      <c r="H637">
        <v>0.995116</v>
      </c>
      <c r="I637">
        <v>0</v>
      </c>
    </row>
    <row r="638" spans="1:9" x14ac:dyDescent="0.25">
      <c r="A638" t="s">
        <v>90</v>
      </c>
      <c r="B638">
        <v>1374.12</v>
      </c>
      <c r="C638">
        <v>1363.41</v>
      </c>
      <c r="D638">
        <v>1322.2</v>
      </c>
      <c r="E638">
        <v>494.572</v>
      </c>
      <c r="F638">
        <v>0</v>
      </c>
      <c r="G638">
        <v>1.3726299999999999E-3</v>
      </c>
      <c r="H638">
        <v>0.99511499999999997</v>
      </c>
      <c r="I638">
        <v>0</v>
      </c>
    </row>
    <row r="639" spans="1:9" x14ac:dyDescent="0.25">
      <c r="A639" t="s">
        <v>90</v>
      </c>
      <c r="B639">
        <v>1362.84</v>
      </c>
      <c r="C639">
        <v>1352.75</v>
      </c>
      <c r="D639">
        <v>1320.72</v>
      </c>
      <c r="E639">
        <v>494.57</v>
      </c>
      <c r="F639">
        <v>0</v>
      </c>
      <c r="G639">
        <v>1.58216E-3</v>
      </c>
      <c r="H639">
        <v>0.99511499999999997</v>
      </c>
      <c r="I639">
        <v>0</v>
      </c>
    </row>
    <row r="640" spans="1:9" x14ac:dyDescent="0.25">
      <c r="A640" t="s">
        <v>90</v>
      </c>
      <c r="B640">
        <v>1364.24</v>
      </c>
      <c r="C640">
        <v>1354.18</v>
      </c>
      <c r="D640">
        <v>1321.17</v>
      </c>
      <c r="E640">
        <v>494.59199999999998</v>
      </c>
      <c r="F640">
        <v>0</v>
      </c>
      <c r="G640">
        <v>1.27114E-3</v>
      </c>
      <c r="H640">
        <v>0.995116</v>
      </c>
      <c r="I640">
        <v>0</v>
      </c>
    </row>
    <row r="641" spans="1:9" x14ac:dyDescent="0.25">
      <c r="A641" t="s">
        <v>90</v>
      </c>
      <c r="B641">
        <v>1362.45</v>
      </c>
      <c r="C641">
        <v>1352.14</v>
      </c>
      <c r="D641">
        <v>1320.2</v>
      </c>
      <c r="E641">
        <v>494.59500000000003</v>
      </c>
      <c r="F641">
        <v>0</v>
      </c>
      <c r="G641">
        <v>1.2479800000000001E-3</v>
      </c>
      <c r="H641">
        <v>0.995116</v>
      </c>
      <c r="I641">
        <v>0</v>
      </c>
    </row>
    <row r="642" spans="1:9" x14ac:dyDescent="0.25">
      <c r="A642" t="s">
        <v>90</v>
      </c>
      <c r="B642">
        <v>1370.86</v>
      </c>
      <c r="C642">
        <v>1360.77</v>
      </c>
      <c r="D642">
        <v>1320.78</v>
      </c>
      <c r="E642">
        <v>494.601</v>
      </c>
      <c r="F642">
        <v>0</v>
      </c>
      <c r="G642">
        <v>1.2337800000000001E-3</v>
      </c>
      <c r="H642">
        <v>0.995116</v>
      </c>
      <c r="I642">
        <v>0</v>
      </c>
    </row>
    <row r="643" spans="1:9" x14ac:dyDescent="0.25">
      <c r="A643" t="s">
        <v>90</v>
      </c>
      <c r="B643">
        <v>1361.98</v>
      </c>
      <c r="C643">
        <v>1351.55</v>
      </c>
      <c r="D643">
        <v>1320.43</v>
      </c>
      <c r="E643">
        <v>494.59399999999999</v>
      </c>
      <c r="F643">
        <v>0</v>
      </c>
      <c r="G643">
        <v>1.2403900000000001E-3</v>
      </c>
      <c r="H643">
        <v>0.995116</v>
      </c>
      <c r="I643">
        <v>0</v>
      </c>
    </row>
    <row r="644" spans="1:9" x14ac:dyDescent="0.25">
      <c r="A644" t="s">
        <v>90</v>
      </c>
      <c r="B644">
        <v>1366.56</v>
      </c>
      <c r="C644">
        <v>1355.45</v>
      </c>
      <c r="D644">
        <v>1320.72</v>
      </c>
      <c r="E644">
        <v>494.59199999999998</v>
      </c>
      <c r="F644">
        <v>0</v>
      </c>
      <c r="G644">
        <v>1.3293300000000001E-3</v>
      </c>
      <c r="H644">
        <v>0.99511499999999997</v>
      </c>
      <c r="I644">
        <v>0</v>
      </c>
    </row>
    <row r="645" spans="1:9" x14ac:dyDescent="0.25">
      <c r="A645" t="s">
        <v>90</v>
      </c>
      <c r="B645">
        <v>1366.07</v>
      </c>
      <c r="C645">
        <v>1355.14</v>
      </c>
      <c r="D645">
        <v>1320.7</v>
      </c>
      <c r="E645">
        <v>494.55</v>
      </c>
      <c r="F645">
        <v>0</v>
      </c>
      <c r="G645">
        <v>1.2605800000000001E-3</v>
      </c>
      <c r="H645">
        <v>0.99511499999999997</v>
      </c>
      <c r="I645">
        <v>0</v>
      </c>
    </row>
    <row r="646" spans="1:9" x14ac:dyDescent="0.25">
      <c r="A646" t="s">
        <v>90</v>
      </c>
      <c r="B646">
        <v>1359.43</v>
      </c>
      <c r="C646">
        <v>1349.27</v>
      </c>
      <c r="D646">
        <v>1320.01</v>
      </c>
      <c r="E646">
        <v>494.56700000000001</v>
      </c>
      <c r="F646">
        <v>0</v>
      </c>
      <c r="G646">
        <v>1.28319E-3</v>
      </c>
      <c r="H646">
        <v>0.99511499999999997</v>
      </c>
      <c r="I646">
        <v>0</v>
      </c>
    </row>
    <row r="647" spans="1:9" x14ac:dyDescent="0.25">
      <c r="A647" t="s">
        <v>90</v>
      </c>
      <c r="B647">
        <v>1360.77</v>
      </c>
      <c r="C647">
        <v>1350.56</v>
      </c>
      <c r="D647">
        <v>1320.21</v>
      </c>
      <c r="E647">
        <v>494.58699999999999</v>
      </c>
      <c r="F647">
        <v>0</v>
      </c>
      <c r="G647">
        <v>1.2438E-3</v>
      </c>
      <c r="H647">
        <v>0.995116</v>
      </c>
      <c r="I647">
        <v>0</v>
      </c>
    </row>
    <row r="648" spans="1:9" x14ac:dyDescent="0.25">
      <c r="A648" t="s">
        <v>90</v>
      </c>
      <c r="B648">
        <v>1361.15</v>
      </c>
      <c r="C648">
        <v>1351.25</v>
      </c>
      <c r="D648">
        <v>1320.37</v>
      </c>
      <c r="E648">
        <v>494.57799999999997</v>
      </c>
      <c r="F648">
        <v>0</v>
      </c>
      <c r="G648">
        <v>1.2642700000000001E-3</v>
      </c>
      <c r="H648">
        <v>0.99511000000000005</v>
      </c>
      <c r="I648">
        <v>0</v>
      </c>
    </row>
    <row r="649" spans="1:9" x14ac:dyDescent="0.25">
      <c r="A649" t="s">
        <v>90</v>
      </c>
      <c r="B649">
        <v>1361.68</v>
      </c>
      <c r="C649">
        <v>1351.28</v>
      </c>
      <c r="D649">
        <v>1320.65</v>
      </c>
      <c r="E649">
        <v>494.58300000000003</v>
      </c>
      <c r="F649">
        <v>0</v>
      </c>
      <c r="G649">
        <v>1.32339E-3</v>
      </c>
      <c r="H649">
        <v>0.995116</v>
      </c>
      <c r="I649">
        <v>0</v>
      </c>
    </row>
    <row r="650" spans="1:9" x14ac:dyDescent="0.25">
      <c r="A650" t="s">
        <v>90</v>
      </c>
      <c r="B650">
        <v>1360.78</v>
      </c>
      <c r="C650">
        <v>1350.32</v>
      </c>
      <c r="D650">
        <v>1319.92</v>
      </c>
      <c r="E650">
        <v>494.55</v>
      </c>
      <c r="F650">
        <v>0</v>
      </c>
      <c r="G650">
        <v>1.23112E-3</v>
      </c>
      <c r="H650">
        <v>0.99511499999999997</v>
      </c>
      <c r="I650">
        <v>0</v>
      </c>
    </row>
    <row r="651" spans="1:9" x14ac:dyDescent="0.25">
      <c r="A651" t="s">
        <v>90</v>
      </c>
      <c r="B651">
        <v>1359.56</v>
      </c>
      <c r="C651">
        <v>1349.43</v>
      </c>
      <c r="D651">
        <v>1319.93</v>
      </c>
      <c r="E651">
        <v>494.64699999999999</v>
      </c>
      <c r="F651">
        <v>0</v>
      </c>
      <c r="G651">
        <v>1.24474E-3</v>
      </c>
      <c r="H651">
        <v>0.995116</v>
      </c>
      <c r="I651">
        <v>0</v>
      </c>
    </row>
    <row r="652" spans="1:9" x14ac:dyDescent="0.25">
      <c r="A652" t="s">
        <v>90</v>
      </c>
      <c r="B652">
        <v>1360.08</v>
      </c>
      <c r="C652">
        <v>1350.06</v>
      </c>
      <c r="D652">
        <v>1319.91</v>
      </c>
      <c r="E652">
        <v>494.58100000000002</v>
      </c>
      <c r="F652">
        <v>0</v>
      </c>
      <c r="G652">
        <v>1.2478999999999999E-3</v>
      </c>
      <c r="H652">
        <v>0.99511099999999997</v>
      </c>
      <c r="I652">
        <v>0</v>
      </c>
    </row>
    <row r="653" spans="1:9" x14ac:dyDescent="0.25">
      <c r="A653" t="s">
        <v>90</v>
      </c>
      <c r="B653">
        <v>1362.46</v>
      </c>
      <c r="C653">
        <v>1352.25</v>
      </c>
      <c r="D653">
        <v>1320.11</v>
      </c>
      <c r="E653">
        <v>494.56200000000001</v>
      </c>
      <c r="F653">
        <v>0</v>
      </c>
      <c r="G653">
        <v>1.2302599999999999E-3</v>
      </c>
      <c r="H653">
        <v>0.995116</v>
      </c>
      <c r="I653">
        <v>0</v>
      </c>
    </row>
    <row r="654" spans="1:9" x14ac:dyDescent="0.25">
      <c r="A654" t="s">
        <v>90</v>
      </c>
      <c r="B654">
        <v>1364.02</v>
      </c>
      <c r="C654">
        <v>1354</v>
      </c>
      <c r="D654">
        <v>1321.38</v>
      </c>
      <c r="E654">
        <v>494.54500000000002</v>
      </c>
      <c r="F654">
        <v>0</v>
      </c>
      <c r="G654">
        <v>1.2888400000000001E-3</v>
      </c>
      <c r="H654">
        <v>0.995116</v>
      </c>
      <c r="I654">
        <v>0</v>
      </c>
    </row>
    <row r="655" spans="1:9" x14ac:dyDescent="0.25">
      <c r="A655" t="s">
        <v>90</v>
      </c>
      <c r="B655">
        <v>1377.44</v>
      </c>
      <c r="C655">
        <v>1367.16</v>
      </c>
      <c r="D655">
        <v>1322.62</v>
      </c>
      <c r="E655">
        <v>494.57600000000002</v>
      </c>
      <c r="F655">
        <v>0</v>
      </c>
      <c r="G655">
        <v>1.2388200000000001E-3</v>
      </c>
      <c r="H655">
        <v>0.995116</v>
      </c>
      <c r="I655">
        <v>0</v>
      </c>
    </row>
    <row r="656" spans="1:9" x14ac:dyDescent="0.25">
      <c r="A656" t="s">
        <v>90</v>
      </c>
      <c r="B656">
        <v>1372.87</v>
      </c>
      <c r="C656">
        <v>1361.94</v>
      </c>
      <c r="D656">
        <v>1322.47</v>
      </c>
      <c r="E656">
        <v>494.59300000000002</v>
      </c>
      <c r="F656">
        <v>0</v>
      </c>
      <c r="G656">
        <v>1.34702E-3</v>
      </c>
      <c r="H656">
        <v>0.995116</v>
      </c>
      <c r="I656">
        <v>0</v>
      </c>
    </row>
    <row r="657" spans="1:25" x14ac:dyDescent="0.25">
      <c r="A657" t="s">
        <v>90</v>
      </c>
      <c r="B657">
        <v>1366.41</v>
      </c>
      <c r="C657">
        <v>1356.01</v>
      </c>
      <c r="D657">
        <v>1321.24</v>
      </c>
      <c r="E657">
        <v>494.56900000000002</v>
      </c>
      <c r="F657">
        <v>0</v>
      </c>
      <c r="G657">
        <v>1.29897E-3</v>
      </c>
      <c r="H657">
        <v>0.99511000000000005</v>
      </c>
      <c r="I657">
        <v>0</v>
      </c>
    </row>
    <row r="658" spans="1:25" x14ac:dyDescent="0.25">
      <c r="A658" t="s">
        <v>90</v>
      </c>
      <c r="B658">
        <v>1364.49</v>
      </c>
      <c r="C658">
        <v>1354.07</v>
      </c>
      <c r="D658">
        <v>1320.9</v>
      </c>
      <c r="E658">
        <v>494.57799999999997</v>
      </c>
      <c r="F658">
        <v>0</v>
      </c>
      <c r="G658">
        <v>1.2300600000000001E-3</v>
      </c>
      <c r="H658">
        <v>0.995112</v>
      </c>
      <c r="I658">
        <v>0</v>
      </c>
    </row>
    <row r="659" spans="1:25" x14ac:dyDescent="0.25">
      <c r="A659" t="s">
        <v>90</v>
      </c>
      <c r="B659">
        <v>1364.77</v>
      </c>
      <c r="C659">
        <v>1354.31</v>
      </c>
      <c r="D659">
        <v>1321.17</v>
      </c>
      <c r="E659">
        <v>494.62299999999999</v>
      </c>
      <c r="F659">
        <v>0</v>
      </c>
      <c r="G659">
        <v>1.29017E-3</v>
      </c>
      <c r="H659">
        <v>0.99511400000000005</v>
      </c>
      <c r="I659">
        <v>0</v>
      </c>
    </row>
    <row r="660" spans="1:25" x14ac:dyDescent="0.25">
      <c r="A660" t="s">
        <v>90</v>
      </c>
      <c r="B660">
        <v>1365.75</v>
      </c>
      <c r="C660">
        <v>1355.03</v>
      </c>
      <c r="D660">
        <v>1320.75</v>
      </c>
      <c r="E660">
        <v>494.55500000000001</v>
      </c>
      <c r="F660">
        <v>0</v>
      </c>
      <c r="G660">
        <v>1.26011E-3</v>
      </c>
      <c r="H660">
        <v>0.995116</v>
      </c>
      <c r="I660">
        <v>0</v>
      </c>
    </row>
    <row r="661" spans="1:25" x14ac:dyDescent="0.25">
      <c r="A661" t="s">
        <v>90</v>
      </c>
      <c r="B661">
        <v>1361.74</v>
      </c>
      <c r="C661">
        <v>1351.64</v>
      </c>
      <c r="D661">
        <v>1320.27</v>
      </c>
      <c r="E661">
        <v>494.59100000000001</v>
      </c>
      <c r="F661">
        <v>0</v>
      </c>
      <c r="G661">
        <v>1.3148400000000001E-3</v>
      </c>
      <c r="H661">
        <v>0.995116</v>
      </c>
      <c r="I661">
        <v>0</v>
      </c>
    </row>
    <row r="662" spans="1:25" x14ac:dyDescent="0.25">
      <c r="A662" t="s">
        <v>90</v>
      </c>
      <c r="B662">
        <v>1364</v>
      </c>
      <c r="C662">
        <v>1353.6</v>
      </c>
      <c r="D662">
        <v>1320.88</v>
      </c>
      <c r="E662">
        <v>494.58100000000002</v>
      </c>
      <c r="F662">
        <v>0</v>
      </c>
      <c r="G662">
        <v>1.28992E-3</v>
      </c>
      <c r="H662">
        <v>0.995116</v>
      </c>
      <c r="I662">
        <v>0</v>
      </c>
    </row>
    <row r="663" spans="1:25" x14ac:dyDescent="0.25">
      <c r="A663" t="s">
        <v>90</v>
      </c>
      <c r="B663">
        <v>1365.27</v>
      </c>
      <c r="C663">
        <v>1355.09</v>
      </c>
      <c r="D663">
        <v>1320.68</v>
      </c>
      <c r="E663">
        <v>494.57100000000003</v>
      </c>
      <c r="F663">
        <v>0</v>
      </c>
      <c r="G663">
        <v>1.39762E-3</v>
      </c>
      <c r="H663">
        <v>0.995116</v>
      </c>
      <c r="I663">
        <v>0</v>
      </c>
    </row>
    <row r="664" spans="1:25" x14ac:dyDescent="0.25">
      <c r="A664" t="s">
        <v>90</v>
      </c>
      <c r="B664">
        <v>1360.4</v>
      </c>
      <c r="C664">
        <v>1350.44</v>
      </c>
      <c r="D664">
        <v>1320.7</v>
      </c>
      <c r="E664">
        <v>494.601</v>
      </c>
      <c r="F664">
        <v>0</v>
      </c>
      <c r="G664">
        <v>1.23602E-3</v>
      </c>
      <c r="H664">
        <v>0.995116</v>
      </c>
      <c r="I664">
        <v>0</v>
      </c>
    </row>
    <row r="665" spans="1:25" x14ac:dyDescent="0.25">
      <c r="A665" t="s">
        <v>90</v>
      </c>
      <c r="B665">
        <v>1360.83</v>
      </c>
      <c r="C665">
        <v>1350.19</v>
      </c>
      <c r="D665">
        <v>1320.07</v>
      </c>
      <c r="E665">
        <v>494.63400000000001</v>
      </c>
      <c r="F665">
        <v>0</v>
      </c>
      <c r="G665">
        <v>1.25534E-3</v>
      </c>
      <c r="H665">
        <v>0.995116</v>
      </c>
      <c r="I665">
        <v>0</v>
      </c>
    </row>
    <row r="666" spans="1:25" x14ac:dyDescent="0.25">
      <c r="A666" t="s">
        <v>90</v>
      </c>
      <c r="B666">
        <v>1362.98</v>
      </c>
      <c r="C666">
        <v>1352.63</v>
      </c>
      <c r="D666">
        <v>1319.9</v>
      </c>
      <c r="E666">
        <v>494.58600000000001</v>
      </c>
      <c r="F666">
        <v>0</v>
      </c>
      <c r="G666">
        <v>1.29907E-3</v>
      </c>
      <c r="H666">
        <v>0.995116</v>
      </c>
      <c r="I666">
        <v>0</v>
      </c>
    </row>
    <row r="667" spans="1:25" x14ac:dyDescent="0.25">
      <c r="A667" t="s">
        <v>90</v>
      </c>
      <c r="B667">
        <v>1361.88</v>
      </c>
      <c r="C667">
        <v>1351.72</v>
      </c>
      <c r="D667">
        <v>1320.62</v>
      </c>
      <c r="E667">
        <v>494.54700000000003</v>
      </c>
      <c r="F667">
        <v>0</v>
      </c>
      <c r="G667">
        <v>1.23475E-3</v>
      </c>
      <c r="H667">
        <v>0.995116</v>
      </c>
      <c r="I667">
        <v>0</v>
      </c>
    </row>
    <row r="668" spans="1:25" x14ac:dyDescent="0.25">
      <c r="A668" t="s">
        <v>90</v>
      </c>
      <c r="B668">
        <v>1358.13</v>
      </c>
      <c r="C668">
        <v>1348.02</v>
      </c>
      <c r="D668">
        <v>1319.72</v>
      </c>
      <c r="E668">
        <v>494.6</v>
      </c>
      <c r="F668">
        <v>0</v>
      </c>
      <c r="G668">
        <v>1.4763700000000001E-3</v>
      </c>
      <c r="H668">
        <v>0.99511300000000003</v>
      </c>
      <c r="I668">
        <v>0</v>
      </c>
    </row>
    <row r="669" spans="1:25" x14ac:dyDescent="0.25">
      <c r="A669" t="s">
        <v>90</v>
      </c>
      <c r="B669">
        <v>1372.93</v>
      </c>
      <c r="C669">
        <v>1363</v>
      </c>
      <c r="D669">
        <v>1321.14</v>
      </c>
      <c r="E669">
        <v>494.58499999999998</v>
      </c>
      <c r="F669">
        <v>0</v>
      </c>
      <c r="G669">
        <v>1.2616400000000001E-3</v>
      </c>
      <c r="H669">
        <v>0.99511400000000005</v>
      </c>
      <c r="I669">
        <v>0</v>
      </c>
    </row>
    <row r="670" spans="1:25" x14ac:dyDescent="0.25">
      <c r="A670" t="s">
        <v>90</v>
      </c>
      <c r="B670">
        <v>1363.36</v>
      </c>
      <c r="C670">
        <v>1353.04</v>
      </c>
      <c r="D670">
        <v>1320.7</v>
      </c>
      <c r="E670">
        <v>494.58199999999999</v>
      </c>
      <c r="F670">
        <v>0</v>
      </c>
      <c r="G670">
        <v>1.23496E-3</v>
      </c>
      <c r="H670">
        <v>0.995116</v>
      </c>
      <c r="I670">
        <v>0</v>
      </c>
    </row>
    <row r="671" spans="1:25" x14ac:dyDescent="0.25">
      <c r="A671" t="s">
        <v>90</v>
      </c>
      <c r="B671">
        <v>1365</v>
      </c>
      <c r="C671">
        <v>1354.39</v>
      </c>
      <c r="D671">
        <v>1320.94</v>
      </c>
      <c r="E671">
        <v>494.56900000000002</v>
      </c>
      <c r="F671">
        <v>0</v>
      </c>
      <c r="G671">
        <v>1.2334500000000001E-3</v>
      </c>
      <c r="H671">
        <v>0.995116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90</v>
      </c>
      <c r="B672">
        <v>1365.11</v>
      </c>
      <c r="C672">
        <v>1354.4</v>
      </c>
      <c r="D672">
        <v>1320.93</v>
      </c>
      <c r="E672">
        <v>494.58</v>
      </c>
      <c r="F672">
        <v>0</v>
      </c>
      <c r="G672">
        <v>1.3302500000000001E-3</v>
      </c>
      <c r="H672">
        <v>0.995116</v>
      </c>
      <c r="I672">
        <v>0</v>
      </c>
      <c r="R672">
        <f>AVERAGE(B623:B672)</f>
        <v>1365.5397999999998</v>
      </c>
      <c r="S672">
        <f>AVERAGE(C623:C672)</f>
        <v>1355.1025999999997</v>
      </c>
      <c r="U672">
        <f>_xlfn.VAR.P(B623:B672)</f>
        <v>23.977161959999862</v>
      </c>
      <c r="V672">
        <f>_xlfn.VAR.P(C623:C672)</f>
        <v>22.755003240000036</v>
      </c>
      <c r="X672">
        <f>1.96*SQRT(U672)/50</f>
        <v>0.19194860289727089</v>
      </c>
      <c r="Y672">
        <f>1.96*SQRT(V672)/50</f>
        <v>0.1869926420443159</v>
      </c>
    </row>
    <row r="673" spans="1:9" x14ac:dyDescent="0.25">
      <c r="A673" t="s">
        <v>90</v>
      </c>
      <c r="B673">
        <v>68400.094200000007</v>
      </c>
      <c r="C673" t="s">
        <v>36</v>
      </c>
    </row>
    <row r="674" spans="1:9" x14ac:dyDescent="0.25">
      <c r="A674" t="s">
        <v>109</v>
      </c>
      <c r="B674">
        <v>1455.54</v>
      </c>
      <c r="C674">
        <v>1445.51</v>
      </c>
      <c r="D674">
        <v>1410.4</v>
      </c>
      <c r="E674">
        <v>529.255</v>
      </c>
      <c r="F674">
        <v>0</v>
      </c>
      <c r="G674">
        <v>1.2624699999999999E-3</v>
      </c>
      <c r="H674">
        <v>0.99511099999999997</v>
      </c>
      <c r="I674">
        <v>0</v>
      </c>
    </row>
    <row r="675" spans="1:9" x14ac:dyDescent="0.25">
      <c r="A675" t="s">
        <v>109</v>
      </c>
      <c r="B675">
        <v>1455.54</v>
      </c>
      <c r="C675">
        <v>1445.33</v>
      </c>
      <c r="D675">
        <v>1410.19</v>
      </c>
      <c r="E675">
        <v>529.28099999999995</v>
      </c>
      <c r="F675">
        <v>0</v>
      </c>
      <c r="G675">
        <v>1.3160800000000001E-3</v>
      </c>
      <c r="H675">
        <v>0.995116</v>
      </c>
      <c r="I675">
        <v>0</v>
      </c>
    </row>
    <row r="676" spans="1:9" x14ac:dyDescent="0.25">
      <c r="A676" t="s">
        <v>109</v>
      </c>
      <c r="B676">
        <v>1458.61</v>
      </c>
      <c r="C676">
        <v>1446.31</v>
      </c>
      <c r="D676">
        <v>1410.74</v>
      </c>
      <c r="E676">
        <v>529.31200000000001</v>
      </c>
      <c r="F676">
        <v>0</v>
      </c>
      <c r="G676">
        <v>1.2324599999999999E-3</v>
      </c>
      <c r="H676">
        <v>0.99511499999999997</v>
      </c>
      <c r="I676">
        <v>0</v>
      </c>
    </row>
    <row r="677" spans="1:9" x14ac:dyDescent="0.25">
      <c r="A677" t="s">
        <v>109</v>
      </c>
      <c r="B677">
        <v>1465.44</v>
      </c>
      <c r="C677">
        <v>1454.28</v>
      </c>
      <c r="D677">
        <v>1412.56</v>
      </c>
      <c r="E677">
        <v>529.27800000000002</v>
      </c>
      <c r="F677">
        <v>0</v>
      </c>
      <c r="G677">
        <v>1.29379E-3</v>
      </c>
      <c r="H677">
        <v>0.99511499999999997</v>
      </c>
      <c r="I677">
        <v>0</v>
      </c>
    </row>
    <row r="678" spans="1:9" x14ac:dyDescent="0.25">
      <c r="A678" t="s">
        <v>109</v>
      </c>
      <c r="B678">
        <v>1466.48</v>
      </c>
      <c r="C678">
        <v>1455.95</v>
      </c>
      <c r="D678">
        <v>1412.58</v>
      </c>
      <c r="E678">
        <v>529.25199999999995</v>
      </c>
      <c r="F678">
        <v>0</v>
      </c>
      <c r="G678">
        <v>1.2460500000000001E-3</v>
      </c>
      <c r="H678">
        <v>0.99511499999999997</v>
      </c>
      <c r="I678">
        <v>0</v>
      </c>
    </row>
    <row r="679" spans="1:9" x14ac:dyDescent="0.25">
      <c r="A679" t="s">
        <v>109</v>
      </c>
      <c r="B679">
        <v>1466.06</v>
      </c>
      <c r="C679">
        <v>1455.27</v>
      </c>
      <c r="D679">
        <v>1412.45</v>
      </c>
      <c r="E679">
        <v>529.32600000000002</v>
      </c>
      <c r="F679">
        <v>0</v>
      </c>
      <c r="G679">
        <v>1.3858799999999999E-3</v>
      </c>
      <c r="H679">
        <v>0.995116</v>
      </c>
      <c r="I679">
        <v>0</v>
      </c>
    </row>
    <row r="680" spans="1:9" x14ac:dyDescent="0.25">
      <c r="A680" t="s">
        <v>109</v>
      </c>
      <c r="B680">
        <v>1460.67</v>
      </c>
      <c r="C680">
        <v>1450.41</v>
      </c>
      <c r="D680">
        <v>1411.33</v>
      </c>
      <c r="E680">
        <v>529.28399999999999</v>
      </c>
      <c r="F680">
        <v>0</v>
      </c>
      <c r="G680">
        <v>1.2372100000000001E-3</v>
      </c>
      <c r="H680">
        <v>0.995116</v>
      </c>
      <c r="I680">
        <v>0</v>
      </c>
    </row>
    <row r="681" spans="1:9" x14ac:dyDescent="0.25">
      <c r="A681" t="s">
        <v>109</v>
      </c>
      <c r="B681">
        <v>1458.65</v>
      </c>
      <c r="C681">
        <v>1448.61</v>
      </c>
      <c r="D681">
        <v>1411.3</v>
      </c>
      <c r="E681">
        <v>529.19299999999998</v>
      </c>
      <c r="F681">
        <v>0</v>
      </c>
      <c r="G681">
        <v>1.24252E-3</v>
      </c>
      <c r="H681">
        <v>0.99511499999999997</v>
      </c>
      <c r="I681">
        <v>0</v>
      </c>
    </row>
    <row r="682" spans="1:9" x14ac:dyDescent="0.25">
      <c r="A682" t="s">
        <v>109</v>
      </c>
      <c r="B682">
        <v>1453.97</v>
      </c>
      <c r="C682">
        <v>1443.6</v>
      </c>
      <c r="D682">
        <v>1410.35</v>
      </c>
      <c r="E682">
        <v>529.23599999999999</v>
      </c>
      <c r="F682">
        <v>0</v>
      </c>
      <c r="G682">
        <v>1.2438799999999999E-3</v>
      </c>
      <c r="H682">
        <v>0.995116</v>
      </c>
      <c r="I682">
        <v>0</v>
      </c>
    </row>
    <row r="683" spans="1:9" x14ac:dyDescent="0.25">
      <c r="A683" t="s">
        <v>109</v>
      </c>
      <c r="B683">
        <v>1471.67</v>
      </c>
      <c r="C683">
        <v>1461.25</v>
      </c>
      <c r="D683">
        <v>1411.27</v>
      </c>
      <c r="E683">
        <v>529.26300000000003</v>
      </c>
      <c r="F683">
        <v>0</v>
      </c>
      <c r="G683">
        <v>1.2647100000000001E-3</v>
      </c>
      <c r="H683">
        <v>0.995116</v>
      </c>
      <c r="I683">
        <v>0</v>
      </c>
    </row>
    <row r="684" spans="1:9" x14ac:dyDescent="0.25">
      <c r="A684" t="s">
        <v>109</v>
      </c>
      <c r="B684">
        <v>1449.57</v>
      </c>
      <c r="C684">
        <v>1439.46</v>
      </c>
      <c r="D684">
        <v>1409.37</v>
      </c>
      <c r="E684">
        <v>529.14300000000003</v>
      </c>
      <c r="F684">
        <v>0</v>
      </c>
      <c r="G684">
        <v>1.25735E-3</v>
      </c>
      <c r="H684">
        <v>0.995116</v>
      </c>
      <c r="I684">
        <v>0</v>
      </c>
    </row>
    <row r="685" spans="1:9" x14ac:dyDescent="0.25">
      <c r="A685" t="s">
        <v>109</v>
      </c>
      <c r="B685">
        <v>1456.97</v>
      </c>
      <c r="C685">
        <v>1447.04</v>
      </c>
      <c r="D685">
        <v>1410.54</v>
      </c>
      <c r="E685">
        <v>529.26</v>
      </c>
      <c r="F685">
        <v>0</v>
      </c>
      <c r="G685">
        <v>1.2708000000000001E-3</v>
      </c>
      <c r="H685">
        <v>0.995116</v>
      </c>
      <c r="I685">
        <v>0</v>
      </c>
    </row>
    <row r="686" spans="1:9" x14ac:dyDescent="0.25">
      <c r="A686" t="s">
        <v>109</v>
      </c>
      <c r="B686">
        <v>1453.16</v>
      </c>
      <c r="C686">
        <v>1443.24</v>
      </c>
      <c r="D686">
        <v>1410.23</v>
      </c>
      <c r="E686">
        <v>529.27</v>
      </c>
      <c r="F686">
        <v>0</v>
      </c>
      <c r="G686">
        <v>1.2309700000000001E-3</v>
      </c>
      <c r="H686">
        <v>0.995116</v>
      </c>
      <c r="I686">
        <v>0</v>
      </c>
    </row>
    <row r="687" spans="1:9" x14ac:dyDescent="0.25">
      <c r="A687" t="s">
        <v>109</v>
      </c>
      <c r="B687">
        <v>1452.02</v>
      </c>
      <c r="C687">
        <v>1442.07</v>
      </c>
      <c r="D687">
        <v>1409.9</v>
      </c>
      <c r="E687">
        <v>529.21900000000005</v>
      </c>
      <c r="F687">
        <v>0</v>
      </c>
      <c r="G687">
        <v>1.42724E-3</v>
      </c>
      <c r="H687">
        <v>0.995116</v>
      </c>
      <c r="I687">
        <v>0</v>
      </c>
    </row>
    <row r="688" spans="1:9" x14ac:dyDescent="0.25">
      <c r="A688" t="s">
        <v>109</v>
      </c>
      <c r="B688">
        <v>1457.83</v>
      </c>
      <c r="C688">
        <v>1447.47</v>
      </c>
      <c r="D688">
        <v>1410.61</v>
      </c>
      <c r="E688">
        <v>529.24699999999996</v>
      </c>
      <c r="F688">
        <v>0</v>
      </c>
      <c r="G688">
        <v>1.2516199999999999E-3</v>
      </c>
      <c r="H688">
        <v>0.995116</v>
      </c>
      <c r="I688">
        <v>0</v>
      </c>
    </row>
    <row r="689" spans="1:9" x14ac:dyDescent="0.25">
      <c r="A689" t="s">
        <v>109</v>
      </c>
      <c r="B689">
        <v>1452.67</v>
      </c>
      <c r="C689">
        <v>1442.02</v>
      </c>
      <c r="D689">
        <v>1409.69</v>
      </c>
      <c r="E689">
        <v>529.21299999999997</v>
      </c>
      <c r="F689">
        <v>0</v>
      </c>
      <c r="G689">
        <v>1.27922E-3</v>
      </c>
      <c r="H689">
        <v>0.995116</v>
      </c>
      <c r="I689">
        <v>0</v>
      </c>
    </row>
    <row r="690" spans="1:9" x14ac:dyDescent="0.25">
      <c r="A690" t="s">
        <v>109</v>
      </c>
      <c r="B690">
        <v>1456.16</v>
      </c>
      <c r="C690">
        <v>1445.56</v>
      </c>
      <c r="D690">
        <v>1409.88</v>
      </c>
      <c r="E690">
        <v>529.28200000000004</v>
      </c>
      <c r="F690">
        <v>0</v>
      </c>
      <c r="G690">
        <v>1.2439199999999999E-3</v>
      </c>
      <c r="H690">
        <v>0.995116</v>
      </c>
      <c r="I690">
        <v>0</v>
      </c>
    </row>
    <row r="691" spans="1:9" x14ac:dyDescent="0.25">
      <c r="A691" t="s">
        <v>109</v>
      </c>
      <c r="B691">
        <v>1455.15</v>
      </c>
      <c r="C691">
        <v>1444.76</v>
      </c>
      <c r="D691">
        <v>1409.92</v>
      </c>
      <c r="E691">
        <v>529.27499999999998</v>
      </c>
      <c r="F691">
        <v>0</v>
      </c>
      <c r="G691">
        <v>1.2566400000000001E-3</v>
      </c>
      <c r="H691">
        <v>0.995116</v>
      </c>
      <c r="I691">
        <v>0</v>
      </c>
    </row>
    <row r="692" spans="1:9" x14ac:dyDescent="0.25">
      <c r="A692" t="s">
        <v>109</v>
      </c>
      <c r="B692">
        <v>1458.81</v>
      </c>
      <c r="C692">
        <v>1448.48</v>
      </c>
      <c r="D692">
        <v>1410.84</v>
      </c>
      <c r="E692">
        <v>529.25099999999998</v>
      </c>
      <c r="F692">
        <v>0</v>
      </c>
      <c r="G692">
        <v>1.25965E-3</v>
      </c>
      <c r="H692">
        <v>0.99511499999999997</v>
      </c>
      <c r="I692">
        <v>0</v>
      </c>
    </row>
    <row r="693" spans="1:9" x14ac:dyDescent="0.25">
      <c r="A693" t="s">
        <v>109</v>
      </c>
      <c r="B693">
        <v>1452.43</v>
      </c>
      <c r="C693">
        <v>1442.55</v>
      </c>
      <c r="D693">
        <v>1409.8</v>
      </c>
      <c r="E693">
        <v>529.22699999999998</v>
      </c>
      <c r="F693">
        <v>0</v>
      </c>
      <c r="G693">
        <v>1.5517700000000001E-3</v>
      </c>
      <c r="H693">
        <v>0.995116</v>
      </c>
      <c r="I693">
        <v>0</v>
      </c>
    </row>
    <row r="694" spans="1:9" x14ac:dyDescent="0.25">
      <c r="A694" t="s">
        <v>109</v>
      </c>
      <c r="B694">
        <v>1458</v>
      </c>
      <c r="C694">
        <v>1447.85</v>
      </c>
      <c r="D694">
        <v>1410</v>
      </c>
      <c r="E694">
        <v>529.30200000000002</v>
      </c>
      <c r="F694">
        <v>0</v>
      </c>
      <c r="G694">
        <v>1.3230799999999999E-3</v>
      </c>
      <c r="H694">
        <v>0.995116</v>
      </c>
      <c r="I694">
        <v>0</v>
      </c>
    </row>
    <row r="695" spans="1:9" x14ac:dyDescent="0.25">
      <c r="A695" t="s">
        <v>109</v>
      </c>
      <c r="B695">
        <v>1455.71</v>
      </c>
      <c r="C695">
        <v>1445.39</v>
      </c>
      <c r="D695">
        <v>1410.45</v>
      </c>
      <c r="E695">
        <v>529.29999999999995</v>
      </c>
      <c r="F695">
        <v>0</v>
      </c>
      <c r="G695">
        <v>1.23036E-3</v>
      </c>
      <c r="H695">
        <v>0.995116</v>
      </c>
      <c r="I695">
        <v>0</v>
      </c>
    </row>
    <row r="696" spans="1:9" x14ac:dyDescent="0.25">
      <c r="A696" t="s">
        <v>109</v>
      </c>
      <c r="B696">
        <v>1453.3</v>
      </c>
      <c r="C696">
        <v>1442.85</v>
      </c>
      <c r="D696">
        <v>1409.17</v>
      </c>
      <c r="E696">
        <v>529.23400000000004</v>
      </c>
      <c r="F696">
        <v>0</v>
      </c>
      <c r="G696">
        <v>1.29199E-3</v>
      </c>
      <c r="H696">
        <v>0.99510600000000005</v>
      </c>
      <c r="I696">
        <v>0</v>
      </c>
    </row>
    <row r="697" spans="1:9" x14ac:dyDescent="0.25">
      <c r="A697" t="s">
        <v>109</v>
      </c>
      <c r="B697">
        <v>1455.78</v>
      </c>
      <c r="C697">
        <v>1445.11</v>
      </c>
      <c r="D697">
        <v>1409.78</v>
      </c>
      <c r="E697">
        <v>529.245</v>
      </c>
      <c r="F697">
        <v>0</v>
      </c>
      <c r="G697">
        <v>1.3323E-3</v>
      </c>
      <c r="H697">
        <v>0.99511400000000005</v>
      </c>
      <c r="I697">
        <v>0</v>
      </c>
    </row>
    <row r="698" spans="1:9" x14ac:dyDescent="0.25">
      <c r="A698" t="s">
        <v>109</v>
      </c>
      <c r="B698">
        <v>1455.74</v>
      </c>
      <c r="C698">
        <v>1445.48</v>
      </c>
      <c r="D698">
        <v>1409.68</v>
      </c>
      <c r="E698">
        <v>529.31600000000003</v>
      </c>
      <c r="F698">
        <v>0</v>
      </c>
      <c r="G698">
        <v>1.30394E-3</v>
      </c>
      <c r="H698">
        <v>0.99511499999999997</v>
      </c>
      <c r="I698">
        <v>0</v>
      </c>
    </row>
    <row r="699" spans="1:9" x14ac:dyDescent="0.25">
      <c r="A699" t="s">
        <v>109</v>
      </c>
      <c r="B699">
        <v>1456.49</v>
      </c>
      <c r="C699">
        <v>1446.4</v>
      </c>
      <c r="D699">
        <v>1411.19</v>
      </c>
      <c r="E699">
        <v>529.27800000000002</v>
      </c>
      <c r="F699">
        <v>0</v>
      </c>
      <c r="G699">
        <v>1.5303700000000001E-3</v>
      </c>
      <c r="H699">
        <v>0.995116</v>
      </c>
      <c r="I699">
        <v>0</v>
      </c>
    </row>
    <row r="700" spans="1:9" x14ac:dyDescent="0.25">
      <c r="A700" t="s">
        <v>109</v>
      </c>
      <c r="B700">
        <v>1453.33</v>
      </c>
      <c r="C700">
        <v>1443.45</v>
      </c>
      <c r="D700">
        <v>1410.11</v>
      </c>
      <c r="E700">
        <v>529.34199999999998</v>
      </c>
      <c r="F700">
        <v>0</v>
      </c>
      <c r="G700">
        <v>1.23789E-3</v>
      </c>
      <c r="H700">
        <v>0.99511499999999997</v>
      </c>
      <c r="I700">
        <v>0</v>
      </c>
    </row>
    <row r="701" spans="1:9" x14ac:dyDescent="0.25">
      <c r="A701" t="s">
        <v>109</v>
      </c>
      <c r="B701">
        <v>1456.59</v>
      </c>
      <c r="C701">
        <v>1446.27</v>
      </c>
      <c r="D701">
        <v>1410.48</v>
      </c>
      <c r="E701">
        <v>529.23199999999997</v>
      </c>
      <c r="F701">
        <v>0</v>
      </c>
      <c r="G701">
        <v>1.35654E-3</v>
      </c>
      <c r="H701">
        <v>0.99511300000000003</v>
      </c>
      <c r="I701">
        <v>0</v>
      </c>
    </row>
    <row r="702" spans="1:9" x14ac:dyDescent="0.25">
      <c r="A702" t="s">
        <v>109</v>
      </c>
      <c r="B702">
        <v>1452.66</v>
      </c>
      <c r="C702">
        <v>1442.61</v>
      </c>
      <c r="D702">
        <v>1409.72</v>
      </c>
      <c r="E702">
        <v>529.25199999999995</v>
      </c>
      <c r="F702">
        <v>0</v>
      </c>
      <c r="G702">
        <v>1.2308200000000001E-3</v>
      </c>
      <c r="H702">
        <v>0.995116</v>
      </c>
      <c r="I702">
        <v>0</v>
      </c>
    </row>
    <row r="703" spans="1:9" x14ac:dyDescent="0.25">
      <c r="A703" t="s">
        <v>109</v>
      </c>
      <c r="B703">
        <v>1456.01</v>
      </c>
      <c r="C703">
        <v>1445.85</v>
      </c>
      <c r="D703">
        <v>1410.18</v>
      </c>
      <c r="E703">
        <v>529.22</v>
      </c>
      <c r="F703">
        <v>0</v>
      </c>
      <c r="G703">
        <v>1.24201E-3</v>
      </c>
      <c r="H703">
        <v>0.99511499999999997</v>
      </c>
      <c r="I703">
        <v>0</v>
      </c>
    </row>
    <row r="704" spans="1:9" x14ac:dyDescent="0.25">
      <c r="A704" t="s">
        <v>109</v>
      </c>
      <c r="B704">
        <v>1466.35</v>
      </c>
      <c r="C704">
        <v>1456.09</v>
      </c>
      <c r="D704">
        <v>1412.17</v>
      </c>
      <c r="E704">
        <v>529.40200000000004</v>
      </c>
      <c r="F704">
        <v>0</v>
      </c>
      <c r="G704">
        <v>1.23022E-3</v>
      </c>
      <c r="H704">
        <v>0.995116</v>
      </c>
      <c r="I704">
        <v>0</v>
      </c>
    </row>
    <row r="705" spans="1:9" x14ac:dyDescent="0.25">
      <c r="A705" t="s">
        <v>109</v>
      </c>
      <c r="B705">
        <v>1461.41</v>
      </c>
      <c r="C705">
        <v>1450.97</v>
      </c>
      <c r="D705">
        <v>1410.55</v>
      </c>
      <c r="E705">
        <v>529.35900000000004</v>
      </c>
      <c r="F705">
        <v>0</v>
      </c>
      <c r="G705">
        <v>1.28988E-3</v>
      </c>
      <c r="H705">
        <v>0.99511400000000005</v>
      </c>
      <c r="I705">
        <v>0</v>
      </c>
    </row>
    <row r="706" spans="1:9" x14ac:dyDescent="0.25">
      <c r="A706" t="s">
        <v>109</v>
      </c>
      <c r="B706">
        <v>1450.17</v>
      </c>
      <c r="C706">
        <v>1440.18</v>
      </c>
      <c r="D706">
        <v>1409.18</v>
      </c>
      <c r="E706">
        <v>529.32100000000003</v>
      </c>
      <c r="F706">
        <v>0</v>
      </c>
      <c r="G706">
        <v>1.2305899999999999E-3</v>
      </c>
      <c r="H706">
        <v>0.99511499999999997</v>
      </c>
      <c r="I706">
        <v>0</v>
      </c>
    </row>
    <row r="707" spans="1:9" x14ac:dyDescent="0.25">
      <c r="A707" t="s">
        <v>109</v>
      </c>
      <c r="B707">
        <v>1460.49</v>
      </c>
      <c r="C707">
        <v>1449.83</v>
      </c>
      <c r="D707">
        <v>1410.78</v>
      </c>
      <c r="E707">
        <v>529.36099999999999</v>
      </c>
      <c r="F707">
        <v>0</v>
      </c>
      <c r="G707">
        <v>1.2328599999999999E-3</v>
      </c>
      <c r="H707">
        <v>0.995116</v>
      </c>
      <c r="I707">
        <v>0</v>
      </c>
    </row>
    <row r="708" spans="1:9" x14ac:dyDescent="0.25">
      <c r="A708" t="s">
        <v>109</v>
      </c>
      <c r="B708">
        <v>1453.46</v>
      </c>
      <c r="C708">
        <v>1443.39</v>
      </c>
      <c r="D708">
        <v>1410.3</v>
      </c>
      <c r="E708">
        <v>529.27200000000005</v>
      </c>
      <c r="F708">
        <v>0</v>
      </c>
      <c r="G708">
        <v>1.24441E-3</v>
      </c>
      <c r="H708">
        <v>0.99511499999999997</v>
      </c>
      <c r="I708">
        <v>0</v>
      </c>
    </row>
    <row r="709" spans="1:9" x14ac:dyDescent="0.25">
      <c r="A709" t="s">
        <v>109</v>
      </c>
      <c r="B709">
        <v>1459.75</v>
      </c>
      <c r="C709">
        <v>1449.6</v>
      </c>
      <c r="D709">
        <v>1411.26</v>
      </c>
      <c r="E709">
        <v>529.31700000000001</v>
      </c>
      <c r="F709">
        <v>0</v>
      </c>
      <c r="G709">
        <v>1.2302000000000001E-3</v>
      </c>
      <c r="H709">
        <v>0.99511499999999997</v>
      </c>
      <c r="I709">
        <v>0</v>
      </c>
    </row>
    <row r="710" spans="1:9" x14ac:dyDescent="0.25">
      <c r="A710" t="s">
        <v>109</v>
      </c>
      <c r="B710">
        <v>1455.06</v>
      </c>
      <c r="C710">
        <v>1443.9</v>
      </c>
      <c r="D710">
        <v>1409.97</v>
      </c>
      <c r="E710">
        <v>529.23699999999997</v>
      </c>
      <c r="F710">
        <v>0</v>
      </c>
      <c r="G710">
        <v>1.6393499999999999E-3</v>
      </c>
      <c r="H710">
        <v>0.995112</v>
      </c>
      <c r="I710">
        <v>0</v>
      </c>
    </row>
    <row r="711" spans="1:9" x14ac:dyDescent="0.25">
      <c r="A711" t="s">
        <v>109</v>
      </c>
      <c r="B711">
        <v>1452.59</v>
      </c>
      <c r="C711">
        <v>1442.81</v>
      </c>
      <c r="D711">
        <v>1409.71</v>
      </c>
      <c r="E711">
        <v>529.32799999999997</v>
      </c>
      <c r="F711">
        <v>0</v>
      </c>
      <c r="G711">
        <v>1.24256E-3</v>
      </c>
      <c r="H711">
        <v>0.99511499999999997</v>
      </c>
      <c r="I711">
        <v>0</v>
      </c>
    </row>
    <row r="712" spans="1:9" x14ac:dyDescent="0.25">
      <c r="A712" t="s">
        <v>109</v>
      </c>
      <c r="B712">
        <v>1459.62</v>
      </c>
      <c r="C712">
        <v>1448.84</v>
      </c>
      <c r="D712">
        <v>1410.15</v>
      </c>
      <c r="E712">
        <v>529.27700000000004</v>
      </c>
      <c r="F712">
        <v>0</v>
      </c>
      <c r="G712">
        <v>1.28071E-3</v>
      </c>
      <c r="H712">
        <v>0.995116</v>
      </c>
      <c r="I712">
        <v>0</v>
      </c>
    </row>
    <row r="713" spans="1:9" x14ac:dyDescent="0.25">
      <c r="A713" t="s">
        <v>109</v>
      </c>
      <c r="B713">
        <v>1458.7</v>
      </c>
      <c r="C713">
        <v>1448.25</v>
      </c>
      <c r="D713">
        <v>1410.95</v>
      </c>
      <c r="E713">
        <v>529.33799999999997</v>
      </c>
      <c r="F713">
        <v>0</v>
      </c>
      <c r="G713">
        <v>1.2591200000000001E-3</v>
      </c>
      <c r="H713">
        <v>0.99511499999999997</v>
      </c>
      <c r="I713">
        <v>0</v>
      </c>
    </row>
    <row r="714" spans="1:9" x14ac:dyDescent="0.25">
      <c r="A714" t="s">
        <v>109</v>
      </c>
      <c r="B714">
        <v>1461.31</v>
      </c>
      <c r="C714">
        <v>1450.97</v>
      </c>
      <c r="D714">
        <v>1411.28</v>
      </c>
      <c r="E714">
        <v>529.24300000000005</v>
      </c>
      <c r="F714">
        <v>0</v>
      </c>
      <c r="G714">
        <v>1.3724900000000001E-3</v>
      </c>
      <c r="H714">
        <v>0.995116</v>
      </c>
      <c r="I714">
        <v>0</v>
      </c>
    </row>
    <row r="715" spans="1:9" x14ac:dyDescent="0.25">
      <c r="A715" t="s">
        <v>109</v>
      </c>
      <c r="B715">
        <v>1464.69</v>
      </c>
      <c r="C715">
        <v>1453.84</v>
      </c>
      <c r="D715">
        <v>1412.66</v>
      </c>
      <c r="E715">
        <v>529.20699999999999</v>
      </c>
      <c r="F715">
        <v>0</v>
      </c>
      <c r="G715">
        <v>1.2549499999999999E-3</v>
      </c>
      <c r="H715">
        <v>0.995116</v>
      </c>
      <c r="I715">
        <v>0</v>
      </c>
    </row>
    <row r="716" spans="1:9" x14ac:dyDescent="0.25">
      <c r="A716" t="s">
        <v>109</v>
      </c>
      <c r="B716">
        <v>1460.93</v>
      </c>
      <c r="C716">
        <v>1450.08</v>
      </c>
      <c r="D716">
        <v>1411.52</v>
      </c>
      <c r="E716">
        <v>529.279</v>
      </c>
      <c r="F716">
        <v>0</v>
      </c>
      <c r="G716">
        <v>1.3077200000000001E-3</v>
      </c>
      <c r="H716">
        <v>0.995116</v>
      </c>
      <c r="I716">
        <v>0</v>
      </c>
    </row>
    <row r="717" spans="1:9" x14ac:dyDescent="0.25">
      <c r="A717" t="s">
        <v>109</v>
      </c>
      <c r="B717">
        <v>1460.61</v>
      </c>
      <c r="C717">
        <v>1450.18</v>
      </c>
      <c r="D717">
        <v>1411.16</v>
      </c>
      <c r="E717">
        <v>529.34699999999998</v>
      </c>
      <c r="F717">
        <v>0</v>
      </c>
      <c r="G717">
        <v>1.23226E-3</v>
      </c>
      <c r="H717">
        <v>0.995116</v>
      </c>
      <c r="I717">
        <v>0</v>
      </c>
    </row>
    <row r="718" spans="1:9" x14ac:dyDescent="0.25">
      <c r="A718" t="s">
        <v>109</v>
      </c>
      <c r="B718">
        <v>1459.14</v>
      </c>
      <c r="C718">
        <v>1448.49</v>
      </c>
      <c r="D718">
        <v>1411.36</v>
      </c>
      <c r="E718">
        <v>529.27800000000002</v>
      </c>
      <c r="F718">
        <v>0</v>
      </c>
      <c r="G718">
        <v>1.26107E-3</v>
      </c>
      <c r="H718">
        <v>0.99511499999999997</v>
      </c>
      <c r="I718">
        <v>0</v>
      </c>
    </row>
    <row r="719" spans="1:9" x14ac:dyDescent="0.25">
      <c r="A719" t="s">
        <v>109</v>
      </c>
      <c r="B719">
        <v>1465.02</v>
      </c>
      <c r="C719">
        <v>1454.34</v>
      </c>
      <c r="D719">
        <v>1411.33</v>
      </c>
      <c r="E719">
        <v>529.24699999999996</v>
      </c>
      <c r="F719">
        <v>0</v>
      </c>
      <c r="G719">
        <v>1.26319E-3</v>
      </c>
      <c r="H719">
        <v>0.995116</v>
      </c>
      <c r="I719">
        <v>0</v>
      </c>
    </row>
    <row r="720" spans="1:9" x14ac:dyDescent="0.25">
      <c r="A720" t="s">
        <v>109</v>
      </c>
      <c r="B720">
        <v>1470.16</v>
      </c>
      <c r="C720">
        <v>1459.73</v>
      </c>
      <c r="D720">
        <v>1412.65</v>
      </c>
      <c r="E720">
        <v>529.35900000000004</v>
      </c>
      <c r="F720">
        <v>0</v>
      </c>
      <c r="G720">
        <v>1.2309899999999999E-3</v>
      </c>
      <c r="H720">
        <v>0.995116</v>
      </c>
      <c r="I720">
        <v>0</v>
      </c>
    </row>
    <row r="721" spans="1:25" x14ac:dyDescent="0.25">
      <c r="A721" t="s">
        <v>109</v>
      </c>
      <c r="B721">
        <v>1461.68</v>
      </c>
      <c r="C721">
        <v>1450.89</v>
      </c>
      <c r="D721">
        <v>1411.67</v>
      </c>
      <c r="E721">
        <v>529.23099999999999</v>
      </c>
      <c r="F721">
        <v>0</v>
      </c>
      <c r="G721">
        <v>1.23412E-3</v>
      </c>
      <c r="H721">
        <v>0.995116</v>
      </c>
      <c r="I721">
        <v>0</v>
      </c>
    </row>
    <row r="722" spans="1:25" x14ac:dyDescent="0.25">
      <c r="A722" t="s">
        <v>109</v>
      </c>
      <c r="B722">
        <v>1456.1</v>
      </c>
      <c r="C722">
        <v>1445.51</v>
      </c>
      <c r="D722">
        <v>1410.62</v>
      </c>
      <c r="E722">
        <v>529.32399999999996</v>
      </c>
      <c r="F722">
        <v>0</v>
      </c>
      <c r="G722">
        <v>1.2390999999999999E-3</v>
      </c>
      <c r="H722">
        <v>0.995112</v>
      </c>
      <c r="I722">
        <v>0</v>
      </c>
    </row>
    <row r="723" spans="1:25" x14ac:dyDescent="0.25">
      <c r="A723" t="s">
        <v>109</v>
      </c>
      <c r="B723">
        <v>1461.58</v>
      </c>
      <c r="C723">
        <v>1451.3</v>
      </c>
      <c r="D723">
        <v>1410.43</v>
      </c>
      <c r="E723">
        <v>529.33600000000001</v>
      </c>
      <c r="F723">
        <v>0</v>
      </c>
      <c r="G723">
        <v>1.23891E-3</v>
      </c>
      <c r="H723">
        <v>0.995116</v>
      </c>
      <c r="I723">
        <v>0</v>
      </c>
    </row>
    <row r="724" spans="1:25" x14ac:dyDescent="0.25">
      <c r="A724" t="s">
        <v>109</v>
      </c>
      <c r="B724">
        <v>1459.84</v>
      </c>
      <c r="C724">
        <v>1449.59</v>
      </c>
      <c r="D724">
        <v>1410.99</v>
      </c>
      <c r="E724">
        <v>529.28399999999999</v>
      </c>
      <c r="F724">
        <v>0</v>
      </c>
      <c r="G724">
        <v>1.2318100000000001E-3</v>
      </c>
      <c r="H724">
        <v>0.99511400000000005</v>
      </c>
      <c r="I724">
        <v>0</v>
      </c>
    </row>
    <row r="725" spans="1:25" x14ac:dyDescent="0.25">
      <c r="A725" t="s">
        <v>109</v>
      </c>
      <c r="B725">
        <v>1461.92</v>
      </c>
      <c r="C725">
        <v>1451.63</v>
      </c>
      <c r="D725">
        <v>1410.9</v>
      </c>
      <c r="E725">
        <v>529.21699999999998</v>
      </c>
      <c r="F725">
        <v>0</v>
      </c>
      <c r="G725">
        <v>1.23916E-3</v>
      </c>
      <c r="H725">
        <v>0.995116</v>
      </c>
      <c r="I725">
        <v>0</v>
      </c>
    </row>
    <row r="726" spans="1:25" x14ac:dyDescent="0.25">
      <c r="A726" t="s">
        <v>109</v>
      </c>
      <c r="B726">
        <v>1468.07</v>
      </c>
      <c r="C726">
        <v>1457.62</v>
      </c>
      <c r="D726">
        <v>1412.87</v>
      </c>
      <c r="E726">
        <v>529.23699999999997</v>
      </c>
      <c r="F726">
        <v>0</v>
      </c>
      <c r="G726">
        <v>1.3542700000000001E-3</v>
      </c>
      <c r="H726">
        <v>0.995116</v>
      </c>
      <c r="I726">
        <v>0</v>
      </c>
    </row>
    <row r="727" spans="1:25" x14ac:dyDescent="0.25">
      <c r="A727" t="s">
        <v>109</v>
      </c>
      <c r="B727">
        <v>1464.33</v>
      </c>
      <c r="C727">
        <v>1454.13</v>
      </c>
      <c r="D727">
        <v>1411.82</v>
      </c>
      <c r="E727">
        <v>529.26599999999996</v>
      </c>
      <c r="F727">
        <v>0</v>
      </c>
      <c r="G727">
        <v>1.3001899999999999E-3</v>
      </c>
      <c r="H727">
        <v>0.99511499999999997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109</v>
      </c>
      <c r="B728">
        <v>1459.13</v>
      </c>
      <c r="C728">
        <v>1447.92</v>
      </c>
      <c r="D728">
        <v>1410.81</v>
      </c>
      <c r="E728">
        <v>529.19799999999998</v>
      </c>
      <c r="F728">
        <v>0</v>
      </c>
      <c r="G728">
        <v>1.2301300000000001E-3</v>
      </c>
      <c r="H728">
        <v>0.99511499999999997</v>
      </c>
      <c r="I728">
        <v>0</v>
      </c>
      <c r="R728">
        <f>AVERAGE(B679:B728)</f>
        <v>1458.4302000000002</v>
      </c>
      <c r="S728">
        <f>AVERAGE(C679:C728)</f>
        <v>1448.0625999999997</v>
      </c>
      <c r="U728">
        <f>_xlfn.VAR.P(B679:B728)</f>
        <v>24.796377959999987</v>
      </c>
      <c r="V728">
        <f>_xlfn.VAR.P(C679:C728)</f>
        <v>23.685115239999973</v>
      </c>
      <c r="X728">
        <f>1.96*SQRT(U728)/50</f>
        <v>0.19520016964248363</v>
      </c>
      <c r="Y728">
        <f>1.96*SQRT(V728)/50</f>
        <v>0.1907760348743876</v>
      </c>
    </row>
    <row r="729" spans="1:25" x14ac:dyDescent="0.25">
      <c r="A729" t="s">
        <v>109</v>
      </c>
      <c r="B729">
        <v>73043.093900000007</v>
      </c>
      <c r="C729" t="s">
        <v>36</v>
      </c>
      <c r="U729" t="s">
        <v>75</v>
      </c>
    </row>
    <row r="730" spans="1:25" x14ac:dyDescent="0.25">
      <c r="A730" t="s">
        <v>41</v>
      </c>
      <c r="B730">
        <v>749.49800000000005</v>
      </c>
      <c r="C730">
        <v>636.78200000000004</v>
      </c>
      <c r="D730">
        <v>636.70399999999995</v>
      </c>
      <c r="E730">
        <v>627.00900000000001</v>
      </c>
      <c r="F730">
        <v>21.2973</v>
      </c>
      <c r="G730">
        <v>134.93</v>
      </c>
      <c r="H730">
        <v>26.427399999999999</v>
      </c>
      <c r="I730">
        <v>21.113099999999999</v>
      </c>
      <c r="J730">
        <v>57.197800000000001</v>
      </c>
      <c r="K730">
        <v>450.21600000000001</v>
      </c>
      <c r="L730">
        <v>2.1444300000000001E-3</v>
      </c>
      <c r="M730">
        <v>0.995116</v>
      </c>
      <c r="N730">
        <v>0</v>
      </c>
      <c r="O730" t="s">
        <v>42</v>
      </c>
      <c r="U730">
        <f>_xlfn.STDEV.P(B679:B728)</f>
        <v>4.979596164349072</v>
      </c>
      <c r="V730">
        <f>_xlfn.STDEV.P(C679:C728)</f>
        <v>4.8667355835302963</v>
      </c>
    </row>
    <row r="731" spans="1:25" x14ac:dyDescent="0.25">
      <c r="A731" t="s">
        <v>41</v>
      </c>
      <c r="B731">
        <v>724.52499999999998</v>
      </c>
      <c r="C731">
        <v>652.26099999999997</v>
      </c>
      <c r="D731">
        <v>652.17399999999998</v>
      </c>
      <c r="E731">
        <v>642.351</v>
      </c>
      <c r="F731">
        <v>21.636299999999999</v>
      </c>
      <c r="G731">
        <v>142.179</v>
      </c>
      <c r="H731">
        <v>26.8217</v>
      </c>
      <c r="I731">
        <v>21.749500000000001</v>
      </c>
      <c r="J731">
        <v>63.022300000000001</v>
      </c>
      <c r="K731">
        <v>457.52300000000002</v>
      </c>
      <c r="L731">
        <v>1.2421800000000001E-3</v>
      </c>
      <c r="M731">
        <v>0.995116</v>
      </c>
      <c r="N731">
        <v>0</v>
      </c>
      <c r="O731" t="s">
        <v>42</v>
      </c>
    </row>
    <row r="732" spans="1:25" x14ac:dyDescent="0.25">
      <c r="A732" t="s">
        <v>41</v>
      </c>
      <c r="B732">
        <v>740.58399999999995</v>
      </c>
      <c r="C732">
        <v>657.97199999999998</v>
      </c>
      <c r="D732">
        <v>657.88</v>
      </c>
      <c r="E732">
        <v>648.03499999999997</v>
      </c>
      <c r="F732">
        <v>21.574300000000001</v>
      </c>
      <c r="G732">
        <v>141.83600000000001</v>
      </c>
      <c r="H732">
        <v>27.011700000000001</v>
      </c>
      <c r="I732">
        <v>22.0792</v>
      </c>
      <c r="J732">
        <v>62.194200000000002</v>
      </c>
      <c r="K732">
        <v>463.45</v>
      </c>
      <c r="L732">
        <v>1.2583799999999999E-3</v>
      </c>
      <c r="M732">
        <v>0.995116</v>
      </c>
      <c r="N732">
        <v>0</v>
      </c>
      <c r="O732" t="s">
        <v>42</v>
      </c>
    </row>
    <row r="733" spans="1:25" x14ac:dyDescent="0.25">
      <c r="A733" t="s">
        <v>41</v>
      </c>
      <c r="B733">
        <v>699.52800000000002</v>
      </c>
      <c r="C733">
        <v>633.35400000000004</v>
      </c>
      <c r="D733">
        <v>633.27300000000002</v>
      </c>
      <c r="E733">
        <v>623.55600000000004</v>
      </c>
      <c r="F733">
        <v>21.445799999999998</v>
      </c>
      <c r="G733">
        <v>138.53299999999999</v>
      </c>
      <c r="H733">
        <v>26.2668</v>
      </c>
      <c r="I733">
        <v>21.059899999999999</v>
      </c>
      <c r="J733">
        <v>61.166800000000002</v>
      </c>
      <c r="K733">
        <v>443.09500000000003</v>
      </c>
      <c r="L733">
        <v>1.2409700000000001E-3</v>
      </c>
      <c r="M733">
        <v>0.995116</v>
      </c>
      <c r="N733">
        <v>0</v>
      </c>
      <c r="O733" t="s">
        <v>42</v>
      </c>
    </row>
    <row r="734" spans="1:25" x14ac:dyDescent="0.25">
      <c r="A734" t="s">
        <v>41</v>
      </c>
      <c r="B734">
        <v>700.58900000000006</v>
      </c>
      <c r="C734">
        <v>631.93700000000001</v>
      </c>
      <c r="D734">
        <v>631.86199999999997</v>
      </c>
      <c r="E734">
        <v>622.14</v>
      </c>
      <c r="F734">
        <v>21.386800000000001</v>
      </c>
      <c r="G734">
        <v>136.81800000000001</v>
      </c>
      <c r="H734">
        <v>26.144400000000001</v>
      </c>
      <c r="I734">
        <v>21.621400000000001</v>
      </c>
      <c r="J734">
        <v>59.215400000000002</v>
      </c>
      <c r="K734">
        <v>443.34899999999999</v>
      </c>
      <c r="L734">
        <v>1.46407E-3</v>
      </c>
      <c r="M734">
        <v>0.99511499999999997</v>
      </c>
      <c r="N734">
        <v>0</v>
      </c>
      <c r="O734" t="s">
        <v>42</v>
      </c>
    </row>
    <row r="735" spans="1:25" x14ac:dyDescent="0.25">
      <c r="A735" t="s">
        <v>41</v>
      </c>
      <c r="B735">
        <v>723.65200000000004</v>
      </c>
      <c r="C735">
        <v>651.42200000000003</v>
      </c>
      <c r="D735">
        <v>651.33500000000004</v>
      </c>
      <c r="E735">
        <v>641.55700000000002</v>
      </c>
      <c r="F735">
        <v>25.8063</v>
      </c>
      <c r="G735">
        <v>138.14400000000001</v>
      </c>
      <c r="H735">
        <v>27.139800000000001</v>
      </c>
      <c r="I735">
        <v>21.61</v>
      </c>
      <c r="J735">
        <v>58.870100000000001</v>
      </c>
      <c r="K735">
        <v>456.548</v>
      </c>
      <c r="L735">
        <v>1.2971899999999999E-3</v>
      </c>
      <c r="M735">
        <v>0.995116</v>
      </c>
      <c r="N735">
        <v>0</v>
      </c>
      <c r="O735" t="s">
        <v>42</v>
      </c>
    </row>
    <row r="736" spans="1:25" x14ac:dyDescent="0.25">
      <c r="A736" t="s">
        <v>41</v>
      </c>
      <c r="B736">
        <v>725.45399999999995</v>
      </c>
      <c r="C736">
        <v>655.30999999999995</v>
      </c>
      <c r="D736">
        <v>655.22199999999998</v>
      </c>
      <c r="E736">
        <v>645.24300000000005</v>
      </c>
      <c r="F736">
        <v>21.592400000000001</v>
      </c>
      <c r="G736">
        <v>141.96600000000001</v>
      </c>
      <c r="H736">
        <v>27.069600000000001</v>
      </c>
      <c r="I736">
        <v>21.841000000000001</v>
      </c>
      <c r="J736">
        <v>62.277999999999999</v>
      </c>
      <c r="K736">
        <v>460.63299999999998</v>
      </c>
      <c r="L736">
        <v>1.2331600000000001E-3</v>
      </c>
      <c r="M736">
        <v>0.995112</v>
      </c>
      <c r="N736">
        <v>0</v>
      </c>
      <c r="O736" t="s">
        <v>42</v>
      </c>
    </row>
    <row r="737" spans="1:15" x14ac:dyDescent="0.25">
      <c r="A737" t="s">
        <v>41</v>
      </c>
      <c r="B737">
        <v>718.80200000000002</v>
      </c>
      <c r="C737">
        <v>652.71799999999996</v>
      </c>
      <c r="D737">
        <v>652.63300000000004</v>
      </c>
      <c r="E737">
        <v>642.83100000000002</v>
      </c>
      <c r="F737">
        <v>23.720300000000002</v>
      </c>
      <c r="G737">
        <v>140.11699999999999</v>
      </c>
      <c r="H737">
        <v>27.0898</v>
      </c>
      <c r="I737">
        <v>21.575600000000001</v>
      </c>
      <c r="J737">
        <v>60.748399999999997</v>
      </c>
      <c r="K737">
        <v>457.82100000000003</v>
      </c>
      <c r="L737">
        <v>1.2526799999999999E-3</v>
      </c>
      <c r="M737">
        <v>0.99511099999999997</v>
      </c>
      <c r="N737">
        <v>0</v>
      </c>
      <c r="O737" t="s">
        <v>42</v>
      </c>
    </row>
    <row r="738" spans="1:15" x14ac:dyDescent="0.25">
      <c r="A738" t="s">
        <v>41</v>
      </c>
      <c r="B738">
        <v>711.702</v>
      </c>
      <c r="C738">
        <v>638.10699999999997</v>
      </c>
      <c r="D738">
        <v>638.01499999999999</v>
      </c>
      <c r="E738">
        <v>628.11400000000003</v>
      </c>
      <c r="F738">
        <v>21.770700000000001</v>
      </c>
      <c r="G738">
        <v>136.55000000000001</v>
      </c>
      <c r="H738">
        <v>26.574400000000001</v>
      </c>
      <c r="I738">
        <v>21.397099999999998</v>
      </c>
      <c r="J738">
        <v>58.245800000000003</v>
      </c>
      <c r="K738">
        <v>448.94299999999998</v>
      </c>
      <c r="L738">
        <v>1.2634300000000001E-3</v>
      </c>
      <c r="M738">
        <v>0.995116</v>
      </c>
      <c r="N738">
        <v>0</v>
      </c>
      <c r="O738" t="s">
        <v>42</v>
      </c>
    </row>
    <row r="739" spans="1:15" x14ac:dyDescent="0.25">
      <c r="A739" t="s">
        <v>41</v>
      </c>
      <c r="B739">
        <v>721.72500000000002</v>
      </c>
      <c r="C739">
        <v>646.46199999999999</v>
      </c>
      <c r="D739">
        <v>646.33399999999995</v>
      </c>
      <c r="E739">
        <v>636.44000000000005</v>
      </c>
      <c r="F739">
        <v>21.600899999999999</v>
      </c>
      <c r="G739">
        <v>143.84899999999999</v>
      </c>
      <c r="H739">
        <v>26.891200000000001</v>
      </c>
      <c r="I739">
        <v>21.990200000000002</v>
      </c>
      <c r="J739">
        <v>64.269599999999997</v>
      </c>
      <c r="K739">
        <v>449.988</v>
      </c>
      <c r="L739">
        <v>1.2351E-3</v>
      </c>
      <c r="M739">
        <v>0.99511499999999997</v>
      </c>
      <c r="N739">
        <v>0</v>
      </c>
      <c r="O739" t="s">
        <v>42</v>
      </c>
    </row>
    <row r="740" spans="1:15" x14ac:dyDescent="0.25">
      <c r="A740" t="s">
        <v>41</v>
      </c>
      <c r="B740">
        <v>714.95399999999995</v>
      </c>
      <c r="C740">
        <v>644.197</v>
      </c>
      <c r="D740">
        <v>644.11699999999996</v>
      </c>
      <c r="E740">
        <v>634.36599999999999</v>
      </c>
      <c r="F740">
        <v>21.490300000000001</v>
      </c>
      <c r="G740">
        <v>138.99700000000001</v>
      </c>
      <c r="H740">
        <v>26.509899999999998</v>
      </c>
      <c r="I740">
        <v>21.702200000000001</v>
      </c>
      <c r="J740">
        <v>60.269300000000001</v>
      </c>
      <c r="K740">
        <v>453.02600000000001</v>
      </c>
      <c r="L740">
        <v>1.25197E-3</v>
      </c>
      <c r="M740">
        <v>0.995116</v>
      </c>
      <c r="N740">
        <v>0</v>
      </c>
      <c r="O740" t="s">
        <v>42</v>
      </c>
    </row>
    <row r="741" spans="1:15" x14ac:dyDescent="0.25">
      <c r="A741" t="s">
        <v>41</v>
      </c>
      <c r="B741">
        <v>718.38599999999997</v>
      </c>
      <c r="C741">
        <v>645.12800000000004</v>
      </c>
      <c r="D741">
        <v>645.05100000000004</v>
      </c>
      <c r="E741">
        <v>635.346</v>
      </c>
      <c r="F741">
        <v>21.303899999999999</v>
      </c>
      <c r="G741">
        <v>138.90600000000001</v>
      </c>
      <c r="H741">
        <v>26.484500000000001</v>
      </c>
      <c r="I741">
        <v>21.3886</v>
      </c>
      <c r="J741">
        <v>61.0747</v>
      </c>
      <c r="K741">
        <v>454.49099999999999</v>
      </c>
      <c r="L741">
        <v>1.2341699999999999E-3</v>
      </c>
      <c r="M741">
        <v>0.99511400000000005</v>
      </c>
      <c r="N741">
        <v>0</v>
      </c>
      <c r="O741" t="s">
        <v>42</v>
      </c>
    </row>
    <row r="742" spans="1:15" x14ac:dyDescent="0.25">
      <c r="A742" t="s">
        <v>41</v>
      </c>
      <c r="B742">
        <v>704.63599999999997</v>
      </c>
      <c r="C742">
        <v>634.51499999999999</v>
      </c>
      <c r="D742">
        <v>634.44000000000005</v>
      </c>
      <c r="E742">
        <v>624.66700000000003</v>
      </c>
      <c r="F742">
        <v>21.406400000000001</v>
      </c>
      <c r="G742">
        <v>137.72999999999999</v>
      </c>
      <c r="H742">
        <v>26.4544</v>
      </c>
      <c r="I742">
        <v>21.510300000000001</v>
      </c>
      <c r="J742">
        <v>59.490099999999998</v>
      </c>
      <c r="K742">
        <v>444.77699999999999</v>
      </c>
      <c r="L742">
        <v>1.23935E-3</v>
      </c>
      <c r="M742">
        <v>0.99511499999999997</v>
      </c>
      <c r="N742">
        <v>0</v>
      </c>
      <c r="O742" t="s">
        <v>42</v>
      </c>
    </row>
    <row r="743" spans="1:15" x14ac:dyDescent="0.25">
      <c r="A743" t="s">
        <v>41</v>
      </c>
      <c r="B743">
        <v>710.51900000000001</v>
      </c>
      <c r="C743">
        <v>643.54899999999998</v>
      </c>
      <c r="D743">
        <v>643.46699999999998</v>
      </c>
      <c r="E743">
        <v>633.70500000000004</v>
      </c>
      <c r="F743">
        <v>21.608599999999999</v>
      </c>
      <c r="G743">
        <v>139.16200000000001</v>
      </c>
      <c r="H743">
        <v>26.568000000000001</v>
      </c>
      <c r="I743">
        <v>21.596800000000002</v>
      </c>
      <c r="J743">
        <v>60.6083</v>
      </c>
      <c r="K743">
        <v>452.38299999999998</v>
      </c>
      <c r="L743">
        <v>1.23711E-3</v>
      </c>
      <c r="M743">
        <v>0.995116</v>
      </c>
      <c r="N743">
        <v>0</v>
      </c>
      <c r="O743" t="s">
        <v>42</v>
      </c>
    </row>
    <row r="744" spans="1:15" x14ac:dyDescent="0.25">
      <c r="A744" t="s">
        <v>41</v>
      </c>
      <c r="B744">
        <v>725.61300000000006</v>
      </c>
      <c r="C744">
        <v>649.26400000000001</v>
      </c>
      <c r="D744">
        <v>649.18100000000004</v>
      </c>
      <c r="E744">
        <v>639.30999999999995</v>
      </c>
      <c r="F744">
        <v>21.447900000000001</v>
      </c>
      <c r="G744">
        <v>138.28299999999999</v>
      </c>
      <c r="H744">
        <v>26.7956</v>
      </c>
      <c r="I744">
        <v>21.568100000000001</v>
      </c>
      <c r="J744">
        <v>59.558700000000002</v>
      </c>
      <c r="K744">
        <v>458.709</v>
      </c>
      <c r="L744">
        <v>1.2559100000000001E-3</v>
      </c>
      <c r="M744">
        <v>0.99511499999999997</v>
      </c>
      <c r="N744">
        <v>0</v>
      </c>
      <c r="O744" t="s">
        <v>42</v>
      </c>
    </row>
    <row r="745" spans="1:15" x14ac:dyDescent="0.25">
      <c r="A745" t="s">
        <v>41</v>
      </c>
      <c r="B745">
        <v>719.07399999999996</v>
      </c>
      <c r="C745">
        <v>646.50599999999997</v>
      </c>
      <c r="D745">
        <v>646.41999999999996</v>
      </c>
      <c r="E745">
        <v>636.572</v>
      </c>
      <c r="F745">
        <v>21.508800000000001</v>
      </c>
      <c r="G745">
        <v>139.733</v>
      </c>
      <c r="H745">
        <v>26.7898</v>
      </c>
      <c r="I745">
        <v>21.564499999999999</v>
      </c>
      <c r="J745">
        <v>60.765000000000001</v>
      </c>
      <c r="K745">
        <v>454.33499999999998</v>
      </c>
      <c r="L745">
        <v>1.2301199999999999E-3</v>
      </c>
      <c r="M745">
        <v>0.995116</v>
      </c>
      <c r="N745">
        <v>0</v>
      </c>
      <c r="O745" t="s">
        <v>42</v>
      </c>
    </row>
    <row r="746" spans="1:15" x14ac:dyDescent="0.25">
      <c r="A746" t="s">
        <v>41</v>
      </c>
      <c r="B746">
        <v>720.78300000000002</v>
      </c>
      <c r="C746">
        <v>645.84100000000001</v>
      </c>
      <c r="D746">
        <v>645.75900000000001</v>
      </c>
      <c r="E746">
        <v>633.04100000000005</v>
      </c>
      <c r="F746">
        <v>21.660399999999999</v>
      </c>
      <c r="G746">
        <v>141.22399999999999</v>
      </c>
      <c r="H746">
        <v>27.730499999999999</v>
      </c>
      <c r="I746">
        <v>21.641999999999999</v>
      </c>
      <c r="J746">
        <v>61.192100000000003</v>
      </c>
      <c r="K746">
        <v>449.21899999999999</v>
      </c>
      <c r="L746">
        <v>1.24569E-3</v>
      </c>
      <c r="M746">
        <v>0.99511499999999997</v>
      </c>
      <c r="N746">
        <v>0</v>
      </c>
      <c r="O746" t="s">
        <v>42</v>
      </c>
    </row>
    <row r="747" spans="1:15" x14ac:dyDescent="0.25">
      <c r="A747" t="s">
        <v>41</v>
      </c>
      <c r="B747">
        <v>724.95100000000002</v>
      </c>
      <c r="C747">
        <v>652.57600000000002</v>
      </c>
      <c r="D747">
        <v>652.48699999999997</v>
      </c>
      <c r="E747">
        <v>642.71799999999996</v>
      </c>
      <c r="F747">
        <v>21.415199999999999</v>
      </c>
      <c r="G747">
        <v>137.86600000000001</v>
      </c>
      <c r="H747">
        <v>26.563500000000001</v>
      </c>
      <c r="I747">
        <v>21.621700000000001</v>
      </c>
      <c r="J747">
        <v>59.126899999999999</v>
      </c>
      <c r="K747">
        <v>462.70100000000002</v>
      </c>
      <c r="L747">
        <v>1.25227E-3</v>
      </c>
      <c r="M747">
        <v>0.995116</v>
      </c>
      <c r="N747">
        <v>0</v>
      </c>
      <c r="O747" t="s">
        <v>42</v>
      </c>
    </row>
    <row r="748" spans="1:15" x14ac:dyDescent="0.25">
      <c r="A748" t="s">
        <v>41</v>
      </c>
      <c r="B748">
        <v>705.48500000000001</v>
      </c>
      <c r="C748">
        <v>638.64400000000001</v>
      </c>
      <c r="D748">
        <v>638.56200000000001</v>
      </c>
      <c r="E748">
        <v>628.78200000000004</v>
      </c>
      <c r="F748">
        <v>21.296500000000002</v>
      </c>
      <c r="G748">
        <v>137.00399999999999</v>
      </c>
      <c r="H748">
        <v>26.523900000000001</v>
      </c>
      <c r="I748">
        <v>21.198</v>
      </c>
      <c r="J748">
        <v>59.107999999999997</v>
      </c>
      <c r="K748">
        <v>449.42200000000003</v>
      </c>
      <c r="L748">
        <v>1.2931100000000001E-3</v>
      </c>
      <c r="M748">
        <v>0.99511300000000003</v>
      </c>
      <c r="N748">
        <v>0</v>
      </c>
      <c r="O748" t="s">
        <v>42</v>
      </c>
    </row>
    <row r="749" spans="1:15" x14ac:dyDescent="0.25">
      <c r="A749" t="s">
        <v>41</v>
      </c>
      <c r="B749">
        <v>710.08699999999999</v>
      </c>
      <c r="C749">
        <v>638.971</v>
      </c>
      <c r="D749">
        <v>638.89499999999998</v>
      </c>
      <c r="E749">
        <v>629.15599999999995</v>
      </c>
      <c r="F749">
        <v>21.2715</v>
      </c>
      <c r="G749">
        <v>137.61000000000001</v>
      </c>
      <c r="H749">
        <v>26.196400000000001</v>
      </c>
      <c r="I749">
        <v>21.098600000000001</v>
      </c>
      <c r="J749">
        <v>60.4818</v>
      </c>
      <c r="K749">
        <v>449.70600000000002</v>
      </c>
      <c r="L749">
        <v>1.23437E-3</v>
      </c>
      <c r="M749">
        <v>0.99511400000000005</v>
      </c>
      <c r="N749">
        <v>0</v>
      </c>
      <c r="O749" t="s">
        <v>42</v>
      </c>
    </row>
    <row r="750" spans="1:15" x14ac:dyDescent="0.25">
      <c r="A750" t="s">
        <v>41</v>
      </c>
      <c r="B750">
        <v>703.18799999999999</v>
      </c>
      <c r="C750">
        <v>634.82100000000003</v>
      </c>
      <c r="D750">
        <v>634.745</v>
      </c>
      <c r="E750">
        <v>625.10299999999995</v>
      </c>
      <c r="F750">
        <v>21.184899999999999</v>
      </c>
      <c r="G750">
        <v>136.047</v>
      </c>
      <c r="H750">
        <v>26.156300000000002</v>
      </c>
      <c r="I750">
        <v>20.823</v>
      </c>
      <c r="J750">
        <v>59.6357</v>
      </c>
      <c r="K750">
        <v>447.36200000000002</v>
      </c>
      <c r="L750">
        <v>1.23161E-3</v>
      </c>
      <c r="M750">
        <v>0.995116</v>
      </c>
      <c r="N750">
        <v>0</v>
      </c>
      <c r="O750" t="s">
        <v>42</v>
      </c>
    </row>
    <row r="751" spans="1:15" x14ac:dyDescent="0.25">
      <c r="A751" t="s">
        <v>41</v>
      </c>
      <c r="B751">
        <v>703.51</v>
      </c>
      <c r="C751">
        <v>632.99</v>
      </c>
      <c r="D751">
        <v>632.90800000000002</v>
      </c>
      <c r="E751">
        <v>623.20500000000004</v>
      </c>
      <c r="F751">
        <v>21.4163</v>
      </c>
      <c r="G751">
        <v>136.858</v>
      </c>
      <c r="H751">
        <v>26.403400000000001</v>
      </c>
      <c r="I751">
        <v>21.3187</v>
      </c>
      <c r="J751">
        <v>59.043599999999998</v>
      </c>
      <c r="K751">
        <v>444.34199999999998</v>
      </c>
      <c r="L751">
        <v>1.2914599999999999E-3</v>
      </c>
      <c r="M751">
        <v>0.995116</v>
      </c>
      <c r="N751">
        <v>0</v>
      </c>
      <c r="O751" t="s">
        <v>42</v>
      </c>
    </row>
    <row r="752" spans="1:15" x14ac:dyDescent="0.25">
      <c r="A752" t="s">
        <v>41</v>
      </c>
      <c r="B752">
        <v>701.096</v>
      </c>
      <c r="C752">
        <v>635.96600000000001</v>
      </c>
      <c r="D752">
        <v>635.88</v>
      </c>
      <c r="E752">
        <v>626.09900000000005</v>
      </c>
      <c r="F752">
        <v>21.922799999999999</v>
      </c>
      <c r="G752">
        <v>136.73500000000001</v>
      </c>
      <c r="H752">
        <v>25.931899999999999</v>
      </c>
      <c r="I752">
        <v>20.953099999999999</v>
      </c>
      <c r="J752">
        <v>60.291200000000003</v>
      </c>
      <c r="K752">
        <v>447.22399999999999</v>
      </c>
      <c r="L752">
        <v>1.2489000000000001E-3</v>
      </c>
      <c r="M752">
        <v>0.995116</v>
      </c>
      <c r="N752">
        <v>0</v>
      </c>
      <c r="O752" t="s">
        <v>42</v>
      </c>
    </row>
    <row r="753" spans="1:15" x14ac:dyDescent="0.25">
      <c r="A753" t="s">
        <v>41</v>
      </c>
      <c r="B753">
        <v>711.45299999999997</v>
      </c>
      <c r="C753">
        <v>646.47699999999998</v>
      </c>
      <c r="D753">
        <v>646.38800000000003</v>
      </c>
      <c r="E753">
        <v>636.56200000000001</v>
      </c>
      <c r="F753">
        <v>21.641500000000001</v>
      </c>
      <c r="G753">
        <v>144.251</v>
      </c>
      <c r="H753">
        <v>26.571000000000002</v>
      </c>
      <c r="I753">
        <v>21.552399999999999</v>
      </c>
      <c r="J753">
        <v>65.580799999999996</v>
      </c>
      <c r="K753">
        <v>449.649</v>
      </c>
      <c r="L753">
        <v>1.38879E-3</v>
      </c>
      <c r="M753">
        <v>0.995116</v>
      </c>
      <c r="N753">
        <v>0</v>
      </c>
      <c r="O753" t="s">
        <v>42</v>
      </c>
    </row>
    <row r="754" spans="1:15" x14ac:dyDescent="0.25">
      <c r="A754" t="s">
        <v>41</v>
      </c>
      <c r="B754">
        <v>696.60599999999999</v>
      </c>
      <c r="C754">
        <v>625.553</v>
      </c>
      <c r="D754">
        <v>625.47699999999998</v>
      </c>
      <c r="E754">
        <v>615.91700000000003</v>
      </c>
      <c r="F754">
        <v>20.957899999999999</v>
      </c>
      <c r="G754">
        <v>134.905</v>
      </c>
      <c r="H754">
        <v>26.019600000000001</v>
      </c>
      <c r="I754">
        <v>20.832599999999999</v>
      </c>
      <c r="J754">
        <v>58.745199999999997</v>
      </c>
      <c r="K754">
        <v>439.97500000000002</v>
      </c>
      <c r="L754">
        <v>1.4026500000000001E-3</v>
      </c>
      <c r="M754">
        <v>0.995116</v>
      </c>
      <c r="N754">
        <v>0</v>
      </c>
      <c r="O754" t="s">
        <v>42</v>
      </c>
    </row>
    <row r="755" spans="1:15" x14ac:dyDescent="0.25">
      <c r="A755" t="s">
        <v>41</v>
      </c>
      <c r="B755">
        <v>712.19200000000001</v>
      </c>
      <c r="C755">
        <v>643.23900000000003</v>
      </c>
      <c r="D755">
        <v>643.16200000000003</v>
      </c>
      <c r="E755">
        <v>633.52099999999996</v>
      </c>
      <c r="F755">
        <v>21.559699999999999</v>
      </c>
      <c r="G755">
        <v>137.43700000000001</v>
      </c>
      <c r="H755">
        <v>26.1296</v>
      </c>
      <c r="I755">
        <v>21.1892</v>
      </c>
      <c r="J755">
        <v>60.271799999999999</v>
      </c>
      <c r="K755">
        <v>454.09100000000001</v>
      </c>
      <c r="L755">
        <v>1.2499E-3</v>
      </c>
      <c r="M755">
        <v>0.99511499999999997</v>
      </c>
      <c r="N755">
        <v>0</v>
      </c>
      <c r="O755" t="s">
        <v>42</v>
      </c>
    </row>
    <row r="756" spans="1:15" x14ac:dyDescent="0.25">
      <c r="A756" t="s">
        <v>41</v>
      </c>
      <c r="B756">
        <v>700.22199999999998</v>
      </c>
      <c r="C756">
        <v>634.86500000000001</v>
      </c>
      <c r="D756">
        <v>634.78899999999999</v>
      </c>
      <c r="E756">
        <v>625.14200000000005</v>
      </c>
      <c r="F756">
        <v>21.4556</v>
      </c>
      <c r="G756">
        <v>139.51499999999999</v>
      </c>
      <c r="H756">
        <v>27.179300000000001</v>
      </c>
      <c r="I756">
        <v>21.024799999999999</v>
      </c>
      <c r="J756">
        <v>60.839100000000002</v>
      </c>
      <c r="K756">
        <v>443.52</v>
      </c>
      <c r="L756">
        <v>1.2394000000000001E-3</v>
      </c>
      <c r="M756">
        <v>0.995116</v>
      </c>
      <c r="N756">
        <v>0</v>
      </c>
      <c r="O756" t="s">
        <v>42</v>
      </c>
    </row>
    <row r="757" spans="1:15" x14ac:dyDescent="0.25">
      <c r="A757" t="s">
        <v>41</v>
      </c>
      <c r="B757">
        <v>706.20699999999999</v>
      </c>
      <c r="C757">
        <v>633.93700000000001</v>
      </c>
      <c r="D757">
        <v>633.86199999999997</v>
      </c>
      <c r="E757">
        <v>624.11800000000005</v>
      </c>
      <c r="F757">
        <v>20.923200000000001</v>
      </c>
      <c r="G757">
        <v>136.06399999999999</v>
      </c>
      <c r="H757">
        <v>26.401</v>
      </c>
      <c r="I757">
        <v>20.880500000000001</v>
      </c>
      <c r="J757">
        <v>59.195399999999999</v>
      </c>
      <c r="K757">
        <v>446.67200000000003</v>
      </c>
      <c r="L757">
        <v>1.2432599999999999E-3</v>
      </c>
      <c r="M757">
        <v>0.995116</v>
      </c>
      <c r="N757">
        <v>0</v>
      </c>
      <c r="O757" t="s">
        <v>42</v>
      </c>
    </row>
    <row r="758" spans="1:15" x14ac:dyDescent="0.25">
      <c r="A758" t="s">
        <v>41</v>
      </c>
      <c r="B758">
        <v>698.24099999999999</v>
      </c>
      <c r="C758">
        <v>626.82299999999998</v>
      </c>
      <c r="D758">
        <v>626.74</v>
      </c>
      <c r="E758">
        <v>617.07899999999995</v>
      </c>
      <c r="F758">
        <v>21.293600000000001</v>
      </c>
      <c r="G758">
        <v>138.85300000000001</v>
      </c>
      <c r="H758">
        <v>26.2393</v>
      </c>
      <c r="I758">
        <v>20.970199999999998</v>
      </c>
      <c r="J758">
        <v>61.134099999999997</v>
      </c>
      <c r="K758">
        <v>436.27800000000002</v>
      </c>
      <c r="L758">
        <v>1.2307799999999999E-3</v>
      </c>
      <c r="M758">
        <v>0.99511499999999997</v>
      </c>
      <c r="N758">
        <v>0</v>
      </c>
      <c r="O758" t="s">
        <v>42</v>
      </c>
    </row>
    <row r="759" spans="1:15" x14ac:dyDescent="0.25">
      <c r="A759" t="s">
        <v>41</v>
      </c>
      <c r="B759">
        <v>707.81700000000001</v>
      </c>
      <c r="C759">
        <v>635.39499999999998</v>
      </c>
      <c r="D759">
        <v>635.31299999999999</v>
      </c>
      <c r="E759">
        <v>625.53399999999999</v>
      </c>
      <c r="F759">
        <v>21.9221</v>
      </c>
      <c r="G759">
        <v>138.018</v>
      </c>
      <c r="H759">
        <v>26.4191</v>
      </c>
      <c r="I759">
        <v>21.018999999999998</v>
      </c>
      <c r="J759">
        <v>60.670999999999999</v>
      </c>
      <c r="K759">
        <v>445.05</v>
      </c>
      <c r="L759">
        <v>1.42563E-3</v>
      </c>
      <c r="M759">
        <v>0.995112</v>
      </c>
      <c r="N759">
        <v>0</v>
      </c>
      <c r="O759" t="s">
        <v>42</v>
      </c>
    </row>
    <row r="760" spans="1:15" x14ac:dyDescent="0.25">
      <c r="A760" t="s">
        <v>41</v>
      </c>
      <c r="B760">
        <v>712.07100000000003</v>
      </c>
      <c r="C760">
        <v>642.07899999999995</v>
      </c>
      <c r="D760">
        <v>641.99699999999996</v>
      </c>
      <c r="E760">
        <v>632.25800000000004</v>
      </c>
      <c r="F760">
        <v>21.4009</v>
      </c>
      <c r="G760">
        <v>138.648</v>
      </c>
      <c r="H760">
        <v>26.557099999999998</v>
      </c>
      <c r="I760">
        <v>21.267499999999998</v>
      </c>
      <c r="J760">
        <v>60.7956</v>
      </c>
      <c r="K760">
        <v>451.63400000000001</v>
      </c>
      <c r="L760">
        <v>1.2410399999999999E-3</v>
      </c>
      <c r="M760">
        <v>0.995116</v>
      </c>
      <c r="N760">
        <v>0</v>
      </c>
      <c r="O760" t="s">
        <v>42</v>
      </c>
    </row>
    <row r="761" spans="1:15" x14ac:dyDescent="0.25">
      <c r="A761" t="s">
        <v>41</v>
      </c>
      <c r="B761">
        <v>705.74</v>
      </c>
      <c r="C761">
        <v>635.84500000000003</v>
      </c>
      <c r="D761">
        <v>635.76300000000003</v>
      </c>
      <c r="E761">
        <v>626.06299999999999</v>
      </c>
      <c r="F761">
        <v>21.3691</v>
      </c>
      <c r="G761">
        <v>137.50399999999999</v>
      </c>
      <c r="H761">
        <v>26.335599999999999</v>
      </c>
      <c r="I761">
        <v>21.398800000000001</v>
      </c>
      <c r="J761">
        <v>59.453299999999999</v>
      </c>
      <c r="K761">
        <v>446.47300000000001</v>
      </c>
      <c r="L761">
        <v>1.2814300000000001E-3</v>
      </c>
      <c r="M761">
        <v>0.995116</v>
      </c>
      <c r="N761">
        <v>0</v>
      </c>
      <c r="O761" t="s">
        <v>42</v>
      </c>
    </row>
    <row r="762" spans="1:15" x14ac:dyDescent="0.25">
      <c r="A762" t="s">
        <v>41</v>
      </c>
      <c r="B762">
        <v>701.03099999999995</v>
      </c>
      <c r="C762">
        <v>630.59900000000005</v>
      </c>
      <c r="D762">
        <v>630.52800000000002</v>
      </c>
      <c r="E762">
        <v>620.76700000000005</v>
      </c>
      <c r="F762">
        <v>21.2318</v>
      </c>
      <c r="G762">
        <v>137.941</v>
      </c>
      <c r="H762">
        <v>26.144100000000002</v>
      </c>
      <c r="I762">
        <v>21.094899999999999</v>
      </c>
      <c r="J762">
        <v>60.951999999999998</v>
      </c>
      <c r="K762">
        <v>440.59300000000002</v>
      </c>
      <c r="L762">
        <v>1.2638300000000001E-3</v>
      </c>
      <c r="M762">
        <v>0.995116</v>
      </c>
      <c r="N762">
        <v>0</v>
      </c>
      <c r="O762" t="s">
        <v>42</v>
      </c>
    </row>
    <row r="763" spans="1:15" x14ac:dyDescent="0.25">
      <c r="A763" t="s">
        <v>41</v>
      </c>
      <c r="B763">
        <v>706.61</v>
      </c>
      <c r="C763">
        <v>641.57100000000003</v>
      </c>
      <c r="D763">
        <v>641.48800000000006</v>
      </c>
      <c r="E763">
        <v>631.74900000000002</v>
      </c>
      <c r="F763">
        <v>21.204599999999999</v>
      </c>
      <c r="G763">
        <v>139.05000000000001</v>
      </c>
      <c r="H763">
        <v>26.372900000000001</v>
      </c>
      <c r="I763">
        <v>21.142800000000001</v>
      </c>
      <c r="J763">
        <v>61.649500000000003</v>
      </c>
      <c r="K763">
        <v>450.92</v>
      </c>
      <c r="L763">
        <v>1.2332199999999999E-3</v>
      </c>
      <c r="M763">
        <v>0.99511400000000005</v>
      </c>
      <c r="N763">
        <v>0</v>
      </c>
      <c r="O763" t="s">
        <v>42</v>
      </c>
    </row>
    <row r="764" spans="1:15" x14ac:dyDescent="0.25">
      <c r="A764" t="s">
        <v>41</v>
      </c>
      <c r="B764">
        <v>701.06899999999996</v>
      </c>
      <c r="C764">
        <v>631.17100000000005</v>
      </c>
      <c r="D764">
        <v>631.096</v>
      </c>
      <c r="E764">
        <v>620.97500000000002</v>
      </c>
      <c r="F764">
        <v>21.191500000000001</v>
      </c>
      <c r="G764">
        <v>135.66200000000001</v>
      </c>
      <c r="H764">
        <v>26.096800000000002</v>
      </c>
      <c r="I764">
        <v>20.7773</v>
      </c>
      <c r="J764">
        <v>59.264600000000002</v>
      </c>
      <c r="K764">
        <v>443.84300000000002</v>
      </c>
      <c r="L764">
        <v>1.23818E-3</v>
      </c>
      <c r="M764">
        <v>0.995116</v>
      </c>
      <c r="N764">
        <v>0</v>
      </c>
      <c r="O764" t="s">
        <v>42</v>
      </c>
    </row>
    <row r="765" spans="1:15" x14ac:dyDescent="0.25">
      <c r="A765" t="s">
        <v>41</v>
      </c>
      <c r="B765">
        <v>709.27200000000005</v>
      </c>
      <c r="C765">
        <v>642.55100000000004</v>
      </c>
      <c r="D765">
        <v>642.46600000000001</v>
      </c>
      <c r="E765">
        <v>632.64700000000005</v>
      </c>
      <c r="F765">
        <v>21.1387</v>
      </c>
      <c r="G765">
        <v>137.59399999999999</v>
      </c>
      <c r="H765">
        <v>26.225999999999999</v>
      </c>
      <c r="I765">
        <v>20.932200000000002</v>
      </c>
      <c r="J765">
        <v>60.587000000000003</v>
      </c>
      <c r="K765">
        <v>453.63799999999998</v>
      </c>
      <c r="L765">
        <v>1.3081799999999999E-3</v>
      </c>
      <c r="M765">
        <v>0.99511499999999997</v>
      </c>
      <c r="N765">
        <v>0</v>
      </c>
      <c r="O765" t="s">
        <v>42</v>
      </c>
    </row>
    <row r="766" spans="1:15" x14ac:dyDescent="0.25">
      <c r="A766" t="s">
        <v>41</v>
      </c>
      <c r="B766">
        <v>699.44799999999998</v>
      </c>
      <c r="C766">
        <v>629.28899999999999</v>
      </c>
      <c r="D766">
        <v>629.21500000000003</v>
      </c>
      <c r="E766">
        <v>619.55799999999999</v>
      </c>
      <c r="F766">
        <v>20.984400000000001</v>
      </c>
      <c r="G766">
        <v>134.30699999999999</v>
      </c>
      <c r="H766">
        <v>26.036999999999999</v>
      </c>
      <c r="I766">
        <v>20.6995</v>
      </c>
      <c r="J766">
        <v>57.895200000000003</v>
      </c>
      <c r="K766">
        <v>444.053</v>
      </c>
      <c r="L766">
        <v>1.23347E-3</v>
      </c>
      <c r="M766">
        <v>0.99511499999999997</v>
      </c>
      <c r="N766">
        <v>0</v>
      </c>
      <c r="O766" t="s">
        <v>42</v>
      </c>
    </row>
    <row r="767" spans="1:15" x14ac:dyDescent="0.25">
      <c r="A767" t="s">
        <v>41</v>
      </c>
      <c r="B767">
        <v>715.08699999999999</v>
      </c>
      <c r="C767">
        <v>635.83799999999997</v>
      </c>
      <c r="D767">
        <v>635.76099999999997</v>
      </c>
      <c r="E767">
        <v>626.02700000000004</v>
      </c>
      <c r="F767">
        <v>21.328199999999999</v>
      </c>
      <c r="G767">
        <v>136.75399999999999</v>
      </c>
      <c r="H767">
        <v>26.2607</v>
      </c>
      <c r="I767">
        <v>21.565100000000001</v>
      </c>
      <c r="J767">
        <v>58.961100000000002</v>
      </c>
      <c r="K767">
        <v>447.47300000000001</v>
      </c>
      <c r="L767">
        <v>1.23051E-3</v>
      </c>
      <c r="M767">
        <v>0.995116</v>
      </c>
      <c r="N767">
        <v>0</v>
      </c>
      <c r="O767" t="s">
        <v>42</v>
      </c>
    </row>
    <row r="768" spans="1:15" x14ac:dyDescent="0.25">
      <c r="A768" t="s">
        <v>41</v>
      </c>
      <c r="B768">
        <v>701.25099999999998</v>
      </c>
      <c r="C768">
        <v>634.73099999999999</v>
      </c>
      <c r="D768">
        <v>634.65599999999995</v>
      </c>
      <c r="E768">
        <v>625.07600000000002</v>
      </c>
      <c r="F768">
        <v>21.017900000000001</v>
      </c>
      <c r="G768">
        <v>135.65</v>
      </c>
      <c r="H768">
        <v>26.220199999999998</v>
      </c>
      <c r="I768">
        <v>20.873999999999999</v>
      </c>
      <c r="J768">
        <v>58.653399999999998</v>
      </c>
      <c r="K768">
        <v>448.137</v>
      </c>
      <c r="L768">
        <v>1.2369099999999999E-3</v>
      </c>
      <c r="M768">
        <v>0.995116</v>
      </c>
      <c r="N768">
        <v>0</v>
      </c>
      <c r="O768" t="s">
        <v>42</v>
      </c>
    </row>
    <row r="769" spans="1:25" x14ac:dyDescent="0.25">
      <c r="A769" t="s">
        <v>41</v>
      </c>
      <c r="B769">
        <v>702.476</v>
      </c>
      <c r="C769">
        <v>637.245</v>
      </c>
      <c r="D769">
        <v>637.16499999999996</v>
      </c>
      <c r="E769">
        <v>627.25400000000002</v>
      </c>
      <c r="F769">
        <v>21.253499999999999</v>
      </c>
      <c r="G769">
        <v>139.465</v>
      </c>
      <c r="H769">
        <v>26.468</v>
      </c>
      <c r="I769">
        <v>21.1706</v>
      </c>
      <c r="J769">
        <v>61.920099999999998</v>
      </c>
      <c r="K769">
        <v>446.10700000000003</v>
      </c>
      <c r="L769">
        <v>1.2489700000000001E-3</v>
      </c>
      <c r="M769">
        <v>0.995116</v>
      </c>
      <c r="N769">
        <v>0</v>
      </c>
      <c r="O769" t="s">
        <v>42</v>
      </c>
    </row>
    <row r="770" spans="1:25" x14ac:dyDescent="0.25">
      <c r="A770" t="s">
        <v>41</v>
      </c>
      <c r="B770">
        <v>709.92700000000002</v>
      </c>
      <c r="C770">
        <v>642.20100000000002</v>
      </c>
      <c r="D770">
        <v>642.12099999999998</v>
      </c>
      <c r="E770">
        <v>632.35900000000004</v>
      </c>
      <c r="F770">
        <v>21.352499999999999</v>
      </c>
      <c r="G770">
        <v>139.76900000000001</v>
      </c>
      <c r="H770">
        <v>26.372599999999998</v>
      </c>
      <c r="I770">
        <v>21.1403</v>
      </c>
      <c r="J770">
        <v>61.6327</v>
      </c>
      <c r="K770">
        <v>450.40499999999997</v>
      </c>
      <c r="L770">
        <v>1.2497700000000001E-3</v>
      </c>
      <c r="M770">
        <v>0.99511099999999997</v>
      </c>
      <c r="N770">
        <v>0</v>
      </c>
      <c r="O770" t="s">
        <v>42</v>
      </c>
    </row>
    <row r="771" spans="1:25" x14ac:dyDescent="0.25">
      <c r="A771" t="s">
        <v>41</v>
      </c>
      <c r="B771">
        <v>699.26099999999997</v>
      </c>
      <c r="C771">
        <v>634.33600000000001</v>
      </c>
      <c r="D771">
        <v>634.26</v>
      </c>
      <c r="E771">
        <v>624.53800000000001</v>
      </c>
      <c r="F771">
        <v>21.175799999999999</v>
      </c>
      <c r="G771">
        <v>138.339</v>
      </c>
      <c r="H771">
        <v>26.140699999999999</v>
      </c>
      <c r="I771">
        <v>21.2258</v>
      </c>
      <c r="J771">
        <v>60.956600000000002</v>
      </c>
      <c r="K771">
        <v>444.49200000000002</v>
      </c>
      <c r="L771">
        <v>1.2490100000000001E-3</v>
      </c>
      <c r="M771">
        <v>0.99511499999999997</v>
      </c>
      <c r="N771">
        <v>0</v>
      </c>
      <c r="O771" t="s">
        <v>42</v>
      </c>
    </row>
    <row r="772" spans="1:25" x14ac:dyDescent="0.25">
      <c r="A772" t="s">
        <v>41</v>
      </c>
      <c r="B772">
        <v>709.18799999999999</v>
      </c>
      <c r="C772">
        <v>637.51900000000001</v>
      </c>
      <c r="D772">
        <v>637.43499999999995</v>
      </c>
      <c r="E772">
        <v>627.68799999999999</v>
      </c>
      <c r="F772">
        <v>21.282399999999999</v>
      </c>
      <c r="G772">
        <v>139.01900000000001</v>
      </c>
      <c r="H772">
        <v>26.206499999999998</v>
      </c>
      <c r="I772">
        <v>21.187899999999999</v>
      </c>
      <c r="J772">
        <v>61.390500000000003</v>
      </c>
      <c r="K772">
        <v>446.64400000000001</v>
      </c>
      <c r="L772">
        <v>1.3775599999999999E-3</v>
      </c>
      <c r="M772">
        <v>0.995116</v>
      </c>
      <c r="N772">
        <v>0</v>
      </c>
      <c r="O772" t="s">
        <v>42</v>
      </c>
    </row>
    <row r="773" spans="1:25" x14ac:dyDescent="0.25">
      <c r="A773" t="s">
        <v>41</v>
      </c>
      <c r="B773">
        <v>702.99699999999996</v>
      </c>
      <c r="C773">
        <v>632.74900000000002</v>
      </c>
      <c r="D773">
        <v>632.66300000000001</v>
      </c>
      <c r="E773">
        <v>622.92499999999995</v>
      </c>
      <c r="F773">
        <v>21.214099999999998</v>
      </c>
      <c r="G773">
        <v>135.86000000000001</v>
      </c>
      <c r="H773">
        <v>26.021999999999998</v>
      </c>
      <c r="I773">
        <v>21.229600000000001</v>
      </c>
      <c r="J773">
        <v>58.9343</v>
      </c>
      <c r="K773">
        <v>445.43700000000001</v>
      </c>
      <c r="L773">
        <v>1.30024E-3</v>
      </c>
      <c r="M773">
        <v>0.995116</v>
      </c>
      <c r="N773">
        <v>0</v>
      </c>
      <c r="O773" t="s">
        <v>42</v>
      </c>
    </row>
    <row r="774" spans="1:25" x14ac:dyDescent="0.25">
      <c r="A774" t="s">
        <v>41</v>
      </c>
      <c r="B774">
        <v>690.78499999999997</v>
      </c>
      <c r="C774">
        <v>624.428</v>
      </c>
      <c r="D774">
        <v>624.34900000000005</v>
      </c>
      <c r="E774">
        <v>614.79600000000005</v>
      </c>
      <c r="F774">
        <v>21.1861</v>
      </c>
      <c r="G774">
        <v>132.732</v>
      </c>
      <c r="H774">
        <v>25.888400000000001</v>
      </c>
      <c r="I774">
        <v>20.592300000000002</v>
      </c>
      <c r="J774">
        <v>56.755899999999997</v>
      </c>
      <c r="K774">
        <v>440.40199999999999</v>
      </c>
      <c r="L774">
        <v>1.2327499999999999E-3</v>
      </c>
      <c r="M774">
        <v>0.99511499999999997</v>
      </c>
      <c r="N774">
        <v>0</v>
      </c>
      <c r="O774" t="s">
        <v>42</v>
      </c>
    </row>
    <row r="775" spans="1:25" x14ac:dyDescent="0.25">
      <c r="A775" t="s">
        <v>41</v>
      </c>
      <c r="B775">
        <v>692.63099999999997</v>
      </c>
      <c r="C775">
        <v>625.90599999999995</v>
      </c>
      <c r="D775">
        <v>625.82299999999998</v>
      </c>
      <c r="E775">
        <v>616.27099999999996</v>
      </c>
      <c r="F775">
        <v>20.890699999999999</v>
      </c>
      <c r="G775">
        <v>134.22499999999999</v>
      </c>
      <c r="H775">
        <v>25.915500000000002</v>
      </c>
      <c r="I775">
        <v>20.546500000000002</v>
      </c>
      <c r="J775">
        <v>58.398000000000003</v>
      </c>
      <c r="K775">
        <v>441.01299999999998</v>
      </c>
      <c r="L775">
        <v>1.2635000000000001E-3</v>
      </c>
      <c r="M775">
        <v>0.995116</v>
      </c>
      <c r="N775">
        <v>0</v>
      </c>
      <c r="O775" t="s">
        <v>42</v>
      </c>
    </row>
    <row r="776" spans="1:25" x14ac:dyDescent="0.25">
      <c r="A776" t="s">
        <v>41</v>
      </c>
      <c r="B776">
        <v>693.98699999999997</v>
      </c>
      <c r="C776">
        <v>626.87699999999995</v>
      </c>
      <c r="D776">
        <v>626.803</v>
      </c>
      <c r="E776">
        <v>617.30100000000004</v>
      </c>
      <c r="F776">
        <v>20.782900000000001</v>
      </c>
      <c r="G776">
        <v>133.11199999999999</v>
      </c>
      <c r="H776">
        <v>25.788799999999998</v>
      </c>
      <c r="I776">
        <v>20.291399999999999</v>
      </c>
      <c r="J776">
        <v>57.851799999999997</v>
      </c>
      <c r="K776">
        <v>443.34100000000001</v>
      </c>
      <c r="L776">
        <v>1.23066E-3</v>
      </c>
      <c r="M776">
        <v>0.99511499999999997</v>
      </c>
      <c r="N776">
        <v>0</v>
      </c>
      <c r="O776" t="s">
        <v>42</v>
      </c>
    </row>
    <row r="777" spans="1:25" x14ac:dyDescent="0.25">
      <c r="A777" t="s">
        <v>41</v>
      </c>
      <c r="B777">
        <v>632.20399999999995</v>
      </c>
      <c r="C777">
        <v>564.55499999999995</v>
      </c>
      <c r="D777">
        <v>564.49800000000005</v>
      </c>
      <c r="E777">
        <v>555.68799999999999</v>
      </c>
      <c r="F777">
        <v>19.844799999999999</v>
      </c>
      <c r="G777">
        <v>118.92400000000001</v>
      </c>
      <c r="H777">
        <v>23.888400000000001</v>
      </c>
      <c r="I777">
        <v>17.760100000000001</v>
      </c>
      <c r="J777">
        <v>51.0916</v>
      </c>
      <c r="K777">
        <v>398.44600000000003</v>
      </c>
      <c r="L777">
        <v>1.2344000000000001E-3</v>
      </c>
      <c r="M777">
        <v>0.995116</v>
      </c>
      <c r="N777">
        <v>0</v>
      </c>
      <c r="O777" t="s">
        <v>42</v>
      </c>
    </row>
    <row r="778" spans="1:25" x14ac:dyDescent="0.25">
      <c r="A778" t="s">
        <v>41</v>
      </c>
      <c r="B778">
        <v>632.327</v>
      </c>
      <c r="C778">
        <v>568.22199999999998</v>
      </c>
      <c r="D778">
        <v>568.16499999999996</v>
      </c>
      <c r="E778">
        <v>559.33199999999999</v>
      </c>
      <c r="F778">
        <v>19.729900000000001</v>
      </c>
      <c r="G778">
        <v>119.22499999999999</v>
      </c>
      <c r="H778">
        <v>23.9298</v>
      </c>
      <c r="I778">
        <v>18.057099999999998</v>
      </c>
      <c r="J778">
        <v>51.043300000000002</v>
      </c>
      <c r="K778">
        <v>402.26100000000002</v>
      </c>
      <c r="L778">
        <v>1.24686E-3</v>
      </c>
      <c r="M778">
        <v>0.995116</v>
      </c>
      <c r="N778">
        <v>0</v>
      </c>
      <c r="O778" t="s">
        <v>42</v>
      </c>
    </row>
    <row r="779" spans="1:25" x14ac:dyDescent="0.25">
      <c r="A779" t="s">
        <v>41</v>
      </c>
      <c r="B779">
        <v>657.72699999999998</v>
      </c>
      <c r="C779">
        <v>591.428</v>
      </c>
      <c r="D779">
        <v>591.36599999999999</v>
      </c>
      <c r="E779">
        <v>582.23800000000006</v>
      </c>
      <c r="F779">
        <v>20.172499999999999</v>
      </c>
      <c r="G779">
        <v>122.95099999999999</v>
      </c>
      <c r="H779">
        <v>24.705200000000001</v>
      </c>
      <c r="I779">
        <v>18.4801</v>
      </c>
      <c r="J779">
        <v>52.1175</v>
      </c>
      <c r="K779">
        <v>420.06400000000002</v>
      </c>
      <c r="L779">
        <v>1.2384500000000001E-3</v>
      </c>
      <c r="M779">
        <v>0.995116</v>
      </c>
      <c r="N779">
        <v>0</v>
      </c>
      <c r="O779" t="s">
        <v>42</v>
      </c>
    </row>
    <row r="780" spans="1:25" x14ac:dyDescent="0.25">
      <c r="A780" t="s">
        <v>41</v>
      </c>
      <c r="B780">
        <v>636.702</v>
      </c>
      <c r="C780">
        <v>571.01700000000005</v>
      </c>
      <c r="D780">
        <v>570.95899999999995</v>
      </c>
      <c r="E780">
        <v>562.18600000000004</v>
      </c>
      <c r="F780">
        <v>20.131799999999998</v>
      </c>
      <c r="G780">
        <v>120.199</v>
      </c>
      <c r="H780">
        <v>24.191800000000001</v>
      </c>
      <c r="I780">
        <v>18.075399999999998</v>
      </c>
      <c r="J780">
        <v>51.327399999999997</v>
      </c>
      <c r="K780">
        <v>403.17099999999999</v>
      </c>
      <c r="L780">
        <v>1.2323900000000001E-3</v>
      </c>
      <c r="M780">
        <v>0.99511499999999997</v>
      </c>
      <c r="N780">
        <v>0</v>
      </c>
      <c r="O780" t="s">
        <v>42</v>
      </c>
    </row>
    <row r="781" spans="1:25" x14ac:dyDescent="0.25">
      <c r="A781" t="s">
        <v>41</v>
      </c>
      <c r="B781">
        <v>644.93600000000004</v>
      </c>
      <c r="C781">
        <v>576.39300000000003</v>
      </c>
      <c r="D781">
        <v>576.33600000000001</v>
      </c>
      <c r="E781">
        <v>567.56500000000005</v>
      </c>
      <c r="F781">
        <v>19.958200000000001</v>
      </c>
      <c r="G781">
        <v>119.711</v>
      </c>
      <c r="H781">
        <v>23.7193</v>
      </c>
      <c r="I781">
        <v>19.255600000000001</v>
      </c>
      <c r="J781">
        <v>50.521099999999997</v>
      </c>
      <c r="K781">
        <v>409.77</v>
      </c>
      <c r="L781">
        <v>1.2610500000000001E-3</v>
      </c>
      <c r="M781">
        <v>0.995116</v>
      </c>
      <c r="N781">
        <v>0</v>
      </c>
      <c r="O781" t="s">
        <v>42</v>
      </c>
    </row>
    <row r="782" spans="1:25" x14ac:dyDescent="0.25">
      <c r="A782" t="s">
        <v>41</v>
      </c>
      <c r="B782">
        <v>638.13099999999997</v>
      </c>
      <c r="C782">
        <v>574.9</v>
      </c>
      <c r="D782">
        <v>574.83500000000004</v>
      </c>
      <c r="E782">
        <v>566.024</v>
      </c>
      <c r="F782">
        <v>22.517900000000001</v>
      </c>
      <c r="G782">
        <v>121.09099999999999</v>
      </c>
      <c r="H782">
        <v>25.366</v>
      </c>
      <c r="I782">
        <v>17.6008</v>
      </c>
      <c r="J782">
        <v>51.609299999999998</v>
      </c>
      <c r="K782">
        <v>403.39600000000002</v>
      </c>
      <c r="L782">
        <v>1.36265E-3</v>
      </c>
      <c r="M782">
        <v>0.995116</v>
      </c>
      <c r="N782">
        <v>0</v>
      </c>
      <c r="O782" t="s">
        <v>42</v>
      </c>
    </row>
    <row r="783" spans="1:25" x14ac:dyDescent="0.25">
      <c r="A783" t="s">
        <v>41</v>
      </c>
      <c r="B783">
        <v>651.82299999999998</v>
      </c>
      <c r="C783">
        <v>582.81700000000001</v>
      </c>
      <c r="D783">
        <v>582.75699999999995</v>
      </c>
      <c r="E783">
        <v>573.93700000000001</v>
      </c>
      <c r="F783">
        <v>20.011500000000002</v>
      </c>
      <c r="G783">
        <v>119.428</v>
      </c>
      <c r="H783">
        <v>23.902100000000001</v>
      </c>
      <c r="I783">
        <v>18.108000000000001</v>
      </c>
      <c r="J783">
        <v>50.487099999999998</v>
      </c>
      <c r="K783">
        <v>416.54199999999997</v>
      </c>
      <c r="L783">
        <v>1.23028E-3</v>
      </c>
      <c r="M783">
        <v>0.995116</v>
      </c>
      <c r="N783">
        <v>0</v>
      </c>
      <c r="O783" t="s">
        <v>42</v>
      </c>
      <c r="R783" t="s">
        <v>67</v>
      </c>
      <c r="U783" t="s">
        <v>66</v>
      </c>
      <c r="X783" t="s">
        <v>64</v>
      </c>
    </row>
    <row r="784" spans="1:25" x14ac:dyDescent="0.25">
      <c r="A784" t="s">
        <v>41</v>
      </c>
      <c r="B784">
        <v>647.77099999999996</v>
      </c>
      <c r="C784">
        <v>578.90899999999999</v>
      </c>
      <c r="D784">
        <v>578.84900000000005</v>
      </c>
      <c r="E784">
        <v>569.96100000000001</v>
      </c>
      <c r="F784">
        <v>19.790800000000001</v>
      </c>
      <c r="G784">
        <v>123.489</v>
      </c>
      <c r="H784">
        <v>26.514700000000001</v>
      </c>
      <c r="I784">
        <v>17.880700000000001</v>
      </c>
      <c r="J784">
        <v>52.888399999999997</v>
      </c>
      <c r="K784">
        <v>408.37900000000002</v>
      </c>
      <c r="L784">
        <v>1.2481E-3</v>
      </c>
      <c r="M784">
        <v>0.995116</v>
      </c>
      <c r="N784">
        <v>0</v>
      </c>
      <c r="O784" t="s">
        <v>42</v>
      </c>
      <c r="R784">
        <f>AVERAGE(B735:B784)</f>
        <v>697.81614000000002</v>
      </c>
      <c r="S784">
        <f>AVERAGE(C735:C784)</f>
        <v>628.52904000000001</v>
      </c>
      <c r="U784">
        <f>_xlfn.VAR.P(B735:B784)</f>
        <v>660.82698716040045</v>
      </c>
      <c r="V784">
        <f>_xlfn.VAR.P(C735:C784)</f>
        <v>586.70307667839995</v>
      </c>
      <c r="X784">
        <f>1.96*SQRT(U784)/50</f>
        <v>1.0076969691083513</v>
      </c>
      <c r="Y784">
        <f>1.96*SQRT(V784)/50</f>
        <v>0.94950061387399654</v>
      </c>
    </row>
    <row r="785" spans="1:14" x14ac:dyDescent="0.25">
      <c r="A785" t="s">
        <v>43</v>
      </c>
      <c r="B785">
        <v>35112.083599999998</v>
      </c>
      <c r="C785" t="s">
        <v>36</v>
      </c>
    </row>
    <row r="786" spans="1:14" x14ac:dyDescent="0.25">
      <c r="A786" t="s">
        <v>44</v>
      </c>
      <c r="B786">
        <v>584.96500000000003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1.24022E-3</v>
      </c>
      <c r="L786">
        <v>0.995116</v>
      </c>
      <c r="M786">
        <v>0</v>
      </c>
      <c r="N786" t="s">
        <v>42</v>
      </c>
    </row>
    <row r="787" spans="1:14" x14ac:dyDescent="0.25">
      <c r="A787" t="s">
        <v>44</v>
      </c>
      <c r="B787">
        <v>583.13400000000001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1.24671E-3</v>
      </c>
      <c r="L787">
        <v>0.99511400000000005</v>
      </c>
      <c r="M787">
        <v>0</v>
      </c>
      <c r="N787" t="s">
        <v>42</v>
      </c>
    </row>
    <row r="788" spans="1:14" x14ac:dyDescent="0.25">
      <c r="A788" t="s">
        <v>44</v>
      </c>
      <c r="B788">
        <v>571.32100000000003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1.2319099999999999E-3</v>
      </c>
      <c r="L788">
        <v>0.99511400000000005</v>
      </c>
      <c r="M788">
        <v>0</v>
      </c>
      <c r="N788" t="s">
        <v>42</v>
      </c>
    </row>
    <row r="789" spans="1:14" x14ac:dyDescent="0.25">
      <c r="A789" t="s">
        <v>44</v>
      </c>
      <c r="B789">
        <v>573.24300000000005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1.28816E-3</v>
      </c>
      <c r="L789">
        <v>0.995116</v>
      </c>
      <c r="M789">
        <v>0</v>
      </c>
      <c r="N789" t="s">
        <v>42</v>
      </c>
    </row>
    <row r="790" spans="1:14" x14ac:dyDescent="0.25">
      <c r="A790" t="s">
        <v>44</v>
      </c>
      <c r="B790">
        <v>578.63199999999995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1.2348299999999999E-3</v>
      </c>
      <c r="L790">
        <v>0.995116</v>
      </c>
      <c r="M790">
        <v>0</v>
      </c>
      <c r="N790" t="s">
        <v>42</v>
      </c>
    </row>
    <row r="791" spans="1:14" x14ac:dyDescent="0.25">
      <c r="A791" t="s">
        <v>44</v>
      </c>
      <c r="B791">
        <v>585.53300000000002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1.2731299999999999E-3</v>
      </c>
      <c r="L791">
        <v>0.995116</v>
      </c>
      <c r="M791">
        <v>0</v>
      </c>
      <c r="N791" t="s">
        <v>42</v>
      </c>
    </row>
    <row r="792" spans="1:14" x14ac:dyDescent="0.25">
      <c r="A792" t="s">
        <v>44</v>
      </c>
      <c r="B792">
        <v>578.04700000000003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1.2406100000000001E-3</v>
      </c>
      <c r="L792">
        <v>0.995116</v>
      </c>
      <c r="M792">
        <v>0</v>
      </c>
      <c r="N792" t="s">
        <v>42</v>
      </c>
    </row>
    <row r="793" spans="1:14" x14ac:dyDescent="0.25">
      <c r="A793" t="s">
        <v>44</v>
      </c>
      <c r="B793">
        <v>573.93700000000001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1.3553700000000001E-3</v>
      </c>
      <c r="L793">
        <v>0.99511300000000003</v>
      </c>
      <c r="M793">
        <v>0</v>
      </c>
      <c r="N793" t="s">
        <v>42</v>
      </c>
    </row>
    <row r="794" spans="1:14" x14ac:dyDescent="0.25">
      <c r="A794" t="s">
        <v>44</v>
      </c>
      <c r="B794">
        <v>574.14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1.23101E-3</v>
      </c>
      <c r="L794">
        <v>0.99511499999999997</v>
      </c>
      <c r="M794">
        <v>0</v>
      </c>
      <c r="N794" t="s">
        <v>42</v>
      </c>
    </row>
    <row r="795" spans="1:14" x14ac:dyDescent="0.25">
      <c r="A795" t="s">
        <v>44</v>
      </c>
      <c r="B795">
        <v>581.76499999999999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1.2899999999999999E-3</v>
      </c>
      <c r="L795">
        <v>0.995116</v>
      </c>
      <c r="M795">
        <v>0</v>
      </c>
      <c r="N795" t="s">
        <v>42</v>
      </c>
    </row>
    <row r="796" spans="1:14" x14ac:dyDescent="0.25">
      <c r="A796" t="s">
        <v>44</v>
      </c>
      <c r="B796">
        <v>581.202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1.2335E-3</v>
      </c>
      <c r="L796">
        <v>0.99511499999999997</v>
      </c>
      <c r="M796">
        <v>0</v>
      </c>
      <c r="N796" t="s">
        <v>42</v>
      </c>
    </row>
    <row r="797" spans="1:14" x14ac:dyDescent="0.25">
      <c r="A797" t="s">
        <v>44</v>
      </c>
      <c r="B797">
        <v>582.17200000000003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1.25943E-3</v>
      </c>
      <c r="L797">
        <v>0.99511499999999997</v>
      </c>
      <c r="M797">
        <v>0</v>
      </c>
      <c r="N797" t="s">
        <v>42</v>
      </c>
    </row>
    <row r="798" spans="1:14" x14ac:dyDescent="0.25">
      <c r="A798" t="s">
        <v>44</v>
      </c>
      <c r="B798">
        <v>582.38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1.23303E-3</v>
      </c>
      <c r="L798">
        <v>0.99511400000000005</v>
      </c>
      <c r="M798">
        <v>0</v>
      </c>
      <c r="N798" t="s">
        <v>42</v>
      </c>
    </row>
    <row r="799" spans="1:14" x14ac:dyDescent="0.25">
      <c r="A799" t="s">
        <v>44</v>
      </c>
      <c r="B799">
        <v>623.78200000000004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1.2347199999999999E-3</v>
      </c>
      <c r="L799">
        <v>0.995116</v>
      </c>
      <c r="M799">
        <v>0</v>
      </c>
      <c r="N799" t="s">
        <v>42</v>
      </c>
    </row>
    <row r="800" spans="1:14" x14ac:dyDescent="0.25">
      <c r="A800" t="s">
        <v>44</v>
      </c>
      <c r="B800">
        <v>580.71600000000001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1.40708E-3</v>
      </c>
      <c r="L800">
        <v>0.99511499999999997</v>
      </c>
      <c r="M800">
        <v>0</v>
      </c>
      <c r="N800" t="s">
        <v>42</v>
      </c>
    </row>
    <row r="801" spans="1:14" x14ac:dyDescent="0.25">
      <c r="A801" t="s">
        <v>44</v>
      </c>
      <c r="B801">
        <v>563.928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1.23927E-3</v>
      </c>
      <c r="L801">
        <v>0.995116</v>
      </c>
      <c r="M801">
        <v>0</v>
      </c>
      <c r="N801" t="s">
        <v>42</v>
      </c>
    </row>
    <row r="802" spans="1:14" x14ac:dyDescent="0.25">
      <c r="A802" t="s">
        <v>44</v>
      </c>
      <c r="B802">
        <v>575.41399999999999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1.2345500000000001E-3</v>
      </c>
      <c r="L802">
        <v>0.995116</v>
      </c>
      <c r="M802">
        <v>0</v>
      </c>
      <c r="N802" t="s">
        <v>42</v>
      </c>
    </row>
    <row r="803" spans="1:14" x14ac:dyDescent="0.25">
      <c r="A803" t="s">
        <v>44</v>
      </c>
      <c r="B803">
        <v>588.89400000000001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1.23273E-3</v>
      </c>
      <c r="L803">
        <v>0.99511499999999997</v>
      </c>
      <c r="M803">
        <v>0</v>
      </c>
      <c r="N803" t="s">
        <v>42</v>
      </c>
    </row>
    <row r="804" spans="1:14" x14ac:dyDescent="0.25">
      <c r="A804" t="s">
        <v>44</v>
      </c>
      <c r="B804">
        <v>605.13300000000004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1.3243599999999999E-3</v>
      </c>
      <c r="L804">
        <v>0.995116</v>
      </c>
      <c r="M804">
        <v>0</v>
      </c>
      <c r="N804" t="s">
        <v>42</v>
      </c>
    </row>
    <row r="805" spans="1:14" x14ac:dyDescent="0.25">
      <c r="A805" t="s">
        <v>44</v>
      </c>
      <c r="B805">
        <v>574.78300000000002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1.2304200000000001E-3</v>
      </c>
      <c r="L805">
        <v>0.99511499999999997</v>
      </c>
      <c r="M805">
        <v>0</v>
      </c>
      <c r="N805" t="s">
        <v>42</v>
      </c>
    </row>
    <row r="806" spans="1:14" x14ac:dyDescent="0.25">
      <c r="A806" t="s">
        <v>44</v>
      </c>
      <c r="B806">
        <v>612.29100000000005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1.23011E-3</v>
      </c>
      <c r="L806">
        <v>0.995116</v>
      </c>
      <c r="M806">
        <v>0</v>
      </c>
      <c r="N806" t="s">
        <v>42</v>
      </c>
    </row>
    <row r="807" spans="1:14" x14ac:dyDescent="0.25">
      <c r="A807" t="s">
        <v>44</v>
      </c>
      <c r="B807">
        <v>626.41099999999994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1.2304E-3</v>
      </c>
      <c r="L807">
        <v>0.995116</v>
      </c>
      <c r="M807">
        <v>0</v>
      </c>
      <c r="N807" t="s">
        <v>42</v>
      </c>
    </row>
    <row r="808" spans="1:14" x14ac:dyDescent="0.25">
      <c r="A808" t="s">
        <v>44</v>
      </c>
      <c r="B808">
        <v>626.36199999999997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1.2300900000000001E-3</v>
      </c>
      <c r="L808">
        <v>0.995116</v>
      </c>
      <c r="M808">
        <v>0</v>
      </c>
      <c r="N808" t="s">
        <v>42</v>
      </c>
    </row>
    <row r="809" spans="1:14" x14ac:dyDescent="0.25">
      <c r="A809" t="s">
        <v>44</v>
      </c>
      <c r="B809">
        <v>616.10400000000004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1.2356699999999999E-3</v>
      </c>
      <c r="L809">
        <v>0.99511499999999997</v>
      </c>
      <c r="M809">
        <v>0</v>
      </c>
      <c r="N809" t="s">
        <v>42</v>
      </c>
    </row>
    <row r="810" spans="1:14" x14ac:dyDescent="0.25">
      <c r="A810" t="s">
        <v>44</v>
      </c>
      <c r="B810">
        <v>583.40700000000004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1.23087E-3</v>
      </c>
      <c r="L810">
        <v>0.995116</v>
      </c>
      <c r="M810">
        <v>0</v>
      </c>
      <c r="N810" t="s">
        <v>42</v>
      </c>
    </row>
    <row r="811" spans="1:14" x14ac:dyDescent="0.25">
      <c r="A811" t="s">
        <v>44</v>
      </c>
      <c r="B811">
        <v>574.61900000000003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1.27319E-3</v>
      </c>
      <c r="L811">
        <v>0.99511499999999997</v>
      </c>
      <c r="M811">
        <v>0</v>
      </c>
      <c r="N811" t="s">
        <v>42</v>
      </c>
    </row>
    <row r="812" spans="1:14" x14ac:dyDescent="0.25">
      <c r="A812" t="s">
        <v>44</v>
      </c>
      <c r="B812">
        <v>573.46100000000001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1.2369799999999999E-3</v>
      </c>
      <c r="L812">
        <v>0.995116</v>
      </c>
      <c r="M812">
        <v>0</v>
      </c>
      <c r="N812" t="s">
        <v>42</v>
      </c>
    </row>
    <row r="813" spans="1:14" x14ac:dyDescent="0.25">
      <c r="A813" t="s">
        <v>44</v>
      </c>
      <c r="B813">
        <v>575.39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1.25011E-3</v>
      </c>
      <c r="L813">
        <v>0.995116</v>
      </c>
      <c r="M813">
        <v>0</v>
      </c>
      <c r="N813" t="s">
        <v>42</v>
      </c>
    </row>
    <row r="814" spans="1:14" x14ac:dyDescent="0.25">
      <c r="A814" t="s">
        <v>44</v>
      </c>
      <c r="B814">
        <v>570.14800000000002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1.2332199999999999E-3</v>
      </c>
      <c r="L814">
        <v>0.995116</v>
      </c>
      <c r="M814">
        <v>0</v>
      </c>
      <c r="N814" t="s">
        <v>42</v>
      </c>
    </row>
    <row r="815" spans="1:14" x14ac:dyDescent="0.25">
      <c r="A815" t="s">
        <v>44</v>
      </c>
      <c r="B815">
        <v>580.23500000000001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1.2309199999999999E-3</v>
      </c>
      <c r="L815">
        <v>0.995116</v>
      </c>
      <c r="M815">
        <v>0</v>
      </c>
      <c r="N815" t="s">
        <v>42</v>
      </c>
    </row>
    <row r="816" spans="1:14" x14ac:dyDescent="0.25">
      <c r="A816" t="s">
        <v>44</v>
      </c>
      <c r="B816">
        <v>583.89499999999998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1.23077E-3</v>
      </c>
      <c r="L816">
        <v>0.995116</v>
      </c>
      <c r="M816">
        <v>0</v>
      </c>
      <c r="N816" t="s">
        <v>42</v>
      </c>
    </row>
    <row r="817" spans="1:14" x14ac:dyDescent="0.25">
      <c r="A817" t="s">
        <v>44</v>
      </c>
      <c r="B817">
        <v>579.52300000000002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1.2648099999999999E-3</v>
      </c>
      <c r="L817">
        <v>0.995116</v>
      </c>
      <c r="M817">
        <v>0</v>
      </c>
      <c r="N817" t="s">
        <v>42</v>
      </c>
    </row>
    <row r="818" spans="1:14" x14ac:dyDescent="0.25">
      <c r="A818" t="s">
        <v>44</v>
      </c>
      <c r="B818">
        <v>583.86500000000001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1.3761400000000001E-3</v>
      </c>
      <c r="L818">
        <v>0.99511499999999997</v>
      </c>
      <c r="M818">
        <v>0</v>
      </c>
      <c r="N818" t="s">
        <v>42</v>
      </c>
    </row>
    <row r="819" spans="1:14" x14ac:dyDescent="0.25">
      <c r="A819" t="s">
        <v>44</v>
      </c>
      <c r="B819">
        <v>569.02300000000002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1.2394999999999999E-3</v>
      </c>
      <c r="L819">
        <v>0.995116</v>
      </c>
      <c r="M819">
        <v>0</v>
      </c>
      <c r="N819" t="s">
        <v>42</v>
      </c>
    </row>
    <row r="820" spans="1:14" x14ac:dyDescent="0.25">
      <c r="A820" t="s">
        <v>44</v>
      </c>
      <c r="B820">
        <v>584.66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1.23178E-3</v>
      </c>
      <c r="L820">
        <v>0.995116</v>
      </c>
      <c r="M820">
        <v>0</v>
      </c>
      <c r="N820" t="s">
        <v>42</v>
      </c>
    </row>
    <row r="821" spans="1:14" x14ac:dyDescent="0.25">
      <c r="A821" t="s">
        <v>44</v>
      </c>
      <c r="B821">
        <v>578.17600000000004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1.2931799999999999E-3</v>
      </c>
      <c r="L821">
        <v>0.995116</v>
      </c>
      <c r="M821">
        <v>0</v>
      </c>
      <c r="N821" t="s">
        <v>42</v>
      </c>
    </row>
    <row r="822" spans="1:14" x14ac:dyDescent="0.25">
      <c r="A822" t="s">
        <v>44</v>
      </c>
      <c r="B822">
        <v>581.10199999999998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1.2305599999999999E-3</v>
      </c>
      <c r="L822">
        <v>0.995116</v>
      </c>
      <c r="M822">
        <v>0</v>
      </c>
      <c r="N822" t="s">
        <v>42</v>
      </c>
    </row>
    <row r="823" spans="1:14" x14ac:dyDescent="0.25">
      <c r="A823" t="s">
        <v>44</v>
      </c>
      <c r="B823">
        <v>618.79100000000005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1.2309300000000001E-3</v>
      </c>
      <c r="L823">
        <v>0.99511499999999997</v>
      </c>
      <c r="M823">
        <v>0</v>
      </c>
      <c r="N823" t="s">
        <v>42</v>
      </c>
    </row>
    <row r="824" spans="1:14" x14ac:dyDescent="0.25">
      <c r="A824" t="s">
        <v>44</v>
      </c>
      <c r="B824">
        <v>583.45500000000004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1.23514E-3</v>
      </c>
      <c r="L824">
        <v>0.99511499999999997</v>
      </c>
      <c r="M824">
        <v>0</v>
      </c>
      <c r="N824" t="s">
        <v>42</v>
      </c>
    </row>
    <row r="825" spans="1:14" x14ac:dyDescent="0.25">
      <c r="A825" t="s">
        <v>44</v>
      </c>
      <c r="B825">
        <v>580.67200000000003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1.2558000000000001E-3</v>
      </c>
      <c r="L825">
        <v>0.995116</v>
      </c>
      <c r="M825">
        <v>0</v>
      </c>
      <c r="N825" t="s">
        <v>42</v>
      </c>
    </row>
    <row r="826" spans="1:14" x14ac:dyDescent="0.25">
      <c r="A826" t="s">
        <v>44</v>
      </c>
      <c r="B826">
        <v>573.31299999999999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1.23014E-3</v>
      </c>
      <c r="L826">
        <v>0.99511400000000005</v>
      </c>
      <c r="M826">
        <v>0</v>
      </c>
      <c r="N826" t="s">
        <v>42</v>
      </c>
    </row>
    <row r="827" spans="1:14" x14ac:dyDescent="0.25">
      <c r="A827" t="s">
        <v>44</v>
      </c>
      <c r="B827">
        <v>580.98099999999999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1.2309199999999999E-3</v>
      </c>
      <c r="L827">
        <v>0.995116</v>
      </c>
      <c r="M827">
        <v>0</v>
      </c>
      <c r="N827" t="s">
        <v>42</v>
      </c>
    </row>
    <row r="828" spans="1:14" x14ac:dyDescent="0.25">
      <c r="A828" t="s">
        <v>44</v>
      </c>
      <c r="B828">
        <v>574.76300000000003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1.24011E-3</v>
      </c>
      <c r="L828">
        <v>0.99511400000000005</v>
      </c>
      <c r="M828">
        <v>0</v>
      </c>
      <c r="N828" t="s">
        <v>42</v>
      </c>
    </row>
    <row r="829" spans="1:14" x14ac:dyDescent="0.25">
      <c r="A829" t="s">
        <v>44</v>
      </c>
      <c r="B829">
        <v>577.69399999999996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1.30915E-3</v>
      </c>
      <c r="L829">
        <v>0.99511499999999997</v>
      </c>
      <c r="M829">
        <v>0</v>
      </c>
      <c r="N829" t="s">
        <v>42</v>
      </c>
    </row>
    <row r="830" spans="1:14" x14ac:dyDescent="0.25">
      <c r="A830" t="s">
        <v>44</v>
      </c>
      <c r="B830">
        <v>567.87900000000002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1.2475299999999999E-3</v>
      </c>
      <c r="L830">
        <v>0.995112</v>
      </c>
      <c r="M830">
        <v>0</v>
      </c>
      <c r="N830" t="s">
        <v>42</v>
      </c>
    </row>
    <row r="831" spans="1:14" x14ac:dyDescent="0.25">
      <c r="A831" t="s">
        <v>44</v>
      </c>
      <c r="B831">
        <v>570.21699999999998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1.2595499999999999E-3</v>
      </c>
      <c r="L831">
        <v>0.995116</v>
      </c>
      <c r="M831">
        <v>0</v>
      </c>
      <c r="N831" t="s">
        <v>42</v>
      </c>
    </row>
    <row r="832" spans="1:14" x14ac:dyDescent="0.25">
      <c r="A832" t="s">
        <v>44</v>
      </c>
      <c r="B832">
        <v>580.49699999999996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1.2300499999999999E-3</v>
      </c>
      <c r="L832">
        <v>0.99511300000000003</v>
      </c>
      <c r="M832">
        <v>0</v>
      </c>
      <c r="N832" t="s">
        <v>42</v>
      </c>
    </row>
    <row r="833" spans="1:25" x14ac:dyDescent="0.25">
      <c r="A833" t="s">
        <v>44</v>
      </c>
      <c r="B833">
        <v>573.24400000000003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1.2386999999999999E-3</v>
      </c>
      <c r="L833">
        <v>0.995116</v>
      </c>
      <c r="M833">
        <v>0</v>
      </c>
      <c r="N833" t="s">
        <v>42</v>
      </c>
    </row>
    <row r="834" spans="1:25" x14ac:dyDescent="0.25">
      <c r="A834" t="s">
        <v>44</v>
      </c>
      <c r="B834">
        <v>589.75300000000004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1.24292E-3</v>
      </c>
      <c r="L834">
        <v>0.995116</v>
      </c>
      <c r="M834">
        <v>0</v>
      </c>
      <c r="N834" t="s">
        <v>42</v>
      </c>
    </row>
    <row r="835" spans="1:25" x14ac:dyDescent="0.25">
      <c r="A835" t="s">
        <v>44</v>
      </c>
      <c r="B835">
        <v>573.19500000000005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1.4627799999999999E-3</v>
      </c>
      <c r="L835">
        <v>0.995116</v>
      </c>
      <c r="M835">
        <v>0</v>
      </c>
      <c r="N835" t="s">
        <v>42</v>
      </c>
    </row>
    <row r="836" spans="1:25" x14ac:dyDescent="0.25">
      <c r="A836" t="s">
        <v>44</v>
      </c>
      <c r="B836">
        <v>567.51300000000003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1.23101E-3</v>
      </c>
      <c r="L836">
        <v>0.99511499999999997</v>
      </c>
      <c r="M836">
        <v>0</v>
      </c>
      <c r="N836" t="s">
        <v>42</v>
      </c>
    </row>
    <row r="837" spans="1:25" x14ac:dyDescent="0.25">
      <c r="A837" t="s">
        <v>44</v>
      </c>
      <c r="B837">
        <v>567.59199999999998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1.65587E-3</v>
      </c>
      <c r="L837">
        <v>0.99511499999999997</v>
      </c>
      <c r="M837">
        <v>0</v>
      </c>
      <c r="N837" t="s">
        <v>42</v>
      </c>
    </row>
    <row r="838" spans="1:25" x14ac:dyDescent="0.25">
      <c r="A838" t="s">
        <v>44</v>
      </c>
      <c r="B838">
        <v>623.92499999999995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1.23799E-3</v>
      </c>
      <c r="L838">
        <v>0.99511400000000005</v>
      </c>
      <c r="M838">
        <v>0</v>
      </c>
      <c r="N838" t="s">
        <v>42</v>
      </c>
    </row>
    <row r="839" spans="1:25" x14ac:dyDescent="0.25">
      <c r="A839" t="s">
        <v>44</v>
      </c>
      <c r="B839">
        <v>619.60799999999995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1.2471699999999999E-3</v>
      </c>
      <c r="L839">
        <v>0.995116</v>
      </c>
      <c r="M839">
        <v>0</v>
      </c>
      <c r="N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44</v>
      </c>
      <c r="B840">
        <v>618.923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1.23105E-3</v>
      </c>
      <c r="L840">
        <v>0.995116</v>
      </c>
      <c r="M840">
        <v>0</v>
      </c>
      <c r="N840" t="s">
        <v>42</v>
      </c>
      <c r="R840">
        <f>AVERAGE(B791:B840)</f>
        <v>585.85025999999982</v>
      </c>
      <c r="S840">
        <f>AVERAGE(C791:C840)</f>
        <v>0</v>
      </c>
      <c r="U840">
        <f>_xlfn.VAR.P(B791:B840)</f>
        <v>314.41760891239988</v>
      </c>
      <c r="V840">
        <f>_xlfn.VAR.P(C791:C840)</f>
        <v>0</v>
      </c>
      <c r="X840">
        <f>1.96*SQRT(U840)/50</f>
        <v>0.69508753014217572</v>
      </c>
      <c r="Y840">
        <f>1.96*SQRT(V840)/50</f>
        <v>0</v>
      </c>
    </row>
    <row r="841" spans="1:25" x14ac:dyDescent="0.25">
      <c r="A841" t="s">
        <v>45</v>
      </c>
      <c r="B841">
        <v>29443.0602</v>
      </c>
      <c r="C841" t="s">
        <v>36</v>
      </c>
    </row>
    <row r="842" spans="1:25" x14ac:dyDescent="0.25">
      <c r="A842" t="s">
        <v>46</v>
      </c>
      <c r="B842">
        <v>474.03399999999999</v>
      </c>
      <c r="C842">
        <v>470.32799999999997</v>
      </c>
      <c r="D842">
        <v>470.26900000000001</v>
      </c>
      <c r="E842">
        <v>461.30099999999999</v>
      </c>
      <c r="F842">
        <v>19.726800000000001</v>
      </c>
      <c r="G842">
        <v>0</v>
      </c>
      <c r="H842">
        <v>23.8142</v>
      </c>
      <c r="I842">
        <v>0</v>
      </c>
      <c r="J842">
        <v>1.3871700000000001E-3</v>
      </c>
      <c r="K842">
        <v>0.995112</v>
      </c>
      <c r="L842">
        <v>0</v>
      </c>
      <c r="M842" t="s">
        <v>42</v>
      </c>
    </row>
    <row r="843" spans="1:25" x14ac:dyDescent="0.25">
      <c r="A843" t="s">
        <v>46</v>
      </c>
      <c r="B843">
        <v>480.971</v>
      </c>
      <c r="C843">
        <v>477.37599999999998</v>
      </c>
      <c r="D843">
        <v>477.30399999999997</v>
      </c>
      <c r="E843">
        <v>468.36700000000002</v>
      </c>
      <c r="F843">
        <v>19.879100000000001</v>
      </c>
      <c r="G843">
        <v>0</v>
      </c>
      <c r="H843">
        <v>23.6328</v>
      </c>
      <c r="I843">
        <v>0</v>
      </c>
      <c r="J843">
        <v>1.27242E-3</v>
      </c>
      <c r="K843">
        <v>0.995116</v>
      </c>
      <c r="L843">
        <v>0</v>
      </c>
      <c r="M843" t="s">
        <v>42</v>
      </c>
    </row>
    <row r="844" spans="1:25" x14ac:dyDescent="0.25">
      <c r="A844" t="s">
        <v>46</v>
      </c>
      <c r="B844">
        <v>476.96600000000001</v>
      </c>
      <c r="C844">
        <v>473.33699999999999</v>
      </c>
      <c r="D844">
        <v>473.267</v>
      </c>
      <c r="E844">
        <v>464.15300000000002</v>
      </c>
      <c r="F844">
        <v>19.938700000000001</v>
      </c>
      <c r="G844">
        <v>0</v>
      </c>
      <c r="H844">
        <v>23.662700000000001</v>
      </c>
      <c r="I844">
        <v>0</v>
      </c>
      <c r="J844">
        <v>1.27231E-3</v>
      </c>
      <c r="K844">
        <v>0.99511499999999997</v>
      </c>
      <c r="L844">
        <v>0</v>
      </c>
      <c r="M844" t="s">
        <v>42</v>
      </c>
    </row>
    <row r="845" spans="1:25" x14ac:dyDescent="0.25">
      <c r="A845" t="s">
        <v>46</v>
      </c>
      <c r="B845">
        <v>489.95100000000002</v>
      </c>
      <c r="C845">
        <v>486.202</v>
      </c>
      <c r="D845">
        <v>486.12799999999999</v>
      </c>
      <c r="E845">
        <v>476.66699999999997</v>
      </c>
      <c r="F845">
        <v>20.7897</v>
      </c>
      <c r="G845">
        <v>0</v>
      </c>
      <c r="H845">
        <v>24.744299999999999</v>
      </c>
      <c r="I845">
        <v>0</v>
      </c>
      <c r="J845">
        <v>1.23847E-3</v>
      </c>
      <c r="K845">
        <v>0.99510600000000005</v>
      </c>
      <c r="L845">
        <v>0</v>
      </c>
      <c r="M845" t="s">
        <v>42</v>
      </c>
    </row>
    <row r="846" spans="1:25" x14ac:dyDescent="0.25">
      <c r="A846" t="s">
        <v>46</v>
      </c>
      <c r="B846">
        <v>474.36700000000002</v>
      </c>
      <c r="C846">
        <v>470.47399999999999</v>
      </c>
      <c r="D846">
        <v>470.39600000000002</v>
      </c>
      <c r="E846">
        <v>461.358</v>
      </c>
      <c r="F846">
        <v>20.2501</v>
      </c>
      <c r="G846">
        <v>0</v>
      </c>
      <c r="H846">
        <v>24.675799999999999</v>
      </c>
      <c r="I846">
        <v>0</v>
      </c>
      <c r="J846">
        <v>1.39152E-3</v>
      </c>
      <c r="K846">
        <v>0.995116</v>
      </c>
      <c r="L846">
        <v>0</v>
      </c>
      <c r="M846" t="s">
        <v>42</v>
      </c>
    </row>
    <row r="847" spans="1:25" x14ac:dyDescent="0.25">
      <c r="A847" t="s">
        <v>46</v>
      </c>
      <c r="B847">
        <v>468.93099999999998</v>
      </c>
      <c r="C847">
        <v>465.02300000000002</v>
      </c>
      <c r="D847">
        <v>464.95</v>
      </c>
      <c r="E847">
        <v>455.97300000000001</v>
      </c>
      <c r="F847">
        <v>19.936399999999999</v>
      </c>
      <c r="G847">
        <v>0</v>
      </c>
      <c r="H847">
        <v>23.6493</v>
      </c>
      <c r="I847">
        <v>0</v>
      </c>
      <c r="J847">
        <v>1.2525699999999999E-3</v>
      </c>
      <c r="K847">
        <v>0.995116</v>
      </c>
      <c r="L847">
        <v>0</v>
      </c>
      <c r="M847" t="s">
        <v>42</v>
      </c>
    </row>
    <row r="848" spans="1:25" x14ac:dyDescent="0.25">
      <c r="A848" t="s">
        <v>46</v>
      </c>
      <c r="B848">
        <v>481.21499999999997</v>
      </c>
      <c r="C848">
        <v>477.23500000000001</v>
      </c>
      <c r="D848">
        <v>477.17399999999998</v>
      </c>
      <c r="E848">
        <v>468.149</v>
      </c>
      <c r="F848">
        <v>19.860600000000002</v>
      </c>
      <c r="G848">
        <v>0</v>
      </c>
      <c r="H848">
        <v>24.028400000000001</v>
      </c>
      <c r="I848">
        <v>0</v>
      </c>
      <c r="J848">
        <v>1.2967E-3</v>
      </c>
      <c r="K848">
        <v>0.995116</v>
      </c>
      <c r="L848">
        <v>0</v>
      </c>
      <c r="M848" t="s">
        <v>42</v>
      </c>
    </row>
    <row r="849" spans="1:13" x14ac:dyDescent="0.25">
      <c r="A849" t="s">
        <v>46</v>
      </c>
      <c r="B849">
        <v>480.06799999999998</v>
      </c>
      <c r="C849">
        <v>476.11099999999999</v>
      </c>
      <c r="D849">
        <v>476.03500000000003</v>
      </c>
      <c r="E849">
        <v>466.601</v>
      </c>
      <c r="F849">
        <v>20.1812</v>
      </c>
      <c r="G849">
        <v>0</v>
      </c>
      <c r="H849">
        <v>23.983000000000001</v>
      </c>
      <c r="I849">
        <v>0</v>
      </c>
      <c r="J849">
        <v>1.2300600000000001E-3</v>
      </c>
      <c r="K849">
        <v>0.995116</v>
      </c>
      <c r="L849">
        <v>0</v>
      </c>
      <c r="M849" t="s">
        <v>42</v>
      </c>
    </row>
    <row r="850" spans="1:13" x14ac:dyDescent="0.25">
      <c r="A850" t="s">
        <v>46</v>
      </c>
      <c r="B850">
        <v>480.38400000000001</v>
      </c>
      <c r="C850">
        <v>474.964</v>
      </c>
      <c r="D850">
        <v>474.89600000000002</v>
      </c>
      <c r="E850">
        <v>465.85899999999998</v>
      </c>
      <c r="F850">
        <v>19.842600000000001</v>
      </c>
      <c r="G850">
        <v>0</v>
      </c>
      <c r="H850">
        <v>24.287299999999998</v>
      </c>
      <c r="I850">
        <v>0</v>
      </c>
      <c r="J850">
        <v>1.2330799999999999E-3</v>
      </c>
      <c r="K850">
        <v>0.995116</v>
      </c>
      <c r="L850">
        <v>0</v>
      </c>
      <c r="M850" t="s">
        <v>42</v>
      </c>
    </row>
    <row r="851" spans="1:13" x14ac:dyDescent="0.25">
      <c r="A851" t="s">
        <v>46</v>
      </c>
      <c r="B851">
        <v>476.34399999999999</v>
      </c>
      <c r="C851">
        <v>472.61900000000003</v>
      </c>
      <c r="D851">
        <v>472.56299999999999</v>
      </c>
      <c r="E851">
        <v>463.745</v>
      </c>
      <c r="F851">
        <v>19.817900000000002</v>
      </c>
      <c r="G851">
        <v>0</v>
      </c>
      <c r="H851">
        <v>23.369900000000001</v>
      </c>
      <c r="I851">
        <v>0</v>
      </c>
      <c r="J851">
        <v>1.23112E-3</v>
      </c>
      <c r="K851">
        <v>0.99511499999999997</v>
      </c>
      <c r="L851">
        <v>0</v>
      </c>
      <c r="M851" t="s">
        <v>42</v>
      </c>
    </row>
    <row r="852" spans="1:13" x14ac:dyDescent="0.25">
      <c r="A852" t="s">
        <v>46</v>
      </c>
      <c r="B852">
        <v>494.48500000000001</v>
      </c>
      <c r="C852">
        <v>490.63200000000001</v>
      </c>
      <c r="D852">
        <v>490.57100000000003</v>
      </c>
      <c r="E852">
        <v>481.63099999999997</v>
      </c>
      <c r="F852">
        <v>20.376799999999999</v>
      </c>
      <c r="G852">
        <v>0</v>
      </c>
      <c r="H852">
        <v>23.723099999999999</v>
      </c>
      <c r="I852">
        <v>0</v>
      </c>
      <c r="J852">
        <v>1.2372800000000001E-3</v>
      </c>
      <c r="K852">
        <v>0.99511499999999997</v>
      </c>
      <c r="L852">
        <v>0</v>
      </c>
      <c r="M852" t="s">
        <v>42</v>
      </c>
    </row>
    <row r="853" spans="1:13" x14ac:dyDescent="0.25">
      <c r="A853" t="s">
        <v>46</v>
      </c>
      <c r="B853">
        <v>465.72800000000001</v>
      </c>
      <c r="C853">
        <v>462.10700000000003</v>
      </c>
      <c r="D853">
        <v>462.04700000000003</v>
      </c>
      <c r="E853">
        <v>453.04399999999998</v>
      </c>
      <c r="F853">
        <v>19.975300000000001</v>
      </c>
      <c r="G853">
        <v>0</v>
      </c>
      <c r="H853">
        <v>23.617799999999999</v>
      </c>
      <c r="I853">
        <v>0</v>
      </c>
      <c r="J853">
        <v>1.23697E-3</v>
      </c>
      <c r="K853">
        <v>0.99511499999999997</v>
      </c>
      <c r="L853">
        <v>0</v>
      </c>
      <c r="M853" t="s">
        <v>42</v>
      </c>
    </row>
    <row r="854" spans="1:13" x14ac:dyDescent="0.25">
      <c r="A854" t="s">
        <v>46</v>
      </c>
      <c r="B854">
        <v>488.77800000000002</v>
      </c>
      <c r="C854">
        <v>484.62799999999999</v>
      </c>
      <c r="D854">
        <v>484.55700000000002</v>
      </c>
      <c r="E854">
        <v>475.52</v>
      </c>
      <c r="F854">
        <v>20.008600000000001</v>
      </c>
      <c r="G854">
        <v>0</v>
      </c>
      <c r="H854">
        <v>23.582100000000001</v>
      </c>
      <c r="I854">
        <v>0</v>
      </c>
      <c r="J854">
        <v>1.23234E-3</v>
      </c>
      <c r="K854">
        <v>0.995116</v>
      </c>
      <c r="L854">
        <v>0</v>
      </c>
      <c r="M854" t="s">
        <v>42</v>
      </c>
    </row>
    <row r="855" spans="1:13" x14ac:dyDescent="0.25">
      <c r="A855" t="s">
        <v>46</v>
      </c>
      <c r="B855">
        <v>477.07299999999998</v>
      </c>
      <c r="C855">
        <v>473.44799999999998</v>
      </c>
      <c r="D855">
        <v>473.38799999999998</v>
      </c>
      <c r="E855">
        <v>464.44900000000001</v>
      </c>
      <c r="F855">
        <v>19.852599999999999</v>
      </c>
      <c r="G855">
        <v>0</v>
      </c>
      <c r="H855">
        <v>23.667000000000002</v>
      </c>
      <c r="I855">
        <v>0</v>
      </c>
      <c r="J855">
        <v>1.2852300000000001E-3</v>
      </c>
      <c r="K855">
        <v>0.995116</v>
      </c>
      <c r="L855">
        <v>0</v>
      </c>
      <c r="M855" t="s">
        <v>42</v>
      </c>
    </row>
    <row r="856" spans="1:13" x14ac:dyDescent="0.25">
      <c r="A856" t="s">
        <v>46</v>
      </c>
      <c r="B856">
        <v>478.733</v>
      </c>
      <c r="C856">
        <v>475.10700000000003</v>
      </c>
      <c r="D856">
        <v>475.04399999999998</v>
      </c>
      <c r="E856">
        <v>466.19</v>
      </c>
      <c r="F856">
        <v>22.488099999999999</v>
      </c>
      <c r="G856">
        <v>0</v>
      </c>
      <c r="H856">
        <v>23.5748</v>
      </c>
      <c r="I856">
        <v>0</v>
      </c>
      <c r="J856">
        <v>1.2380399999999999E-3</v>
      </c>
      <c r="K856">
        <v>0.99511499999999997</v>
      </c>
      <c r="L856">
        <v>0</v>
      </c>
      <c r="M856" t="s">
        <v>42</v>
      </c>
    </row>
    <row r="857" spans="1:13" x14ac:dyDescent="0.25">
      <c r="A857" t="s">
        <v>46</v>
      </c>
      <c r="B857">
        <v>470.517</v>
      </c>
      <c r="C857">
        <v>466.88400000000001</v>
      </c>
      <c r="D857">
        <v>466.82100000000003</v>
      </c>
      <c r="E857">
        <v>457.839</v>
      </c>
      <c r="F857">
        <v>19.959299999999999</v>
      </c>
      <c r="G857">
        <v>0</v>
      </c>
      <c r="H857">
        <v>23.718699999999998</v>
      </c>
      <c r="I857">
        <v>0</v>
      </c>
      <c r="J857">
        <v>1.2316600000000001E-3</v>
      </c>
      <c r="K857">
        <v>0.99511400000000005</v>
      </c>
      <c r="L857">
        <v>0</v>
      </c>
      <c r="M857" t="s">
        <v>42</v>
      </c>
    </row>
    <row r="858" spans="1:13" x14ac:dyDescent="0.25">
      <c r="A858" t="s">
        <v>46</v>
      </c>
      <c r="B858">
        <v>504.63200000000001</v>
      </c>
      <c r="C858">
        <v>498.81200000000001</v>
      </c>
      <c r="D858">
        <v>498.738</v>
      </c>
      <c r="E858">
        <v>486.78100000000001</v>
      </c>
      <c r="F858">
        <v>21.1417</v>
      </c>
      <c r="G858">
        <v>0</v>
      </c>
      <c r="H858">
        <v>25.478100000000001</v>
      </c>
      <c r="I858">
        <v>0</v>
      </c>
      <c r="J858">
        <v>1.2356800000000001E-3</v>
      </c>
      <c r="K858">
        <v>0.99511499999999997</v>
      </c>
      <c r="L858">
        <v>0</v>
      </c>
      <c r="M858" t="s">
        <v>42</v>
      </c>
    </row>
    <row r="859" spans="1:13" x14ac:dyDescent="0.25">
      <c r="A859" t="s">
        <v>46</v>
      </c>
      <c r="B859">
        <v>481.95499999999998</v>
      </c>
      <c r="C859">
        <v>478.36099999999999</v>
      </c>
      <c r="D859">
        <v>478.303</v>
      </c>
      <c r="E859">
        <v>469.35</v>
      </c>
      <c r="F859">
        <v>19.930399999999999</v>
      </c>
      <c r="G859">
        <v>0</v>
      </c>
      <c r="H859">
        <v>23.458600000000001</v>
      </c>
      <c r="I859">
        <v>0</v>
      </c>
      <c r="J859">
        <v>1.75556E-3</v>
      </c>
      <c r="K859">
        <v>0.995116</v>
      </c>
      <c r="L859">
        <v>0</v>
      </c>
      <c r="M859" t="s">
        <v>42</v>
      </c>
    </row>
    <row r="860" spans="1:13" x14ac:dyDescent="0.25">
      <c r="A860" t="s">
        <v>46</v>
      </c>
      <c r="B860">
        <v>475.35599999999999</v>
      </c>
      <c r="C860">
        <v>471.75099999999998</v>
      </c>
      <c r="D860">
        <v>471.68700000000001</v>
      </c>
      <c r="E860">
        <v>462.82299999999998</v>
      </c>
      <c r="F860">
        <v>19.6465</v>
      </c>
      <c r="G860">
        <v>0</v>
      </c>
      <c r="H860">
        <v>23.545000000000002</v>
      </c>
      <c r="I860">
        <v>0</v>
      </c>
      <c r="J860">
        <v>1.23774E-3</v>
      </c>
      <c r="K860">
        <v>0.99511400000000005</v>
      </c>
      <c r="L860">
        <v>0</v>
      </c>
      <c r="M860" t="s">
        <v>42</v>
      </c>
    </row>
    <row r="861" spans="1:13" x14ac:dyDescent="0.25">
      <c r="A861" t="s">
        <v>46</v>
      </c>
      <c r="B861">
        <v>470.887</v>
      </c>
      <c r="C861">
        <v>467.17899999999997</v>
      </c>
      <c r="D861">
        <v>467.11900000000003</v>
      </c>
      <c r="E861">
        <v>457.88099999999997</v>
      </c>
      <c r="F861">
        <v>19.927</v>
      </c>
      <c r="G861">
        <v>0</v>
      </c>
      <c r="H861">
        <v>23.5641</v>
      </c>
      <c r="I861">
        <v>0</v>
      </c>
      <c r="J861">
        <v>1.24865E-3</v>
      </c>
      <c r="K861">
        <v>0.99511499999999997</v>
      </c>
      <c r="L861">
        <v>0</v>
      </c>
      <c r="M861" t="s">
        <v>42</v>
      </c>
    </row>
    <row r="862" spans="1:13" x14ac:dyDescent="0.25">
      <c r="A862" t="s">
        <v>46</v>
      </c>
      <c r="B862">
        <v>480.24200000000002</v>
      </c>
      <c r="C862">
        <v>476.62099999999998</v>
      </c>
      <c r="D862">
        <v>476.56</v>
      </c>
      <c r="E862">
        <v>467.654</v>
      </c>
      <c r="F862">
        <v>20.845800000000001</v>
      </c>
      <c r="G862">
        <v>0</v>
      </c>
      <c r="H862">
        <v>24.409400000000002</v>
      </c>
      <c r="I862">
        <v>0</v>
      </c>
      <c r="J862">
        <v>1.2378000000000001E-3</v>
      </c>
      <c r="K862">
        <v>0.99511400000000005</v>
      </c>
      <c r="L862">
        <v>0</v>
      </c>
      <c r="M862" t="s">
        <v>42</v>
      </c>
    </row>
    <row r="863" spans="1:13" x14ac:dyDescent="0.25">
      <c r="A863" t="s">
        <v>46</v>
      </c>
      <c r="B863">
        <v>469.57299999999998</v>
      </c>
      <c r="C863">
        <v>465.95600000000002</v>
      </c>
      <c r="D863">
        <v>465.9</v>
      </c>
      <c r="E863">
        <v>456.86</v>
      </c>
      <c r="F863">
        <v>19.962800000000001</v>
      </c>
      <c r="G863">
        <v>0</v>
      </c>
      <c r="H863">
        <v>23.970600000000001</v>
      </c>
      <c r="I863">
        <v>0</v>
      </c>
      <c r="J863">
        <v>1.4908600000000001E-3</v>
      </c>
      <c r="K863">
        <v>0.99511499999999997</v>
      </c>
      <c r="L863">
        <v>0</v>
      </c>
      <c r="M863" t="s">
        <v>42</v>
      </c>
    </row>
    <row r="864" spans="1:13" x14ac:dyDescent="0.25">
      <c r="A864" t="s">
        <v>46</v>
      </c>
      <c r="B864">
        <v>485.37700000000001</v>
      </c>
      <c r="C864">
        <v>481.512</v>
      </c>
      <c r="D864">
        <v>481.43900000000002</v>
      </c>
      <c r="E864">
        <v>472.46899999999999</v>
      </c>
      <c r="F864">
        <v>21.008299999999998</v>
      </c>
      <c r="G864">
        <v>0</v>
      </c>
      <c r="H864">
        <v>29.560500000000001</v>
      </c>
      <c r="I864">
        <v>0</v>
      </c>
      <c r="J864">
        <v>1.23927E-3</v>
      </c>
      <c r="K864">
        <v>0.995116</v>
      </c>
      <c r="L864">
        <v>0</v>
      </c>
      <c r="M864" t="s">
        <v>42</v>
      </c>
    </row>
    <row r="865" spans="1:13" x14ac:dyDescent="0.25">
      <c r="A865" t="s">
        <v>46</v>
      </c>
      <c r="B865">
        <v>462.50400000000002</v>
      </c>
      <c r="C865">
        <v>458.65800000000002</v>
      </c>
      <c r="D865">
        <v>458.51499999999999</v>
      </c>
      <c r="E865">
        <v>449.72</v>
      </c>
      <c r="F865">
        <v>19.728999999999999</v>
      </c>
      <c r="G865">
        <v>0</v>
      </c>
      <c r="H865">
        <v>23.4969</v>
      </c>
      <c r="I865">
        <v>0</v>
      </c>
      <c r="J865">
        <v>1.26217E-3</v>
      </c>
      <c r="K865">
        <v>0.995116</v>
      </c>
      <c r="L865">
        <v>0</v>
      </c>
      <c r="M865" t="s">
        <v>42</v>
      </c>
    </row>
    <row r="866" spans="1:13" x14ac:dyDescent="0.25">
      <c r="A866" t="s">
        <v>46</v>
      </c>
      <c r="B866">
        <v>469.43400000000003</v>
      </c>
      <c r="C866">
        <v>465.83</v>
      </c>
      <c r="D866">
        <v>465.77499999999998</v>
      </c>
      <c r="E866">
        <v>456.87200000000001</v>
      </c>
      <c r="F866">
        <v>19.691099999999999</v>
      </c>
      <c r="G866">
        <v>0</v>
      </c>
      <c r="H866">
        <v>23.753599999999999</v>
      </c>
      <c r="I866">
        <v>0</v>
      </c>
      <c r="J866">
        <v>1.2315200000000001E-3</v>
      </c>
      <c r="K866">
        <v>0.99509800000000004</v>
      </c>
      <c r="L866">
        <v>0</v>
      </c>
      <c r="M866" t="s">
        <v>42</v>
      </c>
    </row>
    <row r="867" spans="1:13" x14ac:dyDescent="0.25">
      <c r="A867" t="s">
        <v>46</v>
      </c>
      <c r="B867">
        <v>478.548</v>
      </c>
      <c r="C867">
        <v>474.92</v>
      </c>
      <c r="D867">
        <v>474.86099999999999</v>
      </c>
      <c r="E867">
        <v>465.44099999999997</v>
      </c>
      <c r="F867">
        <v>19.689599999999999</v>
      </c>
      <c r="G867">
        <v>0</v>
      </c>
      <c r="H867">
        <v>23.5076</v>
      </c>
      <c r="I867">
        <v>0</v>
      </c>
      <c r="J867">
        <v>1.2561600000000001E-3</v>
      </c>
      <c r="K867">
        <v>0.99511499999999997</v>
      </c>
      <c r="L867">
        <v>0</v>
      </c>
      <c r="M867" t="s">
        <v>42</v>
      </c>
    </row>
    <row r="868" spans="1:13" x14ac:dyDescent="0.25">
      <c r="A868" t="s">
        <v>46</v>
      </c>
      <c r="B868">
        <v>485.96899999999999</v>
      </c>
      <c r="C868">
        <v>482.36200000000002</v>
      </c>
      <c r="D868">
        <v>482.30099999999999</v>
      </c>
      <c r="E868">
        <v>473.20299999999997</v>
      </c>
      <c r="F868">
        <v>19.972999999999999</v>
      </c>
      <c r="G868">
        <v>0</v>
      </c>
      <c r="H868">
        <v>23.313800000000001</v>
      </c>
      <c r="I868">
        <v>0</v>
      </c>
      <c r="J868">
        <v>1.26093E-3</v>
      </c>
      <c r="K868">
        <v>0.995116</v>
      </c>
      <c r="L868">
        <v>0</v>
      </c>
      <c r="M868" t="s">
        <v>42</v>
      </c>
    </row>
    <row r="869" spans="1:13" x14ac:dyDescent="0.25">
      <c r="A869" t="s">
        <v>46</v>
      </c>
      <c r="B869">
        <v>486.30399999999997</v>
      </c>
      <c r="C869">
        <v>482.63200000000001</v>
      </c>
      <c r="D869">
        <v>482.56900000000002</v>
      </c>
      <c r="E869">
        <v>473.69799999999998</v>
      </c>
      <c r="F869">
        <v>22.116499999999998</v>
      </c>
      <c r="G869">
        <v>0</v>
      </c>
      <c r="H869">
        <v>23.588200000000001</v>
      </c>
      <c r="I869">
        <v>0</v>
      </c>
      <c r="J869">
        <v>1.23398E-3</v>
      </c>
      <c r="K869">
        <v>0.995116</v>
      </c>
      <c r="L869">
        <v>0</v>
      </c>
      <c r="M869" t="s">
        <v>42</v>
      </c>
    </row>
    <row r="870" spans="1:13" x14ac:dyDescent="0.25">
      <c r="A870" t="s">
        <v>46</v>
      </c>
      <c r="B870">
        <v>491.08800000000002</v>
      </c>
      <c r="C870">
        <v>487.46199999999999</v>
      </c>
      <c r="D870">
        <v>487.4</v>
      </c>
      <c r="E870">
        <v>478.50799999999998</v>
      </c>
      <c r="F870">
        <v>21.3779</v>
      </c>
      <c r="G870">
        <v>0</v>
      </c>
      <c r="H870">
        <v>23.553799999999999</v>
      </c>
      <c r="I870">
        <v>0</v>
      </c>
      <c r="J870">
        <v>1.24325E-3</v>
      </c>
      <c r="K870">
        <v>0.995116</v>
      </c>
      <c r="L870">
        <v>0</v>
      </c>
      <c r="M870" t="s">
        <v>42</v>
      </c>
    </row>
    <row r="871" spans="1:13" x14ac:dyDescent="0.25">
      <c r="A871" t="s">
        <v>46</v>
      </c>
      <c r="B871">
        <v>477.08300000000003</v>
      </c>
      <c r="C871">
        <v>473.108</v>
      </c>
      <c r="D871">
        <v>473.04700000000003</v>
      </c>
      <c r="E871">
        <v>463.58300000000003</v>
      </c>
      <c r="F871">
        <v>20.256399999999999</v>
      </c>
      <c r="G871">
        <v>0</v>
      </c>
      <c r="H871">
        <v>23.8643</v>
      </c>
      <c r="I871">
        <v>0</v>
      </c>
      <c r="J871">
        <v>1.3003299999999999E-3</v>
      </c>
      <c r="K871">
        <v>0.995116</v>
      </c>
      <c r="L871">
        <v>0</v>
      </c>
      <c r="M871" t="s">
        <v>42</v>
      </c>
    </row>
    <row r="872" spans="1:13" x14ac:dyDescent="0.25">
      <c r="A872" t="s">
        <v>46</v>
      </c>
      <c r="B872">
        <v>462.69900000000001</v>
      </c>
      <c r="C872">
        <v>458.91899999999998</v>
      </c>
      <c r="D872">
        <v>458.86099999999999</v>
      </c>
      <c r="E872">
        <v>449.97899999999998</v>
      </c>
      <c r="F872">
        <v>19.713899999999999</v>
      </c>
      <c r="G872">
        <v>0</v>
      </c>
      <c r="H872">
        <v>23.618600000000001</v>
      </c>
      <c r="I872">
        <v>0</v>
      </c>
      <c r="J872">
        <v>1.23741E-3</v>
      </c>
      <c r="K872">
        <v>0.995116</v>
      </c>
      <c r="L872">
        <v>0</v>
      </c>
      <c r="M872" t="s">
        <v>42</v>
      </c>
    </row>
    <row r="873" spans="1:13" x14ac:dyDescent="0.25">
      <c r="A873" t="s">
        <v>46</v>
      </c>
      <c r="B873">
        <v>469.9</v>
      </c>
      <c r="C873">
        <v>466.04300000000001</v>
      </c>
      <c r="D873">
        <v>465.98500000000001</v>
      </c>
      <c r="E873">
        <v>456.83100000000002</v>
      </c>
      <c r="F873">
        <v>19.885200000000001</v>
      </c>
      <c r="G873">
        <v>0</v>
      </c>
      <c r="H873">
        <v>24.194199999999999</v>
      </c>
      <c r="I873">
        <v>0</v>
      </c>
      <c r="J873">
        <v>1.2581300000000001E-3</v>
      </c>
      <c r="K873">
        <v>0.995116</v>
      </c>
      <c r="L873">
        <v>0</v>
      </c>
      <c r="M873" t="s">
        <v>42</v>
      </c>
    </row>
    <row r="874" spans="1:13" x14ac:dyDescent="0.25">
      <c r="A874" t="s">
        <v>46</v>
      </c>
      <c r="B874">
        <v>464.04599999999999</v>
      </c>
      <c r="C874">
        <v>460.43099999999998</v>
      </c>
      <c r="D874">
        <v>460.37299999999999</v>
      </c>
      <c r="E874">
        <v>451.50900000000001</v>
      </c>
      <c r="F874">
        <v>19.786899999999999</v>
      </c>
      <c r="G874">
        <v>0</v>
      </c>
      <c r="H874">
        <v>23.800899999999999</v>
      </c>
      <c r="I874">
        <v>0</v>
      </c>
      <c r="J874">
        <v>1.2398800000000001E-3</v>
      </c>
      <c r="K874">
        <v>0.99511400000000005</v>
      </c>
      <c r="L874">
        <v>0</v>
      </c>
      <c r="M874" t="s">
        <v>42</v>
      </c>
    </row>
    <row r="875" spans="1:13" x14ac:dyDescent="0.25">
      <c r="A875" t="s">
        <v>46</v>
      </c>
      <c r="B875">
        <v>473.565</v>
      </c>
      <c r="C875">
        <v>469.72800000000001</v>
      </c>
      <c r="D875">
        <v>469.67099999999999</v>
      </c>
      <c r="E875">
        <v>460.77699999999999</v>
      </c>
      <c r="F875">
        <v>19.700199999999999</v>
      </c>
      <c r="G875">
        <v>0</v>
      </c>
      <c r="H875">
        <v>23.7668</v>
      </c>
      <c r="I875">
        <v>0</v>
      </c>
      <c r="J875">
        <v>1.24467E-3</v>
      </c>
      <c r="K875">
        <v>0.995116</v>
      </c>
      <c r="L875">
        <v>0</v>
      </c>
      <c r="M875" t="s">
        <v>42</v>
      </c>
    </row>
    <row r="876" spans="1:13" x14ac:dyDescent="0.25">
      <c r="A876" t="s">
        <v>46</v>
      </c>
      <c r="B876">
        <v>459.55900000000003</v>
      </c>
      <c r="C876">
        <v>455.74400000000003</v>
      </c>
      <c r="D876">
        <v>455.68099999999998</v>
      </c>
      <c r="E876">
        <v>446.786</v>
      </c>
      <c r="F876">
        <v>19.8111</v>
      </c>
      <c r="G876">
        <v>0</v>
      </c>
      <c r="H876">
        <v>23.6509</v>
      </c>
      <c r="I876">
        <v>0</v>
      </c>
      <c r="J876">
        <v>1.2300799999999999E-3</v>
      </c>
      <c r="K876">
        <v>0.995116</v>
      </c>
      <c r="L876">
        <v>0</v>
      </c>
      <c r="M876" t="s">
        <v>42</v>
      </c>
    </row>
    <row r="877" spans="1:13" x14ac:dyDescent="0.25">
      <c r="A877" t="s">
        <v>46</v>
      </c>
      <c r="B877">
        <v>474.55399999999997</v>
      </c>
      <c r="C877">
        <v>470.84100000000001</v>
      </c>
      <c r="D877">
        <v>470.78100000000001</v>
      </c>
      <c r="E877">
        <v>461.76</v>
      </c>
      <c r="F877">
        <v>19.954599999999999</v>
      </c>
      <c r="G877">
        <v>0</v>
      </c>
      <c r="H877">
        <v>23.964700000000001</v>
      </c>
      <c r="I877">
        <v>0</v>
      </c>
      <c r="J877">
        <v>1.2577700000000001E-3</v>
      </c>
      <c r="K877">
        <v>0.995116</v>
      </c>
      <c r="L877">
        <v>0</v>
      </c>
      <c r="M877" t="s">
        <v>42</v>
      </c>
    </row>
    <row r="878" spans="1:13" x14ac:dyDescent="0.25">
      <c r="A878" t="s">
        <v>46</v>
      </c>
      <c r="B878">
        <v>464.03899999999999</v>
      </c>
      <c r="C878">
        <v>460.18799999999999</v>
      </c>
      <c r="D878">
        <v>460.13099999999997</v>
      </c>
      <c r="E878">
        <v>451.24799999999999</v>
      </c>
      <c r="F878">
        <v>19.5809</v>
      </c>
      <c r="G878">
        <v>0</v>
      </c>
      <c r="H878">
        <v>23.7058</v>
      </c>
      <c r="I878">
        <v>0</v>
      </c>
      <c r="J878">
        <v>1.2630199999999999E-3</v>
      </c>
      <c r="K878">
        <v>0.995116</v>
      </c>
      <c r="L878">
        <v>0</v>
      </c>
      <c r="M878" t="s">
        <v>42</v>
      </c>
    </row>
    <row r="879" spans="1:13" x14ac:dyDescent="0.25">
      <c r="A879" t="s">
        <v>46</v>
      </c>
      <c r="B879">
        <v>479.375</v>
      </c>
      <c r="C879">
        <v>475.423</v>
      </c>
      <c r="D879">
        <v>475.36099999999999</v>
      </c>
      <c r="E879">
        <v>466.40199999999999</v>
      </c>
      <c r="F879">
        <v>19.839700000000001</v>
      </c>
      <c r="G879">
        <v>0</v>
      </c>
      <c r="H879">
        <v>24.832100000000001</v>
      </c>
      <c r="I879">
        <v>0</v>
      </c>
      <c r="J879">
        <v>1.2788999999999999E-3</v>
      </c>
      <c r="K879">
        <v>0.995116</v>
      </c>
      <c r="L879">
        <v>0</v>
      </c>
      <c r="M879" t="s">
        <v>42</v>
      </c>
    </row>
    <row r="880" spans="1:13" x14ac:dyDescent="0.25">
      <c r="A880" t="s">
        <v>46</v>
      </c>
      <c r="B880">
        <v>460.66300000000001</v>
      </c>
      <c r="C880">
        <v>456.96300000000002</v>
      </c>
      <c r="D880">
        <v>456.90800000000002</v>
      </c>
      <c r="E880">
        <v>448.024</v>
      </c>
      <c r="F880">
        <v>20.0322</v>
      </c>
      <c r="G880">
        <v>0</v>
      </c>
      <c r="H880">
        <v>23.3504</v>
      </c>
      <c r="I880">
        <v>0</v>
      </c>
      <c r="J880">
        <v>1.23007E-3</v>
      </c>
      <c r="K880">
        <v>0.995116</v>
      </c>
      <c r="L880">
        <v>0</v>
      </c>
      <c r="M880" t="s">
        <v>42</v>
      </c>
    </row>
    <row r="881" spans="1:25" x14ac:dyDescent="0.25">
      <c r="A881" t="s">
        <v>46</v>
      </c>
      <c r="B881">
        <v>473.40899999999999</v>
      </c>
      <c r="C881">
        <v>469.565</v>
      </c>
      <c r="D881">
        <v>469.50099999999998</v>
      </c>
      <c r="E881">
        <v>460.65499999999997</v>
      </c>
      <c r="F881">
        <v>20.720500000000001</v>
      </c>
      <c r="G881">
        <v>0</v>
      </c>
      <c r="H881">
        <v>25.965599999999998</v>
      </c>
      <c r="I881">
        <v>0</v>
      </c>
      <c r="J881">
        <v>1.5872799999999999E-3</v>
      </c>
      <c r="K881">
        <v>0.995116</v>
      </c>
      <c r="L881">
        <v>0</v>
      </c>
      <c r="M881" t="s">
        <v>42</v>
      </c>
    </row>
    <row r="882" spans="1:25" x14ac:dyDescent="0.25">
      <c r="A882" t="s">
        <v>46</v>
      </c>
      <c r="B882">
        <v>471.18599999999998</v>
      </c>
      <c r="C882">
        <v>467.096</v>
      </c>
      <c r="D882">
        <v>467.03399999999999</v>
      </c>
      <c r="E882">
        <v>458.20499999999998</v>
      </c>
      <c r="F882">
        <v>19.758299999999998</v>
      </c>
      <c r="G882">
        <v>0</v>
      </c>
      <c r="H882">
        <v>24.043099999999999</v>
      </c>
      <c r="I882">
        <v>0</v>
      </c>
      <c r="J882">
        <v>1.2444400000000001E-3</v>
      </c>
      <c r="K882">
        <v>0.995116</v>
      </c>
      <c r="L882">
        <v>0</v>
      </c>
      <c r="M882" t="s">
        <v>42</v>
      </c>
    </row>
    <row r="883" spans="1:25" x14ac:dyDescent="0.25">
      <c r="A883" t="s">
        <v>46</v>
      </c>
      <c r="B883">
        <v>467.17700000000002</v>
      </c>
      <c r="C883">
        <v>463.53300000000002</v>
      </c>
      <c r="D883">
        <v>463.47199999999998</v>
      </c>
      <c r="E883">
        <v>454.60500000000002</v>
      </c>
      <c r="F883">
        <v>19.915400000000002</v>
      </c>
      <c r="G883">
        <v>0</v>
      </c>
      <c r="H883">
        <v>23.5366</v>
      </c>
      <c r="I883">
        <v>0</v>
      </c>
      <c r="J883">
        <v>1.2301E-3</v>
      </c>
      <c r="K883">
        <v>0.995116</v>
      </c>
      <c r="L883">
        <v>0</v>
      </c>
      <c r="M883" t="s">
        <v>42</v>
      </c>
    </row>
    <row r="884" spans="1:25" x14ac:dyDescent="0.25">
      <c r="A884" t="s">
        <v>46</v>
      </c>
      <c r="B884">
        <v>475.209</v>
      </c>
      <c r="C884">
        <v>471.36200000000002</v>
      </c>
      <c r="D884">
        <v>471.303</v>
      </c>
      <c r="E884">
        <v>462.44400000000002</v>
      </c>
      <c r="F884">
        <v>19.6661</v>
      </c>
      <c r="G884">
        <v>0</v>
      </c>
      <c r="H884">
        <v>24.164100000000001</v>
      </c>
      <c r="I884">
        <v>0</v>
      </c>
      <c r="J884">
        <v>1.2346799999999999E-3</v>
      </c>
      <c r="K884">
        <v>0.995116</v>
      </c>
      <c r="L884">
        <v>0</v>
      </c>
      <c r="M884" t="s">
        <v>42</v>
      </c>
    </row>
    <row r="885" spans="1:25" x14ac:dyDescent="0.25">
      <c r="A885" t="s">
        <v>46</v>
      </c>
      <c r="B885">
        <v>467.15199999999999</v>
      </c>
      <c r="C885">
        <v>463.51900000000001</v>
      </c>
      <c r="D885">
        <v>463.46</v>
      </c>
      <c r="E885">
        <v>454.52</v>
      </c>
      <c r="F885">
        <v>19.727499999999999</v>
      </c>
      <c r="G885">
        <v>0</v>
      </c>
      <c r="H885">
        <v>24.0947</v>
      </c>
      <c r="I885">
        <v>0</v>
      </c>
      <c r="J885">
        <v>1.2316499999999999E-3</v>
      </c>
      <c r="K885">
        <v>0.995116</v>
      </c>
      <c r="L885">
        <v>0</v>
      </c>
      <c r="M885" t="s">
        <v>42</v>
      </c>
    </row>
    <row r="886" spans="1:25" x14ac:dyDescent="0.25">
      <c r="A886" t="s">
        <v>46</v>
      </c>
      <c r="B886">
        <v>480.63799999999998</v>
      </c>
      <c r="C886">
        <v>476.04399999999998</v>
      </c>
      <c r="D886">
        <v>475.988</v>
      </c>
      <c r="E886">
        <v>466.92200000000003</v>
      </c>
      <c r="F886">
        <v>19.8674</v>
      </c>
      <c r="G886">
        <v>0</v>
      </c>
      <c r="H886">
        <v>23.619800000000001</v>
      </c>
      <c r="I886">
        <v>0</v>
      </c>
      <c r="J886">
        <v>1.23058E-3</v>
      </c>
      <c r="K886">
        <v>0.99511400000000005</v>
      </c>
      <c r="L886">
        <v>0</v>
      </c>
      <c r="M886" t="s">
        <v>42</v>
      </c>
    </row>
    <row r="887" spans="1:25" x14ac:dyDescent="0.25">
      <c r="A887" t="s">
        <v>46</v>
      </c>
      <c r="B887">
        <v>466.97199999999998</v>
      </c>
      <c r="C887">
        <v>463.339</v>
      </c>
      <c r="D887">
        <v>463.28300000000002</v>
      </c>
      <c r="E887">
        <v>454.38799999999998</v>
      </c>
      <c r="F887">
        <v>19.892099999999999</v>
      </c>
      <c r="G887">
        <v>0</v>
      </c>
      <c r="H887">
        <v>23.3337</v>
      </c>
      <c r="I887">
        <v>0</v>
      </c>
      <c r="J887">
        <v>1.2328300000000001E-3</v>
      </c>
      <c r="K887">
        <v>0.995116</v>
      </c>
      <c r="L887">
        <v>0</v>
      </c>
      <c r="M887" t="s">
        <v>42</v>
      </c>
    </row>
    <row r="888" spans="1:25" x14ac:dyDescent="0.25">
      <c r="A888" t="s">
        <v>46</v>
      </c>
      <c r="B888">
        <v>481.74099999999999</v>
      </c>
      <c r="C888">
        <v>478.12</v>
      </c>
      <c r="D888">
        <v>478.03800000000001</v>
      </c>
      <c r="E888">
        <v>468.72500000000002</v>
      </c>
      <c r="F888">
        <v>19.766200000000001</v>
      </c>
      <c r="G888">
        <v>0</v>
      </c>
      <c r="H888">
        <v>23.677199999999999</v>
      </c>
      <c r="I888">
        <v>0</v>
      </c>
      <c r="J888">
        <v>1.41702E-3</v>
      </c>
      <c r="K888">
        <v>0.99511499999999997</v>
      </c>
      <c r="L888">
        <v>0</v>
      </c>
      <c r="M888" t="s">
        <v>42</v>
      </c>
    </row>
    <row r="889" spans="1:25" x14ac:dyDescent="0.25">
      <c r="A889" t="s">
        <v>46</v>
      </c>
      <c r="B889">
        <v>475.92200000000003</v>
      </c>
      <c r="C889">
        <v>471.84199999999998</v>
      </c>
      <c r="D889">
        <v>471.78800000000001</v>
      </c>
      <c r="E889">
        <v>462.84199999999998</v>
      </c>
      <c r="F889">
        <v>19.7681</v>
      </c>
      <c r="G889">
        <v>0</v>
      </c>
      <c r="H889">
        <v>23.7743</v>
      </c>
      <c r="I889">
        <v>0</v>
      </c>
      <c r="J889">
        <v>1.37901E-3</v>
      </c>
      <c r="K889">
        <v>0.995116</v>
      </c>
      <c r="L889">
        <v>0</v>
      </c>
      <c r="M889" t="s">
        <v>42</v>
      </c>
    </row>
    <row r="890" spans="1:25" x14ac:dyDescent="0.25">
      <c r="A890" t="s">
        <v>46</v>
      </c>
      <c r="B890">
        <v>480.065</v>
      </c>
      <c r="C890">
        <v>475.84100000000001</v>
      </c>
      <c r="D890">
        <v>475.78</v>
      </c>
      <c r="E890">
        <v>466.84</v>
      </c>
      <c r="F890">
        <v>19.988800000000001</v>
      </c>
      <c r="G890">
        <v>0</v>
      </c>
      <c r="H890">
        <v>25.722799999999999</v>
      </c>
      <c r="I890">
        <v>0</v>
      </c>
      <c r="J890">
        <v>1.25482E-3</v>
      </c>
      <c r="K890">
        <v>0.99511400000000005</v>
      </c>
      <c r="L890">
        <v>0</v>
      </c>
      <c r="M890" t="s">
        <v>42</v>
      </c>
    </row>
    <row r="891" spans="1:25" x14ac:dyDescent="0.25">
      <c r="A891" t="s">
        <v>46</v>
      </c>
      <c r="B891">
        <v>476.11099999999999</v>
      </c>
      <c r="C891">
        <v>472.40800000000002</v>
      </c>
      <c r="D891">
        <v>472.34699999999998</v>
      </c>
      <c r="E891">
        <v>463.47800000000001</v>
      </c>
      <c r="F891">
        <v>19.7698</v>
      </c>
      <c r="G891">
        <v>0</v>
      </c>
      <c r="H891">
        <v>23.859300000000001</v>
      </c>
      <c r="I891">
        <v>0</v>
      </c>
      <c r="J891">
        <v>1.36567E-3</v>
      </c>
      <c r="K891">
        <v>0.995116</v>
      </c>
      <c r="L891">
        <v>0</v>
      </c>
      <c r="M891" t="s">
        <v>42</v>
      </c>
    </row>
    <row r="892" spans="1:25" x14ac:dyDescent="0.25">
      <c r="A892" t="s">
        <v>46</v>
      </c>
      <c r="B892">
        <v>475.07100000000003</v>
      </c>
      <c r="C892">
        <v>471.43900000000002</v>
      </c>
      <c r="D892">
        <v>471.38099999999997</v>
      </c>
      <c r="E892">
        <v>462.48399999999998</v>
      </c>
      <c r="F892">
        <v>19.875900000000001</v>
      </c>
      <c r="G892">
        <v>0</v>
      </c>
      <c r="H892">
        <v>23.6051</v>
      </c>
      <c r="I892">
        <v>0</v>
      </c>
      <c r="J892">
        <v>1.2386400000000001E-3</v>
      </c>
      <c r="K892">
        <v>0.995116</v>
      </c>
      <c r="L892">
        <v>0</v>
      </c>
      <c r="M892" t="s">
        <v>42</v>
      </c>
    </row>
    <row r="893" spans="1:25" x14ac:dyDescent="0.25">
      <c r="A893" t="s">
        <v>46</v>
      </c>
      <c r="B893">
        <v>475.63299999999998</v>
      </c>
      <c r="C893">
        <v>471.74700000000001</v>
      </c>
      <c r="D893">
        <v>471.68700000000001</v>
      </c>
      <c r="E893">
        <v>462.75799999999998</v>
      </c>
      <c r="F893">
        <v>20.277100000000001</v>
      </c>
      <c r="G893">
        <v>0</v>
      </c>
      <c r="H893">
        <v>24.7255</v>
      </c>
      <c r="I893">
        <v>0</v>
      </c>
      <c r="J893">
        <v>1.23135E-3</v>
      </c>
      <c r="K893">
        <v>0.99511499999999997</v>
      </c>
      <c r="L893">
        <v>0</v>
      </c>
      <c r="M893" t="s">
        <v>42</v>
      </c>
    </row>
    <row r="894" spans="1:25" x14ac:dyDescent="0.25">
      <c r="A894" t="s">
        <v>46</v>
      </c>
      <c r="B894">
        <v>479.81099999999998</v>
      </c>
      <c r="C894">
        <v>476.17899999999997</v>
      </c>
      <c r="D894">
        <v>476.11799999999999</v>
      </c>
      <c r="E894">
        <v>467.01400000000001</v>
      </c>
      <c r="F894">
        <v>22.273</v>
      </c>
      <c r="G894">
        <v>0</v>
      </c>
      <c r="H894">
        <v>24.133299999999998</v>
      </c>
      <c r="I894">
        <v>0</v>
      </c>
      <c r="J894">
        <v>1.2540100000000001E-3</v>
      </c>
      <c r="K894">
        <v>0.99511300000000003</v>
      </c>
      <c r="L894">
        <v>0</v>
      </c>
      <c r="M894" t="s">
        <v>42</v>
      </c>
    </row>
    <row r="895" spans="1:25" x14ac:dyDescent="0.25">
      <c r="A895" t="s">
        <v>46</v>
      </c>
      <c r="B895">
        <v>465.61200000000002</v>
      </c>
      <c r="C895">
        <v>461.75599999999997</v>
      </c>
      <c r="D895">
        <v>461.697</v>
      </c>
      <c r="E895">
        <v>452.76</v>
      </c>
      <c r="F895">
        <v>19.845400000000001</v>
      </c>
      <c r="G895">
        <v>0</v>
      </c>
      <c r="H895">
        <v>23.7486</v>
      </c>
      <c r="I895">
        <v>0</v>
      </c>
      <c r="J895">
        <v>1.23668E-3</v>
      </c>
      <c r="K895">
        <v>0.995116</v>
      </c>
      <c r="L895">
        <v>0</v>
      </c>
      <c r="M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46</v>
      </c>
      <c r="B896">
        <v>474.029</v>
      </c>
      <c r="C896">
        <v>470.17899999999997</v>
      </c>
      <c r="D896">
        <v>470.11700000000002</v>
      </c>
      <c r="E896">
        <v>461.279</v>
      </c>
      <c r="F896">
        <v>19.653099999999998</v>
      </c>
      <c r="G896">
        <v>0</v>
      </c>
      <c r="H896">
        <v>23.519500000000001</v>
      </c>
      <c r="I896">
        <v>0</v>
      </c>
      <c r="J896">
        <v>1.35713E-3</v>
      </c>
      <c r="K896">
        <v>0.99511400000000005</v>
      </c>
      <c r="L896">
        <v>0</v>
      </c>
      <c r="M896" t="s">
        <v>42</v>
      </c>
      <c r="R896">
        <f>AVERAGE(B847:B896)</f>
        <v>475.50692000000009</v>
      </c>
      <c r="S896">
        <f>AVERAGE(C847:C896)</f>
        <v>471.64342000000005</v>
      </c>
      <c r="U896">
        <f>_xlfn.VAR.P(B847:B896)</f>
        <v>78.734789793599973</v>
      </c>
      <c r="V896">
        <f>_xlfn.VAR.P(C847:C896)</f>
        <v>75.739141283600006</v>
      </c>
      <c r="X896">
        <f>1.96*SQRT(U896)/50</f>
        <v>0.34783189530064296</v>
      </c>
      <c r="Y896">
        <f>1.96*SQRT(V896)/50</f>
        <v>0.34115069113520946</v>
      </c>
    </row>
    <row r="897" spans="1:12" x14ac:dyDescent="0.25">
      <c r="A897" t="s">
        <v>46</v>
      </c>
      <c r="B897">
        <v>23965.251899999999</v>
      </c>
      <c r="C897" t="s">
        <v>36</v>
      </c>
    </row>
    <row r="898" spans="1:12" x14ac:dyDescent="0.25">
      <c r="A898" t="s">
        <v>47</v>
      </c>
      <c r="B898">
        <v>16257.9</v>
      </c>
      <c r="C898">
        <v>11522.2</v>
      </c>
      <c r="D898">
        <v>11477.8</v>
      </c>
      <c r="E898">
        <v>11457.6</v>
      </c>
      <c r="F898">
        <v>71.927400000000006</v>
      </c>
      <c r="G898">
        <v>284.399</v>
      </c>
      <c r="H898">
        <v>73.671199999999999</v>
      </c>
      <c r="I898">
        <v>1.29645E-3</v>
      </c>
      <c r="J898">
        <v>0.99511499999999997</v>
      </c>
      <c r="K898">
        <v>0</v>
      </c>
      <c r="L898" t="s">
        <v>42</v>
      </c>
    </row>
    <row r="899" spans="1:12" x14ac:dyDescent="0.25">
      <c r="A899" t="s">
        <v>47</v>
      </c>
      <c r="B899">
        <v>16170</v>
      </c>
      <c r="C899">
        <v>11515.7</v>
      </c>
      <c r="D899">
        <v>11471.2</v>
      </c>
      <c r="E899">
        <v>11451.3</v>
      </c>
      <c r="F899">
        <v>71.959900000000005</v>
      </c>
      <c r="G899">
        <v>322.06799999999998</v>
      </c>
      <c r="H899">
        <v>73.319100000000006</v>
      </c>
      <c r="I899">
        <v>1.26812E-3</v>
      </c>
      <c r="J899">
        <v>0.995116</v>
      </c>
      <c r="K899">
        <v>0</v>
      </c>
      <c r="L899" t="s">
        <v>42</v>
      </c>
    </row>
    <row r="900" spans="1:12" x14ac:dyDescent="0.25">
      <c r="A900" t="s">
        <v>47</v>
      </c>
      <c r="B900">
        <v>16084.9</v>
      </c>
      <c r="C900">
        <v>11473.9</v>
      </c>
      <c r="D900">
        <v>11430</v>
      </c>
      <c r="E900">
        <v>11409.8</v>
      </c>
      <c r="F900">
        <v>71.150199999999998</v>
      </c>
      <c r="G900">
        <v>295.87700000000001</v>
      </c>
      <c r="H900">
        <v>73.033100000000005</v>
      </c>
      <c r="I900">
        <v>1.2324899999999999E-3</v>
      </c>
      <c r="J900">
        <v>0.995116</v>
      </c>
      <c r="K900">
        <v>0</v>
      </c>
      <c r="L900" t="s">
        <v>42</v>
      </c>
    </row>
    <row r="901" spans="1:12" x14ac:dyDescent="0.25">
      <c r="A901" t="s">
        <v>47</v>
      </c>
      <c r="B901">
        <v>16044.6</v>
      </c>
      <c r="C901">
        <v>11441.3</v>
      </c>
      <c r="D901">
        <v>11397.3</v>
      </c>
      <c r="E901">
        <v>11377.1</v>
      </c>
      <c r="F901">
        <v>71.1113</v>
      </c>
      <c r="G901">
        <v>281.81</v>
      </c>
      <c r="H901">
        <v>72.862099999999998</v>
      </c>
      <c r="I901">
        <v>1.23015E-3</v>
      </c>
      <c r="J901">
        <v>0.99511499999999997</v>
      </c>
      <c r="K901">
        <v>0</v>
      </c>
      <c r="L901" t="s">
        <v>42</v>
      </c>
    </row>
    <row r="902" spans="1:12" x14ac:dyDescent="0.25">
      <c r="A902" t="s">
        <v>47</v>
      </c>
      <c r="B902">
        <v>16390.900000000001</v>
      </c>
      <c r="C902">
        <v>11778.4</v>
      </c>
      <c r="D902">
        <v>11732.1</v>
      </c>
      <c r="E902">
        <v>11711.4</v>
      </c>
      <c r="F902">
        <v>74.773200000000003</v>
      </c>
      <c r="G902">
        <v>291.262</v>
      </c>
      <c r="H902">
        <v>75.107699999999994</v>
      </c>
      <c r="I902">
        <v>1.2838299999999999E-3</v>
      </c>
      <c r="J902">
        <v>0.995116</v>
      </c>
      <c r="K902">
        <v>0</v>
      </c>
      <c r="L902" t="s">
        <v>42</v>
      </c>
    </row>
    <row r="903" spans="1:12" x14ac:dyDescent="0.25">
      <c r="A903" t="s">
        <v>47</v>
      </c>
      <c r="B903">
        <v>16411.099999999999</v>
      </c>
      <c r="C903">
        <v>11734.8</v>
      </c>
      <c r="D903">
        <v>11688.9</v>
      </c>
      <c r="E903">
        <v>11668.3</v>
      </c>
      <c r="F903">
        <v>74.326599999999999</v>
      </c>
      <c r="G903">
        <v>293.89100000000002</v>
      </c>
      <c r="H903">
        <v>76.196600000000004</v>
      </c>
      <c r="I903">
        <v>1.4318E-3</v>
      </c>
      <c r="J903">
        <v>0.995116</v>
      </c>
      <c r="K903">
        <v>0</v>
      </c>
      <c r="L903" t="s">
        <v>42</v>
      </c>
    </row>
    <row r="904" spans="1:12" x14ac:dyDescent="0.25">
      <c r="A904" t="s">
        <v>47</v>
      </c>
      <c r="B904">
        <v>17097.2</v>
      </c>
      <c r="C904">
        <v>12202.1</v>
      </c>
      <c r="D904">
        <v>12154.8</v>
      </c>
      <c r="E904">
        <v>12133.4</v>
      </c>
      <c r="F904">
        <v>76.396799999999999</v>
      </c>
      <c r="G904">
        <v>299.303</v>
      </c>
      <c r="H904">
        <v>78.45</v>
      </c>
      <c r="I904">
        <v>1.2301600000000001E-3</v>
      </c>
      <c r="J904">
        <v>0.99511499999999997</v>
      </c>
      <c r="K904">
        <v>0</v>
      </c>
      <c r="L904" t="s">
        <v>42</v>
      </c>
    </row>
    <row r="905" spans="1:12" x14ac:dyDescent="0.25">
      <c r="A905" t="s">
        <v>47</v>
      </c>
      <c r="B905">
        <v>17316.2</v>
      </c>
      <c r="C905">
        <v>12407.8</v>
      </c>
      <c r="D905">
        <v>12360</v>
      </c>
      <c r="E905">
        <v>12337.4</v>
      </c>
      <c r="F905">
        <v>78.629599999999996</v>
      </c>
      <c r="G905">
        <v>306.78199999999998</v>
      </c>
      <c r="H905">
        <v>79.380600000000001</v>
      </c>
      <c r="I905">
        <v>1.23123E-3</v>
      </c>
      <c r="J905">
        <v>0.995116</v>
      </c>
      <c r="K905">
        <v>0</v>
      </c>
      <c r="L905" t="s">
        <v>42</v>
      </c>
    </row>
    <row r="906" spans="1:12" x14ac:dyDescent="0.25">
      <c r="A906" t="s">
        <v>47</v>
      </c>
      <c r="B906">
        <v>17190.7</v>
      </c>
      <c r="C906">
        <v>12269.6</v>
      </c>
      <c r="D906">
        <v>12222.1</v>
      </c>
      <c r="E906">
        <v>12200.7</v>
      </c>
      <c r="F906">
        <v>76.817899999999995</v>
      </c>
      <c r="G906">
        <v>303.62299999999999</v>
      </c>
      <c r="H906">
        <v>78.701300000000003</v>
      </c>
      <c r="I906">
        <v>1.23452E-3</v>
      </c>
      <c r="J906">
        <v>0.995116</v>
      </c>
      <c r="K906">
        <v>0</v>
      </c>
      <c r="L906" t="s">
        <v>42</v>
      </c>
    </row>
    <row r="907" spans="1:12" x14ac:dyDescent="0.25">
      <c r="A907" t="s">
        <v>47</v>
      </c>
      <c r="B907">
        <v>16813</v>
      </c>
      <c r="C907">
        <v>12065.7</v>
      </c>
      <c r="D907">
        <v>12019.3</v>
      </c>
      <c r="E907">
        <v>11997.9</v>
      </c>
      <c r="F907">
        <v>76.100700000000003</v>
      </c>
      <c r="G907">
        <v>298.49900000000002</v>
      </c>
      <c r="H907">
        <v>77.337999999999994</v>
      </c>
      <c r="I907">
        <v>1.2456100000000001E-3</v>
      </c>
      <c r="J907">
        <v>0.99511400000000005</v>
      </c>
      <c r="K907">
        <v>0</v>
      </c>
      <c r="L907" t="s">
        <v>42</v>
      </c>
    </row>
    <row r="908" spans="1:12" x14ac:dyDescent="0.25">
      <c r="A908" t="s">
        <v>47</v>
      </c>
      <c r="B908">
        <v>16695.5</v>
      </c>
      <c r="C908">
        <v>11973.7</v>
      </c>
      <c r="D908">
        <v>11927.1</v>
      </c>
      <c r="E908">
        <v>11905.9</v>
      </c>
      <c r="F908">
        <v>75.390600000000006</v>
      </c>
      <c r="G908">
        <v>296.69499999999999</v>
      </c>
      <c r="H908">
        <v>77.097899999999996</v>
      </c>
      <c r="I908">
        <v>1.2323200000000001E-3</v>
      </c>
      <c r="J908">
        <v>0.995116</v>
      </c>
      <c r="K908">
        <v>0</v>
      </c>
      <c r="L908" t="s">
        <v>42</v>
      </c>
    </row>
    <row r="909" spans="1:12" x14ac:dyDescent="0.25">
      <c r="A909" t="s">
        <v>47</v>
      </c>
      <c r="B909">
        <v>16515.5</v>
      </c>
      <c r="C909">
        <v>11769.2</v>
      </c>
      <c r="D909">
        <v>11721.8</v>
      </c>
      <c r="E909">
        <v>11701.3</v>
      </c>
      <c r="F909">
        <v>73.813900000000004</v>
      </c>
      <c r="G909">
        <v>297.28699999999998</v>
      </c>
      <c r="H909">
        <v>75.177099999999996</v>
      </c>
      <c r="I909">
        <v>1.2719700000000001E-3</v>
      </c>
      <c r="J909">
        <v>0.99511300000000003</v>
      </c>
      <c r="K909">
        <v>0</v>
      </c>
      <c r="L909" t="s">
        <v>42</v>
      </c>
    </row>
    <row r="910" spans="1:12" x14ac:dyDescent="0.25">
      <c r="A910" t="s">
        <v>47</v>
      </c>
      <c r="B910">
        <v>16464.7</v>
      </c>
      <c r="C910">
        <v>11820.6</v>
      </c>
      <c r="D910">
        <v>11775.2</v>
      </c>
      <c r="E910">
        <v>11753.9</v>
      </c>
      <c r="F910">
        <v>75.803100000000001</v>
      </c>
      <c r="G910">
        <v>298.04500000000002</v>
      </c>
      <c r="H910">
        <v>77.009299999999996</v>
      </c>
      <c r="I910">
        <v>1.2534E-3</v>
      </c>
      <c r="J910">
        <v>0.995116</v>
      </c>
      <c r="K910">
        <v>0</v>
      </c>
      <c r="L910" t="s">
        <v>42</v>
      </c>
    </row>
    <row r="911" spans="1:12" x14ac:dyDescent="0.25">
      <c r="A911" t="s">
        <v>47</v>
      </c>
      <c r="B911">
        <v>16601.8</v>
      </c>
      <c r="C911">
        <v>11939.5</v>
      </c>
      <c r="D911">
        <v>11890.2</v>
      </c>
      <c r="E911">
        <v>11869.4</v>
      </c>
      <c r="F911">
        <v>75.805400000000006</v>
      </c>
      <c r="G911">
        <v>301.04899999999998</v>
      </c>
      <c r="H911">
        <v>77.051199999999994</v>
      </c>
      <c r="I911">
        <v>1.23011E-3</v>
      </c>
      <c r="J911">
        <v>0.995116</v>
      </c>
      <c r="K911">
        <v>0</v>
      </c>
      <c r="L911" t="s">
        <v>42</v>
      </c>
    </row>
    <row r="912" spans="1:12" x14ac:dyDescent="0.25">
      <c r="A912" t="s">
        <v>47</v>
      </c>
      <c r="B912">
        <v>16252.6</v>
      </c>
      <c r="C912">
        <v>11601.6</v>
      </c>
      <c r="D912">
        <v>11555.9</v>
      </c>
      <c r="E912">
        <v>11535.7</v>
      </c>
      <c r="F912">
        <v>73.586699999999993</v>
      </c>
      <c r="G912">
        <v>291.512</v>
      </c>
      <c r="H912">
        <v>74.317099999999996</v>
      </c>
      <c r="I912">
        <v>1.2305E-3</v>
      </c>
      <c r="J912">
        <v>0.99511499999999997</v>
      </c>
      <c r="K912">
        <v>0</v>
      </c>
      <c r="L912" t="s">
        <v>42</v>
      </c>
    </row>
    <row r="913" spans="1:12" x14ac:dyDescent="0.25">
      <c r="A913" t="s">
        <v>47</v>
      </c>
      <c r="B913">
        <v>16181.3</v>
      </c>
      <c r="C913">
        <v>11556.4</v>
      </c>
      <c r="D913">
        <v>11511.4</v>
      </c>
      <c r="E913">
        <v>11491.2</v>
      </c>
      <c r="F913">
        <v>72.133399999999995</v>
      </c>
      <c r="G913">
        <v>293.29599999999999</v>
      </c>
      <c r="H913">
        <v>74.017399999999995</v>
      </c>
      <c r="I913">
        <v>2.31949E-3</v>
      </c>
      <c r="J913">
        <v>0.99511499999999997</v>
      </c>
      <c r="K913">
        <v>0</v>
      </c>
      <c r="L913" t="s">
        <v>42</v>
      </c>
    </row>
    <row r="914" spans="1:12" x14ac:dyDescent="0.25">
      <c r="A914" t="s">
        <v>47</v>
      </c>
      <c r="B914">
        <v>16396.2</v>
      </c>
      <c r="C914">
        <v>11760.7</v>
      </c>
      <c r="D914">
        <v>11714.9</v>
      </c>
      <c r="E914">
        <v>11694.4</v>
      </c>
      <c r="F914">
        <v>74.338099999999997</v>
      </c>
      <c r="G914">
        <v>297.79000000000002</v>
      </c>
      <c r="H914">
        <v>76.583600000000004</v>
      </c>
      <c r="I914">
        <v>1.2379699999999999E-3</v>
      </c>
      <c r="J914">
        <v>0.995116</v>
      </c>
      <c r="K914">
        <v>0</v>
      </c>
      <c r="L914" t="s">
        <v>42</v>
      </c>
    </row>
    <row r="915" spans="1:12" x14ac:dyDescent="0.25">
      <c r="A915" t="s">
        <v>47</v>
      </c>
      <c r="B915">
        <v>16230.7</v>
      </c>
      <c r="C915">
        <v>11585.3</v>
      </c>
      <c r="D915">
        <v>11540.9</v>
      </c>
      <c r="E915">
        <v>11520.8</v>
      </c>
      <c r="F915">
        <v>72.090100000000007</v>
      </c>
      <c r="G915">
        <v>288.17200000000003</v>
      </c>
      <c r="H915">
        <v>73.871700000000004</v>
      </c>
      <c r="I915">
        <v>1.23288E-3</v>
      </c>
      <c r="J915">
        <v>0.995116</v>
      </c>
      <c r="K915">
        <v>0</v>
      </c>
      <c r="L915" t="s">
        <v>42</v>
      </c>
    </row>
    <row r="916" spans="1:12" x14ac:dyDescent="0.25">
      <c r="A916" t="s">
        <v>47</v>
      </c>
      <c r="B916">
        <v>16274.8</v>
      </c>
      <c r="C916">
        <v>11673.9</v>
      </c>
      <c r="D916">
        <v>11627.9</v>
      </c>
      <c r="E916">
        <v>11607.5</v>
      </c>
      <c r="F916">
        <v>73.013199999999998</v>
      </c>
      <c r="G916">
        <v>296.73</v>
      </c>
      <c r="H916">
        <v>75.372600000000006</v>
      </c>
      <c r="I916">
        <v>1.2427E-3</v>
      </c>
      <c r="J916">
        <v>0.995116</v>
      </c>
      <c r="K916">
        <v>0</v>
      </c>
      <c r="L916" t="s">
        <v>42</v>
      </c>
    </row>
    <row r="917" spans="1:12" x14ac:dyDescent="0.25">
      <c r="A917" t="s">
        <v>47</v>
      </c>
      <c r="B917">
        <v>16138</v>
      </c>
      <c r="C917">
        <v>11552.4</v>
      </c>
      <c r="D917">
        <v>11507.4</v>
      </c>
      <c r="E917">
        <v>11487.3</v>
      </c>
      <c r="F917">
        <v>71.826899999999995</v>
      </c>
      <c r="G917">
        <v>289.97800000000001</v>
      </c>
      <c r="H917">
        <v>73.565700000000007</v>
      </c>
      <c r="I917">
        <v>1.23128E-3</v>
      </c>
      <c r="J917">
        <v>0.99511499999999997</v>
      </c>
      <c r="K917">
        <v>0</v>
      </c>
      <c r="L917" t="s">
        <v>42</v>
      </c>
    </row>
    <row r="918" spans="1:12" x14ac:dyDescent="0.25">
      <c r="A918" t="s">
        <v>47</v>
      </c>
      <c r="B918">
        <v>16185.6</v>
      </c>
      <c r="C918">
        <v>11603.5</v>
      </c>
      <c r="D918">
        <v>11558.5</v>
      </c>
      <c r="E918">
        <v>11538</v>
      </c>
      <c r="F918">
        <v>72.547200000000004</v>
      </c>
      <c r="G918">
        <v>307.13</v>
      </c>
      <c r="H918">
        <v>74.952600000000004</v>
      </c>
      <c r="I918">
        <v>1.2329299999999999E-3</v>
      </c>
      <c r="J918">
        <v>0.995116</v>
      </c>
      <c r="K918">
        <v>0</v>
      </c>
      <c r="L918" t="s">
        <v>42</v>
      </c>
    </row>
    <row r="919" spans="1:12" x14ac:dyDescent="0.25">
      <c r="A919" t="s">
        <v>47</v>
      </c>
      <c r="B919">
        <v>16186.8</v>
      </c>
      <c r="C919">
        <v>11580.3</v>
      </c>
      <c r="D919">
        <v>11534</v>
      </c>
      <c r="E919">
        <v>11513.7</v>
      </c>
      <c r="F919">
        <v>71.897199999999998</v>
      </c>
      <c r="G919">
        <v>291.11799999999999</v>
      </c>
      <c r="H919">
        <v>74.1417</v>
      </c>
      <c r="I919">
        <v>1.23599E-3</v>
      </c>
      <c r="J919">
        <v>0.995116</v>
      </c>
      <c r="K919">
        <v>0</v>
      </c>
      <c r="L919" t="s">
        <v>42</v>
      </c>
    </row>
    <row r="920" spans="1:12" x14ac:dyDescent="0.25">
      <c r="A920" t="s">
        <v>47</v>
      </c>
      <c r="B920">
        <v>16310.2</v>
      </c>
      <c r="C920">
        <v>11693.7</v>
      </c>
      <c r="D920">
        <v>11648.1</v>
      </c>
      <c r="E920">
        <v>11627.8</v>
      </c>
      <c r="F920">
        <v>73.570999999999998</v>
      </c>
      <c r="G920">
        <v>298.86500000000001</v>
      </c>
      <c r="H920">
        <v>76.102199999999996</v>
      </c>
      <c r="I920">
        <v>1.23149E-3</v>
      </c>
      <c r="J920">
        <v>0.99511499999999997</v>
      </c>
      <c r="K920">
        <v>0</v>
      </c>
      <c r="L920" t="s">
        <v>42</v>
      </c>
    </row>
    <row r="921" spans="1:12" x14ac:dyDescent="0.25">
      <c r="A921" t="s">
        <v>47</v>
      </c>
      <c r="B921">
        <v>16297.1</v>
      </c>
      <c r="C921">
        <v>11616.8</v>
      </c>
      <c r="D921">
        <v>11572.3</v>
      </c>
      <c r="E921">
        <v>11551.7</v>
      </c>
      <c r="F921">
        <v>71.947999999999993</v>
      </c>
      <c r="G921">
        <v>291.303</v>
      </c>
      <c r="H921">
        <v>74.744900000000001</v>
      </c>
      <c r="I921">
        <v>1.2473199999999999E-3</v>
      </c>
      <c r="J921">
        <v>0.995116</v>
      </c>
      <c r="K921">
        <v>0</v>
      </c>
      <c r="L921" t="s">
        <v>42</v>
      </c>
    </row>
    <row r="922" spans="1:12" x14ac:dyDescent="0.25">
      <c r="A922" t="s">
        <v>47</v>
      </c>
      <c r="B922">
        <v>16207.3</v>
      </c>
      <c r="C922">
        <v>11600.4</v>
      </c>
      <c r="D922">
        <v>11555.4</v>
      </c>
      <c r="E922">
        <v>11534.6</v>
      </c>
      <c r="F922">
        <v>72.242199999999997</v>
      </c>
      <c r="G922">
        <v>293.10599999999999</v>
      </c>
      <c r="H922">
        <v>74.260300000000001</v>
      </c>
      <c r="I922">
        <v>1.25979E-3</v>
      </c>
      <c r="J922">
        <v>0.995116</v>
      </c>
      <c r="K922">
        <v>0</v>
      </c>
      <c r="L922" t="s">
        <v>42</v>
      </c>
    </row>
    <row r="923" spans="1:12" x14ac:dyDescent="0.25">
      <c r="A923" t="s">
        <v>47</v>
      </c>
      <c r="B923">
        <v>16362.1</v>
      </c>
      <c r="C923">
        <v>11736.7</v>
      </c>
      <c r="D923">
        <v>11691.4</v>
      </c>
      <c r="E923">
        <v>11671.1</v>
      </c>
      <c r="F923">
        <v>73.373099999999994</v>
      </c>
      <c r="G923">
        <v>294.899</v>
      </c>
      <c r="H923">
        <v>75.494600000000005</v>
      </c>
      <c r="I923">
        <v>1.24639E-3</v>
      </c>
      <c r="J923">
        <v>0.995116</v>
      </c>
      <c r="K923">
        <v>0</v>
      </c>
      <c r="L923" t="s">
        <v>42</v>
      </c>
    </row>
    <row r="924" spans="1:12" x14ac:dyDescent="0.25">
      <c r="A924" t="s">
        <v>47</v>
      </c>
      <c r="B924">
        <v>16767.8</v>
      </c>
      <c r="C924">
        <v>12068</v>
      </c>
      <c r="D924">
        <v>12018.4</v>
      </c>
      <c r="E924">
        <v>11997.2</v>
      </c>
      <c r="F924">
        <v>77.322299999999998</v>
      </c>
      <c r="G924">
        <v>306.88099999999997</v>
      </c>
      <c r="H924">
        <v>78.602699999999999</v>
      </c>
      <c r="I924">
        <v>1.2320199999999999E-3</v>
      </c>
      <c r="J924">
        <v>0.99511300000000003</v>
      </c>
      <c r="K924">
        <v>0</v>
      </c>
      <c r="L924" t="s">
        <v>42</v>
      </c>
    </row>
    <row r="925" spans="1:12" x14ac:dyDescent="0.25">
      <c r="A925" t="s">
        <v>47</v>
      </c>
      <c r="B925">
        <v>16197.5</v>
      </c>
      <c r="C925">
        <v>11558.4</v>
      </c>
      <c r="D925">
        <v>11513.7</v>
      </c>
      <c r="E925">
        <v>11493.2</v>
      </c>
      <c r="F925">
        <v>72.135099999999994</v>
      </c>
      <c r="G925">
        <v>285.767</v>
      </c>
      <c r="H925">
        <v>72.844700000000003</v>
      </c>
      <c r="I925">
        <v>1.2302400000000001E-3</v>
      </c>
      <c r="J925">
        <v>0.995116</v>
      </c>
      <c r="K925">
        <v>0</v>
      </c>
      <c r="L925" t="s">
        <v>42</v>
      </c>
    </row>
    <row r="926" spans="1:12" x14ac:dyDescent="0.25">
      <c r="A926" t="s">
        <v>47</v>
      </c>
      <c r="B926">
        <v>16184.3</v>
      </c>
      <c r="C926">
        <v>11525.7</v>
      </c>
      <c r="D926">
        <v>11481.6</v>
      </c>
      <c r="E926">
        <v>11461.4</v>
      </c>
      <c r="F926">
        <v>71.283500000000004</v>
      </c>
      <c r="G926">
        <v>287.12099999999998</v>
      </c>
      <c r="H926">
        <v>73.227800000000002</v>
      </c>
      <c r="I926">
        <v>1.2309199999999999E-3</v>
      </c>
      <c r="J926">
        <v>0.995116</v>
      </c>
      <c r="K926">
        <v>0</v>
      </c>
      <c r="L926" t="s">
        <v>42</v>
      </c>
    </row>
    <row r="927" spans="1:12" x14ac:dyDescent="0.25">
      <c r="A927" t="s">
        <v>47</v>
      </c>
      <c r="B927">
        <v>16237.8</v>
      </c>
      <c r="C927">
        <v>11640.3</v>
      </c>
      <c r="D927">
        <v>11595.4</v>
      </c>
      <c r="E927">
        <v>11574.3</v>
      </c>
      <c r="F927">
        <v>73.011399999999995</v>
      </c>
      <c r="G927">
        <v>297.971</v>
      </c>
      <c r="H927">
        <v>74.970399999999998</v>
      </c>
      <c r="I927">
        <v>1.2316600000000001E-3</v>
      </c>
      <c r="J927">
        <v>0.995116</v>
      </c>
      <c r="K927">
        <v>0</v>
      </c>
      <c r="L927" t="s">
        <v>42</v>
      </c>
    </row>
    <row r="928" spans="1:12" x14ac:dyDescent="0.25">
      <c r="A928" t="s">
        <v>47</v>
      </c>
      <c r="B928">
        <v>16291.9</v>
      </c>
      <c r="C928">
        <v>11597</v>
      </c>
      <c r="D928">
        <v>11551.4</v>
      </c>
      <c r="E928">
        <v>11531.1</v>
      </c>
      <c r="F928">
        <v>72.729299999999995</v>
      </c>
      <c r="G928">
        <v>293.03899999999999</v>
      </c>
      <c r="H928">
        <v>73.827699999999993</v>
      </c>
      <c r="I928">
        <v>1.3292099999999999E-3</v>
      </c>
      <c r="J928">
        <v>0.99511499999999997</v>
      </c>
      <c r="K928">
        <v>0</v>
      </c>
      <c r="L928" t="s">
        <v>42</v>
      </c>
    </row>
    <row r="929" spans="1:12" x14ac:dyDescent="0.25">
      <c r="A929" t="s">
        <v>47</v>
      </c>
      <c r="B929">
        <v>16210.5</v>
      </c>
      <c r="C929">
        <v>11623.9</v>
      </c>
      <c r="D929">
        <v>11579.4</v>
      </c>
      <c r="E929">
        <v>11559</v>
      </c>
      <c r="F929">
        <v>73.030699999999996</v>
      </c>
      <c r="G929">
        <v>292.58300000000003</v>
      </c>
      <c r="H929">
        <v>74.113799999999998</v>
      </c>
      <c r="I929">
        <v>1.24347E-3</v>
      </c>
      <c r="J929">
        <v>0.99511499999999997</v>
      </c>
      <c r="K929">
        <v>0</v>
      </c>
      <c r="L929" t="s">
        <v>42</v>
      </c>
    </row>
    <row r="930" spans="1:12" x14ac:dyDescent="0.25">
      <c r="A930" t="s">
        <v>47</v>
      </c>
      <c r="B930">
        <v>16231.3</v>
      </c>
      <c r="C930">
        <v>11577.4</v>
      </c>
      <c r="D930">
        <v>11533.1</v>
      </c>
      <c r="E930">
        <v>11512.6</v>
      </c>
      <c r="F930">
        <v>72.908799999999999</v>
      </c>
      <c r="G930">
        <v>287.745</v>
      </c>
      <c r="H930">
        <v>73.5655</v>
      </c>
      <c r="I930">
        <v>1.2523199999999999E-3</v>
      </c>
      <c r="J930">
        <v>0.995116</v>
      </c>
      <c r="K930">
        <v>0</v>
      </c>
      <c r="L930" t="s">
        <v>42</v>
      </c>
    </row>
    <row r="931" spans="1:12" x14ac:dyDescent="0.25">
      <c r="A931" t="s">
        <v>47</v>
      </c>
      <c r="B931">
        <v>16036.6</v>
      </c>
      <c r="C931">
        <v>11489.3</v>
      </c>
      <c r="D931">
        <v>11444.5</v>
      </c>
      <c r="E931">
        <v>11424.4</v>
      </c>
      <c r="F931">
        <v>71.883300000000006</v>
      </c>
      <c r="G931">
        <v>290.351</v>
      </c>
      <c r="H931">
        <v>73.239400000000003</v>
      </c>
      <c r="I931">
        <v>1.23014E-3</v>
      </c>
      <c r="J931">
        <v>0.99511300000000003</v>
      </c>
      <c r="K931">
        <v>0</v>
      </c>
      <c r="L931" t="s">
        <v>42</v>
      </c>
    </row>
    <row r="932" spans="1:12" x14ac:dyDescent="0.25">
      <c r="A932" t="s">
        <v>47</v>
      </c>
      <c r="B932">
        <v>16037.6</v>
      </c>
      <c r="C932">
        <v>11454.7</v>
      </c>
      <c r="D932">
        <v>11410.9</v>
      </c>
      <c r="E932">
        <v>11390.9</v>
      </c>
      <c r="F932">
        <v>71.439899999999994</v>
      </c>
      <c r="G932">
        <v>285.351</v>
      </c>
      <c r="H932">
        <v>72.653899999999993</v>
      </c>
      <c r="I932">
        <v>1.2546E-3</v>
      </c>
      <c r="J932">
        <v>0.99511300000000003</v>
      </c>
      <c r="K932">
        <v>0</v>
      </c>
      <c r="L932" t="s">
        <v>42</v>
      </c>
    </row>
    <row r="933" spans="1:12" x14ac:dyDescent="0.25">
      <c r="A933" t="s">
        <v>47</v>
      </c>
      <c r="B933">
        <v>16553.5</v>
      </c>
      <c r="C933">
        <v>11701.8</v>
      </c>
      <c r="D933">
        <v>11655.8</v>
      </c>
      <c r="E933">
        <v>11635.4</v>
      </c>
      <c r="F933">
        <v>73.854200000000006</v>
      </c>
      <c r="G933">
        <v>293.60899999999998</v>
      </c>
      <c r="H933">
        <v>75.190799999999996</v>
      </c>
      <c r="I933">
        <v>1.2309899999999999E-3</v>
      </c>
      <c r="J933">
        <v>0.99511400000000005</v>
      </c>
      <c r="K933">
        <v>0</v>
      </c>
      <c r="L933" t="s">
        <v>42</v>
      </c>
    </row>
    <row r="934" spans="1:12" x14ac:dyDescent="0.25">
      <c r="A934" t="s">
        <v>47</v>
      </c>
      <c r="B934">
        <v>16412.599999999999</v>
      </c>
      <c r="C934">
        <v>11747.6</v>
      </c>
      <c r="D934">
        <v>11701.4</v>
      </c>
      <c r="E934">
        <v>11680.5</v>
      </c>
      <c r="F934">
        <v>74.672300000000007</v>
      </c>
      <c r="G934">
        <v>308.01900000000001</v>
      </c>
      <c r="H934">
        <v>74.697100000000006</v>
      </c>
      <c r="I934">
        <v>1.23482E-3</v>
      </c>
      <c r="J934">
        <v>0.99510900000000002</v>
      </c>
      <c r="K934">
        <v>0</v>
      </c>
      <c r="L934" t="s">
        <v>42</v>
      </c>
    </row>
    <row r="935" spans="1:12" x14ac:dyDescent="0.25">
      <c r="A935" t="s">
        <v>47</v>
      </c>
      <c r="B935">
        <v>16127.7</v>
      </c>
      <c r="C935">
        <v>11515.2</v>
      </c>
      <c r="D935">
        <v>11470.8</v>
      </c>
      <c r="E935">
        <v>11451</v>
      </c>
      <c r="F935">
        <v>71.541600000000003</v>
      </c>
      <c r="G935">
        <v>303.66199999999998</v>
      </c>
      <c r="H935">
        <v>73.240799999999993</v>
      </c>
      <c r="I935">
        <v>1.2612299999999999E-3</v>
      </c>
      <c r="J935">
        <v>0.995116</v>
      </c>
      <c r="K935">
        <v>0</v>
      </c>
      <c r="L935" t="s">
        <v>42</v>
      </c>
    </row>
    <row r="936" spans="1:12" x14ac:dyDescent="0.25">
      <c r="A936" t="s">
        <v>47</v>
      </c>
      <c r="B936">
        <v>16046.2</v>
      </c>
      <c r="C936">
        <v>11480.8</v>
      </c>
      <c r="D936">
        <v>11436.4</v>
      </c>
      <c r="E936">
        <v>11416.3</v>
      </c>
      <c r="F936">
        <v>73.897599999999997</v>
      </c>
      <c r="G936">
        <v>298.79300000000001</v>
      </c>
      <c r="H936">
        <v>74.440600000000003</v>
      </c>
      <c r="I936">
        <v>1.2309599999999999E-3</v>
      </c>
      <c r="J936">
        <v>0.995116</v>
      </c>
      <c r="K936">
        <v>0</v>
      </c>
      <c r="L936" t="s">
        <v>42</v>
      </c>
    </row>
    <row r="937" spans="1:12" x14ac:dyDescent="0.25">
      <c r="A937" t="s">
        <v>47</v>
      </c>
      <c r="B937">
        <v>16209.9</v>
      </c>
      <c r="C937">
        <v>11630.6</v>
      </c>
      <c r="D937">
        <v>11585.6</v>
      </c>
      <c r="E937">
        <v>11565.4</v>
      </c>
      <c r="F937">
        <v>73.301900000000003</v>
      </c>
      <c r="G937">
        <v>302.661</v>
      </c>
      <c r="H937">
        <v>73.343100000000007</v>
      </c>
      <c r="I937">
        <v>1.32796E-3</v>
      </c>
      <c r="J937">
        <v>0.995116</v>
      </c>
      <c r="K937">
        <v>0</v>
      </c>
      <c r="L937" t="s">
        <v>42</v>
      </c>
    </row>
    <row r="938" spans="1:12" x14ac:dyDescent="0.25">
      <c r="A938" t="s">
        <v>47</v>
      </c>
      <c r="B938">
        <v>16348.8</v>
      </c>
      <c r="C938">
        <v>11638.9</v>
      </c>
      <c r="D938">
        <v>11594.1</v>
      </c>
      <c r="E938">
        <v>11573.8</v>
      </c>
      <c r="F938">
        <v>72.720600000000005</v>
      </c>
      <c r="G938">
        <v>298.39800000000002</v>
      </c>
      <c r="H938">
        <v>73.467299999999994</v>
      </c>
      <c r="I938">
        <v>1.2388399999999999E-3</v>
      </c>
      <c r="J938">
        <v>0.995116</v>
      </c>
      <c r="K938">
        <v>0</v>
      </c>
      <c r="L938" t="s">
        <v>42</v>
      </c>
    </row>
    <row r="939" spans="1:12" x14ac:dyDescent="0.25">
      <c r="A939" t="s">
        <v>47</v>
      </c>
      <c r="B939">
        <v>16316.9</v>
      </c>
      <c r="C939">
        <v>11630.1</v>
      </c>
      <c r="D939">
        <v>11583.7</v>
      </c>
      <c r="E939">
        <v>11563.4</v>
      </c>
      <c r="F939">
        <v>72.928399999999996</v>
      </c>
      <c r="G939">
        <v>297.46800000000002</v>
      </c>
      <c r="H939">
        <v>74.393600000000006</v>
      </c>
      <c r="I939">
        <v>1.23098E-3</v>
      </c>
      <c r="J939">
        <v>0.995116</v>
      </c>
      <c r="K939">
        <v>0</v>
      </c>
      <c r="L939" t="s">
        <v>42</v>
      </c>
    </row>
    <row r="940" spans="1:12" x14ac:dyDescent="0.25">
      <c r="A940" t="s">
        <v>47</v>
      </c>
      <c r="B940">
        <v>16347</v>
      </c>
      <c r="C940">
        <v>11726.9</v>
      </c>
      <c r="D940">
        <v>11681.5</v>
      </c>
      <c r="E940">
        <v>11661</v>
      </c>
      <c r="F940">
        <v>73.986599999999996</v>
      </c>
      <c r="G940">
        <v>301.70600000000002</v>
      </c>
      <c r="H940">
        <v>75.363</v>
      </c>
      <c r="I940">
        <v>1.4208199999999999E-3</v>
      </c>
      <c r="J940">
        <v>0.995116</v>
      </c>
      <c r="K940">
        <v>0</v>
      </c>
      <c r="L940" t="s">
        <v>42</v>
      </c>
    </row>
    <row r="941" spans="1:12" x14ac:dyDescent="0.25">
      <c r="A941" t="s">
        <v>47</v>
      </c>
      <c r="B941">
        <v>16089.4</v>
      </c>
      <c r="C941">
        <v>11516.7</v>
      </c>
      <c r="D941">
        <v>11472.6</v>
      </c>
      <c r="E941">
        <v>11452.5</v>
      </c>
      <c r="F941">
        <v>71.5334</v>
      </c>
      <c r="G941">
        <v>300.98200000000003</v>
      </c>
      <c r="H941">
        <v>73.716399999999993</v>
      </c>
      <c r="I941">
        <v>1.23587E-3</v>
      </c>
      <c r="J941">
        <v>0.99511400000000005</v>
      </c>
      <c r="K941">
        <v>0</v>
      </c>
      <c r="L941" t="s">
        <v>42</v>
      </c>
    </row>
    <row r="942" spans="1:12" x14ac:dyDescent="0.25">
      <c r="A942" t="s">
        <v>47</v>
      </c>
      <c r="B942">
        <v>16627.3</v>
      </c>
      <c r="C942">
        <v>11944.7</v>
      </c>
      <c r="D942">
        <v>11898.2</v>
      </c>
      <c r="E942">
        <v>11877.1</v>
      </c>
      <c r="F942">
        <v>76.291499999999999</v>
      </c>
      <c r="G942">
        <v>316.47000000000003</v>
      </c>
      <c r="H942">
        <v>81.34</v>
      </c>
      <c r="I942">
        <v>1.2485899999999999E-3</v>
      </c>
      <c r="J942">
        <v>0.995116</v>
      </c>
      <c r="K942">
        <v>0</v>
      </c>
      <c r="L942" t="s">
        <v>42</v>
      </c>
    </row>
    <row r="943" spans="1:12" x14ac:dyDescent="0.25">
      <c r="A943" t="s">
        <v>47</v>
      </c>
      <c r="B943">
        <v>16126.4</v>
      </c>
      <c r="C943">
        <v>11498.3</v>
      </c>
      <c r="D943">
        <v>11453.4</v>
      </c>
      <c r="E943">
        <v>11433.5</v>
      </c>
      <c r="F943">
        <v>72.339699999999993</v>
      </c>
      <c r="G943">
        <v>290.79199999999997</v>
      </c>
      <c r="H943">
        <v>73.078999999999994</v>
      </c>
      <c r="I943">
        <v>1.25267E-3</v>
      </c>
      <c r="J943">
        <v>0.995116</v>
      </c>
      <c r="K943">
        <v>0</v>
      </c>
      <c r="L943" t="s">
        <v>42</v>
      </c>
    </row>
    <row r="944" spans="1:12" x14ac:dyDescent="0.25">
      <c r="A944" t="s">
        <v>47</v>
      </c>
      <c r="B944">
        <v>16263.7</v>
      </c>
      <c r="C944">
        <v>11646.5</v>
      </c>
      <c r="D944">
        <v>11601.5</v>
      </c>
      <c r="E944">
        <v>11580.9</v>
      </c>
      <c r="F944">
        <v>74.210599999999999</v>
      </c>
      <c r="G944">
        <v>302.22199999999998</v>
      </c>
      <c r="H944">
        <v>74.481300000000005</v>
      </c>
      <c r="I944">
        <v>1.2301199999999999E-3</v>
      </c>
      <c r="J944">
        <v>0.995116</v>
      </c>
      <c r="K944">
        <v>0</v>
      </c>
      <c r="L944" t="s">
        <v>42</v>
      </c>
    </row>
    <row r="945" spans="1:25" x14ac:dyDescent="0.25">
      <c r="A945" t="s">
        <v>47</v>
      </c>
      <c r="B945">
        <v>16257.6</v>
      </c>
      <c r="C945">
        <v>11522.8</v>
      </c>
      <c r="D945">
        <v>11478.9</v>
      </c>
      <c r="E945">
        <v>11458.7</v>
      </c>
      <c r="F945">
        <v>74.633499999999998</v>
      </c>
      <c r="G945">
        <v>291.16699999999997</v>
      </c>
      <c r="H945">
        <v>73.206500000000005</v>
      </c>
      <c r="I945">
        <v>1.3473599999999999E-3</v>
      </c>
      <c r="J945">
        <v>0.99511499999999997</v>
      </c>
      <c r="K945">
        <v>0</v>
      </c>
      <c r="L945" t="s">
        <v>42</v>
      </c>
    </row>
    <row r="946" spans="1:25" x14ac:dyDescent="0.25">
      <c r="A946" t="s">
        <v>47</v>
      </c>
      <c r="B946">
        <v>16718.8</v>
      </c>
      <c r="C946">
        <v>12021.1</v>
      </c>
      <c r="D946">
        <v>11973.2</v>
      </c>
      <c r="E946">
        <v>11951.9</v>
      </c>
      <c r="F946">
        <v>76.777100000000004</v>
      </c>
      <c r="G946">
        <v>311.74099999999999</v>
      </c>
      <c r="H946">
        <v>77.550799999999995</v>
      </c>
      <c r="I946">
        <v>1.23029E-3</v>
      </c>
      <c r="J946">
        <v>0.99511300000000003</v>
      </c>
      <c r="K946">
        <v>0</v>
      </c>
      <c r="L946" t="s">
        <v>42</v>
      </c>
    </row>
    <row r="947" spans="1:25" x14ac:dyDescent="0.25">
      <c r="A947" t="s">
        <v>47</v>
      </c>
      <c r="B947">
        <v>16581.5</v>
      </c>
      <c r="C947">
        <v>11850.8</v>
      </c>
      <c r="D947">
        <v>11805.2</v>
      </c>
      <c r="E947">
        <v>11784.8</v>
      </c>
      <c r="F947">
        <v>75.061199999999999</v>
      </c>
      <c r="G947">
        <v>305.839</v>
      </c>
      <c r="H947">
        <v>76.033699999999996</v>
      </c>
      <c r="I947">
        <v>1.2337400000000001E-3</v>
      </c>
      <c r="J947">
        <v>0.995116</v>
      </c>
      <c r="K947">
        <v>0</v>
      </c>
      <c r="L947" t="s">
        <v>42</v>
      </c>
    </row>
    <row r="948" spans="1:25" x14ac:dyDescent="0.25">
      <c r="A948" t="s">
        <v>47</v>
      </c>
      <c r="B948">
        <v>16199.1</v>
      </c>
      <c r="C948">
        <v>11557.2</v>
      </c>
      <c r="D948">
        <v>11512.5</v>
      </c>
      <c r="E948">
        <v>11492.3</v>
      </c>
      <c r="F948">
        <v>71.501599999999996</v>
      </c>
      <c r="G948">
        <v>298.97300000000001</v>
      </c>
      <c r="H948">
        <v>73.375699999999995</v>
      </c>
      <c r="I948">
        <v>1.25394E-3</v>
      </c>
      <c r="J948">
        <v>0.995116</v>
      </c>
      <c r="K948">
        <v>0</v>
      </c>
      <c r="L948" t="s">
        <v>42</v>
      </c>
    </row>
    <row r="949" spans="1:25" x14ac:dyDescent="0.25">
      <c r="A949" t="s">
        <v>47</v>
      </c>
      <c r="B949">
        <v>16087.2</v>
      </c>
      <c r="C949">
        <v>11521.5</v>
      </c>
      <c r="D949">
        <v>11477</v>
      </c>
      <c r="E949">
        <v>11456.8</v>
      </c>
      <c r="F949">
        <v>71.371200000000002</v>
      </c>
      <c r="G949">
        <v>297.32900000000001</v>
      </c>
      <c r="H949">
        <v>74.490600000000001</v>
      </c>
      <c r="I949">
        <v>1.34106E-3</v>
      </c>
      <c r="J949">
        <v>0.995116</v>
      </c>
      <c r="K949">
        <v>0</v>
      </c>
      <c r="L949" t="s">
        <v>42</v>
      </c>
    </row>
    <row r="950" spans="1:25" x14ac:dyDescent="0.25">
      <c r="A950" t="s">
        <v>47</v>
      </c>
      <c r="B950">
        <v>16079.6</v>
      </c>
      <c r="C950">
        <v>11486.8</v>
      </c>
      <c r="D950">
        <v>11442.2</v>
      </c>
      <c r="E950">
        <v>11421.7</v>
      </c>
      <c r="F950">
        <v>71.695899999999995</v>
      </c>
      <c r="G950">
        <v>291.07799999999997</v>
      </c>
      <c r="H950">
        <v>72.273799999999994</v>
      </c>
      <c r="I950">
        <v>1.2300600000000001E-3</v>
      </c>
      <c r="J950">
        <v>0.995116</v>
      </c>
      <c r="K950">
        <v>0</v>
      </c>
      <c r="L950" t="s">
        <v>42</v>
      </c>
    </row>
    <row r="951" spans="1:25" x14ac:dyDescent="0.25">
      <c r="A951" t="s">
        <v>47</v>
      </c>
      <c r="B951">
        <v>16251.9</v>
      </c>
      <c r="C951">
        <v>11563</v>
      </c>
      <c r="D951">
        <v>11517.9</v>
      </c>
      <c r="E951">
        <v>11497.6</v>
      </c>
      <c r="F951">
        <v>72.598699999999994</v>
      </c>
      <c r="G951">
        <v>296.39400000000001</v>
      </c>
      <c r="H951">
        <v>74.675200000000004</v>
      </c>
      <c r="I951">
        <v>1.41347E-3</v>
      </c>
      <c r="J951">
        <v>0.995112</v>
      </c>
      <c r="K951">
        <v>0</v>
      </c>
      <c r="L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47</v>
      </c>
      <c r="B952">
        <v>16074.6</v>
      </c>
      <c r="C952">
        <v>11491.9</v>
      </c>
      <c r="D952">
        <v>11447.8</v>
      </c>
      <c r="E952">
        <v>11427.8</v>
      </c>
      <c r="F952">
        <v>72.691699999999997</v>
      </c>
      <c r="G952">
        <v>293.52999999999997</v>
      </c>
      <c r="H952">
        <v>73.024900000000002</v>
      </c>
      <c r="I952">
        <v>1.23905E-3</v>
      </c>
      <c r="J952">
        <v>0.99511499999999997</v>
      </c>
      <c r="K952">
        <v>0</v>
      </c>
      <c r="L952" t="s">
        <v>42</v>
      </c>
      <c r="R952">
        <f>AVERAGE(B903:B952)</f>
        <v>16360.867999999995</v>
      </c>
      <c r="S952">
        <f>AVERAGE(C903:C952)</f>
        <v>11699.451999999999</v>
      </c>
      <c r="U952">
        <f>_xlfn.VAR.P(B903:B952)</f>
        <v>82935.974576000008</v>
      </c>
      <c r="V952">
        <f>_xlfn.VAR.P(C903:C952)</f>
        <v>47072.851296000059</v>
      </c>
      <c r="X952">
        <f>1.96*SQRT(U952)/50</f>
        <v>11.289053812098897</v>
      </c>
      <c r="Y952">
        <f>1.96*SQRT(V952)/50</f>
        <v>8.5049412823067456</v>
      </c>
    </row>
    <row r="953" spans="1:25" x14ac:dyDescent="0.25">
      <c r="A953" t="s">
        <v>48</v>
      </c>
      <c r="B953">
        <v>818253.05949999997</v>
      </c>
      <c r="C953" t="s">
        <v>36</v>
      </c>
    </row>
    <row r="954" spans="1:25" x14ac:dyDescent="0.25">
      <c r="A954" t="s">
        <v>49</v>
      </c>
      <c r="B954">
        <v>11355.6</v>
      </c>
      <c r="C954">
        <v>11350.4</v>
      </c>
      <c r="D954">
        <v>11305.3</v>
      </c>
      <c r="E954">
        <v>11284.9</v>
      </c>
      <c r="F954">
        <v>74.233199999999997</v>
      </c>
      <c r="G954">
        <v>0</v>
      </c>
      <c r="H954">
        <v>73.647499999999994</v>
      </c>
      <c r="I954">
        <v>1.3163199999999999E-3</v>
      </c>
      <c r="J954">
        <v>0.995116</v>
      </c>
      <c r="K954">
        <v>0</v>
      </c>
      <c r="L954" t="s">
        <v>42</v>
      </c>
    </row>
    <row r="955" spans="1:25" x14ac:dyDescent="0.25">
      <c r="A955" t="s">
        <v>49</v>
      </c>
      <c r="B955">
        <v>11315.2</v>
      </c>
      <c r="C955">
        <v>11310.2</v>
      </c>
      <c r="D955">
        <v>11265.4</v>
      </c>
      <c r="E955">
        <v>11245.2</v>
      </c>
      <c r="F955">
        <v>73.6297</v>
      </c>
      <c r="G955">
        <v>0</v>
      </c>
      <c r="H955">
        <v>72.969300000000004</v>
      </c>
      <c r="I955">
        <v>1.65705E-3</v>
      </c>
      <c r="J955">
        <v>0.995116</v>
      </c>
      <c r="K955">
        <v>0</v>
      </c>
      <c r="L955" t="s">
        <v>42</v>
      </c>
    </row>
    <row r="956" spans="1:25" x14ac:dyDescent="0.25">
      <c r="A956" t="s">
        <v>49</v>
      </c>
      <c r="B956">
        <v>11306.6</v>
      </c>
      <c r="C956">
        <v>11301.6</v>
      </c>
      <c r="D956">
        <v>11255.5</v>
      </c>
      <c r="E956">
        <v>11235.2</v>
      </c>
      <c r="F956">
        <v>73.605999999999995</v>
      </c>
      <c r="G956">
        <v>0</v>
      </c>
      <c r="H956">
        <v>73.900199999999998</v>
      </c>
      <c r="I956">
        <v>1.2480799999999999E-3</v>
      </c>
      <c r="J956">
        <v>0.99511499999999997</v>
      </c>
      <c r="K956">
        <v>0</v>
      </c>
      <c r="L956" t="s">
        <v>42</v>
      </c>
    </row>
    <row r="957" spans="1:25" x14ac:dyDescent="0.25">
      <c r="A957" t="s">
        <v>49</v>
      </c>
      <c r="B957">
        <v>11285.9</v>
      </c>
      <c r="C957">
        <v>11280.9</v>
      </c>
      <c r="D957">
        <v>11236.2</v>
      </c>
      <c r="E957">
        <v>11216.1</v>
      </c>
      <c r="F957">
        <v>73.846500000000006</v>
      </c>
      <c r="G957">
        <v>0</v>
      </c>
      <c r="H957">
        <v>72.387600000000006</v>
      </c>
      <c r="I957">
        <v>1.30814E-3</v>
      </c>
      <c r="J957">
        <v>0.995116</v>
      </c>
      <c r="K957">
        <v>0</v>
      </c>
      <c r="L957" t="s">
        <v>42</v>
      </c>
    </row>
    <row r="958" spans="1:25" x14ac:dyDescent="0.25">
      <c r="A958" t="s">
        <v>49</v>
      </c>
      <c r="B958">
        <v>11691.3</v>
      </c>
      <c r="C958">
        <v>11686.3</v>
      </c>
      <c r="D958">
        <v>11639.6</v>
      </c>
      <c r="E958">
        <v>11618.6</v>
      </c>
      <c r="F958">
        <v>77.749499999999998</v>
      </c>
      <c r="G958">
        <v>0</v>
      </c>
      <c r="H958">
        <v>77.171400000000006</v>
      </c>
      <c r="I958">
        <v>1.2318400000000001E-3</v>
      </c>
      <c r="J958">
        <v>0.99511499999999997</v>
      </c>
      <c r="K958">
        <v>0</v>
      </c>
      <c r="L958" t="s">
        <v>42</v>
      </c>
    </row>
    <row r="959" spans="1:25" x14ac:dyDescent="0.25">
      <c r="A959" t="s">
        <v>49</v>
      </c>
      <c r="B959">
        <v>11609</v>
      </c>
      <c r="C959">
        <v>11603.8</v>
      </c>
      <c r="D959">
        <v>11557.5</v>
      </c>
      <c r="E959">
        <v>11536.9</v>
      </c>
      <c r="F959">
        <v>78.226200000000006</v>
      </c>
      <c r="G959">
        <v>0</v>
      </c>
      <c r="H959">
        <v>77.395899999999997</v>
      </c>
      <c r="I959">
        <v>1.2301300000000001E-3</v>
      </c>
      <c r="J959">
        <v>0.995116</v>
      </c>
      <c r="K959">
        <v>0</v>
      </c>
      <c r="L959" t="s">
        <v>42</v>
      </c>
    </row>
    <row r="960" spans="1:25" x14ac:dyDescent="0.25">
      <c r="A960" t="s">
        <v>49</v>
      </c>
      <c r="B960">
        <v>11450.6</v>
      </c>
      <c r="C960">
        <v>11445.2</v>
      </c>
      <c r="D960">
        <v>11400</v>
      </c>
      <c r="E960">
        <v>11379.9</v>
      </c>
      <c r="F960">
        <v>75.329499999999996</v>
      </c>
      <c r="G960">
        <v>0</v>
      </c>
      <c r="H960">
        <v>77.802899999999994</v>
      </c>
      <c r="I960">
        <v>1.2336599999999999E-3</v>
      </c>
      <c r="J960">
        <v>0.99511499999999997</v>
      </c>
      <c r="K960">
        <v>0</v>
      </c>
      <c r="L960" t="s">
        <v>42</v>
      </c>
    </row>
    <row r="961" spans="1:12" x14ac:dyDescent="0.25">
      <c r="A961" t="s">
        <v>49</v>
      </c>
      <c r="B961">
        <v>11460.3</v>
      </c>
      <c r="C961">
        <v>11455.5</v>
      </c>
      <c r="D961">
        <v>11410.4</v>
      </c>
      <c r="E961">
        <v>11389.8</v>
      </c>
      <c r="F961">
        <v>76.083500000000001</v>
      </c>
      <c r="G961">
        <v>0</v>
      </c>
      <c r="H961">
        <v>74.164000000000001</v>
      </c>
      <c r="I961">
        <v>1.2346E-3</v>
      </c>
      <c r="J961">
        <v>0.99511499999999997</v>
      </c>
      <c r="K961">
        <v>0</v>
      </c>
      <c r="L961" t="s">
        <v>42</v>
      </c>
    </row>
    <row r="962" spans="1:12" x14ac:dyDescent="0.25">
      <c r="A962" t="s">
        <v>49</v>
      </c>
      <c r="B962">
        <v>11517.8</v>
      </c>
      <c r="C962">
        <v>11512.7</v>
      </c>
      <c r="D962">
        <v>11466.8</v>
      </c>
      <c r="E962">
        <v>11446.5</v>
      </c>
      <c r="F962">
        <v>75.4114</v>
      </c>
      <c r="G962">
        <v>0</v>
      </c>
      <c r="H962">
        <v>75.357399999999998</v>
      </c>
      <c r="I962">
        <v>1.51092E-3</v>
      </c>
      <c r="J962">
        <v>0.995116</v>
      </c>
      <c r="K962">
        <v>0</v>
      </c>
      <c r="L962" t="s">
        <v>42</v>
      </c>
    </row>
    <row r="963" spans="1:12" x14ac:dyDescent="0.25">
      <c r="A963" t="s">
        <v>49</v>
      </c>
      <c r="B963">
        <v>11248.1</v>
      </c>
      <c r="C963">
        <v>11243.1</v>
      </c>
      <c r="D963">
        <v>11197.9</v>
      </c>
      <c r="E963">
        <v>11177.7</v>
      </c>
      <c r="F963">
        <v>73.288700000000006</v>
      </c>
      <c r="G963">
        <v>0</v>
      </c>
      <c r="H963">
        <v>73.046300000000002</v>
      </c>
      <c r="I963">
        <v>1.2343199999999999E-3</v>
      </c>
      <c r="J963">
        <v>0.99511499999999997</v>
      </c>
      <c r="K963">
        <v>0</v>
      </c>
      <c r="L963" t="s">
        <v>42</v>
      </c>
    </row>
    <row r="964" spans="1:12" x14ac:dyDescent="0.25">
      <c r="A964" t="s">
        <v>49</v>
      </c>
      <c r="B964">
        <v>11408.3</v>
      </c>
      <c r="C964">
        <v>11403.4</v>
      </c>
      <c r="D964">
        <v>11356.8</v>
      </c>
      <c r="E964">
        <v>11336.5</v>
      </c>
      <c r="F964">
        <v>76.640199999999993</v>
      </c>
      <c r="G964">
        <v>0</v>
      </c>
      <c r="H964">
        <v>74.863399999999999</v>
      </c>
      <c r="I964">
        <v>1.28589E-3</v>
      </c>
      <c r="J964">
        <v>0.99511300000000003</v>
      </c>
      <c r="K964">
        <v>0</v>
      </c>
      <c r="L964" t="s">
        <v>42</v>
      </c>
    </row>
    <row r="965" spans="1:12" x14ac:dyDescent="0.25">
      <c r="A965" t="s">
        <v>49</v>
      </c>
      <c r="B965">
        <v>11685.9</v>
      </c>
      <c r="C965">
        <v>11680.6</v>
      </c>
      <c r="D965">
        <v>11634</v>
      </c>
      <c r="E965">
        <v>11613</v>
      </c>
      <c r="F965">
        <v>79.018299999999996</v>
      </c>
      <c r="G965">
        <v>0</v>
      </c>
      <c r="H965">
        <v>76.7042</v>
      </c>
      <c r="I965">
        <v>1.27165E-3</v>
      </c>
      <c r="J965">
        <v>0.99511499999999997</v>
      </c>
      <c r="K965">
        <v>0</v>
      </c>
      <c r="L965" t="s">
        <v>42</v>
      </c>
    </row>
    <row r="966" spans="1:12" x14ac:dyDescent="0.25">
      <c r="A966" t="s">
        <v>49</v>
      </c>
      <c r="B966">
        <v>11234.3</v>
      </c>
      <c r="C966">
        <v>11229.2</v>
      </c>
      <c r="D966">
        <v>11185.1</v>
      </c>
      <c r="E966">
        <v>11165.1</v>
      </c>
      <c r="F966">
        <v>73.896000000000001</v>
      </c>
      <c r="G966">
        <v>0</v>
      </c>
      <c r="H966">
        <v>72.667000000000002</v>
      </c>
      <c r="I966">
        <v>1.2795199999999999E-3</v>
      </c>
      <c r="J966">
        <v>0.99511499999999997</v>
      </c>
      <c r="K966">
        <v>0</v>
      </c>
      <c r="L966" t="s">
        <v>42</v>
      </c>
    </row>
    <row r="967" spans="1:12" x14ac:dyDescent="0.25">
      <c r="A967" t="s">
        <v>49</v>
      </c>
      <c r="B967">
        <v>11227.2</v>
      </c>
      <c r="C967">
        <v>11222.1</v>
      </c>
      <c r="D967">
        <v>11177.7</v>
      </c>
      <c r="E967">
        <v>11157.8</v>
      </c>
      <c r="F967">
        <v>72.607100000000003</v>
      </c>
      <c r="G967">
        <v>0</v>
      </c>
      <c r="H967">
        <v>73.335499999999996</v>
      </c>
      <c r="I967">
        <v>1.24613E-3</v>
      </c>
      <c r="J967">
        <v>0.995116</v>
      </c>
      <c r="K967">
        <v>0</v>
      </c>
      <c r="L967" t="s">
        <v>42</v>
      </c>
    </row>
    <row r="968" spans="1:12" x14ac:dyDescent="0.25">
      <c r="A968" t="s">
        <v>49</v>
      </c>
      <c r="B968">
        <v>11327.8</v>
      </c>
      <c r="C968">
        <v>11322.7</v>
      </c>
      <c r="D968">
        <v>11277.9</v>
      </c>
      <c r="E968">
        <v>11257.6</v>
      </c>
      <c r="F968">
        <v>74.200299999999999</v>
      </c>
      <c r="G968">
        <v>0</v>
      </c>
      <c r="H968">
        <v>73.480599999999995</v>
      </c>
      <c r="I968">
        <v>1.2544800000000001E-3</v>
      </c>
      <c r="J968">
        <v>0.995116</v>
      </c>
      <c r="K968">
        <v>0</v>
      </c>
      <c r="L968" t="s">
        <v>42</v>
      </c>
    </row>
    <row r="969" spans="1:12" x14ac:dyDescent="0.25">
      <c r="A969" t="s">
        <v>49</v>
      </c>
      <c r="B969">
        <v>11457.4</v>
      </c>
      <c r="C969">
        <v>11452.2</v>
      </c>
      <c r="D969">
        <v>11406</v>
      </c>
      <c r="E969">
        <v>11385.4</v>
      </c>
      <c r="F969">
        <v>75.941299999999998</v>
      </c>
      <c r="G969">
        <v>0</v>
      </c>
      <c r="H969">
        <v>74.064700000000002</v>
      </c>
      <c r="I969">
        <v>1.2303100000000001E-3</v>
      </c>
      <c r="J969">
        <v>0.995116</v>
      </c>
      <c r="K969">
        <v>0</v>
      </c>
      <c r="L969" t="s">
        <v>42</v>
      </c>
    </row>
    <row r="970" spans="1:12" x14ac:dyDescent="0.25">
      <c r="A970" t="s">
        <v>49</v>
      </c>
      <c r="B970">
        <v>11322</v>
      </c>
      <c r="C970">
        <v>11316.9</v>
      </c>
      <c r="D970">
        <v>11271.9</v>
      </c>
      <c r="E970">
        <v>11251.8</v>
      </c>
      <c r="F970">
        <v>76.135300000000001</v>
      </c>
      <c r="G970">
        <v>0</v>
      </c>
      <c r="H970">
        <v>74.264200000000002</v>
      </c>
      <c r="I970">
        <v>1.23022E-3</v>
      </c>
      <c r="J970">
        <v>0.995116</v>
      </c>
      <c r="K970">
        <v>0</v>
      </c>
      <c r="L970" t="s">
        <v>42</v>
      </c>
    </row>
    <row r="971" spans="1:12" x14ac:dyDescent="0.25">
      <c r="A971" t="s">
        <v>49</v>
      </c>
      <c r="B971">
        <v>11265.2</v>
      </c>
      <c r="C971">
        <v>11260</v>
      </c>
      <c r="D971">
        <v>11215</v>
      </c>
      <c r="E971">
        <v>11194.6</v>
      </c>
      <c r="F971">
        <v>73.514600000000002</v>
      </c>
      <c r="G971">
        <v>0</v>
      </c>
      <c r="H971">
        <v>72.422499999999999</v>
      </c>
      <c r="I971">
        <v>1.4979500000000001E-3</v>
      </c>
      <c r="J971">
        <v>0.99511099999999997</v>
      </c>
      <c r="K971">
        <v>0</v>
      </c>
      <c r="L971" t="s">
        <v>42</v>
      </c>
    </row>
    <row r="972" spans="1:12" x14ac:dyDescent="0.25">
      <c r="A972" t="s">
        <v>49</v>
      </c>
      <c r="B972">
        <v>11217.1</v>
      </c>
      <c r="C972">
        <v>11212.3</v>
      </c>
      <c r="D972">
        <v>11166.7</v>
      </c>
      <c r="E972">
        <v>11146.8</v>
      </c>
      <c r="F972">
        <v>74.884500000000003</v>
      </c>
      <c r="G972">
        <v>0</v>
      </c>
      <c r="H972">
        <v>72.200100000000006</v>
      </c>
      <c r="I972">
        <v>1.27177E-3</v>
      </c>
      <c r="J972">
        <v>0.995116</v>
      </c>
      <c r="K972">
        <v>0</v>
      </c>
      <c r="L972" t="s">
        <v>42</v>
      </c>
    </row>
    <row r="973" spans="1:12" x14ac:dyDescent="0.25">
      <c r="A973" t="s">
        <v>49</v>
      </c>
      <c r="B973">
        <v>11437.4</v>
      </c>
      <c r="C973">
        <v>11432.7</v>
      </c>
      <c r="D973">
        <v>11386.6</v>
      </c>
      <c r="E973">
        <v>11366.4</v>
      </c>
      <c r="F973">
        <v>76.923500000000004</v>
      </c>
      <c r="G973">
        <v>0</v>
      </c>
      <c r="H973">
        <v>74.238500000000002</v>
      </c>
      <c r="I973">
        <v>1.2444299999999999E-3</v>
      </c>
      <c r="J973">
        <v>0.995116</v>
      </c>
      <c r="K973">
        <v>0</v>
      </c>
      <c r="L973" t="s">
        <v>42</v>
      </c>
    </row>
    <row r="974" spans="1:12" x14ac:dyDescent="0.25">
      <c r="A974" t="s">
        <v>49</v>
      </c>
      <c r="B974">
        <v>11276.6</v>
      </c>
      <c r="C974">
        <v>11271.6</v>
      </c>
      <c r="D974">
        <v>11226.8</v>
      </c>
      <c r="E974">
        <v>11206.7</v>
      </c>
      <c r="F974">
        <v>74.165499999999994</v>
      </c>
      <c r="G974">
        <v>0</v>
      </c>
      <c r="H974">
        <v>72.534199999999998</v>
      </c>
      <c r="I974">
        <v>1.2935500000000001E-3</v>
      </c>
      <c r="J974">
        <v>0.995116</v>
      </c>
      <c r="K974">
        <v>0</v>
      </c>
      <c r="L974" t="s">
        <v>42</v>
      </c>
    </row>
    <row r="975" spans="1:12" x14ac:dyDescent="0.25">
      <c r="A975" t="s">
        <v>49</v>
      </c>
      <c r="B975">
        <v>11294</v>
      </c>
      <c r="C975">
        <v>11289.2</v>
      </c>
      <c r="D975">
        <v>11241.9</v>
      </c>
      <c r="E975">
        <v>11221.6</v>
      </c>
      <c r="F975">
        <v>73.407300000000006</v>
      </c>
      <c r="G975">
        <v>0</v>
      </c>
      <c r="H975">
        <v>72.785399999999996</v>
      </c>
      <c r="I975">
        <v>1.2638700000000001E-3</v>
      </c>
      <c r="J975">
        <v>0.99511499999999997</v>
      </c>
      <c r="K975">
        <v>0</v>
      </c>
      <c r="L975" t="s">
        <v>42</v>
      </c>
    </row>
    <row r="976" spans="1:12" x14ac:dyDescent="0.25">
      <c r="A976" t="s">
        <v>49</v>
      </c>
      <c r="B976">
        <v>11369</v>
      </c>
      <c r="C976">
        <v>11363.8</v>
      </c>
      <c r="D976">
        <v>11318.9</v>
      </c>
      <c r="E976">
        <v>11298.8</v>
      </c>
      <c r="F976">
        <v>76.669399999999996</v>
      </c>
      <c r="G976">
        <v>0</v>
      </c>
      <c r="H976">
        <v>73.615799999999993</v>
      </c>
      <c r="I976">
        <v>1.2300499999999999E-3</v>
      </c>
      <c r="J976">
        <v>0.99511400000000005</v>
      </c>
      <c r="K976">
        <v>0</v>
      </c>
      <c r="L976" t="s">
        <v>42</v>
      </c>
    </row>
    <row r="977" spans="1:12" x14ac:dyDescent="0.25">
      <c r="A977" t="s">
        <v>49</v>
      </c>
      <c r="B977">
        <v>11394</v>
      </c>
      <c r="C977">
        <v>11389</v>
      </c>
      <c r="D977">
        <v>11343.6</v>
      </c>
      <c r="E977">
        <v>11323.3</v>
      </c>
      <c r="F977">
        <v>75.350800000000007</v>
      </c>
      <c r="G977">
        <v>0</v>
      </c>
      <c r="H977">
        <v>73.724699999999999</v>
      </c>
      <c r="I977">
        <v>1.64756E-3</v>
      </c>
      <c r="J977">
        <v>0.995116</v>
      </c>
      <c r="K977">
        <v>0</v>
      </c>
      <c r="L977" t="s">
        <v>42</v>
      </c>
    </row>
    <row r="978" spans="1:12" x14ac:dyDescent="0.25">
      <c r="A978" t="s">
        <v>49</v>
      </c>
      <c r="B978">
        <v>11526.6</v>
      </c>
      <c r="C978">
        <v>11521.6</v>
      </c>
      <c r="D978">
        <v>11475.7</v>
      </c>
      <c r="E978">
        <v>11455.1</v>
      </c>
      <c r="F978">
        <v>76.243099999999998</v>
      </c>
      <c r="G978">
        <v>0</v>
      </c>
      <c r="H978">
        <v>75.946399999999997</v>
      </c>
      <c r="I978">
        <v>1.2585299999999999E-3</v>
      </c>
      <c r="J978">
        <v>0.99511499999999997</v>
      </c>
      <c r="K978">
        <v>0</v>
      </c>
      <c r="L978" t="s">
        <v>42</v>
      </c>
    </row>
    <row r="979" spans="1:12" x14ac:dyDescent="0.25">
      <c r="A979" t="s">
        <v>49</v>
      </c>
      <c r="B979">
        <v>11285.1</v>
      </c>
      <c r="C979">
        <v>11279.5</v>
      </c>
      <c r="D979">
        <v>11234.6</v>
      </c>
      <c r="E979">
        <v>11214.4</v>
      </c>
      <c r="F979">
        <v>72.793599999999998</v>
      </c>
      <c r="G979">
        <v>0</v>
      </c>
      <c r="H979">
        <v>72.493300000000005</v>
      </c>
      <c r="I979">
        <v>1.26822E-3</v>
      </c>
      <c r="J979">
        <v>0.99510699999999996</v>
      </c>
      <c r="K979">
        <v>0</v>
      </c>
      <c r="L979" t="s">
        <v>42</v>
      </c>
    </row>
    <row r="980" spans="1:12" x14ac:dyDescent="0.25">
      <c r="A980" t="s">
        <v>49</v>
      </c>
      <c r="B980">
        <v>11218.9</v>
      </c>
      <c r="C980">
        <v>11214.2</v>
      </c>
      <c r="D980">
        <v>11170.7</v>
      </c>
      <c r="E980">
        <v>11150.6</v>
      </c>
      <c r="F980">
        <v>73.016499999999994</v>
      </c>
      <c r="G980">
        <v>0</v>
      </c>
      <c r="H980">
        <v>72.580799999999996</v>
      </c>
      <c r="I980">
        <v>1.2323600000000001E-3</v>
      </c>
      <c r="J980">
        <v>0.995116</v>
      </c>
      <c r="K980">
        <v>0</v>
      </c>
      <c r="L980" t="s">
        <v>42</v>
      </c>
    </row>
    <row r="981" spans="1:12" x14ac:dyDescent="0.25">
      <c r="A981" t="s">
        <v>49</v>
      </c>
      <c r="B981">
        <v>11264.2</v>
      </c>
      <c r="C981">
        <v>11259.4</v>
      </c>
      <c r="D981">
        <v>11214.6</v>
      </c>
      <c r="E981">
        <v>11194.5</v>
      </c>
      <c r="F981">
        <v>73.8977</v>
      </c>
      <c r="G981">
        <v>0</v>
      </c>
      <c r="H981">
        <v>73.063999999999993</v>
      </c>
      <c r="I981">
        <v>1.2339499999999999E-3</v>
      </c>
      <c r="J981">
        <v>0.99511300000000003</v>
      </c>
      <c r="K981">
        <v>0</v>
      </c>
      <c r="L981" t="s">
        <v>42</v>
      </c>
    </row>
    <row r="982" spans="1:12" x14ac:dyDescent="0.25">
      <c r="A982" t="s">
        <v>49</v>
      </c>
      <c r="B982">
        <v>11501.7</v>
      </c>
      <c r="C982">
        <v>11496.5</v>
      </c>
      <c r="D982">
        <v>11451.2</v>
      </c>
      <c r="E982">
        <v>11430.7</v>
      </c>
      <c r="F982">
        <v>76.278999999999996</v>
      </c>
      <c r="G982">
        <v>0</v>
      </c>
      <c r="H982">
        <v>76.082400000000007</v>
      </c>
      <c r="I982">
        <v>1.44345E-3</v>
      </c>
      <c r="J982">
        <v>0.995116</v>
      </c>
      <c r="K982">
        <v>0</v>
      </c>
      <c r="L982" t="s">
        <v>42</v>
      </c>
    </row>
    <row r="983" spans="1:12" x14ac:dyDescent="0.25">
      <c r="A983" t="s">
        <v>49</v>
      </c>
      <c r="B983">
        <v>11579.3</v>
      </c>
      <c r="C983">
        <v>11573.9</v>
      </c>
      <c r="D983">
        <v>11527.6</v>
      </c>
      <c r="E983">
        <v>11506.6</v>
      </c>
      <c r="F983">
        <v>78.503200000000007</v>
      </c>
      <c r="G983">
        <v>0</v>
      </c>
      <c r="H983">
        <v>75.518600000000006</v>
      </c>
      <c r="I983">
        <v>1.2300499999999999E-3</v>
      </c>
      <c r="J983">
        <v>0.995116</v>
      </c>
      <c r="K983">
        <v>0</v>
      </c>
      <c r="L983" t="s">
        <v>42</v>
      </c>
    </row>
    <row r="984" spans="1:12" x14ac:dyDescent="0.25">
      <c r="A984" t="s">
        <v>49</v>
      </c>
      <c r="B984">
        <v>11295.6</v>
      </c>
      <c r="C984">
        <v>11290.6</v>
      </c>
      <c r="D984">
        <v>11246.3</v>
      </c>
      <c r="E984">
        <v>11226.1</v>
      </c>
      <c r="F984">
        <v>73.386200000000002</v>
      </c>
      <c r="G984">
        <v>0</v>
      </c>
      <c r="H984">
        <v>73.358699999999999</v>
      </c>
      <c r="I984">
        <v>1.2350900000000001E-3</v>
      </c>
      <c r="J984">
        <v>0.995116</v>
      </c>
      <c r="K984">
        <v>0</v>
      </c>
      <c r="L984" t="s">
        <v>42</v>
      </c>
    </row>
    <row r="985" spans="1:12" x14ac:dyDescent="0.25">
      <c r="A985" t="s">
        <v>49</v>
      </c>
      <c r="B985">
        <v>11207.8</v>
      </c>
      <c r="C985">
        <v>11202.8</v>
      </c>
      <c r="D985">
        <v>11159.2</v>
      </c>
      <c r="E985">
        <v>11139.3</v>
      </c>
      <c r="F985">
        <v>73.457300000000004</v>
      </c>
      <c r="G985">
        <v>0</v>
      </c>
      <c r="H985">
        <v>72.105099999999993</v>
      </c>
      <c r="I985">
        <v>1.2428000000000001E-3</v>
      </c>
      <c r="J985">
        <v>0.99511000000000005</v>
      </c>
      <c r="K985">
        <v>0</v>
      </c>
      <c r="L985" t="s">
        <v>42</v>
      </c>
    </row>
    <row r="986" spans="1:12" x14ac:dyDescent="0.25">
      <c r="A986" t="s">
        <v>49</v>
      </c>
      <c r="B986">
        <v>11348.7</v>
      </c>
      <c r="C986">
        <v>11343.9</v>
      </c>
      <c r="D986">
        <v>11299.4</v>
      </c>
      <c r="E986">
        <v>11278.6</v>
      </c>
      <c r="F986">
        <v>74.187600000000003</v>
      </c>
      <c r="G986">
        <v>0</v>
      </c>
      <c r="H986">
        <v>73.4542</v>
      </c>
      <c r="I986">
        <v>1.23091E-3</v>
      </c>
      <c r="J986">
        <v>0.995116</v>
      </c>
      <c r="K986">
        <v>0</v>
      </c>
      <c r="L986" t="s">
        <v>42</v>
      </c>
    </row>
    <row r="987" spans="1:12" x14ac:dyDescent="0.25">
      <c r="A987" t="s">
        <v>49</v>
      </c>
      <c r="B987">
        <v>11196.2</v>
      </c>
      <c r="C987">
        <v>11191.1</v>
      </c>
      <c r="D987">
        <v>11147.1</v>
      </c>
      <c r="E987">
        <v>11127</v>
      </c>
      <c r="F987">
        <v>73.458100000000002</v>
      </c>
      <c r="G987">
        <v>0</v>
      </c>
      <c r="H987">
        <v>73.180700000000002</v>
      </c>
      <c r="I987">
        <v>1.2857299999999999E-3</v>
      </c>
      <c r="J987">
        <v>0.995116</v>
      </c>
      <c r="K987">
        <v>0</v>
      </c>
      <c r="L987" t="s">
        <v>42</v>
      </c>
    </row>
    <row r="988" spans="1:12" x14ac:dyDescent="0.25">
      <c r="A988" t="s">
        <v>49</v>
      </c>
      <c r="B988">
        <v>11456.6</v>
      </c>
      <c r="C988">
        <v>11451.2</v>
      </c>
      <c r="D988">
        <v>11405.6</v>
      </c>
      <c r="E988">
        <v>11385.1</v>
      </c>
      <c r="F988">
        <v>75.705399999999997</v>
      </c>
      <c r="G988">
        <v>0</v>
      </c>
      <c r="H988">
        <v>74.173900000000003</v>
      </c>
      <c r="I988">
        <v>1.3214500000000001E-3</v>
      </c>
      <c r="J988">
        <v>0.99511499999999997</v>
      </c>
      <c r="K988">
        <v>0</v>
      </c>
      <c r="L988" t="s">
        <v>42</v>
      </c>
    </row>
    <row r="989" spans="1:12" x14ac:dyDescent="0.25">
      <c r="A989" t="s">
        <v>49</v>
      </c>
      <c r="B989">
        <v>11287</v>
      </c>
      <c r="C989">
        <v>11282</v>
      </c>
      <c r="D989">
        <v>11237.7</v>
      </c>
      <c r="E989">
        <v>11217.6</v>
      </c>
      <c r="F989">
        <v>73.107600000000005</v>
      </c>
      <c r="G989">
        <v>0</v>
      </c>
      <c r="H989">
        <v>73.250299999999996</v>
      </c>
      <c r="I989">
        <v>1.23175E-3</v>
      </c>
      <c r="J989">
        <v>0.99510699999999996</v>
      </c>
      <c r="K989">
        <v>0</v>
      </c>
      <c r="L989" t="s">
        <v>42</v>
      </c>
    </row>
    <row r="990" spans="1:12" x14ac:dyDescent="0.25">
      <c r="A990" t="s">
        <v>49</v>
      </c>
      <c r="B990">
        <v>11452.6</v>
      </c>
      <c r="C990">
        <v>11447.5</v>
      </c>
      <c r="D990">
        <v>11402.4</v>
      </c>
      <c r="E990">
        <v>11381.8</v>
      </c>
      <c r="F990">
        <v>75.329099999999997</v>
      </c>
      <c r="G990">
        <v>0</v>
      </c>
      <c r="H990">
        <v>74.077100000000002</v>
      </c>
      <c r="I990">
        <v>1.2325299999999999E-3</v>
      </c>
      <c r="J990">
        <v>0.995116</v>
      </c>
      <c r="K990">
        <v>0</v>
      </c>
      <c r="L990" t="s">
        <v>42</v>
      </c>
    </row>
    <row r="991" spans="1:12" x14ac:dyDescent="0.25">
      <c r="A991" t="s">
        <v>49</v>
      </c>
      <c r="B991">
        <v>11317.3</v>
      </c>
      <c r="C991">
        <v>11312.2</v>
      </c>
      <c r="D991">
        <v>11267.5</v>
      </c>
      <c r="E991">
        <v>11247.4</v>
      </c>
      <c r="F991">
        <v>74.229399999999998</v>
      </c>
      <c r="G991">
        <v>0</v>
      </c>
      <c r="H991">
        <v>72.964699999999993</v>
      </c>
      <c r="I991">
        <v>1.23364E-3</v>
      </c>
      <c r="J991">
        <v>0.99511499999999997</v>
      </c>
      <c r="K991">
        <v>0</v>
      </c>
      <c r="L991" t="s">
        <v>42</v>
      </c>
    </row>
    <row r="992" spans="1:12" x14ac:dyDescent="0.25">
      <c r="A992" t="s">
        <v>49</v>
      </c>
      <c r="B992">
        <v>11309.6</v>
      </c>
      <c r="C992">
        <v>11304.5</v>
      </c>
      <c r="D992">
        <v>11259.7</v>
      </c>
      <c r="E992">
        <v>11239.4</v>
      </c>
      <c r="F992">
        <v>74.707800000000006</v>
      </c>
      <c r="G992">
        <v>0</v>
      </c>
      <c r="H992">
        <v>73.386600000000001</v>
      </c>
      <c r="I992">
        <v>1.23748E-3</v>
      </c>
      <c r="J992">
        <v>0.99510699999999996</v>
      </c>
      <c r="K992">
        <v>0</v>
      </c>
      <c r="L992" t="s">
        <v>42</v>
      </c>
    </row>
    <row r="993" spans="1:25" x14ac:dyDescent="0.25">
      <c r="A993" t="s">
        <v>49</v>
      </c>
      <c r="B993">
        <v>11435.5</v>
      </c>
      <c r="C993">
        <v>11430.5</v>
      </c>
      <c r="D993">
        <v>11384.4</v>
      </c>
      <c r="E993">
        <v>11363.8</v>
      </c>
      <c r="F993">
        <v>76.863600000000005</v>
      </c>
      <c r="G993">
        <v>0</v>
      </c>
      <c r="H993">
        <v>74.477000000000004</v>
      </c>
      <c r="I993">
        <v>1.45126E-3</v>
      </c>
      <c r="J993">
        <v>0.995116</v>
      </c>
      <c r="K993">
        <v>0</v>
      </c>
      <c r="L993" t="s">
        <v>42</v>
      </c>
    </row>
    <row r="994" spans="1:25" x14ac:dyDescent="0.25">
      <c r="A994" t="s">
        <v>49</v>
      </c>
      <c r="B994">
        <v>11232.5</v>
      </c>
      <c r="C994">
        <v>11227.2</v>
      </c>
      <c r="D994">
        <v>11182.5</v>
      </c>
      <c r="E994">
        <v>11162.4</v>
      </c>
      <c r="F994">
        <v>72.522599999999997</v>
      </c>
      <c r="G994">
        <v>0</v>
      </c>
      <c r="H994">
        <v>72.894300000000001</v>
      </c>
      <c r="I994">
        <v>1.2323099999999999E-3</v>
      </c>
      <c r="J994">
        <v>0.99511499999999997</v>
      </c>
      <c r="K994">
        <v>0</v>
      </c>
      <c r="L994" t="s">
        <v>42</v>
      </c>
    </row>
    <row r="995" spans="1:25" x14ac:dyDescent="0.25">
      <c r="A995" t="s">
        <v>49</v>
      </c>
      <c r="B995">
        <v>11218.6</v>
      </c>
      <c r="C995">
        <v>11213.5</v>
      </c>
      <c r="D995">
        <v>11168.7</v>
      </c>
      <c r="E995">
        <v>11148.8</v>
      </c>
      <c r="F995">
        <v>72.633700000000005</v>
      </c>
      <c r="G995">
        <v>0</v>
      </c>
      <c r="H995">
        <v>72.044600000000003</v>
      </c>
      <c r="I995">
        <v>1.4242E-3</v>
      </c>
      <c r="J995">
        <v>0.995116</v>
      </c>
      <c r="K995">
        <v>0</v>
      </c>
      <c r="L995" t="s">
        <v>42</v>
      </c>
    </row>
    <row r="996" spans="1:25" x14ac:dyDescent="0.25">
      <c r="A996" t="s">
        <v>49</v>
      </c>
      <c r="B996">
        <v>11250.4</v>
      </c>
      <c r="C996">
        <v>11245.6</v>
      </c>
      <c r="D996">
        <v>11201.4</v>
      </c>
      <c r="E996">
        <v>11181.4</v>
      </c>
      <c r="F996">
        <v>72.855099999999993</v>
      </c>
      <c r="G996">
        <v>0</v>
      </c>
      <c r="H996">
        <v>75.947800000000001</v>
      </c>
      <c r="I996">
        <v>1.2484E-3</v>
      </c>
      <c r="J996">
        <v>0.995112</v>
      </c>
      <c r="K996">
        <v>0</v>
      </c>
      <c r="L996" t="s">
        <v>42</v>
      </c>
    </row>
    <row r="997" spans="1:25" x14ac:dyDescent="0.25">
      <c r="A997" t="s">
        <v>49</v>
      </c>
      <c r="B997">
        <v>11315</v>
      </c>
      <c r="C997">
        <v>11310.1</v>
      </c>
      <c r="D997">
        <v>11265.3</v>
      </c>
      <c r="E997">
        <v>11245.3</v>
      </c>
      <c r="F997">
        <v>74.800399999999996</v>
      </c>
      <c r="G997">
        <v>0</v>
      </c>
      <c r="H997">
        <v>73.793800000000005</v>
      </c>
      <c r="I997">
        <v>1.2329400000000001E-3</v>
      </c>
      <c r="J997">
        <v>0.99511499999999997</v>
      </c>
      <c r="K997">
        <v>0</v>
      </c>
      <c r="L997" t="s">
        <v>42</v>
      </c>
    </row>
    <row r="998" spans="1:25" x14ac:dyDescent="0.25">
      <c r="A998" t="s">
        <v>49</v>
      </c>
      <c r="B998">
        <v>11254.7</v>
      </c>
      <c r="C998">
        <v>11249.9</v>
      </c>
      <c r="D998">
        <v>11205.9</v>
      </c>
      <c r="E998">
        <v>11185.7</v>
      </c>
      <c r="F998">
        <v>73.124300000000005</v>
      </c>
      <c r="G998">
        <v>0</v>
      </c>
      <c r="H998">
        <v>73.352900000000005</v>
      </c>
      <c r="I998">
        <v>1.23017E-3</v>
      </c>
      <c r="J998">
        <v>0.995116</v>
      </c>
      <c r="K998">
        <v>0</v>
      </c>
      <c r="L998" t="s">
        <v>42</v>
      </c>
    </row>
    <row r="999" spans="1:25" x14ac:dyDescent="0.25">
      <c r="A999" t="s">
        <v>49</v>
      </c>
      <c r="B999">
        <v>11260.9</v>
      </c>
      <c r="C999">
        <v>11255.8</v>
      </c>
      <c r="D999">
        <v>11211.2</v>
      </c>
      <c r="E999">
        <v>11191</v>
      </c>
      <c r="F999">
        <v>73.237899999999996</v>
      </c>
      <c r="G999">
        <v>0</v>
      </c>
      <c r="H999">
        <v>73.311300000000003</v>
      </c>
      <c r="I999">
        <v>1.2395100000000001E-3</v>
      </c>
      <c r="J999">
        <v>0.99511300000000003</v>
      </c>
      <c r="K999">
        <v>0</v>
      </c>
      <c r="L999" t="s">
        <v>42</v>
      </c>
    </row>
    <row r="1000" spans="1:25" x14ac:dyDescent="0.25">
      <c r="A1000" t="s">
        <v>49</v>
      </c>
      <c r="B1000">
        <v>11239.7</v>
      </c>
      <c r="C1000">
        <v>11235</v>
      </c>
      <c r="D1000">
        <v>11191.4</v>
      </c>
      <c r="E1000">
        <v>11171.5</v>
      </c>
      <c r="F1000">
        <v>71.352599999999995</v>
      </c>
      <c r="G1000">
        <v>0</v>
      </c>
      <c r="H1000">
        <v>72.310500000000005</v>
      </c>
      <c r="I1000">
        <v>1.34577E-3</v>
      </c>
      <c r="J1000">
        <v>0.99511499999999997</v>
      </c>
      <c r="K1000">
        <v>0</v>
      </c>
      <c r="L1000" t="s">
        <v>42</v>
      </c>
    </row>
    <row r="1001" spans="1:25" x14ac:dyDescent="0.25">
      <c r="A1001" t="s">
        <v>49</v>
      </c>
      <c r="B1001">
        <v>11224</v>
      </c>
      <c r="C1001">
        <v>11219.1</v>
      </c>
      <c r="D1001">
        <v>11175.4</v>
      </c>
      <c r="E1001">
        <v>11155.4</v>
      </c>
      <c r="F1001">
        <v>73.127099999999999</v>
      </c>
      <c r="G1001">
        <v>0</v>
      </c>
      <c r="H1001">
        <v>72.455200000000005</v>
      </c>
      <c r="I1001">
        <v>1.2302000000000001E-3</v>
      </c>
      <c r="J1001">
        <v>0.995116</v>
      </c>
      <c r="K1001">
        <v>0</v>
      </c>
      <c r="L1001" t="s">
        <v>42</v>
      </c>
    </row>
    <row r="1002" spans="1:25" x14ac:dyDescent="0.25">
      <c r="A1002" t="s">
        <v>49</v>
      </c>
      <c r="B1002">
        <v>11500</v>
      </c>
      <c r="C1002">
        <v>11494.4</v>
      </c>
      <c r="D1002">
        <v>11448.2</v>
      </c>
      <c r="E1002">
        <v>11427.8</v>
      </c>
      <c r="F1002">
        <v>76.644999999999996</v>
      </c>
      <c r="G1002">
        <v>0</v>
      </c>
      <c r="H1002">
        <v>74.409099999999995</v>
      </c>
      <c r="I1002">
        <v>1.2305E-3</v>
      </c>
      <c r="J1002">
        <v>0.995116</v>
      </c>
      <c r="K1002">
        <v>0</v>
      </c>
      <c r="L1002" t="s">
        <v>42</v>
      </c>
    </row>
    <row r="1003" spans="1:25" x14ac:dyDescent="0.25">
      <c r="A1003" t="s">
        <v>49</v>
      </c>
      <c r="B1003">
        <v>11269</v>
      </c>
      <c r="C1003">
        <v>11263.7</v>
      </c>
      <c r="D1003">
        <v>11220.3</v>
      </c>
      <c r="E1003">
        <v>11200.2</v>
      </c>
      <c r="F1003">
        <v>72.853700000000003</v>
      </c>
      <c r="G1003">
        <v>0</v>
      </c>
      <c r="H1003">
        <v>72.834599999999995</v>
      </c>
      <c r="I1003">
        <v>1.42347E-3</v>
      </c>
      <c r="J1003">
        <v>0.995116</v>
      </c>
      <c r="K1003">
        <v>0</v>
      </c>
      <c r="L1003" t="s">
        <v>42</v>
      </c>
    </row>
    <row r="1004" spans="1:25" x14ac:dyDescent="0.25">
      <c r="A1004" t="s">
        <v>49</v>
      </c>
      <c r="B1004">
        <v>11204.8</v>
      </c>
      <c r="C1004">
        <v>11200</v>
      </c>
      <c r="D1004">
        <v>11156.4</v>
      </c>
      <c r="E1004">
        <v>11136.4</v>
      </c>
      <c r="F1004">
        <v>72.291600000000003</v>
      </c>
      <c r="G1004">
        <v>0</v>
      </c>
      <c r="H1004">
        <v>72.227800000000002</v>
      </c>
      <c r="I1004">
        <v>1.3894599999999999E-3</v>
      </c>
      <c r="J1004">
        <v>0.995116</v>
      </c>
      <c r="K1004">
        <v>0</v>
      </c>
      <c r="L1004" t="s">
        <v>42</v>
      </c>
    </row>
    <row r="1005" spans="1:25" x14ac:dyDescent="0.25">
      <c r="A1005" t="s">
        <v>49</v>
      </c>
      <c r="B1005">
        <v>11184.2</v>
      </c>
      <c r="C1005">
        <v>11179.2</v>
      </c>
      <c r="D1005">
        <v>11136.1</v>
      </c>
      <c r="E1005">
        <v>11116.1</v>
      </c>
      <c r="F1005">
        <v>72.381500000000003</v>
      </c>
      <c r="G1005">
        <v>0</v>
      </c>
      <c r="H1005">
        <v>72.748699999999999</v>
      </c>
      <c r="I1005">
        <v>1.2330799999999999E-3</v>
      </c>
      <c r="J1005">
        <v>0.995116</v>
      </c>
      <c r="K1005">
        <v>0</v>
      </c>
      <c r="L1005" t="s">
        <v>42</v>
      </c>
    </row>
    <row r="1006" spans="1:25" x14ac:dyDescent="0.25">
      <c r="A1006" t="s">
        <v>49</v>
      </c>
      <c r="B1006">
        <v>11196.1</v>
      </c>
      <c r="C1006">
        <v>11191.4</v>
      </c>
      <c r="D1006">
        <v>11148</v>
      </c>
      <c r="E1006">
        <v>11127.7</v>
      </c>
      <c r="F1006">
        <v>72.236699999999999</v>
      </c>
      <c r="G1006">
        <v>0</v>
      </c>
      <c r="H1006">
        <v>71.926400000000001</v>
      </c>
      <c r="I1006">
        <v>1.2706600000000001E-3</v>
      </c>
      <c r="J1006">
        <v>0.995116</v>
      </c>
      <c r="K1006">
        <v>0</v>
      </c>
      <c r="L1006" t="s">
        <v>42</v>
      </c>
    </row>
    <row r="1007" spans="1:25" x14ac:dyDescent="0.25">
      <c r="A1007" t="s">
        <v>49</v>
      </c>
      <c r="B1007">
        <v>11313.7</v>
      </c>
      <c r="C1007">
        <v>11308.6</v>
      </c>
      <c r="D1007">
        <v>11264.6</v>
      </c>
      <c r="E1007">
        <v>11244.3</v>
      </c>
      <c r="F1007">
        <v>72.040899999999993</v>
      </c>
      <c r="G1007">
        <v>0</v>
      </c>
      <c r="H1007">
        <v>72.7821</v>
      </c>
      <c r="I1007">
        <v>1.2517299999999999E-3</v>
      </c>
      <c r="J1007">
        <v>0.995116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49</v>
      </c>
      <c r="B1008">
        <v>11242.3</v>
      </c>
      <c r="C1008">
        <v>11237.3</v>
      </c>
      <c r="D1008">
        <v>11193.7</v>
      </c>
      <c r="E1008">
        <v>11173.4</v>
      </c>
      <c r="F1008">
        <v>72.489000000000004</v>
      </c>
      <c r="G1008">
        <v>0</v>
      </c>
      <c r="H1008">
        <v>73.707400000000007</v>
      </c>
      <c r="I1008">
        <v>1.2310800000000001E-3</v>
      </c>
      <c r="J1008">
        <v>0.99511499999999997</v>
      </c>
      <c r="K1008">
        <v>0</v>
      </c>
      <c r="L1008" t="s">
        <v>42</v>
      </c>
      <c r="R1008">
        <f>AVERAGE(B959:B1008)</f>
        <v>11335.811999999998</v>
      </c>
      <c r="S1008">
        <f>AVERAGE(C959:C1008)</f>
        <v>11330.764000000001</v>
      </c>
      <c r="U1008">
        <f>_xlfn.VAR.P(B959:B1008)</f>
        <v>14768.494255999971</v>
      </c>
      <c r="V1008">
        <f>_xlfn.VAR.P(C959:C1008)</f>
        <v>14746.742303999999</v>
      </c>
      <c r="X1008">
        <f>1.96*SQRT(U1008)/50</f>
        <v>4.7638071973516931</v>
      </c>
      <c r="Y1008">
        <f>1.96*SQRT(V1008)/50</f>
        <v>4.7602976896427975</v>
      </c>
    </row>
    <row r="1009" spans="1:12" x14ac:dyDescent="0.25">
      <c r="A1009" t="s">
        <v>50</v>
      </c>
      <c r="B1009">
        <v>566996.41910000006</v>
      </c>
      <c r="C1009" t="s">
        <v>36</v>
      </c>
    </row>
    <row r="1010" spans="1:12" x14ac:dyDescent="0.25">
      <c r="A1010" t="s">
        <v>51</v>
      </c>
      <c r="B1010">
        <v>572.38499999999999</v>
      </c>
      <c r="C1010">
        <v>508.07100000000003</v>
      </c>
      <c r="D1010">
        <v>508.01400000000001</v>
      </c>
      <c r="E1010">
        <v>499.173</v>
      </c>
      <c r="F1010">
        <v>20.368500000000001</v>
      </c>
      <c r="G1010">
        <v>94.156800000000004</v>
      </c>
      <c r="H1010">
        <v>23.9605</v>
      </c>
      <c r="I1010">
        <v>1.2352400000000001E-3</v>
      </c>
      <c r="J1010">
        <v>0.995116</v>
      </c>
      <c r="K1010">
        <v>0</v>
      </c>
      <c r="L1010" t="s">
        <v>42</v>
      </c>
    </row>
    <row r="1011" spans="1:12" x14ac:dyDescent="0.25">
      <c r="A1011" t="s">
        <v>51</v>
      </c>
      <c r="B1011">
        <v>569.63300000000004</v>
      </c>
      <c r="C1011">
        <v>504.43799999999999</v>
      </c>
      <c r="D1011">
        <v>504.38499999999999</v>
      </c>
      <c r="E1011">
        <v>495.63299999999998</v>
      </c>
      <c r="F1011">
        <v>20.208300000000001</v>
      </c>
      <c r="G1011">
        <v>92.46</v>
      </c>
      <c r="H1011">
        <v>23.198799999999999</v>
      </c>
      <c r="I1011">
        <v>1.2305E-3</v>
      </c>
      <c r="J1011">
        <v>0.99511499999999997</v>
      </c>
      <c r="K1011">
        <v>0</v>
      </c>
      <c r="L1011" t="s">
        <v>42</v>
      </c>
    </row>
    <row r="1012" spans="1:12" x14ac:dyDescent="0.25">
      <c r="A1012" t="s">
        <v>51</v>
      </c>
      <c r="B1012">
        <v>568.63400000000001</v>
      </c>
      <c r="C1012">
        <v>506.262</v>
      </c>
      <c r="D1012">
        <v>506.20499999999998</v>
      </c>
      <c r="E1012">
        <v>497.37</v>
      </c>
      <c r="F1012">
        <v>19.867899999999999</v>
      </c>
      <c r="G1012">
        <v>92.331900000000005</v>
      </c>
      <c r="H1012">
        <v>23.067</v>
      </c>
      <c r="I1012">
        <v>1.2739699999999999E-3</v>
      </c>
      <c r="J1012">
        <v>0.995116</v>
      </c>
      <c r="K1012">
        <v>0</v>
      </c>
      <c r="L1012" t="s">
        <v>42</v>
      </c>
    </row>
    <row r="1013" spans="1:12" x14ac:dyDescent="0.25">
      <c r="A1013" t="s">
        <v>51</v>
      </c>
      <c r="B1013">
        <v>568.30899999999997</v>
      </c>
      <c r="C1013">
        <v>502.02699999999999</v>
      </c>
      <c r="D1013">
        <v>501.97500000000002</v>
      </c>
      <c r="E1013">
        <v>493.26900000000001</v>
      </c>
      <c r="F1013">
        <v>19.816800000000001</v>
      </c>
      <c r="G1013">
        <v>91.741500000000002</v>
      </c>
      <c r="H1013">
        <v>23.340900000000001</v>
      </c>
      <c r="I1013">
        <v>1.23208E-3</v>
      </c>
      <c r="J1013">
        <v>0.995116</v>
      </c>
      <c r="K1013">
        <v>0</v>
      </c>
      <c r="L1013" t="s">
        <v>42</v>
      </c>
    </row>
    <row r="1014" spans="1:12" x14ac:dyDescent="0.25">
      <c r="A1014" t="s">
        <v>51</v>
      </c>
      <c r="B1014">
        <v>574.87400000000002</v>
      </c>
      <c r="C1014">
        <v>509.108</v>
      </c>
      <c r="D1014">
        <v>509.04899999999998</v>
      </c>
      <c r="E1014">
        <v>500.13600000000002</v>
      </c>
      <c r="F1014">
        <v>20.142800000000001</v>
      </c>
      <c r="G1014">
        <v>93.292199999999994</v>
      </c>
      <c r="H1014">
        <v>23.398199999999999</v>
      </c>
      <c r="I1014">
        <v>1.40167E-3</v>
      </c>
      <c r="J1014">
        <v>0.995116</v>
      </c>
      <c r="K1014">
        <v>0</v>
      </c>
      <c r="L1014" t="s">
        <v>42</v>
      </c>
    </row>
    <row r="1015" spans="1:12" x14ac:dyDescent="0.25">
      <c r="A1015" t="s">
        <v>51</v>
      </c>
      <c r="B1015">
        <v>570.04700000000003</v>
      </c>
      <c r="C1015">
        <v>506.09100000000001</v>
      </c>
      <c r="D1015">
        <v>506.041</v>
      </c>
      <c r="E1015">
        <v>497.27100000000002</v>
      </c>
      <c r="F1015">
        <v>19.840599999999998</v>
      </c>
      <c r="G1015">
        <v>91.462400000000002</v>
      </c>
      <c r="H1015">
        <v>23.139700000000001</v>
      </c>
      <c r="I1015">
        <v>1.25449E-3</v>
      </c>
      <c r="J1015">
        <v>0.995116</v>
      </c>
      <c r="K1015">
        <v>0</v>
      </c>
      <c r="L1015" t="s">
        <v>42</v>
      </c>
    </row>
    <row r="1016" spans="1:12" x14ac:dyDescent="0.25">
      <c r="A1016" t="s">
        <v>51</v>
      </c>
      <c r="B1016">
        <v>584.755</v>
      </c>
      <c r="C1016">
        <v>520.26</v>
      </c>
      <c r="D1016">
        <v>520.20100000000002</v>
      </c>
      <c r="E1016">
        <v>510.61</v>
      </c>
      <c r="F1016">
        <v>20.1279</v>
      </c>
      <c r="G1016">
        <v>94.266000000000005</v>
      </c>
      <c r="H1016">
        <v>24.437000000000001</v>
      </c>
      <c r="I1016">
        <v>1.3288099999999999E-3</v>
      </c>
      <c r="J1016">
        <v>0.995116</v>
      </c>
      <c r="K1016">
        <v>0</v>
      </c>
      <c r="L1016" t="s">
        <v>42</v>
      </c>
    </row>
    <row r="1017" spans="1:12" x14ac:dyDescent="0.25">
      <c r="A1017" t="s">
        <v>51</v>
      </c>
      <c r="B1017">
        <v>573.93200000000002</v>
      </c>
      <c r="C1017">
        <v>508.44499999999999</v>
      </c>
      <c r="D1017">
        <v>508.387</v>
      </c>
      <c r="E1017">
        <v>499.577</v>
      </c>
      <c r="F1017">
        <v>20.022600000000001</v>
      </c>
      <c r="G1017">
        <v>93.165300000000002</v>
      </c>
      <c r="H1017">
        <v>23.280999999999999</v>
      </c>
      <c r="I1017">
        <v>1.2321400000000001E-3</v>
      </c>
      <c r="J1017">
        <v>0.995116</v>
      </c>
      <c r="K1017">
        <v>0</v>
      </c>
      <c r="L1017" t="s">
        <v>42</v>
      </c>
    </row>
    <row r="1018" spans="1:12" x14ac:dyDescent="0.25">
      <c r="A1018" t="s">
        <v>51</v>
      </c>
      <c r="B1018">
        <v>568.31899999999996</v>
      </c>
      <c r="C1018">
        <v>504.67200000000003</v>
      </c>
      <c r="D1018">
        <v>504.62299999999999</v>
      </c>
      <c r="E1018">
        <v>495.37799999999999</v>
      </c>
      <c r="F1018">
        <v>19.799299999999999</v>
      </c>
      <c r="G1018">
        <v>91.756299999999996</v>
      </c>
      <c r="H1018">
        <v>23.1492</v>
      </c>
      <c r="I1018">
        <v>1.2328300000000001E-3</v>
      </c>
      <c r="J1018">
        <v>0.99511400000000005</v>
      </c>
      <c r="K1018">
        <v>0</v>
      </c>
      <c r="L1018" t="s">
        <v>42</v>
      </c>
    </row>
    <row r="1019" spans="1:12" x14ac:dyDescent="0.25">
      <c r="A1019" t="s">
        <v>51</v>
      </c>
      <c r="B1019">
        <v>574.56600000000003</v>
      </c>
      <c r="C1019">
        <v>509.43200000000002</v>
      </c>
      <c r="D1019">
        <v>509.37599999999998</v>
      </c>
      <c r="E1019">
        <v>500.60899999999998</v>
      </c>
      <c r="F1019">
        <v>20.964600000000001</v>
      </c>
      <c r="G1019">
        <v>92.398700000000005</v>
      </c>
      <c r="H1019">
        <v>23.2807</v>
      </c>
      <c r="I1019">
        <v>1.26085E-3</v>
      </c>
      <c r="J1019">
        <v>0.995116</v>
      </c>
      <c r="K1019">
        <v>0</v>
      </c>
      <c r="L1019" t="s">
        <v>42</v>
      </c>
    </row>
    <row r="1020" spans="1:12" x14ac:dyDescent="0.25">
      <c r="A1020" t="s">
        <v>51</v>
      </c>
      <c r="B1020">
        <v>567.09500000000003</v>
      </c>
      <c r="C1020">
        <v>503.40600000000001</v>
      </c>
      <c r="D1020">
        <v>503.35</v>
      </c>
      <c r="E1020">
        <v>494.596</v>
      </c>
      <c r="F1020">
        <v>19.912199999999999</v>
      </c>
      <c r="G1020">
        <v>92.933099999999996</v>
      </c>
      <c r="H1020">
        <v>24.188300000000002</v>
      </c>
      <c r="I1020">
        <v>1.2444699999999999E-3</v>
      </c>
      <c r="J1020">
        <v>0.995116</v>
      </c>
      <c r="K1020">
        <v>0</v>
      </c>
      <c r="L1020" t="s">
        <v>42</v>
      </c>
    </row>
    <row r="1021" spans="1:12" x14ac:dyDescent="0.25">
      <c r="A1021" t="s">
        <v>51</v>
      </c>
      <c r="B1021">
        <v>569.83600000000001</v>
      </c>
      <c r="C1021">
        <v>506.995</v>
      </c>
      <c r="D1021">
        <v>506.94200000000001</v>
      </c>
      <c r="E1021">
        <v>498.15699999999998</v>
      </c>
      <c r="F1021">
        <v>20.228000000000002</v>
      </c>
      <c r="G1021">
        <v>92.967699999999994</v>
      </c>
      <c r="H1021">
        <v>23.591000000000001</v>
      </c>
      <c r="I1021">
        <v>1.24226E-3</v>
      </c>
      <c r="J1021">
        <v>0.995116</v>
      </c>
      <c r="K1021">
        <v>0</v>
      </c>
      <c r="L1021" t="s">
        <v>42</v>
      </c>
    </row>
    <row r="1022" spans="1:12" x14ac:dyDescent="0.25">
      <c r="A1022" t="s">
        <v>51</v>
      </c>
      <c r="B1022">
        <v>565.29899999999998</v>
      </c>
      <c r="C1022">
        <v>501.05500000000001</v>
      </c>
      <c r="D1022">
        <v>501</v>
      </c>
      <c r="E1022">
        <v>492.27100000000002</v>
      </c>
      <c r="F1022">
        <v>19.8415</v>
      </c>
      <c r="G1022">
        <v>92.026300000000006</v>
      </c>
      <c r="H1022">
        <v>23.314399999999999</v>
      </c>
      <c r="I1022">
        <v>1.2389899999999999E-3</v>
      </c>
      <c r="J1022">
        <v>0.99511499999999997</v>
      </c>
      <c r="K1022">
        <v>0</v>
      </c>
      <c r="L1022" t="s">
        <v>42</v>
      </c>
    </row>
    <row r="1023" spans="1:12" x14ac:dyDescent="0.25">
      <c r="A1023" t="s">
        <v>51</v>
      </c>
      <c r="B1023">
        <v>575.88300000000004</v>
      </c>
      <c r="C1023">
        <v>513.447</v>
      </c>
      <c r="D1023">
        <v>513.39200000000005</v>
      </c>
      <c r="E1023">
        <v>504.63400000000001</v>
      </c>
      <c r="F1023">
        <v>19.928000000000001</v>
      </c>
      <c r="G1023">
        <v>92.309200000000004</v>
      </c>
      <c r="H1023">
        <v>23.3353</v>
      </c>
      <c r="I1023">
        <v>1.2907299999999999E-3</v>
      </c>
      <c r="J1023">
        <v>0.995116</v>
      </c>
      <c r="K1023">
        <v>0</v>
      </c>
      <c r="L1023" t="s">
        <v>42</v>
      </c>
    </row>
    <row r="1024" spans="1:12" x14ac:dyDescent="0.25">
      <c r="A1024" t="s">
        <v>51</v>
      </c>
      <c r="B1024">
        <v>585.03200000000004</v>
      </c>
      <c r="C1024">
        <v>521.64300000000003</v>
      </c>
      <c r="D1024">
        <v>521.57500000000005</v>
      </c>
      <c r="E1024">
        <v>512.43899999999996</v>
      </c>
      <c r="F1024">
        <v>20.761299999999999</v>
      </c>
      <c r="G1024">
        <v>97.973299999999995</v>
      </c>
      <c r="H1024">
        <v>24.862500000000001</v>
      </c>
      <c r="I1024">
        <v>1.2331200000000001E-3</v>
      </c>
      <c r="J1024">
        <v>0.995116</v>
      </c>
      <c r="K1024">
        <v>0</v>
      </c>
      <c r="L1024" t="s">
        <v>42</v>
      </c>
    </row>
    <row r="1025" spans="1:12" x14ac:dyDescent="0.25">
      <c r="A1025" t="s">
        <v>51</v>
      </c>
      <c r="B1025">
        <v>601.577</v>
      </c>
      <c r="C1025">
        <v>534.45000000000005</v>
      </c>
      <c r="D1025">
        <v>534.38099999999997</v>
      </c>
      <c r="E1025">
        <v>525.27200000000005</v>
      </c>
      <c r="F1025">
        <v>20.9725</v>
      </c>
      <c r="G1025">
        <v>99.578900000000004</v>
      </c>
      <c r="H1025">
        <v>24.3688</v>
      </c>
      <c r="I1025">
        <v>1.2312499999999999E-3</v>
      </c>
      <c r="J1025">
        <v>0.995116</v>
      </c>
      <c r="K1025">
        <v>0</v>
      </c>
      <c r="L1025" t="s">
        <v>42</v>
      </c>
    </row>
    <row r="1026" spans="1:12" x14ac:dyDescent="0.25">
      <c r="A1026" t="s">
        <v>51</v>
      </c>
      <c r="B1026">
        <v>601.76900000000001</v>
      </c>
      <c r="C1026">
        <v>531.64</v>
      </c>
      <c r="D1026">
        <v>531.56799999999998</v>
      </c>
      <c r="E1026">
        <v>522.27800000000002</v>
      </c>
      <c r="F1026">
        <v>20.662600000000001</v>
      </c>
      <c r="G1026">
        <v>98.164299999999997</v>
      </c>
      <c r="H1026">
        <v>24.177600000000002</v>
      </c>
      <c r="I1026">
        <v>1.2309899999999999E-3</v>
      </c>
      <c r="J1026">
        <v>0.995116</v>
      </c>
      <c r="K1026">
        <v>0</v>
      </c>
      <c r="L1026" t="s">
        <v>42</v>
      </c>
    </row>
    <row r="1027" spans="1:12" x14ac:dyDescent="0.25">
      <c r="A1027" t="s">
        <v>51</v>
      </c>
      <c r="B1027">
        <v>593.49699999999996</v>
      </c>
      <c r="C1027">
        <v>524.54</v>
      </c>
      <c r="D1027">
        <v>524.47900000000004</v>
      </c>
      <c r="E1027">
        <v>515.34400000000005</v>
      </c>
      <c r="F1027">
        <v>20.803100000000001</v>
      </c>
      <c r="G1027">
        <v>95.953999999999994</v>
      </c>
      <c r="H1027">
        <v>24.130600000000001</v>
      </c>
      <c r="I1027">
        <v>1.23011E-3</v>
      </c>
      <c r="J1027">
        <v>0.995116</v>
      </c>
      <c r="K1027">
        <v>0</v>
      </c>
      <c r="L1027" t="s">
        <v>42</v>
      </c>
    </row>
    <row r="1028" spans="1:12" x14ac:dyDescent="0.25">
      <c r="A1028" t="s">
        <v>51</v>
      </c>
      <c r="B1028">
        <v>599.74699999999996</v>
      </c>
      <c r="C1028">
        <v>532.32299999999998</v>
      </c>
      <c r="D1028">
        <v>532.25300000000004</v>
      </c>
      <c r="E1028">
        <v>523.06799999999998</v>
      </c>
      <c r="F1028">
        <v>21.0214</v>
      </c>
      <c r="G1028">
        <v>97.065100000000001</v>
      </c>
      <c r="H1028">
        <v>24.320799999999998</v>
      </c>
      <c r="I1028">
        <v>1.27392E-3</v>
      </c>
      <c r="J1028">
        <v>0.99511499999999997</v>
      </c>
      <c r="K1028">
        <v>0</v>
      </c>
      <c r="L1028" t="s">
        <v>42</v>
      </c>
    </row>
    <row r="1029" spans="1:12" x14ac:dyDescent="0.25">
      <c r="A1029" t="s">
        <v>51</v>
      </c>
      <c r="B1029">
        <v>602.63699999999994</v>
      </c>
      <c r="C1029">
        <v>535.202</v>
      </c>
      <c r="D1029">
        <v>535.13800000000003</v>
      </c>
      <c r="E1029">
        <v>525.74099999999999</v>
      </c>
      <c r="F1029">
        <v>21.1968</v>
      </c>
      <c r="G1029">
        <v>97.118600000000001</v>
      </c>
      <c r="H1029">
        <v>24.433700000000002</v>
      </c>
      <c r="I1029">
        <v>1.2315E-3</v>
      </c>
      <c r="J1029">
        <v>0.995116</v>
      </c>
      <c r="K1029">
        <v>0</v>
      </c>
      <c r="L1029" t="s">
        <v>42</v>
      </c>
    </row>
    <row r="1030" spans="1:12" x14ac:dyDescent="0.25">
      <c r="A1030" t="s">
        <v>51</v>
      </c>
      <c r="B1030">
        <v>594.45600000000002</v>
      </c>
      <c r="C1030">
        <v>527.98</v>
      </c>
      <c r="D1030">
        <v>527.91200000000003</v>
      </c>
      <c r="E1030">
        <v>518.59199999999998</v>
      </c>
      <c r="F1030">
        <v>20.682300000000001</v>
      </c>
      <c r="G1030">
        <v>98.067400000000006</v>
      </c>
      <c r="H1030">
        <v>24.061399999999999</v>
      </c>
      <c r="I1030">
        <v>1.2836600000000001E-3</v>
      </c>
      <c r="J1030">
        <v>0.995116</v>
      </c>
      <c r="K1030">
        <v>0</v>
      </c>
      <c r="L1030" t="s">
        <v>42</v>
      </c>
    </row>
    <row r="1031" spans="1:12" x14ac:dyDescent="0.25">
      <c r="A1031" t="s">
        <v>51</v>
      </c>
      <c r="B1031">
        <v>595.02599999999995</v>
      </c>
      <c r="C1031">
        <v>525.91700000000003</v>
      </c>
      <c r="D1031">
        <v>525.84900000000005</v>
      </c>
      <c r="E1031">
        <v>516.23</v>
      </c>
      <c r="F1031">
        <v>20.5854</v>
      </c>
      <c r="G1031">
        <v>97.1083</v>
      </c>
      <c r="H1031">
        <v>24.081399999999999</v>
      </c>
      <c r="I1031">
        <v>1.23441E-3</v>
      </c>
      <c r="J1031">
        <v>0.99511400000000005</v>
      </c>
      <c r="K1031">
        <v>0</v>
      </c>
      <c r="L1031" t="s">
        <v>42</v>
      </c>
    </row>
    <row r="1032" spans="1:12" x14ac:dyDescent="0.25">
      <c r="A1032" t="s">
        <v>51</v>
      </c>
      <c r="B1032">
        <v>590.47500000000002</v>
      </c>
      <c r="C1032">
        <v>523.39700000000005</v>
      </c>
      <c r="D1032">
        <v>523.33900000000006</v>
      </c>
      <c r="E1032">
        <v>514.19100000000003</v>
      </c>
      <c r="F1032">
        <v>20.788599999999999</v>
      </c>
      <c r="G1032">
        <v>94.518600000000006</v>
      </c>
      <c r="H1032">
        <v>23.851099999999999</v>
      </c>
      <c r="I1032">
        <v>1.2309199999999999E-3</v>
      </c>
      <c r="J1032">
        <v>0.995116</v>
      </c>
      <c r="K1032">
        <v>0</v>
      </c>
      <c r="L1032" t="s">
        <v>42</v>
      </c>
    </row>
    <row r="1033" spans="1:12" x14ac:dyDescent="0.25">
      <c r="A1033" t="s">
        <v>51</v>
      </c>
      <c r="B1033">
        <v>593.26099999999997</v>
      </c>
      <c r="C1033">
        <v>526.12400000000002</v>
      </c>
      <c r="D1033">
        <v>526.06500000000005</v>
      </c>
      <c r="E1033">
        <v>516.95699999999999</v>
      </c>
      <c r="F1033">
        <v>20.754300000000001</v>
      </c>
      <c r="G1033">
        <v>94.996600000000001</v>
      </c>
      <c r="H1033">
        <v>24.1373</v>
      </c>
      <c r="I1033">
        <v>1.2313199999999999E-3</v>
      </c>
      <c r="J1033">
        <v>0.995116</v>
      </c>
      <c r="K1033">
        <v>0</v>
      </c>
      <c r="L1033" t="s">
        <v>42</v>
      </c>
    </row>
    <row r="1034" spans="1:12" x14ac:dyDescent="0.25">
      <c r="A1034" t="s">
        <v>51</v>
      </c>
      <c r="B1034">
        <v>594.97</v>
      </c>
      <c r="C1034">
        <v>529.19799999999998</v>
      </c>
      <c r="D1034">
        <v>529.13300000000004</v>
      </c>
      <c r="E1034">
        <v>520.02200000000005</v>
      </c>
      <c r="F1034">
        <v>20.795200000000001</v>
      </c>
      <c r="G1034">
        <v>97.898899999999998</v>
      </c>
      <c r="H1034">
        <v>24.056000000000001</v>
      </c>
      <c r="I1034">
        <v>1.23712E-3</v>
      </c>
      <c r="J1034">
        <v>0.99511499999999997</v>
      </c>
      <c r="K1034">
        <v>0</v>
      </c>
      <c r="L1034" t="s">
        <v>42</v>
      </c>
    </row>
    <row r="1035" spans="1:12" x14ac:dyDescent="0.25">
      <c r="A1035" t="s">
        <v>51</v>
      </c>
      <c r="B1035">
        <v>601.54700000000003</v>
      </c>
      <c r="C1035">
        <v>535.16399999999999</v>
      </c>
      <c r="D1035">
        <v>535.09699999999998</v>
      </c>
      <c r="E1035">
        <v>525.79399999999998</v>
      </c>
      <c r="F1035">
        <v>21.212499999999999</v>
      </c>
      <c r="G1035">
        <v>98.797399999999996</v>
      </c>
      <c r="H1035">
        <v>24.608699999999999</v>
      </c>
      <c r="I1035">
        <v>1.23215E-3</v>
      </c>
      <c r="J1035">
        <v>0.995116</v>
      </c>
      <c r="K1035">
        <v>0</v>
      </c>
      <c r="L1035" t="s">
        <v>42</v>
      </c>
    </row>
    <row r="1036" spans="1:12" x14ac:dyDescent="0.25">
      <c r="A1036" t="s">
        <v>51</v>
      </c>
      <c r="B1036">
        <v>606.18600000000004</v>
      </c>
      <c r="C1036">
        <v>537.452</v>
      </c>
      <c r="D1036">
        <v>537.37699999999995</v>
      </c>
      <c r="E1036">
        <v>528.03899999999999</v>
      </c>
      <c r="F1036">
        <v>21.193999999999999</v>
      </c>
      <c r="G1036">
        <v>100.572</v>
      </c>
      <c r="H1036">
        <v>24.681899999999999</v>
      </c>
      <c r="I1036">
        <v>1.2421699999999999E-3</v>
      </c>
      <c r="J1036">
        <v>0.99511499999999997</v>
      </c>
      <c r="K1036">
        <v>0</v>
      </c>
      <c r="L1036" t="s">
        <v>42</v>
      </c>
    </row>
    <row r="1037" spans="1:12" x14ac:dyDescent="0.25">
      <c r="A1037" t="s">
        <v>51</v>
      </c>
      <c r="B1037">
        <v>583.59799999999996</v>
      </c>
      <c r="C1037">
        <v>518.69799999999998</v>
      </c>
      <c r="D1037">
        <v>518.63699999999994</v>
      </c>
      <c r="E1037">
        <v>509.60700000000003</v>
      </c>
      <c r="F1037">
        <v>20.802499999999998</v>
      </c>
      <c r="G1037">
        <v>95.813599999999994</v>
      </c>
      <c r="H1037">
        <v>24.371500000000001</v>
      </c>
      <c r="I1037">
        <v>1.2464799999999999E-3</v>
      </c>
      <c r="J1037">
        <v>0.99511499999999997</v>
      </c>
      <c r="K1037">
        <v>0</v>
      </c>
      <c r="L1037" t="s">
        <v>42</v>
      </c>
    </row>
    <row r="1038" spans="1:12" x14ac:dyDescent="0.25">
      <c r="A1038" t="s">
        <v>51</v>
      </c>
      <c r="B1038">
        <v>586.78899999999999</v>
      </c>
      <c r="C1038">
        <v>523.68299999999999</v>
      </c>
      <c r="D1038">
        <v>523.62199999999996</v>
      </c>
      <c r="E1038">
        <v>514.52200000000005</v>
      </c>
      <c r="F1038">
        <v>20.485700000000001</v>
      </c>
      <c r="G1038">
        <v>95.808099999999996</v>
      </c>
      <c r="H1038">
        <v>24.112300000000001</v>
      </c>
      <c r="I1038">
        <v>1.2854299999999999E-3</v>
      </c>
      <c r="J1038">
        <v>0.995116</v>
      </c>
      <c r="K1038">
        <v>0</v>
      </c>
      <c r="L1038" t="s">
        <v>42</v>
      </c>
    </row>
    <row r="1039" spans="1:12" x14ac:dyDescent="0.25">
      <c r="A1039" t="s">
        <v>51</v>
      </c>
      <c r="B1039">
        <v>591.52499999999998</v>
      </c>
      <c r="C1039">
        <v>524.84699999999998</v>
      </c>
      <c r="D1039">
        <v>524.78499999999997</v>
      </c>
      <c r="E1039">
        <v>515.64700000000005</v>
      </c>
      <c r="F1039">
        <v>20.497499999999999</v>
      </c>
      <c r="G1039">
        <v>95.0565</v>
      </c>
      <c r="H1039">
        <v>23.813300000000002</v>
      </c>
      <c r="I1039">
        <v>1.23036E-3</v>
      </c>
      <c r="J1039">
        <v>0.995116</v>
      </c>
      <c r="K1039">
        <v>0</v>
      </c>
      <c r="L1039" t="s">
        <v>42</v>
      </c>
    </row>
    <row r="1040" spans="1:12" x14ac:dyDescent="0.25">
      <c r="A1040" t="s">
        <v>51</v>
      </c>
      <c r="B1040">
        <v>586.84699999999998</v>
      </c>
      <c r="C1040">
        <v>519.93700000000001</v>
      </c>
      <c r="D1040">
        <v>519.87900000000002</v>
      </c>
      <c r="E1040">
        <v>510.60399999999998</v>
      </c>
      <c r="F1040">
        <v>20.561299999999999</v>
      </c>
      <c r="G1040">
        <v>94.125399999999999</v>
      </c>
      <c r="H1040">
        <v>23.8307</v>
      </c>
      <c r="I1040">
        <v>1.23139E-3</v>
      </c>
      <c r="J1040">
        <v>0.995116</v>
      </c>
      <c r="K1040">
        <v>0</v>
      </c>
      <c r="L1040" t="s">
        <v>42</v>
      </c>
    </row>
    <row r="1041" spans="1:12" x14ac:dyDescent="0.25">
      <c r="A1041" t="s">
        <v>51</v>
      </c>
      <c r="B1041">
        <v>603.94000000000005</v>
      </c>
      <c r="C1041">
        <v>538.67600000000004</v>
      </c>
      <c r="D1041">
        <v>538.60699999999997</v>
      </c>
      <c r="E1041">
        <v>529.33799999999997</v>
      </c>
      <c r="F1041">
        <v>21.240200000000002</v>
      </c>
      <c r="G1041">
        <v>100.051</v>
      </c>
      <c r="H1041">
        <v>24.631799999999998</v>
      </c>
      <c r="I1041">
        <v>1.26439E-3</v>
      </c>
      <c r="J1041">
        <v>0.99511300000000003</v>
      </c>
      <c r="K1041">
        <v>0</v>
      </c>
      <c r="L1041" t="s">
        <v>42</v>
      </c>
    </row>
    <row r="1042" spans="1:12" x14ac:dyDescent="0.25">
      <c r="A1042" t="s">
        <v>51</v>
      </c>
      <c r="B1042">
        <v>598.13300000000004</v>
      </c>
      <c r="C1042">
        <v>528.54700000000003</v>
      </c>
      <c r="D1042">
        <v>528.48199999999997</v>
      </c>
      <c r="E1042">
        <v>519.18399999999997</v>
      </c>
      <c r="F1042">
        <v>20.8489</v>
      </c>
      <c r="G1042">
        <v>99.011799999999994</v>
      </c>
      <c r="H1042">
        <v>24.409400000000002</v>
      </c>
      <c r="I1042">
        <v>1.23087E-3</v>
      </c>
      <c r="J1042">
        <v>0.99511499999999997</v>
      </c>
      <c r="K1042">
        <v>0</v>
      </c>
      <c r="L1042" t="s">
        <v>42</v>
      </c>
    </row>
    <row r="1043" spans="1:12" x14ac:dyDescent="0.25">
      <c r="A1043" t="s">
        <v>51</v>
      </c>
      <c r="B1043">
        <v>610.26</v>
      </c>
      <c r="C1043">
        <v>543.38699999999994</v>
      </c>
      <c r="D1043">
        <v>543.28499999999997</v>
      </c>
      <c r="E1043">
        <v>534.09799999999996</v>
      </c>
      <c r="F1043">
        <v>21.089300000000001</v>
      </c>
      <c r="G1043">
        <v>102.474</v>
      </c>
      <c r="H1043">
        <v>24.852</v>
      </c>
      <c r="I1043">
        <v>1.2300600000000001E-3</v>
      </c>
      <c r="J1043">
        <v>0.995116</v>
      </c>
      <c r="K1043">
        <v>0</v>
      </c>
      <c r="L1043" t="s">
        <v>42</v>
      </c>
    </row>
    <row r="1044" spans="1:12" x14ac:dyDescent="0.25">
      <c r="A1044" t="s">
        <v>51</v>
      </c>
      <c r="B1044">
        <v>629.45899999999995</v>
      </c>
      <c r="C1044">
        <v>559.06200000000001</v>
      </c>
      <c r="D1044">
        <v>558.97900000000004</v>
      </c>
      <c r="E1044">
        <v>549.37400000000002</v>
      </c>
      <c r="F1044">
        <v>22.210799999999999</v>
      </c>
      <c r="G1044">
        <v>104.76600000000001</v>
      </c>
      <c r="H1044">
        <v>25.5198</v>
      </c>
      <c r="I1044">
        <v>1.2396099999999999E-3</v>
      </c>
      <c r="J1044">
        <v>0.995116</v>
      </c>
      <c r="K1044">
        <v>0</v>
      </c>
      <c r="L1044" t="s">
        <v>42</v>
      </c>
    </row>
    <row r="1045" spans="1:12" x14ac:dyDescent="0.25">
      <c r="A1045" t="s">
        <v>51</v>
      </c>
      <c r="B1045">
        <v>616.95899999999995</v>
      </c>
      <c r="C1045">
        <v>548.70500000000004</v>
      </c>
      <c r="D1045">
        <v>548.61599999999999</v>
      </c>
      <c r="E1045">
        <v>538.99699999999996</v>
      </c>
      <c r="F1045">
        <v>21.580500000000001</v>
      </c>
      <c r="G1045">
        <v>102.929</v>
      </c>
      <c r="H1045">
        <v>25.164999999999999</v>
      </c>
      <c r="I1045">
        <v>1.23328E-3</v>
      </c>
      <c r="J1045">
        <v>0.995116</v>
      </c>
      <c r="K1045">
        <v>0</v>
      </c>
      <c r="L1045" t="s">
        <v>42</v>
      </c>
    </row>
    <row r="1046" spans="1:12" x14ac:dyDescent="0.25">
      <c r="A1046" t="s">
        <v>51</v>
      </c>
      <c r="B1046">
        <v>595.71400000000006</v>
      </c>
      <c r="C1046">
        <v>528.90099999999995</v>
      </c>
      <c r="D1046">
        <v>528.82899999999995</v>
      </c>
      <c r="E1046">
        <v>519.70399999999995</v>
      </c>
      <c r="F1046">
        <v>21.014900000000001</v>
      </c>
      <c r="G1046">
        <v>97.956400000000002</v>
      </c>
      <c r="H1046">
        <v>24.051300000000001</v>
      </c>
      <c r="I1046">
        <v>1.51228E-3</v>
      </c>
      <c r="J1046">
        <v>0.995116</v>
      </c>
      <c r="K1046">
        <v>0</v>
      </c>
      <c r="L1046" t="s">
        <v>42</v>
      </c>
    </row>
    <row r="1047" spans="1:12" x14ac:dyDescent="0.25">
      <c r="A1047" t="s">
        <v>51</v>
      </c>
      <c r="B1047">
        <v>625.798</v>
      </c>
      <c r="C1047">
        <v>555.52300000000002</v>
      </c>
      <c r="D1047">
        <v>555.42399999999998</v>
      </c>
      <c r="E1047">
        <v>546.02599999999995</v>
      </c>
      <c r="F1047">
        <v>21.4072</v>
      </c>
      <c r="G1047">
        <v>105.399</v>
      </c>
      <c r="H1047">
        <v>25.212700000000002</v>
      </c>
      <c r="I1047">
        <v>1.33683E-3</v>
      </c>
      <c r="J1047">
        <v>0.995116</v>
      </c>
      <c r="K1047">
        <v>0</v>
      </c>
      <c r="L1047" t="s">
        <v>42</v>
      </c>
    </row>
    <row r="1048" spans="1:12" x14ac:dyDescent="0.25">
      <c r="A1048" t="s">
        <v>51</v>
      </c>
      <c r="B1048">
        <v>619.72900000000004</v>
      </c>
      <c r="C1048">
        <v>551.59500000000003</v>
      </c>
      <c r="D1048">
        <v>551.50900000000001</v>
      </c>
      <c r="E1048">
        <v>541.96900000000005</v>
      </c>
      <c r="F1048">
        <v>21.628599999999999</v>
      </c>
      <c r="G1048">
        <v>102.614</v>
      </c>
      <c r="H1048">
        <v>24.753699999999998</v>
      </c>
      <c r="I1048">
        <v>1.2306999999999999E-3</v>
      </c>
      <c r="J1048">
        <v>0.99511499999999997</v>
      </c>
      <c r="K1048">
        <v>0</v>
      </c>
      <c r="L1048" t="s">
        <v>42</v>
      </c>
    </row>
    <row r="1049" spans="1:12" x14ac:dyDescent="0.25">
      <c r="A1049" t="s">
        <v>51</v>
      </c>
      <c r="B1049">
        <v>626.39599999999996</v>
      </c>
      <c r="C1049">
        <v>557.44299999999998</v>
      </c>
      <c r="D1049">
        <v>557.35699999999997</v>
      </c>
      <c r="E1049">
        <v>547.80399999999997</v>
      </c>
      <c r="F1049">
        <v>24.424800000000001</v>
      </c>
      <c r="G1049">
        <v>106.789</v>
      </c>
      <c r="H1049">
        <v>24.971800000000002</v>
      </c>
      <c r="I1049">
        <v>1.23379E-3</v>
      </c>
      <c r="J1049">
        <v>0.99511499999999997</v>
      </c>
      <c r="K1049">
        <v>0</v>
      </c>
      <c r="L1049" t="s">
        <v>42</v>
      </c>
    </row>
    <row r="1050" spans="1:12" x14ac:dyDescent="0.25">
      <c r="A1050" t="s">
        <v>51</v>
      </c>
      <c r="B1050">
        <v>613.74300000000005</v>
      </c>
      <c r="C1050">
        <v>545.97799999999995</v>
      </c>
      <c r="D1050">
        <v>545.89099999999996</v>
      </c>
      <c r="E1050">
        <v>536.29200000000003</v>
      </c>
      <c r="F1050">
        <v>21.796900000000001</v>
      </c>
      <c r="G1050">
        <v>106.535</v>
      </c>
      <c r="H1050">
        <v>24.7898</v>
      </c>
      <c r="I1050">
        <v>1.232E-3</v>
      </c>
      <c r="J1050">
        <v>0.995116</v>
      </c>
      <c r="K1050">
        <v>0</v>
      </c>
      <c r="L1050" t="s">
        <v>42</v>
      </c>
    </row>
    <row r="1051" spans="1:12" x14ac:dyDescent="0.25">
      <c r="A1051" t="s">
        <v>51</v>
      </c>
      <c r="B1051">
        <v>601.70799999999997</v>
      </c>
      <c r="C1051">
        <v>536.71699999999998</v>
      </c>
      <c r="D1051">
        <v>536.64099999999996</v>
      </c>
      <c r="E1051">
        <v>527.55499999999995</v>
      </c>
      <c r="F1051">
        <v>21.4682</v>
      </c>
      <c r="G1051">
        <v>98.7089</v>
      </c>
      <c r="H1051">
        <v>24.270900000000001</v>
      </c>
      <c r="I1051">
        <v>1.2322800000000001E-3</v>
      </c>
      <c r="J1051">
        <v>0.995116</v>
      </c>
      <c r="K1051">
        <v>0</v>
      </c>
      <c r="L1051" t="s">
        <v>42</v>
      </c>
    </row>
    <row r="1052" spans="1:12" x14ac:dyDescent="0.25">
      <c r="A1052" t="s">
        <v>51</v>
      </c>
      <c r="B1052">
        <v>600.89300000000003</v>
      </c>
      <c r="C1052">
        <v>536.65899999999999</v>
      </c>
      <c r="D1052">
        <v>536.58799999999997</v>
      </c>
      <c r="E1052">
        <v>527.38300000000004</v>
      </c>
      <c r="F1052">
        <v>21.447299999999998</v>
      </c>
      <c r="G1052">
        <v>99.781400000000005</v>
      </c>
      <c r="H1052">
        <v>25.416399999999999</v>
      </c>
      <c r="I1052">
        <v>1.2399399999999999E-3</v>
      </c>
      <c r="J1052">
        <v>0.995116</v>
      </c>
      <c r="K1052">
        <v>0</v>
      </c>
      <c r="L1052" t="s">
        <v>42</v>
      </c>
    </row>
    <row r="1053" spans="1:12" x14ac:dyDescent="0.25">
      <c r="A1053" t="s">
        <v>51</v>
      </c>
      <c r="B1053">
        <v>585.12400000000002</v>
      </c>
      <c r="C1053">
        <v>519.21100000000001</v>
      </c>
      <c r="D1053">
        <v>519.154</v>
      </c>
      <c r="E1053">
        <v>510.07</v>
      </c>
      <c r="F1053">
        <v>20.5458</v>
      </c>
      <c r="G1053">
        <v>94.139499999999998</v>
      </c>
      <c r="H1053">
        <v>23.8674</v>
      </c>
      <c r="I1053">
        <v>1.23258E-3</v>
      </c>
      <c r="J1053">
        <v>0.995116</v>
      </c>
      <c r="K1053">
        <v>0</v>
      </c>
      <c r="L1053" t="s">
        <v>42</v>
      </c>
    </row>
    <row r="1054" spans="1:12" x14ac:dyDescent="0.25">
      <c r="A1054" t="s">
        <v>51</v>
      </c>
      <c r="B1054">
        <v>588.83900000000006</v>
      </c>
      <c r="C1054">
        <v>521.02499999999998</v>
      </c>
      <c r="D1054">
        <v>520.96400000000006</v>
      </c>
      <c r="E1054">
        <v>511.887</v>
      </c>
      <c r="F1054">
        <v>20.561699999999998</v>
      </c>
      <c r="G1054">
        <v>94.343000000000004</v>
      </c>
      <c r="H1054">
        <v>24.203499999999998</v>
      </c>
      <c r="I1054">
        <v>1.23007E-3</v>
      </c>
      <c r="J1054">
        <v>0.995116</v>
      </c>
      <c r="K1054">
        <v>0</v>
      </c>
      <c r="L1054" t="s">
        <v>42</v>
      </c>
    </row>
    <row r="1055" spans="1:12" x14ac:dyDescent="0.25">
      <c r="A1055" t="s">
        <v>51</v>
      </c>
      <c r="B1055">
        <v>573.20600000000002</v>
      </c>
      <c r="C1055">
        <v>510.35</v>
      </c>
      <c r="D1055">
        <v>510.29700000000003</v>
      </c>
      <c r="E1055">
        <v>501.40899999999999</v>
      </c>
      <c r="F1055">
        <v>20.122</v>
      </c>
      <c r="G1055">
        <v>92.587400000000002</v>
      </c>
      <c r="H1055">
        <v>23.568999999999999</v>
      </c>
      <c r="I1055">
        <v>1.2523199999999999E-3</v>
      </c>
      <c r="J1055">
        <v>0.995116</v>
      </c>
      <c r="K1055">
        <v>0</v>
      </c>
      <c r="L1055" t="s">
        <v>42</v>
      </c>
    </row>
    <row r="1056" spans="1:12" x14ac:dyDescent="0.25">
      <c r="A1056" t="s">
        <v>51</v>
      </c>
      <c r="B1056">
        <v>590.78399999999999</v>
      </c>
      <c r="C1056">
        <v>526.45100000000002</v>
      </c>
      <c r="D1056">
        <v>526.38499999999999</v>
      </c>
      <c r="E1056">
        <v>517.30999999999995</v>
      </c>
      <c r="F1056">
        <v>20.6112</v>
      </c>
      <c r="G1056">
        <v>95.152699999999996</v>
      </c>
      <c r="H1056">
        <v>23.967199999999998</v>
      </c>
      <c r="I1056">
        <v>1.23139E-3</v>
      </c>
      <c r="J1056">
        <v>0.99511499999999997</v>
      </c>
      <c r="K1056">
        <v>0</v>
      </c>
      <c r="L1056" t="s">
        <v>42</v>
      </c>
    </row>
    <row r="1057" spans="1:25" x14ac:dyDescent="0.25">
      <c r="A1057" t="s">
        <v>51</v>
      </c>
      <c r="B1057">
        <v>574.94600000000003</v>
      </c>
      <c r="C1057">
        <v>506.173</v>
      </c>
      <c r="D1057">
        <v>506.11599999999999</v>
      </c>
      <c r="E1057">
        <v>497.18799999999999</v>
      </c>
      <c r="F1057">
        <v>20.380400000000002</v>
      </c>
      <c r="G1057">
        <v>92.321700000000007</v>
      </c>
      <c r="H1057">
        <v>23.776</v>
      </c>
      <c r="I1057">
        <v>1.23704E-3</v>
      </c>
      <c r="J1057">
        <v>0.995116</v>
      </c>
      <c r="K1057">
        <v>0</v>
      </c>
      <c r="L1057" t="s">
        <v>42</v>
      </c>
    </row>
    <row r="1058" spans="1:25" x14ac:dyDescent="0.25">
      <c r="A1058" t="s">
        <v>51</v>
      </c>
      <c r="B1058">
        <v>581.84100000000001</v>
      </c>
      <c r="C1058">
        <v>515.35199999999998</v>
      </c>
      <c r="D1058">
        <v>515.29499999999996</v>
      </c>
      <c r="E1058">
        <v>506.36599999999999</v>
      </c>
      <c r="F1058">
        <v>20.0748</v>
      </c>
      <c r="G1058">
        <v>92.879099999999994</v>
      </c>
      <c r="H1058">
        <v>23.610499999999998</v>
      </c>
      <c r="I1058">
        <v>1.24573E-3</v>
      </c>
      <c r="J1058">
        <v>0.995116</v>
      </c>
      <c r="K1058">
        <v>0</v>
      </c>
      <c r="L1058" t="s">
        <v>42</v>
      </c>
    </row>
    <row r="1059" spans="1:25" x14ac:dyDescent="0.25">
      <c r="A1059" t="s">
        <v>51</v>
      </c>
      <c r="B1059">
        <v>582.04999999999995</v>
      </c>
      <c r="C1059">
        <v>515.29399999999998</v>
      </c>
      <c r="D1059">
        <v>515.23599999999999</v>
      </c>
      <c r="E1059">
        <v>506.279</v>
      </c>
      <c r="F1059">
        <v>20.139399999999998</v>
      </c>
      <c r="G1059">
        <v>95.396500000000003</v>
      </c>
      <c r="H1059">
        <v>23.886199999999999</v>
      </c>
      <c r="I1059">
        <v>1.2413299999999999E-3</v>
      </c>
      <c r="J1059">
        <v>0.995116</v>
      </c>
      <c r="K1059">
        <v>0</v>
      </c>
      <c r="L1059" t="s">
        <v>42</v>
      </c>
    </row>
    <row r="1060" spans="1:25" x14ac:dyDescent="0.25">
      <c r="A1060" t="s">
        <v>51</v>
      </c>
      <c r="B1060">
        <v>587.21500000000003</v>
      </c>
      <c r="C1060">
        <v>521.48400000000004</v>
      </c>
      <c r="D1060">
        <v>521.42399999999998</v>
      </c>
      <c r="E1060">
        <v>512.45100000000002</v>
      </c>
      <c r="F1060">
        <v>20.5108</v>
      </c>
      <c r="G1060">
        <v>94.933000000000007</v>
      </c>
      <c r="H1060">
        <v>23.977599999999999</v>
      </c>
      <c r="I1060">
        <v>1.2357100000000001E-3</v>
      </c>
      <c r="J1060">
        <v>0.99511499999999997</v>
      </c>
      <c r="K1060">
        <v>0</v>
      </c>
      <c r="L1060" t="s">
        <v>42</v>
      </c>
    </row>
    <row r="1061" spans="1:25" x14ac:dyDescent="0.25">
      <c r="A1061" t="s">
        <v>51</v>
      </c>
      <c r="B1061">
        <v>586.49199999999996</v>
      </c>
      <c r="C1061">
        <v>518.73199999999997</v>
      </c>
      <c r="D1061">
        <v>518.66800000000001</v>
      </c>
      <c r="E1061">
        <v>509.77</v>
      </c>
      <c r="F1061">
        <v>20.0809</v>
      </c>
      <c r="G1061">
        <v>95.450999999999993</v>
      </c>
      <c r="H1061">
        <v>23.3917</v>
      </c>
      <c r="I1061">
        <v>1.2745499999999999E-3</v>
      </c>
      <c r="J1061">
        <v>0.995116</v>
      </c>
      <c r="K1061">
        <v>0</v>
      </c>
      <c r="L1061" t="s">
        <v>42</v>
      </c>
    </row>
    <row r="1062" spans="1:25" x14ac:dyDescent="0.25">
      <c r="A1062" t="s">
        <v>51</v>
      </c>
      <c r="B1062">
        <v>572.178</v>
      </c>
      <c r="C1062">
        <v>506.30200000000002</v>
      </c>
      <c r="D1062">
        <v>506.24599999999998</v>
      </c>
      <c r="E1062">
        <v>497.50400000000002</v>
      </c>
      <c r="F1062">
        <v>19.778199999999998</v>
      </c>
      <c r="G1062">
        <v>92.461600000000004</v>
      </c>
      <c r="H1062">
        <v>23.354099999999999</v>
      </c>
      <c r="I1062">
        <v>1.2399799999999999E-3</v>
      </c>
      <c r="J1062">
        <v>0.99511499999999997</v>
      </c>
      <c r="K1062">
        <v>0</v>
      </c>
      <c r="L1062" t="s">
        <v>42</v>
      </c>
    </row>
    <row r="1063" spans="1:25" x14ac:dyDescent="0.25">
      <c r="A1063" t="s">
        <v>51</v>
      </c>
      <c r="B1063">
        <v>568.07899999999995</v>
      </c>
      <c r="C1063">
        <v>502.82499999999999</v>
      </c>
      <c r="D1063">
        <v>502.77499999999998</v>
      </c>
      <c r="E1063">
        <v>493.779</v>
      </c>
      <c r="F1063">
        <v>19.730499999999999</v>
      </c>
      <c r="G1063">
        <v>91.748900000000006</v>
      </c>
      <c r="H1063">
        <v>23.163699999999999</v>
      </c>
      <c r="I1063">
        <v>1.2306000000000001E-3</v>
      </c>
      <c r="J1063">
        <v>0.995116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51</v>
      </c>
      <c r="B1064">
        <v>573.01199999999994</v>
      </c>
      <c r="C1064">
        <v>510.12799999999999</v>
      </c>
      <c r="D1064">
        <v>510.07299999999998</v>
      </c>
      <c r="E1064">
        <v>501.3</v>
      </c>
      <c r="F1064">
        <v>19.759799999999998</v>
      </c>
      <c r="G1064">
        <v>91.986900000000006</v>
      </c>
      <c r="H1064">
        <v>23.102699999999999</v>
      </c>
      <c r="I1064">
        <v>1.40369E-3</v>
      </c>
      <c r="J1064">
        <v>0.995116</v>
      </c>
      <c r="K1064">
        <v>0</v>
      </c>
      <c r="L1064" t="s">
        <v>42</v>
      </c>
      <c r="R1064">
        <f>AVERAGE(B1015:B1064)</f>
        <v>591.30337999999983</v>
      </c>
      <c r="S1064">
        <f>AVERAGE(C1015:C1064)</f>
        <v>525.01036000000011</v>
      </c>
      <c r="U1064">
        <f>_xlfn.VAR.P(B1015:B1064)</f>
        <v>264.38633303559988</v>
      </c>
      <c r="V1064">
        <f>_xlfn.VAR.P(C1015:C1064)</f>
        <v>221.36046727039994</v>
      </c>
      <c r="X1064">
        <f>1.96*SQRT(U1064)/50</f>
        <v>0.63739047278401029</v>
      </c>
      <c r="Y1064">
        <f>1.96*SQRT(V1064)/50</f>
        <v>0.58322495525001961</v>
      </c>
    </row>
    <row r="1065" spans="1:25" x14ac:dyDescent="0.25">
      <c r="A1065" t="s">
        <v>51</v>
      </c>
      <c r="B1065">
        <v>29759.992999999999</v>
      </c>
      <c r="C1065" t="s">
        <v>36</v>
      </c>
    </row>
    <row r="1066" spans="1:25" x14ac:dyDescent="0.25">
      <c r="A1066" t="s">
        <v>70</v>
      </c>
      <c r="B1066">
        <v>440.35700000000003</v>
      </c>
      <c r="C1066">
        <v>436.46600000000001</v>
      </c>
      <c r="D1066">
        <v>436.41500000000002</v>
      </c>
      <c r="E1066">
        <v>427.48700000000002</v>
      </c>
      <c r="F1066">
        <v>19.9498</v>
      </c>
      <c r="G1066">
        <v>0</v>
      </c>
      <c r="H1066">
        <v>23.066199999999998</v>
      </c>
      <c r="I1066">
        <v>1.23055E-3</v>
      </c>
      <c r="J1066">
        <v>0.995116</v>
      </c>
      <c r="K1066">
        <v>0</v>
      </c>
      <c r="L1066" t="s">
        <v>42</v>
      </c>
    </row>
    <row r="1067" spans="1:25" x14ac:dyDescent="0.25">
      <c r="A1067" t="s">
        <v>70</v>
      </c>
      <c r="B1067">
        <v>437.66699999999997</v>
      </c>
      <c r="C1067">
        <v>433.52</v>
      </c>
      <c r="D1067">
        <v>433.471</v>
      </c>
      <c r="E1067">
        <v>424.74099999999999</v>
      </c>
      <c r="F1067">
        <v>20.008600000000001</v>
      </c>
      <c r="G1067">
        <v>0</v>
      </c>
      <c r="H1067">
        <v>23.087900000000001</v>
      </c>
      <c r="I1067">
        <v>1.2995699999999999E-3</v>
      </c>
      <c r="J1067">
        <v>0.995116</v>
      </c>
      <c r="K1067">
        <v>0</v>
      </c>
      <c r="L1067" t="s">
        <v>42</v>
      </c>
    </row>
    <row r="1068" spans="1:25" x14ac:dyDescent="0.25">
      <c r="A1068" t="s">
        <v>70</v>
      </c>
      <c r="B1068">
        <v>446.90499999999997</v>
      </c>
      <c r="C1068">
        <v>436.65699999999998</v>
      </c>
      <c r="D1068">
        <v>436.49400000000003</v>
      </c>
      <c r="E1068">
        <v>426.67399999999998</v>
      </c>
      <c r="F1068">
        <v>21.4514</v>
      </c>
      <c r="G1068">
        <v>0</v>
      </c>
      <c r="H1068">
        <v>23.3645</v>
      </c>
      <c r="I1068">
        <v>1.24763E-3</v>
      </c>
      <c r="J1068">
        <v>0.99511499999999997</v>
      </c>
      <c r="K1068">
        <v>0</v>
      </c>
      <c r="L1068" t="s">
        <v>42</v>
      </c>
    </row>
    <row r="1069" spans="1:25" x14ac:dyDescent="0.25">
      <c r="A1069" t="s">
        <v>70</v>
      </c>
      <c r="B1069">
        <v>439.46100000000001</v>
      </c>
      <c r="C1069">
        <v>435.56599999999997</v>
      </c>
      <c r="D1069">
        <v>435.51299999999998</v>
      </c>
      <c r="E1069">
        <v>426.61900000000003</v>
      </c>
      <c r="F1069">
        <v>19.8232</v>
      </c>
      <c r="G1069">
        <v>0</v>
      </c>
      <c r="H1069">
        <v>22.9758</v>
      </c>
      <c r="I1069">
        <v>1.2833199999999999E-3</v>
      </c>
      <c r="J1069">
        <v>0.99511400000000005</v>
      </c>
      <c r="K1069">
        <v>0</v>
      </c>
      <c r="L1069" t="s">
        <v>42</v>
      </c>
    </row>
    <row r="1070" spans="1:25" x14ac:dyDescent="0.25">
      <c r="A1070" t="s">
        <v>70</v>
      </c>
      <c r="B1070">
        <v>445.55500000000001</v>
      </c>
      <c r="C1070">
        <v>441.64699999999999</v>
      </c>
      <c r="D1070">
        <v>441.596</v>
      </c>
      <c r="E1070">
        <v>432.81599999999997</v>
      </c>
      <c r="F1070">
        <v>20.177800000000001</v>
      </c>
      <c r="G1070">
        <v>0</v>
      </c>
      <c r="H1070">
        <v>24.269500000000001</v>
      </c>
      <c r="I1070">
        <v>1.2302599999999999E-3</v>
      </c>
      <c r="J1070">
        <v>0.995116</v>
      </c>
      <c r="K1070">
        <v>0</v>
      </c>
      <c r="L1070" t="s">
        <v>42</v>
      </c>
    </row>
    <row r="1071" spans="1:25" x14ac:dyDescent="0.25">
      <c r="A1071" t="s">
        <v>70</v>
      </c>
      <c r="B1071">
        <v>444.26299999999998</v>
      </c>
      <c r="C1071">
        <v>440.26299999999998</v>
      </c>
      <c r="D1071">
        <v>440.214</v>
      </c>
      <c r="E1071">
        <v>431.488</v>
      </c>
      <c r="F1071">
        <v>19.998799999999999</v>
      </c>
      <c r="G1071">
        <v>0</v>
      </c>
      <c r="H1071">
        <v>23.104700000000001</v>
      </c>
      <c r="I1071">
        <v>1.40632E-3</v>
      </c>
      <c r="J1071">
        <v>0.995116</v>
      </c>
      <c r="K1071">
        <v>0</v>
      </c>
      <c r="L1071" t="s">
        <v>42</v>
      </c>
    </row>
    <row r="1072" spans="1:25" x14ac:dyDescent="0.25">
      <c r="A1072" t="s">
        <v>70</v>
      </c>
      <c r="B1072">
        <v>449.18400000000003</v>
      </c>
      <c r="C1072">
        <v>445.08499999999998</v>
      </c>
      <c r="D1072">
        <v>445.03300000000002</v>
      </c>
      <c r="E1072">
        <v>436.27699999999999</v>
      </c>
      <c r="F1072">
        <v>19.8368</v>
      </c>
      <c r="G1072">
        <v>0</v>
      </c>
      <c r="H1072">
        <v>23.284500000000001</v>
      </c>
      <c r="I1072">
        <v>1.2354899999999999E-3</v>
      </c>
      <c r="J1072">
        <v>0.995116</v>
      </c>
      <c r="K1072">
        <v>0</v>
      </c>
      <c r="L1072" t="s">
        <v>42</v>
      </c>
    </row>
    <row r="1073" spans="1:12" x14ac:dyDescent="0.25">
      <c r="A1073" t="s">
        <v>70</v>
      </c>
      <c r="B1073">
        <v>440.09800000000001</v>
      </c>
      <c r="C1073">
        <v>436.18799999999999</v>
      </c>
      <c r="D1073">
        <v>436.13900000000001</v>
      </c>
      <c r="E1073">
        <v>427.23399999999998</v>
      </c>
      <c r="F1073">
        <v>20.439</v>
      </c>
      <c r="G1073">
        <v>0</v>
      </c>
      <c r="H1073">
        <v>23.1587</v>
      </c>
      <c r="I1073">
        <v>1.2738000000000001E-3</v>
      </c>
      <c r="J1073">
        <v>0.995116</v>
      </c>
      <c r="K1073">
        <v>0</v>
      </c>
      <c r="L1073" t="s">
        <v>42</v>
      </c>
    </row>
    <row r="1074" spans="1:12" x14ac:dyDescent="0.25">
      <c r="A1074" t="s">
        <v>70</v>
      </c>
      <c r="B1074">
        <v>441.56099999999998</v>
      </c>
      <c r="C1074">
        <v>437.642</v>
      </c>
      <c r="D1074">
        <v>437.584</v>
      </c>
      <c r="E1074">
        <v>428.803</v>
      </c>
      <c r="F1074">
        <v>20.872199999999999</v>
      </c>
      <c r="G1074">
        <v>0</v>
      </c>
      <c r="H1074">
        <v>24.4313</v>
      </c>
      <c r="I1074">
        <v>1.3172699999999999E-3</v>
      </c>
      <c r="J1074">
        <v>0.995116</v>
      </c>
      <c r="K1074">
        <v>0</v>
      </c>
      <c r="L1074" t="s">
        <v>42</v>
      </c>
    </row>
    <row r="1075" spans="1:12" x14ac:dyDescent="0.25">
      <c r="A1075" t="s">
        <v>70</v>
      </c>
      <c r="B1075">
        <v>443.87299999999999</v>
      </c>
      <c r="C1075">
        <v>439.88099999999997</v>
      </c>
      <c r="D1075">
        <v>439.83100000000002</v>
      </c>
      <c r="E1075">
        <v>431.1</v>
      </c>
      <c r="F1075">
        <v>19.859400000000001</v>
      </c>
      <c r="G1075">
        <v>0</v>
      </c>
      <c r="H1075">
        <v>23.2788</v>
      </c>
      <c r="I1075">
        <v>1.2419200000000001E-3</v>
      </c>
      <c r="J1075">
        <v>0.99511499999999997</v>
      </c>
      <c r="K1075">
        <v>0</v>
      </c>
      <c r="L1075" t="s">
        <v>42</v>
      </c>
    </row>
    <row r="1076" spans="1:12" x14ac:dyDescent="0.25">
      <c r="A1076" t="s">
        <v>70</v>
      </c>
      <c r="B1076">
        <v>443.66199999999998</v>
      </c>
      <c r="C1076">
        <v>439.75200000000001</v>
      </c>
      <c r="D1076">
        <v>439.69799999999998</v>
      </c>
      <c r="E1076">
        <v>430.94</v>
      </c>
      <c r="F1076">
        <v>19.8171</v>
      </c>
      <c r="G1076">
        <v>0</v>
      </c>
      <c r="H1076">
        <v>23.208600000000001</v>
      </c>
      <c r="I1076">
        <v>1.2302999999999999E-3</v>
      </c>
      <c r="J1076">
        <v>0.995116</v>
      </c>
      <c r="K1076">
        <v>0</v>
      </c>
      <c r="L1076" t="s">
        <v>42</v>
      </c>
    </row>
    <row r="1077" spans="1:12" x14ac:dyDescent="0.25">
      <c r="A1077" t="s">
        <v>70</v>
      </c>
      <c r="B1077">
        <v>443.53</v>
      </c>
      <c r="C1077">
        <v>439.56200000000001</v>
      </c>
      <c r="D1077">
        <v>439.512</v>
      </c>
      <c r="E1077">
        <v>430.822</v>
      </c>
      <c r="F1077">
        <v>19.8157</v>
      </c>
      <c r="G1077">
        <v>0</v>
      </c>
      <c r="H1077">
        <v>23.2074</v>
      </c>
      <c r="I1077">
        <v>1.3660899999999999E-3</v>
      </c>
      <c r="J1077">
        <v>0.995116</v>
      </c>
      <c r="K1077">
        <v>0</v>
      </c>
      <c r="L1077" t="s">
        <v>42</v>
      </c>
    </row>
    <row r="1078" spans="1:12" x14ac:dyDescent="0.25">
      <c r="A1078" t="s">
        <v>70</v>
      </c>
      <c r="B1078">
        <v>442.34800000000001</v>
      </c>
      <c r="C1078">
        <v>438.43</v>
      </c>
      <c r="D1078">
        <v>438.38099999999997</v>
      </c>
      <c r="E1078">
        <v>429.55500000000001</v>
      </c>
      <c r="F1078">
        <v>20.102799999999998</v>
      </c>
      <c r="G1078">
        <v>0</v>
      </c>
      <c r="H1078">
        <v>22.9864</v>
      </c>
      <c r="I1078">
        <v>1.47423E-3</v>
      </c>
      <c r="J1078">
        <v>0.995116</v>
      </c>
      <c r="K1078">
        <v>0</v>
      </c>
      <c r="L1078" t="s">
        <v>42</v>
      </c>
    </row>
    <row r="1079" spans="1:12" x14ac:dyDescent="0.25">
      <c r="A1079" t="s">
        <v>70</v>
      </c>
      <c r="B1079">
        <v>446.65699999999998</v>
      </c>
      <c r="C1079">
        <v>442.221</v>
      </c>
      <c r="D1079">
        <v>442.16300000000001</v>
      </c>
      <c r="E1079">
        <v>433.43900000000002</v>
      </c>
      <c r="F1079">
        <v>20.557099999999998</v>
      </c>
      <c r="G1079">
        <v>0</v>
      </c>
      <c r="H1079">
        <v>23.271999999999998</v>
      </c>
      <c r="I1079">
        <v>1.2300900000000001E-3</v>
      </c>
      <c r="J1079">
        <v>0.995116</v>
      </c>
      <c r="K1079">
        <v>0</v>
      </c>
      <c r="L1079" t="s">
        <v>42</v>
      </c>
    </row>
    <row r="1080" spans="1:12" x14ac:dyDescent="0.25">
      <c r="A1080" t="s">
        <v>70</v>
      </c>
      <c r="B1080">
        <v>465.24</v>
      </c>
      <c r="C1080">
        <v>459.72800000000001</v>
      </c>
      <c r="D1080">
        <v>459.65199999999999</v>
      </c>
      <c r="E1080">
        <v>450.27800000000002</v>
      </c>
      <c r="F1080">
        <v>21.552499999999998</v>
      </c>
      <c r="G1080">
        <v>0</v>
      </c>
      <c r="H1080">
        <v>24.361999999999998</v>
      </c>
      <c r="I1080">
        <v>1.24248E-3</v>
      </c>
      <c r="J1080">
        <v>0.99511499999999997</v>
      </c>
      <c r="K1080">
        <v>0</v>
      </c>
      <c r="L1080" t="s">
        <v>42</v>
      </c>
    </row>
    <row r="1081" spans="1:12" x14ac:dyDescent="0.25">
      <c r="A1081" t="s">
        <v>70</v>
      </c>
      <c r="B1081">
        <v>461.95100000000002</v>
      </c>
      <c r="C1081">
        <v>457.93400000000003</v>
      </c>
      <c r="D1081">
        <v>457.86599999999999</v>
      </c>
      <c r="E1081">
        <v>448.76900000000001</v>
      </c>
      <c r="F1081">
        <v>21.1753</v>
      </c>
      <c r="G1081">
        <v>0</v>
      </c>
      <c r="H1081">
        <v>24.2517</v>
      </c>
      <c r="I1081">
        <v>1.2378199999999999E-3</v>
      </c>
      <c r="J1081">
        <v>0.995116</v>
      </c>
      <c r="K1081">
        <v>0</v>
      </c>
      <c r="L1081" t="s">
        <v>42</v>
      </c>
    </row>
    <row r="1082" spans="1:12" x14ac:dyDescent="0.25">
      <c r="A1082" t="s">
        <v>70</v>
      </c>
      <c r="B1082">
        <v>460.666</v>
      </c>
      <c r="C1082">
        <v>456.59100000000001</v>
      </c>
      <c r="D1082">
        <v>456.52800000000002</v>
      </c>
      <c r="E1082">
        <v>447.50799999999998</v>
      </c>
      <c r="F1082">
        <v>20.994399999999999</v>
      </c>
      <c r="G1082">
        <v>0</v>
      </c>
      <c r="H1082">
        <v>25.000299999999999</v>
      </c>
      <c r="I1082">
        <v>1.24441E-3</v>
      </c>
      <c r="J1082">
        <v>0.99511499999999997</v>
      </c>
      <c r="K1082">
        <v>0</v>
      </c>
      <c r="L1082" t="s">
        <v>42</v>
      </c>
    </row>
    <row r="1083" spans="1:12" x14ac:dyDescent="0.25">
      <c r="A1083" t="s">
        <v>70</v>
      </c>
      <c r="B1083">
        <v>460.613</v>
      </c>
      <c r="C1083">
        <v>456.517</v>
      </c>
      <c r="D1083">
        <v>456.447</v>
      </c>
      <c r="E1083">
        <v>447.31900000000002</v>
      </c>
      <c r="F1083">
        <v>20.680900000000001</v>
      </c>
      <c r="G1083">
        <v>0</v>
      </c>
      <c r="H1083">
        <v>24.071000000000002</v>
      </c>
      <c r="I1083">
        <v>1.2423E-3</v>
      </c>
      <c r="J1083">
        <v>0.99511499999999997</v>
      </c>
      <c r="K1083">
        <v>0</v>
      </c>
      <c r="L1083" t="s">
        <v>42</v>
      </c>
    </row>
    <row r="1084" spans="1:12" x14ac:dyDescent="0.25">
      <c r="A1084" t="s">
        <v>70</v>
      </c>
      <c r="B1084">
        <v>470.488</v>
      </c>
      <c r="C1084">
        <v>466.577</v>
      </c>
      <c r="D1084">
        <v>466.50299999999999</v>
      </c>
      <c r="E1084">
        <v>456.95299999999997</v>
      </c>
      <c r="F1084">
        <v>21.477399999999999</v>
      </c>
      <c r="G1084">
        <v>0</v>
      </c>
      <c r="H1084">
        <v>24.514500000000002</v>
      </c>
      <c r="I1084">
        <v>1.23109E-3</v>
      </c>
      <c r="J1084">
        <v>0.995116</v>
      </c>
      <c r="K1084">
        <v>0</v>
      </c>
      <c r="L1084" t="s">
        <v>42</v>
      </c>
    </row>
    <row r="1085" spans="1:12" x14ac:dyDescent="0.25">
      <c r="A1085" t="s">
        <v>70</v>
      </c>
      <c r="B1085">
        <v>473.63</v>
      </c>
      <c r="C1085">
        <v>469.38200000000001</v>
      </c>
      <c r="D1085">
        <v>469.30200000000002</v>
      </c>
      <c r="E1085">
        <v>459.952</v>
      </c>
      <c r="F1085">
        <v>21.384399999999999</v>
      </c>
      <c r="G1085">
        <v>0</v>
      </c>
      <c r="H1085">
        <v>25.184699999999999</v>
      </c>
      <c r="I1085">
        <v>1.2429299999999999E-3</v>
      </c>
      <c r="J1085">
        <v>0.99511499999999997</v>
      </c>
      <c r="K1085">
        <v>0</v>
      </c>
      <c r="L1085" t="s">
        <v>42</v>
      </c>
    </row>
    <row r="1086" spans="1:12" x14ac:dyDescent="0.25">
      <c r="A1086" t="s">
        <v>70</v>
      </c>
      <c r="B1086">
        <v>450.95299999999997</v>
      </c>
      <c r="C1086">
        <v>446.67200000000003</v>
      </c>
      <c r="D1086">
        <v>446.60700000000003</v>
      </c>
      <c r="E1086">
        <v>437.59899999999999</v>
      </c>
      <c r="F1086">
        <v>20.7441</v>
      </c>
      <c r="G1086">
        <v>0</v>
      </c>
      <c r="H1086">
        <v>24.048200000000001</v>
      </c>
      <c r="I1086">
        <v>1.23234E-3</v>
      </c>
      <c r="J1086">
        <v>0.99511499999999997</v>
      </c>
      <c r="K1086">
        <v>0</v>
      </c>
      <c r="L1086" t="s">
        <v>42</v>
      </c>
    </row>
    <row r="1087" spans="1:12" x14ac:dyDescent="0.25">
      <c r="A1087" t="s">
        <v>70</v>
      </c>
      <c r="B1087">
        <v>465.55900000000003</v>
      </c>
      <c r="C1087">
        <v>461.38900000000001</v>
      </c>
      <c r="D1087">
        <v>461.30399999999997</v>
      </c>
      <c r="E1087">
        <v>452.04</v>
      </c>
      <c r="F1087">
        <v>21.250299999999999</v>
      </c>
      <c r="G1087">
        <v>0</v>
      </c>
      <c r="H1087">
        <v>24.664899999999999</v>
      </c>
      <c r="I1087">
        <v>1.2300600000000001E-3</v>
      </c>
      <c r="J1087">
        <v>0.995116</v>
      </c>
      <c r="K1087">
        <v>0</v>
      </c>
      <c r="L1087" t="s">
        <v>42</v>
      </c>
    </row>
    <row r="1088" spans="1:12" x14ac:dyDescent="0.25">
      <c r="A1088" t="s">
        <v>70</v>
      </c>
      <c r="B1088">
        <v>463.37700000000001</v>
      </c>
      <c r="C1088">
        <v>459.33199999999999</v>
      </c>
      <c r="D1088">
        <v>459.26600000000002</v>
      </c>
      <c r="E1088">
        <v>450.00700000000001</v>
      </c>
      <c r="F1088">
        <v>21.016300000000001</v>
      </c>
      <c r="G1088">
        <v>0</v>
      </c>
      <c r="H1088">
        <v>24.144100000000002</v>
      </c>
      <c r="I1088">
        <v>1.23269E-3</v>
      </c>
      <c r="J1088">
        <v>0.995116</v>
      </c>
      <c r="K1088">
        <v>0</v>
      </c>
      <c r="L1088" t="s">
        <v>42</v>
      </c>
    </row>
    <row r="1089" spans="1:12" x14ac:dyDescent="0.25">
      <c r="A1089" t="s">
        <v>70</v>
      </c>
      <c r="B1089">
        <v>455.28899999999999</v>
      </c>
      <c r="C1089">
        <v>451.32400000000001</v>
      </c>
      <c r="D1089">
        <v>451.26600000000002</v>
      </c>
      <c r="E1089">
        <v>442.173</v>
      </c>
      <c r="F1089">
        <v>20.584599999999998</v>
      </c>
      <c r="G1089">
        <v>0</v>
      </c>
      <c r="H1089">
        <v>23.831700000000001</v>
      </c>
      <c r="I1089">
        <v>1.28304E-3</v>
      </c>
      <c r="J1089">
        <v>0.995116</v>
      </c>
      <c r="K1089">
        <v>0</v>
      </c>
      <c r="L1089" t="s">
        <v>42</v>
      </c>
    </row>
    <row r="1090" spans="1:12" x14ac:dyDescent="0.25">
      <c r="A1090" t="s">
        <v>70</v>
      </c>
      <c r="B1090">
        <v>451.72500000000002</v>
      </c>
      <c r="C1090">
        <v>447.83100000000002</v>
      </c>
      <c r="D1090">
        <v>447.77699999999999</v>
      </c>
      <c r="E1090">
        <v>438.72699999999998</v>
      </c>
      <c r="F1090">
        <v>20.857399999999998</v>
      </c>
      <c r="G1090">
        <v>0</v>
      </c>
      <c r="H1090">
        <v>23.552900000000001</v>
      </c>
      <c r="I1090">
        <v>1.35512E-3</v>
      </c>
      <c r="J1090">
        <v>0.995116</v>
      </c>
      <c r="K1090">
        <v>0</v>
      </c>
      <c r="L1090" t="s">
        <v>42</v>
      </c>
    </row>
    <row r="1091" spans="1:12" x14ac:dyDescent="0.25">
      <c r="A1091" t="s">
        <v>70</v>
      </c>
      <c r="B1091">
        <v>454.06</v>
      </c>
      <c r="C1091">
        <v>450.13499999999999</v>
      </c>
      <c r="D1091">
        <v>450.08</v>
      </c>
      <c r="E1091">
        <v>441.08</v>
      </c>
      <c r="F1091">
        <v>20.3415</v>
      </c>
      <c r="G1091">
        <v>0</v>
      </c>
      <c r="H1091">
        <v>23.8308</v>
      </c>
      <c r="I1091">
        <v>1.2767799999999999E-3</v>
      </c>
      <c r="J1091">
        <v>0.995116</v>
      </c>
      <c r="K1091">
        <v>0</v>
      </c>
      <c r="L1091" t="s">
        <v>42</v>
      </c>
    </row>
    <row r="1092" spans="1:12" x14ac:dyDescent="0.25">
      <c r="A1092" t="s">
        <v>70</v>
      </c>
      <c r="B1092">
        <v>457.57</v>
      </c>
      <c r="C1092">
        <v>453.64400000000001</v>
      </c>
      <c r="D1092">
        <v>453.56200000000001</v>
      </c>
      <c r="E1092">
        <v>444.291</v>
      </c>
      <c r="F1092">
        <v>20.480399999999999</v>
      </c>
      <c r="G1092">
        <v>0</v>
      </c>
      <c r="H1092">
        <v>23.8888</v>
      </c>
      <c r="I1092">
        <v>1.2512199999999999E-3</v>
      </c>
      <c r="J1092">
        <v>0.995116</v>
      </c>
      <c r="K1092">
        <v>0</v>
      </c>
      <c r="L1092" t="s">
        <v>42</v>
      </c>
    </row>
    <row r="1093" spans="1:12" x14ac:dyDescent="0.25">
      <c r="A1093" t="s">
        <v>70</v>
      </c>
      <c r="B1093">
        <v>458.08499999999998</v>
      </c>
      <c r="C1093">
        <v>454.15300000000002</v>
      </c>
      <c r="D1093">
        <v>454.09500000000003</v>
      </c>
      <c r="E1093">
        <v>445.01600000000002</v>
      </c>
      <c r="F1093">
        <v>20.7332</v>
      </c>
      <c r="G1093">
        <v>0</v>
      </c>
      <c r="H1093">
        <v>23.632899999999999</v>
      </c>
      <c r="I1093">
        <v>1.2410800000000001E-3</v>
      </c>
      <c r="J1093">
        <v>0.995116</v>
      </c>
      <c r="K1093">
        <v>0</v>
      </c>
      <c r="L1093" t="s">
        <v>42</v>
      </c>
    </row>
    <row r="1094" spans="1:12" x14ac:dyDescent="0.25">
      <c r="A1094" t="s">
        <v>70</v>
      </c>
      <c r="B1094">
        <v>484.238</v>
      </c>
      <c r="C1094">
        <v>480.30599999999998</v>
      </c>
      <c r="D1094">
        <v>480.23</v>
      </c>
      <c r="E1094">
        <v>470.66800000000001</v>
      </c>
      <c r="F1094">
        <v>22.184999999999999</v>
      </c>
      <c r="G1094">
        <v>0</v>
      </c>
      <c r="H1094">
        <v>25.615500000000001</v>
      </c>
      <c r="I1094">
        <v>1.3034399999999999E-3</v>
      </c>
      <c r="J1094">
        <v>0.99511300000000003</v>
      </c>
      <c r="K1094">
        <v>0</v>
      </c>
      <c r="L1094" t="s">
        <v>42</v>
      </c>
    </row>
    <row r="1095" spans="1:12" x14ac:dyDescent="0.25">
      <c r="A1095" t="s">
        <v>70</v>
      </c>
      <c r="B1095">
        <v>450.47800000000001</v>
      </c>
      <c r="C1095">
        <v>446.50099999999998</v>
      </c>
      <c r="D1095">
        <v>446.43200000000002</v>
      </c>
      <c r="E1095">
        <v>437.392</v>
      </c>
      <c r="F1095">
        <v>20.684000000000001</v>
      </c>
      <c r="G1095">
        <v>0</v>
      </c>
      <c r="H1095">
        <v>24.079899999999999</v>
      </c>
      <c r="I1095">
        <v>1.2493300000000001E-3</v>
      </c>
      <c r="J1095">
        <v>0.995116</v>
      </c>
      <c r="K1095">
        <v>0</v>
      </c>
      <c r="L1095" t="s">
        <v>42</v>
      </c>
    </row>
    <row r="1096" spans="1:12" x14ac:dyDescent="0.25">
      <c r="A1096" t="s">
        <v>70</v>
      </c>
      <c r="B1096">
        <v>461.14600000000002</v>
      </c>
      <c r="C1096">
        <v>457.17</v>
      </c>
      <c r="D1096">
        <v>457.1</v>
      </c>
      <c r="E1096">
        <v>447.74299999999999</v>
      </c>
      <c r="F1096">
        <v>20.8184</v>
      </c>
      <c r="G1096">
        <v>0</v>
      </c>
      <c r="H1096">
        <v>24.385999999999999</v>
      </c>
      <c r="I1096">
        <v>1.26129E-3</v>
      </c>
      <c r="J1096">
        <v>0.995116</v>
      </c>
      <c r="K1096">
        <v>0</v>
      </c>
      <c r="L1096" t="s">
        <v>42</v>
      </c>
    </row>
    <row r="1097" spans="1:12" x14ac:dyDescent="0.25">
      <c r="A1097" t="s">
        <v>70</v>
      </c>
      <c r="B1097">
        <v>451.76600000000002</v>
      </c>
      <c r="C1097">
        <v>447.88</v>
      </c>
      <c r="D1097">
        <v>447.82299999999998</v>
      </c>
      <c r="E1097">
        <v>438.74599999999998</v>
      </c>
      <c r="F1097">
        <v>20.539300000000001</v>
      </c>
      <c r="G1097">
        <v>0</v>
      </c>
      <c r="H1097">
        <v>23.885300000000001</v>
      </c>
      <c r="I1097">
        <v>1.28166E-3</v>
      </c>
      <c r="J1097">
        <v>0.99511499999999997</v>
      </c>
      <c r="K1097">
        <v>0</v>
      </c>
      <c r="L1097" t="s">
        <v>42</v>
      </c>
    </row>
    <row r="1098" spans="1:12" x14ac:dyDescent="0.25">
      <c r="A1098" t="s">
        <v>70</v>
      </c>
      <c r="B1098">
        <v>454.68400000000003</v>
      </c>
      <c r="C1098">
        <v>450.63600000000002</v>
      </c>
      <c r="D1098">
        <v>450.57600000000002</v>
      </c>
      <c r="E1098">
        <v>441.63299999999998</v>
      </c>
      <c r="F1098">
        <v>20.350000000000001</v>
      </c>
      <c r="G1098">
        <v>0</v>
      </c>
      <c r="H1098">
        <v>24.188600000000001</v>
      </c>
      <c r="I1098">
        <v>1.24193E-3</v>
      </c>
      <c r="J1098">
        <v>0.995116</v>
      </c>
      <c r="K1098">
        <v>0</v>
      </c>
      <c r="L1098" t="s">
        <v>42</v>
      </c>
    </row>
    <row r="1099" spans="1:12" x14ac:dyDescent="0.25">
      <c r="A1099" t="s">
        <v>70</v>
      </c>
      <c r="B1099">
        <v>446.95800000000003</v>
      </c>
      <c r="C1099">
        <v>443.03</v>
      </c>
      <c r="D1099">
        <v>442.97399999999999</v>
      </c>
      <c r="E1099">
        <v>434.01600000000002</v>
      </c>
      <c r="F1099">
        <v>20.137899999999998</v>
      </c>
      <c r="G1099">
        <v>0</v>
      </c>
      <c r="H1099">
        <v>23.4817</v>
      </c>
      <c r="I1099">
        <v>1.4549000000000001E-3</v>
      </c>
      <c r="J1099">
        <v>0.99511400000000005</v>
      </c>
      <c r="K1099">
        <v>0</v>
      </c>
      <c r="L1099" t="s">
        <v>42</v>
      </c>
    </row>
    <row r="1100" spans="1:12" x14ac:dyDescent="0.25">
      <c r="A1100" t="s">
        <v>70</v>
      </c>
      <c r="B1100">
        <v>445.80200000000002</v>
      </c>
      <c r="C1100">
        <v>442.17399999999998</v>
      </c>
      <c r="D1100">
        <v>442.11500000000001</v>
      </c>
      <c r="E1100">
        <v>433.26799999999997</v>
      </c>
      <c r="F1100">
        <v>20.639800000000001</v>
      </c>
      <c r="G1100">
        <v>0</v>
      </c>
      <c r="H1100">
        <v>23.793500000000002</v>
      </c>
      <c r="I1100">
        <v>1.25965E-3</v>
      </c>
      <c r="J1100">
        <v>0.995116</v>
      </c>
      <c r="K1100">
        <v>0</v>
      </c>
      <c r="L1100" t="s">
        <v>42</v>
      </c>
    </row>
    <row r="1101" spans="1:12" x14ac:dyDescent="0.25">
      <c r="A1101" t="s">
        <v>70</v>
      </c>
      <c r="B1101">
        <v>470.15600000000001</v>
      </c>
      <c r="C1101">
        <v>466.24700000000001</v>
      </c>
      <c r="D1101">
        <v>466.17</v>
      </c>
      <c r="E1101">
        <v>456.91899999999998</v>
      </c>
      <c r="F1101">
        <v>21.5733</v>
      </c>
      <c r="G1101">
        <v>0</v>
      </c>
      <c r="H1101">
        <v>24.9176</v>
      </c>
      <c r="I1101">
        <v>1.2300499999999999E-3</v>
      </c>
      <c r="J1101">
        <v>0.995116</v>
      </c>
      <c r="K1101">
        <v>0</v>
      </c>
      <c r="L1101" t="s">
        <v>42</v>
      </c>
    </row>
    <row r="1102" spans="1:12" x14ac:dyDescent="0.25">
      <c r="A1102" t="s">
        <v>70</v>
      </c>
      <c r="B1102">
        <v>480.36599999999999</v>
      </c>
      <c r="C1102">
        <v>476.47</v>
      </c>
      <c r="D1102">
        <v>476.37799999999999</v>
      </c>
      <c r="E1102">
        <v>466.52499999999998</v>
      </c>
      <c r="F1102">
        <v>22.138000000000002</v>
      </c>
      <c r="G1102">
        <v>0</v>
      </c>
      <c r="H1102">
        <v>24.616299999999999</v>
      </c>
      <c r="I1102">
        <v>1.2303800000000001E-3</v>
      </c>
      <c r="J1102">
        <v>0.99511499999999997</v>
      </c>
      <c r="K1102">
        <v>0</v>
      </c>
      <c r="L1102" t="s">
        <v>42</v>
      </c>
    </row>
    <row r="1103" spans="1:12" x14ac:dyDescent="0.25">
      <c r="A1103" t="s">
        <v>70</v>
      </c>
      <c r="B1103">
        <v>480.86</v>
      </c>
      <c r="C1103">
        <v>476.97500000000002</v>
      </c>
      <c r="D1103">
        <v>476.88099999999997</v>
      </c>
      <c r="E1103">
        <v>467.22699999999998</v>
      </c>
      <c r="F1103">
        <v>21.8248</v>
      </c>
      <c r="G1103">
        <v>0</v>
      </c>
      <c r="H1103">
        <v>24.576499999999999</v>
      </c>
      <c r="I1103">
        <v>1.27119E-3</v>
      </c>
      <c r="J1103">
        <v>0.99511300000000003</v>
      </c>
      <c r="K1103">
        <v>0</v>
      </c>
      <c r="L1103" t="s">
        <v>42</v>
      </c>
    </row>
    <row r="1104" spans="1:12" x14ac:dyDescent="0.25">
      <c r="A1104" t="s">
        <v>70</v>
      </c>
      <c r="B1104">
        <v>470.51900000000001</v>
      </c>
      <c r="C1104">
        <v>466.50700000000001</v>
      </c>
      <c r="D1104">
        <v>466.42899999999997</v>
      </c>
      <c r="E1104">
        <v>456.84899999999999</v>
      </c>
      <c r="F1104">
        <v>21.497199999999999</v>
      </c>
      <c r="G1104">
        <v>0</v>
      </c>
      <c r="H1104">
        <v>24.849399999999999</v>
      </c>
      <c r="I1104">
        <v>1.23258E-3</v>
      </c>
      <c r="J1104">
        <v>0.995116</v>
      </c>
      <c r="K1104">
        <v>0</v>
      </c>
      <c r="L1104" t="s">
        <v>42</v>
      </c>
    </row>
    <row r="1105" spans="1:25" x14ac:dyDescent="0.25">
      <c r="A1105" t="s">
        <v>70</v>
      </c>
      <c r="B1105">
        <v>475.09500000000003</v>
      </c>
      <c r="C1105">
        <v>471.02300000000002</v>
      </c>
      <c r="D1105">
        <v>470.94200000000001</v>
      </c>
      <c r="E1105">
        <v>461.54500000000002</v>
      </c>
      <c r="F1105">
        <v>21.096399999999999</v>
      </c>
      <c r="G1105">
        <v>0</v>
      </c>
      <c r="H1105">
        <v>24.746500000000001</v>
      </c>
      <c r="I1105">
        <v>1.2528800000000001E-3</v>
      </c>
      <c r="J1105">
        <v>0.99511099999999997</v>
      </c>
      <c r="K1105">
        <v>0</v>
      </c>
      <c r="L1105" t="s">
        <v>42</v>
      </c>
    </row>
    <row r="1106" spans="1:25" x14ac:dyDescent="0.25">
      <c r="A1106" t="s">
        <v>70</v>
      </c>
      <c r="B1106">
        <v>453.69799999999998</v>
      </c>
      <c r="C1106">
        <v>449.73500000000001</v>
      </c>
      <c r="D1106">
        <v>449.67500000000001</v>
      </c>
      <c r="E1106">
        <v>440.71</v>
      </c>
      <c r="F1106">
        <v>20.782900000000001</v>
      </c>
      <c r="G1106">
        <v>0</v>
      </c>
      <c r="H1106">
        <v>23.4558</v>
      </c>
      <c r="I1106">
        <v>1.2366499999999999E-3</v>
      </c>
      <c r="J1106">
        <v>0.995116</v>
      </c>
      <c r="K1106">
        <v>0</v>
      </c>
      <c r="L1106" t="s">
        <v>42</v>
      </c>
    </row>
    <row r="1107" spans="1:25" x14ac:dyDescent="0.25">
      <c r="A1107" t="s">
        <v>70</v>
      </c>
      <c r="B1107">
        <v>459.28</v>
      </c>
      <c r="C1107">
        <v>455.11500000000001</v>
      </c>
      <c r="D1107">
        <v>455.03800000000001</v>
      </c>
      <c r="E1107">
        <v>445.95800000000003</v>
      </c>
      <c r="F1107">
        <v>20.626899999999999</v>
      </c>
      <c r="G1107">
        <v>0</v>
      </c>
      <c r="H1107">
        <v>24.3735</v>
      </c>
      <c r="I1107">
        <v>1.25248E-3</v>
      </c>
      <c r="J1107">
        <v>0.99511400000000005</v>
      </c>
      <c r="K1107">
        <v>0</v>
      </c>
      <c r="L1107" t="s">
        <v>42</v>
      </c>
    </row>
    <row r="1108" spans="1:25" x14ac:dyDescent="0.25">
      <c r="A1108" t="s">
        <v>70</v>
      </c>
      <c r="B1108">
        <v>470.88099999999997</v>
      </c>
      <c r="C1108">
        <v>466.97</v>
      </c>
      <c r="D1108">
        <v>466.86200000000002</v>
      </c>
      <c r="E1108">
        <v>457.65</v>
      </c>
      <c r="F1108">
        <v>21.262599999999999</v>
      </c>
      <c r="G1108">
        <v>0</v>
      </c>
      <c r="H1108">
        <v>24.086600000000001</v>
      </c>
      <c r="I1108">
        <v>1.23449E-3</v>
      </c>
      <c r="J1108">
        <v>0.995116</v>
      </c>
      <c r="K1108">
        <v>0</v>
      </c>
      <c r="L1108" t="s">
        <v>42</v>
      </c>
    </row>
    <row r="1109" spans="1:25" x14ac:dyDescent="0.25">
      <c r="A1109" t="s">
        <v>70</v>
      </c>
      <c r="B1109">
        <v>455.63499999999999</v>
      </c>
      <c r="C1109">
        <v>451.75099999999998</v>
      </c>
      <c r="D1109">
        <v>451.67899999999997</v>
      </c>
      <c r="E1109">
        <v>442.58300000000003</v>
      </c>
      <c r="F1109">
        <v>20.340699999999998</v>
      </c>
      <c r="G1109">
        <v>0</v>
      </c>
      <c r="H1109">
        <v>23.891300000000001</v>
      </c>
      <c r="I1109">
        <v>1.2302299999999999E-3</v>
      </c>
      <c r="J1109">
        <v>0.995116</v>
      </c>
      <c r="K1109">
        <v>0</v>
      </c>
      <c r="L1109" t="s">
        <v>42</v>
      </c>
    </row>
    <row r="1110" spans="1:25" x14ac:dyDescent="0.25">
      <c r="A1110" t="s">
        <v>70</v>
      </c>
      <c r="B1110">
        <v>460.90300000000002</v>
      </c>
      <c r="C1110">
        <v>456.875</v>
      </c>
      <c r="D1110">
        <v>456.80799999999999</v>
      </c>
      <c r="E1110">
        <v>447.51</v>
      </c>
      <c r="F1110">
        <v>21.387899999999998</v>
      </c>
      <c r="G1110">
        <v>0</v>
      </c>
      <c r="H1110">
        <v>24.1294</v>
      </c>
      <c r="I1110">
        <v>1.23438E-3</v>
      </c>
      <c r="J1110">
        <v>0.99511499999999997</v>
      </c>
      <c r="K1110">
        <v>0</v>
      </c>
      <c r="L1110" t="s">
        <v>42</v>
      </c>
    </row>
    <row r="1111" spans="1:25" x14ac:dyDescent="0.25">
      <c r="A1111" t="s">
        <v>70</v>
      </c>
      <c r="B1111">
        <v>453.83499999999998</v>
      </c>
      <c r="C1111">
        <v>450.18799999999999</v>
      </c>
      <c r="D1111">
        <v>450.10899999999998</v>
      </c>
      <c r="E1111">
        <v>440.61099999999999</v>
      </c>
      <c r="F1111">
        <v>20.212199999999999</v>
      </c>
      <c r="G1111">
        <v>0</v>
      </c>
      <c r="H1111">
        <v>23.794699999999999</v>
      </c>
      <c r="I1111">
        <v>1.65876E-3</v>
      </c>
      <c r="J1111">
        <v>0.995116</v>
      </c>
      <c r="K1111">
        <v>0</v>
      </c>
      <c r="L1111" t="s">
        <v>42</v>
      </c>
    </row>
    <row r="1112" spans="1:25" x14ac:dyDescent="0.25">
      <c r="A1112" t="s">
        <v>70</v>
      </c>
      <c r="B1112">
        <v>451.77199999999999</v>
      </c>
      <c r="C1112">
        <v>447.928</v>
      </c>
      <c r="D1112">
        <v>447.858</v>
      </c>
      <c r="E1112">
        <v>438.87200000000001</v>
      </c>
      <c r="F1112">
        <v>20.556899999999999</v>
      </c>
      <c r="G1112">
        <v>0</v>
      </c>
      <c r="H1112">
        <v>23.861499999999999</v>
      </c>
      <c r="I1112">
        <v>1.25939E-3</v>
      </c>
      <c r="J1112">
        <v>0.995116</v>
      </c>
      <c r="K1112">
        <v>0</v>
      </c>
      <c r="L1112" t="s">
        <v>42</v>
      </c>
    </row>
    <row r="1113" spans="1:25" x14ac:dyDescent="0.25">
      <c r="A1113" t="s">
        <v>70</v>
      </c>
      <c r="B1113">
        <v>468.14699999999999</v>
      </c>
      <c r="C1113">
        <v>463.70400000000001</v>
      </c>
      <c r="D1113">
        <v>463.62599999999998</v>
      </c>
      <c r="E1113">
        <v>454.322</v>
      </c>
      <c r="F1113">
        <v>21.015699999999999</v>
      </c>
      <c r="G1113">
        <v>0</v>
      </c>
      <c r="H1113">
        <v>24.4831</v>
      </c>
      <c r="I1113">
        <v>1.2319399999999999E-3</v>
      </c>
      <c r="J1113">
        <v>0.995116</v>
      </c>
      <c r="K1113">
        <v>0</v>
      </c>
      <c r="L1113" t="s">
        <v>42</v>
      </c>
    </row>
    <row r="1114" spans="1:25" x14ac:dyDescent="0.25">
      <c r="A1114" t="s">
        <v>70</v>
      </c>
      <c r="B1114">
        <v>459.62099999999998</v>
      </c>
      <c r="C1114">
        <v>455.50900000000001</v>
      </c>
      <c r="D1114">
        <v>455.45</v>
      </c>
      <c r="E1114">
        <v>446.33800000000002</v>
      </c>
      <c r="F1114">
        <v>20.968900000000001</v>
      </c>
      <c r="G1114">
        <v>0</v>
      </c>
      <c r="H1114">
        <v>23.910900000000002</v>
      </c>
      <c r="I1114">
        <v>1.2360400000000001E-3</v>
      </c>
      <c r="J1114">
        <v>0.99511499999999997</v>
      </c>
      <c r="K1114">
        <v>0</v>
      </c>
      <c r="L1114" t="s">
        <v>42</v>
      </c>
    </row>
    <row r="1115" spans="1:25" x14ac:dyDescent="0.25">
      <c r="A1115" t="s">
        <v>70</v>
      </c>
      <c r="B1115">
        <v>453.20299999999997</v>
      </c>
      <c r="C1115">
        <v>448.97399999999999</v>
      </c>
      <c r="D1115">
        <v>448.91699999999997</v>
      </c>
      <c r="E1115">
        <v>439.87299999999999</v>
      </c>
      <c r="F1115">
        <v>20.538699999999999</v>
      </c>
      <c r="G1115">
        <v>0</v>
      </c>
      <c r="H1115">
        <v>23.6707</v>
      </c>
      <c r="I1115">
        <v>1.2335E-3</v>
      </c>
      <c r="J1115">
        <v>0.995116</v>
      </c>
      <c r="K1115">
        <v>0</v>
      </c>
      <c r="L1115" t="s">
        <v>42</v>
      </c>
    </row>
    <row r="1116" spans="1:25" x14ac:dyDescent="0.25">
      <c r="A1116" t="s">
        <v>70</v>
      </c>
      <c r="B1116">
        <v>449.298</v>
      </c>
      <c r="C1116">
        <v>444.83300000000003</v>
      </c>
      <c r="D1116">
        <v>444.76900000000001</v>
      </c>
      <c r="E1116">
        <v>435.85300000000001</v>
      </c>
      <c r="F1116">
        <v>20.4574</v>
      </c>
      <c r="G1116">
        <v>0</v>
      </c>
      <c r="H1116">
        <v>23.73</v>
      </c>
      <c r="I1116">
        <v>1.2316499999999999E-3</v>
      </c>
      <c r="J1116">
        <v>0.995116</v>
      </c>
      <c r="K1116">
        <v>0</v>
      </c>
      <c r="L1116" t="s">
        <v>42</v>
      </c>
    </row>
    <row r="1117" spans="1:25" x14ac:dyDescent="0.25">
      <c r="A1117" t="s">
        <v>70</v>
      </c>
      <c r="B1117">
        <v>452.71</v>
      </c>
      <c r="C1117">
        <v>448.82499999999999</v>
      </c>
      <c r="D1117">
        <v>448.76600000000002</v>
      </c>
      <c r="E1117">
        <v>439.82499999999999</v>
      </c>
      <c r="F1117">
        <v>20.499400000000001</v>
      </c>
      <c r="G1117">
        <v>0</v>
      </c>
      <c r="H1117">
        <v>24.247699999999998</v>
      </c>
      <c r="I1117">
        <v>1.3465199999999999E-3</v>
      </c>
      <c r="J1117">
        <v>0.995116</v>
      </c>
      <c r="K1117">
        <v>0</v>
      </c>
      <c r="L1117" t="s">
        <v>42</v>
      </c>
    </row>
    <row r="1118" spans="1:25" x14ac:dyDescent="0.25">
      <c r="A1118" t="s">
        <v>70</v>
      </c>
      <c r="B1118">
        <v>444.04399999999998</v>
      </c>
      <c r="C1118">
        <v>440.03399999999999</v>
      </c>
      <c r="D1118">
        <v>439.98</v>
      </c>
      <c r="E1118">
        <v>431.15100000000001</v>
      </c>
      <c r="F1118">
        <v>20.129000000000001</v>
      </c>
      <c r="G1118">
        <v>0</v>
      </c>
      <c r="H1118">
        <v>23.486699999999999</v>
      </c>
      <c r="I1118">
        <v>1.23986E-3</v>
      </c>
      <c r="J1118">
        <v>0.995116</v>
      </c>
      <c r="K1118">
        <v>0</v>
      </c>
      <c r="L1118" t="s">
        <v>42</v>
      </c>
    </row>
    <row r="1119" spans="1:25" x14ac:dyDescent="0.25">
      <c r="A1119" t="s">
        <v>70</v>
      </c>
      <c r="B1119">
        <v>447.375</v>
      </c>
      <c r="C1119">
        <v>443.49</v>
      </c>
      <c r="D1119">
        <v>443.43799999999999</v>
      </c>
      <c r="E1119">
        <v>434.24599999999998</v>
      </c>
      <c r="F1119">
        <v>20.084599999999998</v>
      </c>
      <c r="G1119">
        <v>0</v>
      </c>
      <c r="H1119">
        <v>24.046399999999998</v>
      </c>
      <c r="I1119">
        <v>1.34531E-3</v>
      </c>
      <c r="J1119">
        <v>0.995116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70</v>
      </c>
      <c r="B1120">
        <v>457.33199999999999</v>
      </c>
      <c r="C1120">
        <v>453.21199999999999</v>
      </c>
      <c r="D1120">
        <v>453.15199999999999</v>
      </c>
      <c r="E1120">
        <v>443.93700000000001</v>
      </c>
      <c r="F1120">
        <v>20.708600000000001</v>
      </c>
      <c r="G1120">
        <v>0</v>
      </c>
      <c r="H1120">
        <v>24.454899999999999</v>
      </c>
      <c r="I1120">
        <v>1.23072E-3</v>
      </c>
      <c r="J1120">
        <v>0.995116</v>
      </c>
      <c r="K1120">
        <v>0</v>
      </c>
      <c r="L1120" t="s">
        <v>42</v>
      </c>
      <c r="R1120">
        <f>AVERAGE(B1071:B1120)</f>
        <v>457.0836799999999</v>
      </c>
      <c r="S1120">
        <f>AVERAGE(C1071:C1120)</f>
        <v>453.04590000000002</v>
      </c>
      <c r="U1120">
        <f>_xlfn.VAR.P(B1071:B1120)</f>
        <v>119.50766753760004</v>
      </c>
      <c r="V1120">
        <f>_xlfn.VAR.P(C1071:C1120)</f>
        <v>118.79765845000014</v>
      </c>
      <c r="X1120">
        <f>1.96*SQRT(U1120)/50</f>
        <v>0.42853268515362714</v>
      </c>
      <c r="Y1120">
        <f>1.96*SQRT(V1120)/50</f>
        <v>0.42725780727870644</v>
      </c>
    </row>
    <row r="1121" spans="1:15" x14ac:dyDescent="0.25">
      <c r="A1121" t="s">
        <v>70</v>
      </c>
      <c r="B1121">
        <v>23041.7641</v>
      </c>
      <c r="C1121" t="s">
        <v>36</v>
      </c>
    </row>
    <row r="1122" spans="1:15" x14ac:dyDescent="0.25">
      <c r="A1122" t="s">
        <v>154</v>
      </c>
      <c r="B1122">
        <v>677.67399999999998</v>
      </c>
      <c r="C1122">
        <v>611.24400000000003</v>
      </c>
      <c r="D1122">
        <v>611.178</v>
      </c>
      <c r="E1122">
        <v>600.08399999999995</v>
      </c>
      <c r="F1122">
        <v>23.333100000000002</v>
      </c>
      <c r="G1122">
        <v>122.946</v>
      </c>
      <c r="H1122">
        <v>25.741</v>
      </c>
      <c r="I1122">
        <v>18.880299999999998</v>
      </c>
      <c r="J1122">
        <v>51.397500000000001</v>
      </c>
      <c r="K1122">
        <v>435.19</v>
      </c>
      <c r="L1122">
        <v>1.2405199999999999E-3</v>
      </c>
      <c r="M1122">
        <v>0.995116</v>
      </c>
      <c r="N1122">
        <v>0</v>
      </c>
      <c r="O1122" t="s">
        <v>42</v>
      </c>
    </row>
    <row r="1123" spans="1:15" x14ac:dyDescent="0.25">
      <c r="A1123" t="s">
        <v>154</v>
      </c>
      <c r="B1123">
        <v>673.84500000000003</v>
      </c>
      <c r="C1123">
        <v>606.11900000000003</v>
      </c>
      <c r="D1123">
        <v>606.05899999999997</v>
      </c>
      <c r="E1123">
        <v>595.35299999999995</v>
      </c>
      <c r="F1123">
        <v>23.417000000000002</v>
      </c>
      <c r="G1123">
        <v>120.929</v>
      </c>
      <c r="H1123">
        <v>24.075700000000001</v>
      </c>
      <c r="I1123">
        <v>18.906500000000001</v>
      </c>
      <c r="J1123">
        <v>51.448999999999998</v>
      </c>
      <c r="K1123">
        <v>432.79</v>
      </c>
      <c r="L1123">
        <v>1.26195E-3</v>
      </c>
      <c r="M1123">
        <v>0.99511400000000005</v>
      </c>
      <c r="N1123">
        <v>0</v>
      </c>
      <c r="O1123" t="s">
        <v>42</v>
      </c>
    </row>
    <row r="1124" spans="1:15" x14ac:dyDescent="0.25">
      <c r="A1124" t="s">
        <v>154</v>
      </c>
      <c r="B1124">
        <v>680.43799999999999</v>
      </c>
      <c r="C1124">
        <v>615.36500000000001</v>
      </c>
      <c r="D1124">
        <v>615.30499999999995</v>
      </c>
      <c r="E1124">
        <v>604.53899999999999</v>
      </c>
      <c r="F1124">
        <v>23.494299999999999</v>
      </c>
      <c r="G1124">
        <v>121.529</v>
      </c>
      <c r="H1124">
        <v>24.324000000000002</v>
      </c>
      <c r="I1124">
        <v>18.964600000000001</v>
      </c>
      <c r="J1124">
        <v>51.401200000000003</v>
      </c>
      <c r="K1124">
        <v>440.86799999999999</v>
      </c>
      <c r="L1124">
        <v>1.23174E-3</v>
      </c>
      <c r="M1124">
        <v>0.995116</v>
      </c>
      <c r="N1124">
        <v>0</v>
      </c>
      <c r="O1124" t="s">
        <v>42</v>
      </c>
    </row>
    <row r="1125" spans="1:15" x14ac:dyDescent="0.25">
      <c r="A1125" t="s">
        <v>154</v>
      </c>
      <c r="B1125">
        <v>664.80399999999997</v>
      </c>
      <c r="C1125">
        <v>599.82399999999996</v>
      </c>
      <c r="D1125">
        <v>599.76499999999999</v>
      </c>
      <c r="E1125">
        <v>589.24</v>
      </c>
      <c r="F1125">
        <v>23.100300000000001</v>
      </c>
      <c r="G1125">
        <v>120.79600000000001</v>
      </c>
      <c r="H1125">
        <v>23.877700000000001</v>
      </c>
      <c r="I1125">
        <v>18.446200000000001</v>
      </c>
      <c r="J1125">
        <v>52.280900000000003</v>
      </c>
      <c r="K1125">
        <v>426.95499999999998</v>
      </c>
      <c r="L1125">
        <v>1.29324E-3</v>
      </c>
      <c r="M1125">
        <v>0.995116</v>
      </c>
      <c r="N1125">
        <v>0</v>
      </c>
      <c r="O1125" t="s">
        <v>42</v>
      </c>
    </row>
    <row r="1126" spans="1:15" x14ac:dyDescent="0.25">
      <c r="A1126" t="s">
        <v>154</v>
      </c>
      <c r="B1126">
        <v>681.97900000000004</v>
      </c>
      <c r="C1126">
        <v>613.47699999999998</v>
      </c>
      <c r="D1126">
        <v>613.41399999999999</v>
      </c>
      <c r="E1126">
        <v>602.63099999999997</v>
      </c>
      <c r="F1126">
        <v>22.9008</v>
      </c>
      <c r="G1126">
        <v>121.45</v>
      </c>
      <c r="H1126">
        <v>24.156700000000001</v>
      </c>
      <c r="I1126">
        <v>18.791</v>
      </c>
      <c r="J1126">
        <v>52.183599999999998</v>
      </c>
      <c r="K1126">
        <v>439.76400000000001</v>
      </c>
      <c r="L1126">
        <v>1.2430799999999999E-3</v>
      </c>
      <c r="M1126">
        <v>0.99511499999999997</v>
      </c>
      <c r="N1126">
        <v>0</v>
      </c>
      <c r="O1126" t="s">
        <v>42</v>
      </c>
    </row>
    <row r="1127" spans="1:15" x14ac:dyDescent="0.25">
      <c r="A1127" t="s">
        <v>154</v>
      </c>
      <c r="B1127">
        <v>676.60299999999995</v>
      </c>
      <c r="C1127">
        <v>609.25400000000002</v>
      </c>
      <c r="D1127">
        <v>609.19299999999998</v>
      </c>
      <c r="E1127">
        <v>598.64599999999996</v>
      </c>
      <c r="F1127">
        <v>22.645399999999999</v>
      </c>
      <c r="G1127">
        <v>120.149</v>
      </c>
      <c r="H1127">
        <v>23.807300000000001</v>
      </c>
      <c r="I1127">
        <v>18.549499999999998</v>
      </c>
      <c r="J1127">
        <v>51.227400000000003</v>
      </c>
      <c r="K1127">
        <v>437.5</v>
      </c>
      <c r="L1127">
        <v>1.2300600000000001E-3</v>
      </c>
      <c r="M1127">
        <v>0.995116</v>
      </c>
      <c r="N1127">
        <v>0</v>
      </c>
      <c r="O1127" t="s">
        <v>42</v>
      </c>
    </row>
    <row r="1128" spans="1:15" x14ac:dyDescent="0.25">
      <c r="A1128" t="s">
        <v>154</v>
      </c>
      <c r="B1128">
        <v>663.65300000000002</v>
      </c>
      <c r="C1128">
        <v>598.43700000000001</v>
      </c>
      <c r="D1128">
        <v>598.37699999999995</v>
      </c>
      <c r="E1128">
        <v>587.64800000000002</v>
      </c>
      <c r="F1128">
        <v>22.7851</v>
      </c>
      <c r="G1128">
        <v>119.904</v>
      </c>
      <c r="H1128">
        <v>23.668800000000001</v>
      </c>
      <c r="I1128">
        <v>18.3095</v>
      </c>
      <c r="J1128">
        <v>50.976300000000002</v>
      </c>
      <c r="K1128">
        <v>426.96600000000001</v>
      </c>
      <c r="L1128">
        <v>1.2312600000000001E-3</v>
      </c>
      <c r="M1128">
        <v>0.995116</v>
      </c>
      <c r="N1128">
        <v>0</v>
      </c>
      <c r="O1128" t="s">
        <v>42</v>
      </c>
    </row>
    <row r="1129" spans="1:15" x14ac:dyDescent="0.25">
      <c r="A1129" t="s">
        <v>154</v>
      </c>
      <c r="B1129">
        <v>684.02099999999996</v>
      </c>
      <c r="C1129">
        <v>618.375</v>
      </c>
      <c r="D1129">
        <v>618.30100000000004</v>
      </c>
      <c r="E1129">
        <v>606.93799999999999</v>
      </c>
      <c r="F1129">
        <v>23.6844</v>
      </c>
      <c r="G1129">
        <v>124.965</v>
      </c>
      <c r="H1129">
        <v>24.432700000000001</v>
      </c>
      <c r="I1129">
        <v>19.1845</v>
      </c>
      <c r="J1129">
        <v>54.490400000000001</v>
      </c>
      <c r="K1129">
        <v>440.15699999999998</v>
      </c>
      <c r="L1129">
        <v>1.2301300000000001E-3</v>
      </c>
      <c r="M1129">
        <v>0.995116</v>
      </c>
      <c r="N1129">
        <v>0</v>
      </c>
      <c r="O1129" t="s">
        <v>42</v>
      </c>
    </row>
    <row r="1130" spans="1:15" x14ac:dyDescent="0.25">
      <c r="A1130" t="s">
        <v>154</v>
      </c>
      <c r="B1130">
        <v>695.35799999999995</v>
      </c>
      <c r="C1130">
        <v>629.02599999999995</v>
      </c>
      <c r="D1130">
        <v>628.952</v>
      </c>
      <c r="E1130">
        <v>617.54999999999995</v>
      </c>
      <c r="F1130">
        <v>23.964200000000002</v>
      </c>
      <c r="G1130">
        <v>125.619</v>
      </c>
      <c r="H1130">
        <v>25.427299999999999</v>
      </c>
      <c r="I1130">
        <v>19.3873</v>
      </c>
      <c r="J1130">
        <v>53.143300000000004</v>
      </c>
      <c r="K1130">
        <v>449.15499999999997</v>
      </c>
      <c r="L1130">
        <v>1.24398E-3</v>
      </c>
      <c r="M1130">
        <v>0.995116</v>
      </c>
      <c r="N1130">
        <v>0</v>
      </c>
      <c r="O1130" t="s">
        <v>42</v>
      </c>
    </row>
    <row r="1131" spans="1:15" x14ac:dyDescent="0.25">
      <c r="A1131" t="s">
        <v>154</v>
      </c>
      <c r="B1131">
        <v>679.65200000000004</v>
      </c>
      <c r="C1131">
        <v>612.38900000000001</v>
      </c>
      <c r="D1131">
        <v>612.31500000000005</v>
      </c>
      <c r="E1131">
        <v>601.05999999999995</v>
      </c>
      <c r="F1131">
        <v>23.499600000000001</v>
      </c>
      <c r="G1131">
        <v>124.63800000000001</v>
      </c>
      <c r="H1131">
        <v>24.540299999999998</v>
      </c>
      <c r="I1131">
        <v>18.957000000000001</v>
      </c>
      <c r="J1131">
        <v>53.563200000000002</v>
      </c>
      <c r="K1131">
        <v>434.339</v>
      </c>
      <c r="L1131">
        <v>1.23128E-3</v>
      </c>
      <c r="M1131">
        <v>0.99511400000000005</v>
      </c>
      <c r="N1131">
        <v>0</v>
      </c>
      <c r="O1131" t="s">
        <v>42</v>
      </c>
    </row>
    <row r="1132" spans="1:15" x14ac:dyDescent="0.25">
      <c r="A1132" t="s">
        <v>154</v>
      </c>
      <c r="B1132">
        <v>673.15300000000002</v>
      </c>
      <c r="C1132">
        <v>609.404</v>
      </c>
      <c r="D1132">
        <v>609.31899999999996</v>
      </c>
      <c r="E1132">
        <v>598.16</v>
      </c>
      <c r="F1132">
        <v>23.440999999999999</v>
      </c>
      <c r="G1132">
        <v>122.688</v>
      </c>
      <c r="H1132">
        <v>24.293700000000001</v>
      </c>
      <c r="I1132">
        <v>18.8188</v>
      </c>
      <c r="J1132">
        <v>52.585500000000003</v>
      </c>
      <c r="K1132">
        <v>433.72800000000001</v>
      </c>
      <c r="L1132">
        <v>1.23851E-3</v>
      </c>
      <c r="M1132">
        <v>0.99511499999999997</v>
      </c>
      <c r="N1132">
        <v>0</v>
      </c>
      <c r="O1132" t="s">
        <v>42</v>
      </c>
    </row>
    <row r="1133" spans="1:15" x14ac:dyDescent="0.25">
      <c r="A1133" t="s">
        <v>154</v>
      </c>
      <c r="B1133">
        <v>686.23800000000006</v>
      </c>
      <c r="C1133">
        <v>624.10799999999995</v>
      </c>
      <c r="D1133">
        <v>624.03399999999999</v>
      </c>
      <c r="E1133">
        <v>612.54499999999996</v>
      </c>
      <c r="F1133">
        <v>23.9285</v>
      </c>
      <c r="G1133">
        <v>124.042</v>
      </c>
      <c r="H1133">
        <v>24.784600000000001</v>
      </c>
      <c r="I1133">
        <v>18.805</v>
      </c>
      <c r="J1133">
        <v>53.014000000000003</v>
      </c>
      <c r="K1133">
        <v>445.23</v>
      </c>
      <c r="L1133">
        <v>1.2306999999999999E-3</v>
      </c>
      <c r="M1133">
        <v>0.995116</v>
      </c>
      <c r="N1133">
        <v>0</v>
      </c>
      <c r="O1133" t="s">
        <v>42</v>
      </c>
    </row>
    <row r="1134" spans="1:15" x14ac:dyDescent="0.25">
      <c r="A1134" t="s">
        <v>154</v>
      </c>
      <c r="B1134">
        <v>697.44</v>
      </c>
      <c r="C1134">
        <v>631.97900000000004</v>
      </c>
      <c r="D1134">
        <v>631.91099999999994</v>
      </c>
      <c r="E1134">
        <v>620.87</v>
      </c>
      <c r="F1134">
        <v>23.6632</v>
      </c>
      <c r="G1134">
        <v>123.075</v>
      </c>
      <c r="H1134">
        <v>24.4008</v>
      </c>
      <c r="I1134">
        <v>18.913499999999999</v>
      </c>
      <c r="J1134">
        <v>52.600299999999997</v>
      </c>
      <c r="K1134">
        <v>455.36200000000002</v>
      </c>
      <c r="L1134">
        <v>1.2560200000000001E-3</v>
      </c>
      <c r="M1134">
        <v>0.99511499999999997</v>
      </c>
      <c r="N1134">
        <v>0</v>
      </c>
      <c r="O1134" t="s">
        <v>42</v>
      </c>
    </row>
    <row r="1135" spans="1:15" x14ac:dyDescent="0.25">
      <c r="A1135" t="s">
        <v>154</v>
      </c>
      <c r="B1135">
        <v>670.654</v>
      </c>
      <c r="C1135">
        <v>604.077</v>
      </c>
      <c r="D1135">
        <v>604.01400000000001</v>
      </c>
      <c r="E1135">
        <v>592.97900000000004</v>
      </c>
      <c r="F1135">
        <v>22.995799999999999</v>
      </c>
      <c r="G1135">
        <v>119.726</v>
      </c>
      <c r="H1135">
        <v>23.829499999999999</v>
      </c>
      <c r="I1135">
        <v>18.468399999999999</v>
      </c>
      <c r="J1135">
        <v>50.916200000000003</v>
      </c>
      <c r="K1135">
        <v>432.036</v>
      </c>
      <c r="L1135">
        <v>1.2373600000000001E-3</v>
      </c>
      <c r="M1135">
        <v>0.99511499999999997</v>
      </c>
      <c r="N1135">
        <v>0</v>
      </c>
      <c r="O1135" t="s">
        <v>42</v>
      </c>
    </row>
    <row r="1136" spans="1:15" x14ac:dyDescent="0.25">
      <c r="A1136" t="s">
        <v>154</v>
      </c>
      <c r="B1136">
        <v>690.327</v>
      </c>
      <c r="C1136">
        <v>622.70699999999999</v>
      </c>
      <c r="D1136">
        <v>622.64200000000005</v>
      </c>
      <c r="E1136">
        <v>611.83100000000002</v>
      </c>
      <c r="F1136">
        <v>23.024699999999999</v>
      </c>
      <c r="G1136">
        <v>121.694</v>
      </c>
      <c r="H1136">
        <v>24.127500000000001</v>
      </c>
      <c r="I1136">
        <v>19.005199999999999</v>
      </c>
      <c r="J1136">
        <v>52.073300000000003</v>
      </c>
      <c r="K1136">
        <v>448.95400000000001</v>
      </c>
      <c r="L1136">
        <v>1.2504E-3</v>
      </c>
      <c r="M1136">
        <v>0.995116</v>
      </c>
      <c r="N1136">
        <v>0</v>
      </c>
      <c r="O1136" t="s">
        <v>42</v>
      </c>
    </row>
    <row r="1137" spans="1:15" x14ac:dyDescent="0.25">
      <c r="A1137" t="s">
        <v>154</v>
      </c>
      <c r="B1137">
        <v>680.24900000000002</v>
      </c>
      <c r="C1137">
        <v>617.57500000000005</v>
      </c>
      <c r="D1137">
        <v>617.51199999999994</v>
      </c>
      <c r="E1137">
        <v>606.83199999999999</v>
      </c>
      <c r="F1137">
        <v>23.003799999999998</v>
      </c>
      <c r="G1137">
        <v>121.471</v>
      </c>
      <c r="H1137">
        <v>24.157699999999998</v>
      </c>
      <c r="I1137">
        <v>18.839200000000002</v>
      </c>
      <c r="J1137">
        <v>51.6449</v>
      </c>
      <c r="K1137">
        <v>443.73</v>
      </c>
      <c r="L1137">
        <v>1.2300499999999999E-3</v>
      </c>
      <c r="M1137">
        <v>0.995116</v>
      </c>
      <c r="N1137">
        <v>0</v>
      </c>
      <c r="O1137" t="s">
        <v>42</v>
      </c>
    </row>
    <row r="1138" spans="1:15" x14ac:dyDescent="0.25">
      <c r="A1138" t="s">
        <v>154</v>
      </c>
      <c r="B1138">
        <v>659.93600000000004</v>
      </c>
      <c r="C1138">
        <v>595.53700000000003</v>
      </c>
      <c r="D1138">
        <v>595.48</v>
      </c>
      <c r="E1138">
        <v>585.01300000000003</v>
      </c>
      <c r="F1138">
        <v>22.561499999999999</v>
      </c>
      <c r="G1138">
        <v>117.952</v>
      </c>
      <c r="H1138">
        <v>23.5793</v>
      </c>
      <c r="I1138">
        <v>18.197500000000002</v>
      </c>
      <c r="J1138">
        <v>50.3215</v>
      </c>
      <c r="K1138">
        <v>426.358</v>
      </c>
      <c r="L1138">
        <v>1.2543999999999999E-3</v>
      </c>
      <c r="M1138">
        <v>0.99511499999999997</v>
      </c>
      <c r="N1138">
        <v>0</v>
      </c>
      <c r="O1138" t="s">
        <v>42</v>
      </c>
    </row>
    <row r="1139" spans="1:15" x14ac:dyDescent="0.25">
      <c r="A1139" t="s">
        <v>154</v>
      </c>
      <c r="B1139">
        <v>655.38699999999994</v>
      </c>
      <c r="C1139">
        <v>588.11500000000001</v>
      </c>
      <c r="D1139">
        <v>588.05899999999997</v>
      </c>
      <c r="E1139">
        <v>577.65200000000004</v>
      </c>
      <c r="F1139">
        <v>22.550599999999999</v>
      </c>
      <c r="G1139">
        <v>120.26900000000001</v>
      </c>
      <c r="H1139">
        <v>23.773399999999999</v>
      </c>
      <c r="I1139">
        <v>18.579599999999999</v>
      </c>
      <c r="J1139">
        <v>51.822600000000001</v>
      </c>
      <c r="K1139">
        <v>416.57499999999999</v>
      </c>
      <c r="L1139">
        <v>1.2315200000000001E-3</v>
      </c>
      <c r="M1139">
        <v>0.995116</v>
      </c>
      <c r="N1139">
        <v>0</v>
      </c>
      <c r="O1139" t="s">
        <v>42</v>
      </c>
    </row>
    <row r="1140" spans="1:15" x14ac:dyDescent="0.25">
      <c r="A1140" t="s">
        <v>154</v>
      </c>
      <c r="B1140">
        <v>686.02800000000002</v>
      </c>
      <c r="C1140">
        <v>620.12599999999998</v>
      </c>
      <c r="D1140">
        <v>620.06500000000005</v>
      </c>
      <c r="E1140">
        <v>609.28099999999995</v>
      </c>
      <c r="F1140">
        <v>22.9864</v>
      </c>
      <c r="G1140">
        <v>121.083</v>
      </c>
      <c r="H1140">
        <v>24.5152</v>
      </c>
      <c r="I1140">
        <v>18.622599999999998</v>
      </c>
      <c r="J1140">
        <v>51.464599999999997</v>
      </c>
      <c r="K1140">
        <v>447.084</v>
      </c>
      <c r="L1140">
        <v>1.2344599999999999E-3</v>
      </c>
      <c r="M1140">
        <v>0.99511499999999997</v>
      </c>
      <c r="N1140">
        <v>0</v>
      </c>
      <c r="O1140" t="s">
        <v>42</v>
      </c>
    </row>
    <row r="1141" spans="1:15" x14ac:dyDescent="0.25">
      <c r="A1141" t="s">
        <v>154</v>
      </c>
      <c r="B1141">
        <v>653.54399999999998</v>
      </c>
      <c r="C1141">
        <v>587.85599999999999</v>
      </c>
      <c r="D1141">
        <v>587.79499999999996</v>
      </c>
      <c r="E1141">
        <v>577.29499999999996</v>
      </c>
      <c r="F1141">
        <v>22.829899999999999</v>
      </c>
      <c r="G1141">
        <v>119.32899999999999</v>
      </c>
      <c r="H1141">
        <v>23.5383</v>
      </c>
      <c r="I1141">
        <v>18.307500000000001</v>
      </c>
      <c r="J1141">
        <v>51.3504</v>
      </c>
      <c r="K1141">
        <v>416.94799999999998</v>
      </c>
      <c r="L1141">
        <v>1.2767E-3</v>
      </c>
      <c r="M1141">
        <v>0.995116</v>
      </c>
      <c r="N1141">
        <v>0</v>
      </c>
      <c r="O1141" t="s">
        <v>42</v>
      </c>
    </row>
    <row r="1142" spans="1:15" x14ac:dyDescent="0.25">
      <c r="A1142" t="s">
        <v>154</v>
      </c>
      <c r="B1142">
        <v>662.63599999999997</v>
      </c>
      <c r="C1142">
        <v>596.33500000000004</v>
      </c>
      <c r="D1142">
        <v>596.279</v>
      </c>
      <c r="E1142">
        <v>585.61400000000003</v>
      </c>
      <c r="F1142">
        <v>22.715800000000002</v>
      </c>
      <c r="G1142">
        <v>119.041</v>
      </c>
      <c r="H1142">
        <v>23.553599999999999</v>
      </c>
      <c r="I1142">
        <v>18.532</v>
      </c>
      <c r="J1142">
        <v>50.832000000000001</v>
      </c>
      <c r="K1142">
        <v>425.81099999999998</v>
      </c>
      <c r="L1142">
        <v>1.23383E-3</v>
      </c>
      <c r="M1142">
        <v>0.99511400000000005</v>
      </c>
      <c r="N1142">
        <v>0</v>
      </c>
      <c r="O1142" t="s">
        <v>42</v>
      </c>
    </row>
    <row r="1143" spans="1:15" x14ac:dyDescent="0.25">
      <c r="A1143" t="s">
        <v>154</v>
      </c>
      <c r="B1143">
        <v>668.44600000000003</v>
      </c>
      <c r="C1143">
        <v>606.298</v>
      </c>
      <c r="D1143">
        <v>606.23199999999997</v>
      </c>
      <c r="E1143">
        <v>595.16</v>
      </c>
      <c r="F1143">
        <v>23.022600000000001</v>
      </c>
      <c r="G1143">
        <v>121.145</v>
      </c>
      <c r="H1143">
        <v>24.138100000000001</v>
      </c>
      <c r="I1143">
        <v>18.358799999999999</v>
      </c>
      <c r="J1143">
        <v>52.0334</v>
      </c>
      <c r="K1143">
        <v>432.42200000000003</v>
      </c>
      <c r="L1143">
        <v>1.2300900000000001E-3</v>
      </c>
      <c r="M1143">
        <v>0.995116</v>
      </c>
      <c r="N1143">
        <v>0</v>
      </c>
      <c r="O1143" t="s">
        <v>42</v>
      </c>
    </row>
    <row r="1144" spans="1:15" x14ac:dyDescent="0.25">
      <c r="A1144" t="s">
        <v>154</v>
      </c>
      <c r="B1144">
        <v>655.31500000000005</v>
      </c>
      <c r="C1144">
        <v>588.303</v>
      </c>
      <c r="D1144">
        <v>588.24400000000003</v>
      </c>
      <c r="E1144">
        <v>577.73599999999999</v>
      </c>
      <c r="F1144">
        <v>22.659400000000002</v>
      </c>
      <c r="G1144">
        <v>118.759</v>
      </c>
      <c r="H1144">
        <v>23.480799999999999</v>
      </c>
      <c r="I1144">
        <v>18.282699999999998</v>
      </c>
      <c r="J1144">
        <v>51.134599999999999</v>
      </c>
      <c r="K1144">
        <v>418.358</v>
      </c>
      <c r="L1144">
        <v>1.27731E-3</v>
      </c>
      <c r="M1144">
        <v>0.99511400000000005</v>
      </c>
      <c r="N1144">
        <v>0</v>
      </c>
      <c r="O1144" t="s">
        <v>42</v>
      </c>
    </row>
    <row r="1145" spans="1:15" x14ac:dyDescent="0.25">
      <c r="A1145" t="s">
        <v>154</v>
      </c>
      <c r="B1145">
        <v>666.28599999999994</v>
      </c>
      <c r="C1145">
        <v>601.47699999999998</v>
      </c>
      <c r="D1145">
        <v>601.41499999999996</v>
      </c>
      <c r="E1145">
        <v>590.95500000000004</v>
      </c>
      <c r="F1145">
        <v>23.5975</v>
      </c>
      <c r="G1145">
        <v>118.348</v>
      </c>
      <c r="H1145">
        <v>23.5245</v>
      </c>
      <c r="I1145">
        <v>18.264500000000002</v>
      </c>
      <c r="J1145">
        <v>50.523899999999998</v>
      </c>
      <c r="K1145">
        <v>431.03399999999999</v>
      </c>
      <c r="L1145">
        <v>1.2301899999999999E-3</v>
      </c>
      <c r="M1145">
        <v>0.995116</v>
      </c>
      <c r="N1145">
        <v>0</v>
      </c>
      <c r="O1145" t="s">
        <v>42</v>
      </c>
    </row>
    <row r="1146" spans="1:15" x14ac:dyDescent="0.25">
      <c r="A1146" t="s">
        <v>154</v>
      </c>
      <c r="B1146">
        <v>671.75</v>
      </c>
      <c r="C1146">
        <v>607.63900000000001</v>
      </c>
      <c r="D1146">
        <v>607.57500000000005</v>
      </c>
      <c r="E1146">
        <v>597.09400000000005</v>
      </c>
      <c r="F1146">
        <v>22.678100000000001</v>
      </c>
      <c r="G1146">
        <v>121.59</v>
      </c>
      <c r="H1146">
        <v>25.045999999999999</v>
      </c>
      <c r="I1146">
        <v>18.232900000000001</v>
      </c>
      <c r="J1146">
        <v>52.002699999999997</v>
      </c>
      <c r="K1146">
        <v>434.63900000000001</v>
      </c>
      <c r="L1146">
        <v>1.2342399999999999E-3</v>
      </c>
      <c r="M1146">
        <v>0.995116</v>
      </c>
      <c r="N1146">
        <v>0</v>
      </c>
      <c r="O1146" t="s">
        <v>42</v>
      </c>
    </row>
    <row r="1147" spans="1:15" x14ac:dyDescent="0.25">
      <c r="A1147" t="s">
        <v>154</v>
      </c>
      <c r="B1147">
        <v>663.18799999999999</v>
      </c>
      <c r="C1147">
        <v>597.43899999999996</v>
      </c>
      <c r="D1147">
        <v>597.38099999999997</v>
      </c>
      <c r="E1147">
        <v>586.75199999999995</v>
      </c>
      <c r="F1147">
        <v>22.555099999999999</v>
      </c>
      <c r="G1147">
        <v>119.72199999999999</v>
      </c>
      <c r="H1147">
        <v>24.3749</v>
      </c>
      <c r="I1147">
        <v>18.302600000000002</v>
      </c>
      <c r="J1147">
        <v>51.160899999999998</v>
      </c>
      <c r="K1147">
        <v>423.58499999999998</v>
      </c>
      <c r="L1147">
        <v>1.2311399999999999E-3</v>
      </c>
      <c r="M1147">
        <v>0.99511499999999997</v>
      </c>
      <c r="N1147">
        <v>0</v>
      </c>
      <c r="O1147" t="s">
        <v>42</v>
      </c>
    </row>
    <row r="1148" spans="1:15" x14ac:dyDescent="0.25">
      <c r="A1148" t="s">
        <v>154</v>
      </c>
      <c r="B1148">
        <v>656.678</v>
      </c>
      <c r="C1148">
        <v>591.05499999999995</v>
      </c>
      <c r="D1148">
        <v>590.99800000000005</v>
      </c>
      <c r="E1148">
        <v>580.23099999999999</v>
      </c>
      <c r="F1148">
        <v>22.714700000000001</v>
      </c>
      <c r="G1148">
        <v>118.33199999999999</v>
      </c>
      <c r="H1148">
        <v>23.840599999999998</v>
      </c>
      <c r="I1148">
        <v>18.111000000000001</v>
      </c>
      <c r="J1148">
        <v>50.399099999999997</v>
      </c>
      <c r="K1148">
        <v>421.05900000000003</v>
      </c>
      <c r="L1148">
        <v>1.2327E-3</v>
      </c>
      <c r="M1148">
        <v>0.995116</v>
      </c>
      <c r="N1148">
        <v>0</v>
      </c>
      <c r="O1148" t="s">
        <v>42</v>
      </c>
    </row>
    <row r="1149" spans="1:15" x14ac:dyDescent="0.25">
      <c r="A1149" t="s">
        <v>154</v>
      </c>
      <c r="B1149">
        <v>658.69899999999996</v>
      </c>
      <c r="C1149">
        <v>595.92999999999995</v>
      </c>
      <c r="D1149">
        <v>595.87199999999996</v>
      </c>
      <c r="E1149">
        <v>584.98099999999999</v>
      </c>
      <c r="F1149">
        <v>23.069800000000001</v>
      </c>
      <c r="G1149">
        <v>120.358</v>
      </c>
      <c r="H1149">
        <v>24.005700000000001</v>
      </c>
      <c r="I1149">
        <v>18.831600000000002</v>
      </c>
      <c r="J1149">
        <v>51.116799999999998</v>
      </c>
      <c r="K1149">
        <v>423.31900000000002</v>
      </c>
      <c r="L1149">
        <v>1.2329400000000001E-3</v>
      </c>
      <c r="M1149">
        <v>0.995116</v>
      </c>
      <c r="N1149">
        <v>0</v>
      </c>
      <c r="O1149" t="s">
        <v>42</v>
      </c>
    </row>
    <row r="1150" spans="1:15" x14ac:dyDescent="0.25">
      <c r="A1150" t="s">
        <v>154</v>
      </c>
      <c r="B1150">
        <v>664.83100000000002</v>
      </c>
      <c r="C1150">
        <v>592.505</v>
      </c>
      <c r="D1150">
        <v>592.447</v>
      </c>
      <c r="E1150">
        <v>582.09799999999996</v>
      </c>
      <c r="F1150">
        <v>22.4529</v>
      </c>
      <c r="G1150">
        <v>119.062</v>
      </c>
      <c r="H1150">
        <v>23.834099999999999</v>
      </c>
      <c r="I1150">
        <v>18.192699999999999</v>
      </c>
      <c r="J1150">
        <v>50.749099999999999</v>
      </c>
      <c r="K1150">
        <v>422.536</v>
      </c>
      <c r="L1150">
        <v>1.24233E-3</v>
      </c>
      <c r="M1150">
        <v>0.99511499999999997</v>
      </c>
      <c r="N1150">
        <v>0</v>
      </c>
      <c r="O1150" t="s">
        <v>42</v>
      </c>
    </row>
    <row r="1151" spans="1:15" x14ac:dyDescent="0.25">
      <c r="A1151" t="s">
        <v>154</v>
      </c>
      <c r="B1151">
        <v>647.23</v>
      </c>
      <c r="C1151">
        <v>584.65599999999995</v>
      </c>
      <c r="D1151">
        <v>584.58600000000001</v>
      </c>
      <c r="E1151">
        <v>573.96699999999998</v>
      </c>
      <c r="F1151">
        <v>22.8445</v>
      </c>
      <c r="G1151">
        <v>120.273</v>
      </c>
      <c r="H1151">
        <v>23.6494</v>
      </c>
      <c r="I1151">
        <v>18.382200000000001</v>
      </c>
      <c r="J1151">
        <v>51.9529</v>
      </c>
      <c r="K1151">
        <v>412.76900000000001</v>
      </c>
      <c r="L1151">
        <v>1.3446300000000001E-3</v>
      </c>
      <c r="M1151">
        <v>0.995116</v>
      </c>
      <c r="N1151">
        <v>0</v>
      </c>
      <c r="O1151" t="s">
        <v>42</v>
      </c>
    </row>
    <row r="1152" spans="1:15" x14ac:dyDescent="0.25">
      <c r="A1152" t="s">
        <v>154</v>
      </c>
      <c r="B1152">
        <v>661.05399999999997</v>
      </c>
      <c r="C1152">
        <v>599.25400000000002</v>
      </c>
      <c r="D1152">
        <v>599.19299999999998</v>
      </c>
      <c r="E1152">
        <v>588.72199999999998</v>
      </c>
      <c r="F1152">
        <v>22.687000000000001</v>
      </c>
      <c r="G1152">
        <v>119.203</v>
      </c>
      <c r="H1152">
        <v>23.822800000000001</v>
      </c>
      <c r="I1152">
        <v>18.192799999999998</v>
      </c>
      <c r="J1152">
        <v>51.115499999999997</v>
      </c>
      <c r="K1152">
        <v>428.32900000000001</v>
      </c>
      <c r="L1152">
        <v>1.2307799999999999E-3</v>
      </c>
      <c r="M1152">
        <v>0.99511499999999997</v>
      </c>
      <c r="N1152">
        <v>0</v>
      </c>
      <c r="O1152" t="s">
        <v>42</v>
      </c>
    </row>
    <row r="1153" spans="1:15" x14ac:dyDescent="0.25">
      <c r="A1153" t="s">
        <v>154</v>
      </c>
      <c r="B1153">
        <v>658.04100000000005</v>
      </c>
      <c r="C1153">
        <v>594.46900000000005</v>
      </c>
      <c r="D1153">
        <v>594.41399999999999</v>
      </c>
      <c r="E1153">
        <v>583.81299999999999</v>
      </c>
      <c r="F1153">
        <v>22.884599999999999</v>
      </c>
      <c r="G1153">
        <v>120.14400000000001</v>
      </c>
      <c r="H1153">
        <v>24.21</v>
      </c>
      <c r="I1153">
        <v>17.9984</v>
      </c>
      <c r="J1153">
        <v>51.6282</v>
      </c>
      <c r="K1153">
        <v>422.96899999999999</v>
      </c>
      <c r="L1153">
        <v>1.2300900000000001E-3</v>
      </c>
      <c r="M1153">
        <v>0.99511400000000005</v>
      </c>
      <c r="N1153">
        <v>0</v>
      </c>
      <c r="O1153" t="s">
        <v>42</v>
      </c>
    </row>
    <row r="1154" spans="1:15" x14ac:dyDescent="0.25">
      <c r="A1154" t="s">
        <v>154</v>
      </c>
      <c r="B1154">
        <v>653.27700000000004</v>
      </c>
      <c r="C1154">
        <v>586.94200000000001</v>
      </c>
      <c r="D1154">
        <v>586.87900000000002</v>
      </c>
      <c r="E1154">
        <v>576.26099999999997</v>
      </c>
      <c r="F1154">
        <v>22.949300000000001</v>
      </c>
      <c r="G1154">
        <v>119.29600000000001</v>
      </c>
      <c r="H1154">
        <v>23.625299999999999</v>
      </c>
      <c r="I1154">
        <v>18.7639</v>
      </c>
      <c r="J1154">
        <v>50.867600000000003</v>
      </c>
      <c r="K1154">
        <v>415.89100000000002</v>
      </c>
      <c r="L1154">
        <v>1.2928900000000001E-3</v>
      </c>
      <c r="M1154">
        <v>0.995116</v>
      </c>
      <c r="N1154">
        <v>0</v>
      </c>
      <c r="O1154" t="s">
        <v>42</v>
      </c>
    </row>
    <row r="1155" spans="1:15" x14ac:dyDescent="0.25">
      <c r="A1155" t="s">
        <v>154</v>
      </c>
      <c r="B1155">
        <v>668.24400000000003</v>
      </c>
      <c r="C1155">
        <v>605.28800000000001</v>
      </c>
      <c r="D1155">
        <v>605.21600000000001</v>
      </c>
      <c r="E1155">
        <v>594.33699999999999</v>
      </c>
      <c r="F1155">
        <v>23.109000000000002</v>
      </c>
      <c r="G1155">
        <v>121.374</v>
      </c>
      <c r="H1155">
        <v>23.975100000000001</v>
      </c>
      <c r="I1155">
        <v>18.393000000000001</v>
      </c>
      <c r="J1155">
        <v>52.609699999999997</v>
      </c>
      <c r="K1155">
        <v>431.08</v>
      </c>
      <c r="L1155">
        <v>1.23043E-3</v>
      </c>
      <c r="M1155">
        <v>0.99511499999999997</v>
      </c>
      <c r="N1155">
        <v>0</v>
      </c>
      <c r="O1155" t="s">
        <v>42</v>
      </c>
    </row>
    <row r="1156" spans="1:15" x14ac:dyDescent="0.25">
      <c r="A1156" t="s">
        <v>154</v>
      </c>
      <c r="B1156">
        <v>677.47</v>
      </c>
      <c r="C1156">
        <v>613.32100000000003</v>
      </c>
      <c r="D1156">
        <v>613.24599999999998</v>
      </c>
      <c r="E1156">
        <v>602.35400000000004</v>
      </c>
      <c r="F1156">
        <v>23.181899999999999</v>
      </c>
      <c r="G1156">
        <v>122.129</v>
      </c>
      <c r="H1156">
        <v>23.816400000000002</v>
      </c>
      <c r="I1156">
        <v>18.3492</v>
      </c>
      <c r="J1156">
        <v>53.613599999999998</v>
      </c>
      <c r="K1156">
        <v>438.858</v>
      </c>
      <c r="L1156">
        <v>1.23117E-3</v>
      </c>
      <c r="M1156">
        <v>0.995116</v>
      </c>
      <c r="N1156">
        <v>0</v>
      </c>
      <c r="O1156" t="s">
        <v>42</v>
      </c>
    </row>
    <row r="1157" spans="1:15" x14ac:dyDescent="0.25">
      <c r="A1157" t="s">
        <v>154</v>
      </c>
      <c r="B1157">
        <v>669.99</v>
      </c>
      <c r="C1157">
        <v>606.57799999999997</v>
      </c>
      <c r="D1157">
        <v>606.52099999999996</v>
      </c>
      <c r="E1157">
        <v>595.88900000000001</v>
      </c>
      <c r="F1157">
        <v>22.753699999999998</v>
      </c>
      <c r="G1157">
        <v>120.69499999999999</v>
      </c>
      <c r="H1157">
        <v>23.985700000000001</v>
      </c>
      <c r="I1157">
        <v>18.5258</v>
      </c>
      <c r="J1157">
        <v>51.7928</v>
      </c>
      <c r="K1157">
        <v>434.33199999999999</v>
      </c>
      <c r="L1157">
        <v>1.2303500000000001E-3</v>
      </c>
      <c r="M1157">
        <v>0.995116</v>
      </c>
      <c r="N1157">
        <v>0</v>
      </c>
      <c r="O1157" t="s">
        <v>42</v>
      </c>
    </row>
    <row r="1158" spans="1:15" x14ac:dyDescent="0.25">
      <c r="A1158" t="s">
        <v>154</v>
      </c>
      <c r="B1158">
        <v>655.93499999999995</v>
      </c>
      <c r="C1158">
        <v>589.649</v>
      </c>
      <c r="D1158">
        <v>589.59299999999996</v>
      </c>
      <c r="E1158">
        <v>579.03700000000003</v>
      </c>
      <c r="F1158">
        <v>22.6401</v>
      </c>
      <c r="G1158">
        <v>118.86799999999999</v>
      </c>
      <c r="H1158">
        <v>23.76</v>
      </c>
      <c r="I1158">
        <v>18.239699999999999</v>
      </c>
      <c r="J1158">
        <v>50.5107</v>
      </c>
      <c r="K1158">
        <v>419.24700000000001</v>
      </c>
      <c r="L1158">
        <v>1.2648500000000001E-3</v>
      </c>
      <c r="M1158">
        <v>0.995116</v>
      </c>
      <c r="N1158">
        <v>0</v>
      </c>
      <c r="O1158" t="s">
        <v>42</v>
      </c>
    </row>
    <row r="1159" spans="1:15" x14ac:dyDescent="0.25">
      <c r="A1159" t="s">
        <v>154</v>
      </c>
      <c r="B1159">
        <v>658.68499999999995</v>
      </c>
      <c r="C1159">
        <v>594.26499999999999</v>
      </c>
      <c r="D1159">
        <v>594.20500000000004</v>
      </c>
      <c r="E1159">
        <v>583.72199999999998</v>
      </c>
      <c r="F1159">
        <v>23.061399999999999</v>
      </c>
      <c r="G1159">
        <v>118.866</v>
      </c>
      <c r="H1159">
        <v>23.7498</v>
      </c>
      <c r="I1159">
        <v>18.369299999999999</v>
      </c>
      <c r="J1159">
        <v>50.540599999999998</v>
      </c>
      <c r="K1159">
        <v>423.70100000000002</v>
      </c>
      <c r="L1159">
        <v>1.27198E-3</v>
      </c>
      <c r="M1159">
        <v>0.99511300000000003</v>
      </c>
      <c r="N1159">
        <v>0</v>
      </c>
      <c r="O1159" t="s">
        <v>42</v>
      </c>
    </row>
    <row r="1160" spans="1:15" x14ac:dyDescent="0.25">
      <c r="A1160" t="s">
        <v>154</v>
      </c>
      <c r="B1160">
        <v>658.45699999999999</v>
      </c>
      <c r="C1160">
        <v>595.99199999999996</v>
      </c>
      <c r="D1160">
        <v>595.93799999999999</v>
      </c>
      <c r="E1160">
        <v>585.53</v>
      </c>
      <c r="F1160">
        <v>22.657699999999998</v>
      </c>
      <c r="G1160">
        <v>119.14</v>
      </c>
      <c r="H1160">
        <v>23.5227</v>
      </c>
      <c r="I1160">
        <v>18.096499999999999</v>
      </c>
      <c r="J1160">
        <v>50.704099999999997</v>
      </c>
      <c r="K1160">
        <v>425.92099999999999</v>
      </c>
      <c r="L1160">
        <v>1.3959899999999999E-3</v>
      </c>
      <c r="M1160">
        <v>0.995116</v>
      </c>
      <c r="N1160">
        <v>0</v>
      </c>
      <c r="O1160" t="s">
        <v>42</v>
      </c>
    </row>
    <row r="1161" spans="1:15" x14ac:dyDescent="0.25">
      <c r="A1161" t="s">
        <v>154</v>
      </c>
      <c r="B1161">
        <v>668.08100000000002</v>
      </c>
      <c r="C1161">
        <v>603.43899999999996</v>
      </c>
      <c r="D1161">
        <v>603.37699999999995</v>
      </c>
      <c r="E1161">
        <v>592.88</v>
      </c>
      <c r="F1161">
        <v>22.8443</v>
      </c>
      <c r="G1161">
        <v>118.562</v>
      </c>
      <c r="H1161">
        <v>23.727399999999999</v>
      </c>
      <c r="I1161">
        <v>17.889500000000002</v>
      </c>
      <c r="J1161">
        <v>50.865699999999997</v>
      </c>
      <c r="K1161">
        <v>433.52499999999998</v>
      </c>
      <c r="L1161">
        <v>1.2333699999999999E-3</v>
      </c>
      <c r="M1161">
        <v>0.99511499999999997</v>
      </c>
      <c r="N1161">
        <v>0</v>
      </c>
      <c r="O1161" t="s">
        <v>42</v>
      </c>
    </row>
    <row r="1162" spans="1:15" x14ac:dyDescent="0.25">
      <c r="A1162" t="s">
        <v>154</v>
      </c>
      <c r="B1162">
        <v>654.32600000000002</v>
      </c>
      <c r="C1162">
        <v>588.38599999999997</v>
      </c>
      <c r="D1162">
        <v>588.32799999999997</v>
      </c>
      <c r="E1162">
        <v>577.27599999999995</v>
      </c>
      <c r="F1162">
        <v>22.557700000000001</v>
      </c>
      <c r="G1162">
        <v>119.062</v>
      </c>
      <c r="H1162">
        <v>24.382300000000001</v>
      </c>
      <c r="I1162">
        <v>17.899899999999999</v>
      </c>
      <c r="J1162">
        <v>50.362299999999998</v>
      </c>
      <c r="K1162">
        <v>417.41399999999999</v>
      </c>
      <c r="L1162">
        <v>1.2346900000000001E-3</v>
      </c>
      <c r="M1162">
        <v>0.995116</v>
      </c>
      <c r="N1162">
        <v>0</v>
      </c>
      <c r="O1162" t="s">
        <v>42</v>
      </c>
    </row>
    <row r="1163" spans="1:15" x14ac:dyDescent="0.25">
      <c r="A1163" t="s">
        <v>154</v>
      </c>
      <c r="B1163">
        <v>654.07100000000003</v>
      </c>
      <c r="C1163">
        <v>587.55200000000002</v>
      </c>
      <c r="D1163">
        <v>587.495</v>
      </c>
      <c r="E1163">
        <v>577.05499999999995</v>
      </c>
      <c r="F1163">
        <v>22.7379</v>
      </c>
      <c r="G1163">
        <v>117.488</v>
      </c>
      <c r="H1163">
        <v>23.433299999999999</v>
      </c>
      <c r="I1163">
        <v>17.938700000000001</v>
      </c>
      <c r="J1163">
        <v>49.799900000000001</v>
      </c>
      <c r="K1163">
        <v>418.33499999999998</v>
      </c>
      <c r="L1163">
        <v>1.2381099999999999E-3</v>
      </c>
      <c r="M1163">
        <v>0.99511499999999997</v>
      </c>
      <c r="N1163">
        <v>0</v>
      </c>
      <c r="O1163" t="s">
        <v>42</v>
      </c>
    </row>
    <row r="1164" spans="1:15" x14ac:dyDescent="0.25">
      <c r="A1164" t="s">
        <v>154</v>
      </c>
      <c r="B1164">
        <v>666.25400000000002</v>
      </c>
      <c r="C1164">
        <v>600.92700000000002</v>
      </c>
      <c r="D1164">
        <v>600.87</v>
      </c>
      <c r="E1164">
        <v>587.70000000000005</v>
      </c>
      <c r="F1164">
        <v>22.7087</v>
      </c>
      <c r="G1164">
        <v>120.88500000000001</v>
      </c>
      <c r="H1164">
        <v>24.589700000000001</v>
      </c>
      <c r="I1164">
        <v>18.327400000000001</v>
      </c>
      <c r="J1164">
        <v>51.549700000000001</v>
      </c>
      <c r="K1164">
        <v>425.28899999999999</v>
      </c>
      <c r="L1164">
        <v>1.2313300000000001E-3</v>
      </c>
      <c r="M1164">
        <v>0.995116</v>
      </c>
      <c r="N1164">
        <v>0</v>
      </c>
      <c r="O1164" t="s">
        <v>42</v>
      </c>
    </row>
    <row r="1165" spans="1:15" x14ac:dyDescent="0.25">
      <c r="A1165" t="s">
        <v>154</v>
      </c>
      <c r="B1165">
        <v>665.88</v>
      </c>
      <c r="C1165">
        <v>601.34299999999996</v>
      </c>
      <c r="D1165">
        <v>601.28700000000003</v>
      </c>
      <c r="E1165">
        <v>590.82500000000005</v>
      </c>
      <c r="F1165">
        <v>23.071100000000001</v>
      </c>
      <c r="G1165">
        <v>119.169</v>
      </c>
      <c r="H1165">
        <v>23.4117</v>
      </c>
      <c r="I1165">
        <v>18.6844</v>
      </c>
      <c r="J1165">
        <v>50.617600000000003</v>
      </c>
      <c r="K1165">
        <v>430.61200000000002</v>
      </c>
      <c r="L1165">
        <v>1.2333400000000001E-3</v>
      </c>
      <c r="M1165">
        <v>0.99511499999999997</v>
      </c>
      <c r="N1165">
        <v>0</v>
      </c>
      <c r="O1165" t="s">
        <v>42</v>
      </c>
    </row>
    <row r="1166" spans="1:15" x14ac:dyDescent="0.25">
      <c r="A1166" t="s">
        <v>154</v>
      </c>
      <c r="B1166">
        <v>679.98</v>
      </c>
      <c r="C1166">
        <v>612.88900000000001</v>
      </c>
      <c r="D1166">
        <v>612.83299999999997</v>
      </c>
      <c r="E1166">
        <v>602.36900000000003</v>
      </c>
      <c r="F1166">
        <v>22.7087</v>
      </c>
      <c r="G1166">
        <v>119.807</v>
      </c>
      <c r="H1166">
        <v>23.401199999999999</v>
      </c>
      <c r="I1166">
        <v>18.236899999999999</v>
      </c>
      <c r="J1166">
        <v>52.099299999999999</v>
      </c>
      <c r="K1166">
        <v>441.61</v>
      </c>
      <c r="L1166">
        <v>1.23846E-3</v>
      </c>
      <c r="M1166">
        <v>0.995116</v>
      </c>
      <c r="N1166">
        <v>0</v>
      </c>
      <c r="O1166" t="s">
        <v>42</v>
      </c>
    </row>
    <row r="1167" spans="1:15" x14ac:dyDescent="0.25">
      <c r="A1167" t="s">
        <v>154</v>
      </c>
      <c r="B1167">
        <v>657.44600000000003</v>
      </c>
      <c r="C1167">
        <v>592.55399999999997</v>
      </c>
      <c r="D1167">
        <v>592.495</v>
      </c>
      <c r="E1167">
        <v>581.70600000000002</v>
      </c>
      <c r="F1167">
        <v>22.5167</v>
      </c>
      <c r="G1167">
        <v>119.711</v>
      </c>
      <c r="H1167">
        <v>24.329000000000001</v>
      </c>
      <c r="I1167">
        <v>18.497299999999999</v>
      </c>
      <c r="J1167">
        <v>50.738999999999997</v>
      </c>
      <c r="K1167">
        <v>421.25200000000001</v>
      </c>
      <c r="L1167">
        <v>1.2300499999999999E-3</v>
      </c>
      <c r="M1167">
        <v>0.995116</v>
      </c>
      <c r="N1167">
        <v>0</v>
      </c>
      <c r="O1167" t="s">
        <v>42</v>
      </c>
    </row>
    <row r="1168" spans="1:15" x14ac:dyDescent="0.25">
      <c r="A1168" t="s">
        <v>154</v>
      </c>
      <c r="B1168">
        <v>661.82299999999998</v>
      </c>
      <c r="C1168">
        <v>597.36</v>
      </c>
      <c r="D1168">
        <v>597.29999999999995</v>
      </c>
      <c r="E1168">
        <v>586.02800000000002</v>
      </c>
      <c r="F1168">
        <v>22.618300000000001</v>
      </c>
      <c r="G1168">
        <v>120.194</v>
      </c>
      <c r="H1168">
        <v>24.7683</v>
      </c>
      <c r="I1168">
        <v>18.071100000000001</v>
      </c>
      <c r="J1168">
        <v>51.392000000000003</v>
      </c>
      <c r="K1168">
        <v>424.99</v>
      </c>
      <c r="L1168">
        <v>1.2300499999999999E-3</v>
      </c>
      <c r="M1168">
        <v>0.995116</v>
      </c>
      <c r="N1168">
        <v>0</v>
      </c>
      <c r="O1168" t="s">
        <v>42</v>
      </c>
    </row>
    <row r="1169" spans="1:25" x14ac:dyDescent="0.25">
      <c r="A1169" t="s">
        <v>154</v>
      </c>
      <c r="B1169">
        <v>661.57899999999995</v>
      </c>
      <c r="C1169">
        <v>596.14599999999996</v>
      </c>
      <c r="D1169">
        <v>596.08600000000001</v>
      </c>
      <c r="E1169">
        <v>585.58900000000006</v>
      </c>
      <c r="F1169">
        <v>22.6312</v>
      </c>
      <c r="G1169">
        <v>120.148</v>
      </c>
      <c r="H1169">
        <v>23.761600000000001</v>
      </c>
      <c r="I1169">
        <v>18.292300000000001</v>
      </c>
      <c r="J1169">
        <v>51.736899999999999</v>
      </c>
      <c r="K1169">
        <v>424.66500000000002</v>
      </c>
      <c r="L1169">
        <v>1.2380500000000001E-3</v>
      </c>
      <c r="M1169">
        <v>0.995116</v>
      </c>
      <c r="N1169">
        <v>0</v>
      </c>
      <c r="O1169" t="s">
        <v>42</v>
      </c>
    </row>
    <row r="1170" spans="1:25" x14ac:dyDescent="0.25">
      <c r="A1170" t="s">
        <v>154</v>
      </c>
      <c r="B1170">
        <v>666.76800000000003</v>
      </c>
      <c r="C1170">
        <v>600.46299999999997</v>
      </c>
      <c r="D1170">
        <v>600.40200000000004</v>
      </c>
      <c r="E1170">
        <v>589.85400000000004</v>
      </c>
      <c r="F1170">
        <v>22.602799999999998</v>
      </c>
      <c r="G1170">
        <v>119.74</v>
      </c>
      <c r="H1170">
        <v>23.572199999999999</v>
      </c>
      <c r="I1170">
        <v>18.5838</v>
      </c>
      <c r="J1170">
        <v>51.2682</v>
      </c>
      <c r="K1170">
        <v>429.58499999999998</v>
      </c>
      <c r="L1170">
        <v>1.24051E-3</v>
      </c>
      <c r="M1170">
        <v>0.995116</v>
      </c>
      <c r="N1170">
        <v>0</v>
      </c>
      <c r="O1170" t="s">
        <v>42</v>
      </c>
    </row>
    <row r="1171" spans="1:25" x14ac:dyDescent="0.25">
      <c r="A1171" t="s">
        <v>154</v>
      </c>
      <c r="B1171">
        <v>661.78899999999999</v>
      </c>
      <c r="C1171">
        <v>596.26400000000001</v>
      </c>
      <c r="D1171">
        <v>596.20699999999999</v>
      </c>
      <c r="E1171">
        <v>585.68200000000002</v>
      </c>
      <c r="F1171">
        <v>23.5061</v>
      </c>
      <c r="G1171">
        <v>118.804</v>
      </c>
      <c r="H1171">
        <v>23.876000000000001</v>
      </c>
      <c r="I1171">
        <v>18.1462</v>
      </c>
      <c r="J1171">
        <v>50.728400000000001</v>
      </c>
      <c r="K1171">
        <v>425.36099999999999</v>
      </c>
      <c r="L1171">
        <v>1.23113E-3</v>
      </c>
      <c r="M1171">
        <v>0.99511499999999997</v>
      </c>
      <c r="N1171">
        <v>0</v>
      </c>
      <c r="O1171" t="s">
        <v>42</v>
      </c>
    </row>
    <row r="1172" spans="1:25" x14ac:dyDescent="0.25">
      <c r="A1172" t="s">
        <v>154</v>
      </c>
      <c r="B1172">
        <v>652.44399999999996</v>
      </c>
      <c r="C1172">
        <v>588.96500000000003</v>
      </c>
      <c r="D1172">
        <v>588.90899999999999</v>
      </c>
      <c r="E1172">
        <v>578.31700000000001</v>
      </c>
      <c r="F1172">
        <v>22.8064</v>
      </c>
      <c r="G1172">
        <v>119.681</v>
      </c>
      <c r="H1172">
        <v>23.661999999999999</v>
      </c>
      <c r="I1172">
        <v>18.4892</v>
      </c>
      <c r="J1172">
        <v>51.400399999999998</v>
      </c>
      <c r="K1172">
        <v>417.78</v>
      </c>
      <c r="L1172">
        <v>1.2327600000000001E-3</v>
      </c>
      <c r="M1172">
        <v>0.995116</v>
      </c>
      <c r="N1172">
        <v>0</v>
      </c>
      <c r="O1172" t="s">
        <v>42</v>
      </c>
    </row>
    <row r="1173" spans="1:25" x14ac:dyDescent="0.25">
      <c r="A1173" t="s">
        <v>154</v>
      </c>
      <c r="B1173">
        <v>644.63</v>
      </c>
      <c r="C1173">
        <v>581.1</v>
      </c>
      <c r="D1173">
        <v>581.04499999999996</v>
      </c>
      <c r="E1173">
        <v>570.54300000000001</v>
      </c>
      <c r="F1173">
        <v>22.7409</v>
      </c>
      <c r="G1173">
        <v>118.848</v>
      </c>
      <c r="H1173">
        <v>24.3523</v>
      </c>
      <c r="I1173">
        <v>17.882100000000001</v>
      </c>
      <c r="J1173">
        <v>50.050600000000003</v>
      </c>
      <c r="K1173">
        <v>410.983</v>
      </c>
      <c r="L1173">
        <v>1.2463999999999999E-3</v>
      </c>
      <c r="M1173">
        <v>0.995116</v>
      </c>
      <c r="N1173">
        <v>0</v>
      </c>
      <c r="O1173" t="s">
        <v>42</v>
      </c>
    </row>
    <row r="1174" spans="1:25" x14ac:dyDescent="0.25">
      <c r="A1174" t="s">
        <v>154</v>
      </c>
      <c r="B1174">
        <v>644.51599999999996</v>
      </c>
      <c r="C1174">
        <v>580.74400000000003</v>
      </c>
      <c r="D1174">
        <v>580.68399999999997</v>
      </c>
      <c r="E1174">
        <v>570.12599999999998</v>
      </c>
      <c r="F1174">
        <v>22.9315</v>
      </c>
      <c r="G1174">
        <v>118.849</v>
      </c>
      <c r="H1174">
        <v>23.756</v>
      </c>
      <c r="I1174">
        <v>18.144400000000001</v>
      </c>
      <c r="J1174">
        <v>50.812399999999997</v>
      </c>
      <c r="K1174">
        <v>410.00599999999997</v>
      </c>
      <c r="L1174">
        <v>1.2300600000000001E-3</v>
      </c>
      <c r="M1174">
        <v>0.995116</v>
      </c>
      <c r="N1174">
        <v>0</v>
      </c>
      <c r="O1174" t="s">
        <v>42</v>
      </c>
    </row>
    <row r="1175" spans="1:25" x14ac:dyDescent="0.25">
      <c r="A1175" t="s">
        <v>154</v>
      </c>
      <c r="B1175">
        <v>651.62400000000002</v>
      </c>
      <c r="C1175">
        <v>587.24300000000005</v>
      </c>
      <c r="D1175">
        <v>587.18899999999996</v>
      </c>
      <c r="E1175">
        <v>576.875</v>
      </c>
      <c r="F1175">
        <v>22.395</v>
      </c>
      <c r="G1175">
        <v>117.52200000000001</v>
      </c>
      <c r="H1175">
        <v>23.575099999999999</v>
      </c>
      <c r="I1175">
        <v>17.890899999999998</v>
      </c>
      <c r="J1175">
        <v>50.110599999999998</v>
      </c>
      <c r="K1175">
        <v>418.88200000000001</v>
      </c>
      <c r="L1175">
        <v>1.2363400000000001E-3</v>
      </c>
      <c r="M1175">
        <v>0.995116</v>
      </c>
      <c r="N1175">
        <v>0</v>
      </c>
      <c r="O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154</v>
      </c>
      <c r="B1176">
        <v>674.29499999999996</v>
      </c>
      <c r="C1176">
        <v>607.995</v>
      </c>
      <c r="D1176">
        <v>607.93799999999999</v>
      </c>
      <c r="E1176">
        <v>597.50199999999995</v>
      </c>
      <c r="F1176">
        <v>22.697700000000001</v>
      </c>
      <c r="G1176">
        <v>119.60299999999999</v>
      </c>
      <c r="H1176">
        <v>24.142800000000001</v>
      </c>
      <c r="I1176">
        <v>18.6021</v>
      </c>
      <c r="J1176">
        <v>50.303600000000003</v>
      </c>
      <c r="K1176">
        <v>436.96800000000002</v>
      </c>
      <c r="L1176">
        <v>1.23453E-3</v>
      </c>
      <c r="M1176">
        <v>0.995116</v>
      </c>
      <c r="N1176">
        <v>0</v>
      </c>
      <c r="O1176" t="s">
        <v>42</v>
      </c>
      <c r="R1176">
        <f>AVERAGE(B1127:B1176)</f>
        <v>665.87922000000026</v>
      </c>
      <c r="S1176">
        <f>AVERAGE(C1127:C1176)</f>
        <v>600.79459999999983</v>
      </c>
      <c r="U1176">
        <f>_xlfn.VAR.P(B1127:B1176)</f>
        <v>154.5267024516001</v>
      </c>
      <c r="V1176">
        <f>_xlfn.VAR.P(C1127:C1176)</f>
        <v>150.54436251999994</v>
      </c>
      <c r="X1176">
        <f>1.96*SQRT(U1176)/50</f>
        <v>0.48729037755246796</v>
      </c>
      <c r="Y1176">
        <f>1.96*SQRT(V1176)/50</f>
        <v>0.48097036210429089</v>
      </c>
    </row>
    <row r="1177" spans="1:25" x14ac:dyDescent="0.25">
      <c r="A1177" t="s">
        <v>155</v>
      </c>
      <c r="B1177">
        <v>33575.090600000003</v>
      </c>
      <c r="C1177" t="s">
        <v>36</v>
      </c>
    </row>
    <row r="1178" spans="1:25" x14ac:dyDescent="0.25">
      <c r="A1178" t="s">
        <v>156</v>
      </c>
      <c r="B1178">
        <v>620.44899999999996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1.24986E-3</v>
      </c>
      <c r="L1178">
        <v>0.995116</v>
      </c>
      <c r="M1178">
        <v>0</v>
      </c>
      <c r="N1178" t="s">
        <v>42</v>
      </c>
    </row>
    <row r="1179" spans="1:25" x14ac:dyDescent="0.25">
      <c r="A1179" t="s">
        <v>156</v>
      </c>
      <c r="B1179">
        <v>618.02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1.2768199999999999E-3</v>
      </c>
      <c r="L1179">
        <v>0.995116</v>
      </c>
      <c r="M1179">
        <v>0</v>
      </c>
      <c r="N1179" t="s">
        <v>42</v>
      </c>
    </row>
    <row r="1180" spans="1:25" x14ac:dyDescent="0.25">
      <c r="A1180" t="s">
        <v>156</v>
      </c>
      <c r="B1180">
        <v>628.404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1.25066E-3</v>
      </c>
      <c r="L1180">
        <v>0.99511400000000005</v>
      </c>
      <c r="M1180">
        <v>0</v>
      </c>
      <c r="N1180" t="s">
        <v>42</v>
      </c>
    </row>
    <row r="1181" spans="1:25" x14ac:dyDescent="0.25">
      <c r="A1181" t="s">
        <v>156</v>
      </c>
      <c r="B1181">
        <v>610.29700000000003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1.3220899999999999E-3</v>
      </c>
      <c r="L1181">
        <v>0.995116</v>
      </c>
      <c r="M1181">
        <v>0</v>
      </c>
      <c r="N1181" t="s">
        <v>42</v>
      </c>
    </row>
    <row r="1182" spans="1:25" x14ac:dyDescent="0.25">
      <c r="A1182" t="s">
        <v>156</v>
      </c>
      <c r="B1182">
        <v>637.096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1.41014E-3</v>
      </c>
      <c r="L1182">
        <v>0.995116</v>
      </c>
      <c r="M1182">
        <v>0</v>
      </c>
      <c r="N1182" t="s">
        <v>42</v>
      </c>
    </row>
    <row r="1183" spans="1:25" x14ac:dyDescent="0.25">
      <c r="A1183" t="s">
        <v>156</v>
      </c>
      <c r="B1183">
        <v>628.60500000000002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1.2523E-3</v>
      </c>
      <c r="L1183">
        <v>0.995116</v>
      </c>
      <c r="M1183">
        <v>0</v>
      </c>
      <c r="N1183" t="s">
        <v>42</v>
      </c>
    </row>
    <row r="1184" spans="1:25" x14ac:dyDescent="0.25">
      <c r="A1184" t="s">
        <v>156</v>
      </c>
      <c r="B1184">
        <v>620.721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1.23679E-3</v>
      </c>
      <c r="L1184">
        <v>0.995116</v>
      </c>
      <c r="M1184">
        <v>0</v>
      </c>
      <c r="N1184" t="s">
        <v>42</v>
      </c>
    </row>
    <row r="1185" spans="1:14" x14ac:dyDescent="0.25">
      <c r="A1185" t="s">
        <v>156</v>
      </c>
      <c r="B1185">
        <v>640.48800000000006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1.23945E-3</v>
      </c>
      <c r="L1185">
        <v>0.99511499999999997</v>
      </c>
      <c r="M1185">
        <v>0</v>
      </c>
      <c r="N1185" t="s">
        <v>42</v>
      </c>
    </row>
    <row r="1186" spans="1:14" x14ac:dyDescent="0.25">
      <c r="A1186" t="s">
        <v>156</v>
      </c>
      <c r="B1186">
        <v>628.87800000000004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1.28707E-3</v>
      </c>
      <c r="L1186">
        <v>0.995116</v>
      </c>
      <c r="M1186">
        <v>0</v>
      </c>
      <c r="N1186" t="s">
        <v>42</v>
      </c>
    </row>
    <row r="1187" spans="1:14" x14ac:dyDescent="0.25">
      <c r="A1187" t="s">
        <v>156</v>
      </c>
      <c r="B1187">
        <v>626.15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1.43669E-3</v>
      </c>
      <c r="L1187">
        <v>0.995116</v>
      </c>
      <c r="M1187">
        <v>0</v>
      </c>
      <c r="N1187" t="s">
        <v>42</v>
      </c>
    </row>
    <row r="1188" spans="1:14" x14ac:dyDescent="0.25">
      <c r="A1188" t="s">
        <v>156</v>
      </c>
      <c r="B1188">
        <v>623.9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1.2844E-3</v>
      </c>
      <c r="L1188">
        <v>0.995116</v>
      </c>
      <c r="M1188">
        <v>0</v>
      </c>
      <c r="N1188" t="s">
        <v>42</v>
      </c>
    </row>
    <row r="1189" spans="1:14" x14ac:dyDescent="0.25">
      <c r="A1189" t="s">
        <v>156</v>
      </c>
      <c r="B1189">
        <v>628.05100000000004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1.2503200000000001E-3</v>
      </c>
      <c r="L1189">
        <v>0.995116</v>
      </c>
      <c r="M1189">
        <v>0</v>
      </c>
      <c r="N1189" t="s">
        <v>42</v>
      </c>
    </row>
    <row r="1190" spans="1:14" x14ac:dyDescent="0.25">
      <c r="A1190" t="s">
        <v>156</v>
      </c>
      <c r="B1190">
        <v>624.44000000000005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1.26333E-3</v>
      </c>
      <c r="L1190">
        <v>0.99511499999999997</v>
      </c>
      <c r="M1190">
        <v>0</v>
      </c>
      <c r="N1190" t="s">
        <v>42</v>
      </c>
    </row>
    <row r="1191" spans="1:14" x14ac:dyDescent="0.25">
      <c r="A1191" t="s">
        <v>156</v>
      </c>
      <c r="B1191">
        <v>641.68700000000001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1.2308200000000001E-3</v>
      </c>
      <c r="L1191">
        <v>0.99511499999999997</v>
      </c>
      <c r="M1191">
        <v>0</v>
      </c>
      <c r="N1191" t="s">
        <v>42</v>
      </c>
    </row>
    <row r="1192" spans="1:14" x14ac:dyDescent="0.25">
      <c r="A1192" t="s">
        <v>156</v>
      </c>
      <c r="B1192">
        <v>631.54700000000003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1.2327600000000001E-3</v>
      </c>
      <c r="L1192">
        <v>0.99511300000000003</v>
      </c>
      <c r="M1192">
        <v>0</v>
      </c>
      <c r="N1192" t="s">
        <v>42</v>
      </c>
    </row>
    <row r="1193" spans="1:14" x14ac:dyDescent="0.25">
      <c r="A1193" t="s">
        <v>156</v>
      </c>
      <c r="B1193">
        <v>618.75800000000004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1.3894599999999999E-3</v>
      </c>
      <c r="L1193">
        <v>0.995116</v>
      </c>
      <c r="M1193">
        <v>0</v>
      </c>
      <c r="N1193" t="s">
        <v>42</v>
      </c>
    </row>
    <row r="1194" spans="1:14" x14ac:dyDescent="0.25">
      <c r="A1194" t="s">
        <v>156</v>
      </c>
      <c r="B1194">
        <v>649.42700000000002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1.4759199999999999E-3</v>
      </c>
      <c r="L1194">
        <v>0.995116</v>
      </c>
      <c r="M1194">
        <v>0</v>
      </c>
      <c r="N1194" t="s">
        <v>42</v>
      </c>
    </row>
    <row r="1195" spans="1:14" x14ac:dyDescent="0.25">
      <c r="A1195" t="s">
        <v>156</v>
      </c>
      <c r="B1195">
        <v>662.90899999999999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1.24996E-3</v>
      </c>
      <c r="L1195">
        <v>0.995116</v>
      </c>
      <c r="M1195">
        <v>0</v>
      </c>
      <c r="N1195" t="s">
        <v>42</v>
      </c>
    </row>
    <row r="1196" spans="1:14" x14ac:dyDescent="0.25">
      <c r="A1196" t="s">
        <v>156</v>
      </c>
      <c r="B1196">
        <v>626.17600000000004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1.23438E-3</v>
      </c>
      <c r="L1196">
        <v>0.995116</v>
      </c>
      <c r="M1196">
        <v>0</v>
      </c>
      <c r="N1196" t="s">
        <v>42</v>
      </c>
    </row>
    <row r="1197" spans="1:14" x14ac:dyDescent="0.25">
      <c r="A1197" t="s">
        <v>156</v>
      </c>
      <c r="B1197">
        <v>633.524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1.23247E-3</v>
      </c>
      <c r="L1197">
        <v>0.99511499999999997</v>
      </c>
      <c r="M1197">
        <v>0</v>
      </c>
      <c r="N1197" t="s">
        <v>42</v>
      </c>
    </row>
    <row r="1198" spans="1:14" x14ac:dyDescent="0.25">
      <c r="A1198" t="s">
        <v>156</v>
      </c>
      <c r="B1198">
        <v>631.27499999999998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1.2509299999999999E-3</v>
      </c>
      <c r="L1198">
        <v>0.99511499999999997</v>
      </c>
      <c r="M1198">
        <v>0</v>
      </c>
      <c r="N1198" t="s">
        <v>42</v>
      </c>
    </row>
    <row r="1199" spans="1:14" x14ac:dyDescent="0.25">
      <c r="A1199" t="s">
        <v>156</v>
      </c>
      <c r="B1199">
        <v>651.1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1.28809E-3</v>
      </c>
      <c r="L1199">
        <v>0.995116</v>
      </c>
      <c r="M1199">
        <v>0</v>
      </c>
      <c r="N1199" t="s">
        <v>42</v>
      </c>
    </row>
    <row r="1200" spans="1:14" x14ac:dyDescent="0.25">
      <c r="A1200" t="s">
        <v>156</v>
      </c>
      <c r="B1200">
        <v>629.16999999999996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1.23409E-3</v>
      </c>
      <c r="L1200">
        <v>0.995116</v>
      </c>
      <c r="M1200">
        <v>0</v>
      </c>
      <c r="N1200" t="s">
        <v>42</v>
      </c>
    </row>
    <row r="1201" spans="1:14" x14ac:dyDescent="0.25">
      <c r="A1201" t="s">
        <v>156</v>
      </c>
      <c r="B1201">
        <v>629.64499999999998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1.24598E-3</v>
      </c>
      <c r="L1201">
        <v>0.995116</v>
      </c>
      <c r="M1201">
        <v>0</v>
      </c>
      <c r="N1201" t="s">
        <v>42</v>
      </c>
    </row>
    <row r="1202" spans="1:14" x14ac:dyDescent="0.25">
      <c r="A1202" t="s">
        <v>156</v>
      </c>
      <c r="B1202">
        <v>619.71500000000003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1.2508700000000001E-3</v>
      </c>
      <c r="L1202">
        <v>0.995116</v>
      </c>
      <c r="M1202">
        <v>0</v>
      </c>
      <c r="N1202" t="s">
        <v>42</v>
      </c>
    </row>
    <row r="1203" spans="1:14" x14ac:dyDescent="0.25">
      <c r="A1203" t="s">
        <v>156</v>
      </c>
      <c r="B1203">
        <v>636.64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1.23112E-3</v>
      </c>
      <c r="L1203">
        <v>0.99511300000000003</v>
      </c>
      <c r="M1203">
        <v>0</v>
      </c>
      <c r="N1203" t="s">
        <v>42</v>
      </c>
    </row>
    <row r="1204" spans="1:14" x14ac:dyDescent="0.25">
      <c r="A1204" t="s">
        <v>156</v>
      </c>
      <c r="B1204">
        <v>630.572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1.2311799999999999E-3</v>
      </c>
      <c r="L1204">
        <v>0.995116</v>
      </c>
      <c r="M1204">
        <v>0</v>
      </c>
      <c r="N1204" t="s">
        <v>42</v>
      </c>
    </row>
    <row r="1205" spans="1:14" x14ac:dyDescent="0.25">
      <c r="A1205" t="s">
        <v>156</v>
      </c>
      <c r="B1205">
        <v>622.63599999999997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1.2532000000000001E-3</v>
      </c>
      <c r="L1205">
        <v>0.99511400000000005</v>
      </c>
      <c r="M1205">
        <v>0</v>
      </c>
      <c r="N1205" t="s">
        <v>42</v>
      </c>
    </row>
    <row r="1206" spans="1:14" x14ac:dyDescent="0.25">
      <c r="A1206" t="s">
        <v>156</v>
      </c>
      <c r="B1206">
        <v>607.09699999999998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1.23409E-3</v>
      </c>
      <c r="L1206">
        <v>0.99511499999999997</v>
      </c>
      <c r="M1206">
        <v>0</v>
      </c>
      <c r="N1206" t="s">
        <v>42</v>
      </c>
    </row>
    <row r="1207" spans="1:14" x14ac:dyDescent="0.25">
      <c r="A1207" t="s">
        <v>156</v>
      </c>
      <c r="B1207">
        <v>631.04700000000003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1.2727299999999999E-3</v>
      </c>
      <c r="L1207">
        <v>0.99511400000000005</v>
      </c>
      <c r="M1207">
        <v>0</v>
      </c>
      <c r="N1207" t="s">
        <v>42</v>
      </c>
    </row>
    <row r="1208" spans="1:14" x14ac:dyDescent="0.25">
      <c r="A1208" t="s">
        <v>156</v>
      </c>
      <c r="B1208">
        <v>620.97400000000005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1.24522E-3</v>
      </c>
      <c r="L1208">
        <v>0.99511499999999997</v>
      </c>
      <c r="M1208">
        <v>0</v>
      </c>
      <c r="N1208" t="s">
        <v>42</v>
      </c>
    </row>
    <row r="1209" spans="1:14" x14ac:dyDescent="0.25">
      <c r="A1209" t="s">
        <v>156</v>
      </c>
      <c r="B1209">
        <v>619.26499999999999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1.27213E-3</v>
      </c>
      <c r="L1209">
        <v>0.995116</v>
      </c>
      <c r="M1209">
        <v>0</v>
      </c>
      <c r="N1209" t="s">
        <v>42</v>
      </c>
    </row>
    <row r="1210" spans="1:14" x14ac:dyDescent="0.25">
      <c r="A1210" t="s">
        <v>156</v>
      </c>
      <c r="B1210">
        <v>626.03300000000002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1.23292E-3</v>
      </c>
      <c r="L1210">
        <v>0.995116</v>
      </c>
      <c r="M1210">
        <v>0</v>
      </c>
      <c r="N1210" t="s">
        <v>42</v>
      </c>
    </row>
    <row r="1211" spans="1:14" x14ac:dyDescent="0.25">
      <c r="A1211" t="s">
        <v>156</v>
      </c>
      <c r="B1211">
        <v>621.10900000000004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1.31948E-3</v>
      </c>
      <c r="L1211">
        <v>0.995116</v>
      </c>
      <c r="M1211">
        <v>0</v>
      </c>
      <c r="N1211" t="s">
        <v>42</v>
      </c>
    </row>
    <row r="1212" spans="1:14" x14ac:dyDescent="0.25">
      <c r="A1212" t="s">
        <v>156</v>
      </c>
      <c r="B1212">
        <v>625.96799999999996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1.3808900000000001E-3</v>
      </c>
      <c r="L1212">
        <v>0.99511499999999997</v>
      </c>
      <c r="M1212">
        <v>0</v>
      </c>
      <c r="N1212" t="s">
        <v>42</v>
      </c>
    </row>
    <row r="1213" spans="1:14" x14ac:dyDescent="0.25">
      <c r="A1213" t="s">
        <v>156</v>
      </c>
      <c r="B1213">
        <v>617.94100000000003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1.23175E-3</v>
      </c>
      <c r="L1213">
        <v>0.99511499999999997</v>
      </c>
      <c r="M1213">
        <v>0</v>
      </c>
      <c r="N1213" t="s">
        <v>42</v>
      </c>
    </row>
    <row r="1214" spans="1:14" x14ac:dyDescent="0.25">
      <c r="A1214" t="s">
        <v>156</v>
      </c>
      <c r="B1214">
        <v>626.12400000000002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1.2400899999999999E-3</v>
      </c>
      <c r="L1214">
        <v>0.99511000000000005</v>
      </c>
      <c r="M1214">
        <v>0</v>
      </c>
      <c r="N1214" t="s">
        <v>42</v>
      </c>
    </row>
    <row r="1215" spans="1:14" x14ac:dyDescent="0.25">
      <c r="A1215" t="s">
        <v>156</v>
      </c>
      <c r="B1215">
        <v>634.89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1.23745E-3</v>
      </c>
      <c r="L1215">
        <v>0.99511499999999997</v>
      </c>
      <c r="M1215">
        <v>0</v>
      </c>
      <c r="N1215" t="s">
        <v>42</v>
      </c>
    </row>
    <row r="1216" spans="1:14" x14ac:dyDescent="0.25">
      <c r="A1216" t="s">
        <v>156</v>
      </c>
      <c r="B1216">
        <v>622.35500000000002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1.23233E-3</v>
      </c>
      <c r="L1216">
        <v>0.995116</v>
      </c>
      <c r="M1216">
        <v>0</v>
      </c>
      <c r="N1216" t="s">
        <v>42</v>
      </c>
    </row>
    <row r="1217" spans="1:25" x14ac:dyDescent="0.25">
      <c r="A1217" t="s">
        <v>156</v>
      </c>
      <c r="B1217">
        <v>615.13800000000003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1.23014E-3</v>
      </c>
      <c r="L1217">
        <v>0.995116</v>
      </c>
      <c r="M1217">
        <v>0</v>
      </c>
      <c r="N1217" t="s">
        <v>42</v>
      </c>
    </row>
    <row r="1218" spans="1:25" x14ac:dyDescent="0.25">
      <c r="A1218" t="s">
        <v>156</v>
      </c>
      <c r="B1218">
        <v>641.58000000000004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1.2412899999999999E-3</v>
      </c>
      <c r="L1218">
        <v>0.99511499999999997</v>
      </c>
      <c r="M1218">
        <v>0</v>
      </c>
      <c r="N1218" t="s">
        <v>42</v>
      </c>
    </row>
    <row r="1219" spans="1:25" x14ac:dyDescent="0.25">
      <c r="A1219" t="s">
        <v>156</v>
      </c>
      <c r="B1219">
        <v>630.21199999999999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1.2330399999999999E-3</v>
      </c>
      <c r="L1219">
        <v>0.995116</v>
      </c>
      <c r="M1219">
        <v>0</v>
      </c>
      <c r="N1219" t="s">
        <v>42</v>
      </c>
    </row>
    <row r="1220" spans="1:25" x14ac:dyDescent="0.25">
      <c r="A1220" t="s">
        <v>156</v>
      </c>
      <c r="B1220">
        <v>622.03599999999994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1.34381E-3</v>
      </c>
      <c r="L1220">
        <v>0.995116</v>
      </c>
      <c r="M1220">
        <v>0</v>
      </c>
      <c r="N1220" t="s">
        <v>42</v>
      </c>
    </row>
    <row r="1221" spans="1:25" x14ac:dyDescent="0.25">
      <c r="A1221" t="s">
        <v>156</v>
      </c>
      <c r="B1221">
        <v>629.91200000000003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1.2309E-3</v>
      </c>
      <c r="L1221">
        <v>0.99511499999999997</v>
      </c>
      <c r="M1221">
        <v>0</v>
      </c>
      <c r="N1221" t="s">
        <v>42</v>
      </c>
    </row>
    <row r="1222" spans="1:25" x14ac:dyDescent="0.25">
      <c r="A1222" t="s">
        <v>156</v>
      </c>
      <c r="B1222">
        <v>615.44500000000005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1.23189E-3</v>
      </c>
      <c r="L1222">
        <v>0.99511499999999997</v>
      </c>
      <c r="M1222">
        <v>0</v>
      </c>
      <c r="N1222" t="s">
        <v>42</v>
      </c>
    </row>
    <row r="1223" spans="1:25" x14ac:dyDescent="0.25">
      <c r="A1223" t="s">
        <v>156</v>
      </c>
      <c r="B1223">
        <v>665.22699999999998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1.2308200000000001E-3</v>
      </c>
      <c r="L1223">
        <v>0.99511499999999997</v>
      </c>
      <c r="M1223">
        <v>0</v>
      </c>
      <c r="N1223" t="s">
        <v>42</v>
      </c>
    </row>
    <row r="1224" spans="1:25" x14ac:dyDescent="0.25">
      <c r="A1224" t="s">
        <v>156</v>
      </c>
      <c r="B1224">
        <v>645.16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1.2304799999999999E-3</v>
      </c>
      <c r="L1224">
        <v>0.995112</v>
      </c>
      <c r="M1224">
        <v>0</v>
      </c>
      <c r="N1224" t="s">
        <v>42</v>
      </c>
    </row>
    <row r="1225" spans="1:25" x14ac:dyDescent="0.25">
      <c r="A1225" t="s">
        <v>156</v>
      </c>
      <c r="B1225">
        <v>663.18499999999995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1.2318699999999999E-3</v>
      </c>
      <c r="L1225">
        <v>0.995116</v>
      </c>
      <c r="M1225">
        <v>0</v>
      </c>
      <c r="N1225" t="s">
        <v>42</v>
      </c>
    </row>
    <row r="1226" spans="1:25" x14ac:dyDescent="0.25">
      <c r="A1226" t="s">
        <v>156</v>
      </c>
      <c r="B1226">
        <v>654.26800000000003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1.23061E-3</v>
      </c>
      <c r="L1226">
        <v>0.995116</v>
      </c>
      <c r="M1226">
        <v>0</v>
      </c>
      <c r="N1226" t="s">
        <v>42</v>
      </c>
    </row>
    <row r="1227" spans="1:25" x14ac:dyDescent="0.25">
      <c r="A1227" t="s">
        <v>156</v>
      </c>
      <c r="B1227">
        <v>671.803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1.2354600000000001E-3</v>
      </c>
      <c r="L1227">
        <v>0.99511499999999997</v>
      </c>
      <c r="M1227">
        <v>0</v>
      </c>
      <c r="N1227" t="s">
        <v>42</v>
      </c>
    </row>
    <row r="1228" spans="1:25" x14ac:dyDescent="0.25">
      <c r="A1228" t="s">
        <v>156</v>
      </c>
      <c r="B1228">
        <v>640.51900000000001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1.2457499999999999E-3</v>
      </c>
      <c r="L1228">
        <v>0.995116</v>
      </c>
      <c r="M1228">
        <v>0</v>
      </c>
      <c r="N1228" t="s">
        <v>42</v>
      </c>
    </row>
    <row r="1229" spans="1:25" x14ac:dyDescent="0.25">
      <c r="A1229" t="s">
        <v>156</v>
      </c>
      <c r="B1229">
        <v>652.71400000000006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1.2370599999999999E-3</v>
      </c>
      <c r="L1229">
        <v>0.995116</v>
      </c>
      <c r="M1229">
        <v>0</v>
      </c>
      <c r="N1229" t="s">
        <v>42</v>
      </c>
    </row>
    <row r="1230" spans="1:25" x14ac:dyDescent="0.25">
      <c r="A1230" t="s">
        <v>156</v>
      </c>
      <c r="B1230">
        <v>648.57799999999997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1.23353E-3</v>
      </c>
      <c r="L1230">
        <v>0.99511499999999997</v>
      </c>
      <c r="M1230">
        <v>0</v>
      </c>
      <c r="N1230" t="s">
        <v>42</v>
      </c>
    </row>
    <row r="1231" spans="1:25" x14ac:dyDescent="0.25">
      <c r="A1231" t="s">
        <v>156</v>
      </c>
      <c r="B1231">
        <v>611.47699999999998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1.2457799999999999E-3</v>
      </c>
      <c r="L1231">
        <v>0.99511499999999997</v>
      </c>
      <c r="M1231">
        <v>0</v>
      </c>
      <c r="N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156</v>
      </c>
      <c r="B1232">
        <v>624.93499999999995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1.2318299999999999E-3</v>
      </c>
      <c r="L1232">
        <v>0.995116</v>
      </c>
      <c r="M1232">
        <v>0</v>
      </c>
      <c r="N1232" t="s">
        <v>42</v>
      </c>
      <c r="R1232">
        <f>AVERAGE(B1183:B1232)</f>
        <v>632.42012</v>
      </c>
      <c r="S1232">
        <f>AVERAGE(C1183:C1232)</f>
        <v>0</v>
      </c>
      <c r="U1232">
        <f>_xlfn.VAR.P(B1183:B1232)</f>
        <v>207.06998886559984</v>
      </c>
      <c r="V1232">
        <f>_xlfn.VAR.P(C1183:C1232)</f>
        <v>0</v>
      </c>
      <c r="X1232">
        <f>1.96*SQRT(U1232)/50</f>
        <v>0.56408512450731696</v>
      </c>
      <c r="Y1232">
        <f>1.96*SQRT(V1232)/50</f>
        <v>0</v>
      </c>
    </row>
    <row r="1233" spans="1:13" x14ac:dyDescent="0.25">
      <c r="A1233" t="s">
        <v>157</v>
      </c>
      <c r="B1233">
        <v>31789.705399999999</v>
      </c>
      <c r="C1233" t="s">
        <v>36</v>
      </c>
    </row>
    <row r="1234" spans="1:13" x14ac:dyDescent="0.25">
      <c r="A1234" t="s">
        <v>158</v>
      </c>
      <c r="B1234">
        <v>533.19100000000003</v>
      </c>
      <c r="C1234">
        <v>529.05100000000004</v>
      </c>
      <c r="D1234">
        <v>528.98599999999999</v>
      </c>
      <c r="E1234">
        <v>517.70500000000004</v>
      </c>
      <c r="F1234">
        <v>23.973700000000001</v>
      </c>
      <c r="G1234">
        <v>0</v>
      </c>
      <c r="H1234">
        <v>24.060199999999998</v>
      </c>
      <c r="I1234">
        <v>0</v>
      </c>
      <c r="J1234">
        <v>1.2867499999999999E-3</v>
      </c>
      <c r="K1234">
        <v>0.99511499999999997</v>
      </c>
      <c r="L1234">
        <v>0</v>
      </c>
      <c r="M1234" t="s">
        <v>42</v>
      </c>
    </row>
    <row r="1235" spans="1:13" x14ac:dyDescent="0.25">
      <c r="A1235" t="s">
        <v>158</v>
      </c>
      <c r="B1235">
        <v>519.35699999999997</v>
      </c>
      <c r="C1235">
        <v>515.41999999999996</v>
      </c>
      <c r="D1235">
        <v>515.35900000000004</v>
      </c>
      <c r="E1235">
        <v>504.70800000000003</v>
      </c>
      <c r="F1235">
        <v>23.000699999999998</v>
      </c>
      <c r="G1235">
        <v>0</v>
      </c>
      <c r="H1235">
        <v>23.539300000000001</v>
      </c>
      <c r="I1235">
        <v>0</v>
      </c>
      <c r="J1235">
        <v>1.2531599999999999E-3</v>
      </c>
      <c r="K1235">
        <v>0.99511499999999997</v>
      </c>
      <c r="L1235">
        <v>0</v>
      </c>
      <c r="M1235" t="s">
        <v>42</v>
      </c>
    </row>
    <row r="1236" spans="1:13" x14ac:dyDescent="0.25">
      <c r="A1236" t="s">
        <v>158</v>
      </c>
      <c r="B1236">
        <v>515.35500000000002</v>
      </c>
      <c r="C1236">
        <v>511.45699999999999</v>
      </c>
      <c r="D1236">
        <v>511.40100000000001</v>
      </c>
      <c r="E1236">
        <v>500.971</v>
      </c>
      <c r="F1236">
        <v>22.8767</v>
      </c>
      <c r="G1236">
        <v>0</v>
      </c>
      <c r="H1236">
        <v>23.464500000000001</v>
      </c>
      <c r="I1236">
        <v>0</v>
      </c>
      <c r="J1236">
        <v>1.3421799999999999E-3</v>
      </c>
      <c r="K1236">
        <v>0.995116</v>
      </c>
      <c r="L1236">
        <v>0</v>
      </c>
      <c r="M1236" t="s">
        <v>42</v>
      </c>
    </row>
    <row r="1237" spans="1:13" x14ac:dyDescent="0.25">
      <c r="A1237" t="s">
        <v>158</v>
      </c>
      <c r="B1237">
        <v>517.78800000000001</v>
      </c>
      <c r="C1237">
        <v>513.64</v>
      </c>
      <c r="D1237">
        <v>513.58500000000004</v>
      </c>
      <c r="E1237">
        <v>503.20499999999998</v>
      </c>
      <c r="F1237">
        <v>22.772300000000001</v>
      </c>
      <c r="G1237">
        <v>0</v>
      </c>
      <c r="H1237">
        <v>23.391999999999999</v>
      </c>
      <c r="I1237">
        <v>0</v>
      </c>
      <c r="J1237">
        <v>1.24299E-3</v>
      </c>
      <c r="K1237">
        <v>0.995116</v>
      </c>
      <c r="L1237">
        <v>0</v>
      </c>
      <c r="M1237" t="s">
        <v>42</v>
      </c>
    </row>
    <row r="1238" spans="1:13" x14ac:dyDescent="0.25">
      <c r="A1238" t="s">
        <v>158</v>
      </c>
      <c r="B1238">
        <v>503.72399999999999</v>
      </c>
      <c r="C1238">
        <v>500.01799999999997</v>
      </c>
      <c r="D1238">
        <v>499.96100000000001</v>
      </c>
      <c r="E1238">
        <v>489.42200000000003</v>
      </c>
      <c r="F1238">
        <v>22.947399999999998</v>
      </c>
      <c r="G1238">
        <v>0</v>
      </c>
      <c r="H1238">
        <v>24.099900000000002</v>
      </c>
      <c r="I1238">
        <v>0</v>
      </c>
      <c r="J1238">
        <v>1.2837899999999999E-3</v>
      </c>
      <c r="K1238">
        <v>0.99511000000000005</v>
      </c>
      <c r="L1238">
        <v>0</v>
      </c>
      <c r="M1238" t="s">
        <v>42</v>
      </c>
    </row>
    <row r="1239" spans="1:13" x14ac:dyDescent="0.25">
      <c r="A1239" t="s">
        <v>158</v>
      </c>
      <c r="B1239">
        <v>522.58600000000001</v>
      </c>
      <c r="C1239">
        <v>518.40700000000004</v>
      </c>
      <c r="D1239">
        <v>518.35299999999995</v>
      </c>
      <c r="E1239">
        <v>507.77100000000002</v>
      </c>
      <c r="F1239">
        <v>22.990600000000001</v>
      </c>
      <c r="G1239">
        <v>0</v>
      </c>
      <c r="H1239">
        <v>23.636800000000001</v>
      </c>
      <c r="I1239">
        <v>0</v>
      </c>
      <c r="J1239">
        <v>1.2373099999999999E-3</v>
      </c>
      <c r="K1239">
        <v>0.99511499999999997</v>
      </c>
      <c r="L1239">
        <v>0</v>
      </c>
      <c r="M1239" t="s">
        <v>42</v>
      </c>
    </row>
    <row r="1240" spans="1:13" x14ac:dyDescent="0.25">
      <c r="A1240" t="s">
        <v>158</v>
      </c>
      <c r="B1240">
        <v>522.43200000000002</v>
      </c>
      <c r="C1240">
        <v>518.74300000000005</v>
      </c>
      <c r="D1240">
        <v>518.67899999999997</v>
      </c>
      <c r="E1240">
        <v>507.91899999999998</v>
      </c>
      <c r="F1240">
        <v>23.300799999999999</v>
      </c>
      <c r="G1240">
        <v>0</v>
      </c>
      <c r="H1240">
        <v>24.878299999999999</v>
      </c>
      <c r="I1240">
        <v>0</v>
      </c>
      <c r="J1240">
        <v>1.2501299999999999E-3</v>
      </c>
      <c r="K1240">
        <v>0.995116</v>
      </c>
      <c r="L1240">
        <v>0</v>
      </c>
      <c r="M1240" t="s">
        <v>42</v>
      </c>
    </row>
    <row r="1241" spans="1:13" x14ac:dyDescent="0.25">
      <c r="A1241" t="s">
        <v>158</v>
      </c>
      <c r="B1241">
        <v>551.25</v>
      </c>
      <c r="C1241">
        <v>547.23900000000003</v>
      </c>
      <c r="D1241">
        <v>547.16300000000001</v>
      </c>
      <c r="E1241">
        <v>535.72799999999995</v>
      </c>
      <c r="F1241">
        <v>24.4621</v>
      </c>
      <c r="G1241">
        <v>0</v>
      </c>
      <c r="H1241">
        <v>25.079899999999999</v>
      </c>
      <c r="I1241">
        <v>0</v>
      </c>
      <c r="J1241">
        <v>1.23211E-3</v>
      </c>
      <c r="K1241">
        <v>0.99511300000000003</v>
      </c>
      <c r="L1241">
        <v>0</v>
      </c>
      <c r="M1241" t="s">
        <v>42</v>
      </c>
    </row>
    <row r="1242" spans="1:13" x14ac:dyDescent="0.25">
      <c r="A1242" t="s">
        <v>158</v>
      </c>
      <c r="B1242">
        <v>549.45799999999997</v>
      </c>
      <c r="C1242">
        <v>545.51499999999999</v>
      </c>
      <c r="D1242">
        <v>545.40800000000002</v>
      </c>
      <c r="E1242">
        <v>532.86300000000006</v>
      </c>
      <c r="F1242">
        <v>24.358599999999999</v>
      </c>
      <c r="G1242">
        <v>0</v>
      </c>
      <c r="H1242">
        <v>25.8597</v>
      </c>
      <c r="I1242">
        <v>0</v>
      </c>
      <c r="J1242">
        <v>1.2321599999999999E-3</v>
      </c>
      <c r="K1242">
        <v>0.99511499999999997</v>
      </c>
      <c r="L1242">
        <v>0</v>
      </c>
      <c r="M1242" t="s">
        <v>42</v>
      </c>
    </row>
    <row r="1243" spans="1:13" x14ac:dyDescent="0.25">
      <c r="A1243" t="s">
        <v>158</v>
      </c>
      <c r="B1243">
        <v>554.56500000000005</v>
      </c>
      <c r="C1243">
        <v>550.572</v>
      </c>
      <c r="D1243">
        <v>550.45699999999999</v>
      </c>
      <c r="E1243">
        <v>537.87400000000002</v>
      </c>
      <c r="F1243">
        <v>25.0199</v>
      </c>
      <c r="G1243">
        <v>0</v>
      </c>
      <c r="H1243">
        <v>25.727499999999999</v>
      </c>
      <c r="I1243">
        <v>0</v>
      </c>
      <c r="J1243">
        <v>1.2354899999999999E-3</v>
      </c>
      <c r="K1243">
        <v>0.99511499999999997</v>
      </c>
      <c r="L1243">
        <v>0</v>
      </c>
      <c r="M1243" t="s">
        <v>42</v>
      </c>
    </row>
    <row r="1244" spans="1:13" x14ac:dyDescent="0.25">
      <c r="A1244" t="s">
        <v>158</v>
      </c>
      <c r="B1244">
        <v>549.73099999999999</v>
      </c>
      <c r="C1244">
        <v>545.86800000000005</v>
      </c>
      <c r="D1244">
        <v>545.79100000000005</v>
      </c>
      <c r="E1244">
        <v>534.726</v>
      </c>
      <c r="F1244">
        <v>23.4968</v>
      </c>
      <c r="G1244">
        <v>0</v>
      </c>
      <c r="H1244">
        <v>24.252800000000001</v>
      </c>
      <c r="I1244">
        <v>0</v>
      </c>
      <c r="J1244">
        <v>1.2300600000000001E-3</v>
      </c>
      <c r="K1244">
        <v>0.995116</v>
      </c>
      <c r="L1244">
        <v>0</v>
      </c>
      <c r="M1244" t="s">
        <v>42</v>
      </c>
    </row>
    <row r="1245" spans="1:13" x14ac:dyDescent="0.25">
      <c r="A1245" t="s">
        <v>158</v>
      </c>
      <c r="B1245">
        <v>521.32600000000002</v>
      </c>
      <c r="C1245">
        <v>517.37699999999995</v>
      </c>
      <c r="D1245">
        <v>517.26</v>
      </c>
      <c r="E1245">
        <v>506.517</v>
      </c>
      <c r="F1245">
        <v>23.0489</v>
      </c>
      <c r="G1245">
        <v>0</v>
      </c>
      <c r="H1245">
        <v>23.6279</v>
      </c>
      <c r="I1245">
        <v>0</v>
      </c>
      <c r="J1245">
        <v>1.2324E-3</v>
      </c>
      <c r="K1245">
        <v>0.995116</v>
      </c>
      <c r="L1245">
        <v>0</v>
      </c>
      <c r="M1245" t="s">
        <v>42</v>
      </c>
    </row>
    <row r="1246" spans="1:13" x14ac:dyDescent="0.25">
      <c r="A1246" t="s">
        <v>158</v>
      </c>
      <c r="B1246">
        <v>508.88600000000002</v>
      </c>
      <c r="C1246">
        <v>504.81</v>
      </c>
      <c r="D1246">
        <v>504.74599999999998</v>
      </c>
      <c r="E1246">
        <v>494.15199999999999</v>
      </c>
      <c r="F1246">
        <v>22.991199999999999</v>
      </c>
      <c r="G1246">
        <v>0</v>
      </c>
      <c r="H1246">
        <v>24.323399999999999</v>
      </c>
      <c r="I1246">
        <v>0</v>
      </c>
      <c r="J1246">
        <v>1.24518E-3</v>
      </c>
      <c r="K1246">
        <v>0.995116</v>
      </c>
      <c r="L1246">
        <v>0</v>
      </c>
      <c r="M1246" t="s">
        <v>42</v>
      </c>
    </row>
    <row r="1247" spans="1:13" x14ac:dyDescent="0.25">
      <c r="A1247" t="s">
        <v>158</v>
      </c>
      <c r="B1247">
        <v>524.03700000000003</v>
      </c>
      <c r="C1247">
        <v>520.10900000000004</v>
      </c>
      <c r="D1247">
        <v>520.04300000000001</v>
      </c>
      <c r="E1247">
        <v>509.26799999999997</v>
      </c>
      <c r="F1247">
        <v>23.7605</v>
      </c>
      <c r="G1247">
        <v>0</v>
      </c>
      <c r="H1247">
        <v>23.808399999999999</v>
      </c>
      <c r="I1247">
        <v>0</v>
      </c>
      <c r="J1247">
        <v>1.2358600000000001E-3</v>
      </c>
      <c r="K1247">
        <v>0.99511499999999997</v>
      </c>
      <c r="L1247">
        <v>0</v>
      </c>
      <c r="M1247" t="s">
        <v>42</v>
      </c>
    </row>
    <row r="1248" spans="1:13" x14ac:dyDescent="0.25">
      <c r="A1248" t="s">
        <v>158</v>
      </c>
      <c r="B1248">
        <v>531.76599999999996</v>
      </c>
      <c r="C1248">
        <v>527.846</v>
      </c>
      <c r="D1248">
        <v>527.78399999999999</v>
      </c>
      <c r="E1248">
        <v>516.92700000000002</v>
      </c>
      <c r="F1248">
        <v>24.014600000000002</v>
      </c>
      <c r="G1248">
        <v>0</v>
      </c>
      <c r="H1248">
        <v>24.3279</v>
      </c>
      <c r="I1248">
        <v>0</v>
      </c>
      <c r="J1248">
        <v>1.24165E-3</v>
      </c>
      <c r="K1248">
        <v>0.99511400000000005</v>
      </c>
      <c r="L1248">
        <v>0</v>
      </c>
      <c r="M1248" t="s">
        <v>42</v>
      </c>
    </row>
    <row r="1249" spans="1:13" x14ac:dyDescent="0.25">
      <c r="A1249" t="s">
        <v>158</v>
      </c>
      <c r="B1249">
        <v>527.923</v>
      </c>
      <c r="C1249">
        <v>524.00400000000002</v>
      </c>
      <c r="D1249">
        <v>523.93600000000004</v>
      </c>
      <c r="E1249">
        <v>512.91899999999998</v>
      </c>
      <c r="F1249">
        <v>23.409800000000001</v>
      </c>
      <c r="G1249">
        <v>0</v>
      </c>
      <c r="H1249">
        <v>23.790400000000002</v>
      </c>
      <c r="I1249">
        <v>0</v>
      </c>
      <c r="J1249">
        <v>1.2399399999999999E-3</v>
      </c>
      <c r="K1249">
        <v>0.995116</v>
      </c>
      <c r="L1249">
        <v>0</v>
      </c>
      <c r="M1249" t="s">
        <v>42</v>
      </c>
    </row>
    <row r="1250" spans="1:13" x14ac:dyDescent="0.25">
      <c r="A1250" t="s">
        <v>158</v>
      </c>
      <c r="B1250">
        <v>540.00400000000002</v>
      </c>
      <c r="C1250">
        <v>535.95500000000004</v>
      </c>
      <c r="D1250">
        <v>535.88800000000003</v>
      </c>
      <c r="E1250">
        <v>524.923</v>
      </c>
      <c r="F1250">
        <v>23.641400000000001</v>
      </c>
      <c r="G1250">
        <v>0</v>
      </c>
      <c r="H1250">
        <v>24.365400000000001</v>
      </c>
      <c r="I1250">
        <v>0</v>
      </c>
      <c r="J1250">
        <v>1.3340699999999999E-3</v>
      </c>
      <c r="K1250">
        <v>0.995116</v>
      </c>
      <c r="L1250">
        <v>0</v>
      </c>
      <c r="M1250" t="s">
        <v>42</v>
      </c>
    </row>
    <row r="1251" spans="1:13" x14ac:dyDescent="0.25">
      <c r="A1251" t="s">
        <v>158</v>
      </c>
      <c r="B1251">
        <v>519.87699999999995</v>
      </c>
      <c r="C1251">
        <v>515.94100000000003</v>
      </c>
      <c r="D1251">
        <v>515.88300000000004</v>
      </c>
      <c r="E1251">
        <v>505.24400000000003</v>
      </c>
      <c r="F1251">
        <v>23.327400000000001</v>
      </c>
      <c r="G1251">
        <v>0</v>
      </c>
      <c r="H1251">
        <v>23.630800000000001</v>
      </c>
      <c r="I1251">
        <v>0</v>
      </c>
      <c r="J1251">
        <v>1.34761E-3</v>
      </c>
      <c r="K1251">
        <v>0.995116</v>
      </c>
      <c r="L1251">
        <v>0</v>
      </c>
      <c r="M1251" t="s">
        <v>42</v>
      </c>
    </row>
    <row r="1252" spans="1:13" x14ac:dyDescent="0.25">
      <c r="A1252" t="s">
        <v>158</v>
      </c>
      <c r="B1252">
        <v>523.17700000000002</v>
      </c>
      <c r="C1252">
        <v>518.38199999999995</v>
      </c>
      <c r="D1252">
        <v>518.29300000000001</v>
      </c>
      <c r="E1252">
        <v>507.31799999999998</v>
      </c>
      <c r="F1252">
        <v>23.4756</v>
      </c>
      <c r="G1252">
        <v>0</v>
      </c>
      <c r="H1252">
        <v>24.109200000000001</v>
      </c>
      <c r="I1252">
        <v>0</v>
      </c>
      <c r="J1252">
        <v>1.2512000000000001E-3</v>
      </c>
      <c r="K1252">
        <v>0.99511499999999997</v>
      </c>
      <c r="L1252">
        <v>0</v>
      </c>
      <c r="M1252" t="s">
        <v>42</v>
      </c>
    </row>
    <row r="1253" spans="1:13" x14ac:dyDescent="0.25">
      <c r="A1253" t="s">
        <v>158</v>
      </c>
      <c r="B1253">
        <v>723.44</v>
      </c>
      <c r="C1253">
        <v>719.53200000000004</v>
      </c>
      <c r="D1253">
        <v>719.43600000000004</v>
      </c>
      <c r="E1253">
        <v>703.65800000000002</v>
      </c>
      <c r="F1253">
        <v>35.137599999999999</v>
      </c>
      <c r="G1253">
        <v>0</v>
      </c>
      <c r="H1253">
        <v>33.453000000000003</v>
      </c>
      <c r="I1253">
        <v>0</v>
      </c>
      <c r="J1253">
        <v>1.3254E-3</v>
      </c>
      <c r="K1253">
        <v>0.99511499999999997</v>
      </c>
      <c r="L1253">
        <v>0</v>
      </c>
      <c r="M1253" t="s">
        <v>42</v>
      </c>
    </row>
    <row r="1254" spans="1:13" x14ac:dyDescent="0.25">
      <c r="A1254" t="s">
        <v>158</v>
      </c>
      <c r="B1254">
        <v>779.31700000000001</v>
      </c>
      <c r="C1254">
        <v>772.44299999999998</v>
      </c>
      <c r="D1254">
        <v>772.32600000000002</v>
      </c>
      <c r="E1254">
        <v>753.39</v>
      </c>
      <c r="F1254">
        <v>42.818100000000001</v>
      </c>
      <c r="G1254">
        <v>0</v>
      </c>
      <c r="H1254">
        <v>37.366999999999997</v>
      </c>
      <c r="I1254">
        <v>0</v>
      </c>
      <c r="J1254">
        <v>1.2494299999999999E-3</v>
      </c>
      <c r="K1254">
        <v>0.995116</v>
      </c>
      <c r="L1254">
        <v>0</v>
      </c>
      <c r="M1254" t="s">
        <v>42</v>
      </c>
    </row>
    <row r="1255" spans="1:13" x14ac:dyDescent="0.25">
      <c r="A1255" t="s">
        <v>158</v>
      </c>
      <c r="B1255">
        <v>708.45799999999997</v>
      </c>
      <c r="C1255">
        <v>700.99300000000005</v>
      </c>
      <c r="D1255">
        <v>700.899</v>
      </c>
      <c r="E1255">
        <v>684.904</v>
      </c>
      <c r="F1255">
        <v>35.523499999999999</v>
      </c>
      <c r="G1255">
        <v>0</v>
      </c>
      <c r="H1255">
        <v>33.690100000000001</v>
      </c>
      <c r="I1255">
        <v>0</v>
      </c>
      <c r="J1255">
        <v>1.3778499999999999E-3</v>
      </c>
      <c r="K1255">
        <v>0.99511400000000005</v>
      </c>
      <c r="L1255">
        <v>0</v>
      </c>
      <c r="M1255" t="s">
        <v>42</v>
      </c>
    </row>
    <row r="1256" spans="1:13" x14ac:dyDescent="0.25">
      <c r="A1256" t="s">
        <v>158</v>
      </c>
      <c r="B1256">
        <v>697.23299999999995</v>
      </c>
      <c r="C1256">
        <v>690.23199999999997</v>
      </c>
      <c r="D1256">
        <v>690.14400000000001</v>
      </c>
      <c r="E1256">
        <v>675.21299999999997</v>
      </c>
      <c r="F1256">
        <v>34.506500000000003</v>
      </c>
      <c r="G1256">
        <v>0</v>
      </c>
      <c r="H1256">
        <v>33.098700000000001</v>
      </c>
      <c r="I1256">
        <v>0</v>
      </c>
      <c r="J1256">
        <v>1.2648200000000001E-3</v>
      </c>
      <c r="K1256">
        <v>0.995116</v>
      </c>
      <c r="L1256">
        <v>0</v>
      </c>
      <c r="M1256" t="s">
        <v>42</v>
      </c>
    </row>
    <row r="1257" spans="1:13" x14ac:dyDescent="0.25">
      <c r="A1257" t="s">
        <v>158</v>
      </c>
      <c r="B1257">
        <v>766.08600000000001</v>
      </c>
      <c r="C1257">
        <v>759.23400000000004</v>
      </c>
      <c r="D1257">
        <v>759.13499999999999</v>
      </c>
      <c r="E1257">
        <v>742.16</v>
      </c>
      <c r="F1257">
        <v>38.899500000000003</v>
      </c>
      <c r="G1257">
        <v>0</v>
      </c>
      <c r="H1257">
        <v>36.736600000000003</v>
      </c>
      <c r="I1257">
        <v>0</v>
      </c>
      <c r="J1257">
        <v>1.3036E-3</v>
      </c>
      <c r="K1257">
        <v>0.995116</v>
      </c>
      <c r="L1257">
        <v>0</v>
      </c>
      <c r="M1257" t="s">
        <v>42</v>
      </c>
    </row>
    <row r="1258" spans="1:13" x14ac:dyDescent="0.25">
      <c r="A1258" t="s">
        <v>158</v>
      </c>
      <c r="B1258">
        <v>735.08399999999995</v>
      </c>
      <c r="C1258">
        <v>727.97400000000005</v>
      </c>
      <c r="D1258">
        <v>727.86699999999996</v>
      </c>
      <c r="E1258">
        <v>711.428</v>
      </c>
      <c r="F1258">
        <v>35.2074</v>
      </c>
      <c r="G1258">
        <v>0</v>
      </c>
      <c r="H1258">
        <v>33.659399999999998</v>
      </c>
      <c r="I1258">
        <v>0</v>
      </c>
      <c r="J1258">
        <v>1.6015999999999999E-3</v>
      </c>
      <c r="K1258">
        <v>0.99511400000000005</v>
      </c>
      <c r="L1258">
        <v>0</v>
      </c>
      <c r="M1258" t="s">
        <v>42</v>
      </c>
    </row>
    <row r="1259" spans="1:13" x14ac:dyDescent="0.25">
      <c r="A1259" t="s">
        <v>158</v>
      </c>
      <c r="B1259">
        <v>760.73400000000004</v>
      </c>
      <c r="C1259">
        <v>753.66</v>
      </c>
      <c r="D1259">
        <v>753.56799999999998</v>
      </c>
      <c r="E1259">
        <v>736.43299999999999</v>
      </c>
      <c r="F1259">
        <v>39.893900000000002</v>
      </c>
      <c r="G1259">
        <v>0</v>
      </c>
      <c r="H1259">
        <v>36.414999999999999</v>
      </c>
      <c r="I1259">
        <v>0</v>
      </c>
      <c r="J1259">
        <v>1.2311399999999999E-3</v>
      </c>
      <c r="K1259">
        <v>0.99511499999999997</v>
      </c>
      <c r="L1259">
        <v>0</v>
      </c>
      <c r="M1259" t="s">
        <v>42</v>
      </c>
    </row>
    <row r="1260" spans="1:13" x14ac:dyDescent="0.25">
      <c r="A1260" t="s">
        <v>158</v>
      </c>
      <c r="B1260">
        <v>861.46799999999996</v>
      </c>
      <c r="C1260">
        <v>854.47400000000005</v>
      </c>
      <c r="D1260">
        <v>854.37900000000002</v>
      </c>
      <c r="E1260">
        <v>836.94</v>
      </c>
      <c r="F1260">
        <v>40.427300000000002</v>
      </c>
      <c r="G1260">
        <v>0</v>
      </c>
      <c r="H1260">
        <v>37.662599999999998</v>
      </c>
      <c r="I1260">
        <v>0</v>
      </c>
      <c r="J1260">
        <v>1.27736E-3</v>
      </c>
      <c r="K1260">
        <v>0.99510699999999996</v>
      </c>
      <c r="L1260">
        <v>0</v>
      </c>
      <c r="M1260" t="s">
        <v>42</v>
      </c>
    </row>
    <row r="1261" spans="1:13" x14ac:dyDescent="0.25">
      <c r="A1261" t="s">
        <v>158</v>
      </c>
      <c r="B1261">
        <v>764.77200000000005</v>
      </c>
      <c r="C1261">
        <v>757.24400000000003</v>
      </c>
      <c r="D1261">
        <v>757.15200000000004</v>
      </c>
      <c r="E1261">
        <v>738.66099999999994</v>
      </c>
      <c r="F1261">
        <v>41.186700000000002</v>
      </c>
      <c r="G1261">
        <v>0</v>
      </c>
      <c r="H1261">
        <v>36.678100000000001</v>
      </c>
      <c r="I1261">
        <v>0</v>
      </c>
      <c r="J1261">
        <v>1.24091E-3</v>
      </c>
      <c r="K1261">
        <v>0.99511499999999997</v>
      </c>
      <c r="L1261">
        <v>0</v>
      </c>
      <c r="M1261" t="s">
        <v>42</v>
      </c>
    </row>
    <row r="1262" spans="1:13" x14ac:dyDescent="0.25">
      <c r="A1262" t="s">
        <v>158</v>
      </c>
      <c r="B1262">
        <v>793.63499999999999</v>
      </c>
      <c r="C1262">
        <v>786.36500000000001</v>
      </c>
      <c r="D1262">
        <v>786.27300000000002</v>
      </c>
      <c r="E1262">
        <v>768.61699999999996</v>
      </c>
      <c r="F1262">
        <v>39.044400000000003</v>
      </c>
      <c r="G1262">
        <v>0</v>
      </c>
      <c r="H1262">
        <v>40.792900000000003</v>
      </c>
      <c r="I1262">
        <v>0</v>
      </c>
      <c r="J1262">
        <v>1.2344299999999999E-3</v>
      </c>
      <c r="K1262">
        <v>0.995116</v>
      </c>
      <c r="L1262">
        <v>0</v>
      </c>
      <c r="M1262" t="s">
        <v>42</v>
      </c>
    </row>
    <row r="1263" spans="1:13" x14ac:dyDescent="0.25">
      <c r="A1263" t="s">
        <v>158</v>
      </c>
      <c r="B1263">
        <v>666.87699999999995</v>
      </c>
      <c r="C1263">
        <v>662.81600000000003</v>
      </c>
      <c r="D1263">
        <v>662.73199999999997</v>
      </c>
      <c r="E1263">
        <v>646.928</v>
      </c>
      <c r="F1263">
        <v>30.368099999999998</v>
      </c>
      <c r="G1263">
        <v>0</v>
      </c>
      <c r="H1263">
        <v>29.687899999999999</v>
      </c>
      <c r="I1263">
        <v>0</v>
      </c>
      <c r="J1263">
        <v>1.2308499999999999E-3</v>
      </c>
      <c r="K1263">
        <v>0.995116</v>
      </c>
      <c r="L1263">
        <v>0</v>
      </c>
      <c r="M1263" t="s">
        <v>42</v>
      </c>
    </row>
    <row r="1264" spans="1:13" x14ac:dyDescent="0.25">
      <c r="A1264" t="s">
        <v>158</v>
      </c>
      <c r="B1264">
        <v>787.774</v>
      </c>
      <c r="C1264">
        <v>780.774</v>
      </c>
      <c r="D1264">
        <v>780.68299999999999</v>
      </c>
      <c r="E1264">
        <v>763.27</v>
      </c>
      <c r="F1264">
        <v>39.485700000000001</v>
      </c>
      <c r="G1264">
        <v>0</v>
      </c>
      <c r="H1264">
        <v>36.113399999999999</v>
      </c>
      <c r="I1264">
        <v>0</v>
      </c>
      <c r="J1264">
        <v>1.2325599999999999E-3</v>
      </c>
      <c r="K1264">
        <v>0.995116</v>
      </c>
      <c r="L1264">
        <v>0</v>
      </c>
      <c r="M1264" t="s">
        <v>42</v>
      </c>
    </row>
    <row r="1265" spans="1:13" x14ac:dyDescent="0.25">
      <c r="A1265" t="s">
        <v>158</v>
      </c>
      <c r="B1265">
        <v>725.202</v>
      </c>
      <c r="C1265">
        <v>717.71600000000001</v>
      </c>
      <c r="D1265">
        <v>717.60400000000004</v>
      </c>
      <c r="E1265">
        <v>701.96799999999996</v>
      </c>
      <c r="F1265">
        <v>34.671399999999998</v>
      </c>
      <c r="G1265">
        <v>0</v>
      </c>
      <c r="H1265">
        <v>33.333500000000001</v>
      </c>
      <c r="I1265">
        <v>0</v>
      </c>
      <c r="J1265">
        <v>1.3276799999999999E-3</v>
      </c>
      <c r="K1265">
        <v>0.995116</v>
      </c>
      <c r="L1265">
        <v>0</v>
      </c>
      <c r="M1265" t="s">
        <v>42</v>
      </c>
    </row>
    <row r="1266" spans="1:13" x14ac:dyDescent="0.25">
      <c r="A1266" t="s">
        <v>158</v>
      </c>
      <c r="B1266">
        <v>808.48699999999997</v>
      </c>
      <c r="C1266">
        <v>800.65</v>
      </c>
      <c r="D1266">
        <v>800.54899999999998</v>
      </c>
      <c r="E1266">
        <v>782.70699999999999</v>
      </c>
      <c r="F1266">
        <v>41.659199999999998</v>
      </c>
      <c r="G1266">
        <v>0</v>
      </c>
      <c r="H1266">
        <v>39.250599999999999</v>
      </c>
      <c r="I1266">
        <v>0</v>
      </c>
      <c r="J1266">
        <v>1.23606E-3</v>
      </c>
      <c r="K1266">
        <v>0.995116</v>
      </c>
      <c r="L1266">
        <v>0</v>
      </c>
      <c r="M1266" t="s">
        <v>42</v>
      </c>
    </row>
    <row r="1267" spans="1:13" x14ac:dyDescent="0.25">
      <c r="A1267" t="s">
        <v>158</v>
      </c>
      <c r="B1267">
        <v>823.09199999999998</v>
      </c>
      <c r="C1267">
        <v>815.94200000000001</v>
      </c>
      <c r="D1267">
        <v>815.84400000000005</v>
      </c>
      <c r="E1267">
        <v>798.56200000000001</v>
      </c>
      <c r="F1267">
        <v>39.940300000000001</v>
      </c>
      <c r="G1267">
        <v>0</v>
      </c>
      <c r="H1267">
        <v>37.810299999999998</v>
      </c>
      <c r="I1267">
        <v>0</v>
      </c>
      <c r="J1267">
        <v>1.4621599999999999E-3</v>
      </c>
      <c r="K1267">
        <v>0.99511400000000005</v>
      </c>
      <c r="L1267">
        <v>0</v>
      </c>
      <c r="M1267" t="s">
        <v>42</v>
      </c>
    </row>
    <row r="1268" spans="1:13" x14ac:dyDescent="0.25">
      <c r="A1268" t="s">
        <v>158</v>
      </c>
      <c r="B1268">
        <v>681.13599999999997</v>
      </c>
      <c r="C1268">
        <v>677.21699999999998</v>
      </c>
      <c r="D1268">
        <v>677.13699999999994</v>
      </c>
      <c r="E1268">
        <v>661.78899999999999</v>
      </c>
      <c r="F1268">
        <v>33.738100000000003</v>
      </c>
      <c r="G1268">
        <v>0</v>
      </c>
      <c r="H1268">
        <v>32.090800000000002</v>
      </c>
      <c r="I1268">
        <v>0</v>
      </c>
      <c r="J1268">
        <v>1.2913899999999999E-3</v>
      </c>
      <c r="K1268">
        <v>0.99511400000000005</v>
      </c>
      <c r="L1268">
        <v>0</v>
      </c>
      <c r="M1268" t="s">
        <v>42</v>
      </c>
    </row>
    <row r="1269" spans="1:13" x14ac:dyDescent="0.25">
      <c r="A1269" t="s">
        <v>158</v>
      </c>
      <c r="B1269">
        <v>756.93299999999999</v>
      </c>
      <c r="C1269">
        <v>752.86099999999999</v>
      </c>
      <c r="D1269">
        <v>752.77599999999995</v>
      </c>
      <c r="E1269">
        <v>736.35799999999995</v>
      </c>
      <c r="F1269">
        <v>38.110599999999998</v>
      </c>
      <c r="G1269">
        <v>0</v>
      </c>
      <c r="H1269">
        <v>35.430399999999999</v>
      </c>
      <c r="I1269">
        <v>0</v>
      </c>
      <c r="J1269">
        <v>1.27874E-3</v>
      </c>
      <c r="K1269">
        <v>0.995116</v>
      </c>
      <c r="L1269">
        <v>0</v>
      </c>
      <c r="M1269" t="s">
        <v>42</v>
      </c>
    </row>
    <row r="1270" spans="1:13" x14ac:dyDescent="0.25">
      <c r="A1270" t="s">
        <v>158</v>
      </c>
      <c r="B1270">
        <v>796.43399999999997</v>
      </c>
      <c r="C1270">
        <v>789.221</v>
      </c>
      <c r="D1270">
        <v>789.13099999999997</v>
      </c>
      <c r="E1270">
        <v>771.476</v>
      </c>
      <c r="F1270">
        <v>42.178100000000001</v>
      </c>
      <c r="G1270">
        <v>0</v>
      </c>
      <c r="H1270">
        <v>36.374899999999997</v>
      </c>
      <c r="I1270">
        <v>0</v>
      </c>
      <c r="J1270">
        <v>1.23011E-3</v>
      </c>
      <c r="K1270">
        <v>0.99511499999999997</v>
      </c>
      <c r="L1270">
        <v>0</v>
      </c>
      <c r="M1270" t="s">
        <v>42</v>
      </c>
    </row>
    <row r="1271" spans="1:13" x14ac:dyDescent="0.25">
      <c r="A1271" t="s">
        <v>158</v>
      </c>
      <c r="B1271">
        <v>756.255</v>
      </c>
      <c r="C1271">
        <v>752.197</v>
      </c>
      <c r="D1271">
        <v>752.10900000000004</v>
      </c>
      <c r="E1271">
        <v>735.44899999999996</v>
      </c>
      <c r="F1271">
        <v>38.6479</v>
      </c>
      <c r="G1271">
        <v>0</v>
      </c>
      <c r="H1271">
        <v>36.432699999999997</v>
      </c>
      <c r="I1271">
        <v>0</v>
      </c>
      <c r="J1271">
        <v>1.23007E-3</v>
      </c>
      <c r="K1271">
        <v>0.99511400000000005</v>
      </c>
      <c r="L1271">
        <v>0</v>
      </c>
      <c r="M1271" t="s">
        <v>42</v>
      </c>
    </row>
    <row r="1272" spans="1:13" x14ac:dyDescent="0.25">
      <c r="A1272" t="s">
        <v>158</v>
      </c>
      <c r="B1272">
        <v>700.99</v>
      </c>
      <c r="C1272">
        <v>696.97500000000002</v>
      </c>
      <c r="D1272">
        <v>696.89499999999998</v>
      </c>
      <c r="E1272">
        <v>682.45100000000002</v>
      </c>
      <c r="F1272">
        <v>32.447499999999998</v>
      </c>
      <c r="G1272">
        <v>0</v>
      </c>
      <c r="H1272">
        <v>31.0212</v>
      </c>
      <c r="I1272">
        <v>0</v>
      </c>
      <c r="J1272">
        <v>1.2564E-3</v>
      </c>
      <c r="K1272">
        <v>0.99511499999999997</v>
      </c>
      <c r="L1272">
        <v>0</v>
      </c>
      <c r="M1272" t="s">
        <v>42</v>
      </c>
    </row>
    <row r="1273" spans="1:13" x14ac:dyDescent="0.25">
      <c r="A1273" t="s">
        <v>158</v>
      </c>
      <c r="B1273">
        <v>609.12699999999995</v>
      </c>
      <c r="C1273">
        <v>605.22400000000005</v>
      </c>
      <c r="D1273">
        <v>605.15</v>
      </c>
      <c r="E1273">
        <v>592.31500000000005</v>
      </c>
      <c r="F1273">
        <v>29.701799999999999</v>
      </c>
      <c r="G1273">
        <v>0</v>
      </c>
      <c r="H1273">
        <v>27.935500000000001</v>
      </c>
      <c r="I1273">
        <v>0</v>
      </c>
      <c r="J1273">
        <v>1.3474699999999999E-3</v>
      </c>
      <c r="K1273">
        <v>0.99511499999999997</v>
      </c>
      <c r="L1273">
        <v>0</v>
      </c>
      <c r="M1273" t="s">
        <v>42</v>
      </c>
    </row>
    <row r="1274" spans="1:13" x14ac:dyDescent="0.25">
      <c r="A1274" t="s">
        <v>158</v>
      </c>
      <c r="B1274">
        <v>509.98399999999998</v>
      </c>
      <c r="C1274">
        <v>506.358</v>
      </c>
      <c r="D1274">
        <v>506.303</v>
      </c>
      <c r="E1274">
        <v>495.995</v>
      </c>
      <c r="F1274">
        <v>22.8324</v>
      </c>
      <c r="G1274">
        <v>0</v>
      </c>
      <c r="H1274">
        <v>23.279599999999999</v>
      </c>
      <c r="I1274">
        <v>0</v>
      </c>
      <c r="J1274">
        <v>1.2404499999999999E-3</v>
      </c>
      <c r="K1274">
        <v>0.995116</v>
      </c>
      <c r="L1274">
        <v>0</v>
      </c>
      <c r="M1274" t="s">
        <v>42</v>
      </c>
    </row>
    <row r="1275" spans="1:13" x14ac:dyDescent="0.25">
      <c r="A1275" t="s">
        <v>158</v>
      </c>
      <c r="B1275">
        <v>506.28</v>
      </c>
      <c r="C1275">
        <v>502.63499999999999</v>
      </c>
      <c r="D1275">
        <v>502.57799999999997</v>
      </c>
      <c r="E1275">
        <v>491.94099999999997</v>
      </c>
      <c r="F1275">
        <v>22.836300000000001</v>
      </c>
      <c r="G1275">
        <v>0</v>
      </c>
      <c r="H1275">
        <v>23.353400000000001</v>
      </c>
      <c r="I1275">
        <v>0</v>
      </c>
      <c r="J1275">
        <v>1.26267E-3</v>
      </c>
      <c r="K1275">
        <v>0.99511400000000005</v>
      </c>
      <c r="L1275">
        <v>0</v>
      </c>
      <c r="M1275" t="s">
        <v>42</v>
      </c>
    </row>
    <row r="1276" spans="1:13" x14ac:dyDescent="0.25">
      <c r="A1276" t="s">
        <v>158</v>
      </c>
      <c r="B1276">
        <v>498.77699999999999</v>
      </c>
      <c r="C1276">
        <v>495.03</v>
      </c>
      <c r="D1276">
        <v>494.971</v>
      </c>
      <c r="E1276">
        <v>484.50799999999998</v>
      </c>
      <c r="F1276">
        <v>22.8292</v>
      </c>
      <c r="G1276">
        <v>0</v>
      </c>
      <c r="H1276">
        <v>23.380800000000001</v>
      </c>
      <c r="I1276">
        <v>0</v>
      </c>
      <c r="J1276">
        <v>1.36499E-3</v>
      </c>
      <c r="K1276">
        <v>0.99511499999999997</v>
      </c>
      <c r="L1276">
        <v>0</v>
      </c>
      <c r="M1276" t="s">
        <v>42</v>
      </c>
    </row>
    <row r="1277" spans="1:13" x14ac:dyDescent="0.25">
      <c r="A1277" t="s">
        <v>158</v>
      </c>
      <c r="B1277">
        <v>510.81099999999998</v>
      </c>
      <c r="C1277">
        <v>506.79300000000001</v>
      </c>
      <c r="D1277">
        <v>506.72699999999998</v>
      </c>
      <c r="E1277">
        <v>495.98599999999999</v>
      </c>
      <c r="F1277">
        <v>22.9709</v>
      </c>
      <c r="G1277">
        <v>0</v>
      </c>
      <c r="H1277">
        <v>24.194600000000001</v>
      </c>
      <c r="I1277">
        <v>0</v>
      </c>
      <c r="J1277">
        <v>1.23018E-3</v>
      </c>
      <c r="K1277">
        <v>0.99511499999999997</v>
      </c>
      <c r="L1277">
        <v>0</v>
      </c>
      <c r="M1277" t="s">
        <v>42</v>
      </c>
    </row>
    <row r="1278" spans="1:13" x14ac:dyDescent="0.25">
      <c r="A1278" t="s">
        <v>158</v>
      </c>
      <c r="B1278">
        <v>513.79</v>
      </c>
      <c r="C1278">
        <v>510.04599999999999</v>
      </c>
      <c r="D1278">
        <v>509.98399999999998</v>
      </c>
      <c r="E1278">
        <v>499.55599999999998</v>
      </c>
      <c r="F1278">
        <v>22.9575</v>
      </c>
      <c r="G1278">
        <v>0</v>
      </c>
      <c r="H1278">
        <v>23.453499999999998</v>
      </c>
      <c r="I1278">
        <v>0</v>
      </c>
      <c r="J1278">
        <v>1.2318400000000001E-3</v>
      </c>
      <c r="K1278">
        <v>0.995116</v>
      </c>
      <c r="L1278">
        <v>0</v>
      </c>
      <c r="M1278" t="s">
        <v>42</v>
      </c>
    </row>
    <row r="1279" spans="1:13" x14ac:dyDescent="0.25">
      <c r="A1279" t="s">
        <v>158</v>
      </c>
      <c r="B1279">
        <v>523.51099999999997</v>
      </c>
      <c r="C1279">
        <v>518.71600000000001</v>
      </c>
      <c r="D1279">
        <v>518.65499999999997</v>
      </c>
      <c r="E1279">
        <v>505.31400000000002</v>
      </c>
      <c r="F1279">
        <v>23.5337</v>
      </c>
      <c r="G1279">
        <v>0</v>
      </c>
      <c r="H1279">
        <v>23.4514</v>
      </c>
      <c r="I1279">
        <v>0</v>
      </c>
      <c r="J1279">
        <v>1.2322800000000001E-3</v>
      </c>
      <c r="K1279">
        <v>0.995116</v>
      </c>
      <c r="L1279">
        <v>0</v>
      </c>
      <c r="M1279" t="s">
        <v>42</v>
      </c>
    </row>
    <row r="1280" spans="1:13" x14ac:dyDescent="0.25">
      <c r="A1280" t="s">
        <v>158</v>
      </c>
      <c r="B1280">
        <v>502.35399999999998</v>
      </c>
      <c r="C1280">
        <v>498.38099999999997</v>
      </c>
      <c r="D1280">
        <v>498.32299999999998</v>
      </c>
      <c r="E1280">
        <v>487.82299999999998</v>
      </c>
      <c r="F1280">
        <v>22.815100000000001</v>
      </c>
      <c r="G1280">
        <v>0</v>
      </c>
      <c r="H1280">
        <v>23.478000000000002</v>
      </c>
      <c r="I1280">
        <v>0</v>
      </c>
      <c r="J1280">
        <v>1.2359199999999999E-3</v>
      </c>
      <c r="K1280">
        <v>0.995116</v>
      </c>
      <c r="L1280">
        <v>0</v>
      </c>
      <c r="M1280" t="s">
        <v>42</v>
      </c>
    </row>
    <row r="1281" spans="1:25" x14ac:dyDescent="0.25">
      <c r="A1281" t="s">
        <v>158</v>
      </c>
      <c r="B1281">
        <v>507.05</v>
      </c>
      <c r="C1281">
        <v>503.27800000000002</v>
      </c>
      <c r="D1281">
        <v>503.21899999999999</v>
      </c>
      <c r="E1281">
        <v>492.851</v>
      </c>
      <c r="F1281">
        <v>23.113700000000001</v>
      </c>
      <c r="G1281">
        <v>0</v>
      </c>
      <c r="H1281">
        <v>23.505700000000001</v>
      </c>
      <c r="I1281">
        <v>0</v>
      </c>
      <c r="J1281">
        <v>1.2480600000000001E-3</v>
      </c>
      <c r="K1281">
        <v>0.99511400000000005</v>
      </c>
      <c r="L1281">
        <v>0</v>
      </c>
      <c r="M1281" t="s">
        <v>42</v>
      </c>
    </row>
    <row r="1282" spans="1:25" x14ac:dyDescent="0.25">
      <c r="A1282" t="s">
        <v>158</v>
      </c>
      <c r="B1282">
        <v>517.15800000000002</v>
      </c>
      <c r="C1282">
        <v>513.51400000000001</v>
      </c>
      <c r="D1282">
        <v>513.45799999999997</v>
      </c>
      <c r="E1282">
        <v>503.08499999999998</v>
      </c>
      <c r="F1282">
        <v>22.784500000000001</v>
      </c>
      <c r="G1282">
        <v>0</v>
      </c>
      <c r="H1282">
        <v>23.2255</v>
      </c>
      <c r="I1282">
        <v>0</v>
      </c>
      <c r="J1282">
        <v>1.3215E-3</v>
      </c>
      <c r="K1282">
        <v>0.995116</v>
      </c>
      <c r="L1282">
        <v>0</v>
      </c>
      <c r="M1282" t="s">
        <v>42</v>
      </c>
    </row>
    <row r="1283" spans="1:25" x14ac:dyDescent="0.25">
      <c r="A1283" t="s">
        <v>158</v>
      </c>
      <c r="B1283">
        <v>513.76300000000003</v>
      </c>
      <c r="C1283">
        <v>509.50900000000001</v>
      </c>
      <c r="D1283">
        <v>509.44600000000003</v>
      </c>
      <c r="E1283">
        <v>498.863</v>
      </c>
      <c r="F1283">
        <v>23.497399999999999</v>
      </c>
      <c r="G1283">
        <v>0</v>
      </c>
      <c r="H1283">
        <v>23.4833</v>
      </c>
      <c r="I1283">
        <v>0</v>
      </c>
      <c r="J1283">
        <v>1.3377700000000001E-3</v>
      </c>
      <c r="K1283">
        <v>0.995116</v>
      </c>
      <c r="L1283">
        <v>0</v>
      </c>
      <c r="M1283" t="s">
        <v>42</v>
      </c>
    </row>
    <row r="1284" spans="1:25" x14ac:dyDescent="0.25">
      <c r="A1284" t="s">
        <v>158</v>
      </c>
      <c r="B1284">
        <v>509.267</v>
      </c>
      <c r="C1284">
        <v>505.452</v>
      </c>
      <c r="D1284">
        <v>505.39499999999998</v>
      </c>
      <c r="E1284">
        <v>494.84199999999998</v>
      </c>
      <c r="F1284">
        <v>22.680199999999999</v>
      </c>
      <c r="G1284">
        <v>0</v>
      </c>
      <c r="H1284">
        <v>23.257200000000001</v>
      </c>
      <c r="I1284">
        <v>0</v>
      </c>
      <c r="J1284">
        <v>1.23033E-3</v>
      </c>
      <c r="K1284">
        <v>0.995116</v>
      </c>
      <c r="L1284">
        <v>0</v>
      </c>
      <c r="M1284" t="s">
        <v>42</v>
      </c>
    </row>
    <row r="1285" spans="1:25" x14ac:dyDescent="0.25">
      <c r="A1285" t="s">
        <v>158</v>
      </c>
      <c r="B1285">
        <v>517.68100000000004</v>
      </c>
      <c r="C1285">
        <v>513.36699999999996</v>
      </c>
      <c r="D1285">
        <v>513.31100000000004</v>
      </c>
      <c r="E1285">
        <v>502.803</v>
      </c>
      <c r="F1285">
        <v>23.193200000000001</v>
      </c>
      <c r="G1285">
        <v>0</v>
      </c>
      <c r="H1285">
        <v>23.5809</v>
      </c>
      <c r="I1285">
        <v>0</v>
      </c>
      <c r="J1285">
        <v>1.2300799999999999E-3</v>
      </c>
      <c r="K1285">
        <v>0.995116</v>
      </c>
      <c r="L1285">
        <v>0</v>
      </c>
      <c r="M1285" t="s">
        <v>42</v>
      </c>
    </row>
    <row r="1286" spans="1:25" x14ac:dyDescent="0.25">
      <c r="A1286" t="s">
        <v>158</v>
      </c>
      <c r="B1286">
        <v>511.32</v>
      </c>
      <c r="C1286">
        <v>507.61</v>
      </c>
      <c r="D1286">
        <v>507.55799999999999</v>
      </c>
      <c r="E1286">
        <v>497.346</v>
      </c>
      <c r="F1286">
        <v>22.824400000000001</v>
      </c>
      <c r="G1286">
        <v>0</v>
      </c>
      <c r="H1286">
        <v>23.324000000000002</v>
      </c>
      <c r="I1286">
        <v>0</v>
      </c>
      <c r="J1286">
        <v>1.23007E-3</v>
      </c>
      <c r="K1286">
        <v>0.995116</v>
      </c>
      <c r="L1286">
        <v>0</v>
      </c>
      <c r="M1286" t="s">
        <v>42</v>
      </c>
    </row>
    <row r="1287" spans="1:25" x14ac:dyDescent="0.25">
      <c r="A1287" t="s">
        <v>158</v>
      </c>
      <c r="B1287">
        <v>508.363</v>
      </c>
      <c r="C1287">
        <v>504.56</v>
      </c>
      <c r="D1287">
        <v>504.505</v>
      </c>
      <c r="E1287">
        <v>494.077</v>
      </c>
      <c r="F1287">
        <v>22.9544</v>
      </c>
      <c r="G1287">
        <v>0</v>
      </c>
      <c r="H1287">
        <v>23.433900000000001</v>
      </c>
      <c r="I1287">
        <v>0</v>
      </c>
      <c r="J1287">
        <v>1.23065E-3</v>
      </c>
      <c r="K1287">
        <v>0.99511499999999997</v>
      </c>
      <c r="L1287">
        <v>0</v>
      </c>
      <c r="M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158</v>
      </c>
      <c r="B1288">
        <v>511.05500000000001</v>
      </c>
      <c r="C1288">
        <v>507.04899999999998</v>
      </c>
      <c r="D1288">
        <v>506.99299999999999</v>
      </c>
      <c r="E1288">
        <v>496.74099999999999</v>
      </c>
      <c r="F1288">
        <v>22.7227</v>
      </c>
      <c r="G1288">
        <v>0</v>
      </c>
      <c r="H1288">
        <v>23.178100000000001</v>
      </c>
      <c r="I1288">
        <v>0</v>
      </c>
      <c r="J1288">
        <v>1.2314699999999999E-3</v>
      </c>
      <c r="K1288">
        <v>0.99511400000000005</v>
      </c>
      <c r="L1288">
        <v>0</v>
      </c>
      <c r="M1288" t="s">
        <v>42</v>
      </c>
      <c r="R1288">
        <f>AVERAGE(B1239:B1288)</f>
        <v>616.21432000000016</v>
      </c>
      <c r="S1288">
        <f>AVERAGE(C1239:C1288)</f>
        <v>611.33619999999996</v>
      </c>
      <c r="U1288">
        <f>_xlfn.VAR.P(B1239:B1288)</f>
        <v>14017.444647137356</v>
      </c>
      <c r="V1288">
        <f>_xlfn.VAR.P(C1239:C1288)</f>
        <v>13736.031501119995</v>
      </c>
      <c r="X1288">
        <f>1.96*SQRT(U1288)/50</f>
        <v>4.6410953602115468</v>
      </c>
      <c r="Y1288">
        <f>1.96*SQRT(V1288)/50</f>
        <v>4.5942720256729492</v>
      </c>
    </row>
    <row r="1289" spans="1:25" x14ac:dyDescent="0.25">
      <c r="A1289" t="s">
        <v>159</v>
      </c>
      <c r="B1289">
        <v>31044.142100000001</v>
      </c>
      <c r="C1289" t="s">
        <v>36</v>
      </c>
    </row>
    <row r="1290" spans="1:25" x14ac:dyDescent="0.25">
      <c r="A1290" t="s">
        <v>176</v>
      </c>
      <c r="B1290">
        <v>674.721</v>
      </c>
      <c r="C1290">
        <v>611.12</v>
      </c>
      <c r="D1290">
        <v>611.05799999999999</v>
      </c>
      <c r="E1290">
        <v>600.29</v>
      </c>
      <c r="F1290">
        <v>19.703900000000001</v>
      </c>
      <c r="G1290">
        <v>147.673</v>
      </c>
      <c r="H1290">
        <v>50.553800000000003</v>
      </c>
      <c r="I1290">
        <v>18.727799999999998</v>
      </c>
      <c r="J1290">
        <v>51.371200000000002</v>
      </c>
      <c r="K1290">
        <v>414.98</v>
      </c>
      <c r="L1290">
        <v>1.26728E-3</v>
      </c>
      <c r="M1290">
        <v>0.99511400000000005</v>
      </c>
      <c r="N1290">
        <v>0</v>
      </c>
      <c r="O1290" t="s">
        <v>42</v>
      </c>
    </row>
    <row r="1291" spans="1:25" x14ac:dyDescent="0.25">
      <c r="A1291" t="s">
        <v>176</v>
      </c>
      <c r="B1291">
        <v>679.47199999999998</v>
      </c>
      <c r="C1291">
        <v>615.42499999999995</v>
      </c>
      <c r="D1291">
        <v>615.36099999999999</v>
      </c>
      <c r="E1291">
        <v>604.48299999999995</v>
      </c>
      <c r="F1291">
        <v>20.017299999999999</v>
      </c>
      <c r="G1291">
        <v>147.93899999999999</v>
      </c>
      <c r="H1291">
        <v>51.390599999999999</v>
      </c>
      <c r="I1291">
        <v>18.511500000000002</v>
      </c>
      <c r="J1291">
        <v>51.062899999999999</v>
      </c>
      <c r="K1291">
        <v>418.29199999999997</v>
      </c>
      <c r="L1291">
        <v>1.2409400000000001E-3</v>
      </c>
      <c r="M1291">
        <v>0.995116</v>
      </c>
      <c r="N1291">
        <v>0</v>
      </c>
      <c r="O1291" t="s">
        <v>42</v>
      </c>
    </row>
    <row r="1292" spans="1:25" x14ac:dyDescent="0.25">
      <c r="A1292" t="s">
        <v>176</v>
      </c>
      <c r="B1292">
        <v>672.20799999999997</v>
      </c>
      <c r="C1292">
        <v>608.73900000000003</v>
      </c>
      <c r="D1292">
        <v>608.67399999999998</v>
      </c>
      <c r="E1292">
        <v>597.76800000000003</v>
      </c>
      <c r="F1292">
        <v>20.106300000000001</v>
      </c>
      <c r="G1292">
        <v>145.84</v>
      </c>
      <c r="H1292">
        <v>50.4983</v>
      </c>
      <c r="I1292">
        <v>18.1036</v>
      </c>
      <c r="J1292">
        <v>50.295299999999997</v>
      </c>
      <c r="K1292">
        <v>413.66699999999997</v>
      </c>
      <c r="L1292">
        <v>1.27779E-3</v>
      </c>
      <c r="M1292">
        <v>0.99511499999999997</v>
      </c>
      <c r="N1292">
        <v>0</v>
      </c>
      <c r="O1292" t="s">
        <v>42</v>
      </c>
    </row>
    <row r="1293" spans="1:25" x14ac:dyDescent="0.25">
      <c r="A1293" t="s">
        <v>176</v>
      </c>
      <c r="B1293">
        <v>711.52800000000002</v>
      </c>
      <c r="C1293">
        <v>646.13499999999999</v>
      </c>
      <c r="D1293">
        <v>646.05200000000002</v>
      </c>
      <c r="E1293">
        <v>634.65599999999995</v>
      </c>
      <c r="F1293">
        <v>20.803699999999999</v>
      </c>
      <c r="G1293">
        <v>156.11099999999999</v>
      </c>
      <c r="H1293">
        <v>53.327300000000001</v>
      </c>
      <c r="I1293">
        <v>19.5884</v>
      </c>
      <c r="J1293">
        <v>54.857999999999997</v>
      </c>
      <c r="K1293">
        <v>438.392</v>
      </c>
      <c r="L1293">
        <v>1.2549900000000001E-3</v>
      </c>
      <c r="M1293">
        <v>0.99511400000000005</v>
      </c>
      <c r="N1293">
        <v>0</v>
      </c>
      <c r="O1293" t="s">
        <v>42</v>
      </c>
    </row>
    <row r="1294" spans="1:25" x14ac:dyDescent="0.25">
      <c r="A1294" t="s">
        <v>176</v>
      </c>
      <c r="B1294">
        <v>680.93700000000001</v>
      </c>
      <c r="C1294">
        <v>613.20600000000002</v>
      </c>
      <c r="D1294">
        <v>613.12800000000004</v>
      </c>
      <c r="E1294">
        <v>602.20100000000002</v>
      </c>
      <c r="F1294">
        <v>20.345400000000001</v>
      </c>
      <c r="G1294">
        <v>150.61199999999999</v>
      </c>
      <c r="H1294">
        <v>51.219700000000003</v>
      </c>
      <c r="I1294">
        <v>18.601900000000001</v>
      </c>
      <c r="J1294">
        <v>53.640500000000003</v>
      </c>
      <c r="K1294">
        <v>412.30599999999998</v>
      </c>
      <c r="L1294">
        <v>1.2319900000000001E-3</v>
      </c>
      <c r="M1294">
        <v>0.995116</v>
      </c>
      <c r="N1294">
        <v>0</v>
      </c>
      <c r="O1294" t="s">
        <v>42</v>
      </c>
    </row>
    <row r="1295" spans="1:25" x14ac:dyDescent="0.25">
      <c r="A1295" t="s">
        <v>176</v>
      </c>
      <c r="B1295">
        <v>678.61699999999996</v>
      </c>
      <c r="C1295">
        <v>611.476</v>
      </c>
      <c r="D1295">
        <v>611.41300000000001</v>
      </c>
      <c r="E1295">
        <v>600.36599999999999</v>
      </c>
      <c r="F1295">
        <v>19.9665</v>
      </c>
      <c r="G1295">
        <v>150.05000000000001</v>
      </c>
      <c r="H1295">
        <v>53.8917</v>
      </c>
      <c r="I1295">
        <v>18.307099999999998</v>
      </c>
      <c r="J1295">
        <v>50.617199999999997</v>
      </c>
      <c r="K1295">
        <v>411.35899999999998</v>
      </c>
      <c r="L1295">
        <v>1.2332300000000001E-3</v>
      </c>
      <c r="M1295">
        <v>0.995116</v>
      </c>
      <c r="N1295">
        <v>0</v>
      </c>
      <c r="O1295" t="s">
        <v>42</v>
      </c>
    </row>
    <row r="1296" spans="1:25" x14ac:dyDescent="0.25">
      <c r="A1296" t="s">
        <v>176</v>
      </c>
      <c r="B1296">
        <v>683.97699999999998</v>
      </c>
      <c r="C1296">
        <v>617.21299999999997</v>
      </c>
      <c r="D1296">
        <v>617.15499999999997</v>
      </c>
      <c r="E1296">
        <v>606.36</v>
      </c>
      <c r="F1296">
        <v>19.5124</v>
      </c>
      <c r="G1296">
        <v>145.93</v>
      </c>
      <c r="H1296">
        <v>50.573300000000003</v>
      </c>
      <c r="I1296">
        <v>18.6465</v>
      </c>
      <c r="J1296">
        <v>49.820999999999998</v>
      </c>
      <c r="K1296">
        <v>423.07</v>
      </c>
      <c r="L1296">
        <v>1.23193E-3</v>
      </c>
      <c r="M1296">
        <v>0.995116</v>
      </c>
      <c r="N1296">
        <v>0</v>
      </c>
      <c r="O1296" t="s">
        <v>42</v>
      </c>
    </row>
    <row r="1297" spans="1:15" x14ac:dyDescent="0.25">
      <c r="A1297" t="s">
        <v>176</v>
      </c>
      <c r="B1297">
        <v>673.09100000000001</v>
      </c>
      <c r="C1297">
        <v>609.75199999999995</v>
      </c>
      <c r="D1297">
        <v>609.69200000000001</v>
      </c>
      <c r="E1297">
        <v>599.00199999999995</v>
      </c>
      <c r="F1297">
        <v>19.495100000000001</v>
      </c>
      <c r="G1297">
        <v>148.143</v>
      </c>
      <c r="H1297">
        <v>51.836500000000001</v>
      </c>
      <c r="I1297">
        <v>17.985199999999999</v>
      </c>
      <c r="J1297">
        <v>51.438299999999998</v>
      </c>
      <c r="K1297">
        <v>413.08</v>
      </c>
      <c r="L1297">
        <v>1.23128E-3</v>
      </c>
      <c r="M1297">
        <v>0.995116</v>
      </c>
      <c r="N1297">
        <v>0</v>
      </c>
      <c r="O1297" t="s">
        <v>42</v>
      </c>
    </row>
    <row r="1298" spans="1:15" x14ac:dyDescent="0.25">
      <c r="A1298" t="s">
        <v>176</v>
      </c>
      <c r="B1298">
        <v>669.851</v>
      </c>
      <c r="C1298">
        <v>606.15599999999995</v>
      </c>
      <c r="D1298">
        <v>606.096</v>
      </c>
      <c r="E1298">
        <v>595.28099999999995</v>
      </c>
      <c r="F1298">
        <v>19.6938</v>
      </c>
      <c r="G1298">
        <v>144.36000000000001</v>
      </c>
      <c r="H1298">
        <v>49.950600000000001</v>
      </c>
      <c r="I1298">
        <v>17.641200000000001</v>
      </c>
      <c r="J1298">
        <v>50.130899999999997</v>
      </c>
      <c r="K1298">
        <v>412.80799999999999</v>
      </c>
      <c r="L1298">
        <v>1.2599200000000001E-3</v>
      </c>
      <c r="M1298">
        <v>0.995116</v>
      </c>
      <c r="N1298">
        <v>0</v>
      </c>
      <c r="O1298" t="s">
        <v>42</v>
      </c>
    </row>
    <row r="1299" spans="1:15" x14ac:dyDescent="0.25">
      <c r="A1299" t="s">
        <v>176</v>
      </c>
      <c r="B1299">
        <v>664.73</v>
      </c>
      <c r="C1299">
        <v>599.08000000000004</v>
      </c>
      <c r="D1299">
        <v>599.02499999999998</v>
      </c>
      <c r="E1299">
        <v>588.21199999999999</v>
      </c>
      <c r="F1299">
        <v>19.631</v>
      </c>
      <c r="G1299">
        <v>144.797</v>
      </c>
      <c r="H1299">
        <v>50.3033</v>
      </c>
      <c r="I1299">
        <v>17.9953</v>
      </c>
      <c r="J1299">
        <v>49.858400000000003</v>
      </c>
      <c r="K1299">
        <v>405.86399999999998</v>
      </c>
      <c r="L1299">
        <v>1.2311399999999999E-3</v>
      </c>
      <c r="M1299">
        <v>0.99511499999999997</v>
      </c>
      <c r="N1299">
        <v>0</v>
      </c>
      <c r="O1299" t="s">
        <v>42</v>
      </c>
    </row>
    <row r="1300" spans="1:15" x14ac:dyDescent="0.25">
      <c r="A1300" t="s">
        <v>176</v>
      </c>
      <c r="B1300">
        <v>677.09699999999998</v>
      </c>
      <c r="C1300">
        <v>614.25900000000001</v>
      </c>
      <c r="D1300">
        <v>614.19799999999998</v>
      </c>
      <c r="E1300">
        <v>602.63300000000004</v>
      </c>
      <c r="F1300">
        <v>19.660299999999999</v>
      </c>
      <c r="G1300">
        <v>147.97300000000001</v>
      </c>
      <c r="H1300">
        <v>50.453699999999998</v>
      </c>
      <c r="I1300">
        <v>18.712299999999999</v>
      </c>
      <c r="J1300">
        <v>51.9422</v>
      </c>
      <c r="K1300">
        <v>416.74099999999999</v>
      </c>
      <c r="L1300">
        <v>1.23076E-3</v>
      </c>
      <c r="M1300">
        <v>0.995116</v>
      </c>
      <c r="N1300">
        <v>0</v>
      </c>
      <c r="O1300" t="s">
        <v>42</v>
      </c>
    </row>
    <row r="1301" spans="1:15" x14ac:dyDescent="0.25">
      <c r="A1301" t="s">
        <v>176</v>
      </c>
      <c r="B1301">
        <v>684.64200000000005</v>
      </c>
      <c r="C1301">
        <v>618.87199999999996</v>
      </c>
      <c r="D1301">
        <v>618.80399999999997</v>
      </c>
      <c r="E1301">
        <v>607.92999999999995</v>
      </c>
      <c r="F1301">
        <v>20.135000000000002</v>
      </c>
      <c r="G1301">
        <v>145.761</v>
      </c>
      <c r="H1301">
        <v>49.885300000000001</v>
      </c>
      <c r="I1301">
        <v>18.3934</v>
      </c>
      <c r="J1301">
        <v>50.864800000000002</v>
      </c>
      <c r="K1301">
        <v>412.88900000000001</v>
      </c>
      <c r="L1301">
        <v>1.4247299999999999E-3</v>
      </c>
      <c r="M1301">
        <v>0.99511499999999997</v>
      </c>
      <c r="N1301">
        <v>0</v>
      </c>
      <c r="O1301" t="s">
        <v>42</v>
      </c>
    </row>
    <row r="1302" spans="1:15" x14ac:dyDescent="0.25">
      <c r="A1302" t="s">
        <v>176</v>
      </c>
      <c r="B1302">
        <v>671.46900000000005</v>
      </c>
      <c r="C1302">
        <v>606.64800000000002</v>
      </c>
      <c r="D1302">
        <v>606.58000000000004</v>
      </c>
      <c r="E1302">
        <v>595.28099999999995</v>
      </c>
      <c r="F1302">
        <v>19.815100000000001</v>
      </c>
      <c r="G1302">
        <v>149.078</v>
      </c>
      <c r="H1302">
        <v>51.025500000000001</v>
      </c>
      <c r="I1302">
        <v>18.1723</v>
      </c>
      <c r="J1302">
        <v>52.255600000000001</v>
      </c>
      <c r="K1302">
        <v>408.22399999999999</v>
      </c>
      <c r="L1302">
        <v>1.3056700000000001E-3</v>
      </c>
      <c r="M1302">
        <v>0.995116</v>
      </c>
      <c r="N1302">
        <v>0</v>
      </c>
      <c r="O1302" t="s">
        <v>42</v>
      </c>
    </row>
    <row r="1303" spans="1:15" x14ac:dyDescent="0.25">
      <c r="A1303" t="s">
        <v>176</v>
      </c>
      <c r="B1303">
        <v>670.02700000000004</v>
      </c>
      <c r="C1303">
        <v>605.30700000000002</v>
      </c>
      <c r="D1303">
        <v>605.24199999999996</v>
      </c>
      <c r="E1303">
        <v>594.13300000000004</v>
      </c>
      <c r="F1303">
        <v>19.919799999999999</v>
      </c>
      <c r="G1303">
        <v>146.65899999999999</v>
      </c>
      <c r="H1303">
        <v>50.392899999999997</v>
      </c>
      <c r="I1303">
        <v>17.929200000000002</v>
      </c>
      <c r="J1303">
        <v>51.033099999999997</v>
      </c>
      <c r="K1303">
        <v>409.12799999999999</v>
      </c>
      <c r="L1303">
        <v>1.2429100000000001E-3</v>
      </c>
      <c r="M1303">
        <v>0.99511499999999997</v>
      </c>
      <c r="N1303">
        <v>0</v>
      </c>
      <c r="O1303" t="s">
        <v>42</v>
      </c>
    </row>
    <row r="1304" spans="1:15" x14ac:dyDescent="0.25">
      <c r="A1304" t="s">
        <v>176</v>
      </c>
      <c r="B1304">
        <v>665.67</v>
      </c>
      <c r="C1304">
        <v>600.55700000000002</v>
      </c>
      <c r="D1304">
        <v>600.49300000000005</v>
      </c>
      <c r="E1304">
        <v>589.30200000000002</v>
      </c>
      <c r="F1304">
        <v>20.088799999999999</v>
      </c>
      <c r="G1304">
        <v>148.24799999999999</v>
      </c>
      <c r="H1304">
        <v>50.919600000000003</v>
      </c>
      <c r="I1304">
        <v>18.649699999999999</v>
      </c>
      <c r="J1304">
        <v>51.452399999999997</v>
      </c>
      <c r="K1304">
        <v>402.471</v>
      </c>
      <c r="L1304">
        <v>1.2561300000000001E-3</v>
      </c>
      <c r="M1304">
        <v>0.995116</v>
      </c>
      <c r="N1304">
        <v>0</v>
      </c>
      <c r="O1304" t="s">
        <v>42</v>
      </c>
    </row>
    <row r="1305" spans="1:15" x14ac:dyDescent="0.25">
      <c r="A1305" t="s">
        <v>176</v>
      </c>
      <c r="B1305">
        <v>675.27599999999995</v>
      </c>
      <c r="C1305">
        <v>612.82799999999997</v>
      </c>
      <c r="D1305">
        <v>612.76900000000001</v>
      </c>
      <c r="E1305">
        <v>601.84299999999996</v>
      </c>
      <c r="F1305">
        <v>19.7318</v>
      </c>
      <c r="G1305">
        <v>146.34700000000001</v>
      </c>
      <c r="H1305">
        <v>49.960799999999999</v>
      </c>
      <c r="I1305">
        <v>18.9633</v>
      </c>
      <c r="J1305">
        <v>50.438000000000002</v>
      </c>
      <c r="K1305">
        <v>417.61700000000002</v>
      </c>
      <c r="L1305">
        <v>1.2301199999999999E-3</v>
      </c>
      <c r="M1305">
        <v>0.995116</v>
      </c>
      <c r="N1305">
        <v>0</v>
      </c>
      <c r="O1305" t="s">
        <v>42</v>
      </c>
    </row>
    <row r="1306" spans="1:15" x14ac:dyDescent="0.25">
      <c r="A1306" t="s">
        <v>176</v>
      </c>
      <c r="B1306">
        <v>668.64599999999996</v>
      </c>
      <c r="C1306">
        <v>603.09299999999996</v>
      </c>
      <c r="D1306">
        <v>602.93899999999996</v>
      </c>
      <c r="E1306">
        <v>592.19500000000005</v>
      </c>
      <c r="F1306">
        <v>19.781199999999998</v>
      </c>
      <c r="G1306">
        <v>145.16999999999999</v>
      </c>
      <c r="H1306">
        <v>50.282499999999999</v>
      </c>
      <c r="I1306">
        <v>18.0976</v>
      </c>
      <c r="J1306">
        <v>49.931399999999996</v>
      </c>
      <c r="K1306">
        <v>409.25200000000001</v>
      </c>
      <c r="L1306">
        <v>1.2753599999999999E-3</v>
      </c>
      <c r="M1306">
        <v>0.995116</v>
      </c>
      <c r="N1306">
        <v>0</v>
      </c>
      <c r="O1306" t="s">
        <v>42</v>
      </c>
    </row>
    <row r="1307" spans="1:15" x14ac:dyDescent="0.25">
      <c r="A1307" t="s">
        <v>176</v>
      </c>
      <c r="B1307">
        <v>674.43399999999997</v>
      </c>
      <c r="C1307">
        <v>611.428</v>
      </c>
      <c r="D1307">
        <v>611.36699999999996</v>
      </c>
      <c r="E1307">
        <v>600.23699999999997</v>
      </c>
      <c r="F1307">
        <v>19.877600000000001</v>
      </c>
      <c r="G1307">
        <v>145.61199999999999</v>
      </c>
      <c r="H1307">
        <v>49.891300000000001</v>
      </c>
      <c r="I1307">
        <v>18.243300000000001</v>
      </c>
      <c r="J1307">
        <v>50.698099999999997</v>
      </c>
      <c r="K1307">
        <v>416.673</v>
      </c>
      <c r="L1307">
        <v>1.23656E-3</v>
      </c>
      <c r="M1307">
        <v>0.99511499999999997</v>
      </c>
      <c r="N1307">
        <v>0</v>
      </c>
      <c r="O1307" t="s">
        <v>42</v>
      </c>
    </row>
    <row r="1308" spans="1:15" x14ac:dyDescent="0.25">
      <c r="A1308" t="s">
        <v>176</v>
      </c>
      <c r="B1308">
        <v>680.03899999999999</v>
      </c>
      <c r="C1308">
        <v>616.221</v>
      </c>
      <c r="D1308">
        <v>616.16399999999999</v>
      </c>
      <c r="E1308">
        <v>605.38400000000001</v>
      </c>
      <c r="F1308">
        <v>19.738099999999999</v>
      </c>
      <c r="G1308">
        <v>146.85400000000001</v>
      </c>
      <c r="H1308">
        <v>51.846800000000002</v>
      </c>
      <c r="I1308">
        <v>18.386500000000002</v>
      </c>
      <c r="J1308">
        <v>50.013300000000001</v>
      </c>
      <c r="K1308">
        <v>420.85300000000001</v>
      </c>
      <c r="L1308">
        <v>1.2310000000000001E-3</v>
      </c>
      <c r="M1308">
        <v>0.99511499999999997</v>
      </c>
      <c r="N1308">
        <v>0</v>
      </c>
      <c r="O1308" t="s">
        <v>42</v>
      </c>
    </row>
    <row r="1309" spans="1:15" x14ac:dyDescent="0.25">
      <c r="A1309" t="s">
        <v>176</v>
      </c>
      <c r="B1309">
        <v>679.08100000000002</v>
      </c>
      <c r="C1309">
        <v>613.51800000000003</v>
      </c>
      <c r="D1309">
        <v>613.24</v>
      </c>
      <c r="E1309">
        <v>602.35400000000004</v>
      </c>
      <c r="F1309">
        <v>19.601099999999999</v>
      </c>
      <c r="G1309">
        <v>146.911</v>
      </c>
      <c r="H1309">
        <v>50.351100000000002</v>
      </c>
      <c r="I1309">
        <v>18.123699999999999</v>
      </c>
      <c r="J1309">
        <v>50.909500000000001</v>
      </c>
      <c r="K1309">
        <v>417.20400000000001</v>
      </c>
      <c r="L1309">
        <v>1.23237E-3</v>
      </c>
      <c r="M1309">
        <v>0.995116</v>
      </c>
      <c r="N1309">
        <v>0</v>
      </c>
      <c r="O1309" t="s">
        <v>42</v>
      </c>
    </row>
    <row r="1310" spans="1:15" x14ac:dyDescent="0.25">
      <c r="A1310" t="s">
        <v>176</v>
      </c>
      <c r="B1310">
        <v>680.11</v>
      </c>
      <c r="C1310">
        <v>614.83600000000001</v>
      </c>
      <c r="D1310">
        <v>614.77599999999995</v>
      </c>
      <c r="E1310">
        <v>603.64599999999996</v>
      </c>
      <c r="F1310">
        <v>19.8432</v>
      </c>
      <c r="G1310">
        <v>146.30799999999999</v>
      </c>
      <c r="H1310">
        <v>50.0212</v>
      </c>
      <c r="I1310">
        <v>18.6098</v>
      </c>
      <c r="J1310">
        <v>50.619300000000003</v>
      </c>
      <c r="K1310">
        <v>419.29599999999999</v>
      </c>
      <c r="L1310">
        <v>1.28404E-3</v>
      </c>
      <c r="M1310">
        <v>0.99511400000000005</v>
      </c>
      <c r="N1310">
        <v>0</v>
      </c>
      <c r="O1310" t="s">
        <v>42</v>
      </c>
    </row>
    <row r="1311" spans="1:15" x14ac:dyDescent="0.25">
      <c r="A1311" t="s">
        <v>176</v>
      </c>
      <c r="B1311">
        <v>669.08600000000001</v>
      </c>
      <c r="C1311">
        <v>605.34799999999996</v>
      </c>
      <c r="D1311">
        <v>605.28700000000003</v>
      </c>
      <c r="E1311">
        <v>594.55600000000004</v>
      </c>
      <c r="F1311">
        <v>19.560400000000001</v>
      </c>
      <c r="G1311">
        <v>145.565</v>
      </c>
      <c r="H1311">
        <v>50.872100000000003</v>
      </c>
      <c r="I1311">
        <v>18.512699999999999</v>
      </c>
      <c r="J1311">
        <v>49.340400000000002</v>
      </c>
      <c r="K1311">
        <v>411.48200000000003</v>
      </c>
      <c r="L1311">
        <v>1.23402E-3</v>
      </c>
      <c r="M1311">
        <v>0.995116</v>
      </c>
      <c r="N1311">
        <v>0</v>
      </c>
      <c r="O1311" t="s">
        <v>42</v>
      </c>
    </row>
    <row r="1312" spans="1:15" x14ac:dyDescent="0.25">
      <c r="A1312" t="s">
        <v>176</v>
      </c>
      <c r="B1312">
        <v>677.00199999999995</v>
      </c>
      <c r="C1312">
        <v>614.26199999999994</v>
      </c>
      <c r="D1312">
        <v>614.20000000000005</v>
      </c>
      <c r="E1312">
        <v>603.36599999999999</v>
      </c>
      <c r="F1312">
        <v>19.71</v>
      </c>
      <c r="G1312">
        <v>145.67400000000001</v>
      </c>
      <c r="H1312">
        <v>50.902099999999997</v>
      </c>
      <c r="I1312">
        <v>18.039100000000001</v>
      </c>
      <c r="J1312">
        <v>49.8123</v>
      </c>
      <c r="K1312">
        <v>419.75200000000001</v>
      </c>
      <c r="L1312">
        <v>1.2636699999999999E-3</v>
      </c>
      <c r="M1312">
        <v>0.995116</v>
      </c>
      <c r="N1312">
        <v>0</v>
      </c>
      <c r="O1312" t="s">
        <v>42</v>
      </c>
    </row>
    <row r="1313" spans="1:15" x14ac:dyDescent="0.25">
      <c r="A1313" t="s">
        <v>176</v>
      </c>
      <c r="B1313">
        <v>664.15599999999995</v>
      </c>
      <c r="C1313">
        <v>598.80700000000002</v>
      </c>
      <c r="D1313">
        <v>598.74599999999998</v>
      </c>
      <c r="E1313">
        <v>588.02200000000005</v>
      </c>
      <c r="F1313">
        <v>19.914300000000001</v>
      </c>
      <c r="G1313">
        <v>145.13200000000001</v>
      </c>
      <c r="H1313">
        <v>49.861699999999999</v>
      </c>
      <c r="I1313">
        <v>17.824200000000001</v>
      </c>
      <c r="J1313">
        <v>50.406599999999997</v>
      </c>
      <c r="K1313">
        <v>404.53500000000003</v>
      </c>
      <c r="L1313">
        <v>1.2301600000000001E-3</v>
      </c>
      <c r="M1313">
        <v>0.995116</v>
      </c>
      <c r="N1313">
        <v>0</v>
      </c>
      <c r="O1313" t="s">
        <v>42</v>
      </c>
    </row>
    <row r="1314" spans="1:15" x14ac:dyDescent="0.25">
      <c r="A1314" t="s">
        <v>176</v>
      </c>
      <c r="B1314">
        <v>661.88400000000001</v>
      </c>
      <c r="C1314">
        <v>596.89</v>
      </c>
      <c r="D1314">
        <v>596.81500000000005</v>
      </c>
      <c r="E1314">
        <v>586.01</v>
      </c>
      <c r="F1314">
        <v>19.934200000000001</v>
      </c>
      <c r="G1314">
        <v>145.64099999999999</v>
      </c>
      <c r="H1314">
        <v>50.414200000000001</v>
      </c>
      <c r="I1314">
        <v>18.325299999999999</v>
      </c>
      <c r="J1314">
        <v>49.697200000000002</v>
      </c>
      <c r="K1314">
        <v>402.47399999999999</v>
      </c>
      <c r="L1314">
        <v>1.3249799999999999E-3</v>
      </c>
      <c r="M1314">
        <v>0.99511400000000005</v>
      </c>
      <c r="N1314">
        <v>0</v>
      </c>
      <c r="O1314" t="s">
        <v>42</v>
      </c>
    </row>
    <row r="1315" spans="1:15" x14ac:dyDescent="0.25">
      <c r="A1315" t="s">
        <v>176</v>
      </c>
      <c r="B1315">
        <v>677.22299999999996</v>
      </c>
      <c r="C1315">
        <v>610.97400000000005</v>
      </c>
      <c r="D1315">
        <v>610.91399999999999</v>
      </c>
      <c r="E1315">
        <v>600.01800000000003</v>
      </c>
      <c r="F1315">
        <v>20.2682</v>
      </c>
      <c r="G1315">
        <v>145.51900000000001</v>
      </c>
      <c r="H1315">
        <v>50.052199999999999</v>
      </c>
      <c r="I1315">
        <v>17.987500000000001</v>
      </c>
      <c r="J1315">
        <v>50.328600000000002</v>
      </c>
      <c r="K1315">
        <v>415.95299999999997</v>
      </c>
      <c r="L1315">
        <v>1.23459E-3</v>
      </c>
      <c r="M1315">
        <v>0.99511499999999997</v>
      </c>
      <c r="N1315">
        <v>0</v>
      </c>
      <c r="O1315" t="s">
        <v>42</v>
      </c>
    </row>
    <row r="1316" spans="1:15" x14ac:dyDescent="0.25">
      <c r="A1316" t="s">
        <v>176</v>
      </c>
      <c r="B1316">
        <v>677.18799999999999</v>
      </c>
      <c r="C1316">
        <v>614.09799999999996</v>
      </c>
      <c r="D1316">
        <v>614.03700000000003</v>
      </c>
      <c r="E1316">
        <v>602.68200000000002</v>
      </c>
      <c r="F1316">
        <v>19.759699999999999</v>
      </c>
      <c r="G1316">
        <v>149.51400000000001</v>
      </c>
      <c r="H1316">
        <v>50.173499999999997</v>
      </c>
      <c r="I1316">
        <v>18.811699999999998</v>
      </c>
      <c r="J1316">
        <v>50.746000000000002</v>
      </c>
      <c r="K1316">
        <v>415.32100000000003</v>
      </c>
      <c r="L1316">
        <v>1.52349E-3</v>
      </c>
      <c r="M1316">
        <v>0.995116</v>
      </c>
      <c r="N1316">
        <v>0</v>
      </c>
      <c r="O1316" t="s">
        <v>42</v>
      </c>
    </row>
    <row r="1317" spans="1:15" x14ac:dyDescent="0.25">
      <c r="A1317" t="s">
        <v>176</v>
      </c>
      <c r="B1317">
        <v>676.28800000000001</v>
      </c>
      <c r="C1317">
        <v>611.28099999999995</v>
      </c>
      <c r="D1317">
        <v>611.21900000000005</v>
      </c>
      <c r="E1317">
        <v>600.47299999999996</v>
      </c>
      <c r="F1317">
        <v>19.560500000000001</v>
      </c>
      <c r="G1317">
        <v>144.28700000000001</v>
      </c>
      <c r="H1317">
        <v>49.844099999999997</v>
      </c>
      <c r="I1317">
        <v>18.109200000000001</v>
      </c>
      <c r="J1317">
        <v>49.588500000000003</v>
      </c>
      <c r="K1317">
        <v>418.49799999999999</v>
      </c>
      <c r="L1317">
        <v>1.2422100000000001E-3</v>
      </c>
      <c r="M1317">
        <v>0.995116</v>
      </c>
      <c r="N1317">
        <v>0</v>
      </c>
      <c r="O1317" t="s">
        <v>42</v>
      </c>
    </row>
    <row r="1318" spans="1:15" x14ac:dyDescent="0.25">
      <c r="A1318" t="s">
        <v>176</v>
      </c>
      <c r="B1318">
        <v>685.34799999999996</v>
      </c>
      <c r="C1318">
        <v>619.65200000000004</v>
      </c>
      <c r="D1318">
        <v>619.58600000000001</v>
      </c>
      <c r="E1318">
        <v>608.58299999999997</v>
      </c>
      <c r="F1318">
        <v>19.6904</v>
      </c>
      <c r="G1318">
        <v>146.41300000000001</v>
      </c>
      <c r="H1318">
        <v>50.0687</v>
      </c>
      <c r="I1318">
        <v>18.362300000000001</v>
      </c>
      <c r="J1318">
        <v>51.126899999999999</v>
      </c>
      <c r="K1318">
        <v>424.38200000000001</v>
      </c>
      <c r="L1318">
        <v>1.24755E-3</v>
      </c>
      <c r="M1318">
        <v>0.995116</v>
      </c>
      <c r="N1318">
        <v>0</v>
      </c>
      <c r="O1318" t="s">
        <v>42</v>
      </c>
    </row>
    <row r="1319" spans="1:15" x14ac:dyDescent="0.25">
      <c r="A1319" t="s">
        <v>176</v>
      </c>
      <c r="B1319">
        <v>688.404</v>
      </c>
      <c r="C1319">
        <v>622.61</v>
      </c>
      <c r="D1319">
        <v>622.54499999999996</v>
      </c>
      <c r="E1319">
        <v>611.54700000000003</v>
      </c>
      <c r="F1319">
        <v>20.2681</v>
      </c>
      <c r="G1319">
        <v>147.166</v>
      </c>
      <c r="H1319">
        <v>50.447899999999997</v>
      </c>
      <c r="I1319">
        <v>19.1647</v>
      </c>
      <c r="J1319">
        <v>50.436500000000002</v>
      </c>
      <c r="K1319">
        <v>426.04300000000001</v>
      </c>
      <c r="L1319">
        <v>1.2613399999999999E-3</v>
      </c>
      <c r="M1319">
        <v>0.995116</v>
      </c>
      <c r="N1319">
        <v>0</v>
      </c>
      <c r="O1319" t="s">
        <v>42</v>
      </c>
    </row>
    <row r="1320" spans="1:15" x14ac:dyDescent="0.25">
      <c r="A1320" t="s">
        <v>176</v>
      </c>
      <c r="B1320">
        <v>664.16300000000001</v>
      </c>
      <c r="C1320">
        <v>599.99599999999998</v>
      </c>
      <c r="D1320">
        <v>599.93799999999999</v>
      </c>
      <c r="E1320">
        <v>589.202</v>
      </c>
      <c r="F1320">
        <v>19.564599999999999</v>
      </c>
      <c r="G1320">
        <v>149.55099999999999</v>
      </c>
      <c r="H1320">
        <v>50.754199999999997</v>
      </c>
      <c r="I1320">
        <v>20.5273</v>
      </c>
      <c r="J1320">
        <v>51.310699999999997</v>
      </c>
      <c r="K1320">
        <v>401.88099999999997</v>
      </c>
      <c r="L1320">
        <v>1.2405199999999999E-3</v>
      </c>
      <c r="M1320">
        <v>0.99510900000000002</v>
      </c>
      <c r="N1320">
        <v>0</v>
      </c>
      <c r="O1320" t="s">
        <v>42</v>
      </c>
    </row>
    <row r="1321" spans="1:15" x14ac:dyDescent="0.25">
      <c r="A1321" t="s">
        <v>176</v>
      </c>
      <c r="B1321">
        <v>672.95299999999997</v>
      </c>
      <c r="C1321">
        <v>609.65</v>
      </c>
      <c r="D1321">
        <v>609.59299999999996</v>
      </c>
      <c r="E1321">
        <v>598.83299999999997</v>
      </c>
      <c r="F1321">
        <v>19.442</v>
      </c>
      <c r="G1321">
        <v>144.56899999999999</v>
      </c>
      <c r="H1321">
        <v>49.827599999999997</v>
      </c>
      <c r="I1321">
        <v>18.185400000000001</v>
      </c>
      <c r="J1321">
        <v>49.641100000000002</v>
      </c>
      <c r="K1321">
        <v>416.68599999999998</v>
      </c>
      <c r="L1321">
        <v>1.2302299999999999E-3</v>
      </c>
      <c r="M1321">
        <v>0.995116</v>
      </c>
      <c r="N1321">
        <v>0</v>
      </c>
      <c r="O1321" t="s">
        <v>42</v>
      </c>
    </row>
    <row r="1322" spans="1:15" x14ac:dyDescent="0.25">
      <c r="A1322" t="s">
        <v>176</v>
      </c>
      <c r="B1322">
        <v>678.38699999999994</v>
      </c>
      <c r="C1322">
        <v>613.92200000000003</v>
      </c>
      <c r="D1322">
        <v>613.86199999999997</v>
      </c>
      <c r="E1322">
        <v>603.02099999999996</v>
      </c>
      <c r="F1322">
        <v>19.663599999999999</v>
      </c>
      <c r="G1322">
        <v>149.268</v>
      </c>
      <c r="H1322">
        <v>54.297199999999997</v>
      </c>
      <c r="I1322">
        <v>17.978200000000001</v>
      </c>
      <c r="J1322">
        <v>50.073700000000002</v>
      </c>
      <c r="K1322">
        <v>415.93</v>
      </c>
      <c r="L1322">
        <v>1.2305700000000001E-3</v>
      </c>
      <c r="M1322">
        <v>0.99511499999999997</v>
      </c>
      <c r="N1322">
        <v>0</v>
      </c>
      <c r="O1322" t="s">
        <v>42</v>
      </c>
    </row>
    <row r="1323" spans="1:15" x14ac:dyDescent="0.25">
      <c r="A1323" t="s">
        <v>176</v>
      </c>
      <c r="B1323">
        <v>672.83900000000006</v>
      </c>
      <c r="C1323">
        <v>610.56299999999999</v>
      </c>
      <c r="D1323">
        <v>610.50300000000004</v>
      </c>
      <c r="E1323">
        <v>599.16600000000005</v>
      </c>
      <c r="F1323">
        <v>20.317299999999999</v>
      </c>
      <c r="G1323">
        <v>145.779</v>
      </c>
      <c r="H1323">
        <v>50.266599999999997</v>
      </c>
      <c r="I1323">
        <v>18.345500000000001</v>
      </c>
      <c r="J1323">
        <v>50.420699999999997</v>
      </c>
      <c r="K1323">
        <v>414.95699999999999</v>
      </c>
      <c r="L1323">
        <v>1.2321999999999999E-3</v>
      </c>
      <c r="M1323">
        <v>0.995116</v>
      </c>
      <c r="N1323">
        <v>0</v>
      </c>
      <c r="O1323" t="s">
        <v>42</v>
      </c>
    </row>
    <row r="1324" spans="1:15" x14ac:dyDescent="0.25">
      <c r="A1324" t="s">
        <v>176</v>
      </c>
      <c r="B1324">
        <v>668.76499999999999</v>
      </c>
      <c r="C1324">
        <v>603.41700000000003</v>
      </c>
      <c r="D1324">
        <v>603.36199999999997</v>
      </c>
      <c r="E1324">
        <v>592.53899999999999</v>
      </c>
      <c r="F1324">
        <v>19.4846</v>
      </c>
      <c r="G1324">
        <v>144.78299999999999</v>
      </c>
      <c r="H1324">
        <v>50.130800000000001</v>
      </c>
      <c r="I1324">
        <v>18.139299999999999</v>
      </c>
      <c r="J1324">
        <v>49.586599999999997</v>
      </c>
      <c r="K1324">
        <v>410.33100000000002</v>
      </c>
      <c r="L1324">
        <v>1.23346E-3</v>
      </c>
      <c r="M1324">
        <v>0.995116</v>
      </c>
      <c r="N1324">
        <v>0</v>
      </c>
      <c r="O1324" t="s">
        <v>42</v>
      </c>
    </row>
    <row r="1325" spans="1:15" x14ac:dyDescent="0.25">
      <c r="A1325" t="s">
        <v>176</v>
      </c>
      <c r="B1325">
        <v>670.15800000000002</v>
      </c>
      <c r="C1325">
        <v>604.21199999999999</v>
      </c>
      <c r="D1325">
        <v>604.15300000000002</v>
      </c>
      <c r="E1325">
        <v>593.40700000000004</v>
      </c>
      <c r="F1325">
        <v>19.630600000000001</v>
      </c>
      <c r="G1325">
        <v>146.23099999999999</v>
      </c>
      <c r="H1325">
        <v>51.3887</v>
      </c>
      <c r="I1325">
        <v>18.1648</v>
      </c>
      <c r="J1325">
        <v>49.785400000000003</v>
      </c>
      <c r="K1325">
        <v>409.50799999999998</v>
      </c>
      <c r="L1325">
        <v>1.2512199999999999E-3</v>
      </c>
      <c r="M1325">
        <v>0.995116</v>
      </c>
      <c r="N1325">
        <v>0</v>
      </c>
      <c r="O1325" t="s">
        <v>42</v>
      </c>
    </row>
    <row r="1326" spans="1:15" x14ac:dyDescent="0.25">
      <c r="A1326" t="s">
        <v>176</v>
      </c>
      <c r="B1326">
        <v>677.18899999999996</v>
      </c>
      <c r="C1326">
        <v>614.41</v>
      </c>
      <c r="D1326">
        <v>614.35</v>
      </c>
      <c r="E1326">
        <v>603.68100000000004</v>
      </c>
      <c r="F1326">
        <v>19.767099999999999</v>
      </c>
      <c r="G1326">
        <v>146.809</v>
      </c>
      <c r="H1326">
        <v>50.319200000000002</v>
      </c>
      <c r="I1326">
        <v>18.932400000000001</v>
      </c>
      <c r="J1326">
        <v>50.617600000000003</v>
      </c>
      <c r="K1326">
        <v>419.11200000000002</v>
      </c>
      <c r="L1326">
        <v>1.2323499999999999E-3</v>
      </c>
      <c r="M1326">
        <v>0.995116</v>
      </c>
      <c r="N1326">
        <v>0</v>
      </c>
      <c r="O1326" t="s">
        <v>42</v>
      </c>
    </row>
    <row r="1327" spans="1:15" x14ac:dyDescent="0.25">
      <c r="A1327" t="s">
        <v>176</v>
      </c>
      <c r="B1327">
        <v>667.35799999999995</v>
      </c>
      <c r="C1327">
        <v>602.15</v>
      </c>
      <c r="D1327">
        <v>602.09299999999996</v>
      </c>
      <c r="E1327">
        <v>591.25</v>
      </c>
      <c r="F1327">
        <v>19.767700000000001</v>
      </c>
      <c r="G1327">
        <v>144.55600000000001</v>
      </c>
      <c r="H1327">
        <v>49.527900000000002</v>
      </c>
      <c r="I1327">
        <v>18.410799999999998</v>
      </c>
      <c r="J1327">
        <v>49.970700000000001</v>
      </c>
      <c r="K1327">
        <v>408.48099999999999</v>
      </c>
      <c r="L1327">
        <v>1.2394400000000001E-3</v>
      </c>
      <c r="M1327">
        <v>0.995116</v>
      </c>
      <c r="N1327">
        <v>0</v>
      </c>
      <c r="O1327" t="s">
        <v>42</v>
      </c>
    </row>
    <row r="1328" spans="1:15" x14ac:dyDescent="0.25">
      <c r="A1328" t="s">
        <v>176</v>
      </c>
      <c r="B1328">
        <v>672.22500000000002</v>
      </c>
      <c r="C1328">
        <v>606.779</v>
      </c>
      <c r="D1328">
        <v>606.71699999999998</v>
      </c>
      <c r="E1328">
        <v>595.798</v>
      </c>
      <c r="F1328">
        <v>19.779</v>
      </c>
      <c r="G1328">
        <v>145.226</v>
      </c>
      <c r="H1328">
        <v>49.748199999999997</v>
      </c>
      <c r="I1328">
        <v>18.460699999999999</v>
      </c>
      <c r="J1328">
        <v>49.829799999999999</v>
      </c>
      <c r="K1328">
        <v>412.78199999999998</v>
      </c>
      <c r="L1328">
        <v>1.2312E-3</v>
      </c>
      <c r="M1328">
        <v>0.995116</v>
      </c>
      <c r="N1328">
        <v>0</v>
      </c>
      <c r="O1328" t="s">
        <v>42</v>
      </c>
    </row>
    <row r="1329" spans="1:25" x14ac:dyDescent="0.25">
      <c r="A1329" t="s">
        <v>176</v>
      </c>
      <c r="B1329">
        <v>692.38900000000001</v>
      </c>
      <c r="C1329">
        <v>626.62699999999995</v>
      </c>
      <c r="D1329">
        <v>626.56500000000005</v>
      </c>
      <c r="E1329">
        <v>615.57299999999998</v>
      </c>
      <c r="F1329">
        <v>19.648700000000002</v>
      </c>
      <c r="G1329">
        <v>147.102</v>
      </c>
      <c r="H1329">
        <v>50.616700000000002</v>
      </c>
      <c r="I1329">
        <v>18.842300000000002</v>
      </c>
      <c r="J1329">
        <v>50.511499999999998</v>
      </c>
      <c r="K1329">
        <v>430.81900000000002</v>
      </c>
      <c r="L1329">
        <v>1.27782E-3</v>
      </c>
      <c r="M1329">
        <v>0.995116</v>
      </c>
      <c r="N1329">
        <v>0</v>
      </c>
      <c r="O1329" t="s">
        <v>42</v>
      </c>
    </row>
    <row r="1330" spans="1:25" x14ac:dyDescent="0.25">
      <c r="A1330" t="s">
        <v>176</v>
      </c>
      <c r="B1330">
        <v>682.79300000000001</v>
      </c>
      <c r="C1330">
        <v>617.976</v>
      </c>
      <c r="D1330">
        <v>617.91200000000003</v>
      </c>
      <c r="E1330">
        <v>606.95600000000002</v>
      </c>
      <c r="F1330">
        <v>19.8627</v>
      </c>
      <c r="G1330">
        <v>146.12200000000001</v>
      </c>
      <c r="H1330">
        <v>50.107300000000002</v>
      </c>
      <c r="I1330">
        <v>18.604199999999999</v>
      </c>
      <c r="J1330">
        <v>50.313499999999998</v>
      </c>
      <c r="K1330">
        <v>422.935</v>
      </c>
      <c r="L1330">
        <v>1.2356999999999999E-3</v>
      </c>
      <c r="M1330">
        <v>0.99511499999999997</v>
      </c>
      <c r="N1330">
        <v>0</v>
      </c>
      <c r="O1330" t="s">
        <v>42</v>
      </c>
    </row>
    <row r="1331" spans="1:25" x14ac:dyDescent="0.25">
      <c r="A1331" t="s">
        <v>176</v>
      </c>
      <c r="B1331">
        <v>668.25699999999995</v>
      </c>
      <c r="C1331">
        <v>603.21</v>
      </c>
      <c r="D1331">
        <v>603.14300000000003</v>
      </c>
      <c r="E1331">
        <v>592.09699999999998</v>
      </c>
      <c r="F1331">
        <v>20.006399999999999</v>
      </c>
      <c r="G1331">
        <v>146.61600000000001</v>
      </c>
      <c r="H1331">
        <v>50.59</v>
      </c>
      <c r="I1331">
        <v>18.324300000000001</v>
      </c>
      <c r="J1331">
        <v>50.487200000000001</v>
      </c>
      <c r="K1331">
        <v>407.41300000000001</v>
      </c>
      <c r="L1331">
        <v>1.23028E-3</v>
      </c>
      <c r="M1331">
        <v>0.995116</v>
      </c>
      <c r="N1331">
        <v>0</v>
      </c>
      <c r="O1331" t="s">
        <v>42</v>
      </c>
    </row>
    <row r="1332" spans="1:25" x14ac:dyDescent="0.25">
      <c r="A1332" t="s">
        <v>176</v>
      </c>
      <c r="B1332">
        <v>674.23299999999995</v>
      </c>
      <c r="C1332">
        <v>611.09699999999998</v>
      </c>
      <c r="D1332">
        <v>611.04</v>
      </c>
      <c r="E1332">
        <v>600.37900000000002</v>
      </c>
      <c r="F1332">
        <v>19.496700000000001</v>
      </c>
      <c r="G1332">
        <v>144.86199999999999</v>
      </c>
      <c r="H1332">
        <v>50.754600000000003</v>
      </c>
      <c r="I1332">
        <v>18.086600000000001</v>
      </c>
      <c r="J1332">
        <v>49.396900000000002</v>
      </c>
      <c r="K1332">
        <v>417.98</v>
      </c>
      <c r="L1332">
        <v>1.2420199999999999E-3</v>
      </c>
      <c r="M1332">
        <v>0.995116</v>
      </c>
      <c r="N1332">
        <v>0</v>
      </c>
      <c r="O1332" t="s">
        <v>42</v>
      </c>
    </row>
    <row r="1333" spans="1:25" x14ac:dyDescent="0.25">
      <c r="A1333" t="s">
        <v>176</v>
      </c>
      <c r="B1333">
        <v>667.08900000000006</v>
      </c>
      <c r="C1333">
        <v>604.81299999999999</v>
      </c>
      <c r="D1333">
        <v>604.75599999999997</v>
      </c>
      <c r="E1333">
        <v>593.72</v>
      </c>
      <c r="F1333">
        <v>19.610600000000002</v>
      </c>
      <c r="G1333">
        <v>143.59700000000001</v>
      </c>
      <c r="H1333">
        <v>49.780299999999997</v>
      </c>
      <c r="I1333">
        <v>17.720400000000001</v>
      </c>
      <c r="J1333">
        <v>49.439799999999998</v>
      </c>
      <c r="K1333">
        <v>412.57900000000001</v>
      </c>
      <c r="L1333">
        <v>1.2303699999999999E-3</v>
      </c>
      <c r="M1333">
        <v>0.99511499999999997</v>
      </c>
      <c r="N1333">
        <v>0</v>
      </c>
      <c r="O1333" t="s">
        <v>42</v>
      </c>
    </row>
    <row r="1334" spans="1:25" x14ac:dyDescent="0.25">
      <c r="A1334" t="s">
        <v>176</v>
      </c>
      <c r="B1334">
        <v>673.12699999999995</v>
      </c>
      <c r="C1334">
        <v>610.70799999999997</v>
      </c>
      <c r="D1334">
        <v>610.64700000000005</v>
      </c>
      <c r="E1334">
        <v>599.90700000000004</v>
      </c>
      <c r="F1334">
        <v>19.498999999999999</v>
      </c>
      <c r="G1334">
        <v>145.53200000000001</v>
      </c>
      <c r="H1334">
        <v>50.3949</v>
      </c>
      <c r="I1334">
        <v>18.041599999999999</v>
      </c>
      <c r="J1334">
        <v>50.348399999999998</v>
      </c>
      <c r="K1334">
        <v>416.59800000000001</v>
      </c>
      <c r="L1334">
        <v>1.29502E-3</v>
      </c>
      <c r="M1334">
        <v>0.995116</v>
      </c>
      <c r="N1334">
        <v>0</v>
      </c>
      <c r="O1334" t="s">
        <v>42</v>
      </c>
    </row>
    <row r="1335" spans="1:25" x14ac:dyDescent="0.25">
      <c r="A1335" t="s">
        <v>176</v>
      </c>
      <c r="B1335">
        <v>672.05799999999999</v>
      </c>
      <c r="C1335">
        <v>607.11099999999999</v>
      </c>
      <c r="D1335">
        <v>606.13199999999995</v>
      </c>
      <c r="E1335">
        <v>595.346</v>
      </c>
      <c r="F1335">
        <v>19.601400000000002</v>
      </c>
      <c r="G1335">
        <v>145.637</v>
      </c>
      <c r="H1335">
        <v>50.830199999999998</v>
      </c>
      <c r="I1335">
        <v>18.233899999999998</v>
      </c>
      <c r="J1335">
        <v>49.838500000000003</v>
      </c>
      <c r="K1335">
        <v>412.28100000000001</v>
      </c>
      <c r="L1335">
        <v>1.35721E-3</v>
      </c>
      <c r="M1335">
        <v>0.995116</v>
      </c>
      <c r="N1335">
        <v>0</v>
      </c>
      <c r="O1335" t="s">
        <v>42</v>
      </c>
    </row>
    <row r="1336" spans="1:25" x14ac:dyDescent="0.25">
      <c r="A1336" t="s">
        <v>176</v>
      </c>
      <c r="B1336">
        <v>669.54499999999996</v>
      </c>
      <c r="C1336">
        <v>605.69899999999996</v>
      </c>
      <c r="D1336">
        <v>605.64099999999996</v>
      </c>
      <c r="E1336">
        <v>594.726</v>
      </c>
      <c r="F1336">
        <v>19.562100000000001</v>
      </c>
      <c r="G1336">
        <v>144.923</v>
      </c>
      <c r="H1336">
        <v>49.900199999999998</v>
      </c>
      <c r="I1336">
        <v>17.904299999999999</v>
      </c>
      <c r="J1336">
        <v>50.264899999999997</v>
      </c>
      <c r="K1336">
        <v>412.36200000000002</v>
      </c>
      <c r="L1336">
        <v>1.243E-3</v>
      </c>
      <c r="M1336">
        <v>0.99511400000000005</v>
      </c>
      <c r="N1336">
        <v>0</v>
      </c>
      <c r="O1336" t="s">
        <v>42</v>
      </c>
    </row>
    <row r="1337" spans="1:25" x14ac:dyDescent="0.25">
      <c r="A1337" t="s">
        <v>176</v>
      </c>
      <c r="B1337">
        <v>671.505</v>
      </c>
      <c r="C1337">
        <v>606.37400000000002</v>
      </c>
      <c r="D1337">
        <v>606.31399999999996</v>
      </c>
      <c r="E1337">
        <v>595.03300000000002</v>
      </c>
      <c r="F1337">
        <v>19.491599999999998</v>
      </c>
      <c r="G1337">
        <v>148.38200000000001</v>
      </c>
      <c r="H1337">
        <v>51.299799999999998</v>
      </c>
      <c r="I1337">
        <v>18.582599999999999</v>
      </c>
      <c r="J1337">
        <v>51.531300000000002</v>
      </c>
      <c r="K1337">
        <v>409.26</v>
      </c>
      <c r="L1337">
        <v>1.23007E-3</v>
      </c>
      <c r="M1337">
        <v>0.99511400000000005</v>
      </c>
      <c r="N1337">
        <v>0</v>
      </c>
      <c r="O1337" t="s">
        <v>42</v>
      </c>
    </row>
    <row r="1338" spans="1:25" x14ac:dyDescent="0.25">
      <c r="A1338" t="s">
        <v>176</v>
      </c>
      <c r="B1338">
        <v>663.11900000000003</v>
      </c>
      <c r="C1338">
        <v>600.56500000000005</v>
      </c>
      <c r="D1338">
        <v>600.48</v>
      </c>
      <c r="E1338">
        <v>588.26900000000001</v>
      </c>
      <c r="F1338">
        <v>19.7133</v>
      </c>
      <c r="G1338">
        <v>144.74100000000001</v>
      </c>
      <c r="H1338">
        <v>49.541699999999999</v>
      </c>
      <c r="I1338">
        <v>18.430599999999998</v>
      </c>
      <c r="J1338">
        <v>50.092399999999998</v>
      </c>
      <c r="K1338">
        <v>405.28800000000001</v>
      </c>
      <c r="L1338">
        <v>1.4561400000000001E-3</v>
      </c>
      <c r="M1338">
        <v>0.99511499999999997</v>
      </c>
      <c r="N1338">
        <v>0</v>
      </c>
      <c r="O1338" t="s">
        <v>42</v>
      </c>
    </row>
    <row r="1339" spans="1:25" x14ac:dyDescent="0.25">
      <c r="A1339" t="s">
        <v>176</v>
      </c>
      <c r="B1339">
        <v>668.06399999999996</v>
      </c>
      <c r="C1339">
        <v>602.20299999999997</v>
      </c>
      <c r="D1339">
        <v>602.14499999999998</v>
      </c>
      <c r="E1339">
        <v>591.26099999999997</v>
      </c>
      <c r="F1339">
        <v>19.714600000000001</v>
      </c>
      <c r="G1339">
        <v>145.16</v>
      </c>
      <c r="H1339">
        <v>50.506999999999998</v>
      </c>
      <c r="I1339">
        <v>18.0916</v>
      </c>
      <c r="J1339">
        <v>49.660699999999999</v>
      </c>
      <c r="K1339">
        <v>408.33499999999998</v>
      </c>
      <c r="L1339">
        <v>1.3541499999999999E-3</v>
      </c>
      <c r="M1339">
        <v>0.995116</v>
      </c>
      <c r="N1339">
        <v>0</v>
      </c>
      <c r="O1339" t="s">
        <v>42</v>
      </c>
    </row>
    <row r="1340" spans="1:25" x14ac:dyDescent="0.25">
      <c r="A1340" t="s">
        <v>176</v>
      </c>
      <c r="B1340">
        <v>662.67700000000002</v>
      </c>
      <c r="C1340">
        <v>599.94399999999996</v>
      </c>
      <c r="D1340">
        <v>599.88300000000004</v>
      </c>
      <c r="E1340">
        <v>589.07000000000005</v>
      </c>
      <c r="F1340">
        <v>19.8873</v>
      </c>
      <c r="G1340">
        <v>146.816</v>
      </c>
      <c r="H1340">
        <v>51.226999999999997</v>
      </c>
      <c r="I1340">
        <v>17.999700000000001</v>
      </c>
      <c r="J1340">
        <v>50.616799999999998</v>
      </c>
      <c r="K1340">
        <v>404.17599999999999</v>
      </c>
      <c r="L1340">
        <v>1.2635999999999999E-3</v>
      </c>
      <c r="M1340">
        <v>0.995116</v>
      </c>
      <c r="N1340">
        <v>0</v>
      </c>
      <c r="O1340" t="s">
        <v>42</v>
      </c>
    </row>
    <row r="1341" spans="1:25" x14ac:dyDescent="0.25">
      <c r="A1341" t="s">
        <v>176</v>
      </c>
      <c r="B1341">
        <v>666.66399999999999</v>
      </c>
      <c r="C1341">
        <v>604.52</v>
      </c>
      <c r="D1341">
        <v>604.46299999999997</v>
      </c>
      <c r="E1341">
        <v>593.75099999999998</v>
      </c>
      <c r="F1341">
        <v>19.602499999999999</v>
      </c>
      <c r="G1341">
        <v>145.87299999999999</v>
      </c>
      <c r="H1341">
        <v>50.147300000000001</v>
      </c>
      <c r="I1341">
        <v>18.316500000000001</v>
      </c>
      <c r="J1341">
        <v>50.219499999999996</v>
      </c>
      <c r="K1341">
        <v>409.79599999999999</v>
      </c>
      <c r="L1341">
        <v>1.2325700000000001E-3</v>
      </c>
      <c r="M1341">
        <v>0.99510900000000002</v>
      </c>
      <c r="N1341">
        <v>0</v>
      </c>
      <c r="O1341" t="s">
        <v>42</v>
      </c>
    </row>
    <row r="1342" spans="1:25" x14ac:dyDescent="0.25">
      <c r="A1342" t="s">
        <v>176</v>
      </c>
      <c r="B1342">
        <v>666.27800000000002</v>
      </c>
      <c r="C1342">
        <v>601.85599999999999</v>
      </c>
      <c r="D1342">
        <v>601.79399999999998</v>
      </c>
      <c r="E1342">
        <v>591.08699999999999</v>
      </c>
      <c r="F1342">
        <v>19.838899999999999</v>
      </c>
      <c r="G1342">
        <v>144.75299999999999</v>
      </c>
      <c r="H1342">
        <v>50.106900000000003</v>
      </c>
      <c r="I1342">
        <v>18.168500000000002</v>
      </c>
      <c r="J1342">
        <v>49.4878</v>
      </c>
      <c r="K1342">
        <v>408.18700000000001</v>
      </c>
      <c r="L1342">
        <v>1.2613100000000001E-3</v>
      </c>
      <c r="M1342">
        <v>0.995116</v>
      </c>
      <c r="N1342">
        <v>0</v>
      </c>
      <c r="O1342" t="s">
        <v>42</v>
      </c>
    </row>
    <row r="1343" spans="1:25" x14ac:dyDescent="0.25">
      <c r="A1343" t="s">
        <v>176</v>
      </c>
      <c r="B1343">
        <v>685.52800000000002</v>
      </c>
      <c r="C1343">
        <v>621.23699999999997</v>
      </c>
      <c r="D1343">
        <v>621.178</v>
      </c>
      <c r="E1343">
        <v>610.39800000000002</v>
      </c>
      <c r="F1343">
        <v>20.117699999999999</v>
      </c>
      <c r="G1343">
        <v>146.79</v>
      </c>
      <c r="H1343">
        <v>50.508600000000001</v>
      </c>
      <c r="I1343">
        <v>17.944199999999999</v>
      </c>
      <c r="J1343">
        <v>51.2849</v>
      </c>
      <c r="K1343">
        <v>425.39699999999999</v>
      </c>
      <c r="L1343">
        <v>1.23007E-3</v>
      </c>
      <c r="M1343">
        <v>0.995116</v>
      </c>
      <c r="N1343">
        <v>0</v>
      </c>
      <c r="O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176</v>
      </c>
      <c r="B1344">
        <v>665.51</v>
      </c>
      <c r="C1344">
        <v>601.48500000000001</v>
      </c>
      <c r="D1344">
        <v>601.41899999999998</v>
      </c>
      <c r="E1344">
        <v>590.23</v>
      </c>
      <c r="F1344">
        <v>19.9116</v>
      </c>
      <c r="G1344">
        <v>145.58500000000001</v>
      </c>
      <c r="H1344">
        <v>49.992800000000003</v>
      </c>
      <c r="I1344">
        <v>18.212199999999999</v>
      </c>
      <c r="J1344">
        <v>50.482300000000002</v>
      </c>
      <c r="K1344">
        <v>406.55099999999999</v>
      </c>
      <c r="L1344">
        <v>1.2722300000000001E-3</v>
      </c>
      <c r="M1344">
        <v>0.99511499999999997</v>
      </c>
      <c r="N1344">
        <v>0</v>
      </c>
      <c r="O1344" t="s">
        <v>42</v>
      </c>
      <c r="R1344">
        <f>AVERAGE(B1295:B1344)</f>
        <v>673.32417999999996</v>
      </c>
      <c r="S1344">
        <f>AVERAGE(C1295:C1344)</f>
        <v>608.91379999999992</v>
      </c>
      <c r="U1344">
        <f>_xlfn.VAR.P(B1295:B1344)</f>
        <v>50.612309547599978</v>
      </c>
      <c r="V1344">
        <f>_xlfn.VAR.P(C1295:C1344)</f>
        <v>47.486714759999934</v>
      </c>
      <c r="X1344">
        <f>1.96*SQRT(U1344)/50</f>
        <v>0.27887792910738568</v>
      </c>
      <c r="Y1344">
        <f>1.96*SQRT(V1344)/50</f>
        <v>0.27012957144453159</v>
      </c>
    </row>
    <row r="1345" spans="1:14" x14ac:dyDescent="0.25">
      <c r="A1345" t="s">
        <v>177</v>
      </c>
      <c r="B1345">
        <v>33902.3076</v>
      </c>
      <c r="C1345" t="s">
        <v>36</v>
      </c>
    </row>
    <row r="1346" spans="1:14" x14ac:dyDescent="0.25">
      <c r="A1346" t="s">
        <v>178</v>
      </c>
      <c r="B1346">
        <v>595.36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1.2586400000000001E-3</v>
      </c>
      <c r="L1346">
        <v>0.995116</v>
      </c>
      <c r="M1346">
        <v>0</v>
      </c>
      <c r="N1346" t="s">
        <v>42</v>
      </c>
    </row>
    <row r="1347" spans="1:14" x14ac:dyDescent="0.25">
      <c r="A1347" t="s">
        <v>178</v>
      </c>
      <c r="B1347">
        <v>616.30200000000002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1.2317000000000001E-3</v>
      </c>
      <c r="L1347">
        <v>0.995116</v>
      </c>
      <c r="M1347">
        <v>0</v>
      </c>
      <c r="N1347" t="s">
        <v>42</v>
      </c>
    </row>
    <row r="1348" spans="1:14" x14ac:dyDescent="0.25">
      <c r="A1348" t="s">
        <v>178</v>
      </c>
      <c r="B1348">
        <v>614.61599999999999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1.2323499999999999E-3</v>
      </c>
      <c r="L1348">
        <v>0.995116</v>
      </c>
      <c r="M1348">
        <v>0</v>
      </c>
      <c r="N1348" t="s">
        <v>42</v>
      </c>
    </row>
    <row r="1349" spans="1:14" x14ac:dyDescent="0.25">
      <c r="A1349" t="s">
        <v>178</v>
      </c>
      <c r="B1349">
        <v>609.28399999999999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1.2311799999999999E-3</v>
      </c>
      <c r="L1349">
        <v>0.99511499999999997</v>
      </c>
      <c r="M1349">
        <v>0</v>
      </c>
      <c r="N1349" t="s">
        <v>42</v>
      </c>
    </row>
    <row r="1350" spans="1:14" x14ac:dyDescent="0.25">
      <c r="A1350" t="s">
        <v>178</v>
      </c>
      <c r="B1350">
        <v>599.31799999999998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1.23664E-3</v>
      </c>
      <c r="L1350">
        <v>0.99511400000000005</v>
      </c>
      <c r="M1350">
        <v>0</v>
      </c>
      <c r="N1350" t="s">
        <v>42</v>
      </c>
    </row>
    <row r="1351" spans="1:14" x14ac:dyDescent="0.25">
      <c r="A1351" t="s">
        <v>178</v>
      </c>
      <c r="B1351">
        <v>605.42499999999995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1.2472E-3</v>
      </c>
      <c r="L1351">
        <v>0.99511499999999997</v>
      </c>
      <c r="M1351">
        <v>0</v>
      </c>
      <c r="N1351" t="s">
        <v>42</v>
      </c>
    </row>
    <row r="1352" spans="1:14" x14ac:dyDescent="0.25">
      <c r="A1352" t="s">
        <v>178</v>
      </c>
      <c r="B1352">
        <v>603.25800000000004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1.2384500000000001E-3</v>
      </c>
      <c r="L1352">
        <v>0.995116</v>
      </c>
      <c r="M1352">
        <v>0</v>
      </c>
      <c r="N1352" t="s">
        <v>42</v>
      </c>
    </row>
    <row r="1353" spans="1:14" x14ac:dyDescent="0.25">
      <c r="A1353" t="s">
        <v>178</v>
      </c>
      <c r="B1353">
        <v>617.41099999999994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1.26421E-3</v>
      </c>
      <c r="L1353">
        <v>0.995116</v>
      </c>
      <c r="M1353">
        <v>0</v>
      </c>
      <c r="N1353" t="s">
        <v>42</v>
      </c>
    </row>
    <row r="1354" spans="1:14" x14ac:dyDescent="0.25">
      <c r="A1354" t="s">
        <v>178</v>
      </c>
      <c r="B1354">
        <v>595.41600000000005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1.2365500000000001E-3</v>
      </c>
      <c r="L1354">
        <v>0.995116</v>
      </c>
      <c r="M1354">
        <v>0</v>
      </c>
      <c r="N1354" t="s">
        <v>42</v>
      </c>
    </row>
    <row r="1355" spans="1:14" x14ac:dyDescent="0.25">
      <c r="A1355" t="s">
        <v>178</v>
      </c>
      <c r="B1355">
        <v>612.79999999999995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1.27411E-3</v>
      </c>
      <c r="L1355">
        <v>0.99511499999999997</v>
      </c>
      <c r="M1355">
        <v>0</v>
      </c>
      <c r="N1355" t="s">
        <v>42</v>
      </c>
    </row>
    <row r="1356" spans="1:14" x14ac:dyDescent="0.25">
      <c r="A1356" t="s">
        <v>178</v>
      </c>
      <c r="B1356">
        <v>632.39599999999996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1.2303500000000001E-3</v>
      </c>
      <c r="L1356">
        <v>0.99511499999999997</v>
      </c>
      <c r="M1356">
        <v>0</v>
      </c>
      <c r="N1356" t="s">
        <v>42</v>
      </c>
    </row>
    <row r="1357" spans="1:14" x14ac:dyDescent="0.25">
      <c r="A1357" t="s">
        <v>178</v>
      </c>
      <c r="B1357">
        <v>600.23699999999997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1.2378599999999999E-3</v>
      </c>
      <c r="L1357">
        <v>0.99511499999999997</v>
      </c>
      <c r="M1357">
        <v>0</v>
      </c>
      <c r="N1357" t="s">
        <v>42</v>
      </c>
    </row>
    <row r="1358" spans="1:14" x14ac:dyDescent="0.25">
      <c r="A1358" t="s">
        <v>178</v>
      </c>
      <c r="B1358">
        <v>604.81100000000004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1.2347199999999999E-3</v>
      </c>
      <c r="L1358">
        <v>0.99511300000000003</v>
      </c>
      <c r="M1358">
        <v>0</v>
      </c>
      <c r="N1358" t="s">
        <v>42</v>
      </c>
    </row>
    <row r="1359" spans="1:14" x14ac:dyDescent="0.25">
      <c r="A1359" t="s">
        <v>178</v>
      </c>
      <c r="B1359">
        <v>610.39499999999998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1.23361E-3</v>
      </c>
      <c r="L1359">
        <v>0.995116</v>
      </c>
      <c r="M1359">
        <v>0</v>
      </c>
      <c r="N1359" t="s">
        <v>42</v>
      </c>
    </row>
    <row r="1360" spans="1:14" x14ac:dyDescent="0.25">
      <c r="A1360" t="s">
        <v>178</v>
      </c>
      <c r="B1360">
        <v>599.66600000000005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1.2532000000000001E-3</v>
      </c>
      <c r="L1360">
        <v>0.995116</v>
      </c>
      <c r="M1360">
        <v>0</v>
      </c>
      <c r="N1360" t="s">
        <v>42</v>
      </c>
    </row>
    <row r="1361" spans="1:14" x14ac:dyDescent="0.25">
      <c r="A1361" t="s">
        <v>178</v>
      </c>
      <c r="B1361">
        <v>616.60299999999995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1.3034800000000001E-3</v>
      </c>
      <c r="L1361">
        <v>0.99511400000000005</v>
      </c>
      <c r="M1361">
        <v>0</v>
      </c>
      <c r="N1361" t="s">
        <v>42</v>
      </c>
    </row>
    <row r="1362" spans="1:14" x14ac:dyDescent="0.25">
      <c r="A1362" t="s">
        <v>178</v>
      </c>
      <c r="B1362">
        <v>601.94299999999998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1.2717200000000001E-3</v>
      </c>
      <c r="L1362">
        <v>0.995116</v>
      </c>
      <c r="M1362">
        <v>0</v>
      </c>
      <c r="N1362" t="s">
        <v>42</v>
      </c>
    </row>
    <row r="1363" spans="1:14" x14ac:dyDescent="0.25">
      <c r="A1363" t="s">
        <v>178</v>
      </c>
      <c r="B1363">
        <v>598.40899999999999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1.24639E-3</v>
      </c>
      <c r="L1363">
        <v>0.99511499999999997</v>
      </c>
      <c r="M1363">
        <v>0</v>
      </c>
      <c r="N1363" t="s">
        <v>42</v>
      </c>
    </row>
    <row r="1364" spans="1:14" x14ac:dyDescent="0.25">
      <c r="A1364" t="s">
        <v>178</v>
      </c>
      <c r="B1364">
        <v>602.36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1.29619E-3</v>
      </c>
      <c r="L1364">
        <v>0.99511499999999997</v>
      </c>
      <c r="M1364">
        <v>0</v>
      </c>
      <c r="N1364" t="s">
        <v>42</v>
      </c>
    </row>
    <row r="1365" spans="1:14" x14ac:dyDescent="0.25">
      <c r="A1365" t="s">
        <v>178</v>
      </c>
      <c r="B1365">
        <v>603.32500000000005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1.29491E-3</v>
      </c>
      <c r="L1365">
        <v>0.995116</v>
      </c>
      <c r="M1365">
        <v>0</v>
      </c>
      <c r="N1365" t="s">
        <v>42</v>
      </c>
    </row>
    <row r="1366" spans="1:14" x14ac:dyDescent="0.25">
      <c r="A1366" t="s">
        <v>178</v>
      </c>
      <c r="B1366">
        <v>610.57899999999995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1.2303699999999999E-3</v>
      </c>
      <c r="L1366">
        <v>0.99511499999999997</v>
      </c>
      <c r="M1366">
        <v>0</v>
      </c>
      <c r="N1366" t="s">
        <v>42</v>
      </c>
    </row>
    <row r="1367" spans="1:14" x14ac:dyDescent="0.25">
      <c r="A1367" t="s">
        <v>178</v>
      </c>
      <c r="B1367">
        <v>616.33199999999999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1.2933E-3</v>
      </c>
      <c r="L1367">
        <v>0.995116</v>
      </c>
      <c r="M1367">
        <v>0</v>
      </c>
      <c r="N1367" t="s">
        <v>42</v>
      </c>
    </row>
    <row r="1368" spans="1:14" x14ac:dyDescent="0.25">
      <c r="A1368" t="s">
        <v>178</v>
      </c>
      <c r="B1368">
        <v>603.86199999999997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1.2349699999999999E-3</v>
      </c>
      <c r="L1368">
        <v>0.995116</v>
      </c>
      <c r="M1368">
        <v>0</v>
      </c>
      <c r="N1368" t="s">
        <v>42</v>
      </c>
    </row>
    <row r="1369" spans="1:14" x14ac:dyDescent="0.25">
      <c r="A1369" t="s">
        <v>178</v>
      </c>
      <c r="B1369">
        <v>586.77700000000004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1.30978E-3</v>
      </c>
      <c r="L1369">
        <v>0.99511400000000005</v>
      </c>
      <c r="M1369">
        <v>0</v>
      </c>
      <c r="N1369" t="s">
        <v>42</v>
      </c>
    </row>
    <row r="1370" spans="1:14" x14ac:dyDescent="0.25">
      <c r="A1370" t="s">
        <v>178</v>
      </c>
      <c r="B1370">
        <v>601.94100000000003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1.3446E-3</v>
      </c>
      <c r="L1370">
        <v>0.995116</v>
      </c>
      <c r="M1370">
        <v>0</v>
      </c>
      <c r="N1370" t="s">
        <v>42</v>
      </c>
    </row>
    <row r="1371" spans="1:14" x14ac:dyDescent="0.25">
      <c r="A1371" t="s">
        <v>178</v>
      </c>
      <c r="B1371">
        <v>605.41399999999999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1.23139E-3</v>
      </c>
      <c r="L1371">
        <v>0.995116</v>
      </c>
      <c r="M1371">
        <v>0</v>
      </c>
      <c r="N1371" t="s">
        <v>42</v>
      </c>
    </row>
    <row r="1372" spans="1:14" x14ac:dyDescent="0.25">
      <c r="A1372" t="s">
        <v>178</v>
      </c>
      <c r="B1372">
        <v>594.00300000000004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1.2378199999999999E-3</v>
      </c>
      <c r="L1372">
        <v>0.995116</v>
      </c>
      <c r="M1372">
        <v>0</v>
      </c>
      <c r="N1372" t="s">
        <v>42</v>
      </c>
    </row>
    <row r="1373" spans="1:14" x14ac:dyDescent="0.25">
      <c r="A1373" t="s">
        <v>178</v>
      </c>
      <c r="B1373">
        <v>596.28399999999999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1.2303500000000001E-3</v>
      </c>
      <c r="L1373">
        <v>0.99511499999999997</v>
      </c>
      <c r="M1373">
        <v>0</v>
      </c>
      <c r="N1373" t="s">
        <v>42</v>
      </c>
    </row>
    <row r="1374" spans="1:14" x14ac:dyDescent="0.25">
      <c r="A1374" t="s">
        <v>178</v>
      </c>
      <c r="B1374">
        <v>607.59400000000005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1.2341299999999999E-3</v>
      </c>
      <c r="L1374">
        <v>0.995116</v>
      </c>
      <c r="M1374">
        <v>0</v>
      </c>
      <c r="N1374" t="s">
        <v>42</v>
      </c>
    </row>
    <row r="1375" spans="1:14" x14ac:dyDescent="0.25">
      <c r="A1375" t="s">
        <v>178</v>
      </c>
      <c r="B1375">
        <v>607.28700000000003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1.2428999999999999E-3</v>
      </c>
      <c r="L1375">
        <v>0.995116</v>
      </c>
      <c r="M1375">
        <v>0</v>
      </c>
      <c r="N1375" t="s">
        <v>42</v>
      </c>
    </row>
    <row r="1376" spans="1:14" x14ac:dyDescent="0.25">
      <c r="A1376" t="s">
        <v>178</v>
      </c>
      <c r="B1376">
        <v>607.09100000000001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1.2399500000000001E-3</v>
      </c>
      <c r="L1376">
        <v>0.99511499999999997</v>
      </c>
      <c r="M1376">
        <v>0</v>
      </c>
      <c r="N1376" t="s">
        <v>42</v>
      </c>
    </row>
    <row r="1377" spans="1:14" x14ac:dyDescent="0.25">
      <c r="A1377" t="s">
        <v>178</v>
      </c>
      <c r="B1377">
        <v>613.46100000000001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1.2304099999999999E-3</v>
      </c>
      <c r="L1377">
        <v>0.995116</v>
      </c>
      <c r="M1377">
        <v>0</v>
      </c>
      <c r="N1377" t="s">
        <v>42</v>
      </c>
    </row>
    <row r="1378" spans="1:14" x14ac:dyDescent="0.25">
      <c r="A1378" t="s">
        <v>178</v>
      </c>
      <c r="B1378">
        <v>606.39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1.3062499999999999E-3</v>
      </c>
      <c r="L1378">
        <v>0.995116</v>
      </c>
      <c r="M1378">
        <v>0</v>
      </c>
      <c r="N1378" t="s">
        <v>42</v>
      </c>
    </row>
    <row r="1379" spans="1:14" x14ac:dyDescent="0.25">
      <c r="A1379" t="s">
        <v>178</v>
      </c>
      <c r="B1379">
        <v>592.57600000000002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1.23584E-3</v>
      </c>
      <c r="L1379">
        <v>0.99511499999999997</v>
      </c>
      <c r="M1379">
        <v>0</v>
      </c>
      <c r="N1379" t="s">
        <v>42</v>
      </c>
    </row>
    <row r="1380" spans="1:14" x14ac:dyDescent="0.25">
      <c r="A1380" t="s">
        <v>178</v>
      </c>
      <c r="B1380">
        <v>605.01599999999996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1.25595E-3</v>
      </c>
      <c r="L1380">
        <v>0.99511099999999997</v>
      </c>
      <c r="M1380">
        <v>0</v>
      </c>
      <c r="N1380" t="s">
        <v>42</v>
      </c>
    </row>
    <row r="1381" spans="1:14" x14ac:dyDescent="0.25">
      <c r="A1381" t="s">
        <v>178</v>
      </c>
      <c r="B1381">
        <v>613.20100000000002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1.33143E-3</v>
      </c>
      <c r="L1381">
        <v>0.995116</v>
      </c>
      <c r="M1381">
        <v>0</v>
      </c>
      <c r="N1381" t="s">
        <v>42</v>
      </c>
    </row>
    <row r="1382" spans="1:14" x14ac:dyDescent="0.25">
      <c r="A1382" t="s">
        <v>178</v>
      </c>
      <c r="B1382">
        <v>586.39300000000003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1.2306299999999999E-3</v>
      </c>
      <c r="L1382">
        <v>0.995116</v>
      </c>
      <c r="M1382">
        <v>0</v>
      </c>
      <c r="N1382" t="s">
        <v>42</v>
      </c>
    </row>
    <row r="1383" spans="1:14" x14ac:dyDescent="0.25">
      <c r="A1383" t="s">
        <v>178</v>
      </c>
      <c r="B1383">
        <v>608.47299999999996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1.2300499999999999E-3</v>
      </c>
      <c r="L1383">
        <v>0.995116</v>
      </c>
      <c r="M1383">
        <v>0</v>
      </c>
      <c r="N1383" t="s">
        <v>42</v>
      </c>
    </row>
    <row r="1384" spans="1:14" x14ac:dyDescent="0.25">
      <c r="A1384" t="s">
        <v>178</v>
      </c>
      <c r="B1384">
        <v>611.32299999999998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1.2306800000000001E-3</v>
      </c>
      <c r="L1384">
        <v>0.995116</v>
      </c>
      <c r="M1384">
        <v>0</v>
      </c>
      <c r="N1384" t="s">
        <v>42</v>
      </c>
    </row>
    <row r="1385" spans="1:14" x14ac:dyDescent="0.25">
      <c r="A1385" t="s">
        <v>178</v>
      </c>
      <c r="B1385">
        <v>605.33299999999997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1.23949E-3</v>
      </c>
      <c r="L1385">
        <v>0.99511499999999997</v>
      </c>
      <c r="M1385">
        <v>0</v>
      </c>
      <c r="N1385" t="s">
        <v>42</v>
      </c>
    </row>
    <row r="1386" spans="1:14" x14ac:dyDescent="0.25">
      <c r="A1386" t="s">
        <v>178</v>
      </c>
      <c r="B1386">
        <v>610.66899999999998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1.30153E-3</v>
      </c>
      <c r="L1386">
        <v>0.995116</v>
      </c>
      <c r="M1386">
        <v>0</v>
      </c>
      <c r="N1386" t="s">
        <v>42</v>
      </c>
    </row>
    <row r="1387" spans="1:14" x14ac:dyDescent="0.25">
      <c r="A1387" t="s">
        <v>178</v>
      </c>
      <c r="B1387">
        <v>604.18899999999996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1.2303399999999999E-3</v>
      </c>
      <c r="L1387">
        <v>0.995116</v>
      </c>
      <c r="M1387">
        <v>0</v>
      </c>
      <c r="N1387" t="s">
        <v>42</v>
      </c>
    </row>
    <row r="1388" spans="1:14" x14ac:dyDescent="0.25">
      <c r="A1388" t="s">
        <v>178</v>
      </c>
      <c r="B1388">
        <v>623.45699999999999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1.2373600000000001E-3</v>
      </c>
      <c r="L1388">
        <v>0.99511499999999997</v>
      </c>
      <c r="M1388">
        <v>0</v>
      </c>
      <c r="N1388" t="s">
        <v>42</v>
      </c>
    </row>
    <row r="1389" spans="1:14" x14ac:dyDescent="0.25">
      <c r="A1389" t="s">
        <v>178</v>
      </c>
      <c r="B1389">
        <v>613.46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1.34476E-3</v>
      </c>
      <c r="L1389">
        <v>0.995116</v>
      </c>
      <c r="M1389">
        <v>0</v>
      </c>
      <c r="N1389" t="s">
        <v>42</v>
      </c>
    </row>
    <row r="1390" spans="1:14" x14ac:dyDescent="0.25">
      <c r="A1390" t="s">
        <v>178</v>
      </c>
      <c r="B1390">
        <v>619.56299999999999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1.25862E-3</v>
      </c>
      <c r="L1390">
        <v>0.995116</v>
      </c>
      <c r="M1390">
        <v>0</v>
      </c>
      <c r="N1390" t="s">
        <v>42</v>
      </c>
    </row>
    <row r="1391" spans="1:14" x14ac:dyDescent="0.25">
      <c r="A1391" t="s">
        <v>178</v>
      </c>
      <c r="B1391">
        <v>612.47500000000002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1.3184799999999999E-3</v>
      </c>
      <c r="L1391">
        <v>0.995116</v>
      </c>
      <c r="M1391">
        <v>0</v>
      </c>
      <c r="N1391" t="s">
        <v>42</v>
      </c>
    </row>
    <row r="1392" spans="1:14" x14ac:dyDescent="0.25">
      <c r="A1392" t="s">
        <v>178</v>
      </c>
      <c r="B1392">
        <v>595.63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1.2345100000000001E-3</v>
      </c>
      <c r="L1392">
        <v>0.995116</v>
      </c>
      <c r="M1392">
        <v>0</v>
      </c>
      <c r="N1392" t="s">
        <v>42</v>
      </c>
    </row>
    <row r="1393" spans="1:25" x14ac:dyDescent="0.25">
      <c r="A1393" t="s">
        <v>178</v>
      </c>
      <c r="B1393">
        <v>608.572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1.24266E-3</v>
      </c>
      <c r="L1393">
        <v>0.995116</v>
      </c>
      <c r="M1393">
        <v>0</v>
      </c>
      <c r="N1393" t="s">
        <v>42</v>
      </c>
    </row>
    <row r="1394" spans="1:25" x14ac:dyDescent="0.25">
      <c r="A1394" t="s">
        <v>178</v>
      </c>
      <c r="B1394">
        <v>607.01199999999994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1.2463699999999999E-3</v>
      </c>
      <c r="L1394">
        <v>0.995116</v>
      </c>
      <c r="M1394">
        <v>0</v>
      </c>
      <c r="N1394" t="s">
        <v>42</v>
      </c>
    </row>
    <row r="1395" spans="1:25" x14ac:dyDescent="0.25">
      <c r="A1395" t="s">
        <v>178</v>
      </c>
      <c r="B1395">
        <v>607.024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1.2577700000000001E-3</v>
      </c>
      <c r="L1395">
        <v>0.99511499999999997</v>
      </c>
      <c r="M1395">
        <v>0</v>
      </c>
      <c r="N1395" t="s">
        <v>42</v>
      </c>
    </row>
    <row r="1396" spans="1:25" x14ac:dyDescent="0.25">
      <c r="A1396" t="s">
        <v>178</v>
      </c>
      <c r="B1396">
        <v>610.40899999999999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1.2511899999999999E-3</v>
      </c>
      <c r="L1396">
        <v>0.995116</v>
      </c>
      <c r="M1396">
        <v>0</v>
      </c>
      <c r="N1396" t="s">
        <v>42</v>
      </c>
    </row>
    <row r="1397" spans="1:25" x14ac:dyDescent="0.25">
      <c r="A1397" t="s">
        <v>178</v>
      </c>
      <c r="B1397">
        <v>599.13900000000001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1.2313000000000001E-3</v>
      </c>
      <c r="L1397">
        <v>0.99511499999999997</v>
      </c>
      <c r="M1397">
        <v>0</v>
      </c>
      <c r="N1397" t="s">
        <v>42</v>
      </c>
    </row>
    <row r="1398" spans="1:25" x14ac:dyDescent="0.25">
      <c r="A1398" t="s">
        <v>178</v>
      </c>
      <c r="B1398">
        <v>600.90599999999995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1.3103399999999999E-3</v>
      </c>
      <c r="L1398">
        <v>0.99511499999999997</v>
      </c>
      <c r="M1398">
        <v>0</v>
      </c>
      <c r="N1398" t="s">
        <v>42</v>
      </c>
    </row>
    <row r="1399" spans="1:25" x14ac:dyDescent="0.25">
      <c r="A1399" t="s">
        <v>178</v>
      </c>
      <c r="B1399">
        <v>618.73199999999997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1.2301899999999999E-3</v>
      </c>
      <c r="L1399">
        <v>0.995116</v>
      </c>
      <c r="M1399">
        <v>0</v>
      </c>
      <c r="N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178</v>
      </c>
      <c r="B1400">
        <v>591.053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1.2303500000000001E-3</v>
      </c>
      <c r="L1400">
        <v>0.995116</v>
      </c>
      <c r="M1400">
        <v>0</v>
      </c>
      <c r="N1400" t="s">
        <v>42</v>
      </c>
      <c r="R1400">
        <f>AVERAGE(B1351:B1400)</f>
        <v>606.12149999999986</v>
      </c>
      <c r="S1400">
        <f>AVERAGE(C1351:C1400)</f>
        <v>0</v>
      </c>
      <c r="U1400">
        <f>_xlfn.VAR.P(B1351:B1400)</f>
        <v>79.387752409999749</v>
      </c>
      <c r="V1400">
        <f>_xlfn.VAR.P(C1351:C1400)</f>
        <v>0</v>
      </c>
      <c r="X1400">
        <f>1.96*SQRT(U1400)/50</f>
        <v>0.34927123537918492</v>
      </c>
      <c r="Y1400">
        <f>1.96*SQRT(V1400)/50</f>
        <v>0</v>
      </c>
    </row>
    <row r="1401" spans="1:25" x14ac:dyDescent="0.25">
      <c r="A1401" t="s">
        <v>179</v>
      </c>
      <c r="B1401">
        <v>30460.104200000002</v>
      </c>
      <c r="C1401" t="s">
        <v>36</v>
      </c>
    </row>
    <row r="1402" spans="1:25" x14ac:dyDescent="0.25">
      <c r="A1402" t="s">
        <v>180</v>
      </c>
      <c r="B1402">
        <v>501.68400000000003</v>
      </c>
      <c r="C1402">
        <v>498.048</v>
      </c>
      <c r="D1402">
        <v>497.98899999999998</v>
      </c>
      <c r="E1402">
        <v>486.928</v>
      </c>
      <c r="F1402">
        <v>20.918500000000002</v>
      </c>
      <c r="G1402">
        <v>0</v>
      </c>
      <c r="H1402">
        <v>49.070399999999999</v>
      </c>
      <c r="I1402">
        <v>0</v>
      </c>
      <c r="J1402">
        <v>1.23464E-3</v>
      </c>
      <c r="K1402">
        <v>0.995116</v>
      </c>
      <c r="L1402">
        <v>0</v>
      </c>
      <c r="M1402" t="s">
        <v>42</v>
      </c>
    </row>
    <row r="1403" spans="1:25" x14ac:dyDescent="0.25">
      <c r="A1403" t="s">
        <v>180</v>
      </c>
      <c r="B1403">
        <v>493.52100000000002</v>
      </c>
      <c r="C1403">
        <v>489.69499999999999</v>
      </c>
      <c r="D1403">
        <v>489.64100000000002</v>
      </c>
      <c r="E1403">
        <v>478.86799999999999</v>
      </c>
      <c r="F1403">
        <v>19.952400000000001</v>
      </c>
      <c r="G1403">
        <v>0</v>
      </c>
      <c r="H1403">
        <v>49.293500000000002</v>
      </c>
      <c r="I1403">
        <v>0</v>
      </c>
      <c r="J1403">
        <v>1.3149699999999999E-3</v>
      </c>
      <c r="K1403">
        <v>0.99511499999999997</v>
      </c>
      <c r="L1403">
        <v>0</v>
      </c>
      <c r="M1403" t="s">
        <v>42</v>
      </c>
    </row>
    <row r="1404" spans="1:25" x14ac:dyDescent="0.25">
      <c r="A1404" t="s">
        <v>180</v>
      </c>
      <c r="B1404">
        <v>501.608</v>
      </c>
      <c r="C1404">
        <v>497.99</v>
      </c>
      <c r="D1404">
        <v>497.93200000000002</v>
      </c>
      <c r="E1404">
        <v>487.19799999999998</v>
      </c>
      <c r="F1404">
        <v>19.9177</v>
      </c>
      <c r="G1404">
        <v>0</v>
      </c>
      <c r="H1404">
        <v>48.398400000000002</v>
      </c>
      <c r="I1404">
        <v>0</v>
      </c>
      <c r="J1404">
        <v>1.2306999999999999E-3</v>
      </c>
      <c r="K1404">
        <v>0.995116</v>
      </c>
      <c r="L1404">
        <v>0</v>
      </c>
      <c r="M1404" t="s">
        <v>42</v>
      </c>
    </row>
    <row r="1405" spans="1:25" x14ac:dyDescent="0.25">
      <c r="A1405" t="s">
        <v>180</v>
      </c>
      <c r="B1405">
        <v>501.58</v>
      </c>
      <c r="C1405">
        <v>497.68</v>
      </c>
      <c r="D1405">
        <v>497.62599999999998</v>
      </c>
      <c r="E1405">
        <v>486.90800000000002</v>
      </c>
      <c r="F1405">
        <v>19.892700000000001</v>
      </c>
      <c r="G1405">
        <v>0</v>
      </c>
      <c r="H1405">
        <v>48.899000000000001</v>
      </c>
      <c r="I1405">
        <v>0</v>
      </c>
      <c r="J1405">
        <v>1.35654E-3</v>
      </c>
      <c r="K1405">
        <v>0.99511499999999997</v>
      </c>
      <c r="L1405">
        <v>0</v>
      </c>
      <c r="M1405" t="s">
        <v>42</v>
      </c>
    </row>
    <row r="1406" spans="1:25" x14ac:dyDescent="0.25">
      <c r="A1406" t="s">
        <v>180</v>
      </c>
      <c r="B1406">
        <v>505.06700000000001</v>
      </c>
      <c r="C1406">
        <v>501.27499999999998</v>
      </c>
      <c r="D1406">
        <v>501.22</v>
      </c>
      <c r="E1406">
        <v>490.49</v>
      </c>
      <c r="F1406">
        <v>19.771999999999998</v>
      </c>
      <c r="G1406">
        <v>0</v>
      </c>
      <c r="H1406">
        <v>49.853900000000003</v>
      </c>
      <c r="I1406">
        <v>0</v>
      </c>
      <c r="J1406">
        <v>1.341E-3</v>
      </c>
      <c r="K1406">
        <v>0.995116</v>
      </c>
      <c r="L1406">
        <v>0</v>
      </c>
      <c r="M1406" t="s">
        <v>42</v>
      </c>
    </row>
    <row r="1407" spans="1:25" x14ac:dyDescent="0.25">
      <c r="A1407" t="s">
        <v>180</v>
      </c>
      <c r="B1407">
        <v>496.46300000000002</v>
      </c>
      <c r="C1407">
        <v>492.46</v>
      </c>
      <c r="D1407">
        <v>492.40199999999999</v>
      </c>
      <c r="E1407">
        <v>481.45800000000003</v>
      </c>
      <c r="F1407">
        <v>20.032</v>
      </c>
      <c r="G1407">
        <v>0</v>
      </c>
      <c r="H1407">
        <v>48.061799999999998</v>
      </c>
      <c r="I1407">
        <v>0</v>
      </c>
      <c r="J1407">
        <v>1.2387800000000001E-3</v>
      </c>
      <c r="K1407">
        <v>0.995116</v>
      </c>
      <c r="L1407">
        <v>0</v>
      </c>
      <c r="M1407" t="s">
        <v>42</v>
      </c>
    </row>
    <row r="1408" spans="1:25" x14ac:dyDescent="0.25">
      <c r="A1408" t="s">
        <v>180</v>
      </c>
      <c r="B1408">
        <v>521.27599999999995</v>
      </c>
      <c r="C1408">
        <v>517.21699999999998</v>
      </c>
      <c r="D1408">
        <v>517.16</v>
      </c>
      <c r="E1408">
        <v>505.95100000000002</v>
      </c>
      <c r="F1408">
        <v>20.115500000000001</v>
      </c>
      <c r="G1408">
        <v>0</v>
      </c>
      <c r="H1408">
        <v>49.175899999999999</v>
      </c>
      <c r="I1408">
        <v>0</v>
      </c>
      <c r="J1408">
        <v>1.2316E-3</v>
      </c>
      <c r="K1408">
        <v>0.995116</v>
      </c>
      <c r="L1408">
        <v>0</v>
      </c>
      <c r="M1408" t="s">
        <v>42</v>
      </c>
    </row>
    <row r="1409" spans="1:13" x14ac:dyDescent="0.25">
      <c r="A1409" t="s">
        <v>180</v>
      </c>
      <c r="B1409">
        <v>512.96299999999997</v>
      </c>
      <c r="C1409">
        <v>509.06900000000002</v>
      </c>
      <c r="D1409">
        <v>509.01600000000002</v>
      </c>
      <c r="E1409">
        <v>498.10399999999998</v>
      </c>
      <c r="F1409">
        <v>19.9649</v>
      </c>
      <c r="G1409">
        <v>0</v>
      </c>
      <c r="H1409">
        <v>49.328899999999997</v>
      </c>
      <c r="I1409">
        <v>0</v>
      </c>
      <c r="J1409">
        <v>1.2300600000000001E-3</v>
      </c>
      <c r="K1409">
        <v>0.995116</v>
      </c>
      <c r="L1409">
        <v>0</v>
      </c>
      <c r="M1409" t="s">
        <v>42</v>
      </c>
    </row>
    <row r="1410" spans="1:13" x14ac:dyDescent="0.25">
      <c r="A1410" t="s">
        <v>180</v>
      </c>
      <c r="B1410">
        <v>498.16500000000002</v>
      </c>
      <c r="C1410">
        <v>494.529</v>
      </c>
      <c r="D1410">
        <v>494.471</v>
      </c>
      <c r="E1410">
        <v>483.81200000000001</v>
      </c>
      <c r="F1410">
        <v>19.795999999999999</v>
      </c>
      <c r="G1410">
        <v>0</v>
      </c>
      <c r="H1410">
        <v>48.639600000000002</v>
      </c>
      <c r="I1410">
        <v>0</v>
      </c>
      <c r="J1410">
        <v>1.23182E-3</v>
      </c>
      <c r="K1410">
        <v>0.99511000000000005</v>
      </c>
      <c r="L1410">
        <v>0</v>
      </c>
      <c r="M1410" t="s">
        <v>42</v>
      </c>
    </row>
    <row r="1411" spans="1:13" x14ac:dyDescent="0.25">
      <c r="A1411" t="s">
        <v>180</v>
      </c>
      <c r="B1411">
        <v>504.327</v>
      </c>
      <c r="C1411">
        <v>500.43599999999998</v>
      </c>
      <c r="D1411">
        <v>500.35500000000002</v>
      </c>
      <c r="E1411">
        <v>489.66800000000001</v>
      </c>
      <c r="F1411">
        <v>20.0627</v>
      </c>
      <c r="G1411">
        <v>0</v>
      </c>
      <c r="H1411">
        <v>48.438699999999997</v>
      </c>
      <c r="I1411">
        <v>0</v>
      </c>
      <c r="J1411">
        <v>1.2725099999999999E-3</v>
      </c>
      <c r="K1411">
        <v>0.99511499999999997</v>
      </c>
      <c r="L1411">
        <v>0</v>
      </c>
      <c r="M1411" t="s">
        <v>42</v>
      </c>
    </row>
    <row r="1412" spans="1:13" x14ac:dyDescent="0.25">
      <c r="A1412" t="s">
        <v>180</v>
      </c>
      <c r="B1412">
        <v>493.964</v>
      </c>
      <c r="C1412">
        <v>490.024</v>
      </c>
      <c r="D1412">
        <v>489.96499999999997</v>
      </c>
      <c r="E1412">
        <v>479.18700000000001</v>
      </c>
      <c r="F1412">
        <v>20.058900000000001</v>
      </c>
      <c r="G1412">
        <v>0</v>
      </c>
      <c r="H1412">
        <v>49.027700000000003</v>
      </c>
      <c r="I1412">
        <v>0</v>
      </c>
      <c r="J1412">
        <v>1.2300600000000001E-3</v>
      </c>
      <c r="K1412">
        <v>0.995116</v>
      </c>
      <c r="L1412">
        <v>0</v>
      </c>
      <c r="M1412" t="s">
        <v>42</v>
      </c>
    </row>
    <row r="1413" spans="1:13" x14ac:dyDescent="0.25">
      <c r="A1413" t="s">
        <v>180</v>
      </c>
      <c r="B1413">
        <v>498.53500000000003</v>
      </c>
      <c r="C1413">
        <v>494.31599999999997</v>
      </c>
      <c r="D1413">
        <v>494.26600000000002</v>
      </c>
      <c r="E1413">
        <v>483.37099999999998</v>
      </c>
      <c r="F1413">
        <v>20.143699999999999</v>
      </c>
      <c r="G1413">
        <v>0</v>
      </c>
      <c r="H1413">
        <v>48.307099999999998</v>
      </c>
      <c r="I1413">
        <v>0</v>
      </c>
      <c r="J1413">
        <v>1.2300499999999999E-3</v>
      </c>
      <c r="K1413">
        <v>0.995116</v>
      </c>
      <c r="L1413">
        <v>0</v>
      </c>
      <c r="M1413" t="s">
        <v>42</v>
      </c>
    </row>
    <row r="1414" spans="1:13" x14ac:dyDescent="0.25">
      <c r="A1414" t="s">
        <v>180</v>
      </c>
      <c r="B1414">
        <v>512.346</v>
      </c>
      <c r="C1414">
        <v>508.31099999999998</v>
      </c>
      <c r="D1414">
        <v>508.25299999999999</v>
      </c>
      <c r="E1414">
        <v>497.4</v>
      </c>
      <c r="F1414">
        <v>20.052099999999999</v>
      </c>
      <c r="G1414">
        <v>0</v>
      </c>
      <c r="H1414">
        <v>49.375399999999999</v>
      </c>
      <c r="I1414">
        <v>0</v>
      </c>
      <c r="J1414">
        <v>1.2373900000000001E-3</v>
      </c>
      <c r="K1414">
        <v>0.99511300000000003</v>
      </c>
      <c r="L1414">
        <v>0</v>
      </c>
      <c r="M1414" t="s">
        <v>42</v>
      </c>
    </row>
    <row r="1415" spans="1:13" x14ac:dyDescent="0.25">
      <c r="A1415" t="s">
        <v>180</v>
      </c>
      <c r="B1415">
        <v>501.61599999999999</v>
      </c>
      <c r="C1415">
        <v>497.822</v>
      </c>
      <c r="D1415">
        <v>497.76799999999997</v>
      </c>
      <c r="E1415">
        <v>487.09399999999999</v>
      </c>
      <c r="F1415">
        <v>19.825399999999998</v>
      </c>
      <c r="G1415">
        <v>0</v>
      </c>
      <c r="H1415">
        <v>48.6496</v>
      </c>
      <c r="I1415">
        <v>0</v>
      </c>
      <c r="J1415">
        <v>1.2399799999999999E-3</v>
      </c>
      <c r="K1415">
        <v>0.995116</v>
      </c>
      <c r="L1415">
        <v>0</v>
      </c>
      <c r="M1415" t="s">
        <v>42</v>
      </c>
    </row>
    <row r="1416" spans="1:13" x14ac:dyDescent="0.25">
      <c r="A1416" t="s">
        <v>180</v>
      </c>
      <c r="B1416">
        <v>504.95600000000002</v>
      </c>
      <c r="C1416">
        <v>501.31200000000001</v>
      </c>
      <c r="D1416">
        <v>501.25299999999999</v>
      </c>
      <c r="E1416">
        <v>490.339</v>
      </c>
      <c r="F1416">
        <v>20.1799</v>
      </c>
      <c r="G1416">
        <v>0</v>
      </c>
      <c r="H1416">
        <v>48.510100000000001</v>
      </c>
      <c r="I1416">
        <v>0</v>
      </c>
      <c r="J1416">
        <v>1.415E-3</v>
      </c>
      <c r="K1416">
        <v>0.99511400000000005</v>
      </c>
      <c r="L1416">
        <v>0</v>
      </c>
      <c r="M1416" t="s">
        <v>42</v>
      </c>
    </row>
    <row r="1417" spans="1:13" x14ac:dyDescent="0.25">
      <c r="A1417" t="s">
        <v>180</v>
      </c>
      <c r="B1417">
        <v>492.32600000000002</v>
      </c>
      <c r="C1417">
        <v>488.649</v>
      </c>
      <c r="D1417">
        <v>488.59800000000001</v>
      </c>
      <c r="E1417">
        <v>477.91899999999998</v>
      </c>
      <c r="F1417">
        <v>19.8856</v>
      </c>
      <c r="G1417">
        <v>0</v>
      </c>
      <c r="H1417">
        <v>48.967500000000001</v>
      </c>
      <c r="I1417">
        <v>0</v>
      </c>
      <c r="J1417">
        <v>1.30887E-3</v>
      </c>
      <c r="K1417">
        <v>0.995116</v>
      </c>
      <c r="L1417">
        <v>0</v>
      </c>
      <c r="M1417" t="s">
        <v>42</v>
      </c>
    </row>
    <row r="1418" spans="1:13" x14ac:dyDescent="0.25">
      <c r="A1418" t="s">
        <v>180</v>
      </c>
      <c r="B1418">
        <v>498.928</v>
      </c>
      <c r="C1418">
        <v>495.31299999999999</v>
      </c>
      <c r="D1418">
        <v>495.26</v>
      </c>
      <c r="E1418">
        <v>484.44400000000002</v>
      </c>
      <c r="F1418">
        <v>19.649799999999999</v>
      </c>
      <c r="G1418">
        <v>0</v>
      </c>
      <c r="H1418">
        <v>47.790399999999998</v>
      </c>
      <c r="I1418">
        <v>0</v>
      </c>
      <c r="J1418">
        <v>1.23617E-3</v>
      </c>
      <c r="K1418">
        <v>0.995116</v>
      </c>
      <c r="L1418">
        <v>0</v>
      </c>
      <c r="M1418" t="s">
        <v>42</v>
      </c>
    </row>
    <row r="1419" spans="1:13" x14ac:dyDescent="0.25">
      <c r="A1419" t="s">
        <v>180</v>
      </c>
      <c r="B1419">
        <v>511.26299999999998</v>
      </c>
      <c r="C1419">
        <v>507.63400000000001</v>
      </c>
      <c r="D1419">
        <v>507.57299999999998</v>
      </c>
      <c r="E1419">
        <v>496.68</v>
      </c>
      <c r="F1419">
        <v>20.248000000000001</v>
      </c>
      <c r="G1419">
        <v>0</v>
      </c>
      <c r="H1419">
        <v>49.370199999999997</v>
      </c>
      <c r="I1419">
        <v>0</v>
      </c>
      <c r="J1419">
        <v>1.3020200000000001E-3</v>
      </c>
      <c r="K1419">
        <v>0.995116</v>
      </c>
      <c r="L1419">
        <v>0</v>
      </c>
      <c r="M1419" t="s">
        <v>42</v>
      </c>
    </row>
    <row r="1420" spans="1:13" x14ac:dyDescent="0.25">
      <c r="A1420" t="s">
        <v>180</v>
      </c>
      <c r="B1420">
        <v>505.27199999999999</v>
      </c>
      <c r="C1420">
        <v>501.63600000000002</v>
      </c>
      <c r="D1420">
        <v>501.57799999999997</v>
      </c>
      <c r="E1420">
        <v>490.66500000000002</v>
      </c>
      <c r="F1420">
        <v>19.932700000000001</v>
      </c>
      <c r="G1420">
        <v>0</v>
      </c>
      <c r="H1420">
        <v>48.982100000000003</v>
      </c>
      <c r="I1420">
        <v>0</v>
      </c>
      <c r="J1420">
        <v>1.23047E-3</v>
      </c>
      <c r="K1420">
        <v>0.99511499999999997</v>
      </c>
      <c r="L1420">
        <v>0</v>
      </c>
      <c r="M1420" t="s">
        <v>42</v>
      </c>
    </row>
    <row r="1421" spans="1:13" x14ac:dyDescent="0.25">
      <c r="A1421" t="s">
        <v>180</v>
      </c>
      <c r="B1421">
        <v>515.15200000000004</v>
      </c>
      <c r="C1421">
        <v>511.35</v>
      </c>
      <c r="D1421">
        <v>511.29300000000001</v>
      </c>
      <c r="E1421">
        <v>500.54899999999998</v>
      </c>
      <c r="F1421">
        <v>20.230899999999998</v>
      </c>
      <c r="G1421">
        <v>0</v>
      </c>
      <c r="H1421">
        <v>48.887599999999999</v>
      </c>
      <c r="I1421">
        <v>0</v>
      </c>
      <c r="J1421">
        <v>1.23496E-3</v>
      </c>
      <c r="K1421">
        <v>0.995116</v>
      </c>
      <c r="L1421">
        <v>0</v>
      </c>
      <c r="M1421" t="s">
        <v>42</v>
      </c>
    </row>
    <row r="1422" spans="1:13" x14ac:dyDescent="0.25">
      <c r="A1422" t="s">
        <v>180</v>
      </c>
      <c r="B1422">
        <v>503.47399999999999</v>
      </c>
      <c r="C1422">
        <v>499.82499999999999</v>
      </c>
      <c r="D1422">
        <v>499.767</v>
      </c>
      <c r="E1422">
        <v>488.67200000000003</v>
      </c>
      <c r="F1422">
        <v>19.915400000000002</v>
      </c>
      <c r="G1422">
        <v>0</v>
      </c>
      <c r="H1422">
        <v>47.964799999999997</v>
      </c>
      <c r="I1422">
        <v>0</v>
      </c>
      <c r="J1422">
        <v>1.2842299999999999E-3</v>
      </c>
      <c r="K1422">
        <v>0.995116</v>
      </c>
      <c r="L1422">
        <v>0</v>
      </c>
      <c r="M1422" t="s">
        <v>42</v>
      </c>
    </row>
    <row r="1423" spans="1:13" x14ac:dyDescent="0.25">
      <c r="A1423" t="s">
        <v>180</v>
      </c>
      <c r="B1423">
        <v>512.61300000000006</v>
      </c>
      <c r="C1423">
        <v>508.96300000000002</v>
      </c>
      <c r="D1423">
        <v>508.90699999999998</v>
      </c>
      <c r="E1423">
        <v>497.68200000000002</v>
      </c>
      <c r="F1423">
        <v>19.952300000000001</v>
      </c>
      <c r="G1423">
        <v>0</v>
      </c>
      <c r="H1423">
        <v>50.084899999999998</v>
      </c>
      <c r="I1423">
        <v>0</v>
      </c>
      <c r="J1423">
        <v>1.2304099999999999E-3</v>
      </c>
      <c r="K1423">
        <v>0.995116</v>
      </c>
      <c r="L1423">
        <v>0</v>
      </c>
      <c r="M1423" t="s">
        <v>42</v>
      </c>
    </row>
    <row r="1424" spans="1:13" x14ac:dyDescent="0.25">
      <c r="A1424" t="s">
        <v>180</v>
      </c>
      <c r="B1424">
        <v>514.44600000000003</v>
      </c>
      <c r="C1424">
        <v>510.47300000000001</v>
      </c>
      <c r="D1424">
        <v>510.41699999999997</v>
      </c>
      <c r="E1424">
        <v>499.63900000000001</v>
      </c>
      <c r="F1424">
        <v>20.056000000000001</v>
      </c>
      <c r="G1424">
        <v>0</v>
      </c>
      <c r="H1424">
        <v>49.037399999999998</v>
      </c>
      <c r="I1424">
        <v>0</v>
      </c>
      <c r="J1424">
        <v>1.36976E-3</v>
      </c>
      <c r="K1424">
        <v>0.995116</v>
      </c>
      <c r="L1424">
        <v>0</v>
      </c>
      <c r="M1424" t="s">
        <v>42</v>
      </c>
    </row>
    <row r="1425" spans="1:13" x14ac:dyDescent="0.25">
      <c r="A1425" t="s">
        <v>180</v>
      </c>
      <c r="B1425">
        <v>508.93099999999998</v>
      </c>
      <c r="C1425">
        <v>505.13400000000001</v>
      </c>
      <c r="D1425">
        <v>505.07799999999997</v>
      </c>
      <c r="E1425">
        <v>494.33600000000001</v>
      </c>
      <c r="F1425">
        <v>20.138400000000001</v>
      </c>
      <c r="G1425">
        <v>0</v>
      </c>
      <c r="H1425">
        <v>49.927799999999998</v>
      </c>
      <c r="I1425">
        <v>0</v>
      </c>
      <c r="J1425">
        <v>1.2503600000000001E-3</v>
      </c>
      <c r="K1425">
        <v>0.995116</v>
      </c>
      <c r="L1425">
        <v>0</v>
      </c>
      <c r="M1425" t="s">
        <v>42</v>
      </c>
    </row>
    <row r="1426" spans="1:13" x14ac:dyDescent="0.25">
      <c r="A1426" t="s">
        <v>180</v>
      </c>
      <c r="B1426">
        <v>514.45899999999995</v>
      </c>
      <c r="C1426">
        <v>510.84</v>
      </c>
      <c r="D1426">
        <v>510.78399999999999</v>
      </c>
      <c r="E1426">
        <v>500.15100000000001</v>
      </c>
      <c r="F1426">
        <v>19.842700000000001</v>
      </c>
      <c r="G1426">
        <v>0</v>
      </c>
      <c r="H1426">
        <v>48.649900000000002</v>
      </c>
      <c r="I1426">
        <v>0</v>
      </c>
      <c r="J1426">
        <v>1.2336999999999999E-3</v>
      </c>
      <c r="K1426">
        <v>0.99511499999999997</v>
      </c>
      <c r="L1426">
        <v>0</v>
      </c>
      <c r="M1426" t="s">
        <v>42</v>
      </c>
    </row>
    <row r="1427" spans="1:13" x14ac:dyDescent="0.25">
      <c r="A1427" t="s">
        <v>180</v>
      </c>
      <c r="B1427">
        <v>508.34199999999998</v>
      </c>
      <c r="C1427">
        <v>504.57499999999999</v>
      </c>
      <c r="D1427">
        <v>504.517</v>
      </c>
      <c r="E1427">
        <v>493.83100000000002</v>
      </c>
      <c r="F1427">
        <v>20.5565</v>
      </c>
      <c r="G1427">
        <v>0</v>
      </c>
      <c r="H1427">
        <v>48.812800000000003</v>
      </c>
      <c r="I1427">
        <v>0</v>
      </c>
      <c r="J1427">
        <v>1.31262E-3</v>
      </c>
      <c r="K1427">
        <v>0.995116</v>
      </c>
      <c r="L1427">
        <v>0</v>
      </c>
      <c r="M1427" t="s">
        <v>42</v>
      </c>
    </row>
    <row r="1428" spans="1:13" x14ac:dyDescent="0.25">
      <c r="A1428" t="s">
        <v>180</v>
      </c>
      <c r="B1428">
        <v>485.31799999999998</v>
      </c>
      <c r="C1428">
        <v>481.41800000000001</v>
      </c>
      <c r="D1428">
        <v>481.36200000000002</v>
      </c>
      <c r="E1428">
        <v>470.68799999999999</v>
      </c>
      <c r="F1428">
        <v>20.053899999999999</v>
      </c>
      <c r="G1428">
        <v>0</v>
      </c>
      <c r="H1428">
        <v>48.829500000000003</v>
      </c>
      <c r="I1428">
        <v>0</v>
      </c>
      <c r="J1428">
        <v>1.2350799999999999E-3</v>
      </c>
      <c r="K1428">
        <v>0.99511300000000003</v>
      </c>
      <c r="L1428">
        <v>0</v>
      </c>
      <c r="M1428" t="s">
        <v>42</v>
      </c>
    </row>
    <row r="1429" spans="1:13" x14ac:dyDescent="0.25">
      <c r="A1429" t="s">
        <v>180</v>
      </c>
      <c r="B1429">
        <v>509.887</v>
      </c>
      <c r="C1429">
        <v>505.95</v>
      </c>
      <c r="D1429">
        <v>505.89299999999997</v>
      </c>
      <c r="E1429">
        <v>495.18599999999998</v>
      </c>
      <c r="F1429">
        <v>19.886399999999998</v>
      </c>
      <c r="G1429">
        <v>0</v>
      </c>
      <c r="H1429">
        <v>48.432400000000001</v>
      </c>
      <c r="I1429">
        <v>0</v>
      </c>
      <c r="J1429">
        <v>1.2302000000000001E-3</v>
      </c>
      <c r="K1429">
        <v>0.995116</v>
      </c>
      <c r="L1429">
        <v>0</v>
      </c>
      <c r="M1429" t="s">
        <v>42</v>
      </c>
    </row>
    <row r="1430" spans="1:13" x14ac:dyDescent="0.25">
      <c r="A1430" t="s">
        <v>180</v>
      </c>
      <c r="B1430">
        <v>512.94000000000005</v>
      </c>
      <c r="C1430">
        <v>508.88299999999998</v>
      </c>
      <c r="D1430">
        <v>508.82799999999997</v>
      </c>
      <c r="E1430">
        <v>498.012</v>
      </c>
      <c r="F1430">
        <v>19.948599999999999</v>
      </c>
      <c r="G1430">
        <v>0</v>
      </c>
      <c r="H1430">
        <v>48.500100000000003</v>
      </c>
      <c r="I1430">
        <v>0</v>
      </c>
      <c r="J1430">
        <v>1.2431199999999999E-3</v>
      </c>
      <c r="K1430">
        <v>0.99511499999999997</v>
      </c>
      <c r="L1430">
        <v>0</v>
      </c>
      <c r="M1430" t="s">
        <v>42</v>
      </c>
    </row>
    <row r="1431" spans="1:13" x14ac:dyDescent="0.25">
      <c r="A1431" t="s">
        <v>180</v>
      </c>
      <c r="B1431">
        <v>517.03</v>
      </c>
      <c r="C1431">
        <v>513.30899999999997</v>
      </c>
      <c r="D1431">
        <v>513.24900000000002</v>
      </c>
      <c r="E1431">
        <v>502.565</v>
      </c>
      <c r="F1431">
        <v>19.979900000000001</v>
      </c>
      <c r="G1431">
        <v>0</v>
      </c>
      <c r="H1431">
        <v>52.200899999999997</v>
      </c>
      <c r="I1431">
        <v>0</v>
      </c>
      <c r="J1431">
        <v>1.2414800000000001E-3</v>
      </c>
      <c r="K1431">
        <v>0.99511499999999997</v>
      </c>
      <c r="L1431">
        <v>0</v>
      </c>
      <c r="M1431" t="s">
        <v>42</v>
      </c>
    </row>
    <row r="1432" spans="1:13" x14ac:dyDescent="0.25">
      <c r="A1432" t="s">
        <v>180</v>
      </c>
      <c r="B1432">
        <v>496.07299999999998</v>
      </c>
      <c r="C1432">
        <v>492.447</v>
      </c>
      <c r="D1432">
        <v>492.39299999999997</v>
      </c>
      <c r="E1432">
        <v>481.7</v>
      </c>
      <c r="F1432">
        <v>19.933499999999999</v>
      </c>
      <c r="G1432">
        <v>0</v>
      </c>
      <c r="H1432">
        <v>48.493099999999998</v>
      </c>
      <c r="I1432">
        <v>0</v>
      </c>
      <c r="J1432">
        <v>1.2317300000000001E-3</v>
      </c>
      <c r="K1432">
        <v>0.99511499999999997</v>
      </c>
      <c r="L1432">
        <v>0</v>
      </c>
      <c r="M1432" t="s">
        <v>42</v>
      </c>
    </row>
    <row r="1433" spans="1:13" x14ac:dyDescent="0.25">
      <c r="A1433" t="s">
        <v>180</v>
      </c>
      <c r="B1433">
        <v>516.36300000000006</v>
      </c>
      <c r="C1433">
        <v>512.69500000000005</v>
      </c>
      <c r="D1433">
        <v>512.63400000000001</v>
      </c>
      <c r="E1433">
        <v>501.863</v>
      </c>
      <c r="F1433">
        <v>20.1172</v>
      </c>
      <c r="G1433">
        <v>0</v>
      </c>
      <c r="H1433">
        <v>48.833300000000001</v>
      </c>
      <c r="I1433">
        <v>0</v>
      </c>
      <c r="J1433">
        <v>1.23014E-3</v>
      </c>
      <c r="K1433">
        <v>0.99511499999999997</v>
      </c>
      <c r="L1433">
        <v>0</v>
      </c>
      <c r="M1433" t="s">
        <v>42</v>
      </c>
    </row>
    <row r="1434" spans="1:13" x14ac:dyDescent="0.25">
      <c r="A1434" t="s">
        <v>180</v>
      </c>
      <c r="B1434">
        <v>513.11800000000005</v>
      </c>
      <c r="C1434">
        <v>509.4</v>
      </c>
      <c r="D1434">
        <v>509.34500000000003</v>
      </c>
      <c r="E1434">
        <v>498.54199999999997</v>
      </c>
      <c r="F1434">
        <v>19.706</v>
      </c>
      <c r="G1434">
        <v>0</v>
      </c>
      <c r="H1434">
        <v>48.706899999999997</v>
      </c>
      <c r="I1434">
        <v>0</v>
      </c>
      <c r="J1434">
        <v>1.2301E-3</v>
      </c>
      <c r="K1434">
        <v>0.99511400000000005</v>
      </c>
      <c r="L1434">
        <v>0</v>
      </c>
      <c r="M1434" t="s">
        <v>42</v>
      </c>
    </row>
    <row r="1435" spans="1:13" x14ac:dyDescent="0.25">
      <c r="A1435" t="s">
        <v>180</v>
      </c>
      <c r="B1435">
        <v>518.29999999999995</v>
      </c>
      <c r="C1435">
        <v>514.57299999999998</v>
      </c>
      <c r="D1435">
        <v>514.51</v>
      </c>
      <c r="E1435">
        <v>502.90899999999999</v>
      </c>
      <c r="F1435">
        <v>19.962299999999999</v>
      </c>
      <c r="G1435">
        <v>0</v>
      </c>
      <c r="H1435">
        <v>49.000799999999998</v>
      </c>
      <c r="I1435">
        <v>0</v>
      </c>
      <c r="J1435">
        <v>1.2303699999999999E-3</v>
      </c>
      <c r="K1435">
        <v>0.99511400000000005</v>
      </c>
      <c r="L1435">
        <v>0</v>
      </c>
      <c r="M1435" t="s">
        <v>42</v>
      </c>
    </row>
    <row r="1436" spans="1:13" x14ac:dyDescent="0.25">
      <c r="A1436" t="s">
        <v>180</v>
      </c>
      <c r="B1436">
        <v>494.38499999999999</v>
      </c>
      <c r="C1436">
        <v>490.73700000000002</v>
      </c>
      <c r="D1436">
        <v>490.68700000000001</v>
      </c>
      <c r="E1436">
        <v>480.1</v>
      </c>
      <c r="F1436">
        <v>19.716200000000001</v>
      </c>
      <c r="G1436">
        <v>0</v>
      </c>
      <c r="H1436">
        <v>48.4193</v>
      </c>
      <c r="I1436">
        <v>0</v>
      </c>
      <c r="J1436">
        <v>1.2436599999999999E-3</v>
      </c>
      <c r="K1436">
        <v>0.995116</v>
      </c>
      <c r="L1436">
        <v>0</v>
      </c>
      <c r="M1436" t="s">
        <v>42</v>
      </c>
    </row>
    <row r="1437" spans="1:13" x14ac:dyDescent="0.25">
      <c r="A1437" t="s">
        <v>180</v>
      </c>
      <c r="B1437">
        <v>502.81</v>
      </c>
      <c r="C1437">
        <v>498.92500000000001</v>
      </c>
      <c r="D1437">
        <v>498.86500000000001</v>
      </c>
      <c r="E1437">
        <v>488.21300000000002</v>
      </c>
      <c r="F1437">
        <v>20.263000000000002</v>
      </c>
      <c r="G1437">
        <v>0</v>
      </c>
      <c r="H1437">
        <v>48.801099999999998</v>
      </c>
      <c r="I1437">
        <v>0</v>
      </c>
      <c r="J1437">
        <v>1.23044E-3</v>
      </c>
      <c r="K1437">
        <v>0.99511499999999997</v>
      </c>
      <c r="L1437">
        <v>0</v>
      </c>
      <c r="M1437" t="s">
        <v>42</v>
      </c>
    </row>
    <row r="1438" spans="1:13" x14ac:dyDescent="0.25">
      <c r="A1438" t="s">
        <v>180</v>
      </c>
      <c r="B1438">
        <v>515.452</v>
      </c>
      <c r="C1438">
        <v>511.55900000000003</v>
      </c>
      <c r="D1438">
        <v>511.50900000000001</v>
      </c>
      <c r="E1438">
        <v>500.83300000000003</v>
      </c>
      <c r="F1438">
        <v>19.691400000000002</v>
      </c>
      <c r="G1438">
        <v>0</v>
      </c>
      <c r="H1438">
        <v>49.058799999999998</v>
      </c>
      <c r="I1438">
        <v>0</v>
      </c>
      <c r="J1438">
        <v>1.2300499999999999E-3</v>
      </c>
      <c r="K1438">
        <v>0.995116</v>
      </c>
      <c r="L1438">
        <v>0</v>
      </c>
      <c r="M1438" t="s">
        <v>42</v>
      </c>
    </row>
    <row r="1439" spans="1:13" x14ac:dyDescent="0.25">
      <c r="A1439" t="s">
        <v>180</v>
      </c>
      <c r="B1439">
        <v>497.99700000000001</v>
      </c>
      <c r="C1439">
        <v>494.36200000000002</v>
      </c>
      <c r="D1439">
        <v>494.29899999999998</v>
      </c>
      <c r="E1439">
        <v>483.32299999999998</v>
      </c>
      <c r="F1439">
        <v>20.016999999999999</v>
      </c>
      <c r="G1439">
        <v>0</v>
      </c>
      <c r="H1439">
        <v>49.130800000000001</v>
      </c>
      <c r="I1439">
        <v>0</v>
      </c>
      <c r="J1439">
        <v>1.2322399999999999E-3</v>
      </c>
      <c r="K1439">
        <v>0.995116</v>
      </c>
      <c r="L1439">
        <v>0</v>
      </c>
      <c r="M1439" t="s">
        <v>42</v>
      </c>
    </row>
    <row r="1440" spans="1:13" x14ac:dyDescent="0.25">
      <c r="A1440" t="s">
        <v>180</v>
      </c>
      <c r="B1440">
        <v>512.30700000000002</v>
      </c>
      <c r="C1440">
        <v>508.67399999999998</v>
      </c>
      <c r="D1440">
        <v>508.61700000000002</v>
      </c>
      <c r="E1440">
        <v>497.87700000000001</v>
      </c>
      <c r="F1440">
        <v>19.878399999999999</v>
      </c>
      <c r="G1440">
        <v>0</v>
      </c>
      <c r="H1440">
        <v>48.589399999999998</v>
      </c>
      <c r="I1440">
        <v>0</v>
      </c>
      <c r="J1440">
        <v>1.25479E-3</v>
      </c>
      <c r="K1440">
        <v>0.99511400000000005</v>
      </c>
      <c r="L1440">
        <v>0</v>
      </c>
      <c r="M1440" t="s">
        <v>42</v>
      </c>
    </row>
    <row r="1441" spans="1:25" x14ac:dyDescent="0.25">
      <c r="A1441" t="s">
        <v>180</v>
      </c>
      <c r="B1441">
        <v>524.13300000000004</v>
      </c>
      <c r="C1441">
        <v>520.48299999999995</v>
      </c>
      <c r="D1441">
        <v>520.423</v>
      </c>
      <c r="E1441">
        <v>509.52800000000002</v>
      </c>
      <c r="F1441">
        <v>20.041399999999999</v>
      </c>
      <c r="G1441">
        <v>0</v>
      </c>
      <c r="H1441">
        <v>48.667200000000001</v>
      </c>
      <c r="I1441">
        <v>0</v>
      </c>
      <c r="J1441">
        <v>1.23088E-3</v>
      </c>
      <c r="K1441">
        <v>0.995116</v>
      </c>
      <c r="L1441">
        <v>0</v>
      </c>
      <c r="M1441" t="s">
        <v>42</v>
      </c>
    </row>
    <row r="1442" spans="1:25" x14ac:dyDescent="0.25">
      <c r="A1442" t="s">
        <v>180</v>
      </c>
      <c r="B1442">
        <v>490.52600000000001</v>
      </c>
      <c r="C1442">
        <v>486.59899999999999</v>
      </c>
      <c r="D1442">
        <v>486.54899999999998</v>
      </c>
      <c r="E1442">
        <v>475.86799999999999</v>
      </c>
      <c r="F1442">
        <v>19.6724</v>
      </c>
      <c r="G1442">
        <v>0</v>
      </c>
      <c r="H1442">
        <v>48.674100000000003</v>
      </c>
      <c r="I1442">
        <v>0</v>
      </c>
      <c r="J1442">
        <v>1.2439300000000001E-3</v>
      </c>
      <c r="K1442">
        <v>0.995116</v>
      </c>
      <c r="L1442">
        <v>0</v>
      </c>
      <c r="M1442" t="s">
        <v>42</v>
      </c>
    </row>
    <row r="1443" spans="1:25" x14ac:dyDescent="0.25">
      <c r="A1443" t="s">
        <v>180</v>
      </c>
      <c r="B1443">
        <v>498.07299999999998</v>
      </c>
      <c r="C1443">
        <v>494.16899999999998</v>
      </c>
      <c r="D1443">
        <v>494.11</v>
      </c>
      <c r="E1443">
        <v>483.35700000000003</v>
      </c>
      <c r="F1443">
        <v>19.994199999999999</v>
      </c>
      <c r="G1443">
        <v>0</v>
      </c>
      <c r="H1443">
        <v>48.6038</v>
      </c>
      <c r="I1443">
        <v>0</v>
      </c>
      <c r="J1443">
        <v>1.2380500000000001E-3</v>
      </c>
      <c r="K1443">
        <v>0.995116</v>
      </c>
      <c r="L1443">
        <v>0</v>
      </c>
      <c r="M1443" t="s">
        <v>42</v>
      </c>
    </row>
    <row r="1444" spans="1:25" x14ac:dyDescent="0.25">
      <c r="A1444" t="s">
        <v>180</v>
      </c>
      <c r="B1444">
        <v>507.65</v>
      </c>
      <c r="C1444">
        <v>503.63400000000001</v>
      </c>
      <c r="D1444">
        <v>503.58199999999999</v>
      </c>
      <c r="E1444">
        <v>492.77100000000002</v>
      </c>
      <c r="F1444">
        <v>19.814599999999999</v>
      </c>
      <c r="G1444">
        <v>0</v>
      </c>
      <c r="H1444">
        <v>48.668999999999997</v>
      </c>
      <c r="I1444">
        <v>0</v>
      </c>
      <c r="J1444">
        <v>1.2652500000000001E-3</v>
      </c>
      <c r="K1444">
        <v>0.99511499999999997</v>
      </c>
      <c r="L1444">
        <v>0</v>
      </c>
      <c r="M1444" t="s">
        <v>42</v>
      </c>
    </row>
    <row r="1445" spans="1:25" x14ac:dyDescent="0.25">
      <c r="A1445" t="s">
        <v>180</v>
      </c>
      <c r="B1445">
        <v>509.62700000000001</v>
      </c>
      <c r="C1445">
        <v>505.99799999999999</v>
      </c>
      <c r="D1445">
        <v>505.94200000000001</v>
      </c>
      <c r="E1445">
        <v>494.96</v>
      </c>
      <c r="F1445">
        <v>20.119599999999998</v>
      </c>
      <c r="G1445">
        <v>0</v>
      </c>
      <c r="H1445">
        <v>48.645699999999998</v>
      </c>
      <c r="I1445">
        <v>0</v>
      </c>
      <c r="J1445">
        <v>1.24799E-3</v>
      </c>
      <c r="K1445">
        <v>0.995116</v>
      </c>
      <c r="L1445">
        <v>0</v>
      </c>
      <c r="M1445" t="s">
        <v>42</v>
      </c>
    </row>
    <row r="1446" spans="1:25" x14ac:dyDescent="0.25">
      <c r="A1446" t="s">
        <v>180</v>
      </c>
      <c r="B1446">
        <v>497.98599999999999</v>
      </c>
      <c r="C1446">
        <v>494.351</v>
      </c>
      <c r="D1446">
        <v>494.29899999999998</v>
      </c>
      <c r="E1446">
        <v>483.53199999999998</v>
      </c>
      <c r="F1446">
        <v>19.836300000000001</v>
      </c>
      <c r="G1446">
        <v>0</v>
      </c>
      <c r="H1446">
        <v>48.572899999999997</v>
      </c>
      <c r="I1446">
        <v>0</v>
      </c>
      <c r="J1446">
        <v>1.31466E-3</v>
      </c>
      <c r="K1446">
        <v>0.995116</v>
      </c>
      <c r="L1446">
        <v>0</v>
      </c>
      <c r="M1446" t="s">
        <v>42</v>
      </c>
    </row>
    <row r="1447" spans="1:25" x14ac:dyDescent="0.25">
      <c r="A1447" t="s">
        <v>180</v>
      </c>
      <c r="B1447">
        <v>512.76499999999999</v>
      </c>
      <c r="C1447">
        <v>509.13900000000001</v>
      </c>
      <c r="D1447">
        <v>509.07900000000001</v>
      </c>
      <c r="E1447">
        <v>498.13799999999998</v>
      </c>
      <c r="F1447">
        <v>21.017199999999999</v>
      </c>
      <c r="G1447">
        <v>0</v>
      </c>
      <c r="H1447">
        <v>49.186900000000001</v>
      </c>
      <c r="I1447">
        <v>0</v>
      </c>
      <c r="J1447">
        <v>1.23858E-3</v>
      </c>
      <c r="K1447">
        <v>0.995116</v>
      </c>
      <c r="L1447">
        <v>0</v>
      </c>
      <c r="M1447" t="s">
        <v>42</v>
      </c>
    </row>
    <row r="1448" spans="1:25" x14ac:dyDescent="0.25">
      <c r="A1448" t="s">
        <v>180</v>
      </c>
      <c r="B1448">
        <v>507.755</v>
      </c>
      <c r="C1448">
        <v>503.87700000000001</v>
      </c>
      <c r="D1448">
        <v>503.78699999999998</v>
      </c>
      <c r="E1448">
        <v>493.10899999999998</v>
      </c>
      <c r="F1448">
        <v>19.841899999999999</v>
      </c>
      <c r="G1448">
        <v>0</v>
      </c>
      <c r="H1448">
        <v>48.3994</v>
      </c>
      <c r="I1448">
        <v>0</v>
      </c>
      <c r="J1448">
        <v>1.3012799999999999E-3</v>
      </c>
      <c r="K1448">
        <v>0.99511499999999997</v>
      </c>
      <c r="L1448">
        <v>0</v>
      </c>
      <c r="M1448" t="s">
        <v>42</v>
      </c>
    </row>
    <row r="1449" spans="1:25" x14ac:dyDescent="0.25">
      <c r="A1449" t="s">
        <v>180</v>
      </c>
      <c r="B1449">
        <v>497.84399999999999</v>
      </c>
      <c r="C1449">
        <v>494.21100000000001</v>
      </c>
      <c r="D1449">
        <v>494.15699999999998</v>
      </c>
      <c r="E1449">
        <v>483.255</v>
      </c>
      <c r="F1449">
        <v>19.532399999999999</v>
      </c>
      <c r="G1449">
        <v>0</v>
      </c>
      <c r="H1449">
        <v>47.893700000000003</v>
      </c>
      <c r="I1449">
        <v>0</v>
      </c>
      <c r="J1449">
        <v>1.25321E-3</v>
      </c>
      <c r="K1449">
        <v>0.99511499999999997</v>
      </c>
      <c r="L1449">
        <v>0</v>
      </c>
      <c r="M1449" t="s">
        <v>42</v>
      </c>
    </row>
    <row r="1450" spans="1:25" x14ac:dyDescent="0.25">
      <c r="A1450" t="s">
        <v>180</v>
      </c>
      <c r="B1450">
        <v>493.17500000000001</v>
      </c>
      <c r="C1450">
        <v>489.28199999999998</v>
      </c>
      <c r="D1450">
        <v>489.23099999999999</v>
      </c>
      <c r="E1450">
        <v>478.41199999999998</v>
      </c>
      <c r="F1450">
        <v>19.586200000000002</v>
      </c>
      <c r="G1450">
        <v>0</v>
      </c>
      <c r="H1450">
        <v>47.737900000000003</v>
      </c>
      <c r="I1450">
        <v>0</v>
      </c>
      <c r="J1450">
        <v>1.2338799999999999E-3</v>
      </c>
      <c r="K1450">
        <v>0.995116</v>
      </c>
      <c r="L1450">
        <v>0</v>
      </c>
      <c r="M1450" t="s">
        <v>42</v>
      </c>
    </row>
    <row r="1451" spans="1:25" x14ac:dyDescent="0.25">
      <c r="A1451" t="s">
        <v>180</v>
      </c>
      <c r="B1451">
        <v>500.738</v>
      </c>
      <c r="C1451">
        <v>497.10500000000002</v>
      </c>
      <c r="D1451">
        <v>497.04700000000003</v>
      </c>
      <c r="E1451">
        <v>486.14699999999999</v>
      </c>
      <c r="F1451">
        <v>20.616299999999999</v>
      </c>
      <c r="G1451">
        <v>0</v>
      </c>
      <c r="H1451">
        <v>47.767200000000003</v>
      </c>
      <c r="I1451">
        <v>0</v>
      </c>
      <c r="J1451">
        <v>1.4081899999999999E-3</v>
      </c>
      <c r="K1451">
        <v>0.99511499999999997</v>
      </c>
      <c r="L1451">
        <v>0</v>
      </c>
      <c r="M1451" t="s">
        <v>42</v>
      </c>
    </row>
    <row r="1452" spans="1:25" x14ac:dyDescent="0.25">
      <c r="A1452" t="s">
        <v>180</v>
      </c>
      <c r="B1452">
        <v>501.33300000000003</v>
      </c>
      <c r="C1452">
        <v>497.64499999999998</v>
      </c>
      <c r="D1452">
        <v>497.58600000000001</v>
      </c>
      <c r="E1452">
        <v>486.74</v>
      </c>
      <c r="F1452">
        <v>19.533999999999999</v>
      </c>
      <c r="G1452">
        <v>0</v>
      </c>
      <c r="H1452">
        <v>47.614699999999999</v>
      </c>
      <c r="I1452">
        <v>0</v>
      </c>
      <c r="J1452">
        <v>1.3330900000000001E-3</v>
      </c>
      <c r="K1452">
        <v>0.99511499999999997</v>
      </c>
      <c r="L1452">
        <v>0</v>
      </c>
      <c r="M1452" t="s">
        <v>42</v>
      </c>
    </row>
    <row r="1453" spans="1:25" x14ac:dyDescent="0.25">
      <c r="A1453" t="s">
        <v>180</v>
      </c>
      <c r="B1453">
        <v>502.31900000000002</v>
      </c>
      <c r="C1453">
        <v>498.15499999999997</v>
      </c>
      <c r="D1453">
        <v>498.09500000000003</v>
      </c>
      <c r="E1453">
        <v>487.17</v>
      </c>
      <c r="F1453">
        <v>20.489899999999999</v>
      </c>
      <c r="G1453">
        <v>0</v>
      </c>
      <c r="H1453">
        <v>47.8474</v>
      </c>
      <c r="I1453">
        <v>0</v>
      </c>
      <c r="J1453">
        <v>1.2322800000000001E-3</v>
      </c>
      <c r="K1453">
        <v>0.99510699999999996</v>
      </c>
      <c r="L1453">
        <v>0</v>
      </c>
      <c r="M1453" t="s">
        <v>42</v>
      </c>
    </row>
    <row r="1454" spans="1:25" x14ac:dyDescent="0.25">
      <c r="A1454" t="s">
        <v>180</v>
      </c>
      <c r="B1454">
        <v>499.892</v>
      </c>
      <c r="C1454">
        <v>496.21899999999999</v>
      </c>
      <c r="D1454">
        <v>496.16800000000001</v>
      </c>
      <c r="E1454">
        <v>485.39499999999998</v>
      </c>
      <c r="F1454">
        <v>19.515499999999999</v>
      </c>
      <c r="G1454">
        <v>0</v>
      </c>
      <c r="H1454">
        <v>47.810899999999997</v>
      </c>
      <c r="I1454">
        <v>0</v>
      </c>
      <c r="J1454">
        <v>1.24171E-3</v>
      </c>
      <c r="K1454">
        <v>0.99511499999999997</v>
      </c>
      <c r="L1454">
        <v>0</v>
      </c>
      <c r="M1454" t="s">
        <v>42</v>
      </c>
    </row>
    <row r="1455" spans="1:25" x14ac:dyDescent="0.25">
      <c r="A1455" t="s">
        <v>180</v>
      </c>
      <c r="B1455">
        <v>493.13200000000001</v>
      </c>
      <c r="C1455">
        <v>489.5</v>
      </c>
      <c r="D1455">
        <v>489.43799999999999</v>
      </c>
      <c r="E1455">
        <v>478.53399999999999</v>
      </c>
      <c r="F1455">
        <v>19.768999999999998</v>
      </c>
      <c r="G1455">
        <v>0</v>
      </c>
      <c r="H1455">
        <v>48.393599999999999</v>
      </c>
      <c r="I1455">
        <v>0</v>
      </c>
      <c r="J1455">
        <v>1.2314299999999999E-3</v>
      </c>
      <c r="K1455">
        <v>0.995116</v>
      </c>
      <c r="L1455">
        <v>0</v>
      </c>
      <c r="M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180</v>
      </c>
      <c r="B1456">
        <v>503.86399999999998</v>
      </c>
      <c r="C1456">
        <v>500.22899999999998</v>
      </c>
      <c r="D1456">
        <v>500.17099999999999</v>
      </c>
      <c r="E1456">
        <v>489.27499999999998</v>
      </c>
      <c r="F1456">
        <v>19.582799999999999</v>
      </c>
      <c r="G1456">
        <v>0</v>
      </c>
      <c r="H1456">
        <v>47.665700000000001</v>
      </c>
      <c r="I1456">
        <v>0</v>
      </c>
      <c r="J1456">
        <v>1.2300499999999999E-3</v>
      </c>
      <c r="K1456">
        <v>0.99511400000000005</v>
      </c>
      <c r="L1456">
        <v>0</v>
      </c>
      <c r="M1456" t="s">
        <v>42</v>
      </c>
      <c r="R1456">
        <f>AVERAGE(B1407:B1456)</f>
        <v>505.25218000000024</v>
      </c>
      <c r="S1456">
        <f>AVERAGE(C1407:C1456)</f>
        <v>501.46831999999978</v>
      </c>
      <c r="U1456">
        <f>_xlfn.VAR.P(B1407:B1456)</f>
        <v>76.931627067600019</v>
      </c>
      <c r="V1456">
        <f>_xlfn.VAR.P(C1407:C1456)</f>
        <v>76.940386977599985</v>
      </c>
      <c r="X1456">
        <f>1.96*SQRT(U1456)/50</f>
        <v>0.34382585042017544</v>
      </c>
      <c r="Y1456">
        <f>1.96*SQRT(V1456)/50</f>
        <v>0.34384542492995201</v>
      </c>
    </row>
    <row r="1457" spans="1:15" x14ac:dyDescent="0.25">
      <c r="A1457" t="s">
        <v>180</v>
      </c>
      <c r="B1457">
        <v>25444.8632</v>
      </c>
      <c r="C1457" t="s">
        <v>36</v>
      </c>
    </row>
    <row r="1458" spans="1:15" x14ac:dyDescent="0.25">
      <c r="A1458" t="s">
        <v>181</v>
      </c>
      <c r="B1458">
        <v>528.923</v>
      </c>
      <c r="C1458">
        <v>465.46100000000001</v>
      </c>
      <c r="D1458">
        <v>465.40600000000001</v>
      </c>
      <c r="E1458">
        <v>454.54199999999997</v>
      </c>
      <c r="F1458">
        <v>19.1572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1.23153E-3</v>
      </c>
      <c r="M1458">
        <v>0.99511400000000005</v>
      </c>
      <c r="N1458">
        <v>0</v>
      </c>
      <c r="O1458" t="s">
        <v>42</v>
      </c>
    </row>
    <row r="1459" spans="1:15" x14ac:dyDescent="0.25">
      <c r="A1459" t="s">
        <v>181</v>
      </c>
      <c r="B1459">
        <v>525.97799999999995</v>
      </c>
      <c r="C1459">
        <v>461.44600000000003</v>
      </c>
      <c r="D1459">
        <v>461.392</v>
      </c>
      <c r="E1459">
        <v>450.483</v>
      </c>
      <c r="F1459">
        <v>19.6738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1.2413000000000001E-3</v>
      </c>
      <c r="M1459">
        <v>0.995116</v>
      </c>
      <c r="N1459">
        <v>0</v>
      </c>
      <c r="O1459" t="s">
        <v>42</v>
      </c>
    </row>
    <row r="1460" spans="1:15" x14ac:dyDescent="0.25">
      <c r="A1460" t="s">
        <v>181</v>
      </c>
      <c r="B1460">
        <v>532.84799999999996</v>
      </c>
      <c r="C1460">
        <v>470.31099999999998</v>
      </c>
      <c r="D1460">
        <v>470.25400000000002</v>
      </c>
      <c r="E1460">
        <v>459.02199999999999</v>
      </c>
      <c r="F1460">
        <v>19.5078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1.2301300000000001E-3</v>
      </c>
      <c r="M1460">
        <v>0.99511400000000005</v>
      </c>
      <c r="N1460">
        <v>0</v>
      </c>
      <c r="O1460" t="s">
        <v>42</v>
      </c>
    </row>
    <row r="1461" spans="1:15" x14ac:dyDescent="0.25">
      <c r="A1461" t="s">
        <v>181</v>
      </c>
      <c r="B1461">
        <v>530.23299999999995</v>
      </c>
      <c r="C1461">
        <v>467.565</v>
      </c>
      <c r="D1461">
        <v>467.51299999999998</v>
      </c>
      <c r="E1461">
        <v>456.74200000000002</v>
      </c>
      <c r="F1461">
        <v>19.538499999999999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1.2300600000000001E-3</v>
      </c>
      <c r="M1461">
        <v>0.99511400000000005</v>
      </c>
      <c r="N1461">
        <v>0</v>
      </c>
      <c r="O1461" t="s">
        <v>42</v>
      </c>
    </row>
    <row r="1462" spans="1:15" x14ac:dyDescent="0.25">
      <c r="A1462" t="s">
        <v>181</v>
      </c>
      <c r="B1462">
        <v>534.35</v>
      </c>
      <c r="C1462">
        <v>470.29500000000002</v>
      </c>
      <c r="D1462">
        <v>470.23899999999998</v>
      </c>
      <c r="E1462">
        <v>459.10399999999998</v>
      </c>
      <c r="F1462">
        <v>19.4314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1.23218E-3</v>
      </c>
      <c r="M1462">
        <v>0.99511499999999997</v>
      </c>
      <c r="N1462">
        <v>0</v>
      </c>
      <c r="O1462" t="s">
        <v>42</v>
      </c>
    </row>
    <row r="1463" spans="1:15" x14ac:dyDescent="0.25">
      <c r="A1463" t="s">
        <v>181</v>
      </c>
      <c r="B1463">
        <v>531.08500000000004</v>
      </c>
      <c r="C1463">
        <v>468.03399999999999</v>
      </c>
      <c r="D1463">
        <v>467.98099999999999</v>
      </c>
      <c r="E1463">
        <v>457.14600000000002</v>
      </c>
      <c r="F1463">
        <v>19.476600000000001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1.2449799999999999E-3</v>
      </c>
      <c r="M1463">
        <v>0.995116</v>
      </c>
      <c r="N1463">
        <v>0</v>
      </c>
      <c r="O1463" t="s">
        <v>42</v>
      </c>
    </row>
    <row r="1464" spans="1:15" x14ac:dyDescent="0.25">
      <c r="A1464" t="s">
        <v>181</v>
      </c>
      <c r="B1464">
        <v>534.80899999999997</v>
      </c>
      <c r="C1464">
        <v>470.23500000000001</v>
      </c>
      <c r="D1464">
        <v>470.18400000000003</v>
      </c>
      <c r="E1464">
        <v>459.488</v>
      </c>
      <c r="F1464">
        <v>19.721399999999999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1.23251E-3</v>
      </c>
      <c r="M1464">
        <v>0.995116</v>
      </c>
      <c r="N1464">
        <v>0</v>
      </c>
      <c r="O1464" t="s">
        <v>42</v>
      </c>
    </row>
    <row r="1465" spans="1:15" x14ac:dyDescent="0.25">
      <c r="A1465" t="s">
        <v>181</v>
      </c>
      <c r="B1465">
        <v>536.19299999999998</v>
      </c>
      <c r="C1465">
        <v>471.185</v>
      </c>
      <c r="D1465">
        <v>471.13099999999997</v>
      </c>
      <c r="E1465">
        <v>457.76</v>
      </c>
      <c r="F1465">
        <v>19.5899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1.29612E-3</v>
      </c>
      <c r="M1465">
        <v>0.99511499999999997</v>
      </c>
      <c r="N1465">
        <v>0</v>
      </c>
      <c r="O1465" t="s">
        <v>42</v>
      </c>
    </row>
    <row r="1466" spans="1:15" x14ac:dyDescent="0.25">
      <c r="A1466" t="s">
        <v>181</v>
      </c>
      <c r="B1466">
        <v>533.52300000000002</v>
      </c>
      <c r="C1466">
        <v>470.96</v>
      </c>
      <c r="D1466">
        <v>470.90800000000002</v>
      </c>
      <c r="E1466">
        <v>459.85199999999998</v>
      </c>
      <c r="F1466">
        <v>19.5015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1.23661E-3</v>
      </c>
      <c r="M1466">
        <v>0.995116</v>
      </c>
      <c r="N1466">
        <v>0</v>
      </c>
      <c r="O1466" t="s">
        <v>42</v>
      </c>
    </row>
    <row r="1467" spans="1:15" x14ac:dyDescent="0.25">
      <c r="A1467" t="s">
        <v>181</v>
      </c>
      <c r="B1467">
        <v>534.19500000000005</v>
      </c>
      <c r="C1467">
        <v>470.74799999999999</v>
      </c>
      <c r="D1467">
        <v>470.69299999999998</v>
      </c>
      <c r="E1467">
        <v>459.89800000000002</v>
      </c>
      <c r="F1467">
        <v>19.5654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1.2362600000000001E-3</v>
      </c>
      <c r="M1467">
        <v>0.99511499999999997</v>
      </c>
      <c r="N1467">
        <v>0</v>
      </c>
      <c r="O1467" t="s">
        <v>42</v>
      </c>
    </row>
    <row r="1468" spans="1:15" x14ac:dyDescent="0.25">
      <c r="A1468" t="s">
        <v>181</v>
      </c>
      <c r="B1468">
        <v>533.29100000000005</v>
      </c>
      <c r="C1468">
        <v>469.49799999999999</v>
      </c>
      <c r="D1468">
        <v>469.44400000000002</v>
      </c>
      <c r="E1468">
        <v>458.61700000000002</v>
      </c>
      <c r="F1468">
        <v>19.5426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1.2363599999999999E-3</v>
      </c>
      <c r="M1468">
        <v>0.99511499999999997</v>
      </c>
      <c r="N1468">
        <v>0</v>
      </c>
      <c r="O1468" t="s">
        <v>42</v>
      </c>
    </row>
    <row r="1469" spans="1:15" x14ac:dyDescent="0.25">
      <c r="A1469" t="s">
        <v>181</v>
      </c>
      <c r="B1469">
        <v>535.64499999999998</v>
      </c>
      <c r="C1469">
        <v>470.48500000000001</v>
      </c>
      <c r="D1469">
        <v>470.42899999999997</v>
      </c>
      <c r="E1469">
        <v>459.56599999999997</v>
      </c>
      <c r="F1469">
        <v>19.5306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1.2546499999999999E-3</v>
      </c>
      <c r="M1469">
        <v>0.99511499999999997</v>
      </c>
      <c r="N1469">
        <v>0</v>
      </c>
      <c r="O1469" t="s">
        <v>42</v>
      </c>
    </row>
    <row r="1470" spans="1:15" x14ac:dyDescent="0.25">
      <c r="A1470" t="s">
        <v>181</v>
      </c>
      <c r="B1470">
        <v>532.18499999999995</v>
      </c>
      <c r="C1470">
        <v>469.26600000000002</v>
      </c>
      <c r="D1470">
        <v>469.21300000000002</v>
      </c>
      <c r="E1470">
        <v>458.47899999999998</v>
      </c>
      <c r="F1470">
        <v>19.356200000000001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1.25478E-3</v>
      </c>
      <c r="M1470">
        <v>0.995116</v>
      </c>
      <c r="N1470">
        <v>0</v>
      </c>
      <c r="O1470" t="s">
        <v>42</v>
      </c>
    </row>
    <row r="1471" spans="1:15" x14ac:dyDescent="0.25">
      <c r="A1471" t="s">
        <v>181</v>
      </c>
      <c r="B1471">
        <v>538.17600000000004</v>
      </c>
      <c r="C1471">
        <v>474.08100000000002</v>
      </c>
      <c r="D1471">
        <v>474.02600000000001</v>
      </c>
      <c r="E1471">
        <v>463.02499999999998</v>
      </c>
      <c r="F1471">
        <v>19.536200000000001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1.2473199999999999E-3</v>
      </c>
      <c r="M1471">
        <v>0.995116</v>
      </c>
      <c r="N1471">
        <v>0</v>
      </c>
      <c r="O1471" t="s">
        <v>42</v>
      </c>
    </row>
    <row r="1472" spans="1:15" x14ac:dyDescent="0.25">
      <c r="A1472" t="s">
        <v>181</v>
      </c>
      <c r="B1472">
        <v>535.93299999999999</v>
      </c>
      <c r="C1472">
        <v>472.64699999999999</v>
      </c>
      <c r="D1472">
        <v>472.59500000000003</v>
      </c>
      <c r="E1472">
        <v>461.86</v>
      </c>
      <c r="F1472">
        <v>19.407399999999999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1.2300600000000001E-3</v>
      </c>
      <c r="M1472">
        <v>0.995116</v>
      </c>
      <c r="N1472">
        <v>0</v>
      </c>
      <c r="O1472" t="s">
        <v>42</v>
      </c>
    </row>
    <row r="1473" spans="1:15" x14ac:dyDescent="0.25">
      <c r="A1473" t="s">
        <v>181</v>
      </c>
      <c r="B1473">
        <v>535.86900000000003</v>
      </c>
      <c r="C1473">
        <v>473.66399999999999</v>
      </c>
      <c r="D1473">
        <v>473.608</v>
      </c>
      <c r="E1473">
        <v>462.72699999999998</v>
      </c>
      <c r="F1473">
        <v>19.802600000000002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1.2422900000000001E-3</v>
      </c>
      <c r="M1473">
        <v>0.99511400000000005</v>
      </c>
      <c r="N1473">
        <v>0</v>
      </c>
      <c r="O1473" t="s">
        <v>42</v>
      </c>
    </row>
    <row r="1474" spans="1:15" x14ac:dyDescent="0.25">
      <c r="A1474" t="s">
        <v>181</v>
      </c>
      <c r="B1474">
        <v>533.48099999999999</v>
      </c>
      <c r="C1474">
        <v>470.185</v>
      </c>
      <c r="D1474">
        <v>470.13200000000001</v>
      </c>
      <c r="E1474">
        <v>459.37900000000002</v>
      </c>
      <c r="F1474">
        <v>19.3383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1.23066E-3</v>
      </c>
      <c r="M1474">
        <v>0.99511499999999997</v>
      </c>
      <c r="N1474">
        <v>0</v>
      </c>
      <c r="O1474" t="s">
        <v>42</v>
      </c>
    </row>
    <row r="1475" spans="1:15" x14ac:dyDescent="0.25">
      <c r="A1475" t="s">
        <v>181</v>
      </c>
      <c r="B1475">
        <v>544.52800000000002</v>
      </c>
      <c r="C1475">
        <v>479.358</v>
      </c>
      <c r="D1475">
        <v>479.3</v>
      </c>
      <c r="E1475">
        <v>468.57799999999997</v>
      </c>
      <c r="F1475">
        <v>19.665400000000002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1.2328300000000001E-3</v>
      </c>
      <c r="M1475">
        <v>0.995116</v>
      </c>
      <c r="N1475">
        <v>0</v>
      </c>
      <c r="O1475" t="s">
        <v>42</v>
      </c>
    </row>
    <row r="1476" spans="1:15" x14ac:dyDescent="0.25">
      <c r="A1476" t="s">
        <v>181</v>
      </c>
      <c r="B1476">
        <v>534.37800000000004</v>
      </c>
      <c r="C1476">
        <v>467.41</v>
      </c>
      <c r="D1476">
        <v>467.15800000000002</v>
      </c>
      <c r="E1476">
        <v>456.04300000000001</v>
      </c>
      <c r="F1476">
        <v>19.5578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1.2362300000000001E-3</v>
      </c>
      <c r="M1476">
        <v>0.995116</v>
      </c>
      <c r="N1476">
        <v>0</v>
      </c>
      <c r="O1476" t="s">
        <v>42</v>
      </c>
    </row>
    <row r="1477" spans="1:15" x14ac:dyDescent="0.25">
      <c r="A1477" t="s">
        <v>181</v>
      </c>
      <c r="B1477">
        <v>545.173</v>
      </c>
      <c r="C1477">
        <v>478.44499999999999</v>
      </c>
      <c r="D1477">
        <v>478.39299999999997</v>
      </c>
      <c r="E1477">
        <v>467.226</v>
      </c>
      <c r="F1477">
        <v>19.3767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1.2326800000000001E-3</v>
      </c>
      <c r="M1477">
        <v>0.995116</v>
      </c>
      <c r="N1477">
        <v>0</v>
      </c>
      <c r="O1477" t="s">
        <v>42</v>
      </c>
    </row>
    <row r="1478" spans="1:15" x14ac:dyDescent="0.25">
      <c r="A1478" t="s">
        <v>181</v>
      </c>
      <c r="B1478">
        <v>535.55999999999995</v>
      </c>
      <c r="C1478">
        <v>471.75</v>
      </c>
      <c r="D1478">
        <v>471.68700000000001</v>
      </c>
      <c r="E1478">
        <v>460.90100000000001</v>
      </c>
      <c r="F1478">
        <v>19.526399999999999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1.3992E-3</v>
      </c>
      <c r="M1478">
        <v>0.99511499999999997</v>
      </c>
      <c r="N1478">
        <v>0</v>
      </c>
      <c r="O1478" t="s">
        <v>42</v>
      </c>
    </row>
    <row r="1479" spans="1:15" x14ac:dyDescent="0.25">
      <c r="A1479" t="s">
        <v>181</v>
      </c>
      <c r="B1479">
        <v>533.93100000000004</v>
      </c>
      <c r="C1479">
        <v>471.90600000000001</v>
      </c>
      <c r="D1479">
        <v>471.85</v>
      </c>
      <c r="E1479">
        <v>461.05700000000002</v>
      </c>
      <c r="F1479">
        <v>19.5351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1.44199E-3</v>
      </c>
      <c r="M1479">
        <v>0.995116</v>
      </c>
      <c r="N1479">
        <v>0</v>
      </c>
      <c r="O1479" t="s">
        <v>42</v>
      </c>
    </row>
    <row r="1480" spans="1:15" x14ac:dyDescent="0.25">
      <c r="A1480" t="s">
        <v>181</v>
      </c>
      <c r="B1480">
        <v>534.125</v>
      </c>
      <c r="C1480">
        <v>472.23399999999998</v>
      </c>
      <c r="D1480">
        <v>472.17599999999999</v>
      </c>
      <c r="E1480">
        <v>461.32100000000003</v>
      </c>
      <c r="F1480">
        <v>19.985700000000001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1.2415499999999999E-3</v>
      </c>
      <c r="M1480">
        <v>0.995116</v>
      </c>
      <c r="N1480">
        <v>0</v>
      </c>
      <c r="O1480" t="s">
        <v>42</v>
      </c>
    </row>
    <row r="1481" spans="1:15" x14ac:dyDescent="0.25">
      <c r="A1481" t="s">
        <v>181</v>
      </c>
      <c r="B1481">
        <v>526.79899999999998</v>
      </c>
      <c r="C1481">
        <v>464.012</v>
      </c>
      <c r="D1481">
        <v>463.95800000000003</v>
      </c>
      <c r="E1481">
        <v>453.10500000000002</v>
      </c>
      <c r="F1481">
        <v>19.773499999999999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1.2310000000000001E-3</v>
      </c>
      <c r="M1481">
        <v>0.99511499999999997</v>
      </c>
      <c r="N1481">
        <v>0</v>
      </c>
      <c r="O1481" t="s">
        <v>42</v>
      </c>
    </row>
    <row r="1482" spans="1:15" x14ac:dyDescent="0.25">
      <c r="A1482" t="s">
        <v>181</v>
      </c>
      <c r="B1482">
        <v>540.95100000000002</v>
      </c>
      <c r="C1482">
        <v>476.37799999999999</v>
      </c>
      <c r="D1482">
        <v>476.31900000000002</v>
      </c>
      <c r="E1482">
        <v>465.48200000000003</v>
      </c>
      <c r="F1482">
        <v>19.507200000000001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1.2302700000000001E-3</v>
      </c>
      <c r="M1482">
        <v>0.995116</v>
      </c>
      <c r="N1482">
        <v>0</v>
      </c>
      <c r="O1482" t="s">
        <v>42</v>
      </c>
    </row>
    <row r="1483" spans="1:15" x14ac:dyDescent="0.25">
      <c r="A1483" t="s">
        <v>181</v>
      </c>
      <c r="B1483">
        <v>533.70899999999995</v>
      </c>
      <c r="C1483">
        <v>467.60700000000003</v>
      </c>
      <c r="D1483">
        <v>467.55399999999997</v>
      </c>
      <c r="E1483">
        <v>456.52499999999998</v>
      </c>
      <c r="F1483">
        <v>19.633400000000002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1.2303100000000001E-3</v>
      </c>
      <c r="M1483">
        <v>0.99511499999999997</v>
      </c>
      <c r="N1483">
        <v>0</v>
      </c>
      <c r="O1483" t="s">
        <v>42</v>
      </c>
    </row>
    <row r="1484" spans="1:15" x14ac:dyDescent="0.25">
      <c r="A1484" t="s">
        <v>181</v>
      </c>
      <c r="B1484">
        <v>542.25099999999998</v>
      </c>
      <c r="C1484">
        <v>476.74299999999999</v>
      </c>
      <c r="D1484">
        <v>476.68400000000003</v>
      </c>
      <c r="E1484">
        <v>463.00400000000002</v>
      </c>
      <c r="F1484">
        <v>19.7394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1.25074E-3</v>
      </c>
      <c r="M1484">
        <v>0.995116</v>
      </c>
      <c r="N1484">
        <v>0</v>
      </c>
      <c r="O1484" t="s">
        <v>42</v>
      </c>
    </row>
    <row r="1485" spans="1:15" x14ac:dyDescent="0.25">
      <c r="A1485" t="s">
        <v>181</v>
      </c>
      <c r="B1485">
        <v>537.279</v>
      </c>
      <c r="C1485">
        <v>471.29599999999999</v>
      </c>
      <c r="D1485">
        <v>471.23899999999998</v>
      </c>
      <c r="E1485">
        <v>460.43099999999998</v>
      </c>
      <c r="F1485">
        <v>19.718299999999999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1.2381099999999999E-3</v>
      </c>
      <c r="M1485">
        <v>0.99511499999999997</v>
      </c>
      <c r="N1485">
        <v>0</v>
      </c>
      <c r="O1485" t="s">
        <v>42</v>
      </c>
    </row>
    <row r="1486" spans="1:15" x14ac:dyDescent="0.25">
      <c r="A1486" t="s">
        <v>181</v>
      </c>
      <c r="B1486">
        <v>541.25099999999998</v>
      </c>
      <c r="C1486">
        <v>475.471</v>
      </c>
      <c r="D1486">
        <v>475.41500000000002</v>
      </c>
      <c r="E1486">
        <v>464.524</v>
      </c>
      <c r="F1486">
        <v>19.960100000000001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1.25504E-3</v>
      </c>
      <c r="M1486">
        <v>0.995116</v>
      </c>
      <c r="N1486">
        <v>0</v>
      </c>
      <c r="O1486" t="s">
        <v>42</v>
      </c>
    </row>
    <row r="1487" spans="1:15" x14ac:dyDescent="0.25">
      <c r="A1487" t="s">
        <v>181</v>
      </c>
      <c r="B1487">
        <v>540.02599999999995</v>
      </c>
      <c r="C1487">
        <v>473.90800000000002</v>
      </c>
      <c r="D1487">
        <v>473.84199999999998</v>
      </c>
      <c r="E1487">
        <v>463.03199999999998</v>
      </c>
      <c r="F1487">
        <v>19.8719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1.2835699999999999E-3</v>
      </c>
      <c r="M1487">
        <v>0.99511499999999997</v>
      </c>
      <c r="N1487">
        <v>0</v>
      </c>
      <c r="O1487" t="s">
        <v>42</v>
      </c>
    </row>
    <row r="1488" spans="1:15" x14ac:dyDescent="0.25">
      <c r="A1488" t="s">
        <v>181</v>
      </c>
      <c r="B1488">
        <v>536.84</v>
      </c>
      <c r="C1488">
        <v>474.05099999999999</v>
      </c>
      <c r="D1488">
        <v>473.99200000000002</v>
      </c>
      <c r="E1488">
        <v>462.94900000000001</v>
      </c>
      <c r="F1488">
        <v>19.9971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1.2868000000000001E-3</v>
      </c>
      <c r="M1488">
        <v>0.99511499999999997</v>
      </c>
      <c r="N1488">
        <v>0</v>
      </c>
      <c r="O1488" t="s">
        <v>42</v>
      </c>
    </row>
    <row r="1489" spans="1:15" x14ac:dyDescent="0.25">
      <c r="A1489" t="s">
        <v>181</v>
      </c>
      <c r="B1489">
        <v>539.58399999999995</v>
      </c>
      <c r="C1489">
        <v>471.86700000000002</v>
      </c>
      <c r="D1489">
        <v>471.81099999999998</v>
      </c>
      <c r="E1489">
        <v>460.93900000000002</v>
      </c>
      <c r="F1489">
        <v>19.839200000000002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1.2302400000000001E-3</v>
      </c>
      <c r="M1489">
        <v>0.99511499999999997</v>
      </c>
      <c r="N1489">
        <v>0</v>
      </c>
      <c r="O1489" t="s">
        <v>42</v>
      </c>
    </row>
    <row r="1490" spans="1:15" x14ac:dyDescent="0.25">
      <c r="A1490" t="s">
        <v>181</v>
      </c>
      <c r="B1490">
        <v>536.50699999999995</v>
      </c>
      <c r="C1490">
        <v>471.14800000000002</v>
      </c>
      <c r="D1490">
        <v>471.09199999999998</v>
      </c>
      <c r="E1490">
        <v>460.262</v>
      </c>
      <c r="F1490">
        <v>19.4453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1.25497E-3</v>
      </c>
      <c r="M1490">
        <v>0.99511499999999997</v>
      </c>
      <c r="N1490">
        <v>0</v>
      </c>
      <c r="O1490" t="s">
        <v>42</v>
      </c>
    </row>
    <row r="1491" spans="1:15" x14ac:dyDescent="0.25">
      <c r="A1491" t="s">
        <v>181</v>
      </c>
      <c r="B1491">
        <v>545.23500000000001</v>
      </c>
      <c r="C1491">
        <v>478.46899999999999</v>
      </c>
      <c r="D1491">
        <v>478.39600000000002</v>
      </c>
      <c r="E1491">
        <v>467.197</v>
      </c>
      <c r="F1491">
        <v>19.739699999999999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1.44875E-3</v>
      </c>
      <c r="M1491">
        <v>0.99511499999999997</v>
      </c>
      <c r="N1491">
        <v>0</v>
      </c>
      <c r="O1491" t="s">
        <v>42</v>
      </c>
    </row>
    <row r="1492" spans="1:15" x14ac:dyDescent="0.25">
      <c r="A1492" t="s">
        <v>181</v>
      </c>
      <c r="B1492">
        <v>543.36599999999999</v>
      </c>
      <c r="C1492">
        <v>476.96199999999999</v>
      </c>
      <c r="D1492">
        <v>476.90899999999999</v>
      </c>
      <c r="E1492">
        <v>465.61</v>
      </c>
      <c r="F1492">
        <v>19.608799999999999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1.2673199999999999E-3</v>
      </c>
      <c r="M1492">
        <v>0.995116</v>
      </c>
      <c r="N1492">
        <v>0</v>
      </c>
      <c r="O1492" t="s">
        <v>42</v>
      </c>
    </row>
    <row r="1493" spans="1:15" x14ac:dyDescent="0.25">
      <c r="A1493" t="s">
        <v>181</v>
      </c>
      <c r="B1493">
        <v>536.90499999999997</v>
      </c>
      <c r="C1493">
        <v>472.65699999999998</v>
      </c>
      <c r="D1493">
        <v>472.596</v>
      </c>
      <c r="E1493">
        <v>461.72</v>
      </c>
      <c r="F1493">
        <v>19.640599999999999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1.41815E-3</v>
      </c>
      <c r="M1493">
        <v>0.99511499999999997</v>
      </c>
      <c r="N1493">
        <v>0</v>
      </c>
      <c r="O1493" t="s">
        <v>42</v>
      </c>
    </row>
    <row r="1494" spans="1:15" x14ac:dyDescent="0.25">
      <c r="A1494" t="s">
        <v>181</v>
      </c>
      <c r="B1494">
        <v>531.21100000000001</v>
      </c>
      <c r="C1494">
        <v>468.84100000000001</v>
      </c>
      <c r="D1494">
        <v>468.78800000000001</v>
      </c>
      <c r="E1494">
        <v>457.75599999999997</v>
      </c>
      <c r="F1494">
        <v>19.920100000000001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1.2446499999999999E-3</v>
      </c>
      <c r="M1494">
        <v>0.995116</v>
      </c>
      <c r="N1494">
        <v>0</v>
      </c>
      <c r="O1494" t="s">
        <v>42</v>
      </c>
    </row>
    <row r="1495" spans="1:15" x14ac:dyDescent="0.25">
      <c r="A1495" t="s">
        <v>181</v>
      </c>
      <c r="B1495">
        <v>540.99699999999996</v>
      </c>
      <c r="C1495">
        <v>475.553</v>
      </c>
      <c r="D1495">
        <v>475.49200000000002</v>
      </c>
      <c r="E1495">
        <v>464.62599999999998</v>
      </c>
      <c r="F1495">
        <v>19.6493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1.4694300000000001E-3</v>
      </c>
      <c r="M1495">
        <v>0.995116</v>
      </c>
      <c r="N1495">
        <v>0</v>
      </c>
      <c r="O1495" t="s">
        <v>42</v>
      </c>
    </row>
    <row r="1496" spans="1:15" x14ac:dyDescent="0.25">
      <c r="A1496" t="s">
        <v>181</v>
      </c>
      <c r="B1496">
        <v>535.33100000000002</v>
      </c>
      <c r="C1496">
        <v>469.76900000000001</v>
      </c>
      <c r="D1496">
        <v>469.71300000000002</v>
      </c>
      <c r="E1496">
        <v>458.82799999999997</v>
      </c>
      <c r="F1496">
        <v>19.7514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1.50249E-3</v>
      </c>
      <c r="M1496">
        <v>0.995116</v>
      </c>
      <c r="N1496">
        <v>0</v>
      </c>
      <c r="O1496" t="s">
        <v>42</v>
      </c>
    </row>
    <row r="1497" spans="1:15" x14ac:dyDescent="0.25">
      <c r="A1497" t="s">
        <v>181</v>
      </c>
      <c r="B1497">
        <v>537.71699999999998</v>
      </c>
      <c r="C1497">
        <v>475.82499999999999</v>
      </c>
      <c r="D1497">
        <v>475.767</v>
      </c>
      <c r="E1497">
        <v>464.85</v>
      </c>
      <c r="F1497">
        <v>19.622900000000001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1.23076E-3</v>
      </c>
      <c r="M1497">
        <v>0.99511499999999997</v>
      </c>
      <c r="N1497">
        <v>0</v>
      </c>
      <c r="O1497" t="s">
        <v>42</v>
      </c>
    </row>
    <row r="1498" spans="1:15" x14ac:dyDescent="0.25">
      <c r="A1498" t="s">
        <v>181</v>
      </c>
      <c r="B1498">
        <v>533.88</v>
      </c>
      <c r="C1498">
        <v>468.197</v>
      </c>
      <c r="D1498">
        <v>468.125</v>
      </c>
      <c r="E1498">
        <v>457.28300000000002</v>
      </c>
      <c r="F1498">
        <v>19.573499999999999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1.2445900000000001E-3</v>
      </c>
      <c r="M1498">
        <v>0.995116</v>
      </c>
      <c r="N1498">
        <v>0</v>
      </c>
      <c r="O1498" t="s">
        <v>42</v>
      </c>
    </row>
    <row r="1499" spans="1:15" x14ac:dyDescent="0.25">
      <c r="A1499" t="s">
        <v>181</v>
      </c>
      <c r="B1499">
        <v>532.971</v>
      </c>
      <c r="C1499">
        <v>469.154</v>
      </c>
      <c r="D1499">
        <v>469.09800000000001</v>
      </c>
      <c r="E1499">
        <v>458.10599999999999</v>
      </c>
      <c r="F1499">
        <v>19.712599999999998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1.2902E-3</v>
      </c>
      <c r="M1499">
        <v>0.99511400000000005</v>
      </c>
      <c r="N1499">
        <v>0</v>
      </c>
      <c r="O1499" t="s">
        <v>42</v>
      </c>
    </row>
    <row r="1500" spans="1:15" x14ac:dyDescent="0.25">
      <c r="A1500" t="s">
        <v>181</v>
      </c>
      <c r="B1500">
        <v>537.82799999999997</v>
      </c>
      <c r="C1500">
        <v>474.40800000000002</v>
      </c>
      <c r="D1500">
        <v>474.351</v>
      </c>
      <c r="E1500">
        <v>463.38099999999997</v>
      </c>
      <c r="F1500">
        <v>19.626300000000001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1.2410500000000001E-3</v>
      </c>
      <c r="M1500">
        <v>0.99511499999999997</v>
      </c>
      <c r="N1500">
        <v>0</v>
      </c>
      <c r="O1500" t="s">
        <v>42</v>
      </c>
    </row>
    <row r="1501" spans="1:15" x14ac:dyDescent="0.25">
      <c r="A1501" t="s">
        <v>181</v>
      </c>
      <c r="B1501">
        <v>543.39300000000003</v>
      </c>
      <c r="C1501">
        <v>478.88799999999998</v>
      </c>
      <c r="D1501">
        <v>478.81799999999998</v>
      </c>
      <c r="E1501">
        <v>467.61399999999998</v>
      </c>
      <c r="F1501">
        <v>20.568100000000001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1.2315E-3</v>
      </c>
      <c r="M1501">
        <v>0.99511499999999997</v>
      </c>
      <c r="N1501">
        <v>0</v>
      </c>
      <c r="O1501" t="s">
        <v>42</v>
      </c>
    </row>
    <row r="1502" spans="1:15" x14ac:dyDescent="0.25">
      <c r="A1502" t="s">
        <v>181</v>
      </c>
      <c r="B1502">
        <v>543.31299999999999</v>
      </c>
      <c r="C1502">
        <v>475.53500000000003</v>
      </c>
      <c r="D1502">
        <v>475.46600000000001</v>
      </c>
      <c r="E1502">
        <v>464.40899999999999</v>
      </c>
      <c r="F1502">
        <v>20.153600000000001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1.511E-3</v>
      </c>
      <c r="M1502">
        <v>0.99511499999999997</v>
      </c>
      <c r="N1502">
        <v>0</v>
      </c>
      <c r="O1502" t="s">
        <v>42</v>
      </c>
    </row>
    <row r="1503" spans="1:15" x14ac:dyDescent="0.25">
      <c r="A1503" t="s">
        <v>181</v>
      </c>
      <c r="B1503">
        <v>543.93499999999995</v>
      </c>
      <c r="C1503">
        <v>477.5</v>
      </c>
      <c r="D1503">
        <v>477.43200000000002</v>
      </c>
      <c r="E1503">
        <v>466.51299999999998</v>
      </c>
      <c r="F1503">
        <v>20.010300000000001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1.256E-3</v>
      </c>
      <c r="M1503">
        <v>0.99511499999999997</v>
      </c>
      <c r="N1503">
        <v>0</v>
      </c>
      <c r="O1503" t="s">
        <v>42</v>
      </c>
    </row>
    <row r="1504" spans="1:15" x14ac:dyDescent="0.25">
      <c r="A1504" t="s">
        <v>181</v>
      </c>
      <c r="B1504">
        <v>533.52099999999996</v>
      </c>
      <c r="C1504">
        <v>471.851</v>
      </c>
      <c r="D1504">
        <v>471.79</v>
      </c>
      <c r="E1504">
        <v>460.71499999999997</v>
      </c>
      <c r="F1504">
        <v>19.711300000000001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1.42362E-3</v>
      </c>
      <c r="M1504">
        <v>0.995116</v>
      </c>
      <c r="N1504">
        <v>0</v>
      </c>
      <c r="O1504" t="s">
        <v>42</v>
      </c>
    </row>
    <row r="1505" spans="1:25" x14ac:dyDescent="0.25">
      <c r="A1505" t="s">
        <v>181</v>
      </c>
      <c r="B1505">
        <v>535.625</v>
      </c>
      <c r="C1505">
        <v>471.22199999999998</v>
      </c>
      <c r="D1505">
        <v>471.16800000000001</v>
      </c>
      <c r="E1505">
        <v>460.37200000000001</v>
      </c>
      <c r="F1505">
        <v>19.694299999999998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1.23234E-3</v>
      </c>
      <c r="M1505">
        <v>0.99511499999999997</v>
      </c>
      <c r="N1505">
        <v>0</v>
      </c>
      <c r="O1505" t="s">
        <v>42</v>
      </c>
    </row>
    <row r="1506" spans="1:25" x14ac:dyDescent="0.25">
      <c r="A1506" t="s">
        <v>181</v>
      </c>
      <c r="B1506">
        <v>534.57500000000005</v>
      </c>
      <c r="C1506">
        <v>471.113</v>
      </c>
      <c r="D1506">
        <v>471.053</v>
      </c>
      <c r="E1506">
        <v>460.036</v>
      </c>
      <c r="F1506">
        <v>20.438500000000001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1.2308499999999999E-3</v>
      </c>
      <c r="M1506">
        <v>0.995116</v>
      </c>
      <c r="N1506">
        <v>0</v>
      </c>
      <c r="O1506" t="s">
        <v>42</v>
      </c>
    </row>
    <row r="1507" spans="1:25" x14ac:dyDescent="0.25">
      <c r="A1507" t="s">
        <v>181</v>
      </c>
      <c r="B1507">
        <v>530.88699999999994</v>
      </c>
      <c r="C1507">
        <v>469.69400000000002</v>
      </c>
      <c r="D1507">
        <v>469.63900000000001</v>
      </c>
      <c r="E1507">
        <v>458.85599999999999</v>
      </c>
      <c r="F1507">
        <v>19.6708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1.2614200000000001E-3</v>
      </c>
      <c r="M1507">
        <v>0.995116</v>
      </c>
      <c r="N1507">
        <v>0</v>
      </c>
      <c r="O1507" t="s">
        <v>42</v>
      </c>
    </row>
    <row r="1508" spans="1:25" x14ac:dyDescent="0.25">
      <c r="A1508" t="s">
        <v>181</v>
      </c>
      <c r="B1508">
        <v>546.56700000000001</v>
      </c>
      <c r="C1508">
        <v>479.96300000000002</v>
      </c>
      <c r="D1508">
        <v>479.90199999999999</v>
      </c>
      <c r="E1508">
        <v>468.62099999999998</v>
      </c>
      <c r="F1508">
        <v>22.658200000000001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1.24822E-3</v>
      </c>
      <c r="M1508">
        <v>0.995116</v>
      </c>
      <c r="N1508">
        <v>0</v>
      </c>
      <c r="O1508" t="s">
        <v>42</v>
      </c>
    </row>
    <row r="1509" spans="1:25" x14ac:dyDescent="0.25">
      <c r="A1509" t="s">
        <v>181</v>
      </c>
      <c r="B1509">
        <v>532.65599999999995</v>
      </c>
      <c r="C1509">
        <v>467.56400000000002</v>
      </c>
      <c r="D1509">
        <v>467.512</v>
      </c>
      <c r="E1509">
        <v>456.71699999999998</v>
      </c>
      <c r="F1509">
        <v>19.7988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1.2712000000000001E-3</v>
      </c>
      <c r="M1509">
        <v>0.995116</v>
      </c>
      <c r="N1509">
        <v>0</v>
      </c>
      <c r="O1509" t="s">
        <v>42</v>
      </c>
    </row>
    <row r="1510" spans="1:25" x14ac:dyDescent="0.25">
      <c r="A1510" t="s">
        <v>181</v>
      </c>
      <c r="B1510">
        <v>538.51300000000003</v>
      </c>
      <c r="C1510">
        <v>474.12299999999999</v>
      </c>
      <c r="D1510">
        <v>474.065</v>
      </c>
      <c r="E1510">
        <v>462.77800000000002</v>
      </c>
      <c r="F1510">
        <v>19.497699999999998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1.2303800000000001E-3</v>
      </c>
      <c r="M1510">
        <v>0.995116</v>
      </c>
      <c r="N1510">
        <v>0</v>
      </c>
      <c r="O1510" t="s">
        <v>42</v>
      </c>
    </row>
    <row r="1511" spans="1:25" x14ac:dyDescent="0.25">
      <c r="A1511" t="s">
        <v>181</v>
      </c>
      <c r="B1511">
        <v>537.63300000000004</v>
      </c>
      <c r="C1511">
        <v>471.05799999999999</v>
      </c>
      <c r="D1511">
        <v>471.00400000000002</v>
      </c>
      <c r="E1511">
        <v>459.29399999999998</v>
      </c>
      <c r="F1511">
        <v>19.506900000000002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1.23182E-3</v>
      </c>
      <c r="M1511">
        <v>0.995116</v>
      </c>
      <c r="N1511">
        <v>0</v>
      </c>
      <c r="O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181</v>
      </c>
      <c r="B1512">
        <v>536.32000000000005</v>
      </c>
      <c r="C1512">
        <v>468.738</v>
      </c>
      <c r="D1512">
        <v>468.68</v>
      </c>
      <c r="E1512">
        <v>457.83800000000002</v>
      </c>
      <c r="F1512">
        <v>19.479700000000001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1.32993E-3</v>
      </c>
      <c r="M1512">
        <v>0.995116</v>
      </c>
      <c r="N1512">
        <v>0</v>
      </c>
      <c r="O1512" t="s">
        <v>42</v>
      </c>
      <c r="R1512">
        <f>AVERAGE(B1463:B1512)</f>
        <v>536.99312000000009</v>
      </c>
      <c r="S1512">
        <f>AVERAGE(C1463:C1512)</f>
        <v>472.43311999999992</v>
      </c>
      <c r="U1512">
        <f>_xlfn.VAR.P(B1463:B1512)</f>
        <v>18.903714945599994</v>
      </c>
      <c r="V1512">
        <f>_xlfn.VAR.P(C1463:C1512)</f>
        <v>12.718294825599976</v>
      </c>
      <c r="X1512">
        <f>1.96*SQRT(U1512)/50</f>
        <v>0.17043533827820678</v>
      </c>
      <c r="Y1512">
        <f>1.96*SQRT(V1512)/50</f>
        <v>0.13979785606657186</v>
      </c>
    </row>
    <row r="1513" spans="1:25" x14ac:dyDescent="0.25">
      <c r="A1513" t="s">
        <v>182</v>
      </c>
      <c r="B1513">
        <v>27004.725999999999</v>
      </c>
      <c r="C1513" t="s">
        <v>36</v>
      </c>
    </row>
    <row r="1514" spans="1:25" x14ac:dyDescent="0.25">
      <c r="A1514" t="s">
        <v>183</v>
      </c>
      <c r="B1514">
        <v>620.03499999999997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1.2301E-3</v>
      </c>
      <c r="L1514">
        <v>0.995116</v>
      </c>
      <c r="M1514">
        <v>0</v>
      </c>
      <c r="N1514" t="s">
        <v>42</v>
      </c>
    </row>
    <row r="1515" spans="1:25" x14ac:dyDescent="0.25">
      <c r="A1515" t="s">
        <v>183</v>
      </c>
      <c r="B1515">
        <v>607.19899999999996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1.2315200000000001E-3</v>
      </c>
      <c r="L1515">
        <v>0.995116</v>
      </c>
      <c r="M1515">
        <v>0</v>
      </c>
      <c r="N1515" t="s">
        <v>42</v>
      </c>
    </row>
    <row r="1516" spans="1:25" x14ac:dyDescent="0.25">
      <c r="A1516" t="s">
        <v>183</v>
      </c>
      <c r="B1516">
        <v>608.94600000000003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1.2333800000000001E-3</v>
      </c>
      <c r="L1516">
        <v>0.99510900000000002</v>
      </c>
      <c r="M1516">
        <v>0</v>
      </c>
      <c r="N1516" t="s">
        <v>42</v>
      </c>
    </row>
    <row r="1517" spans="1:25" x14ac:dyDescent="0.25">
      <c r="A1517" t="s">
        <v>183</v>
      </c>
      <c r="B1517">
        <v>607.01099999999997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1.2376100000000001E-3</v>
      </c>
      <c r="L1517">
        <v>0.995116</v>
      </c>
      <c r="M1517">
        <v>0</v>
      </c>
      <c r="N1517" t="s">
        <v>42</v>
      </c>
    </row>
    <row r="1518" spans="1:25" x14ac:dyDescent="0.25">
      <c r="A1518" t="s">
        <v>183</v>
      </c>
      <c r="B1518">
        <v>614.35299999999995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1.23537E-3</v>
      </c>
      <c r="L1518">
        <v>0.99511400000000005</v>
      </c>
      <c r="M1518">
        <v>0</v>
      </c>
      <c r="N1518" t="s">
        <v>42</v>
      </c>
    </row>
    <row r="1519" spans="1:25" x14ac:dyDescent="0.25">
      <c r="A1519" t="s">
        <v>183</v>
      </c>
      <c r="B1519">
        <v>609.90300000000002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1.2302299999999999E-3</v>
      </c>
      <c r="L1519">
        <v>0.995116</v>
      </c>
      <c r="M1519">
        <v>0</v>
      </c>
      <c r="N1519" t="s">
        <v>42</v>
      </c>
    </row>
    <row r="1520" spans="1:25" x14ac:dyDescent="0.25">
      <c r="A1520" t="s">
        <v>183</v>
      </c>
      <c r="B1520">
        <v>602.63499999999999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1.26515E-3</v>
      </c>
      <c r="L1520">
        <v>0.995116</v>
      </c>
      <c r="M1520">
        <v>0</v>
      </c>
      <c r="N1520" t="s">
        <v>42</v>
      </c>
    </row>
    <row r="1521" spans="1:14" x14ac:dyDescent="0.25">
      <c r="A1521" t="s">
        <v>183</v>
      </c>
      <c r="B1521">
        <v>605.28099999999995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1.4059299999999999E-3</v>
      </c>
      <c r="L1521">
        <v>0.995116</v>
      </c>
      <c r="M1521">
        <v>0</v>
      </c>
      <c r="N1521" t="s">
        <v>42</v>
      </c>
    </row>
    <row r="1522" spans="1:14" x14ac:dyDescent="0.25">
      <c r="A1522" t="s">
        <v>183</v>
      </c>
      <c r="B1522">
        <v>604.30799999999999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1.2312600000000001E-3</v>
      </c>
      <c r="L1522">
        <v>0.99511499999999997</v>
      </c>
      <c r="M1522">
        <v>0</v>
      </c>
      <c r="N1522" t="s">
        <v>42</v>
      </c>
    </row>
    <row r="1523" spans="1:14" x14ac:dyDescent="0.25">
      <c r="A1523" t="s">
        <v>183</v>
      </c>
      <c r="B1523">
        <v>612.35500000000002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1.2303399999999999E-3</v>
      </c>
      <c r="L1523">
        <v>0.995116</v>
      </c>
      <c r="M1523">
        <v>0</v>
      </c>
      <c r="N1523" t="s">
        <v>42</v>
      </c>
    </row>
    <row r="1524" spans="1:14" x14ac:dyDescent="0.25">
      <c r="A1524" t="s">
        <v>183</v>
      </c>
      <c r="B1524">
        <v>609.80600000000004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1.23088E-3</v>
      </c>
      <c r="L1524">
        <v>0.995116</v>
      </c>
      <c r="M1524">
        <v>0</v>
      </c>
      <c r="N1524" t="s">
        <v>42</v>
      </c>
    </row>
    <row r="1525" spans="1:14" x14ac:dyDescent="0.25">
      <c r="A1525" t="s">
        <v>183</v>
      </c>
      <c r="B1525">
        <v>601.79899999999998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1.26396E-3</v>
      </c>
      <c r="L1525">
        <v>0.995116</v>
      </c>
      <c r="M1525">
        <v>0</v>
      </c>
      <c r="N1525" t="s">
        <v>42</v>
      </c>
    </row>
    <row r="1526" spans="1:14" x14ac:dyDescent="0.25">
      <c r="A1526" t="s">
        <v>183</v>
      </c>
      <c r="B1526">
        <v>614.928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1.2336999999999999E-3</v>
      </c>
      <c r="L1526">
        <v>0.995116</v>
      </c>
      <c r="M1526">
        <v>0</v>
      </c>
      <c r="N1526" t="s">
        <v>42</v>
      </c>
    </row>
    <row r="1527" spans="1:14" x14ac:dyDescent="0.25">
      <c r="A1527" t="s">
        <v>183</v>
      </c>
      <c r="B1527">
        <v>615.07100000000003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1.4189599999999999E-3</v>
      </c>
      <c r="L1527">
        <v>0.995116</v>
      </c>
      <c r="M1527">
        <v>0</v>
      </c>
      <c r="N1527" t="s">
        <v>42</v>
      </c>
    </row>
    <row r="1528" spans="1:14" x14ac:dyDescent="0.25">
      <c r="A1528" t="s">
        <v>183</v>
      </c>
      <c r="B1528">
        <v>609.31399999999996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1.2449799999999999E-3</v>
      </c>
      <c r="L1528">
        <v>0.995116</v>
      </c>
      <c r="M1528">
        <v>0</v>
      </c>
      <c r="N1528" t="s">
        <v>42</v>
      </c>
    </row>
    <row r="1529" spans="1:14" x14ac:dyDescent="0.25">
      <c r="A1529" t="s">
        <v>183</v>
      </c>
      <c r="B1529">
        <v>612.28899999999999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1.2481199999999999E-3</v>
      </c>
      <c r="L1529">
        <v>0.99511499999999997</v>
      </c>
      <c r="M1529">
        <v>0</v>
      </c>
      <c r="N1529" t="s">
        <v>42</v>
      </c>
    </row>
    <row r="1530" spans="1:14" x14ac:dyDescent="0.25">
      <c r="A1530" t="s">
        <v>183</v>
      </c>
      <c r="B1530">
        <v>602.79700000000003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1.2344700000000001E-3</v>
      </c>
      <c r="L1530">
        <v>0.995116</v>
      </c>
      <c r="M1530">
        <v>0</v>
      </c>
      <c r="N1530" t="s">
        <v>42</v>
      </c>
    </row>
    <row r="1531" spans="1:14" x14ac:dyDescent="0.25">
      <c r="A1531" t="s">
        <v>183</v>
      </c>
      <c r="B1531">
        <v>615.78200000000004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1.2416300000000001E-3</v>
      </c>
      <c r="L1531">
        <v>0.99511499999999997</v>
      </c>
      <c r="M1531">
        <v>0</v>
      </c>
      <c r="N1531" t="s">
        <v>42</v>
      </c>
    </row>
    <row r="1532" spans="1:14" x14ac:dyDescent="0.25">
      <c r="A1532" t="s">
        <v>183</v>
      </c>
      <c r="B1532">
        <v>607.06299999999999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1.2346099999999999E-3</v>
      </c>
      <c r="L1532">
        <v>0.995116</v>
      </c>
      <c r="M1532">
        <v>0</v>
      </c>
      <c r="N1532" t="s">
        <v>42</v>
      </c>
    </row>
    <row r="1533" spans="1:14" x14ac:dyDescent="0.25">
      <c r="A1533" t="s">
        <v>183</v>
      </c>
      <c r="B1533">
        <v>605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1.2319500000000001E-3</v>
      </c>
      <c r="L1533">
        <v>0.995116</v>
      </c>
      <c r="M1533">
        <v>0</v>
      </c>
      <c r="N1533" t="s">
        <v>42</v>
      </c>
    </row>
    <row r="1534" spans="1:14" x14ac:dyDescent="0.25">
      <c r="A1534" t="s">
        <v>183</v>
      </c>
      <c r="B1534">
        <v>615.92999999999995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1.24496E-3</v>
      </c>
      <c r="L1534">
        <v>0.995116</v>
      </c>
      <c r="M1534">
        <v>0</v>
      </c>
      <c r="N1534" t="s">
        <v>42</v>
      </c>
    </row>
    <row r="1535" spans="1:14" x14ac:dyDescent="0.25">
      <c r="A1535" t="s">
        <v>183</v>
      </c>
      <c r="B1535">
        <v>611.91700000000003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1.2333699999999999E-3</v>
      </c>
      <c r="L1535">
        <v>0.99511499999999997</v>
      </c>
      <c r="M1535">
        <v>0</v>
      </c>
      <c r="N1535" t="s">
        <v>42</v>
      </c>
    </row>
    <row r="1536" spans="1:14" x14ac:dyDescent="0.25">
      <c r="A1536" t="s">
        <v>183</v>
      </c>
      <c r="B1536">
        <v>610.5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1.33577E-3</v>
      </c>
      <c r="L1536">
        <v>0.995116</v>
      </c>
      <c r="M1536">
        <v>0</v>
      </c>
      <c r="N1536" t="s">
        <v>42</v>
      </c>
    </row>
    <row r="1537" spans="1:14" x14ac:dyDescent="0.25">
      <c r="A1537" t="s">
        <v>183</v>
      </c>
      <c r="B1537">
        <v>608.56100000000004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1.23139E-3</v>
      </c>
      <c r="L1537">
        <v>0.995116</v>
      </c>
      <c r="M1537">
        <v>0</v>
      </c>
      <c r="N1537" t="s">
        <v>42</v>
      </c>
    </row>
    <row r="1538" spans="1:14" x14ac:dyDescent="0.25">
      <c r="A1538" t="s">
        <v>183</v>
      </c>
      <c r="B1538">
        <v>603.13900000000001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1.24592E-3</v>
      </c>
      <c r="L1538">
        <v>0.99511499999999997</v>
      </c>
      <c r="M1538">
        <v>0</v>
      </c>
      <c r="N1538" t="s">
        <v>42</v>
      </c>
    </row>
    <row r="1539" spans="1:14" x14ac:dyDescent="0.25">
      <c r="A1539" t="s">
        <v>183</v>
      </c>
      <c r="B1539">
        <v>607.53399999999999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1.23945E-3</v>
      </c>
      <c r="L1539">
        <v>0.99511499999999997</v>
      </c>
      <c r="M1539">
        <v>0</v>
      </c>
      <c r="N1539" t="s">
        <v>42</v>
      </c>
    </row>
    <row r="1540" spans="1:14" x14ac:dyDescent="0.25">
      <c r="A1540" t="s">
        <v>183</v>
      </c>
      <c r="B1540">
        <v>609.76199999999994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1.43333E-3</v>
      </c>
      <c r="L1540">
        <v>0.995116</v>
      </c>
      <c r="M1540">
        <v>0</v>
      </c>
      <c r="N1540" t="s">
        <v>42</v>
      </c>
    </row>
    <row r="1541" spans="1:14" x14ac:dyDescent="0.25">
      <c r="A1541" t="s">
        <v>183</v>
      </c>
      <c r="B1541">
        <v>606.11500000000001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1.2347599999999999E-3</v>
      </c>
      <c r="L1541">
        <v>0.995116</v>
      </c>
      <c r="M1541">
        <v>0</v>
      </c>
      <c r="N1541" t="s">
        <v>42</v>
      </c>
    </row>
    <row r="1542" spans="1:14" x14ac:dyDescent="0.25">
      <c r="A1542" t="s">
        <v>183</v>
      </c>
      <c r="B1542">
        <v>607.43200000000002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1.2648399999999999E-3</v>
      </c>
      <c r="L1542">
        <v>0.995116</v>
      </c>
      <c r="M1542">
        <v>0</v>
      </c>
      <c r="N1542" t="s">
        <v>42</v>
      </c>
    </row>
    <row r="1543" spans="1:14" x14ac:dyDescent="0.25">
      <c r="A1543" t="s">
        <v>183</v>
      </c>
      <c r="B1543">
        <v>608.15899999999999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1.24222E-3</v>
      </c>
      <c r="L1543">
        <v>0.995116</v>
      </c>
      <c r="M1543">
        <v>0</v>
      </c>
      <c r="N1543" t="s">
        <v>42</v>
      </c>
    </row>
    <row r="1544" spans="1:14" x14ac:dyDescent="0.25">
      <c r="A1544" t="s">
        <v>183</v>
      </c>
      <c r="B1544">
        <v>614.88699999999994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1.26961E-3</v>
      </c>
      <c r="L1544">
        <v>0.995116</v>
      </c>
      <c r="M1544">
        <v>0</v>
      </c>
      <c r="N1544" t="s">
        <v>42</v>
      </c>
    </row>
    <row r="1545" spans="1:14" x14ac:dyDescent="0.25">
      <c r="A1545" t="s">
        <v>183</v>
      </c>
      <c r="B1545">
        <v>604.22400000000005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1.2550300000000001E-3</v>
      </c>
      <c r="L1545">
        <v>0.995116</v>
      </c>
      <c r="M1545">
        <v>0</v>
      </c>
      <c r="N1545" t="s">
        <v>42</v>
      </c>
    </row>
    <row r="1546" spans="1:14" x14ac:dyDescent="0.25">
      <c r="A1546" t="s">
        <v>183</v>
      </c>
      <c r="B1546">
        <v>605.96500000000003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1.23172E-3</v>
      </c>
      <c r="L1546">
        <v>0.995112</v>
      </c>
      <c r="M1546">
        <v>0</v>
      </c>
      <c r="N1546" t="s">
        <v>42</v>
      </c>
    </row>
    <row r="1547" spans="1:14" x14ac:dyDescent="0.25">
      <c r="A1547" t="s">
        <v>183</v>
      </c>
      <c r="B1547">
        <v>603.43299999999999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1.2300600000000001E-3</v>
      </c>
      <c r="L1547">
        <v>0.99511499999999997</v>
      </c>
      <c r="M1547">
        <v>0</v>
      </c>
      <c r="N1547" t="s">
        <v>42</v>
      </c>
    </row>
    <row r="1548" spans="1:14" x14ac:dyDescent="0.25">
      <c r="A1548" t="s">
        <v>183</v>
      </c>
      <c r="B1548">
        <v>607.33000000000004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1.2657899999999999E-3</v>
      </c>
      <c r="L1548">
        <v>0.995116</v>
      </c>
      <c r="M1548">
        <v>0</v>
      </c>
      <c r="N1548" t="s">
        <v>42</v>
      </c>
    </row>
    <row r="1549" spans="1:14" x14ac:dyDescent="0.25">
      <c r="A1549" t="s">
        <v>183</v>
      </c>
      <c r="B1549">
        <v>612.995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1.2307100000000001E-3</v>
      </c>
      <c r="L1549">
        <v>0.995116</v>
      </c>
      <c r="M1549">
        <v>0</v>
      </c>
      <c r="N1549" t="s">
        <v>42</v>
      </c>
    </row>
    <row r="1550" spans="1:14" x14ac:dyDescent="0.25">
      <c r="A1550" t="s">
        <v>183</v>
      </c>
      <c r="B1550">
        <v>611.53300000000002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1.23266E-3</v>
      </c>
      <c r="L1550">
        <v>0.99511499999999997</v>
      </c>
      <c r="M1550">
        <v>0</v>
      </c>
      <c r="N1550" t="s">
        <v>42</v>
      </c>
    </row>
    <row r="1551" spans="1:14" x14ac:dyDescent="0.25">
      <c r="A1551" t="s">
        <v>183</v>
      </c>
      <c r="B1551">
        <v>606.19600000000003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1.33439E-3</v>
      </c>
      <c r="L1551">
        <v>0.995116</v>
      </c>
      <c r="M1551">
        <v>0</v>
      </c>
      <c r="N1551" t="s">
        <v>42</v>
      </c>
    </row>
    <row r="1552" spans="1:14" x14ac:dyDescent="0.25">
      <c r="A1552" t="s">
        <v>183</v>
      </c>
      <c r="B1552">
        <v>611.79600000000005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1.2562199999999999E-3</v>
      </c>
      <c r="L1552">
        <v>0.995116</v>
      </c>
      <c r="M1552">
        <v>0</v>
      </c>
      <c r="N1552" t="s">
        <v>42</v>
      </c>
    </row>
    <row r="1553" spans="1:25" x14ac:dyDescent="0.25">
      <c r="A1553" t="s">
        <v>183</v>
      </c>
      <c r="B1553">
        <v>602.41600000000005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1.2531E-3</v>
      </c>
      <c r="L1553">
        <v>0.995116</v>
      </c>
      <c r="M1553">
        <v>0</v>
      </c>
      <c r="N1553" t="s">
        <v>42</v>
      </c>
    </row>
    <row r="1554" spans="1:25" x14ac:dyDescent="0.25">
      <c r="A1554" t="s">
        <v>183</v>
      </c>
      <c r="B1554">
        <v>615.31799999999998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1.23426E-3</v>
      </c>
      <c r="L1554">
        <v>0.995116</v>
      </c>
      <c r="M1554">
        <v>0</v>
      </c>
      <c r="N1554" t="s">
        <v>42</v>
      </c>
    </row>
    <row r="1555" spans="1:25" x14ac:dyDescent="0.25">
      <c r="A1555" t="s">
        <v>183</v>
      </c>
      <c r="B1555">
        <v>603.62699999999995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1.3107399999999999E-3</v>
      </c>
      <c r="L1555">
        <v>0.99511300000000003</v>
      </c>
      <c r="M1555">
        <v>0</v>
      </c>
      <c r="N1555" t="s">
        <v>42</v>
      </c>
    </row>
    <row r="1556" spans="1:25" x14ac:dyDescent="0.25">
      <c r="A1556" t="s">
        <v>183</v>
      </c>
      <c r="B1556">
        <v>601.52300000000002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1.2841199999999999E-3</v>
      </c>
      <c r="L1556">
        <v>0.99511300000000003</v>
      </c>
      <c r="M1556">
        <v>0</v>
      </c>
      <c r="N1556" t="s">
        <v>42</v>
      </c>
    </row>
    <row r="1557" spans="1:25" x14ac:dyDescent="0.25">
      <c r="A1557" t="s">
        <v>183</v>
      </c>
      <c r="B1557">
        <v>610.43700000000001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1.2313999999999999E-3</v>
      </c>
      <c r="L1557">
        <v>0.995116</v>
      </c>
      <c r="M1557">
        <v>0</v>
      </c>
      <c r="N1557" t="s">
        <v>42</v>
      </c>
    </row>
    <row r="1558" spans="1:25" x14ac:dyDescent="0.25">
      <c r="A1558" t="s">
        <v>183</v>
      </c>
      <c r="B1558">
        <v>600.11199999999997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1.2362E-3</v>
      </c>
      <c r="L1558">
        <v>0.99511099999999997</v>
      </c>
      <c r="M1558">
        <v>0</v>
      </c>
      <c r="N1558" t="s">
        <v>42</v>
      </c>
    </row>
    <row r="1559" spans="1:25" x14ac:dyDescent="0.25">
      <c r="A1559" t="s">
        <v>183</v>
      </c>
      <c r="B1559">
        <v>610.29300000000001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1.2305899999999999E-3</v>
      </c>
      <c r="L1559">
        <v>0.99509499999999995</v>
      </c>
      <c r="M1559">
        <v>0</v>
      </c>
      <c r="N1559" t="s">
        <v>42</v>
      </c>
    </row>
    <row r="1560" spans="1:25" x14ac:dyDescent="0.25">
      <c r="A1560" t="s">
        <v>183</v>
      </c>
      <c r="B1560">
        <v>609.048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1.41087E-3</v>
      </c>
      <c r="L1560">
        <v>0.99511499999999997</v>
      </c>
      <c r="M1560">
        <v>0</v>
      </c>
      <c r="N1560" t="s">
        <v>42</v>
      </c>
    </row>
    <row r="1561" spans="1:25" x14ac:dyDescent="0.25">
      <c r="A1561" t="s">
        <v>183</v>
      </c>
      <c r="B1561">
        <v>603.21600000000001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1.3347599999999999E-3</v>
      </c>
      <c r="L1561">
        <v>0.99511499999999997</v>
      </c>
      <c r="M1561">
        <v>0</v>
      </c>
      <c r="N1561" t="s">
        <v>42</v>
      </c>
    </row>
    <row r="1562" spans="1:25" x14ac:dyDescent="0.25">
      <c r="A1562" t="s">
        <v>183</v>
      </c>
      <c r="B1562">
        <v>613.79499999999996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1.2343899999999999E-3</v>
      </c>
      <c r="L1562">
        <v>0.995116</v>
      </c>
      <c r="M1562">
        <v>0</v>
      </c>
      <c r="N1562" t="s">
        <v>42</v>
      </c>
    </row>
    <row r="1563" spans="1:25" x14ac:dyDescent="0.25">
      <c r="A1563" t="s">
        <v>183</v>
      </c>
      <c r="B1563">
        <v>608.69799999999998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1.2847900000000001E-3</v>
      </c>
      <c r="L1563">
        <v>0.995116</v>
      </c>
      <c r="M1563">
        <v>0</v>
      </c>
      <c r="N1563" t="s">
        <v>42</v>
      </c>
    </row>
    <row r="1564" spans="1:25" x14ac:dyDescent="0.25">
      <c r="A1564" t="s">
        <v>183</v>
      </c>
      <c r="B1564">
        <v>604.90599999999995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1.2341400000000001E-3</v>
      </c>
      <c r="L1564">
        <v>0.995116</v>
      </c>
      <c r="M1564">
        <v>0</v>
      </c>
      <c r="N1564" t="s">
        <v>42</v>
      </c>
    </row>
    <row r="1565" spans="1:25" x14ac:dyDescent="0.25">
      <c r="A1565" t="s">
        <v>183</v>
      </c>
      <c r="B1565">
        <v>603.52800000000002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1.30007E-3</v>
      </c>
      <c r="L1565">
        <v>0.995116</v>
      </c>
      <c r="M1565">
        <v>0</v>
      </c>
      <c r="N1565" t="s">
        <v>42</v>
      </c>
    </row>
    <row r="1566" spans="1:25" x14ac:dyDescent="0.25">
      <c r="A1566" t="s">
        <v>183</v>
      </c>
      <c r="B1566">
        <v>604.327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1.2439700000000001E-3</v>
      </c>
      <c r="L1566">
        <v>0.99511499999999997</v>
      </c>
      <c r="M1566">
        <v>0</v>
      </c>
      <c r="N1566" t="s">
        <v>42</v>
      </c>
    </row>
    <row r="1567" spans="1:25" x14ac:dyDescent="0.25">
      <c r="A1567" t="s">
        <v>183</v>
      </c>
      <c r="B1567">
        <v>607.82299999999998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1.23128E-3</v>
      </c>
      <c r="L1567">
        <v>0.995116</v>
      </c>
      <c r="M1567">
        <v>0</v>
      </c>
      <c r="N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183</v>
      </c>
      <c r="B1568">
        <v>607.827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1.2300600000000001E-3</v>
      </c>
      <c r="L1568">
        <v>0.995116</v>
      </c>
      <c r="M1568">
        <v>0</v>
      </c>
      <c r="N1568" t="s">
        <v>42</v>
      </c>
      <c r="R1568">
        <f>AVERAGE(B1519:B1568)</f>
        <v>608.05266000000006</v>
      </c>
      <c r="S1568">
        <f>AVERAGE(C1519:C1568)</f>
        <v>0</v>
      </c>
      <c r="U1568">
        <f>_xlfn.VAR.P(B1519:B1568)</f>
        <v>18.157571464399993</v>
      </c>
      <c r="V1568">
        <f>_xlfn.VAR.P(C1519:C1568)</f>
        <v>0</v>
      </c>
      <c r="X1568">
        <f>1.96*SQRT(U1568)/50</f>
        <v>0.1670378717987499</v>
      </c>
      <c r="Y1568">
        <f>1.96*SQRT(V1568)/50</f>
        <v>0</v>
      </c>
    </row>
    <row r="1569" spans="1:13" x14ac:dyDescent="0.25">
      <c r="A1569" t="s">
        <v>184</v>
      </c>
      <c r="B1569">
        <v>30496.271799999999</v>
      </c>
      <c r="C1569" t="s">
        <v>36</v>
      </c>
    </row>
    <row r="1570" spans="1:13" x14ac:dyDescent="0.25">
      <c r="A1570" t="s">
        <v>185</v>
      </c>
      <c r="B1570">
        <v>475.16199999999998</v>
      </c>
      <c r="C1570">
        <v>471.262</v>
      </c>
      <c r="D1570">
        <v>471.20699999999999</v>
      </c>
      <c r="E1570">
        <v>460.34899999999999</v>
      </c>
      <c r="F1570">
        <v>19.5261</v>
      </c>
      <c r="G1570">
        <v>0</v>
      </c>
      <c r="H1570">
        <v>47.880699999999997</v>
      </c>
      <c r="I1570">
        <v>0</v>
      </c>
      <c r="J1570">
        <v>1.2383100000000001E-3</v>
      </c>
      <c r="K1570">
        <v>0.995116</v>
      </c>
      <c r="L1570">
        <v>0</v>
      </c>
      <c r="M1570" t="s">
        <v>42</v>
      </c>
    </row>
    <row r="1571" spans="1:13" x14ac:dyDescent="0.25">
      <c r="A1571" t="s">
        <v>185</v>
      </c>
      <c r="B1571">
        <v>475.762</v>
      </c>
      <c r="C1571">
        <v>472.13400000000001</v>
      </c>
      <c r="D1571">
        <v>472.08</v>
      </c>
      <c r="E1571">
        <v>461.245</v>
      </c>
      <c r="F1571">
        <v>19.815899999999999</v>
      </c>
      <c r="G1571">
        <v>0</v>
      </c>
      <c r="H1571">
        <v>48.155000000000001</v>
      </c>
      <c r="I1571">
        <v>0</v>
      </c>
      <c r="J1571">
        <v>1.2302299999999999E-3</v>
      </c>
      <c r="K1571">
        <v>0.995116</v>
      </c>
      <c r="L1571">
        <v>0</v>
      </c>
      <c r="M1571" t="s">
        <v>42</v>
      </c>
    </row>
    <row r="1572" spans="1:13" x14ac:dyDescent="0.25">
      <c r="A1572" t="s">
        <v>185</v>
      </c>
      <c r="B1572">
        <v>486.29899999999998</v>
      </c>
      <c r="C1572">
        <v>482.65</v>
      </c>
      <c r="D1572">
        <v>482.59100000000001</v>
      </c>
      <c r="E1572">
        <v>471.702</v>
      </c>
      <c r="F1572">
        <v>20.156300000000002</v>
      </c>
      <c r="G1572">
        <v>0</v>
      </c>
      <c r="H1572">
        <v>48.734699999999997</v>
      </c>
      <c r="I1572">
        <v>0</v>
      </c>
      <c r="J1572">
        <v>1.6401E-3</v>
      </c>
      <c r="K1572">
        <v>0.99511499999999997</v>
      </c>
      <c r="L1572">
        <v>0</v>
      </c>
      <c r="M1572" t="s">
        <v>42</v>
      </c>
    </row>
    <row r="1573" spans="1:13" x14ac:dyDescent="0.25">
      <c r="A1573" t="s">
        <v>185</v>
      </c>
      <c r="B1573">
        <v>475.226</v>
      </c>
      <c r="C1573">
        <v>471.536</v>
      </c>
      <c r="D1573">
        <v>471.47899999999998</v>
      </c>
      <c r="E1573">
        <v>460.67399999999998</v>
      </c>
      <c r="F1573">
        <v>19.536000000000001</v>
      </c>
      <c r="G1573">
        <v>0</v>
      </c>
      <c r="H1573">
        <v>48.3461</v>
      </c>
      <c r="I1573">
        <v>0</v>
      </c>
      <c r="J1573">
        <v>1.2435300000000001E-3</v>
      </c>
      <c r="K1573">
        <v>0.995116</v>
      </c>
      <c r="L1573">
        <v>0</v>
      </c>
      <c r="M1573" t="s">
        <v>42</v>
      </c>
    </row>
    <row r="1574" spans="1:13" x14ac:dyDescent="0.25">
      <c r="A1574" t="s">
        <v>185</v>
      </c>
      <c r="B1574">
        <v>486.95499999999998</v>
      </c>
      <c r="C1574">
        <v>483.09100000000001</v>
      </c>
      <c r="D1574">
        <v>483.03</v>
      </c>
      <c r="E1574">
        <v>472.13200000000001</v>
      </c>
      <c r="F1574">
        <v>20.028199999999998</v>
      </c>
      <c r="G1574">
        <v>0</v>
      </c>
      <c r="H1574">
        <v>48.471600000000002</v>
      </c>
      <c r="I1574">
        <v>0</v>
      </c>
      <c r="J1574">
        <v>1.2689800000000001E-3</v>
      </c>
      <c r="K1574">
        <v>0.995116</v>
      </c>
      <c r="L1574">
        <v>0</v>
      </c>
      <c r="M1574" t="s">
        <v>42</v>
      </c>
    </row>
    <row r="1575" spans="1:13" x14ac:dyDescent="0.25">
      <c r="A1575" t="s">
        <v>185</v>
      </c>
      <c r="B1575">
        <v>478.00900000000001</v>
      </c>
      <c r="C1575">
        <v>474.39699999999999</v>
      </c>
      <c r="D1575">
        <v>474.34</v>
      </c>
      <c r="E1575">
        <v>463.47399999999999</v>
      </c>
      <c r="F1575">
        <v>19.843900000000001</v>
      </c>
      <c r="G1575">
        <v>0</v>
      </c>
      <c r="H1575">
        <v>49.023099999999999</v>
      </c>
      <c r="I1575">
        <v>0</v>
      </c>
      <c r="J1575">
        <v>1.2307100000000001E-3</v>
      </c>
      <c r="K1575">
        <v>0.995116</v>
      </c>
      <c r="L1575">
        <v>0</v>
      </c>
      <c r="M1575" t="s">
        <v>42</v>
      </c>
    </row>
    <row r="1576" spans="1:13" x14ac:dyDescent="0.25">
      <c r="A1576" t="s">
        <v>185</v>
      </c>
      <c r="B1576">
        <v>480.22699999999998</v>
      </c>
      <c r="C1576">
        <v>476.56</v>
      </c>
      <c r="D1576">
        <v>476.505</v>
      </c>
      <c r="E1576">
        <v>465.55099999999999</v>
      </c>
      <c r="F1576">
        <v>19.558599999999998</v>
      </c>
      <c r="G1576">
        <v>0</v>
      </c>
      <c r="H1576">
        <v>48.195099999999996</v>
      </c>
      <c r="I1576">
        <v>0</v>
      </c>
      <c r="J1576">
        <v>1.2849599999999999E-3</v>
      </c>
      <c r="K1576">
        <v>0.99511499999999997</v>
      </c>
      <c r="L1576">
        <v>0</v>
      </c>
      <c r="M1576" t="s">
        <v>42</v>
      </c>
    </row>
    <row r="1577" spans="1:13" x14ac:dyDescent="0.25">
      <c r="A1577" t="s">
        <v>185</v>
      </c>
      <c r="B1577">
        <v>473.18799999999999</v>
      </c>
      <c r="C1577">
        <v>469.54199999999997</v>
      </c>
      <c r="D1577">
        <v>469.49</v>
      </c>
      <c r="E1577">
        <v>457.851</v>
      </c>
      <c r="F1577">
        <v>19.586200000000002</v>
      </c>
      <c r="G1577">
        <v>0</v>
      </c>
      <c r="H1577">
        <v>47.851199999999999</v>
      </c>
      <c r="I1577">
        <v>0</v>
      </c>
      <c r="J1577">
        <v>1.2348400000000001E-3</v>
      </c>
      <c r="K1577">
        <v>0.995116</v>
      </c>
      <c r="L1577">
        <v>0</v>
      </c>
      <c r="M1577" t="s">
        <v>42</v>
      </c>
    </row>
    <row r="1578" spans="1:13" x14ac:dyDescent="0.25">
      <c r="A1578" t="s">
        <v>185</v>
      </c>
      <c r="B1578">
        <v>483.38799999999998</v>
      </c>
      <c r="C1578">
        <v>479.68799999999999</v>
      </c>
      <c r="D1578">
        <v>479.62799999999999</v>
      </c>
      <c r="E1578">
        <v>468.53</v>
      </c>
      <c r="F1578">
        <v>23.760300000000001</v>
      </c>
      <c r="G1578">
        <v>0</v>
      </c>
      <c r="H1578">
        <v>48.655999999999999</v>
      </c>
      <c r="I1578">
        <v>0</v>
      </c>
      <c r="J1578">
        <v>1.3822299999999999E-3</v>
      </c>
      <c r="K1578">
        <v>0.99511499999999997</v>
      </c>
      <c r="L1578">
        <v>0</v>
      </c>
      <c r="M1578" t="s">
        <v>42</v>
      </c>
    </row>
    <row r="1579" spans="1:13" x14ac:dyDescent="0.25">
      <c r="A1579" t="s">
        <v>185</v>
      </c>
      <c r="B1579">
        <v>471.20499999999998</v>
      </c>
      <c r="C1579">
        <v>467.59199999999998</v>
      </c>
      <c r="D1579">
        <v>467.53699999999998</v>
      </c>
      <c r="E1579">
        <v>456.64299999999997</v>
      </c>
      <c r="F1579">
        <v>19.5563</v>
      </c>
      <c r="G1579">
        <v>0</v>
      </c>
      <c r="H1579">
        <v>48.293799999999997</v>
      </c>
      <c r="I1579">
        <v>0</v>
      </c>
      <c r="J1579">
        <v>1.2385499999999999E-3</v>
      </c>
      <c r="K1579">
        <v>0.99511499999999997</v>
      </c>
      <c r="L1579">
        <v>0</v>
      </c>
      <c r="M1579" t="s">
        <v>42</v>
      </c>
    </row>
    <row r="1580" spans="1:13" x14ac:dyDescent="0.25">
      <c r="A1580" t="s">
        <v>185</v>
      </c>
      <c r="B1580">
        <v>478.27600000000001</v>
      </c>
      <c r="C1580">
        <v>474.65199999999999</v>
      </c>
      <c r="D1580">
        <v>474.59100000000001</v>
      </c>
      <c r="E1580">
        <v>463.62099999999998</v>
      </c>
      <c r="F1580">
        <v>19.9528</v>
      </c>
      <c r="G1580">
        <v>0</v>
      </c>
      <c r="H1580">
        <v>48.441400000000002</v>
      </c>
      <c r="I1580">
        <v>0</v>
      </c>
      <c r="J1580">
        <v>1.23015E-3</v>
      </c>
      <c r="K1580">
        <v>0.995116</v>
      </c>
      <c r="L1580">
        <v>0</v>
      </c>
      <c r="M1580" t="s">
        <v>42</v>
      </c>
    </row>
    <row r="1581" spans="1:13" x14ac:dyDescent="0.25">
      <c r="A1581" t="s">
        <v>185</v>
      </c>
      <c r="B1581">
        <v>476.09300000000002</v>
      </c>
      <c r="C1581">
        <v>472.44400000000002</v>
      </c>
      <c r="D1581">
        <v>472.39</v>
      </c>
      <c r="E1581">
        <v>461.53500000000003</v>
      </c>
      <c r="F1581">
        <v>19.838100000000001</v>
      </c>
      <c r="G1581">
        <v>0</v>
      </c>
      <c r="H1581">
        <v>47.861800000000002</v>
      </c>
      <c r="I1581">
        <v>0</v>
      </c>
      <c r="J1581">
        <v>1.24452E-3</v>
      </c>
      <c r="K1581">
        <v>0.99511499999999997</v>
      </c>
      <c r="L1581">
        <v>0</v>
      </c>
      <c r="M1581" t="s">
        <v>42</v>
      </c>
    </row>
    <row r="1582" spans="1:13" x14ac:dyDescent="0.25">
      <c r="A1582" t="s">
        <v>185</v>
      </c>
      <c r="B1582">
        <v>475.78100000000001</v>
      </c>
      <c r="C1582">
        <v>471.88499999999999</v>
      </c>
      <c r="D1582">
        <v>471.82499999999999</v>
      </c>
      <c r="E1582">
        <v>460.93400000000003</v>
      </c>
      <c r="F1582">
        <v>19.996700000000001</v>
      </c>
      <c r="G1582">
        <v>0</v>
      </c>
      <c r="H1582">
        <v>48.211399999999998</v>
      </c>
      <c r="I1582">
        <v>0</v>
      </c>
      <c r="J1582">
        <v>1.28476E-3</v>
      </c>
      <c r="K1582">
        <v>0.99511400000000005</v>
      </c>
      <c r="L1582">
        <v>0</v>
      </c>
      <c r="M1582" t="s">
        <v>42</v>
      </c>
    </row>
    <row r="1583" spans="1:13" x14ac:dyDescent="0.25">
      <c r="A1583" t="s">
        <v>185</v>
      </c>
      <c r="B1583">
        <v>471.65899999999999</v>
      </c>
      <c r="C1583">
        <v>467.96800000000002</v>
      </c>
      <c r="D1583">
        <v>467.91399999999999</v>
      </c>
      <c r="E1583">
        <v>457.13299999999998</v>
      </c>
      <c r="F1583">
        <v>19.5442</v>
      </c>
      <c r="G1583">
        <v>0</v>
      </c>
      <c r="H1583">
        <v>48.244500000000002</v>
      </c>
      <c r="I1583">
        <v>0</v>
      </c>
      <c r="J1583">
        <v>1.3882199999999999E-3</v>
      </c>
      <c r="K1583">
        <v>0.995116</v>
      </c>
      <c r="L1583">
        <v>0</v>
      </c>
      <c r="M1583" t="s">
        <v>42</v>
      </c>
    </row>
    <row r="1584" spans="1:13" x14ac:dyDescent="0.25">
      <c r="A1584" t="s">
        <v>185</v>
      </c>
      <c r="B1584">
        <v>476.77600000000001</v>
      </c>
      <c r="C1584">
        <v>473.15699999999998</v>
      </c>
      <c r="D1584">
        <v>473.09899999999999</v>
      </c>
      <c r="E1584">
        <v>461.29500000000002</v>
      </c>
      <c r="F1584">
        <v>19.608899999999998</v>
      </c>
      <c r="G1584">
        <v>0</v>
      </c>
      <c r="H1584">
        <v>48.065600000000003</v>
      </c>
      <c r="I1584">
        <v>0</v>
      </c>
      <c r="J1584">
        <v>1.23029E-3</v>
      </c>
      <c r="K1584">
        <v>0.99511400000000005</v>
      </c>
      <c r="L1584">
        <v>0</v>
      </c>
      <c r="M1584" t="s">
        <v>42</v>
      </c>
    </row>
    <row r="1585" spans="1:13" x14ac:dyDescent="0.25">
      <c r="A1585" t="s">
        <v>185</v>
      </c>
      <c r="B1585">
        <v>474.10500000000002</v>
      </c>
      <c r="C1585">
        <v>470.4</v>
      </c>
      <c r="D1585">
        <v>470.34500000000003</v>
      </c>
      <c r="E1585">
        <v>459.45699999999999</v>
      </c>
      <c r="F1585">
        <v>19.563700000000001</v>
      </c>
      <c r="G1585">
        <v>0</v>
      </c>
      <c r="H1585">
        <v>48.015900000000002</v>
      </c>
      <c r="I1585">
        <v>0</v>
      </c>
      <c r="J1585">
        <v>1.2311399999999999E-3</v>
      </c>
      <c r="K1585">
        <v>0.995116</v>
      </c>
      <c r="L1585">
        <v>0</v>
      </c>
      <c r="M1585" t="s">
        <v>42</v>
      </c>
    </row>
    <row r="1586" spans="1:13" x14ac:dyDescent="0.25">
      <c r="A1586" t="s">
        <v>185</v>
      </c>
      <c r="B1586">
        <v>484.12200000000001</v>
      </c>
      <c r="C1586">
        <v>480.17500000000001</v>
      </c>
      <c r="D1586">
        <v>480.11799999999999</v>
      </c>
      <c r="E1586">
        <v>469.291</v>
      </c>
      <c r="F1586">
        <v>19.6205</v>
      </c>
      <c r="G1586">
        <v>0</v>
      </c>
      <c r="H1586">
        <v>51.929900000000004</v>
      </c>
      <c r="I1586">
        <v>0</v>
      </c>
      <c r="J1586">
        <v>1.2313700000000001E-3</v>
      </c>
      <c r="K1586">
        <v>0.995116</v>
      </c>
      <c r="L1586">
        <v>0</v>
      </c>
      <c r="M1586" t="s">
        <v>42</v>
      </c>
    </row>
    <row r="1587" spans="1:13" x14ac:dyDescent="0.25">
      <c r="A1587" t="s">
        <v>185</v>
      </c>
      <c r="B1587">
        <v>474.49</v>
      </c>
      <c r="C1587">
        <v>470.28399999999999</v>
      </c>
      <c r="D1587">
        <v>470.23099999999999</v>
      </c>
      <c r="E1587">
        <v>459.23099999999999</v>
      </c>
      <c r="F1587">
        <v>19.561199999999999</v>
      </c>
      <c r="G1587">
        <v>0</v>
      </c>
      <c r="H1587">
        <v>48.201000000000001</v>
      </c>
      <c r="I1587">
        <v>0</v>
      </c>
      <c r="J1587">
        <v>1.2367000000000001E-3</v>
      </c>
      <c r="K1587">
        <v>0.995116</v>
      </c>
      <c r="L1587">
        <v>0</v>
      </c>
      <c r="M1587" t="s">
        <v>42</v>
      </c>
    </row>
    <row r="1588" spans="1:13" x14ac:dyDescent="0.25">
      <c r="A1588" t="s">
        <v>185</v>
      </c>
      <c r="B1588">
        <v>475.67700000000002</v>
      </c>
      <c r="C1588">
        <v>472.04300000000001</v>
      </c>
      <c r="D1588">
        <v>471.98599999999999</v>
      </c>
      <c r="E1588">
        <v>461.25099999999998</v>
      </c>
      <c r="F1588">
        <v>19.611999999999998</v>
      </c>
      <c r="G1588">
        <v>0</v>
      </c>
      <c r="H1588">
        <v>48.002400000000002</v>
      </c>
      <c r="I1588">
        <v>0</v>
      </c>
      <c r="J1588">
        <v>1.2320300000000001E-3</v>
      </c>
      <c r="K1588">
        <v>0.99511499999999997</v>
      </c>
      <c r="L1588">
        <v>0</v>
      </c>
      <c r="M1588" t="s">
        <v>42</v>
      </c>
    </row>
    <row r="1589" spans="1:13" x14ac:dyDescent="0.25">
      <c r="A1589" t="s">
        <v>185</v>
      </c>
      <c r="B1589">
        <v>472.476</v>
      </c>
      <c r="C1589">
        <v>468.84399999999999</v>
      </c>
      <c r="D1589">
        <v>468.79199999999997</v>
      </c>
      <c r="E1589">
        <v>457.86599999999999</v>
      </c>
      <c r="F1589">
        <v>19.4862</v>
      </c>
      <c r="G1589">
        <v>0</v>
      </c>
      <c r="H1589">
        <v>48.466799999999999</v>
      </c>
      <c r="I1589">
        <v>0</v>
      </c>
      <c r="J1589">
        <v>1.23025E-3</v>
      </c>
      <c r="K1589">
        <v>0.99511499999999997</v>
      </c>
      <c r="L1589">
        <v>0</v>
      </c>
      <c r="M1589" t="s">
        <v>42</v>
      </c>
    </row>
    <row r="1590" spans="1:13" x14ac:dyDescent="0.25">
      <c r="A1590" t="s">
        <v>185</v>
      </c>
      <c r="B1590">
        <v>474.87700000000001</v>
      </c>
      <c r="C1590">
        <v>471.23</v>
      </c>
      <c r="D1590">
        <v>471.17200000000003</v>
      </c>
      <c r="E1590">
        <v>460.32600000000002</v>
      </c>
      <c r="F1590">
        <v>19.5931</v>
      </c>
      <c r="G1590">
        <v>0</v>
      </c>
      <c r="H1590">
        <v>48.818899999999999</v>
      </c>
      <c r="I1590">
        <v>0</v>
      </c>
      <c r="J1590">
        <v>1.2891199999999999E-3</v>
      </c>
      <c r="K1590">
        <v>0.995116</v>
      </c>
      <c r="L1590">
        <v>0</v>
      </c>
      <c r="M1590" t="s">
        <v>42</v>
      </c>
    </row>
    <row r="1591" spans="1:13" x14ac:dyDescent="0.25">
      <c r="A1591" t="s">
        <v>185</v>
      </c>
      <c r="B1591">
        <v>469.70600000000002</v>
      </c>
      <c r="C1591">
        <v>466.02199999999999</v>
      </c>
      <c r="D1591">
        <v>465.96899999999999</v>
      </c>
      <c r="E1591">
        <v>455.12799999999999</v>
      </c>
      <c r="F1591">
        <v>19.494</v>
      </c>
      <c r="G1591">
        <v>0</v>
      </c>
      <c r="H1591">
        <v>48.094200000000001</v>
      </c>
      <c r="I1591">
        <v>0</v>
      </c>
      <c r="J1591">
        <v>1.2347199999999999E-3</v>
      </c>
      <c r="K1591">
        <v>0.99511400000000005</v>
      </c>
      <c r="L1591">
        <v>0</v>
      </c>
      <c r="M1591" t="s">
        <v>42</v>
      </c>
    </row>
    <row r="1592" spans="1:13" x14ac:dyDescent="0.25">
      <c r="A1592" t="s">
        <v>185</v>
      </c>
      <c r="B1592">
        <v>473.62900000000002</v>
      </c>
      <c r="C1592">
        <v>469.97899999999998</v>
      </c>
      <c r="D1592">
        <v>469.92200000000003</v>
      </c>
      <c r="E1592">
        <v>459.07799999999997</v>
      </c>
      <c r="F1592">
        <v>19.8567</v>
      </c>
      <c r="G1592">
        <v>0</v>
      </c>
      <c r="H1592">
        <v>50.608600000000003</v>
      </c>
      <c r="I1592">
        <v>0</v>
      </c>
      <c r="J1592">
        <v>1.2954500000000001E-3</v>
      </c>
      <c r="K1592">
        <v>0.995116</v>
      </c>
      <c r="L1592">
        <v>0</v>
      </c>
      <c r="M1592" t="s">
        <v>42</v>
      </c>
    </row>
    <row r="1593" spans="1:13" x14ac:dyDescent="0.25">
      <c r="A1593" t="s">
        <v>185</v>
      </c>
      <c r="B1593">
        <v>476.62799999999999</v>
      </c>
      <c r="C1593">
        <v>472.68400000000003</v>
      </c>
      <c r="D1593">
        <v>472.62599999999998</v>
      </c>
      <c r="E1593">
        <v>461.77800000000002</v>
      </c>
      <c r="F1593">
        <v>19.742000000000001</v>
      </c>
      <c r="G1593">
        <v>0</v>
      </c>
      <c r="H1593">
        <v>48.142400000000002</v>
      </c>
      <c r="I1593">
        <v>0</v>
      </c>
      <c r="J1593">
        <v>1.2354899999999999E-3</v>
      </c>
      <c r="K1593">
        <v>0.995116</v>
      </c>
      <c r="L1593">
        <v>0</v>
      </c>
      <c r="M1593" t="s">
        <v>42</v>
      </c>
    </row>
    <row r="1594" spans="1:13" x14ac:dyDescent="0.25">
      <c r="A1594" t="s">
        <v>185</v>
      </c>
      <c r="B1594">
        <v>476.68799999999999</v>
      </c>
      <c r="C1594">
        <v>472.82</v>
      </c>
      <c r="D1594">
        <v>472.76499999999999</v>
      </c>
      <c r="E1594">
        <v>461.82900000000001</v>
      </c>
      <c r="F1594">
        <v>19.770299999999999</v>
      </c>
      <c r="G1594">
        <v>0</v>
      </c>
      <c r="H1594">
        <v>47.950400000000002</v>
      </c>
      <c r="I1594">
        <v>0</v>
      </c>
      <c r="J1594">
        <v>1.2305E-3</v>
      </c>
      <c r="K1594">
        <v>0.99511499999999997</v>
      </c>
      <c r="L1594">
        <v>0</v>
      </c>
      <c r="M1594" t="s">
        <v>42</v>
      </c>
    </row>
    <row r="1595" spans="1:13" x14ac:dyDescent="0.25">
      <c r="A1595" t="s">
        <v>185</v>
      </c>
      <c r="B1595">
        <v>477.96800000000002</v>
      </c>
      <c r="C1595">
        <v>473.98700000000002</v>
      </c>
      <c r="D1595">
        <v>473.928</v>
      </c>
      <c r="E1595">
        <v>463</v>
      </c>
      <c r="F1595">
        <v>20.113800000000001</v>
      </c>
      <c r="G1595">
        <v>0</v>
      </c>
      <c r="H1595">
        <v>48.182000000000002</v>
      </c>
      <c r="I1595">
        <v>0</v>
      </c>
      <c r="J1595">
        <v>1.2305E-3</v>
      </c>
      <c r="K1595">
        <v>0.995116</v>
      </c>
      <c r="L1595">
        <v>0</v>
      </c>
      <c r="M1595" t="s">
        <v>42</v>
      </c>
    </row>
    <row r="1596" spans="1:13" x14ac:dyDescent="0.25">
      <c r="A1596" t="s">
        <v>185</v>
      </c>
      <c r="B1596">
        <v>474.07299999999998</v>
      </c>
      <c r="C1596">
        <v>470.18400000000003</v>
      </c>
      <c r="D1596">
        <v>470.12700000000001</v>
      </c>
      <c r="E1596">
        <v>459.38499999999999</v>
      </c>
      <c r="F1596">
        <v>19.591999999999999</v>
      </c>
      <c r="G1596">
        <v>0</v>
      </c>
      <c r="H1596">
        <v>48.617199999999997</v>
      </c>
      <c r="I1596">
        <v>0</v>
      </c>
      <c r="J1596">
        <v>1.3185899999999999E-3</v>
      </c>
      <c r="K1596">
        <v>0.99511499999999997</v>
      </c>
      <c r="L1596">
        <v>0</v>
      </c>
      <c r="M1596" t="s">
        <v>42</v>
      </c>
    </row>
    <row r="1597" spans="1:13" x14ac:dyDescent="0.25">
      <c r="A1597" t="s">
        <v>185</v>
      </c>
      <c r="B1597">
        <v>476.53500000000003</v>
      </c>
      <c r="C1597">
        <v>472.53500000000003</v>
      </c>
      <c r="D1597">
        <v>472.47800000000001</v>
      </c>
      <c r="E1597">
        <v>461.27199999999999</v>
      </c>
      <c r="F1597">
        <v>19.6691</v>
      </c>
      <c r="G1597">
        <v>0</v>
      </c>
      <c r="H1597">
        <v>48.058100000000003</v>
      </c>
      <c r="I1597">
        <v>0</v>
      </c>
      <c r="J1597">
        <v>1.2435300000000001E-3</v>
      </c>
      <c r="K1597">
        <v>0.99511000000000005</v>
      </c>
      <c r="L1597">
        <v>0</v>
      </c>
      <c r="M1597" t="s">
        <v>42</v>
      </c>
    </row>
    <row r="1598" spans="1:13" x14ac:dyDescent="0.25">
      <c r="A1598" t="s">
        <v>185</v>
      </c>
      <c r="B1598">
        <v>471.803</v>
      </c>
      <c r="C1598">
        <v>467.92200000000003</v>
      </c>
      <c r="D1598">
        <v>467.86799999999999</v>
      </c>
      <c r="E1598">
        <v>457.14499999999998</v>
      </c>
      <c r="F1598">
        <v>19.832599999999999</v>
      </c>
      <c r="G1598">
        <v>0</v>
      </c>
      <c r="H1598">
        <v>48.441800000000001</v>
      </c>
      <c r="I1598">
        <v>0</v>
      </c>
      <c r="J1598">
        <v>1.32858E-3</v>
      </c>
      <c r="K1598">
        <v>0.99511499999999997</v>
      </c>
      <c r="L1598">
        <v>0</v>
      </c>
      <c r="M1598" t="s">
        <v>42</v>
      </c>
    </row>
    <row r="1599" spans="1:13" x14ac:dyDescent="0.25">
      <c r="A1599" t="s">
        <v>185</v>
      </c>
      <c r="B1599">
        <v>480.642</v>
      </c>
      <c r="C1599">
        <v>476.649</v>
      </c>
      <c r="D1599">
        <v>476.589</v>
      </c>
      <c r="E1599">
        <v>465.07900000000001</v>
      </c>
      <c r="F1599">
        <v>19.8628</v>
      </c>
      <c r="G1599">
        <v>0</v>
      </c>
      <c r="H1599">
        <v>48.756599999999999</v>
      </c>
      <c r="I1599">
        <v>0</v>
      </c>
      <c r="J1599">
        <v>1.23007E-3</v>
      </c>
      <c r="K1599">
        <v>0.99511499999999997</v>
      </c>
      <c r="L1599">
        <v>0</v>
      </c>
      <c r="M1599" t="s">
        <v>42</v>
      </c>
    </row>
    <row r="1600" spans="1:13" x14ac:dyDescent="0.25">
      <c r="A1600" t="s">
        <v>185</v>
      </c>
      <c r="B1600">
        <v>476.02699999999999</v>
      </c>
      <c r="C1600">
        <v>472.108</v>
      </c>
      <c r="D1600">
        <v>472.05099999999999</v>
      </c>
      <c r="E1600">
        <v>461.178</v>
      </c>
      <c r="F1600">
        <v>19.899799999999999</v>
      </c>
      <c r="G1600">
        <v>0</v>
      </c>
      <c r="H1600">
        <v>48.649299999999997</v>
      </c>
      <c r="I1600">
        <v>0</v>
      </c>
      <c r="J1600">
        <v>1.2326500000000001E-3</v>
      </c>
      <c r="K1600">
        <v>0.995116</v>
      </c>
      <c r="L1600">
        <v>0</v>
      </c>
      <c r="M1600" t="s">
        <v>42</v>
      </c>
    </row>
    <row r="1601" spans="1:13" x14ac:dyDescent="0.25">
      <c r="A1601" t="s">
        <v>185</v>
      </c>
      <c r="B1601">
        <v>483.33100000000002</v>
      </c>
      <c r="C1601">
        <v>479.43700000000001</v>
      </c>
      <c r="D1601">
        <v>479.375</v>
      </c>
      <c r="E1601">
        <v>468.43299999999999</v>
      </c>
      <c r="F1601">
        <v>19.787299999999998</v>
      </c>
      <c r="G1601">
        <v>0</v>
      </c>
      <c r="H1601">
        <v>48.2941</v>
      </c>
      <c r="I1601">
        <v>0</v>
      </c>
      <c r="J1601">
        <v>1.23364E-3</v>
      </c>
      <c r="K1601">
        <v>0.99511400000000005</v>
      </c>
      <c r="L1601">
        <v>0</v>
      </c>
      <c r="M1601" t="s">
        <v>42</v>
      </c>
    </row>
    <row r="1602" spans="1:13" x14ac:dyDescent="0.25">
      <c r="A1602" t="s">
        <v>185</v>
      </c>
      <c r="B1602">
        <v>475.73899999999998</v>
      </c>
      <c r="C1602">
        <v>471.84100000000001</v>
      </c>
      <c r="D1602">
        <v>471.78500000000003</v>
      </c>
      <c r="E1602">
        <v>460.81900000000002</v>
      </c>
      <c r="F1602">
        <v>19.743600000000001</v>
      </c>
      <c r="G1602">
        <v>0</v>
      </c>
      <c r="H1602">
        <v>49.599200000000003</v>
      </c>
      <c r="I1602">
        <v>0</v>
      </c>
      <c r="J1602">
        <v>1.2301E-3</v>
      </c>
      <c r="K1602">
        <v>0.995116</v>
      </c>
      <c r="L1602">
        <v>0</v>
      </c>
      <c r="M1602" t="s">
        <v>42</v>
      </c>
    </row>
    <row r="1603" spans="1:13" x14ac:dyDescent="0.25">
      <c r="A1603" t="s">
        <v>185</v>
      </c>
      <c r="B1603">
        <v>479.52100000000002</v>
      </c>
      <c r="C1603">
        <v>475.90100000000001</v>
      </c>
      <c r="D1603">
        <v>475.84500000000003</v>
      </c>
      <c r="E1603">
        <v>464.80900000000003</v>
      </c>
      <c r="F1603">
        <v>19.563500000000001</v>
      </c>
      <c r="G1603">
        <v>0</v>
      </c>
      <c r="H1603">
        <v>48.335599999999999</v>
      </c>
      <c r="I1603">
        <v>0</v>
      </c>
      <c r="J1603">
        <v>1.2405300000000001E-3</v>
      </c>
      <c r="K1603">
        <v>0.99510100000000001</v>
      </c>
      <c r="L1603">
        <v>0</v>
      </c>
      <c r="M1603" t="s">
        <v>42</v>
      </c>
    </row>
    <row r="1604" spans="1:13" x14ac:dyDescent="0.25">
      <c r="A1604" t="s">
        <v>185</v>
      </c>
      <c r="B1604">
        <v>476.512</v>
      </c>
      <c r="C1604">
        <v>472.642</v>
      </c>
      <c r="D1604">
        <v>472.584</v>
      </c>
      <c r="E1604">
        <v>461.66699999999997</v>
      </c>
      <c r="F1604">
        <v>19.739100000000001</v>
      </c>
      <c r="G1604">
        <v>0</v>
      </c>
      <c r="H1604">
        <v>48.533000000000001</v>
      </c>
      <c r="I1604">
        <v>0</v>
      </c>
      <c r="J1604">
        <v>1.32274E-3</v>
      </c>
      <c r="K1604">
        <v>0.99511499999999997</v>
      </c>
      <c r="L1604">
        <v>0</v>
      </c>
      <c r="M1604" t="s">
        <v>42</v>
      </c>
    </row>
    <row r="1605" spans="1:13" x14ac:dyDescent="0.25">
      <c r="A1605" t="s">
        <v>185</v>
      </c>
      <c r="B1605">
        <v>482.00200000000001</v>
      </c>
      <c r="C1605">
        <v>478.05900000000003</v>
      </c>
      <c r="D1605">
        <v>478</v>
      </c>
      <c r="E1605">
        <v>466.97699999999998</v>
      </c>
      <c r="F1605">
        <v>19.800999999999998</v>
      </c>
      <c r="G1605">
        <v>0</v>
      </c>
      <c r="H1605">
        <v>48.179000000000002</v>
      </c>
      <c r="I1605">
        <v>0</v>
      </c>
      <c r="J1605">
        <v>1.2392200000000001E-3</v>
      </c>
      <c r="K1605">
        <v>0.995116</v>
      </c>
      <c r="L1605">
        <v>0</v>
      </c>
      <c r="M1605" t="s">
        <v>42</v>
      </c>
    </row>
    <row r="1606" spans="1:13" x14ac:dyDescent="0.25">
      <c r="A1606" t="s">
        <v>185</v>
      </c>
      <c r="B1606">
        <v>472.20400000000001</v>
      </c>
      <c r="C1606">
        <v>468.255</v>
      </c>
      <c r="D1606">
        <v>468.20100000000002</v>
      </c>
      <c r="E1606">
        <v>457.32799999999997</v>
      </c>
      <c r="F1606">
        <v>19.823799999999999</v>
      </c>
      <c r="G1606">
        <v>0</v>
      </c>
      <c r="H1606">
        <v>47.8949</v>
      </c>
      <c r="I1606">
        <v>0</v>
      </c>
      <c r="J1606">
        <v>1.23028E-3</v>
      </c>
      <c r="K1606">
        <v>0.995116</v>
      </c>
      <c r="L1606">
        <v>0</v>
      </c>
      <c r="M1606" t="s">
        <v>42</v>
      </c>
    </row>
    <row r="1607" spans="1:13" x14ac:dyDescent="0.25">
      <c r="A1607" t="s">
        <v>185</v>
      </c>
      <c r="B1607">
        <v>475.77800000000002</v>
      </c>
      <c r="C1607">
        <v>471.92099999999999</v>
      </c>
      <c r="D1607">
        <v>471.86099999999999</v>
      </c>
      <c r="E1607">
        <v>460.78</v>
      </c>
      <c r="F1607">
        <v>19.666</v>
      </c>
      <c r="G1607">
        <v>0</v>
      </c>
      <c r="H1607">
        <v>48.174900000000001</v>
      </c>
      <c r="I1607">
        <v>0</v>
      </c>
      <c r="J1607">
        <v>1.34136E-3</v>
      </c>
      <c r="K1607">
        <v>0.995116</v>
      </c>
      <c r="L1607">
        <v>0</v>
      </c>
      <c r="M1607" t="s">
        <v>42</v>
      </c>
    </row>
    <row r="1608" spans="1:13" x14ac:dyDescent="0.25">
      <c r="A1608" t="s">
        <v>185</v>
      </c>
      <c r="B1608">
        <v>473.50799999999998</v>
      </c>
      <c r="C1608">
        <v>469.34399999999999</v>
      </c>
      <c r="D1608">
        <v>469.29199999999997</v>
      </c>
      <c r="E1608">
        <v>458.447</v>
      </c>
      <c r="F1608">
        <v>19.668399999999998</v>
      </c>
      <c r="G1608">
        <v>0</v>
      </c>
      <c r="H1608">
        <v>47.722299999999997</v>
      </c>
      <c r="I1608">
        <v>0</v>
      </c>
      <c r="J1608">
        <v>1.85742E-3</v>
      </c>
      <c r="K1608">
        <v>0.995116</v>
      </c>
      <c r="L1608">
        <v>0</v>
      </c>
      <c r="M1608" t="s">
        <v>42</v>
      </c>
    </row>
    <row r="1609" spans="1:13" x14ac:dyDescent="0.25">
      <c r="A1609" t="s">
        <v>185</v>
      </c>
      <c r="B1609">
        <v>474.81700000000001</v>
      </c>
      <c r="C1609">
        <v>470.93</v>
      </c>
      <c r="D1609">
        <v>470.87</v>
      </c>
      <c r="E1609">
        <v>459.77300000000002</v>
      </c>
      <c r="F1609">
        <v>19.713100000000001</v>
      </c>
      <c r="G1609">
        <v>0</v>
      </c>
      <c r="H1609">
        <v>48.199199999999998</v>
      </c>
      <c r="I1609">
        <v>0</v>
      </c>
      <c r="J1609">
        <v>1.25183E-3</v>
      </c>
      <c r="K1609">
        <v>0.995116</v>
      </c>
      <c r="L1609">
        <v>0</v>
      </c>
      <c r="M1609" t="s">
        <v>42</v>
      </c>
    </row>
    <row r="1610" spans="1:13" x14ac:dyDescent="0.25">
      <c r="A1610" t="s">
        <v>185</v>
      </c>
      <c r="B1610">
        <v>475.75400000000002</v>
      </c>
      <c r="C1610">
        <v>471.80900000000003</v>
      </c>
      <c r="D1610">
        <v>471.75099999999998</v>
      </c>
      <c r="E1610">
        <v>460.92</v>
      </c>
      <c r="F1610">
        <v>19.7898</v>
      </c>
      <c r="G1610">
        <v>0</v>
      </c>
      <c r="H1610">
        <v>48.127000000000002</v>
      </c>
      <c r="I1610">
        <v>0</v>
      </c>
      <c r="J1610">
        <v>1.23134E-3</v>
      </c>
      <c r="K1610">
        <v>0.99511400000000005</v>
      </c>
      <c r="L1610">
        <v>0</v>
      </c>
      <c r="M1610" t="s">
        <v>42</v>
      </c>
    </row>
    <row r="1611" spans="1:13" x14ac:dyDescent="0.25">
      <c r="A1611" t="s">
        <v>185</v>
      </c>
      <c r="B1611">
        <v>495.03</v>
      </c>
      <c r="C1611">
        <v>491.15499999999997</v>
      </c>
      <c r="D1611">
        <v>491.08300000000003</v>
      </c>
      <c r="E1611">
        <v>479.77699999999999</v>
      </c>
      <c r="F1611">
        <v>20.249099999999999</v>
      </c>
      <c r="G1611">
        <v>0</v>
      </c>
      <c r="H1611">
        <v>49.008299999999998</v>
      </c>
      <c r="I1611">
        <v>0</v>
      </c>
      <c r="J1611">
        <v>1.2587E-3</v>
      </c>
      <c r="K1611">
        <v>0.995116</v>
      </c>
      <c r="L1611">
        <v>0</v>
      </c>
      <c r="M1611" t="s">
        <v>42</v>
      </c>
    </row>
    <row r="1612" spans="1:13" x14ac:dyDescent="0.25">
      <c r="A1612" t="s">
        <v>185</v>
      </c>
      <c r="B1612">
        <v>495.71199999999999</v>
      </c>
      <c r="C1612">
        <v>491.85199999999998</v>
      </c>
      <c r="D1612">
        <v>491.78100000000001</v>
      </c>
      <c r="E1612">
        <v>480.36500000000001</v>
      </c>
      <c r="F1612">
        <v>20.561699999999998</v>
      </c>
      <c r="G1612">
        <v>0</v>
      </c>
      <c r="H1612">
        <v>49.933799999999998</v>
      </c>
      <c r="I1612">
        <v>0</v>
      </c>
      <c r="J1612">
        <v>1.26936E-3</v>
      </c>
      <c r="K1612">
        <v>0.995116</v>
      </c>
      <c r="L1612">
        <v>0</v>
      </c>
      <c r="M1612" t="s">
        <v>42</v>
      </c>
    </row>
    <row r="1613" spans="1:13" x14ac:dyDescent="0.25">
      <c r="A1613" t="s">
        <v>185</v>
      </c>
      <c r="B1613">
        <v>484.21</v>
      </c>
      <c r="C1613">
        <v>480.30799999999999</v>
      </c>
      <c r="D1613">
        <v>480.23700000000002</v>
      </c>
      <c r="E1613">
        <v>469.178</v>
      </c>
      <c r="F1613">
        <v>20.021799999999999</v>
      </c>
      <c r="G1613">
        <v>0</v>
      </c>
      <c r="H1613">
        <v>50.2849</v>
      </c>
      <c r="I1613">
        <v>0</v>
      </c>
      <c r="J1613">
        <v>1.27366E-3</v>
      </c>
      <c r="K1613">
        <v>0.99511400000000005</v>
      </c>
      <c r="L1613">
        <v>0</v>
      </c>
      <c r="M1613" t="s">
        <v>42</v>
      </c>
    </row>
    <row r="1614" spans="1:13" x14ac:dyDescent="0.25">
      <c r="A1614" t="s">
        <v>185</v>
      </c>
      <c r="B1614">
        <v>478.74200000000002</v>
      </c>
      <c r="C1614">
        <v>474.87900000000002</v>
      </c>
      <c r="D1614">
        <v>474.81299999999999</v>
      </c>
      <c r="E1614">
        <v>463.78500000000003</v>
      </c>
      <c r="F1614">
        <v>19.6416</v>
      </c>
      <c r="G1614">
        <v>0</v>
      </c>
      <c r="H1614">
        <v>48.681399999999996</v>
      </c>
      <c r="I1614">
        <v>0</v>
      </c>
      <c r="J1614">
        <v>1.2302700000000001E-3</v>
      </c>
      <c r="K1614">
        <v>0.99511499999999997</v>
      </c>
      <c r="L1614">
        <v>0</v>
      </c>
      <c r="M1614" t="s">
        <v>42</v>
      </c>
    </row>
    <row r="1615" spans="1:13" x14ac:dyDescent="0.25">
      <c r="A1615" t="s">
        <v>185</v>
      </c>
      <c r="B1615">
        <v>482.041</v>
      </c>
      <c r="C1615">
        <v>478.17099999999999</v>
      </c>
      <c r="D1615">
        <v>478.11099999999999</v>
      </c>
      <c r="E1615">
        <v>466.72</v>
      </c>
      <c r="F1615">
        <v>19.851800000000001</v>
      </c>
      <c r="G1615">
        <v>0</v>
      </c>
      <c r="H1615">
        <v>49.6036</v>
      </c>
      <c r="I1615">
        <v>0</v>
      </c>
      <c r="J1615">
        <v>1.23704E-3</v>
      </c>
      <c r="K1615">
        <v>0.99511499999999997</v>
      </c>
      <c r="L1615">
        <v>0</v>
      </c>
      <c r="M1615" t="s">
        <v>42</v>
      </c>
    </row>
    <row r="1616" spans="1:13" x14ac:dyDescent="0.25">
      <c r="A1616" t="s">
        <v>185</v>
      </c>
      <c r="B1616">
        <v>475.24700000000001</v>
      </c>
      <c r="C1616">
        <v>471.63299999999998</v>
      </c>
      <c r="D1616">
        <v>471.57900000000001</v>
      </c>
      <c r="E1616">
        <v>460.68900000000002</v>
      </c>
      <c r="F1616">
        <v>19.653300000000002</v>
      </c>
      <c r="G1616">
        <v>0</v>
      </c>
      <c r="H1616">
        <v>49.444899999999997</v>
      </c>
      <c r="I1616">
        <v>0</v>
      </c>
      <c r="J1616">
        <v>1.23456E-3</v>
      </c>
      <c r="K1616">
        <v>0.995116</v>
      </c>
      <c r="L1616">
        <v>0</v>
      </c>
      <c r="M1616" t="s">
        <v>42</v>
      </c>
    </row>
    <row r="1617" spans="1:25" x14ac:dyDescent="0.25">
      <c r="A1617" t="s">
        <v>185</v>
      </c>
      <c r="B1617">
        <v>485.202</v>
      </c>
      <c r="C1617">
        <v>481.49200000000002</v>
      </c>
      <c r="D1617">
        <v>481.43</v>
      </c>
      <c r="E1617">
        <v>470.27199999999999</v>
      </c>
      <c r="F1617">
        <v>19.770700000000001</v>
      </c>
      <c r="G1617">
        <v>0</v>
      </c>
      <c r="H1617">
        <v>49.416200000000003</v>
      </c>
      <c r="I1617">
        <v>0</v>
      </c>
      <c r="J1617">
        <v>1.2472200000000001E-3</v>
      </c>
      <c r="K1617">
        <v>0.99511099999999997</v>
      </c>
      <c r="L1617">
        <v>0</v>
      </c>
      <c r="M1617" t="s">
        <v>42</v>
      </c>
    </row>
    <row r="1618" spans="1:25" x14ac:dyDescent="0.25">
      <c r="A1618" t="s">
        <v>185</v>
      </c>
      <c r="B1618">
        <v>476.25700000000001</v>
      </c>
      <c r="C1618">
        <v>472.36700000000002</v>
      </c>
      <c r="D1618">
        <v>472.31299999999999</v>
      </c>
      <c r="E1618">
        <v>461.46199999999999</v>
      </c>
      <c r="F1618">
        <v>19.575099999999999</v>
      </c>
      <c r="G1618">
        <v>0</v>
      </c>
      <c r="H1618">
        <v>48.021599999999999</v>
      </c>
      <c r="I1618">
        <v>0</v>
      </c>
      <c r="J1618">
        <v>1.2335600000000001E-3</v>
      </c>
      <c r="K1618">
        <v>0.99511499999999997</v>
      </c>
      <c r="L1618">
        <v>0</v>
      </c>
      <c r="M1618" t="s">
        <v>42</v>
      </c>
    </row>
    <row r="1619" spans="1:25" x14ac:dyDescent="0.25">
      <c r="A1619" t="s">
        <v>185</v>
      </c>
      <c r="B1619">
        <v>477.84</v>
      </c>
      <c r="C1619">
        <v>474.22</v>
      </c>
      <c r="D1619">
        <v>474.16399999999999</v>
      </c>
      <c r="E1619">
        <v>463.392</v>
      </c>
      <c r="F1619">
        <v>20.4558</v>
      </c>
      <c r="G1619">
        <v>0</v>
      </c>
      <c r="H1619">
        <v>48.267499999999998</v>
      </c>
      <c r="I1619">
        <v>0</v>
      </c>
      <c r="J1619">
        <v>1.3060599999999999E-3</v>
      </c>
      <c r="K1619">
        <v>0.99511499999999997</v>
      </c>
      <c r="L1619">
        <v>0</v>
      </c>
      <c r="M1619" t="s">
        <v>42</v>
      </c>
    </row>
    <row r="1620" spans="1:25" x14ac:dyDescent="0.25">
      <c r="A1620" t="s">
        <v>185</v>
      </c>
      <c r="B1620">
        <v>476.94799999999998</v>
      </c>
      <c r="C1620">
        <v>470.27699999999999</v>
      </c>
      <c r="D1620">
        <v>470.21499999999997</v>
      </c>
      <c r="E1620">
        <v>459.23599999999999</v>
      </c>
      <c r="F1620">
        <v>19.5413</v>
      </c>
      <c r="G1620">
        <v>0</v>
      </c>
      <c r="H1620">
        <v>48.082999999999998</v>
      </c>
      <c r="I1620">
        <v>0</v>
      </c>
      <c r="J1620">
        <v>1.2300799999999999E-3</v>
      </c>
      <c r="K1620">
        <v>0.995116</v>
      </c>
      <c r="L1620">
        <v>0</v>
      </c>
      <c r="M1620" t="s">
        <v>42</v>
      </c>
    </row>
    <row r="1621" spans="1:25" x14ac:dyDescent="0.25">
      <c r="A1621" t="s">
        <v>185</v>
      </c>
      <c r="B1621">
        <v>473.22899999999998</v>
      </c>
      <c r="C1621">
        <v>469.29700000000003</v>
      </c>
      <c r="D1621">
        <v>469.24099999999999</v>
      </c>
      <c r="E1621">
        <v>458.4</v>
      </c>
      <c r="F1621">
        <v>19.525500000000001</v>
      </c>
      <c r="G1621">
        <v>0</v>
      </c>
      <c r="H1621">
        <v>49.030799999999999</v>
      </c>
      <c r="I1621">
        <v>0</v>
      </c>
      <c r="J1621">
        <v>1.2314800000000001E-3</v>
      </c>
      <c r="K1621">
        <v>0.995116</v>
      </c>
      <c r="L1621">
        <v>0</v>
      </c>
      <c r="M1621" t="s">
        <v>42</v>
      </c>
    </row>
    <row r="1622" spans="1:25" x14ac:dyDescent="0.25">
      <c r="A1622" t="s">
        <v>185</v>
      </c>
      <c r="B1622">
        <v>477.38200000000001</v>
      </c>
      <c r="C1622">
        <v>473.68599999999998</v>
      </c>
      <c r="D1622">
        <v>473.62900000000002</v>
      </c>
      <c r="E1622">
        <v>462.81900000000002</v>
      </c>
      <c r="F1622">
        <v>19.6325</v>
      </c>
      <c r="G1622">
        <v>0</v>
      </c>
      <c r="H1622">
        <v>48.362200000000001</v>
      </c>
      <c r="I1622">
        <v>0</v>
      </c>
      <c r="J1622">
        <v>1.37637E-3</v>
      </c>
      <c r="K1622">
        <v>0.995116</v>
      </c>
      <c r="L1622">
        <v>0</v>
      </c>
      <c r="M1622" t="s">
        <v>42</v>
      </c>
    </row>
    <row r="1623" spans="1:25" x14ac:dyDescent="0.25">
      <c r="A1623" t="s">
        <v>185</v>
      </c>
      <c r="B1623">
        <v>472.96199999999999</v>
      </c>
      <c r="C1623">
        <v>468.82499999999999</v>
      </c>
      <c r="D1623">
        <v>468.767</v>
      </c>
      <c r="E1623">
        <v>457.67899999999997</v>
      </c>
      <c r="F1623">
        <v>19.5899</v>
      </c>
      <c r="G1623">
        <v>0</v>
      </c>
      <c r="H1623">
        <v>48.215200000000003</v>
      </c>
      <c r="I1623">
        <v>0</v>
      </c>
      <c r="J1623">
        <v>1.2439599999999999E-3</v>
      </c>
      <c r="K1623">
        <v>0.995116</v>
      </c>
      <c r="L1623">
        <v>0</v>
      </c>
      <c r="M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185</v>
      </c>
      <c r="B1624">
        <v>476.99799999999999</v>
      </c>
      <c r="C1624">
        <v>473.37299999999999</v>
      </c>
      <c r="D1624">
        <v>473.31299999999999</v>
      </c>
      <c r="E1624">
        <v>462.44499999999999</v>
      </c>
      <c r="F1624">
        <v>20.325099999999999</v>
      </c>
      <c r="G1624">
        <v>0</v>
      </c>
      <c r="H1624">
        <v>48.984000000000002</v>
      </c>
      <c r="I1624">
        <v>0</v>
      </c>
      <c r="J1624">
        <v>1.26745E-3</v>
      </c>
      <c r="K1624">
        <v>0.995116</v>
      </c>
      <c r="L1624">
        <v>0</v>
      </c>
      <c r="M1624" t="s">
        <v>42</v>
      </c>
      <c r="R1624">
        <f>AVERAGE(B1575:B1624)</f>
        <v>477.42028000000005</v>
      </c>
      <c r="S1624">
        <f>AVERAGE(C1575:C1624)</f>
        <v>473.54849999999982</v>
      </c>
      <c r="U1624">
        <f>_xlfn.VAR.P(B1575:B1624)</f>
        <v>26.122470761599971</v>
      </c>
      <c r="V1624">
        <f>_xlfn.VAR.P(C1575:C1624)</f>
        <v>26.24865072999998</v>
      </c>
      <c r="X1624">
        <f>1.96*SQRT(U1624)/50</f>
        <v>0.20035177431484097</v>
      </c>
      <c r="Y1624">
        <f>1.96*SQRT(V1624)/50</f>
        <v>0.20083507327592748</v>
      </c>
    </row>
    <row r="1625" spans="1:25" x14ac:dyDescent="0.25">
      <c r="A1625" t="s">
        <v>186</v>
      </c>
      <c r="B1625">
        <v>23965.116699999999</v>
      </c>
      <c r="C1625" t="s">
        <v>36</v>
      </c>
    </row>
    <row r="1626" spans="1:25" x14ac:dyDescent="0.25">
      <c r="A1626" t="s">
        <v>160</v>
      </c>
      <c r="B1626">
        <v>696.61900000000003</v>
      </c>
      <c r="C1626">
        <v>634.846</v>
      </c>
      <c r="D1626">
        <v>634.77300000000002</v>
      </c>
      <c r="E1626">
        <v>625.70699999999999</v>
      </c>
      <c r="F1626">
        <v>22.1129</v>
      </c>
      <c r="G1626">
        <v>150.40100000000001</v>
      </c>
      <c r="H1626">
        <v>52.894599999999997</v>
      </c>
      <c r="I1626">
        <v>18.636399999999998</v>
      </c>
      <c r="J1626">
        <v>52.087400000000002</v>
      </c>
      <c r="K1626">
        <v>434.96499999999997</v>
      </c>
      <c r="L1626">
        <v>1.24383E-3</v>
      </c>
      <c r="M1626">
        <v>0.99511400000000005</v>
      </c>
      <c r="N1626">
        <v>0</v>
      </c>
      <c r="O1626" t="s">
        <v>42</v>
      </c>
    </row>
    <row r="1627" spans="1:25" x14ac:dyDescent="0.25">
      <c r="A1627" t="s">
        <v>160</v>
      </c>
      <c r="B1627">
        <v>691.92600000000004</v>
      </c>
      <c r="C1627">
        <v>626.13800000000003</v>
      </c>
      <c r="D1627">
        <v>626.072</v>
      </c>
      <c r="E1627">
        <v>617.48199999999997</v>
      </c>
      <c r="F1627">
        <v>21.919799999999999</v>
      </c>
      <c r="G1627">
        <v>148.52500000000001</v>
      </c>
      <c r="H1627">
        <v>51.1233</v>
      </c>
      <c r="I1627">
        <v>18.939499999999999</v>
      </c>
      <c r="J1627">
        <v>51.587699999999998</v>
      </c>
      <c r="K1627">
        <v>428.81</v>
      </c>
      <c r="L1627">
        <v>1.2300600000000001E-3</v>
      </c>
      <c r="M1627">
        <v>0.99511499999999997</v>
      </c>
      <c r="N1627">
        <v>0</v>
      </c>
      <c r="O1627" t="s">
        <v>42</v>
      </c>
    </row>
    <row r="1628" spans="1:25" x14ac:dyDescent="0.25">
      <c r="A1628" t="s">
        <v>160</v>
      </c>
      <c r="B1628">
        <v>695.20799999999997</v>
      </c>
      <c r="C1628">
        <v>629.28800000000001</v>
      </c>
      <c r="D1628">
        <v>629.226</v>
      </c>
      <c r="E1628">
        <v>620.81399999999996</v>
      </c>
      <c r="F1628">
        <v>22.294899999999998</v>
      </c>
      <c r="G1628">
        <v>148.16399999999999</v>
      </c>
      <c r="H1628">
        <v>51.331600000000002</v>
      </c>
      <c r="I1628">
        <v>18.3626</v>
      </c>
      <c r="J1628">
        <v>51.590699999999998</v>
      </c>
      <c r="K1628">
        <v>432.10899999999998</v>
      </c>
      <c r="L1628">
        <v>1.23025E-3</v>
      </c>
      <c r="M1628">
        <v>0.995116</v>
      </c>
      <c r="N1628">
        <v>0</v>
      </c>
      <c r="O1628" t="s">
        <v>42</v>
      </c>
    </row>
    <row r="1629" spans="1:25" x14ac:dyDescent="0.25">
      <c r="A1629" t="s">
        <v>160</v>
      </c>
      <c r="B1629">
        <v>698.06600000000003</v>
      </c>
      <c r="C1629">
        <v>632.13099999999997</v>
      </c>
      <c r="D1629">
        <v>632.06700000000001</v>
      </c>
      <c r="E1629">
        <v>623.702</v>
      </c>
      <c r="F1629">
        <v>22.241700000000002</v>
      </c>
      <c r="G1629">
        <v>147.46799999999999</v>
      </c>
      <c r="H1629">
        <v>51.396900000000002</v>
      </c>
      <c r="I1629">
        <v>18.616800000000001</v>
      </c>
      <c r="J1629">
        <v>50.4039</v>
      </c>
      <c r="K1629">
        <v>435.82900000000001</v>
      </c>
      <c r="L1629">
        <v>1.2302599999999999E-3</v>
      </c>
      <c r="M1629">
        <v>0.995116</v>
      </c>
      <c r="N1629">
        <v>0</v>
      </c>
      <c r="O1629" t="s">
        <v>42</v>
      </c>
    </row>
    <row r="1630" spans="1:25" x14ac:dyDescent="0.25">
      <c r="A1630" t="s">
        <v>160</v>
      </c>
      <c r="B1630">
        <v>698.23099999999999</v>
      </c>
      <c r="C1630">
        <v>632.07500000000005</v>
      </c>
      <c r="D1630">
        <v>632.01400000000001</v>
      </c>
      <c r="E1630">
        <v>623.68399999999997</v>
      </c>
      <c r="F1630">
        <v>22.1068</v>
      </c>
      <c r="G1630">
        <v>146.99</v>
      </c>
      <c r="H1630">
        <v>51.0032</v>
      </c>
      <c r="I1630">
        <v>18.741499999999998</v>
      </c>
      <c r="J1630">
        <v>50.350299999999997</v>
      </c>
      <c r="K1630">
        <v>436.30700000000002</v>
      </c>
      <c r="L1630">
        <v>1.3914999999999999E-3</v>
      </c>
      <c r="M1630">
        <v>0.99511499999999997</v>
      </c>
      <c r="N1630">
        <v>0</v>
      </c>
      <c r="O1630" t="s">
        <v>42</v>
      </c>
    </row>
    <row r="1631" spans="1:25" x14ac:dyDescent="0.25">
      <c r="A1631" t="s">
        <v>160</v>
      </c>
      <c r="B1631">
        <v>708.149</v>
      </c>
      <c r="C1631">
        <v>644.721</v>
      </c>
      <c r="D1631">
        <v>644.56299999999999</v>
      </c>
      <c r="E1631">
        <v>636.01</v>
      </c>
      <c r="F1631">
        <v>23.033999999999999</v>
      </c>
      <c r="G1631">
        <v>154.44800000000001</v>
      </c>
      <c r="H1631">
        <v>52.083399999999997</v>
      </c>
      <c r="I1631">
        <v>19.0229</v>
      </c>
      <c r="J1631">
        <v>54.036200000000001</v>
      </c>
      <c r="K1631">
        <v>440.43900000000002</v>
      </c>
      <c r="L1631">
        <v>1.29064E-3</v>
      </c>
      <c r="M1631">
        <v>0.99511499999999997</v>
      </c>
      <c r="N1631">
        <v>0</v>
      </c>
      <c r="O1631" t="s">
        <v>42</v>
      </c>
    </row>
    <row r="1632" spans="1:25" x14ac:dyDescent="0.25">
      <c r="A1632" t="s">
        <v>160</v>
      </c>
      <c r="B1632">
        <v>693.06500000000005</v>
      </c>
      <c r="C1632">
        <v>630.88099999999997</v>
      </c>
      <c r="D1632">
        <v>630.81799999999998</v>
      </c>
      <c r="E1632">
        <v>622.14400000000001</v>
      </c>
      <c r="F1632">
        <v>21.871099999999998</v>
      </c>
      <c r="G1632">
        <v>147.374</v>
      </c>
      <c r="H1632">
        <v>51.4572</v>
      </c>
      <c r="I1632">
        <v>18.593499999999999</v>
      </c>
      <c r="J1632">
        <v>50.6282</v>
      </c>
      <c r="K1632">
        <v>434.327</v>
      </c>
      <c r="L1632">
        <v>1.2332300000000001E-3</v>
      </c>
      <c r="M1632">
        <v>0.995116</v>
      </c>
      <c r="N1632">
        <v>0</v>
      </c>
      <c r="O1632" t="s">
        <v>42</v>
      </c>
    </row>
    <row r="1633" spans="1:15" x14ac:dyDescent="0.25">
      <c r="A1633" t="s">
        <v>160</v>
      </c>
      <c r="B1633">
        <v>672.61199999999997</v>
      </c>
      <c r="C1633">
        <v>609.69000000000005</v>
      </c>
      <c r="D1633">
        <v>609.62599999999998</v>
      </c>
      <c r="E1633">
        <v>601.25900000000001</v>
      </c>
      <c r="F1633">
        <v>22.228999999999999</v>
      </c>
      <c r="G1633">
        <v>145.59200000000001</v>
      </c>
      <c r="H1633">
        <v>50.0715</v>
      </c>
      <c r="I1633">
        <v>18.279499999999999</v>
      </c>
      <c r="J1633">
        <v>50.677999999999997</v>
      </c>
      <c r="K1633">
        <v>415.04399999999998</v>
      </c>
      <c r="L1633">
        <v>1.2529399999999999E-3</v>
      </c>
      <c r="M1633">
        <v>0.99511499999999997</v>
      </c>
      <c r="N1633">
        <v>0</v>
      </c>
      <c r="O1633" t="s">
        <v>42</v>
      </c>
    </row>
    <row r="1634" spans="1:15" x14ac:dyDescent="0.25">
      <c r="A1634" t="s">
        <v>160</v>
      </c>
      <c r="B1634">
        <v>692.73500000000001</v>
      </c>
      <c r="C1634">
        <v>625.89200000000005</v>
      </c>
      <c r="D1634">
        <v>625.82799999999997</v>
      </c>
      <c r="E1634">
        <v>617.47900000000004</v>
      </c>
      <c r="F1634">
        <v>22.1508</v>
      </c>
      <c r="G1634">
        <v>146.94399999999999</v>
      </c>
      <c r="H1634">
        <v>51.741399999999999</v>
      </c>
      <c r="I1634">
        <v>18.518999999999998</v>
      </c>
      <c r="J1634">
        <v>50.119599999999998</v>
      </c>
      <c r="K1634">
        <v>430.28199999999998</v>
      </c>
      <c r="L1634">
        <v>1.2338900000000001E-3</v>
      </c>
      <c r="M1634">
        <v>0.995116</v>
      </c>
      <c r="N1634">
        <v>0</v>
      </c>
      <c r="O1634" t="s">
        <v>42</v>
      </c>
    </row>
    <row r="1635" spans="1:15" x14ac:dyDescent="0.25">
      <c r="A1635" t="s">
        <v>160</v>
      </c>
      <c r="B1635">
        <v>691.65800000000002</v>
      </c>
      <c r="C1635">
        <v>627.59900000000005</v>
      </c>
      <c r="D1635">
        <v>627.53599999999994</v>
      </c>
      <c r="E1635">
        <v>619.13599999999997</v>
      </c>
      <c r="F1635">
        <v>22.024000000000001</v>
      </c>
      <c r="G1635">
        <v>147.626</v>
      </c>
      <c r="H1635">
        <v>50.677100000000003</v>
      </c>
      <c r="I1635">
        <v>18.824200000000001</v>
      </c>
      <c r="J1635">
        <v>51.322800000000001</v>
      </c>
      <c r="K1635">
        <v>430.36900000000003</v>
      </c>
      <c r="L1635">
        <v>1.23007E-3</v>
      </c>
      <c r="M1635">
        <v>0.99510900000000002</v>
      </c>
      <c r="N1635">
        <v>0</v>
      </c>
      <c r="O1635" t="s">
        <v>42</v>
      </c>
    </row>
    <row r="1636" spans="1:15" x14ac:dyDescent="0.25">
      <c r="A1636" t="s">
        <v>160</v>
      </c>
      <c r="B1636">
        <v>677.34699999999998</v>
      </c>
      <c r="C1636">
        <v>612.303</v>
      </c>
      <c r="D1636">
        <v>612.23800000000006</v>
      </c>
      <c r="E1636">
        <v>603.80399999999997</v>
      </c>
      <c r="F1636">
        <v>21.750900000000001</v>
      </c>
      <c r="G1636">
        <v>146.797</v>
      </c>
      <c r="H1636">
        <v>50.472499999999997</v>
      </c>
      <c r="I1636">
        <v>18.607900000000001</v>
      </c>
      <c r="J1636">
        <v>50.782299999999999</v>
      </c>
      <c r="K1636">
        <v>417.20499999999998</v>
      </c>
      <c r="L1636">
        <v>1.2347199999999999E-3</v>
      </c>
      <c r="M1636">
        <v>0.99511499999999997</v>
      </c>
      <c r="N1636">
        <v>0</v>
      </c>
      <c r="O1636" t="s">
        <v>42</v>
      </c>
    </row>
    <row r="1637" spans="1:15" x14ac:dyDescent="0.25">
      <c r="A1637" t="s">
        <v>160</v>
      </c>
      <c r="B1637">
        <v>719.09</v>
      </c>
      <c r="C1637">
        <v>652.93499999999995</v>
      </c>
      <c r="D1637">
        <v>652.86099999999999</v>
      </c>
      <c r="E1637">
        <v>643.851</v>
      </c>
      <c r="F1637">
        <v>22.331900000000001</v>
      </c>
      <c r="G1637">
        <v>150.46100000000001</v>
      </c>
      <c r="H1637">
        <v>51.7639</v>
      </c>
      <c r="I1637">
        <v>19.0961</v>
      </c>
      <c r="J1637">
        <v>52.698799999999999</v>
      </c>
      <c r="K1637">
        <v>452.94099999999997</v>
      </c>
      <c r="L1637">
        <v>1.24081E-3</v>
      </c>
      <c r="M1637">
        <v>0.995116</v>
      </c>
      <c r="N1637">
        <v>0</v>
      </c>
      <c r="O1637" t="s">
        <v>42</v>
      </c>
    </row>
    <row r="1638" spans="1:15" x14ac:dyDescent="0.25">
      <c r="A1638" t="s">
        <v>160</v>
      </c>
      <c r="B1638">
        <v>720.70600000000002</v>
      </c>
      <c r="C1638">
        <v>654.15700000000004</v>
      </c>
      <c r="D1638">
        <v>654.06799999999998</v>
      </c>
      <c r="E1638">
        <v>645.36900000000003</v>
      </c>
      <c r="F1638">
        <v>22.709900000000001</v>
      </c>
      <c r="G1638">
        <v>151.82400000000001</v>
      </c>
      <c r="H1638">
        <v>52.235300000000002</v>
      </c>
      <c r="I1638">
        <v>19.014299999999999</v>
      </c>
      <c r="J1638">
        <v>53.446199999999997</v>
      </c>
      <c r="K1638">
        <v>451.952</v>
      </c>
      <c r="L1638">
        <v>1.2628800000000001E-3</v>
      </c>
      <c r="M1638">
        <v>0.99511499999999997</v>
      </c>
      <c r="N1638">
        <v>0</v>
      </c>
      <c r="O1638" t="s">
        <v>42</v>
      </c>
    </row>
    <row r="1639" spans="1:15" x14ac:dyDescent="0.25">
      <c r="A1639" t="s">
        <v>160</v>
      </c>
      <c r="B1639">
        <v>698.673</v>
      </c>
      <c r="C1639">
        <v>634.10500000000002</v>
      </c>
      <c r="D1639">
        <v>634.03399999999999</v>
      </c>
      <c r="E1639">
        <v>625.56799999999998</v>
      </c>
      <c r="F1639">
        <v>21.9801</v>
      </c>
      <c r="G1639">
        <v>151.93</v>
      </c>
      <c r="H1639">
        <v>51.569699999999997</v>
      </c>
      <c r="I1639">
        <v>18.7758</v>
      </c>
      <c r="J1639">
        <v>55.046700000000001</v>
      </c>
      <c r="K1639">
        <v>433.32100000000003</v>
      </c>
      <c r="L1639">
        <v>1.27677E-3</v>
      </c>
      <c r="M1639">
        <v>0.995116</v>
      </c>
      <c r="N1639">
        <v>0</v>
      </c>
      <c r="O1639" t="s">
        <v>42</v>
      </c>
    </row>
    <row r="1640" spans="1:15" x14ac:dyDescent="0.25">
      <c r="A1640" t="s">
        <v>160</v>
      </c>
      <c r="B1640">
        <v>703.70600000000002</v>
      </c>
      <c r="C1640">
        <v>637.94799999999998</v>
      </c>
      <c r="D1640">
        <v>637.88</v>
      </c>
      <c r="E1640">
        <v>629.36699999999996</v>
      </c>
      <c r="F1640">
        <v>22.191600000000001</v>
      </c>
      <c r="G1640">
        <v>150.09700000000001</v>
      </c>
      <c r="H1640">
        <v>52.622199999999999</v>
      </c>
      <c r="I1640">
        <v>18.68</v>
      </c>
      <c r="J1640">
        <v>52.031100000000002</v>
      </c>
      <c r="K1640">
        <v>438.81299999999999</v>
      </c>
      <c r="L1640">
        <v>1.2307399999999999E-3</v>
      </c>
      <c r="M1640">
        <v>0.995116</v>
      </c>
      <c r="N1640">
        <v>0</v>
      </c>
      <c r="O1640" t="s">
        <v>42</v>
      </c>
    </row>
    <row r="1641" spans="1:15" x14ac:dyDescent="0.25">
      <c r="A1641" t="s">
        <v>160</v>
      </c>
      <c r="B1641">
        <v>711.255</v>
      </c>
      <c r="C1641">
        <v>646.19200000000001</v>
      </c>
      <c r="D1641">
        <v>646.125</v>
      </c>
      <c r="E1641">
        <v>637.63599999999997</v>
      </c>
      <c r="F1641">
        <v>22.3857</v>
      </c>
      <c r="G1641">
        <v>152.666</v>
      </c>
      <c r="H1641">
        <v>52.555900000000001</v>
      </c>
      <c r="I1641">
        <v>18.651599999999998</v>
      </c>
      <c r="J1641">
        <v>54.859099999999998</v>
      </c>
      <c r="K1641">
        <v>444.089</v>
      </c>
      <c r="L1641">
        <v>1.2451000000000001E-3</v>
      </c>
      <c r="M1641">
        <v>0.995116</v>
      </c>
      <c r="N1641">
        <v>0</v>
      </c>
      <c r="O1641" t="s">
        <v>42</v>
      </c>
    </row>
    <row r="1642" spans="1:15" x14ac:dyDescent="0.25">
      <c r="A1642" t="s">
        <v>160</v>
      </c>
      <c r="B1642">
        <v>709.029</v>
      </c>
      <c r="C1642">
        <v>644.68799999999999</v>
      </c>
      <c r="D1642">
        <v>644.61500000000001</v>
      </c>
      <c r="E1642">
        <v>635.6</v>
      </c>
      <c r="F1642">
        <v>22.2422</v>
      </c>
      <c r="G1642">
        <v>149.98099999999999</v>
      </c>
      <c r="H1642">
        <v>51.268999999999998</v>
      </c>
      <c r="I1642">
        <v>18.846299999999999</v>
      </c>
      <c r="J1642">
        <v>53.085099999999997</v>
      </c>
      <c r="K1642">
        <v>442.20499999999998</v>
      </c>
      <c r="L1642">
        <v>1.23055E-3</v>
      </c>
      <c r="M1642">
        <v>0.995116</v>
      </c>
      <c r="N1642">
        <v>0</v>
      </c>
      <c r="O1642" t="s">
        <v>42</v>
      </c>
    </row>
    <row r="1643" spans="1:15" x14ac:dyDescent="0.25">
      <c r="A1643" t="s">
        <v>160</v>
      </c>
      <c r="B1643">
        <v>698.399</v>
      </c>
      <c r="C1643">
        <v>632.05799999999999</v>
      </c>
      <c r="D1643">
        <v>631.99</v>
      </c>
      <c r="E1643">
        <v>623.25900000000001</v>
      </c>
      <c r="F1643">
        <v>22.459800000000001</v>
      </c>
      <c r="G1643">
        <v>148.334</v>
      </c>
      <c r="H1643">
        <v>51.429499999999997</v>
      </c>
      <c r="I1643">
        <v>18.627400000000002</v>
      </c>
      <c r="J1643">
        <v>51.3934</v>
      </c>
      <c r="K1643">
        <v>434.303</v>
      </c>
      <c r="L1643">
        <v>1.2572499999999999E-3</v>
      </c>
      <c r="M1643">
        <v>0.995116</v>
      </c>
      <c r="N1643">
        <v>0</v>
      </c>
      <c r="O1643" t="s">
        <v>42</v>
      </c>
    </row>
    <row r="1644" spans="1:15" x14ac:dyDescent="0.25">
      <c r="A1644" t="s">
        <v>160</v>
      </c>
      <c r="B1644">
        <v>693.83600000000001</v>
      </c>
      <c r="C1644">
        <v>629.62300000000005</v>
      </c>
      <c r="D1644">
        <v>629.54499999999996</v>
      </c>
      <c r="E1644">
        <v>620.93899999999996</v>
      </c>
      <c r="F1644">
        <v>22.8078</v>
      </c>
      <c r="G1644">
        <v>151.60900000000001</v>
      </c>
      <c r="H1644">
        <v>52.350700000000003</v>
      </c>
      <c r="I1644">
        <v>18.307400000000001</v>
      </c>
      <c r="J1644">
        <v>53.813200000000002</v>
      </c>
      <c r="K1644">
        <v>428.19299999999998</v>
      </c>
      <c r="L1644">
        <v>1.23106E-3</v>
      </c>
      <c r="M1644">
        <v>0.99511499999999997</v>
      </c>
      <c r="N1644">
        <v>0</v>
      </c>
      <c r="O1644" t="s">
        <v>42</v>
      </c>
    </row>
    <row r="1645" spans="1:15" x14ac:dyDescent="0.25">
      <c r="A1645" t="s">
        <v>160</v>
      </c>
      <c r="B1645">
        <v>710.70899999999995</v>
      </c>
      <c r="C1645">
        <v>647.43499999999995</v>
      </c>
      <c r="D1645">
        <v>647.36599999999999</v>
      </c>
      <c r="E1645">
        <v>638.76400000000001</v>
      </c>
      <c r="F1645">
        <v>22.206600000000002</v>
      </c>
      <c r="G1645">
        <v>150.82</v>
      </c>
      <c r="H1645">
        <v>50.679000000000002</v>
      </c>
      <c r="I1645">
        <v>18.507000000000001</v>
      </c>
      <c r="J1645">
        <v>52.071599999999997</v>
      </c>
      <c r="K1645">
        <v>447.46600000000001</v>
      </c>
      <c r="L1645">
        <v>1.25168E-3</v>
      </c>
      <c r="M1645">
        <v>0.995112</v>
      </c>
      <c r="N1645">
        <v>0</v>
      </c>
      <c r="O1645" t="s">
        <v>42</v>
      </c>
    </row>
    <row r="1646" spans="1:15" x14ac:dyDescent="0.25">
      <c r="A1646" t="s">
        <v>160</v>
      </c>
      <c r="B1646">
        <v>697.86400000000003</v>
      </c>
      <c r="C1646">
        <v>635.18499999999995</v>
      </c>
      <c r="D1646">
        <v>635.11800000000005</v>
      </c>
      <c r="E1646">
        <v>626.61800000000005</v>
      </c>
      <c r="F1646">
        <v>22.2194</v>
      </c>
      <c r="G1646">
        <v>148.18</v>
      </c>
      <c r="H1646">
        <v>51.070799999999998</v>
      </c>
      <c r="I1646">
        <v>18.785900000000002</v>
      </c>
      <c r="J1646">
        <v>51.616999999999997</v>
      </c>
      <c r="K1646">
        <v>437.86500000000001</v>
      </c>
      <c r="L1646">
        <v>1.3457600000000001E-3</v>
      </c>
      <c r="M1646">
        <v>0.99511400000000005</v>
      </c>
      <c r="N1646">
        <v>0</v>
      </c>
      <c r="O1646" t="s">
        <v>42</v>
      </c>
    </row>
    <row r="1647" spans="1:15" x14ac:dyDescent="0.25">
      <c r="A1647" t="s">
        <v>160</v>
      </c>
      <c r="B1647">
        <v>673.32100000000003</v>
      </c>
      <c r="C1647">
        <v>607.01099999999997</v>
      </c>
      <c r="D1647">
        <v>606.94799999999998</v>
      </c>
      <c r="E1647">
        <v>598.22400000000005</v>
      </c>
      <c r="F1647">
        <v>21.658100000000001</v>
      </c>
      <c r="G1647">
        <v>144.59</v>
      </c>
      <c r="H1647">
        <v>49.880800000000001</v>
      </c>
      <c r="I1647">
        <v>18.312899999999999</v>
      </c>
      <c r="J1647">
        <v>50.186399999999999</v>
      </c>
      <c r="K1647">
        <v>414.04399999999998</v>
      </c>
      <c r="L1647">
        <v>1.2300600000000001E-3</v>
      </c>
      <c r="M1647">
        <v>0.995116</v>
      </c>
      <c r="N1647">
        <v>0</v>
      </c>
      <c r="O1647" t="s">
        <v>42</v>
      </c>
    </row>
    <row r="1648" spans="1:15" x14ac:dyDescent="0.25">
      <c r="A1648" t="s">
        <v>160</v>
      </c>
      <c r="B1648">
        <v>705.11599999999999</v>
      </c>
      <c r="C1648">
        <v>641.74400000000003</v>
      </c>
      <c r="D1648">
        <v>641.67600000000004</v>
      </c>
      <c r="E1648">
        <v>632.79</v>
      </c>
      <c r="F1648">
        <v>22.250800000000002</v>
      </c>
      <c r="G1648">
        <v>147.61500000000001</v>
      </c>
      <c r="H1648">
        <v>50.864899999999999</v>
      </c>
      <c r="I1648">
        <v>18.659700000000001</v>
      </c>
      <c r="J1648">
        <v>51.208100000000002</v>
      </c>
      <c r="K1648">
        <v>444.62200000000001</v>
      </c>
      <c r="L1648">
        <v>1.23722E-3</v>
      </c>
      <c r="M1648">
        <v>0.995116</v>
      </c>
      <c r="N1648">
        <v>0</v>
      </c>
      <c r="O1648" t="s">
        <v>42</v>
      </c>
    </row>
    <row r="1649" spans="1:15" x14ac:dyDescent="0.25">
      <c r="A1649" t="s">
        <v>160</v>
      </c>
      <c r="B1649">
        <v>708.92499999999995</v>
      </c>
      <c r="C1649">
        <v>642.26099999999997</v>
      </c>
      <c r="D1649">
        <v>642.197</v>
      </c>
      <c r="E1649">
        <v>633.30700000000002</v>
      </c>
      <c r="F1649">
        <v>21.880099999999999</v>
      </c>
      <c r="G1649">
        <v>149.17400000000001</v>
      </c>
      <c r="H1649">
        <v>51.1708</v>
      </c>
      <c r="I1649">
        <v>19.085000000000001</v>
      </c>
      <c r="J1649">
        <v>51.963999999999999</v>
      </c>
      <c r="K1649">
        <v>443.69600000000003</v>
      </c>
      <c r="L1649">
        <v>1.26377E-3</v>
      </c>
      <c r="M1649">
        <v>0.99510900000000002</v>
      </c>
      <c r="N1649">
        <v>0</v>
      </c>
      <c r="O1649" t="s">
        <v>42</v>
      </c>
    </row>
    <row r="1650" spans="1:15" x14ac:dyDescent="0.25">
      <c r="A1650" t="s">
        <v>160</v>
      </c>
      <c r="B1650">
        <v>700.71100000000001</v>
      </c>
      <c r="C1650">
        <v>634.63499999999999</v>
      </c>
      <c r="D1650">
        <v>634.57500000000005</v>
      </c>
      <c r="E1650">
        <v>626.32299999999998</v>
      </c>
      <c r="F1650">
        <v>21.959</v>
      </c>
      <c r="G1650">
        <v>146.709</v>
      </c>
      <c r="H1650">
        <v>50.678600000000003</v>
      </c>
      <c r="I1650">
        <v>18.689900000000002</v>
      </c>
      <c r="J1650">
        <v>50.735500000000002</v>
      </c>
      <c r="K1650">
        <v>439.59800000000001</v>
      </c>
      <c r="L1650">
        <v>1.2319099999999999E-3</v>
      </c>
      <c r="M1650">
        <v>0.99511499999999997</v>
      </c>
      <c r="N1650">
        <v>0</v>
      </c>
      <c r="O1650" t="s">
        <v>42</v>
      </c>
    </row>
    <row r="1651" spans="1:15" x14ac:dyDescent="0.25">
      <c r="A1651" t="s">
        <v>160</v>
      </c>
      <c r="B1651">
        <v>703.053</v>
      </c>
      <c r="C1651">
        <v>638.92499999999995</v>
      </c>
      <c r="D1651">
        <v>638.85900000000004</v>
      </c>
      <c r="E1651">
        <v>630.40800000000002</v>
      </c>
      <c r="F1651">
        <v>22.711099999999998</v>
      </c>
      <c r="G1651">
        <v>150.62700000000001</v>
      </c>
      <c r="H1651">
        <v>53.465699999999998</v>
      </c>
      <c r="I1651">
        <v>19.157499999999999</v>
      </c>
      <c r="J1651">
        <v>50.880299999999998</v>
      </c>
      <c r="K1651">
        <v>438.79899999999998</v>
      </c>
      <c r="L1651">
        <v>1.24573E-3</v>
      </c>
      <c r="M1651">
        <v>0.995116</v>
      </c>
      <c r="N1651">
        <v>0</v>
      </c>
      <c r="O1651" t="s">
        <v>42</v>
      </c>
    </row>
    <row r="1652" spans="1:15" x14ac:dyDescent="0.25">
      <c r="A1652" t="s">
        <v>160</v>
      </c>
      <c r="B1652">
        <v>693.755</v>
      </c>
      <c r="C1652">
        <v>627.41099999999994</v>
      </c>
      <c r="D1652">
        <v>627.34699999999998</v>
      </c>
      <c r="E1652">
        <v>618.822</v>
      </c>
      <c r="F1652">
        <v>22.203600000000002</v>
      </c>
      <c r="G1652">
        <v>147.761</v>
      </c>
      <c r="H1652">
        <v>51.5655</v>
      </c>
      <c r="I1652">
        <v>18.310300000000002</v>
      </c>
      <c r="J1652">
        <v>51.330500000000001</v>
      </c>
      <c r="K1652">
        <v>430.75799999999998</v>
      </c>
      <c r="L1652">
        <v>1.2354899999999999E-3</v>
      </c>
      <c r="M1652">
        <v>0.995116</v>
      </c>
      <c r="N1652">
        <v>0</v>
      </c>
      <c r="O1652" t="s">
        <v>42</v>
      </c>
    </row>
    <row r="1653" spans="1:15" x14ac:dyDescent="0.25">
      <c r="A1653" t="s">
        <v>160</v>
      </c>
      <c r="B1653">
        <v>687.55799999999999</v>
      </c>
      <c r="C1653">
        <v>621.56200000000001</v>
      </c>
      <c r="D1653">
        <v>621.495</v>
      </c>
      <c r="E1653">
        <v>613.09100000000001</v>
      </c>
      <c r="F1653">
        <v>22.008400000000002</v>
      </c>
      <c r="G1653">
        <v>146.364</v>
      </c>
      <c r="H1653">
        <v>50.893799999999999</v>
      </c>
      <c r="I1653">
        <v>18.1615</v>
      </c>
      <c r="J1653">
        <v>50.908200000000001</v>
      </c>
      <c r="K1653">
        <v>426.66800000000001</v>
      </c>
      <c r="L1653">
        <v>1.2726899999999999E-3</v>
      </c>
      <c r="M1653">
        <v>0.995116</v>
      </c>
      <c r="N1653">
        <v>0</v>
      </c>
      <c r="O1653" t="s">
        <v>42</v>
      </c>
    </row>
    <row r="1654" spans="1:15" x14ac:dyDescent="0.25">
      <c r="A1654" t="s">
        <v>160</v>
      </c>
      <c r="B1654">
        <v>701.25099999999998</v>
      </c>
      <c r="C1654">
        <v>632.80600000000004</v>
      </c>
      <c r="D1654">
        <v>632.73400000000004</v>
      </c>
      <c r="E1654">
        <v>624.14</v>
      </c>
      <c r="F1654">
        <v>22.476700000000001</v>
      </c>
      <c r="G1654">
        <v>148.76900000000001</v>
      </c>
      <c r="H1654">
        <v>51.325699999999998</v>
      </c>
      <c r="I1654">
        <v>18.540099999999999</v>
      </c>
      <c r="J1654">
        <v>52.210299999999997</v>
      </c>
      <c r="K1654">
        <v>434.642</v>
      </c>
      <c r="L1654">
        <v>1.23741E-3</v>
      </c>
      <c r="M1654">
        <v>0.995116</v>
      </c>
      <c r="N1654">
        <v>0</v>
      </c>
      <c r="O1654" t="s">
        <v>42</v>
      </c>
    </row>
    <row r="1655" spans="1:15" x14ac:dyDescent="0.25">
      <c r="A1655" t="s">
        <v>160</v>
      </c>
      <c r="B1655">
        <v>702.41700000000003</v>
      </c>
      <c r="C1655">
        <v>636.16200000000003</v>
      </c>
      <c r="D1655">
        <v>636.09299999999996</v>
      </c>
      <c r="E1655">
        <v>627.16099999999994</v>
      </c>
      <c r="F1655">
        <v>23.459800000000001</v>
      </c>
      <c r="G1655">
        <v>149.971</v>
      </c>
      <c r="H1655">
        <v>52.165199999999999</v>
      </c>
      <c r="I1655">
        <v>18.706</v>
      </c>
      <c r="J1655">
        <v>51.924500000000002</v>
      </c>
      <c r="K1655">
        <v>435.11700000000002</v>
      </c>
      <c r="L1655">
        <v>1.24621E-3</v>
      </c>
      <c r="M1655">
        <v>0.995116</v>
      </c>
      <c r="N1655">
        <v>0</v>
      </c>
      <c r="O1655" t="s">
        <v>42</v>
      </c>
    </row>
    <row r="1656" spans="1:15" x14ac:dyDescent="0.25">
      <c r="A1656" t="s">
        <v>160</v>
      </c>
      <c r="B1656">
        <v>694.05799999999999</v>
      </c>
      <c r="C1656">
        <v>628.73500000000001</v>
      </c>
      <c r="D1656">
        <v>628.66899999999998</v>
      </c>
      <c r="E1656">
        <v>620.23699999999997</v>
      </c>
      <c r="F1656">
        <v>21.914200000000001</v>
      </c>
      <c r="G1656">
        <v>148.875</v>
      </c>
      <c r="H1656">
        <v>51.326599999999999</v>
      </c>
      <c r="I1656">
        <v>18.789100000000001</v>
      </c>
      <c r="J1656">
        <v>52.018000000000001</v>
      </c>
      <c r="K1656">
        <v>431.07900000000001</v>
      </c>
      <c r="L1656">
        <v>1.24306E-3</v>
      </c>
      <c r="M1656">
        <v>0.995116</v>
      </c>
      <c r="N1656">
        <v>0</v>
      </c>
      <c r="O1656" t="s">
        <v>42</v>
      </c>
    </row>
    <row r="1657" spans="1:15" x14ac:dyDescent="0.25">
      <c r="A1657" t="s">
        <v>160</v>
      </c>
      <c r="B1657">
        <v>694.13</v>
      </c>
      <c r="C1657">
        <v>629.529</v>
      </c>
      <c r="D1657">
        <v>629.46600000000001</v>
      </c>
      <c r="E1657">
        <v>620.82299999999998</v>
      </c>
      <c r="F1657">
        <v>21.88</v>
      </c>
      <c r="G1657">
        <v>147.85</v>
      </c>
      <c r="H1657">
        <v>51.5259</v>
      </c>
      <c r="I1657">
        <v>18.5443</v>
      </c>
      <c r="J1657">
        <v>51.269399999999997</v>
      </c>
      <c r="K1657">
        <v>432.84899999999999</v>
      </c>
      <c r="L1657">
        <v>1.2309300000000001E-3</v>
      </c>
      <c r="M1657">
        <v>0.995116</v>
      </c>
      <c r="N1657">
        <v>0</v>
      </c>
      <c r="O1657" t="s">
        <v>42</v>
      </c>
    </row>
    <row r="1658" spans="1:15" x14ac:dyDescent="0.25">
      <c r="A1658" t="s">
        <v>160</v>
      </c>
      <c r="B1658">
        <v>698.88699999999994</v>
      </c>
      <c r="C1658">
        <v>632.73500000000001</v>
      </c>
      <c r="D1658">
        <v>632.67200000000003</v>
      </c>
      <c r="E1658">
        <v>624.19299999999998</v>
      </c>
      <c r="F1658">
        <v>22.2957</v>
      </c>
      <c r="G1658">
        <v>147.17500000000001</v>
      </c>
      <c r="H1658">
        <v>50.7194</v>
      </c>
      <c r="I1658">
        <v>18.6876</v>
      </c>
      <c r="J1658">
        <v>51.101399999999998</v>
      </c>
      <c r="K1658">
        <v>436.48700000000002</v>
      </c>
      <c r="L1658">
        <v>1.24014E-3</v>
      </c>
      <c r="M1658">
        <v>0.995116</v>
      </c>
      <c r="N1658">
        <v>0</v>
      </c>
      <c r="O1658" t="s">
        <v>42</v>
      </c>
    </row>
    <row r="1659" spans="1:15" x14ac:dyDescent="0.25">
      <c r="A1659" t="s">
        <v>160</v>
      </c>
      <c r="B1659">
        <v>680.06500000000005</v>
      </c>
      <c r="C1659">
        <v>615.75800000000004</v>
      </c>
      <c r="D1659">
        <v>615.697</v>
      </c>
      <c r="E1659">
        <v>607.35500000000002</v>
      </c>
      <c r="F1659">
        <v>21.773099999999999</v>
      </c>
      <c r="G1659">
        <v>146.47800000000001</v>
      </c>
      <c r="H1659">
        <v>50.620600000000003</v>
      </c>
      <c r="I1659">
        <v>18.052800000000001</v>
      </c>
      <c r="J1659">
        <v>51.203400000000002</v>
      </c>
      <c r="K1659">
        <v>420.92500000000001</v>
      </c>
      <c r="L1659">
        <v>1.23015E-3</v>
      </c>
      <c r="M1659">
        <v>0.995116</v>
      </c>
      <c r="N1659">
        <v>0</v>
      </c>
      <c r="O1659" t="s">
        <v>42</v>
      </c>
    </row>
    <row r="1660" spans="1:15" x14ac:dyDescent="0.25">
      <c r="A1660" t="s">
        <v>160</v>
      </c>
      <c r="B1660">
        <v>682.96400000000006</v>
      </c>
      <c r="C1660">
        <v>617.24900000000002</v>
      </c>
      <c r="D1660">
        <v>617.18700000000001</v>
      </c>
      <c r="E1660">
        <v>608.50099999999998</v>
      </c>
      <c r="F1660">
        <v>22.070900000000002</v>
      </c>
      <c r="G1660">
        <v>146.56700000000001</v>
      </c>
      <c r="H1660">
        <v>51.0319</v>
      </c>
      <c r="I1660">
        <v>18.396699999999999</v>
      </c>
      <c r="J1660">
        <v>50.3401</v>
      </c>
      <c r="K1660">
        <v>421.82499999999999</v>
      </c>
      <c r="L1660">
        <v>1.23599E-3</v>
      </c>
      <c r="M1660">
        <v>0.995116</v>
      </c>
      <c r="N1660">
        <v>0</v>
      </c>
      <c r="O1660" t="s">
        <v>42</v>
      </c>
    </row>
    <row r="1661" spans="1:15" x14ac:dyDescent="0.25">
      <c r="A1661" t="s">
        <v>160</v>
      </c>
      <c r="B1661">
        <v>698.64599999999996</v>
      </c>
      <c r="C1661">
        <v>632.06100000000004</v>
      </c>
      <c r="D1661">
        <v>631.99800000000005</v>
      </c>
      <c r="E1661">
        <v>623.49699999999996</v>
      </c>
      <c r="F1661">
        <v>21.987300000000001</v>
      </c>
      <c r="G1661">
        <v>146.43600000000001</v>
      </c>
      <c r="H1661">
        <v>50.585500000000003</v>
      </c>
      <c r="I1661">
        <v>18.3414</v>
      </c>
      <c r="J1661">
        <v>50.849600000000002</v>
      </c>
      <c r="K1661">
        <v>437.07499999999999</v>
      </c>
      <c r="L1661">
        <v>1.2476099999999999E-3</v>
      </c>
      <c r="M1661">
        <v>0.995116</v>
      </c>
      <c r="N1661">
        <v>0</v>
      </c>
      <c r="O1661" t="s">
        <v>42</v>
      </c>
    </row>
    <row r="1662" spans="1:15" x14ac:dyDescent="0.25">
      <c r="A1662" t="s">
        <v>160</v>
      </c>
      <c r="B1662">
        <v>709.46100000000001</v>
      </c>
      <c r="C1662">
        <v>643.76</v>
      </c>
      <c r="D1662">
        <v>643.69299999999998</v>
      </c>
      <c r="E1662">
        <v>634.91099999999994</v>
      </c>
      <c r="F1662">
        <v>22.158799999999999</v>
      </c>
      <c r="G1662">
        <v>148.536</v>
      </c>
      <c r="H1662">
        <v>51.935200000000002</v>
      </c>
      <c r="I1662">
        <v>18.5002</v>
      </c>
      <c r="J1662">
        <v>51.221499999999999</v>
      </c>
      <c r="K1662">
        <v>443.40199999999999</v>
      </c>
      <c r="L1662">
        <v>1.23252E-3</v>
      </c>
      <c r="M1662">
        <v>0.995116</v>
      </c>
      <c r="N1662">
        <v>0</v>
      </c>
      <c r="O1662" t="s">
        <v>42</v>
      </c>
    </row>
    <row r="1663" spans="1:15" x14ac:dyDescent="0.25">
      <c r="A1663" t="s">
        <v>160</v>
      </c>
      <c r="B1663">
        <v>703.45100000000002</v>
      </c>
      <c r="C1663">
        <v>638.21</v>
      </c>
      <c r="D1663">
        <v>638.14300000000003</v>
      </c>
      <c r="E1663">
        <v>629.74599999999998</v>
      </c>
      <c r="F1663">
        <v>22.030799999999999</v>
      </c>
      <c r="G1663">
        <v>147.62100000000001</v>
      </c>
      <c r="H1663">
        <v>51.534500000000001</v>
      </c>
      <c r="I1663">
        <v>18.618200000000002</v>
      </c>
      <c r="J1663">
        <v>50.755899999999997</v>
      </c>
      <c r="K1663">
        <v>441.928</v>
      </c>
      <c r="L1663">
        <v>1.2574000000000001E-3</v>
      </c>
      <c r="M1663">
        <v>0.995116</v>
      </c>
      <c r="N1663">
        <v>0</v>
      </c>
      <c r="O1663" t="s">
        <v>42</v>
      </c>
    </row>
    <row r="1664" spans="1:15" x14ac:dyDescent="0.25">
      <c r="A1664" t="s">
        <v>160</v>
      </c>
      <c r="B1664">
        <v>706.94799999999998</v>
      </c>
      <c r="C1664">
        <v>641.74300000000005</v>
      </c>
      <c r="D1664">
        <v>641.67200000000003</v>
      </c>
      <c r="E1664">
        <v>633.03399999999999</v>
      </c>
      <c r="F1664">
        <v>22.074100000000001</v>
      </c>
      <c r="G1664">
        <v>150.60499999999999</v>
      </c>
      <c r="H1664">
        <v>51.935699999999997</v>
      </c>
      <c r="I1664">
        <v>18.810400000000001</v>
      </c>
      <c r="J1664">
        <v>53.089100000000002</v>
      </c>
      <c r="K1664">
        <v>442.25099999999998</v>
      </c>
      <c r="L1664">
        <v>1.2393599999999999E-3</v>
      </c>
      <c r="M1664">
        <v>0.995116</v>
      </c>
      <c r="N1664">
        <v>0</v>
      </c>
      <c r="O1664" t="s">
        <v>42</v>
      </c>
    </row>
    <row r="1665" spans="1:25" x14ac:dyDescent="0.25">
      <c r="A1665" t="s">
        <v>160</v>
      </c>
      <c r="B1665">
        <v>708.68299999999999</v>
      </c>
      <c r="C1665">
        <v>645.19299999999998</v>
      </c>
      <c r="D1665">
        <v>645.12300000000005</v>
      </c>
      <c r="E1665">
        <v>636.62099999999998</v>
      </c>
      <c r="F1665">
        <v>22.340900000000001</v>
      </c>
      <c r="G1665">
        <v>150.405</v>
      </c>
      <c r="H1665">
        <v>51.348599999999998</v>
      </c>
      <c r="I1665">
        <v>18.756399999999999</v>
      </c>
      <c r="J1665">
        <v>53.094299999999997</v>
      </c>
      <c r="K1665">
        <v>445.02499999999998</v>
      </c>
      <c r="L1665">
        <v>1.2319500000000001E-3</v>
      </c>
      <c r="M1665">
        <v>0.995116</v>
      </c>
      <c r="N1665">
        <v>0</v>
      </c>
      <c r="O1665" t="s">
        <v>42</v>
      </c>
    </row>
    <row r="1666" spans="1:25" x14ac:dyDescent="0.25">
      <c r="A1666" t="s">
        <v>160</v>
      </c>
      <c r="B1666">
        <v>697.10900000000004</v>
      </c>
      <c r="C1666">
        <v>631.74699999999996</v>
      </c>
      <c r="D1666">
        <v>631.678</v>
      </c>
      <c r="E1666">
        <v>622.83299999999997</v>
      </c>
      <c r="F1666">
        <v>22.2608</v>
      </c>
      <c r="G1666">
        <v>149.14500000000001</v>
      </c>
      <c r="H1666">
        <v>51.688000000000002</v>
      </c>
      <c r="I1666">
        <v>18.445499999999999</v>
      </c>
      <c r="J1666">
        <v>51.566600000000001</v>
      </c>
      <c r="K1666">
        <v>433.15699999999998</v>
      </c>
      <c r="L1666">
        <v>1.25537E-3</v>
      </c>
      <c r="M1666">
        <v>0.99511499999999997</v>
      </c>
      <c r="N1666">
        <v>0</v>
      </c>
      <c r="O1666" t="s">
        <v>42</v>
      </c>
    </row>
    <row r="1667" spans="1:25" x14ac:dyDescent="0.25">
      <c r="A1667" t="s">
        <v>160</v>
      </c>
      <c r="B1667">
        <v>695.58</v>
      </c>
      <c r="C1667">
        <v>632.07500000000005</v>
      </c>
      <c r="D1667">
        <v>632.01300000000003</v>
      </c>
      <c r="E1667">
        <v>623.64099999999996</v>
      </c>
      <c r="F1667">
        <v>22.1633</v>
      </c>
      <c r="G1667">
        <v>147.12899999999999</v>
      </c>
      <c r="H1667">
        <v>51.482999999999997</v>
      </c>
      <c r="I1667">
        <v>18.516200000000001</v>
      </c>
      <c r="J1667">
        <v>50.503599999999999</v>
      </c>
      <c r="K1667">
        <v>436.26900000000001</v>
      </c>
      <c r="L1667">
        <v>1.2853299999999999E-3</v>
      </c>
      <c r="M1667">
        <v>0.995116</v>
      </c>
      <c r="N1667">
        <v>0</v>
      </c>
      <c r="O1667" t="s">
        <v>42</v>
      </c>
    </row>
    <row r="1668" spans="1:25" x14ac:dyDescent="0.25">
      <c r="A1668" t="s">
        <v>160</v>
      </c>
      <c r="B1668">
        <v>683.14700000000005</v>
      </c>
      <c r="C1668">
        <v>616.88199999999995</v>
      </c>
      <c r="D1668">
        <v>616.80899999999997</v>
      </c>
      <c r="E1668">
        <v>608.21</v>
      </c>
      <c r="F1668">
        <v>22.061800000000002</v>
      </c>
      <c r="G1668">
        <v>147.41399999999999</v>
      </c>
      <c r="H1668">
        <v>50.827399999999997</v>
      </c>
      <c r="I1668">
        <v>18.354199999999999</v>
      </c>
      <c r="J1668">
        <v>51.5794</v>
      </c>
      <c r="K1668">
        <v>420.48099999999999</v>
      </c>
      <c r="L1668">
        <v>1.2302400000000001E-3</v>
      </c>
      <c r="M1668">
        <v>0.995116</v>
      </c>
      <c r="N1668">
        <v>0</v>
      </c>
      <c r="O1668" t="s">
        <v>42</v>
      </c>
    </row>
    <row r="1669" spans="1:25" x14ac:dyDescent="0.25">
      <c r="A1669" t="s">
        <v>160</v>
      </c>
      <c r="B1669">
        <v>709.63499999999999</v>
      </c>
      <c r="C1669">
        <v>644.25199999999995</v>
      </c>
      <c r="D1669">
        <v>644.18299999999999</v>
      </c>
      <c r="E1669">
        <v>635.54100000000005</v>
      </c>
      <c r="F1669">
        <v>22.119</v>
      </c>
      <c r="G1669">
        <v>148.60599999999999</v>
      </c>
      <c r="H1669">
        <v>51.6676</v>
      </c>
      <c r="I1669">
        <v>18.895399999999999</v>
      </c>
      <c r="J1669">
        <v>51.325600000000001</v>
      </c>
      <c r="K1669">
        <v>446.45</v>
      </c>
      <c r="L1669">
        <v>1.2300499999999999E-3</v>
      </c>
      <c r="M1669">
        <v>0.99511499999999997</v>
      </c>
      <c r="N1669">
        <v>0</v>
      </c>
      <c r="O1669" t="s">
        <v>42</v>
      </c>
    </row>
    <row r="1670" spans="1:25" x14ac:dyDescent="0.25">
      <c r="A1670" t="s">
        <v>160</v>
      </c>
      <c r="B1670">
        <v>695.06</v>
      </c>
      <c r="C1670">
        <v>629.64099999999996</v>
      </c>
      <c r="D1670">
        <v>629.57600000000002</v>
      </c>
      <c r="E1670">
        <v>620.93200000000002</v>
      </c>
      <c r="F1670">
        <v>22.0822</v>
      </c>
      <c r="G1670">
        <v>146.821</v>
      </c>
      <c r="H1670">
        <v>51.546199999999999</v>
      </c>
      <c r="I1670">
        <v>18.432600000000001</v>
      </c>
      <c r="J1670">
        <v>50.469499999999996</v>
      </c>
      <c r="K1670">
        <v>433.221</v>
      </c>
      <c r="L1670">
        <v>1.2349399999999999E-3</v>
      </c>
      <c r="M1670">
        <v>0.995116</v>
      </c>
      <c r="N1670">
        <v>0</v>
      </c>
      <c r="O1670" t="s">
        <v>42</v>
      </c>
    </row>
    <row r="1671" spans="1:25" x14ac:dyDescent="0.25">
      <c r="A1671" t="s">
        <v>160</v>
      </c>
      <c r="B1671">
        <v>701.70699999999999</v>
      </c>
      <c r="C1671">
        <v>638.11400000000003</v>
      </c>
      <c r="D1671">
        <v>638.05200000000002</v>
      </c>
      <c r="E1671">
        <v>629.52</v>
      </c>
      <c r="F1671">
        <v>22.0959</v>
      </c>
      <c r="G1671">
        <v>147.35900000000001</v>
      </c>
      <c r="H1671">
        <v>51.444800000000001</v>
      </c>
      <c r="I1671">
        <v>18.425799999999999</v>
      </c>
      <c r="J1671">
        <v>50.917499999999997</v>
      </c>
      <c r="K1671">
        <v>441.887</v>
      </c>
      <c r="L1671">
        <v>1.2405199999999999E-3</v>
      </c>
      <c r="M1671">
        <v>0.995112</v>
      </c>
      <c r="N1671">
        <v>0</v>
      </c>
      <c r="O1671" t="s">
        <v>42</v>
      </c>
    </row>
    <row r="1672" spans="1:25" x14ac:dyDescent="0.25">
      <c r="A1672" t="s">
        <v>160</v>
      </c>
      <c r="B1672">
        <v>698.84299999999996</v>
      </c>
      <c r="C1672">
        <v>634.404</v>
      </c>
      <c r="D1672">
        <v>634.274</v>
      </c>
      <c r="E1672">
        <v>625.70600000000002</v>
      </c>
      <c r="F1672">
        <v>22.304200000000002</v>
      </c>
      <c r="G1672">
        <v>151.56299999999999</v>
      </c>
      <c r="H1672">
        <v>51.993000000000002</v>
      </c>
      <c r="I1672">
        <v>18.683900000000001</v>
      </c>
      <c r="J1672">
        <v>53.788200000000003</v>
      </c>
      <c r="K1672">
        <v>433.12400000000002</v>
      </c>
      <c r="L1672">
        <v>1.24182E-3</v>
      </c>
      <c r="M1672">
        <v>0.995116</v>
      </c>
      <c r="N1672">
        <v>0</v>
      </c>
      <c r="O1672" t="s">
        <v>42</v>
      </c>
    </row>
    <row r="1673" spans="1:25" x14ac:dyDescent="0.25">
      <c r="A1673" t="s">
        <v>160</v>
      </c>
      <c r="B1673">
        <v>702.41300000000001</v>
      </c>
      <c r="C1673">
        <v>638.48500000000001</v>
      </c>
      <c r="D1673">
        <v>638.41899999999998</v>
      </c>
      <c r="E1673">
        <v>630.04399999999998</v>
      </c>
      <c r="F1673">
        <v>22.045999999999999</v>
      </c>
      <c r="G1673">
        <v>148.20099999999999</v>
      </c>
      <c r="H1673">
        <v>51.220700000000001</v>
      </c>
      <c r="I1673">
        <v>18.602</v>
      </c>
      <c r="J1673">
        <v>51.795400000000001</v>
      </c>
      <c r="K1673">
        <v>441.83300000000003</v>
      </c>
      <c r="L1673">
        <v>1.25263E-3</v>
      </c>
      <c r="M1673">
        <v>0.995116</v>
      </c>
      <c r="N1673">
        <v>0</v>
      </c>
      <c r="O1673" t="s">
        <v>42</v>
      </c>
    </row>
    <row r="1674" spans="1:25" x14ac:dyDescent="0.25">
      <c r="A1674" t="s">
        <v>160</v>
      </c>
      <c r="B1674">
        <v>699.79200000000003</v>
      </c>
      <c r="C1674">
        <v>635.87699999999995</v>
      </c>
      <c r="D1674">
        <v>635.81399999999996</v>
      </c>
      <c r="E1674">
        <v>627.24699999999996</v>
      </c>
      <c r="F1674">
        <v>22.0426</v>
      </c>
      <c r="G1674">
        <v>147.804</v>
      </c>
      <c r="H1674">
        <v>51.323099999999997</v>
      </c>
      <c r="I1674">
        <v>18.811900000000001</v>
      </c>
      <c r="J1674">
        <v>50.946599999999997</v>
      </c>
      <c r="K1674">
        <v>439.053</v>
      </c>
      <c r="L1674">
        <v>1.2312899999999999E-3</v>
      </c>
      <c r="M1674">
        <v>0.995116</v>
      </c>
      <c r="N1674">
        <v>0</v>
      </c>
      <c r="O1674" t="s">
        <v>42</v>
      </c>
    </row>
    <row r="1675" spans="1:25" x14ac:dyDescent="0.25">
      <c r="A1675" t="s">
        <v>160</v>
      </c>
      <c r="B1675">
        <v>700.10199999999998</v>
      </c>
      <c r="C1675">
        <v>634.99699999999996</v>
      </c>
      <c r="D1675">
        <v>634.92899999999997</v>
      </c>
      <c r="E1675">
        <v>626.40300000000002</v>
      </c>
      <c r="F1675">
        <v>22.130400000000002</v>
      </c>
      <c r="G1675">
        <v>147.66900000000001</v>
      </c>
      <c r="H1675">
        <v>50.781999999999996</v>
      </c>
      <c r="I1675">
        <v>18.727900000000002</v>
      </c>
      <c r="J1675">
        <v>51.154600000000002</v>
      </c>
      <c r="K1675">
        <v>438.45600000000002</v>
      </c>
      <c r="L1675">
        <v>1.2449200000000001E-3</v>
      </c>
      <c r="M1675">
        <v>0.995116</v>
      </c>
      <c r="N1675">
        <v>0</v>
      </c>
      <c r="O1675" t="s">
        <v>42</v>
      </c>
    </row>
    <row r="1676" spans="1:25" x14ac:dyDescent="0.25">
      <c r="A1676" t="s">
        <v>160</v>
      </c>
      <c r="B1676">
        <v>687.92100000000005</v>
      </c>
      <c r="C1676">
        <v>621.25400000000002</v>
      </c>
      <c r="D1676">
        <v>621.19000000000005</v>
      </c>
      <c r="E1676">
        <v>612.43899999999996</v>
      </c>
      <c r="F1676">
        <v>21.781300000000002</v>
      </c>
      <c r="G1676">
        <v>146.262</v>
      </c>
      <c r="H1676">
        <v>50.760100000000001</v>
      </c>
      <c r="I1676">
        <v>18.165800000000001</v>
      </c>
      <c r="J1676">
        <v>50.881300000000003</v>
      </c>
      <c r="K1676">
        <v>426.47399999999999</v>
      </c>
      <c r="L1676">
        <v>1.37849E-3</v>
      </c>
      <c r="M1676">
        <v>0.99511499999999997</v>
      </c>
      <c r="N1676">
        <v>0</v>
      </c>
      <c r="O1676" t="s">
        <v>42</v>
      </c>
    </row>
    <row r="1677" spans="1:25" x14ac:dyDescent="0.25">
      <c r="A1677" t="s">
        <v>160</v>
      </c>
      <c r="B1677">
        <v>692.31700000000001</v>
      </c>
      <c r="C1677">
        <v>628.35599999999999</v>
      </c>
      <c r="D1677">
        <v>628.298</v>
      </c>
      <c r="E1677">
        <v>619.81700000000001</v>
      </c>
      <c r="F1677">
        <v>21.466799999999999</v>
      </c>
      <c r="G1677">
        <v>145.35300000000001</v>
      </c>
      <c r="H1677">
        <v>50.0321</v>
      </c>
      <c r="I1677">
        <v>18.421900000000001</v>
      </c>
      <c r="J1677">
        <v>50.608199999999997</v>
      </c>
      <c r="K1677">
        <v>435.05700000000002</v>
      </c>
      <c r="L1677">
        <v>1.256E-3</v>
      </c>
      <c r="M1677">
        <v>0.995116</v>
      </c>
      <c r="N1677">
        <v>0</v>
      </c>
      <c r="O1677" t="s">
        <v>42</v>
      </c>
    </row>
    <row r="1678" spans="1:25" x14ac:dyDescent="0.25">
      <c r="A1678" t="s">
        <v>160</v>
      </c>
      <c r="B1678">
        <v>706.21799999999996</v>
      </c>
      <c r="C1678">
        <v>640.56500000000005</v>
      </c>
      <c r="D1678">
        <v>640.5</v>
      </c>
      <c r="E1678">
        <v>631.678</v>
      </c>
      <c r="F1678">
        <v>22.6645</v>
      </c>
      <c r="G1678">
        <v>150.89500000000001</v>
      </c>
      <c r="H1678">
        <v>54.054699999999997</v>
      </c>
      <c r="I1678">
        <v>18.382200000000001</v>
      </c>
      <c r="J1678">
        <v>50.926099999999998</v>
      </c>
      <c r="K1678">
        <v>439.87900000000002</v>
      </c>
      <c r="L1678">
        <v>1.3331700000000001E-3</v>
      </c>
      <c r="M1678">
        <v>0.995116</v>
      </c>
      <c r="N1678">
        <v>0</v>
      </c>
      <c r="O1678" t="s">
        <v>42</v>
      </c>
    </row>
    <row r="1679" spans="1:25" x14ac:dyDescent="0.25">
      <c r="A1679" t="s">
        <v>160</v>
      </c>
      <c r="B1679">
        <v>691.62900000000002</v>
      </c>
      <c r="C1679">
        <v>624.93499999999995</v>
      </c>
      <c r="D1679">
        <v>624.87</v>
      </c>
      <c r="E1679">
        <v>616.20600000000002</v>
      </c>
      <c r="F1679">
        <v>22.174299999999999</v>
      </c>
      <c r="G1679">
        <v>148.57599999999999</v>
      </c>
      <c r="H1679">
        <v>51.435600000000001</v>
      </c>
      <c r="I1679">
        <v>18.5031</v>
      </c>
      <c r="J1679">
        <v>51.518700000000003</v>
      </c>
      <c r="K1679">
        <v>426.56599999999997</v>
      </c>
      <c r="L1679">
        <v>1.2623999999999999E-3</v>
      </c>
      <c r="M1679">
        <v>0.995116</v>
      </c>
      <c r="N1679">
        <v>0</v>
      </c>
      <c r="O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160</v>
      </c>
      <c r="B1680">
        <v>701.97400000000005</v>
      </c>
      <c r="C1680">
        <v>636.40099999999995</v>
      </c>
      <c r="D1680">
        <v>636.327</v>
      </c>
      <c r="E1680">
        <v>627.62900000000002</v>
      </c>
      <c r="F1680">
        <v>22.607399999999998</v>
      </c>
      <c r="G1680">
        <v>150.20500000000001</v>
      </c>
      <c r="H1680">
        <v>51.521599999999999</v>
      </c>
      <c r="I1680">
        <v>18.677399999999999</v>
      </c>
      <c r="J1680">
        <v>53.197400000000002</v>
      </c>
      <c r="K1680">
        <v>436.29300000000001</v>
      </c>
      <c r="L1680">
        <v>1.23273E-3</v>
      </c>
      <c r="M1680">
        <v>0.99511099999999997</v>
      </c>
      <c r="N1680">
        <v>0</v>
      </c>
      <c r="O1680" t="s">
        <v>42</v>
      </c>
      <c r="R1680">
        <f>AVERAGE(B1631:B1680)</f>
        <v>698.31360000000018</v>
      </c>
      <c r="S1680">
        <f>AVERAGE(C1631:C1680)</f>
        <v>633.21774000000005</v>
      </c>
      <c r="U1680">
        <f>_xlfn.VAR.P(B1631:B1680)</f>
        <v>106.11268195999986</v>
      </c>
      <c r="V1680">
        <f>_xlfn.VAR.P(C1631:C1680)</f>
        <v>107.0761292723999</v>
      </c>
      <c r="X1680">
        <f>1.96*SQRT(U1680)/50</f>
        <v>0.40380315948121825</v>
      </c>
      <c r="Y1680">
        <f>1.96*SQRT(V1680)/50</f>
        <v>0.40563217732958584</v>
      </c>
    </row>
    <row r="1681" spans="1:14" x14ac:dyDescent="0.25">
      <c r="A1681" t="s">
        <v>161</v>
      </c>
      <c r="B1681">
        <v>35034.118900000001</v>
      </c>
      <c r="C1681" t="s">
        <v>36</v>
      </c>
    </row>
    <row r="1682" spans="1:14" x14ac:dyDescent="0.25">
      <c r="A1682" t="s">
        <v>162</v>
      </c>
      <c r="B1682">
        <v>650.09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1.3275299999999999E-3</v>
      </c>
      <c r="L1682">
        <v>0.99511300000000003</v>
      </c>
      <c r="M1682">
        <v>0</v>
      </c>
      <c r="N1682" t="s">
        <v>42</v>
      </c>
    </row>
    <row r="1683" spans="1:14" x14ac:dyDescent="0.25">
      <c r="A1683" t="s">
        <v>162</v>
      </c>
      <c r="B1683">
        <v>656.197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1.2952199999999999E-3</v>
      </c>
      <c r="L1683">
        <v>0.995116</v>
      </c>
      <c r="M1683">
        <v>0</v>
      </c>
      <c r="N1683" t="s">
        <v>42</v>
      </c>
    </row>
    <row r="1684" spans="1:14" x14ac:dyDescent="0.25">
      <c r="A1684" t="s">
        <v>162</v>
      </c>
      <c r="B1684">
        <v>660.40499999999997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1.2969699999999999E-3</v>
      </c>
      <c r="L1684">
        <v>0.995116</v>
      </c>
      <c r="M1684">
        <v>0</v>
      </c>
      <c r="N1684" t="s">
        <v>42</v>
      </c>
    </row>
    <row r="1685" spans="1:14" x14ac:dyDescent="0.25">
      <c r="A1685" t="s">
        <v>162</v>
      </c>
      <c r="B1685">
        <v>669.44200000000001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1.2300799999999999E-3</v>
      </c>
      <c r="L1685">
        <v>0.99511499999999997</v>
      </c>
      <c r="M1685">
        <v>0</v>
      </c>
      <c r="N1685" t="s">
        <v>42</v>
      </c>
    </row>
    <row r="1686" spans="1:14" x14ac:dyDescent="0.25">
      <c r="A1686" t="s">
        <v>162</v>
      </c>
      <c r="B1686">
        <v>669.42100000000005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1.25282E-3</v>
      </c>
      <c r="L1686">
        <v>0.99511499999999997</v>
      </c>
      <c r="M1686">
        <v>0</v>
      </c>
      <c r="N1686" t="s">
        <v>42</v>
      </c>
    </row>
    <row r="1687" spans="1:14" x14ac:dyDescent="0.25">
      <c r="A1687" t="s">
        <v>162</v>
      </c>
      <c r="B1687">
        <v>652.59299999999996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1.34666E-3</v>
      </c>
      <c r="L1687">
        <v>0.995116</v>
      </c>
      <c r="M1687">
        <v>0</v>
      </c>
      <c r="N1687" t="s">
        <v>42</v>
      </c>
    </row>
    <row r="1688" spans="1:14" x14ac:dyDescent="0.25">
      <c r="A1688" t="s">
        <v>162</v>
      </c>
      <c r="B1688">
        <v>649.11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1.38174E-3</v>
      </c>
      <c r="L1688">
        <v>0.99511499999999997</v>
      </c>
      <c r="M1688">
        <v>0</v>
      </c>
      <c r="N1688" t="s">
        <v>42</v>
      </c>
    </row>
    <row r="1689" spans="1:14" x14ac:dyDescent="0.25">
      <c r="A1689" t="s">
        <v>162</v>
      </c>
      <c r="B1689">
        <v>655.92200000000003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1.2415799999999999E-3</v>
      </c>
      <c r="L1689">
        <v>0.995116</v>
      </c>
      <c r="M1689">
        <v>0</v>
      </c>
      <c r="N1689" t="s">
        <v>42</v>
      </c>
    </row>
    <row r="1690" spans="1:14" x14ac:dyDescent="0.25">
      <c r="A1690" t="s">
        <v>162</v>
      </c>
      <c r="B1690">
        <v>667.69600000000003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1.2650599999999999E-3</v>
      </c>
      <c r="L1690">
        <v>0.995112</v>
      </c>
      <c r="M1690">
        <v>0</v>
      </c>
      <c r="N1690" t="s">
        <v>42</v>
      </c>
    </row>
    <row r="1691" spans="1:14" x14ac:dyDescent="0.25">
      <c r="A1691" t="s">
        <v>162</v>
      </c>
      <c r="B1691">
        <v>670.80100000000004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1.50241E-3</v>
      </c>
      <c r="L1691">
        <v>0.99511400000000005</v>
      </c>
      <c r="M1691">
        <v>0</v>
      </c>
      <c r="N1691" t="s">
        <v>42</v>
      </c>
    </row>
    <row r="1692" spans="1:14" x14ac:dyDescent="0.25">
      <c r="A1692" t="s">
        <v>162</v>
      </c>
      <c r="B1692">
        <v>683.06500000000005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1.2453900000000001E-3</v>
      </c>
      <c r="L1692">
        <v>0.995116</v>
      </c>
      <c r="M1692">
        <v>0</v>
      </c>
      <c r="N1692" t="s">
        <v>42</v>
      </c>
    </row>
    <row r="1693" spans="1:14" x14ac:dyDescent="0.25">
      <c r="A1693" t="s">
        <v>162</v>
      </c>
      <c r="B1693">
        <v>652.226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1.25158E-3</v>
      </c>
      <c r="L1693">
        <v>0.995116</v>
      </c>
      <c r="M1693">
        <v>0</v>
      </c>
      <c r="N1693" t="s">
        <v>42</v>
      </c>
    </row>
    <row r="1694" spans="1:14" x14ac:dyDescent="0.25">
      <c r="A1694" t="s">
        <v>162</v>
      </c>
      <c r="B1694">
        <v>676.65099999999995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1.23043E-3</v>
      </c>
      <c r="L1694">
        <v>0.995116</v>
      </c>
      <c r="M1694">
        <v>0</v>
      </c>
      <c r="N1694" t="s">
        <v>42</v>
      </c>
    </row>
    <row r="1695" spans="1:14" x14ac:dyDescent="0.25">
      <c r="A1695" t="s">
        <v>162</v>
      </c>
      <c r="B1695">
        <v>691.62599999999998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1.23098E-3</v>
      </c>
      <c r="L1695">
        <v>0.99511499999999997</v>
      </c>
      <c r="M1695">
        <v>0</v>
      </c>
      <c r="N1695" t="s">
        <v>42</v>
      </c>
    </row>
    <row r="1696" spans="1:14" x14ac:dyDescent="0.25">
      <c r="A1696" t="s">
        <v>162</v>
      </c>
      <c r="B1696">
        <v>653.53399999999999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1.23069E-3</v>
      </c>
      <c r="L1696">
        <v>0.99511499999999997</v>
      </c>
      <c r="M1696">
        <v>0</v>
      </c>
      <c r="N1696" t="s">
        <v>42</v>
      </c>
    </row>
    <row r="1697" spans="1:14" x14ac:dyDescent="0.25">
      <c r="A1697" t="s">
        <v>162</v>
      </c>
      <c r="B1697">
        <v>661.35199999999998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1.3811400000000001E-3</v>
      </c>
      <c r="L1697">
        <v>0.995116</v>
      </c>
      <c r="M1697">
        <v>0</v>
      </c>
      <c r="N1697" t="s">
        <v>42</v>
      </c>
    </row>
    <row r="1698" spans="1:14" x14ac:dyDescent="0.25">
      <c r="A1698" t="s">
        <v>162</v>
      </c>
      <c r="B1698">
        <v>647.51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2.0815E-3</v>
      </c>
      <c r="L1698">
        <v>0.995116</v>
      </c>
      <c r="M1698">
        <v>0</v>
      </c>
      <c r="N1698" t="s">
        <v>42</v>
      </c>
    </row>
    <row r="1699" spans="1:14" x14ac:dyDescent="0.25">
      <c r="A1699" t="s">
        <v>162</v>
      </c>
      <c r="B1699">
        <v>666.07600000000002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1.23087E-3</v>
      </c>
      <c r="L1699">
        <v>0.995116</v>
      </c>
      <c r="M1699">
        <v>0</v>
      </c>
      <c r="N1699" t="s">
        <v>42</v>
      </c>
    </row>
    <row r="1700" spans="1:14" x14ac:dyDescent="0.25">
      <c r="A1700" t="s">
        <v>162</v>
      </c>
      <c r="B1700">
        <v>645.86199999999997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1.2735299999999999E-3</v>
      </c>
      <c r="L1700">
        <v>0.99511499999999997</v>
      </c>
      <c r="M1700">
        <v>0</v>
      </c>
      <c r="N1700" t="s">
        <v>42</v>
      </c>
    </row>
    <row r="1701" spans="1:14" x14ac:dyDescent="0.25">
      <c r="A1701" t="s">
        <v>162</v>
      </c>
      <c r="B1701">
        <v>678.97900000000004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1.2879899999999999E-3</v>
      </c>
      <c r="L1701">
        <v>0.995116</v>
      </c>
      <c r="M1701">
        <v>0</v>
      </c>
      <c r="N1701" t="s">
        <v>42</v>
      </c>
    </row>
    <row r="1702" spans="1:14" x14ac:dyDescent="0.25">
      <c r="A1702" t="s">
        <v>162</v>
      </c>
      <c r="B1702">
        <v>642.53200000000004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1.3554000000000001E-3</v>
      </c>
      <c r="L1702">
        <v>0.995116</v>
      </c>
      <c r="M1702">
        <v>0</v>
      </c>
      <c r="N1702" t="s">
        <v>42</v>
      </c>
    </row>
    <row r="1703" spans="1:14" x14ac:dyDescent="0.25">
      <c r="A1703" t="s">
        <v>162</v>
      </c>
      <c r="B1703">
        <v>654.42999999999995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1.23076E-3</v>
      </c>
      <c r="L1703">
        <v>0.995116</v>
      </c>
      <c r="M1703">
        <v>0</v>
      </c>
      <c r="N1703" t="s">
        <v>42</v>
      </c>
    </row>
    <row r="1704" spans="1:14" x14ac:dyDescent="0.25">
      <c r="A1704" t="s">
        <v>162</v>
      </c>
      <c r="B1704">
        <v>662.26300000000003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1.23281E-3</v>
      </c>
      <c r="L1704">
        <v>0.995116</v>
      </c>
      <c r="M1704">
        <v>0</v>
      </c>
      <c r="N1704" t="s">
        <v>42</v>
      </c>
    </row>
    <row r="1705" spans="1:14" x14ac:dyDescent="0.25">
      <c r="A1705" t="s">
        <v>162</v>
      </c>
      <c r="B1705">
        <v>670.54200000000003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1.2785699999999999E-3</v>
      </c>
      <c r="L1705">
        <v>0.99511499999999997</v>
      </c>
      <c r="M1705">
        <v>0</v>
      </c>
      <c r="N1705" t="s">
        <v>42</v>
      </c>
    </row>
    <row r="1706" spans="1:14" x14ac:dyDescent="0.25">
      <c r="A1706" t="s">
        <v>162</v>
      </c>
      <c r="B1706">
        <v>664.09100000000001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1.24019E-3</v>
      </c>
      <c r="L1706">
        <v>0.99511499999999997</v>
      </c>
      <c r="M1706">
        <v>0</v>
      </c>
      <c r="N1706" t="s">
        <v>42</v>
      </c>
    </row>
    <row r="1707" spans="1:14" x14ac:dyDescent="0.25">
      <c r="A1707" t="s">
        <v>162</v>
      </c>
      <c r="B1707">
        <v>659.67100000000005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1.2318299999999999E-3</v>
      </c>
      <c r="L1707">
        <v>0.995116</v>
      </c>
      <c r="M1707">
        <v>0</v>
      </c>
      <c r="N1707" t="s">
        <v>42</v>
      </c>
    </row>
    <row r="1708" spans="1:14" x14ac:dyDescent="0.25">
      <c r="A1708" t="s">
        <v>162</v>
      </c>
      <c r="B1708">
        <v>664.2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1.2480499999999999E-3</v>
      </c>
      <c r="L1708">
        <v>0.99511499999999997</v>
      </c>
      <c r="M1708">
        <v>0</v>
      </c>
      <c r="N1708" t="s">
        <v>42</v>
      </c>
    </row>
    <row r="1709" spans="1:14" x14ac:dyDescent="0.25">
      <c r="A1709" t="s">
        <v>162</v>
      </c>
      <c r="B1709">
        <v>658.16200000000003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1.2758800000000001E-3</v>
      </c>
      <c r="L1709">
        <v>0.995112</v>
      </c>
      <c r="M1709">
        <v>0</v>
      </c>
      <c r="N1709" t="s">
        <v>42</v>
      </c>
    </row>
    <row r="1710" spans="1:14" x14ac:dyDescent="0.25">
      <c r="A1710" t="s">
        <v>162</v>
      </c>
      <c r="B1710">
        <v>658.53099999999995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1.6493300000000001E-3</v>
      </c>
      <c r="L1710">
        <v>0.99511499999999997</v>
      </c>
      <c r="M1710">
        <v>0</v>
      </c>
      <c r="N1710" t="s">
        <v>42</v>
      </c>
    </row>
    <row r="1711" spans="1:14" x14ac:dyDescent="0.25">
      <c r="A1711" t="s">
        <v>162</v>
      </c>
      <c r="B1711">
        <v>650.02800000000002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1.23017E-3</v>
      </c>
      <c r="L1711">
        <v>0.99511499999999997</v>
      </c>
      <c r="M1711">
        <v>0</v>
      </c>
      <c r="N1711" t="s">
        <v>42</v>
      </c>
    </row>
    <row r="1712" spans="1:14" x14ac:dyDescent="0.25">
      <c r="A1712" t="s">
        <v>162</v>
      </c>
      <c r="B1712">
        <v>635.95699999999999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1.2511499999999999E-3</v>
      </c>
      <c r="L1712">
        <v>0.995116</v>
      </c>
      <c r="M1712">
        <v>0</v>
      </c>
      <c r="N1712" t="s">
        <v>42</v>
      </c>
    </row>
    <row r="1713" spans="1:14" x14ac:dyDescent="0.25">
      <c r="A1713" t="s">
        <v>162</v>
      </c>
      <c r="B1713">
        <v>656.74099999999999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1.2639299999999999E-3</v>
      </c>
      <c r="L1713">
        <v>0.995116</v>
      </c>
      <c r="M1713">
        <v>0</v>
      </c>
      <c r="N1713" t="s">
        <v>42</v>
      </c>
    </row>
    <row r="1714" spans="1:14" x14ac:dyDescent="0.25">
      <c r="A1714" t="s">
        <v>162</v>
      </c>
      <c r="B1714">
        <v>664.45600000000002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1.23277E-3</v>
      </c>
      <c r="L1714">
        <v>0.995116</v>
      </c>
      <c r="M1714">
        <v>0</v>
      </c>
      <c r="N1714" t="s">
        <v>42</v>
      </c>
    </row>
    <row r="1715" spans="1:14" x14ac:dyDescent="0.25">
      <c r="A1715" t="s">
        <v>162</v>
      </c>
      <c r="B1715">
        <v>687.59100000000001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1.23635E-3</v>
      </c>
      <c r="L1715">
        <v>0.995112</v>
      </c>
      <c r="M1715">
        <v>0</v>
      </c>
      <c r="N1715" t="s">
        <v>42</v>
      </c>
    </row>
    <row r="1716" spans="1:14" x14ac:dyDescent="0.25">
      <c r="A1716" t="s">
        <v>162</v>
      </c>
      <c r="B1716">
        <v>662.09100000000001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1.23328E-3</v>
      </c>
      <c r="L1716">
        <v>0.995116</v>
      </c>
      <c r="M1716">
        <v>0</v>
      </c>
      <c r="N1716" t="s">
        <v>42</v>
      </c>
    </row>
    <row r="1717" spans="1:14" x14ac:dyDescent="0.25">
      <c r="A1717" t="s">
        <v>162</v>
      </c>
      <c r="B1717">
        <v>655.54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1.23609E-3</v>
      </c>
      <c r="L1717">
        <v>0.995116</v>
      </c>
      <c r="M1717">
        <v>0</v>
      </c>
      <c r="N1717" t="s">
        <v>42</v>
      </c>
    </row>
    <row r="1718" spans="1:14" x14ac:dyDescent="0.25">
      <c r="A1718" t="s">
        <v>162</v>
      </c>
      <c r="B1718">
        <v>658.10500000000002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1.50954E-3</v>
      </c>
      <c r="L1718">
        <v>0.995116</v>
      </c>
      <c r="M1718">
        <v>0</v>
      </c>
      <c r="N1718" t="s">
        <v>42</v>
      </c>
    </row>
    <row r="1719" spans="1:14" x14ac:dyDescent="0.25">
      <c r="A1719" t="s">
        <v>162</v>
      </c>
      <c r="B1719">
        <v>649.71600000000001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1.2384E-3</v>
      </c>
      <c r="L1719">
        <v>0.99511400000000005</v>
      </c>
      <c r="M1719">
        <v>0</v>
      </c>
      <c r="N1719" t="s">
        <v>42</v>
      </c>
    </row>
    <row r="1720" spans="1:14" x14ac:dyDescent="0.25">
      <c r="A1720" t="s">
        <v>162</v>
      </c>
      <c r="B1720">
        <v>658.40700000000004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1.27619E-3</v>
      </c>
      <c r="L1720">
        <v>0.99511499999999997</v>
      </c>
      <c r="M1720">
        <v>0</v>
      </c>
      <c r="N1720" t="s">
        <v>42</v>
      </c>
    </row>
    <row r="1721" spans="1:14" x14ac:dyDescent="0.25">
      <c r="A1721" t="s">
        <v>162</v>
      </c>
      <c r="B1721">
        <v>670.41200000000003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1.25683E-3</v>
      </c>
      <c r="L1721">
        <v>0.99511499999999997</v>
      </c>
      <c r="M1721">
        <v>0</v>
      </c>
      <c r="N1721" t="s">
        <v>42</v>
      </c>
    </row>
    <row r="1722" spans="1:14" x14ac:dyDescent="0.25">
      <c r="A1722" t="s">
        <v>162</v>
      </c>
      <c r="B1722">
        <v>670.76499999999999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1.2332000000000001E-3</v>
      </c>
      <c r="L1722">
        <v>0.995112</v>
      </c>
      <c r="M1722">
        <v>0</v>
      </c>
      <c r="N1722" t="s">
        <v>42</v>
      </c>
    </row>
    <row r="1723" spans="1:14" x14ac:dyDescent="0.25">
      <c r="A1723" t="s">
        <v>162</v>
      </c>
      <c r="B1723">
        <v>646.37300000000005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1.23762E-3</v>
      </c>
      <c r="L1723">
        <v>0.995116</v>
      </c>
      <c r="M1723">
        <v>0</v>
      </c>
      <c r="N1723" t="s">
        <v>42</v>
      </c>
    </row>
    <row r="1724" spans="1:14" x14ac:dyDescent="0.25">
      <c r="A1724" t="s">
        <v>162</v>
      </c>
      <c r="B1724">
        <v>664.36400000000003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1.24103E-3</v>
      </c>
      <c r="L1724">
        <v>0.995116</v>
      </c>
      <c r="M1724">
        <v>0</v>
      </c>
      <c r="N1724" t="s">
        <v>42</v>
      </c>
    </row>
    <row r="1725" spans="1:14" x14ac:dyDescent="0.25">
      <c r="A1725" t="s">
        <v>162</v>
      </c>
      <c r="B1725">
        <v>673.86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1.27947E-3</v>
      </c>
      <c r="L1725">
        <v>0.995116</v>
      </c>
      <c r="M1725">
        <v>0</v>
      </c>
      <c r="N1725" t="s">
        <v>42</v>
      </c>
    </row>
    <row r="1726" spans="1:14" x14ac:dyDescent="0.25">
      <c r="A1726" t="s">
        <v>162</v>
      </c>
      <c r="B1726">
        <v>656.38900000000001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1.24704E-3</v>
      </c>
      <c r="L1726">
        <v>0.99511499999999997</v>
      </c>
      <c r="M1726">
        <v>0</v>
      </c>
      <c r="N1726" t="s">
        <v>42</v>
      </c>
    </row>
    <row r="1727" spans="1:14" x14ac:dyDescent="0.25">
      <c r="A1727" t="s">
        <v>162</v>
      </c>
      <c r="B1727">
        <v>641.976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1.44764E-3</v>
      </c>
      <c r="L1727">
        <v>0.99511499999999997</v>
      </c>
      <c r="M1727">
        <v>0</v>
      </c>
      <c r="N1727" t="s">
        <v>42</v>
      </c>
    </row>
    <row r="1728" spans="1:14" x14ac:dyDescent="0.25">
      <c r="A1728" t="s">
        <v>162</v>
      </c>
      <c r="B1728">
        <v>665.57399999999996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1.25362E-3</v>
      </c>
      <c r="L1728">
        <v>0.99511499999999997</v>
      </c>
      <c r="M1728">
        <v>0</v>
      </c>
      <c r="N1728" t="s">
        <v>42</v>
      </c>
    </row>
    <row r="1729" spans="1:25" x14ac:dyDescent="0.25">
      <c r="A1729" t="s">
        <v>162</v>
      </c>
      <c r="B1729">
        <v>645.56100000000004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1.2441799999999999E-3</v>
      </c>
      <c r="L1729">
        <v>0.995116</v>
      </c>
      <c r="M1729">
        <v>0</v>
      </c>
      <c r="N1729" t="s">
        <v>42</v>
      </c>
    </row>
    <row r="1730" spans="1:25" x14ac:dyDescent="0.25">
      <c r="A1730" t="s">
        <v>162</v>
      </c>
      <c r="B1730">
        <v>659.327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1.2385E-3</v>
      </c>
      <c r="L1730">
        <v>0.99510500000000002</v>
      </c>
      <c r="M1730">
        <v>0</v>
      </c>
      <c r="N1730" t="s">
        <v>42</v>
      </c>
    </row>
    <row r="1731" spans="1:25" x14ac:dyDescent="0.25">
      <c r="A1731" t="s">
        <v>162</v>
      </c>
      <c r="B1731">
        <v>653.91999999999996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1.58461E-3</v>
      </c>
      <c r="L1731">
        <v>0.995116</v>
      </c>
      <c r="M1731">
        <v>0</v>
      </c>
      <c r="N1731" t="s">
        <v>42</v>
      </c>
    </row>
    <row r="1732" spans="1:25" x14ac:dyDescent="0.25">
      <c r="A1732" t="s">
        <v>162</v>
      </c>
      <c r="B1732">
        <v>636.52599999999995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1.2692599999999999E-3</v>
      </c>
      <c r="L1732">
        <v>0.99511499999999997</v>
      </c>
      <c r="M1732">
        <v>0</v>
      </c>
      <c r="N1732" t="s">
        <v>42</v>
      </c>
    </row>
    <row r="1733" spans="1:25" x14ac:dyDescent="0.25">
      <c r="A1733" t="s">
        <v>162</v>
      </c>
      <c r="B1733">
        <v>661.96500000000003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1.2301300000000001E-3</v>
      </c>
      <c r="L1733">
        <v>0.995116</v>
      </c>
      <c r="M1733">
        <v>0</v>
      </c>
      <c r="N1733" t="s">
        <v>42</v>
      </c>
    </row>
    <row r="1734" spans="1:25" x14ac:dyDescent="0.25">
      <c r="A1734" t="s">
        <v>162</v>
      </c>
      <c r="B1734">
        <v>637.61400000000003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1.26402E-3</v>
      </c>
      <c r="L1734">
        <v>0.995116</v>
      </c>
      <c r="M1734">
        <v>0</v>
      </c>
      <c r="N1734" t="s">
        <v>42</v>
      </c>
    </row>
    <row r="1735" spans="1:25" x14ac:dyDescent="0.25">
      <c r="A1735" t="s">
        <v>162</v>
      </c>
      <c r="B1735">
        <v>658.47199999999998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1.34706E-3</v>
      </c>
      <c r="L1735">
        <v>0.995116</v>
      </c>
      <c r="M1735">
        <v>0</v>
      </c>
      <c r="N1735" t="s">
        <v>42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162</v>
      </c>
      <c r="B1736">
        <v>654.423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1.23058E-3</v>
      </c>
      <c r="L1736">
        <v>0.99510500000000002</v>
      </c>
      <c r="M1736">
        <v>0</v>
      </c>
      <c r="N1736" t="s">
        <v>42</v>
      </c>
      <c r="R1736">
        <f>AVERAGE(B1687:B1736)</f>
        <v>659.27156000000002</v>
      </c>
      <c r="S1736">
        <f>AVERAGE(C1687:C1736)</f>
        <v>0</v>
      </c>
      <c r="U1736">
        <f>_xlfn.VAR.P(B1687:B1736)</f>
        <v>148.58555920640012</v>
      </c>
      <c r="V1736">
        <f>_xlfn.VAR.P(C1687:C1736)</f>
        <v>0</v>
      </c>
      <c r="X1736">
        <f>1.96*SQRT(U1736)/50</f>
        <v>0.47783105141767701</v>
      </c>
      <c r="Y1736">
        <f>1.96*SQRT(V1736)/50</f>
        <v>0</v>
      </c>
    </row>
    <row r="1737" spans="1:25" x14ac:dyDescent="0.25">
      <c r="A1737" t="s">
        <v>163</v>
      </c>
      <c r="B1737">
        <v>33047.197</v>
      </c>
      <c r="C1737" t="s">
        <v>36</v>
      </c>
    </row>
    <row r="1738" spans="1:25" x14ac:dyDescent="0.25">
      <c r="A1738" t="s">
        <v>164</v>
      </c>
      <c r="B1738">
        <v>541.91300000000001</v>
      </c>
      <c r="C1738">
        <v>538.01800000000003</v>
      </c>
      <c r="D1738">
        <v>537.96</v>
      </c>
      <c r="E1738">
        <v>529.58000000000004</v>
      </c>
      <c r="F1738">
        <v>21.921399999999998</v>
      </c>
      <c r="G1738">
        <v>0</v>
      </c>
      <c r="H1738">
        <v>48.479300000000002</v>
      </c>
      <c r="I1738">
        <v>0</v>
      </c>
      <c r="J1738">
        <v>1.2338200000000001E-3</v>
      </c>
      <c r="K1738">
        <v>0.99510900000000002</v>
      </c>
      <c r="L1738">
        <v>0</v>
      </c>
      <c r="M1738" t="s">
        <v>42</v>
      </c>
    </row>
    <row r="1739" spans="1:25" x14ac:dyDescent="0.25">
      <c r="A1739" t="s">
        <v>164</v>
      </c>
      <c r="B1739">
        <v>542.86099999999999</v>
      </c>
      <c r="C1739">
        <v>539.21500000000003</v>
      </c>
      <c r="D1739">
        <v>539.15700000000004</v>
      </c>
      <c r="E1739">
        <v>530.79399999999998</v>
      </c>
      <c r="F1739">
        <v>21.796399999999998</v>
      </c>
      <c r="G1739">
        <v>0</v>
      </c>
      <c r="H1739">
        <v>48.618400000000001</v>
      </c>
      <c r="I1739">
        <v>0</v>
      </c>
      <c r="J1739">
        <v>1.2312E-3</v>
      </c>
      <c r="K1739">
        <v>0.99511499999999997</v>
      </c>
      <c r="L1739">
        <v>0</v>
      </c>
      <c r="M1739" t="s">
        <v>42</v>
      </c>
    </row>
    <row r="1740" spans="1:25" x14ac:dyDescent="0.25">
      <c r="A1740" t="s">
        <v>164</v>
      </c>
      <c r="B1740">
        <v>526.96199999999999</v>
      </c>
      <c r="C1740">
        <v>523.34400000000005</v>
      </c>
      <c r="D1740">
        <v>523.28800000000001</v>
      </c>
      <c r="E1740">
        <v>515.03599999999994</v>
      </c>
      <c r="F1740">
        <v>22.0214</v>
      </c>
      <c r="G1740">
        <v>0</v>
      </c>
      <c r="H1740">
        <v>48.531300000000002</v>
      </c>
      <c r="I1740">
        <v>0</v>
      </c>
      <c r="J1740">
        <v>1.43245E-3</v>
      </c>
      <c r="K1740">
        <v>0.99511400000000005</v>
      </c>
      <c r="L1740">
        <v>0</v>
      </c>
      <c r="M1740" t="s">
        <v>42</v>
      </c>
    </row>
    <row r="1741" spans="1:25" x14ac:dyDescent="0.25">
      <c r="A1741" t="s">
        <v>164</v>
      </c>
      <c r="B1741">
        <v>541.80999999999995</v>
      </c>
      <c r="C1741">
        <v>538.15899999999999</v>
      </c>
      <c r="D1741">
        <v>538.10500000000002</v>
      </c>
      <c r="E1741">
        <v>529.90599999999995</v>
      </c>
      <c r="F1741">
        <v>21.895499999999998</v>
      </c>
      <c r="G1741">
        <v>0</v>
      </c>
      <c r="H1741">
        <v>49.093299999999999</v>
      </c>
      <c r="I1741">
        <v>0</v>
      </c>
      <c r="J1741">
        <v>1.23039E-3</v>
      </c>
      <c r="K1741">
        <v>0.99511499999999997</v>
      </c>
      <c r="L1741">
        <v>0</v>
      </c>
      <c r="M1741" t="s">
        <v>42</v>
      </c>
    </row>
    <row r="1742" spans="1:25" x14ac:dyDescent="0.25">
      <c r="A1742" t="s">
        <v>164</v>
      </c>
      <c r="B1742">
        <v>543.18299999999999</v>
      </c>
      <c r="C1742">
        <v>539.54999999999995</v>
      </c>
      <c r="D1742">
        <v>539.49900000000002</v>
      </c>
      <c r="E1742">
        <v>531.19399999999996</v>
      </c>
      <c r="F1742">
        <v>21.863600000000002</v>
      </c>
      <c r="G1742">
        <v>0</v>
      </c>
      <c r="H1742">
        <v>48.854700000000001</v>
      </c>
      <c r="I1742">
        <v>0</v>
      </c>
      <c r="J1742">
        <v>1.26604E-3</v>
      </c>
      <c r="K1742">
        <v>0.99511499999999997</v>
      </c>
      <c r="L1742">
        <v>0</v>
      </c>
      <c r="M1742" t="s">
        <v>42</v>
      </c>
    </row>
    <row r="1743" spans="1:25" x14ac:dyDescent="0.25">
      <c r="A1743" t="s">
        <v>164</v>
      </c>
      <c r="B1743">
        <v>540.12800000000004</v>
      </c>
      <c r="C1743">
        <v>536.50199999999995</v>
      </c>
      <c r="D1743">
        <v>536.44200000000001</v>
      </c>
      <c r="E1743">
        <v>528.04600000000005</v>
      </c>
      <c r="F1743">
        <v>21.944900000000001</v>
      </c>
      <c r="G1743">
        <v>0</v>
      </c>
      <c r="H1743">
        <v>48.7532</v>
      </c>
      <c r="I1743">
        <v>0</v>
      </c>
      <c r="J1743">
        <v>1.2433500000000001E-3</v>
      </c>
      <c r="K1743">
        <v>0.99510699999999996</v>
      </c>
      <c r="L1743">
        <v>0</v>
      </c>
      <c r="M1743" t="s">
        <v>42</v>
      </c>
    </row>
    <row r="1744" spans="1:25" x14ac:dyDescent="0.25">
      <c r="A1744" t="s">
        <v>164</v>
      </c>
      <c r="B1744">
        <v>539.62400000000002</v>
      </c>
      <c r="C1744">
        <v>535.98099999999999</v>
      </c>
      <c r="D1744">
        <v>535.92399999999998</v>
      </c>
      <c r="E1744">
        <v>527.51599999999996</v>
      </c>
      <c r="F1744">
        <v>21.982500000000002</v>
      </c>
      <c r="G1744">
        <v>0</v>
      </c>
      <c r="H1744">
        <v>49.124299999999998</v>
      </c>
      <c r="I1744">
        <v>0</v>
      </c>
      <c r="J1744">
        <v>1.2618900000000001E-3</v>
      </c>
      <c r="K1744">
        <v>0.995116</v>
      </c>
      <c r="L1744">
        <v>0</v>
      </c>
      <c r="M1744" t="s">
        <v>42</v>
      </c>
    </row>
    <row r="1745" spans="1:13" x14ac:dyDescent="0.25">
      <c r="A1745" t="s">
        <v>164</v>
      </c>
      <c r="B1745">
        <v>525.72</v>
      </c>
      <c r="C1745">
        <v>522.096</v>
      </c>
      <c r="D1745">
        <v>522.04300000000001</v>
      </c>
      <c r="E1745">
        <v>513.57600000000002</v>
      </c>
      <c r="F1745">
        <v>22.2376</v>
      </c>
      <c r="G1745">
        <v>0</v>
      </c>
      <c r="H1745">
        <v>48.779499999999999</v>
      </c>
      <c r="I1745">
        <v>0</v>
      </c>
      <c r="J1745">
        <v>1.2302599999999999E-3</v>
      </c>
      <c r="K1745">
        <v>0.99511499999999997</v>
      </c>
      <c r="L1745">
        <v>0</v>
      </c>
      <c r="M1745" t="s">
        <v>42</v>
      </c>
    </row>
    <row r="1746" spans="1:13" x14ac:dyDescent="0.25">
      <c r="A1746" t="s">
        <v>164</v>
      </c>
      <c r="B1746">
        <v>557.83100000000002</v>
      </c>
      <c r="C1746">
        <v>554.20600000000002</v>
      </c>
      <c r="D1746">
        <v>554.14200000000005</v>
      </c>
      <c r="E1746">
        <v>545.73699999999997</v>
      </c>
      <c r="F1746">
        <v>22.171399999999998</v>
      </c>
      <c r="G1746">
        <v>0</v>
      </c>
      <c r="H1746">
        <v>48.895600000000002</v>
      </c>
      <c r="I1746">
        <v>0</v>
      </c>
      <c r="J1746">
        <v>1.2375800000000001E-3</v>
      </c>
      <c r="K1746">
        <v>0.995116</v>
      </c>
      <c r="L1746">
        <v>0</v>
      </c>
      <c r="M1746" t="s">
        <v>42</v>
      </c>
    </row>
    <row r="1747" spans="1:13" x14ac:dyDescent="0.25">
      <c r="A1747" t="s">
        <v>164</v>
      </c>
      <c r="B1747">
        <v>537.327</v>
      </c>
      <c r="C1747">
        <v>533.69399999999996</v>
      </c>
      <c r="D1747">
        <v>533.63900000000001</v>
      </c>
      <c r="E1747">
        <v>525.30600000000004</v>
      </c>
      <c r="F1747">
        <v>21.904399999999999</v>
      </c>
      <c r="G1747">
        <v>0</v>
      </c>
      <c r="H1747">
        <v>48.648600000000002</v>
      </c>
      <c r="I1747">
        <v>0</v>
      </c>
      <c r="J1747">
        <v>1.2320300000000001E-3</v>
      </c>
      <c r="K1747">
        <v>0.995116</v>
      </c>
      <c r="L1747">
        <v>0</v>
      </c>
      <c r="M1747" t="s">
        <v>42</v>
      </c>
    </row>
    <row r="1748" spans="1:13" x14ac:dyDescent="0.25">
      <c r="A1748" t="s">
        <v>164</v>
      </c>
      <c r="B1748">
        <v>532.48099999999999</v>
      </c>
      <c r="C1748">
        <v>528.77499999999998</v>
      </c>
      <c r="D1748">
        <v>528.71600000000001</v>
      </c>
      <c r="E1748">
        <v>520.41300000000001</v>
      </c>
      <c r="F1748">
        <v>21.880400000000002</v>
      </c>
      <c r="G1748">
        <v>0</v>
      </c>
      <c r="H1748">
        <v>48.539400000000001</v>
      </c>
      <c r="I1748">
        <v>0</v>
      </c>
      <c r="J1748">
        <v>1.23785E-3</v>
      </c>
      <c r="K1748">
        <v>0.995116</v>
      </c>
      <c r="L1748">
        <v>0</v>
      </c>
      <c r="M1748" t="s">
        <v>42</v>
      </c>
    </row>
    <row r="1749" spans="1:13" x14ac:dyDescent="0.25">
      <c r="A1749" t="s">
        <v>164</v>
      </c>
      <c r="B1749">
        <v>532.35500000000002</v>
      </c>
      <c r="C1749">
        <v>528.73</v>
      </c>
      <c r="D1749">
        <v>528.67100000000005</v>
      </c>
      <c r="E1749">
        <v>520.36199999999997</v>
      </c>
      <c r="F1749">
        <v>22.055900000000001</v>
      </c>
      <c r="G1749">
        <v>0</v>
      </c>
      <c r="H1749">
        <v>48.615600000000001</v>
      </c>
      <c r="I1749">
        <v>0</v>
      </c>
      <c r="J1749">
        <v>1.2614200000000001E-3</v>
      </c>
      <c r="K1749">
        <v>0.99511499999999997</v>
      </c>
      <c r="L1749">
        <v>0</v>
      </c>
      <c r="M1749" t="s">
        <v>42</v>
      </c>
    </row>
    <row r="1750" spans="1:13" x14ac:dyDescent="0.25">
      <c r="A1750" t="s">
        <v>164</v>
      </c>
      <c r="B1750">
        <v>536.38800000000003</v>
      </c>
      <c r="C1750">
        <v>532.53800000000001</v>
      </c>
      <c r="D1750">
        <v>532.47699999999998</v>
      </c>
      <c r="E1750">
        <v>523.94799999999998</v>
      </c>
      <c r="F1750">
        <v>22.388999999999999</v>
      </c>
      <c r="G1750">
        <v>0</v>
      </c>
      <c r="H1750">
        <v>49.093000000000004</v>
      </c>
      <c r="I1750">
        <v>0</v>
      </c>
      <c r="J1750">
        <v>1.26823E-3</v>
      </c>
      <c r="K1750">
        <v>0.99511400000000005</v>
      </c>
      <c r="L1750">
        <v>0</v>
      </c>
      <c r="M1750" t="s">
        <v>42</v>
      </c>
    </row>
    <row r="1751" spans="1:13" x14ac:dyDescent="0.25">
      <c r="A1751" t="s">
        <v>164</v>
      </c>
      <c r="B1751">
        <v>527.053</v>
      </c>
      <c r="C1751">
        <v>523.42600000000004</v>
      </c>
      <c r="D1751">
        <v>523.37099999999998</v>
      </c>
      <c r="E1751">
        <v>515.21199999999999</v>
      </c>
      <c r="F1751">
        <v>21.811399999999999</v>
      </c>
      <c r="G1751">
        <v>0</v>
      </c>
      <c r="H1751">
        <v>48.875100000000003</v>
      </c>
      <c r="I1751">
        <v>0</v>
      </c>
      <c r="J1751">
        <v>1.2542E-3</v>
      </c>
      <c r="K1751">
        <v>0.99511499999999997</v>
      </c>
      <c r="L1751">
        <v>0</v>
      </c>
      <c r="M1751" t="s">
        <v>42</v>
      </c>
    </row>
    <row r="1752" spans="1:13" x14ac:dyDescent="0.25">
      <c r="A1752" t="s">
        <v>164</v>
      </c>
      <c r="B1752">
        <v>522.79700000000003</v>
      </c>
      <c r="C1752">
        <v>519.06399999999996</v>
      </c>
      <c r="D1752">
        <v>519.00800000000004</v>
      </c>
      <c r="E1752">
        <v>510.536</v>
      </c>
      <c r="F1752">
        <v>21.949000000000002</v>
      </c>
      <c r="G1752">
        <v>0</v>
      </c>
      <c r="H1752">
        <v>48.716799999999999</v>
      </c>
      <c r="I1752">
        <v>0</v>
      </c>
      <c r="J1752">
        <v>1.6611E-3</v>
      </c>
      <c r="K1752">
        <v>0.995116</v>
      </c>
      <c r="L1752">
        <v>0</v>
      </c>
      <c r="M1752" t="s">
        <v>42</v>
      </c>
    </row>
    <row r="1753" spans="1:13" x14ac:dyDescent="0.25">
      <c r="A1753" t="s">
        <v>164</v>
      </c>
      <c r="B1753">
        <v>568.07899999999995</v>
      </c>
      <c r="C1753">
        <v>564.44799999999998</v>
      </c>
      <c r="D1753">
        <v>564.39</v>
      </c>
      <c r="E1753">
        <v>555.90300000000002</v>
      </c>
      <c r="F1753">
        <v>22.029399999999999</v>
      </c>
      <c r="G1753">
        <v>0</v>
      </c>
      <c r="H1753">
        <v>48.8386</v>
      </c>
      <c r="I1753">
        <v>0</v>
      </c>
      <c r="J1753">
        <v>1.2454300000000001E-3</v>
      </c>
      <c r="K1753">
        <v>0.995116</v>
      </c>
      <c r="L1753">
        <v>0</v>
      </c>
      <c r="M1753" t="s">
        <v>42</v>
      </c>
    </row>
    <row r="1754" spans="1:13" x14ac:dyDescent="0.25">
      <c r="A1754" t="s">
        <v>164</v>
      </c>
      <c r="B1754">
        <v>543.41</v>
      </c>
      <c r="C1754">
        <v>539.625</v>
      </c>
      <c r="D1754">
        <v>539.56899999999996</v>
      </c>
      <c r="E1754">
        <v>531.34</v>
      </c>
      <c r="F1754">
        <v>22.109200000000001</v>
      </c>
      <c r="G1754">
        <v>0</v>
      </c>
      <c r="H1754">
        <v>48.7012</v>
      </c>
      <c r="I1754">
        <v>0</v>
      </c>
      <c r="J1754">
        <v>1.2358E-3</v>
      </c>
      <c r="K1754">
        <v>0.99511499999999997</v>
      </c>
      <c r="L1754">
        <v>0</v>
      </c>
      <c r="M1754" t="s">
        <v>42</v>
      </c>
    </row>
    <row r="1755" spans="1:13" x14ac:dyDescent="0.25">
      <c r="A1755" t="s">
        <v>164</v>
      </c>
      <c r="B1755">
        <v>545.33399999999995</v>
      </c>
      <c r="C1755">
        <v>541.57000000000005</v>
      </c>
      <c r="D1755">
        <v>541.51199999999994</v>
      </c>
      <c r="E1755">
        <v>533.14099999999996</v>
      </c>
      <c r="F1755">
        <v>21.970300000000002</v>
      </c>
      <c r="G1755">
        <v>0</v>
      </c>
      <c r="H1755">
        <v>49.558900000000001</v>
      </c>
      <c r="I1755">
        <v>0</v>
      </c>
      <c r="J1755">
        <v>1.2315399999999999E-3</v>
      </c>
      <c r="K1755">
        <v>0.995116</v>
      </c>
      <c r="L1755">
        <v>0</v>
      </c>
      <c r="M1755" t="s">
        <v>42</v>
      </c>
    </row>
    <row r="1756" spans="1:13" x14ac:dyDescent="0.25">
      <c r="A1756" t="s">
        <v>164</v>
      </c>
      <c r="B1756">
        <v>538.28899999999999</v>
      </c>
      <c r="C1756">
        <v>534.53800000000001</v>
      </c>
      <c r="D1756">
        <v>534.48299999999995</v>
      </c>
      <c r="E1756">
        <v>526.21</v>
      </c>
      <c r="F1756">
        <v>21.973199999999999</v>
      </c>
      <c r="G1756">
        <v>0</v>
      </c>
      <c r="H1756">
        <v>48.436500000000002</v>
      </c>
      <c r="I1756">
        <v>0</v>
      </c>
      <c r="J1756">
        <v>1.2322399999999999E-3</v>
      </c>
      <c r="K1756">
        <v>0.99511499999999997</v>
      </c>
      <c r="L1756">
        <v>0</v>
      </c>
      <c r="M1756" t="s">
        <v>42</v>
      </c>
    </row>
    <row r="1757" spans="1:13" x14ac:dyDescent="0.25">
      <c r="A1757" t="s">
        <v>164</v>
      </c>
      <c r="B1757">
        <v>548.39700000000005</v>
      </c>
      <c r="C1757">
        <v>544.71799999999996</v>
      </c>
      <c r="D1757">
        <v>544.66099999999994</v>
      </c>
      <c r="E1757">
        <v>536.28099999999995</v>
      </c>
      <c r="F1757">
        <v>23.066500000000001</v>
      </c>
      <c r="G1757">
        <v>0</v>
      </c>
      <c r="H1757">
        <v>48.691299999999998</v>
      </c>
      <c r="I1757">
        <v>0</v>
      </c>
      <c r="J1757">
        <v>1.52429E-3</v>
      </c>
      <c r="K1757">
        <v>0.995116</v>
      </c>
      <c r="L1757">
        <v>0</v>
      </c>
      <c r="M1757" t="s">
        <v>42</v>
      </c>
    </row>
    <row r="1758" spans="1:13" x14ac:dyDescent="0.25">
      <c r="A1758" t="s">
        <v>164</v>
      </c>
      <c r="B1758">
        <v>535.74400000000003</v>
      </c>
      <c r="C1758">
        <v>531.96600000000001</v>
      </c>
      <c r="D1758">
        <v>531.91099999999994</v>
      </c>
      <c r="E1758">
        <v>523.62300000000005</v>
      </c>
      <c r="F1758">
        <v>21.883800000000001</v>
      </c>
      <c r="G1758">
        <v>0</v>
      </c>
      <c r="H1758">
        <v>48.998199999999997</v>
      </c>
      <c r="I1758">
        <v>0</v>
      </c>
      <c r="J1758">
        <v>1.6355300000000001E-3</v>
      </c>
      <c r="K1758">
        <v>0.99511400000000005</v>
      </c>
      <c r="L1758">
        <v>0</v>
      </c>
      <c r="M1758" t="s">
        <v>42</v>
      </c>
    </row>
    <row r="1759" spans="1:13" x14ac:dyDescent="0.25">
      <c r="A1759" t="s">
        <v>164</v>
      </c>
      <c r="B1759">
        <v>539.44200000000001</v>
      </c>
      <c r="C1759">
        <v>535.74699999999996</v>
      </c>
      <c r="D1759">
        <v>535.69100000000003</v>
      </c>
      <c r="E1759">
        <v>527.26700000000005</v>
      </c>
      <c r="F1759">
        <v>22.042400000000001</v>
      </c>
      <c r="G1759">
        <v>0</v>
      </c>
      <c r="H1759">
        <v>49.478299999999997</v>
      </c>
      <c r="I1759">
        <v>0</v>
      </c>
      <c r="J1759">
        <v>1.2481199999999999E-3</v>
      </c>
      <c r="K1759">
        <v>0.995112</v>
      </c>
      <c r="L1759">
        <v>0</v>
      </c>
      <c r="M1759" t="s">
        <v>42</v>
      </c>
    </row>
    <row r="1760" spans="1:13" x14ac:dyDescent="0.25">
      <c r="A1760" t="s">
        <v>164</v>
      </c>
      <c r="B1760">
        <v>541.96699999999998</v>
      </c>
      <c r="C1760">
        <v>538.32799999999997</v>
      </c>
      <c r="D1760">
        <v>538.27599999999995</v>
      </c>
      <c r="E1760">
        <v>530.13800000000003</v>
      </c>
      <c r="F1760">
        <v>21.748699999999999</v>
      </c>
      <c r="G1760">
        <v>0</v>
      </c>
      <c r="H1760">
        <v>48.508400000000002</v>
      </c>
      <c r="I1760">
        <v>0</v>
      </c>
      <c r="J1760">
        <v>1.2342900000000001E-3</v>
      </c>
      <c r="K1760">
        <v>0.995116</v>
      </c>
      <c r="L1760">
        <v>0</v>
      </c>
      <c r="M1760" t="s">
        <v>42</v>
      </c>
    </row>
    <row r="1761" spans="1:13" x14ac:dyDescent="0.25">
      <c r="A1761" t="s">
        <v>164</v>
      </c>
      <c r="B1761">
        <v>537.69600000000003</v>
      </c>
      <c r="C1761">
        <v>534.03399999999999</v>
      </c>
      <c r="D1761">
        <v>533.976</v>
      </c>
      <c r="E1761">
        <v>525.66899999999998</v>
      </c>
      <c r="F1761">
        <v>21.8216</v>
      </c>
      <c r="G1761">
        <v>0</v>
      </c>
      <c r="H1761">
        <v>49.152200000000001</v>
      </c>
      <c r="I1761">
        <v>0</v>
      </c>
      <c r="J1761">
        <v>1.2342799999999999E-3</v>
      </c>
      <c r="K1761">
        <v>0.99511499999999997</v>
      </c>
      <c r="L1761">
        <v>0</v>
      </c>
      <c r="M1761" t="s">
        <v>42</v>
      </c>
    </row>
    <row r="1762" spans="1:13" x14ac:dyDescent="0.25">
      <c r="A1762" t="s">
        <v>164</v>
      </c>
      <c r="B1762">
        <v>540.80399999999997</v>
      </c>
      <c r="C1762">
        <v>537.16</v>
      </c>
      <c r="D1762">
        <v>537.10299999999995</v>
      </c>
      <c r="E1762">
        <v>528.78700000000003</v>
      </c>
      <c r="F1762">
        <v>21.9436</v>
      </c>
      <c r="G1762">
        <v>0</v>
      </c>
      <c r="H1762">
        <v>48.602699999999999</v>
      </c>
      <c r="I1762">
        <v>0</v>
      </c>
      <c r="J1762">
        <v>1.28619E-3</v>
      </c>
      <c r="K1762">
        <v>0.995116</v>
      </c>
      <c r="L1762">
        <v>0</v>
      </c>
      <c r="M1762" t="s">
        <v>42</v>
      </c>
    </row>
    <row r="1763" spans="1:13" x14ac:dyDescent="0.25">
      <c r="A1763" t="s">
        <v>164</v>
      </c>
      <c r="B1763">
        <v>546.56899999999996</v>
      </c>
      <c r="C1763">
        <v>542.93799999999999</v>
      </c>
      <c r="D1763">
        <v>542.88</v>
      </c>
      <c r="E1763">
        <v>534.51099999999997</v>
      </c>
      <c r="F1763">
        <v>22.034099999999999</v>
      </c>
      <c r="G1763">
        <v>0</v>
      </c>
      <c r="H1763">
        <v>48.609900000000003</v>
      </c>
      <c r="I1763">
        <v>0</v>
      </c>
      <c r="J1763">
        <v>1.23537E-3</v>
      </c>
      <c r="K1763">
        <v>0.995116</v>
      </c>
      <c r="L1763">
        <v>0</v>
      </c>
      <c r="M1763" t="s">
        <v>42</v>
      </c>
    </row>
    <row r="1764" spans="1:13" x14ac:dyDescent="0.25">
      <c r="A1764" t="s">
        <v>164</v>
      </c>
      <c r="B1764">
        <v>545.37099999999998</v>
      </c>
      <c r="C1764">
        <v>541.72500000000002</v>
      </c>
      <c r="D1764">
        <v>541.66700000000003</v>
      </c>
      <c r="E1764">
        <v>533.32500000000005</v>
      </c>
      <c r="F1764">
        <v>21.854099999999999</v>
      </c>
      <c r="G1764">
        <v>0</v>
      </c>
      <c r="H1764">
        <v>48.536900000000003</v>
      </c>
      <c r="I1764">
        <v>0</v>
      </c>
      <c r="J1764">
        <v>1.2541900000000001E-3</v>
      </c>
      <c r="K1764">
        <v>0.995116</v>
      </c>
      <c r="L1764">
        <v>0</v>
      </c>
      <c r="M1764" t="s">
        <v>42</v>
      </c>
    </row>
    <row r="1765" spans="1:13" x14ac:dyDescent="0.25">
      <c r="A1765" t="s">
        <v>164</v>
      </c>
      <c r="B1765">
        <v>542.05999999999995</v>
      </c>
      <c r="C1765">
        <v>538.42399999999998</v>
      </c>
      <c r="D1765">
        <v>538.36099999999999</v>
      </c>
      <c r="E1765">
        <v>530.00900000000001</v>
      </c>
      <c r="F1765">
        <v>21.913499999999999</v>
      </c>
      <c r="G1765">
        <v>0</v>
      </c>
      <c r="H1765">
        <v>49.483699999999999</v>
      </c>
      <c r="I1765">
        <v>0</v>
      </c>
      <c r="J1765">
        <v>1.3137400000000001E-3</v>
      </c>
      <c r="K1765">
        <v>0.995116</v>
      </c>
      <c r="L1765">
        <v>0</v>
      </c>
      <c r="M1765" t="s">
        <v>42</v>
      </c>
    </row>
    <row r="1766" spans="1:13" x14ac:dyDescent="0.25">
      <c r="A1766" t="s">
        <v>164</v>
      </c>
      <c r="B1766">
        <v>551.65300000000002</v>
      </c>
      <c r="C1766">
        <v>547.50099999999998</v>
      </c>
      <c r="D1766">
        <v>547.43299999999999</v>
      </c>
      <c r="E1766">
        <v>538.99300000000005</v>
      </c>
      <c r="F1766">
        <v>22.082899999999999</v>
      </c>
      <c r="G1766">
        <v>0</v>
      </c>
      <c r="H1766">
        <v>51.665700000000001</v>
      </c>
      <c r="I1766">
        <v>0</v>
      </c>
      <c r="J1766">
        <v>1.23088E-3</v>
      </c>
      <c r="K1766">
        <v>0.995116</v>
      </c>
      <c r="L1766">
        <v>0</v>
      </c>
      <c r="M1766" t="s">
        <v>42</v>
      </c>
    </row>
    <row r="1767" spans="1:13" x14ac:dyDescent="0.25">
      <c r="A1767" t="s">
        <v>164</v>
      </c>
      <c r="B1767">
        <v>534.69299999999998</v>
      </c>
      <c r="C1767">
        <v>531.02200000000005</v>
      </c>
      <c r="D1767">
        <v>530.93799999999999</v>
      </c>
      <c r="E1767">
        <v>522.84299999999996</v>
      </c>
      <c r="F1767">
        <v>22.1343</v>
      </c>
      <c r="G1767">
        <v>0</v>
      </c>
      <c r="H1767">
        <v>48.648899999999998</v>
      </c>
      <c r="I1767">
        <v>0</v>
      </c>
      <c r="J1767">
        <v>1.2322800000000001E-3</v>
      </c>
      <c r="K1767">
        <v>0.995116</v>
      </c>
      <c r="L1767">
        <v>0</v>
      </c>
      <c r="M1767" t="s">
        <v>42</v>
      </c>
    </row>
    <row r="1768" spans="1:13" x14ac:dyDescent="0.25">
      <c r="A1768" t="s">
        <v>164</v>
      </c>
      <c r="B1768">
        <v>547.83900000000006</v>
      </c>
      <c r="C1768">
        <v>544.22400000000005</v>
      </c>
      <c r="D1768">
        <v>544.16499999999996</v>
      </c>
      <c r="E1768">
        <v>535.73900000000003</v>
      </c>
      <c r="F1768">
        <v>22.377600000000001</v>
      </c>
      <c r="G1768">
        <v>0</v>
      </c>
      <c r="H1768">
        <v>50.642299999999999</v>
      </c>
      <c r="I1768">
        <v>0</v>
      </c>
      <c r="J1768">
        <v>1.3161099999999999E-3</v>
      </c>
      <c r="K1768">
        <v>0.995116</v>
      </c>
      <c r="L1768">
        <v>0</v>
      </c>
      <c r="M1768" t="s">
        <v>42</v>
      </c>
    </row>
    <row r="1769" spans="1:13" x14ac:dyDescent="0.25">
      <c r="A1769" t="s">
        <v>164</v>
      </c>
      <c r="B1769">
        <v>539.19500000000005</v>
      </c>
      <c r="C1769">
        <v>535.57000000000005</v>
      </c>
      <c r="D1769">
        <v>535.51300000000003</v>
      </c>
      <c r="E1769">
        <v>527.24900000000002</v>
      </c>
      <c r="F1769">
        <v>22.0701</v>
      </c>
      <c r="G1769">
        <v>0</v>
      </c>
      <c r="H1769">
        <v>48.474299999999999</v>
      </c>
      <c r="I1769">
        <v>0</v>
      </c>
      <c r="J1769">
        <v>1.2756099999999999E-3</v>
      </c>
      <c r="K1769">
        <v>0.995112</v>
      </c>
      <c r="L1769">
        <v>0</v>
      </c>
      <c r="M1769" t="s">
        <v>42</v>
      </c>
    </row>
    <row r="1770" spans="1:13" x14ac:dyDescent="0.25">
      <c r="A1770" t="s">
        <v>164</v>
      </c>
      <c r="B1770">
        <v>554.03200000000004</v>
      </c>
      <c r="C1770">
        <v>550.33799999999997</v>
      </c>
      <c r="D1770">
        <v>550.27800000000002</v>
      </c>
      <c r="E1770">
        <v>541.947</v>
      </c>
      <c r="F1770">
        <v>22.0608</v>
      </c>
      <c r="G1770">
        <v>0</v>
      </c>
      <c r="H1770">
        <v>48.490499999999997</v>
      </c>
      <c r="I1770">
        <v>0</v>
      </c>
      <c r="J1770">
        <v>1.23464E-3</v>
      </c>
      <c r="K1770">
        <v>0.995116</v>
      </c>
      <c r="L1770">
        <v>0</v>
      </c>
      <c r="M1770" t="s">
        <v>42</v>
      </c>
    </row>
    <row r="1771" spans="1:13" x14ac:dyDescent="0.25">
      <c r="A1771" t="s">
        <v>164</v>
      </c>
      <c r="B1771">
        <v>565.11</v>
      </c>
      <c r="C1771">
        <v>561.48599999999999</v>
      </c>
      <c r="D1771">
        <v>561.42200000000003</v>
      </c>
      <c r="E1771">
        <v>553.13300000000004</v>
      </c>
      <c r="F1771">
        <v>21.860900000000001</v>
      </c>
      <c r="G1771">
        <v>0</v>
      </c>
      <c r="H1771">
        <v>48.878399999999999</v>
      </c>
      <c r="I1771">
        <v>0</v>
      </c>
      <c r="J1771">
        <v>1.2795300000000001E-3</v>
      </c>
      <c r="K1771">
        <v>0.995116</v>
      </c>
      <c r="L1771">
        <v>0</v>
      </c>
      <c r="M1771" t="s">
        <v>42</v>
      </c>
    </row>
    <row r="1772" spans="1:13" x14ac:dyDescent="0.25">
      <c r="A1772" t="s">
        <v>164</v>
      </c>
      <c r="B1772">
        <v>545.54999999999995</v>
      </c>
      <c r="C1772">
        <v>541.69100000000003</v>
      </c>
      <c r="D1772">
        <v>541.63800000000003</v>
      </c>
      <c r="E1772">
        <v>533.43200000000002</v>
      </c>
      <c r="F1772">
        <v>21.956900000000001</v>
      </c>
      <c r="G1772">
        <v>0</v>
      </c>
      <c r="H1772">
        <v>48.682299999999998</v>
      </c>
      <c r="I1772">
        <v>0</v>
      </c>
      <c r="J1772">
        <v>1.24172E-3</v>
      </c>
      <c r="K1772">
        <v>0.995116</v>
      </c>
      <c r="L1772">
        <v>0</v>
      </c>
      <c r="M1772" t="s">
        <v>42</v>
      </c>
    </row>
    <row r="1773" spans="1:13" x14ac:dyDescent="0.25">
      <c r="A1773" t="s">
        <v>164</v>
      </c>
      <c r="B1773">
        <v>554.928</v>
      </c>
      <c r="C1773">
        <v>551.18499999999995</v>
      </c>
      <c r="D1773">
        <v>551.12800000000004</v>
      </c>
      <c r="E1773">
        <v>542.75199999999995</v>
      </c>
      <c r="F1773">
        <v>22.866</v>
      </c>
      <c r="G1773">
        <v>0</v>
      </c>
      <c r="H1773">
        <v>48.9086</v>
      </c>
      <c r="I1773">
        <v>0</v>
      </c>
      <c r="J1773">
        <v>1.26589E-3</v>
      </c>
      <c r="K1773">
        <v>0.99511400000000005</v>
      </c>
      <c r="L1773">
        <v>0</v>
      </c>
      <c r="M1773" t="s">
        <v>42</v>
      </c>
    </row>
    <row r="1774" spans="1:13" x14ac:dyDescent="0.25">
      <c r="A1774" t="s">
        <v>164</v>
      </c>
      <c r="B1774">
        <v>543.61300000000006</v>
      </c>
      <c r="C1774">
        <v>539.99599999999998</v>
      </c>
      <c r="D1774">
        <v>539.93700000000001</v>
      </c>
      <c r="E1774">
        <v>531.029</v>
      </c>
      <c r="F1774">
        <v>22.791799999999999</v>
      </c>
      <c r="G1774">
        <v>0</v>
      </c>
      <c r="H1774">
        <v>48.957299999999996</v>
      </c>
      <c r="I1774">
        <v>0</v>
      </c>
      <c r="J1774">
        <v>1.3506E-3</v>
      </c>
      <c r="K1774">
        <v>0.995116</v>
      </c>
      <c r="L1774">
        <v>0</v>
      </c>
      <c r="M1774" t="s">
        <v>42</v>
      </c>
    </row>
    <row r="1775" spans="1:13" x14ac:dyDescent="0.25">
      <c r="A1775" t="s">
        <v>164</v>
      </c>
      <c r="B1775">
        <v>524.226</v>
      </c>
      <c r="C1775">
        <v>520.59299999999996</v>
      </c>
      <c r="D1775">
        <v>520.53700000000003</v>
      </c>
      <c r="E1775">
        <v>512.27099999999996</v>
      </c>
      <c r="F1775">
        <v>22.1143</v>
      </c>
      <c r="G1775">
        <v>0</v>
      </c>
      <c r="H1775">
        <v>48.368099999999998</v>
      </c>
      <c r="I1775">
        <v>0</v>
      </c>
      <c r="J1775">
        <v>1.29885E-3</v>
      </c>
      <c r="K1775">
        <v>0.995116</v>
      </c>
      <c r="L1775">
        <v>0</v>
      </c>
      <c r="M1775" t="s">
        <v>42</v>
      </c>
    </row>
    <row r="1776" spans="1:13" x14ac:dyDescent="0.25">
      <c r="A1776" t="s">
        <v>164</v>
      </c>
      <c r="B1776">
        <v>554.72400000000005</v>
      </c>
      <c r="C1776">
        <v>551.096</v>
      </c>
      <c r="D1776">
        <v>551.03700000000003</v>
      </c>
      <c r="E1776">
        <v>542.68700000000001</v>
      </c>
      <c r="F1776">
        <v>22.0565</v>
      </c>
      <c r="G1776">
        <v>0</v>
      </c>
      <c r="H1776">
        <v>48.526400000000002</v>
      </c>
      <c r="I1776">
        <v>0</v>
      </c>
      <c r="J1776">
        <v>1.2549799999999999E-3</v>
      </c>
      <c r="K1776">
        <v>0.99511000000000005</v>
      </c>
      <c r="L1776">
        <v>0</v>
      </c>
      <c r="M1776" t="s">
        <v>42</v>
      </c>
    </row>
    <row r="1777" spans="1:25" x14ac:dyDescent="0.25">
      <c r="A1777" t="s">
        <v>164</v>
      </c>
      <c r="B1777">
        <v>547.02700000000004</v>
      </c>
      <c r="C1777">
        <v>543.39400000000001</v>
      </c>
      <c r="D1777">
        <v>543.33699999999999</v>
      </c>
      <c r="E1777">
        <v>534.95399999999995</v>
      </c>
      <c r="F1777">
        <v>21.986699999999999</v>
      </c>
      <c r="G1777">
        <v>0</v>
      </c>
      <c r="H1777">
        <v>51.933599999999998</v>
      </c>
      <c r="I1777">
        <v>0</v>
      </c>
      <c r="J1777">
        <v>1.3502200000000001E-3</v>
      </c>
      <c r="K1777">
        <v>0.995116</v>
      </c>
      <c r="L1777">
        <v>0</v>
      </c>
      <c r="M1777" t="s">
        <v>42</v>
      </c>
    </row>
    <row r="1778" spans="1:25" x14ac:dyDescent="0.25">
      <c r="A1778" t="s">
        <v>164</v>
      </c>
      <c r="B1778">
        <v>543.66</v>
      </c>
      <c r="C1778">
        <v>539.61199999999997</v>
      </c>
      <c r="D1778">
        <v>539.55799999999999</v>
      </c>
      <c r="E1778">
        <v>531.24099999999999</v>
      </c>
      <c r="F1778">
        <v>21.711300000000001</v>
      </c>
      <c r="G1778">
        <v>0</v>
      </c>
      <c r="H1778">
        <v>48.391800000000003</v>
      </c>
      <c r="I1778">
        <v>0</v>
      </c>
      <c r="J1778">
        <v>1.2306699999999999E-3</v>
      </c>
      <c r="K1778">
        <v>0.995116</v>
      </c>
      <c r="L1778">
        <v>0</v>
      </c>
      <c r="M1778" t="s">
        <v>42</v>
      </c>
    </row>
    <row r="1779" spans="1:25" x14ac:dyDescent="0.25">
      <c r="A1779" t="s">
        <v>164</v>
      </c>
      <c r="B1779">
        <v>542.55600000000004</v>
      </c>
      <c r="C1779">
        <v>538.66600000000005</v>
      </c>
      <c r="D1779">
        <v>538.60799999999995</v>
      </c>
      <c r="E1779">
        <v>530.09</v>
      </c>
      <c r="F1779">
        <v>22.301300000000001</v>
      </c>
      <c r="G1779">
        <v>0</v>
      </c>
      <c r="H1779">
        <v>49.0411</v>
      </c>
      <c r="I1779">
        <v>0</v>
      </c>
      <c r="J1779">
        <v>1.2316899999999999E-3</v>
      </c>
      <c r="K1779">
        <v>0.995116</v>
      </c>
      <c r="L1779">
        <v>0</v>
      </c>
      <c r="M1779" t="s">
        <v>42</v>
      </c>
    </row>
    <row r="1780" spans="1:25" x14ac:dyDescent="0.25">
      <c r="A1780" t="s">
        <v>164</v>
      </c>
      <c r="B1780">
        <v>546.53399999999999</v>
      </c>
      <c r="C1780">
        <v>542.89599999999996</v>
      </c>
      <c r="D1780">
        <v>542.84100000000001</v>
      </c>
      <c r="E1780">
        <v>534.46</v>
      </c>
      <c r="F1780">
        <v>21.869599999999998</v>
      </c>
      <c r="G1780">
        <v>0</v>
      </c>
      <c r="H1780">
        <v>49.121099999999998</v>
      </c>
      <c r="I1780">
        <v>0</v>
      </c>
      <c r="J1780">
        <v>1.26166E-3</v>
      </c>
      <c r="K1780">
        <v>0.995116</v>
      </c>
      <c r="L1780">
        <v>0</v>
      </c>
      <c r="M1780" t="s">
        <v>42</v>
      </c>
    </row>
    <row r="1781" spans="1:25" x14ac:dyDescent="0.25">
      <c r="A1781" t="s">
        <v>164</v>
      </c>
      <c r="B1781">
        <v>545.55899999999997</v>
      </c>
      <c r="C1781">
        <v>541.84799999999996</v>
      </c>
      <c r="D1781">
        <v>541.78599999999994</v>
      </c>
      <c r="E1781">
        <v>533.28499999999997</v>
      </c>
      <c r="F1781">
        <v>22.211600000000001</v>
      </c>
      <c r="G1781">
        <v>0</v>
      </c>
      <c r="H1781">
        <v>49.943800000000003</v>
      </c>
      <c r="I1781">
        <v>0</v>
      </c>
      <c r="J1781">
        <v>1.2304499999999999E-3</v>
      </c>
      <c r="K1781">
        <v>0.995112</v>
      </c>
      <c r="L1781">
        <v>0</v>
      </c>
      <c r="M1781" t="s">
        <v>42</v>
      </c>
    </row>
    <row r="1782" spans="1:25" x14ac:dyDescent="0.25">
      <c r="A1782" t="s">
        <v>164</v>
      </c>
      <c r="B1782">
        <v>535.66999999999996</v>
      </c>
      <c r="C1782">
        <v>531.40599999999995</v>
      </c>
      <c r="D1782">
        <v>531.34900000000005</v>
      </c>
      <c r="E1782">
        <v>523.14200000000005</v>
      </c>
      <c r="F1782">
        <v>21.735099999999999</v>
      </c>
      <c r="G1782">
        <v>0</v>
      </c>
      <c r="H1782">
        <v>48.592799999999997</v>
      </c>
      <c r="I1782">
        <v>0</v>
      </c>
      <c r="J1782">
        <v>1.2496600000000001E-3</v>
      </c>
      <c r="K1782">
        <v>0.995116</v>
      </c>
      <c r="L1782">
        <v>0</v>
      </c>
      <c r="M1782" t="s">
        <v>42</v>
      </c>
    </row>
    <row r="1783" spans="1:25" x14ac:dyDescent="0.25">
      <c r="A1783" t="s">
        <v>164</v>
      </c>
      <c r="B1783">
        <v>551.14300000000003</v>
      </c>
      <c r="C1783">
        <v>547.49400000000003</v>
      </c>
      <c r="D1783">
        <v>547.44000000000005</v>
      </c>
      <c r="E1783">
        <v>539.12400000000002</v>
      </c>
      <c r="F1783">
        <v>22.098099999999999</v>
      </c>
      <c r="G1783">
        <v>0</v>
      </c>
      <c r="H1783">
        <v>51.814700000000002</v>
      </c>
      <c r="I1783">
        <v>0</v>
      </c>
      <c r="J1783">
        <v>1.2641900000000001E-3</v>
      </c>
      <c r="K1783">
        <v>0.99511499999999997</v>
      </c>
      <c r="L1783">
        <v>0</v>
      </c>
      <c r="M1783" t="s">
        <v>42</v>
      </c>
    </row>
    <row r="1784" spans="1:25" x14ac:dyDescent="0.25">
      <c r="A1784" t="s">
        <v>164</v>
      </c>
      <c r="B1784">
        <v>542.59699999999998</v>
      </c>
      <c r="C1784">
        <v>538.90499999999997</v>
      </c>
      <c r="D1784">
        <v>538.84900000000005</v>
      </c>
      <c r="E1784">
        <v>530.57799999999997</v>
      </c>
      <c r="F1784">
        <v>21.936499999999999</v>
      </c>
      <c r="G1784">
        <v>0</v>
      </c>
      <c r="H1784">
        <v>49.4512</v>
      </c>
      <c r="I1784">
        <v>0</v>
      </c>
      <c r="J1784">
        <v>1.23025E-3</v>
      </c>
      <c r="K1784">
        <v>0.995116</v>
      </c>
      <c r="L1784">
        <v>0</v>
      </c>
      <c r="M1784" t="s">
        <v>42</v>
      </c>
    </row>
    <row r="1785" spans="1:25" x14ac:dyDescent="0.25">
      <c r="A1785" t="s">
        <v>164</v>
      </c>
      <c r="B1785">
        <v>549.43499999999995</v>
      </c>
      <c r="C1785">
        <v>545.80899999999997</v>
      </c>
      <c r="D1785">
        <v>545.75199999999995</v>
      </c>
      <c r="E1785">
        <v>537.34199999999998</v>
      </c>
      <c r="F1785">
        <v>22.209099999999999</v>
      </c>
      <c r="G1785">
        <v>0</v>
      </c>
      <c r="H1785">
        <v>49.173699999999997</v>
      </c>
      <c r="I1785">
        <v>0</v>
      </c>
      <c r="J1785">
        <v>1.2324899999999999E-3</v>
      </c>
      <c r="K1785">
        <v>0.99511400000000005</v>
      </c>
      <c r="L1785">
        <v>0</v>
      </c>
      <c r="M1785" t="s">
        <v>42</v>
      </c>
    </row>
    <row r="1786" spans="1:25" x14ac:dyDescent="0.25">
      <c r="A1786" t="s">
        <v>164</v>
      </c>
      <c r="B1786">
        <v>530.10299999999995</v>
      </c>
      <c r="C1786">
        <v>526.40499999999997</v>
      </c>
      <c r="D1786">
        <v>526.34799999999996</v>
      </c>
      <c r="E1786">
        <v>518.12699999999995</v>
      </c>
      <c r="F1786">
        <v>22.093299999999999</v>
      </c>
      <c r="G1786">
        <v>0</v>
      </c>
      <c r="H1786">
        <v>48.394799999999996</v>
      </c>
      <c r="I1786">
        <v>0</v>
      </c>
      <c r="J1786">
        <v>1.2457900000000001E-3</v>
      </c>
      <c r="K1786">
        <v>0.995116</v>
      </c>
      <c r="L1786">
        <v>0</v>
      </c>
      <c r="M1786" t="s">
        <v>42</v>
      </c>
    </row>
    <row r="1787" spans="1:25" x14ac:dyDescent="0.25">
      <c r="A1787" t="s">
        <v>164</v>
      </c>
      <c r="B1787">
        <v>556.41499999999996</v>
      </c>
      <c r="C1787">
        <v>552.71</v>
      </c>
      <c r="D1787">
        <v>552.65200000000004</v>
      </c>
      <c r="E1787">
        <v>544.29399999999998</v>
      </c>
      <c r="F1787">
        <v>22.050699999999999</v>
      </c>
      <c r="G1787">
        <v>0</v>
      </c>
      <c r="H1787">
        <v>51.397100000000002</v>
      </c>
      <c r="I1787">
        <v>0</v>
      </c>
      <c r="J1787">
        <v>1.2300600000000001E-3</v>
      </c>
      <c r="K1787">
        <v>0.995116</v>
      </c>
      <c r="L1787">
        <v>0</v>
      </c>
      <c r="M1787" t="s">
        <v>42</v>
      </c>
    </row>
    <row r="1788" spans="1:25" x14ac:dyDescent="0.25">
      <c r="A1788" t="s">
        <v>164</v>
      </c>
      <c r="B1788">
        <v>532.25900000000001</v>
      </c>
      <c r="C1788">
        <v>528.17700000000002</v>
      </c>
      <c r="D1788">
        <v>528.11699999999996</v>
      </c>
      <c r="E1788">
        <v>519.12300000000005</v>
      </c>
      <c r="F1788">
        <v>22.599</v>
      </c>
      <c r="G1788">
        <v>0</v>
      </c>
      <c r="H1788">
        <v>49.087899999999998</v>
      </c>
      <c r="I1788">
        <v>0</v>
      </c>
      <c r="J1788">
        <v>1.2607499999999999E-3</v>
      </c>
      <c r="K1788">
        <v>0.995116</v>
      </c>
      <c r="L1788">
        <v>0</v>
      </c>
      <c r="M1788" t="s">
        <v>42</v>
      </c>
    </row>
    <row r="1789" spans="1:25" x14ac:dyDescent="0.25">
      <c r="A1789" t="s">
        <v>164</v>
      </c>
      <c r="B1789">
        <v>546.20899999999995</v>
      </c>
      <c r="C1789">
        <v>542.32399999999996</v>
      </c>
      <c r="D1789">
        <v>542.26800000000003</v>
      </c>
      <c r="E1789">
        <v>533.98599999999999</v>
      </c>
      <c r="F1789">
        <v>21.943899999999999</v>
      </c>
      <c r="G1789">
        <v>0</v>
      </c>
      <c r="H1789">
        <v>48.705800000000004</v>
      </c>
      <c r="I1789">
        <v>0</v>
      </c>
      <c r="J1789">
        <v>1.2645499999999999E-3</v>
      </c>
      <c r="K1789">
        <v>0.995116</v>
      </c>
      <c r="L1789">
        <v>0</v>
      </c>
      <c r="M1789" t="s">
        <v>42</v>
      </c>
    </row>
    <row r="1790" spans="1:25" x14ac:dyDescent="0.25">
      <c r="A1790" t="s">
        <v>164</v>
      </c>
      <c r="B1790">
        <v>537.13699999999994</v>
      </c>
      <c r="C1790">
        <v>533.53300000000002</v>
      </c>
      <c r="D1790">
        <v>533.476</v>
      </c>
      <c r="E1790">
        <v>523.95699999999999</v>
      </c>
      <c r="F1790">
        <v>22.093800000000002</v>
      </c>
      <c r="G1790">
        <v>0</v>
      </c>
      <c r="H1790">
        <v>48.625799999999998</v>
      </c>
      <c r="I1790">
        <v>0</v>
      </c>
      <c r="J1790">
        <v>1.2302599999999999E-3</v>
      </c>
      <c r="K1790">
        <v>0.995116</v>
      </c>
      <c r="L1790">
        <v>0</v>
      </c>
      <c r="M1790" t="s">
        <v>42</v>
      </c>
    </row>
    <row r="1791" spans="1:25" x14ac:dyDescent="0.25">
      <c r="A1791" t="s">
        <v>164</v>
      </c>
      <c r="B1791">
        <v>554.32100000000003</v>
      </c>
      <c r="C1791">
        <v>550.61800000000005</v>
      </c>
      <c r="D1791">
        <v>550.55899999999997</v>
      </c>
      <c r="E1791">
        <v>542.28399999999999</v>
      </c>
      <c r="F1791">
        <v>21.9328</v>
      </c>
      <c r="G1791">
        <v>0</v>
      </c>
      <c r="H1791">
        <v>48.736800000000002</v>
      </c>
      <c r="I1791">
        <v>0</v>
      </c>
      <c r="J1791">
        <v>1.2378000000000001E-3</v>
      </c>
      <c r="K1791">
        <v>0.99511499999999997</v>
      </c>
      <c r="L1791">
        <v>0</v>
      </c>
      <c r="M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164</v>
      </c>
      <c r="B1792">
        <v>544.98299999999995</v>
      </c>
      <c r="C1792">
        <v>541.11</v>
      </c>
      <c r="D1792">
        <v>541.04999999999995</v>
      </c>
      <c r="E1792">
        <v>532.63599999999997</v>
      </c>
      <c r="F1792">
        <v>22.099799999999998</v>
      </c>
      <c r="G1792">
        <v>0</v>
      </c>
      <c r="H1792">
        <v>49.593499999999999</v>
      </c>
      <c r="I1792">
        <v>0</v>
      </c>
      <c r="J1792">
        <v>1.2363700000000001E-3</v>
      </c>
      <c r="K1792">
        <v>0.995116</v>
      </c>
      <c r="L1792">
        <v>0</v>
      </c>
      <c r="M1792" t="s">
        <v>42</v>
      </c>
      <c r="R1792">
        <f>AVERAGE(B1743:B1792)</f>
        <v>542.92073999999991</v>
      </c>
      <c r="S1792">
        <f>AVERAGE(C1743:C1792)</f>
        <v>539.19684000000007</v>
      </c>
      <c r="U1792">
        <f>_xlfn.VAR.P(B1743:B1792)</f>
        <v>91.440451072399952</v>
      </c>
      <c r="V1792">
        <f>_xlfn.VAR.P(C1743:C1792)</f>
        <v>91.673812134400009</v>
      </c>
      <c r="X1792">
        <f>1.96*SQRT(U1792)/50</f>
        <v>0.37484804219295675</v>
      </c>
      <c r="Y1792">
        <f>1.96*SQRT(V1792)/50</f>
        <v>0.37532605382281209</v>
      </c>
    </row>
    <row r="1793" spans="1:15" x14ac:dyDescent="0.25">
      <c r="A1793" t="s">
        <v>165</v>
      </c>
      <c r="B1793">
        <v>27253.483199999999</v>
      </c>
      <c r="C1793" t="s">
        <v>36</v>
      </c>
    </row>
    <row r="1794" spans="1:15" x14ac:dyDescent="0.25">
      <c r="A1794" t="s">
        <v>166</v>
      </c>
      <c r="B1794">
        <v>687.94799999999998</v>
      </c>
      <c r="C1794">
        <v>624.39</v>
      </c>
      <c r="D1794">
        <v>624.33199999999999</v>
      </c>
      <c r="E1794">
        <v>615.45299999999997</v>
      </c>
      <c r="F1794">
        <v>22.6677</v>
      </c>
      <c r="G1794">
        <v>147.423</v>
      </c>
      <c r="H1794">
        <v>50.981200000000001</v>
      </c>
      <c r="I1794">
        <v>19.204599999999999</v>
      </c>
      <c r="J1794">
        <v>50.539099999999998</v>
      </c>
      <c r="K1794">
        <v>427.30599999999998</v>
      </c>
      <c r="L1794">
        <v>1.23011E-3</v>
      </c>
      <c r="M1794">
        <v>0.995116</v>
      </c>
      <c r="N1794">
        <v>0</v>
      </c>
      <c r="O1794" t="s">
        <v>42</v>
      </c>
    </row>
    <row r="1795" spans="1:15" x14ac:dyDescent="0.25">
      <c r="A1795" t="s">
        <v>166</v>
      </c>
      <c r="B1795">
        <v>688.63</v>
      </c>
      <c r="C1795">
        <v>625.03200000000004</v>
      </c>
      <c r="D1795">
        <v>624.95799999999997</v>
      </c>
      <c r="E1795">
        <v>616.01199999999994</v>
      </c>
      <c r="F1795">
        <v>23.149000000000001</v>
      </c>
      <c r="G1795">
        <v>147.85599999999999</v>
      </c>
      <c r="H1795">
        <v>51.964500000000001</v>
      </c>
      <c r="I1795">
        <v>18.616399999999999</v>
      </c>
      <c r="J1795">
        <v>50.7166</v>
      </c>
      <c r="K1795">
        <v>427.04599999999999</v>
      </c>
      <c r="L1795">
        <v>1.3089E-3</v>
      </c>
      <c r="M1795">
        <v>0.995116</v>
      </c>
      <c r="N1795">
        <v>0</v>
      </c>
      <c r="O1795" t="s">
        <v>42</v>
      </c>
    </row>
    <row r="1796" spans="1:15" x14ac:dyDescent="0.25">
      <c r="A1796" t="s">
        <v>166</v>
      </c>
      <c r="B1796">
        <v>692.98199999999997</v>
      </c>
      <c r="C1796">
        <v>627.57799999999997</v>
      </c>
      <c r="D1796">
        <v>627.51900000000001</v>
      </c>
      <c r="E1796">
        <v>618.65200000000004</v>
      </c>
      <c r="F1796">
        <v>22.7376</v>
      </c>
      <c r="G1796">
        <v>147.66200000000001</v>
      </c>
      <c r="H1796">
        <v>52.107199999999999</v>
      </c>
      <c r="I1796">
        <v>18.488700000000001</v>
      </c>
      <c r="J1796">
        <v>50.31</v>
      </c>
      <c r="K1796">
        <v>430.25299999999999</v>
      </c>
      <c r="L1796">
        <v>1.23073E-3</v>
      </c>
      <c r="M1796">
        <v>0.995116</v>
      </c>
      <c r="N1796">
        <v>0</v>
      </c>
      <c r="O1796" t="s">
        <v>42</v>
      </c>
    </row>
    <row r="1797" spans="1:15" x14ac:dyDescent="0.25">
      <c r="A1797" t="s">
        <v>166</v>
      </c>
      <c r="B1797">
        <v>699.69200000000001</v>
      </c>
      <c r="C1797">
        <v>637.24699999999996</v>
      </c>
      <c r="D1797">
        <v>637.18299999999999</v>
      </c>
      <c r="E1797">
        <v>628.17499999999995</v>
      </c>
      <c r="F1797">
        <v>22.867100000000001</v>
      </c>
      <c r="G1797">
        <v>147.91200000000001</v>
      </c>
      <c r="H1797">
        <v>51.980699999999999</v>
      </c>
      <c r="I1797">
        <v>18.6754</v>
      </c>
      <c r="J1797">
        <v>50.613100000000003</v>
      </c>
      <c r="K1797">
        <v>439</v>
      </c>
      <c r="L1797">
        <v>1.2394000000000001E-3</v>
      </c>
      <c r="M1797">
        <v>0.995116</v>
      </c>
      <c r="N1797">
        <v>0</v>
      </c>
      <c r="O1797" t="s">
        <v>42</v>
      </c>
    </row>
    <row r="1798" spans="1:15" x14ac:dyDescent="0.25">
      <c r="A1798" t="s">
        <v>166</v>
      </c>
      <c r="B1798">
        <v>691.38599999999997</v>
      </c>
      <c r="C1798">
        <v>627.73599999999999</v>
      </c>
      <c r="D1798">
        <v>627.678</v>
      </c>
      <c r="E1798">
        <v>618.80200000000002</v>
      </c>
      <c r="F1798">
        <v>22.626799999999999</v>
      </c>
      <c r="G1798">
        <v>147.279</v>
      </c>
      <c r="H1798">
        <v>51.78</v>
      </c>
      <c r="I1798">
        <v>18.492599999999999</v>
      </c>
      <c r="J1798">
        <v>50.498100000000001</v>
      </c>
      <c r="K1798">
        <v>430.64600000000002</v>
      </c>
      <c r="L1798">
        <v>1.2330100000000001E-3</v>
      </c>
      <c r="M1798">
        <v>0.99511300000000003</v>
      </c>
      <c r="N1798">
        <v>0</v>
      </c>
      <c r="O1798" t="s">
        <v>42</v>
      </c>
    </row>
    <row r="1799" spans="1:15" x14ac:dyDescent="0.25">
      <c r="A1799" t="s">
        <v>166</v>
      </c>
      <c r="B1799">
        <v>694.67700000000002</v>
      </c>
      <c r="C1799">
        <v>629.00699999999995</v>
      </c>
      <c r="D1799">
        <v>628.94799999999998</v>
      </c>
      <c r="E1799">
        <v>620.00400000000002</v>
      </c>
      <c r="F1799">
        <v>22.925699999999999</v>
      </c>
      <c r="G1799">
        <v>148.80000000000001</v>
      </c>
      <c r="H1799">
        <v>52.299900000000001</v>
      </c>
      <c r="I1799">
        <v>18.637599999999999</v>
      </c>
      <c r="J1799">
        <v>50.752200000000002</v>
      </c>
      <c r="K1799">
        <v>429.15</v>
      </c>
      <c r="L1799">
        <v>1.28104E-3</v>
      </c>
      <c r="M1799">
        <v>0.995116</v>
      </c>
      <c r="N1799">
        <v>0</v>
      </c>
      <c r="O1799" t="s">
        <v>42</v>
      </c>
    </row>
    <row r="1800" spans="1:15" x14ac:dyDescent="0.25">
      <c r="A1800" t="s">
        <v>166</v>
      </c>
      <c r="B1800">
        <v>717.13900000000001</v>
      </c>
      <c r="C1800">
        <v>652.71699999999998</v>
      </c>
      <c r="D1800">
        <v>652.65200000000004</v>
      </c>
      <c r="E1800">
        <v>643.71</v>
      </c>
      <c r="F1800">
        <v>22.683499999999999</v>
      </c>
      <c r="G1800">
        <v>148.90899999999999</v>
      </c>
      <c r="H1800">
        <v>51.841900000000003</v>
      </c>
      <c r="I1800">
        <v>18.6739</v>
      </c>
      <c r="J1800">
        <v>51.482900000000001</v>
      </c>
      <c r="K1800">
        <v>454.04599999999999</v>
      </c>
      <c r="L1800">
        <v>1.2622200000000001E-3</v>
      </c>
      <c r="M1800">
        <v>0.99511499999999997</v>
      </c>
      <c r="N1800">
        <v>0</v>
      </c>
      <c r="O1800" t="s">
        <v>42</v>
      </c>
    </row>
    <row r="1801" spans="1:15" x14ac:dyDescent="0.25">
      <c r="A1801" t="s">
        <v>166</v>
      </c>
      <c r="B1801">
        <v>690.702</v>
      </c>
      <c r="C1801">
        <v>624.83500000000004</v>
      </c>
      <c r="D1801">
        <v>624.77599999999995</v>
      </c>
      <c r="E1801">
        <v>615.83799999999997</v>
      </c>
      <c r="F1801">
        <v>22.868500000000001</v>
      </c>
      <c r="G1801">
        <v>150.98599999999999</v>
      </c>
      <c r="H1801">
        <v>53.5687</v>
      </c>
      <c r="I1801">
        <v>19.505700000000001</v>
      </c>
      <c r="J1801">
        <v>51.233800000000002</v>
      </c>
      <c r="K1801">
        <v>424</v>
      </c>
      <c r="L1801">
        <v>1.24726E-3</v>
      </c>
      <c r="M1801">
        <v>0.995116</v>
      </c>
      <c r="N1801">
        <v>0</v>
      </c>
      <c r="O1801" t="s">
        <v>42</v>
      </c>
    </row>
    <row r="1802" spans="1:15" x14ac:dyDescent="0.25">
      <c r="A1802" t="s">
        <v>166</v>
      </c>
      <c r="B1802">
        <v>691.84199999999998</v>
      </c>
      <c r="C1802">
        <v>629.62</v>
      </c>
      <c r="D1802">
        <v>629.55999999999995</v>
      </c>
      <c r="E1802">
        <v>620.70699999999999</v>
      </c>
      <c r="F1802">
        <v>22.563300000000002</v>
      </c>
      <c r="G1802">
        <v>147.755</v>
      </c>
      <c r="H1802">
        <v>50.894599999999997</v>
      </c>
      <c r="I1802">
        <v>18.812100000000001</v>
      </c>
      <c r="J1802">
        <v>51.4604</v>
      </c>
      <c r="K1802">
        <v>431.53300000000002</v>
      </c>
      <c r="L1802">
        <v>1.23631E-3</v>
      </c>
      <c r="M1802">
        <v>0.995116</v>
      </c>
      <c r="N1802">
        <v>0</v>
      </c>
      <c r="O1802" t="s">
        <v>42</v>
      </c>
    </row>
    <row r="1803" spans="1:15" x14ac:dyDescent="0.25">
      <c r="A1803" t="s">
        <v>166</v>
      </c>
      <c r="B1803">
        <v>700.28800000000001</v>
      </c>
      <c r="C1803">
        <v>638.452</v>
      </c>
      <c r="D1803">
        <v>638.39</v>
      </c>
      <c r="E1803">
        <v>629.38499999999999</v>
      </c>
      <c r="F1803">
        <v>22.7654</v>
      </c>
      <c r="G1803">
        <v>148.55099999999999</v>
      </c>
      <c r="H1803">
        <v>51.534500000000001</v>
      </c>
      <c r="I1803">
        <v>18.8691</v>
      </c>
      <c r="J1803">
        <v>51.471299999999999</v>
      </c>
      <c r="K1803">
        <v>439.76100000000002</v>
      </c>
      <c r="L1803">
        <v>1.2327200000000001E-3</v>
      </c>
      <c r="M1803">
        <v>0.99511499999999997</v>
      </c>
      <c r="N1803">
        <v>0</v>
      </c>
      <c r="O1803" t="s">
        <v>42</v>
      </c>
    </row>
    <row r="1804" spans="1:15" x14ac:dyDescent="0.25">
      <c r="A1804" t="s">
        <v>166</v>
      </c>
      <c r="B1804">
        <v>689.45600000000002</v>
      </c>
      <c r="C1804">
        <v>623.08000000000004</v>
      </c>
      <c r="D1804">
        <v>623.02300000000002</v>
      </c>
      <c r="E1804">
        <v>614.20600000000002</v>
      </c>
      <c r="F1804">
        <v>22.826000000000001</v>
      </c>
      <c r="G1804">
        <v>146.024</v>
      </c>
      <c r="H1804">
        <v>50.975200000000001</v>
      </c>
      <c r="I1804">
        <v>18.479500000000002</v>
      </c>
      <c r="J1804">
        <v>49.969499999999996</v>
      </c>
      <c r="K1804">
        <v>427.37400000000002</v>
      </c>
      <c r="L1804">
        <v>1.23014E-3</v>
      </c>
      <c r="M1804">
        <v>0.995116</v>
      </c>
      <c r="N1804">
        <v>0</v>
      </c>
      <c r="O1804" t="s">
        <v>42</v>
      </c>
    </row>
    <row r="1805" spans="1:15" x14ac:dyDescent="0.25">
      <c r="A1805" t="s">
        <v>166</v>
      </c>
      <c r="B1805">
        <v>698.31299999999999</v>
      </c>
      <c r="C1805">
        <v>633.053</v>
      </c>
      <c r="D1805">
        <v>632.99599999999998</v>
      </c>
      <c r="E1805">
        <v>624.15200000000004</v>
      </c>
      <c r="F1805">
        <v>22.6936</v>
      </c>
      <c r="G1805">
        <v>147.66399999999999</v>
      </c>
      <c r="H1805">
        <v>51.6265</v>
      </c>
      <c r="I1805">
        <v>18.770900000000001</v>
      </c>
      <c r="J1805">
        <v>50.741500000000002</v>
      </c>
      <c r="K1805">
        <v>435.81400000000002</v>
      </c>
      <c r="L1805">
        <v>1.2332599999999999E-3</v>
      </c>
      <c r="M1805">
        <v>0.99511499999999997</v>
      </c>
      <c r="N1805">
        <v>0</v>
      </c>
      <c r="O1805" t="s">
        <v>42</v>
      </c>
    </row>
    <row r="1806" spans="1:15" x14ac:dyDescent="0.25">
      <c r="A1806" t="s">
        <v>166</v>
      </c>
      <c r="B1806">
        <v>714.49099999999999</v>
      </c>
      <c r="C1806">
        <v>651.60199999999998</v>
      </c>
      <c r="D1806">
        <v>651.53099999999995</v>
      </c>
      <c r="E1806">
        <v>642.19200000000001</v>
      </c>
      <c r="F1806">
        <v>23.235299999999999</v>
      </c>
      <c r="G1806">
        <v>150.86099999999999</v>
      </c>
      <c r="H1806">
        <v>52.596400000000003</v>
      </c>
      <c r="I1806">
        <v>18.882300000000001</v>
      </c>
      <c r="J1806">
        <v>51.907200000000003</v>
      </c>
      <c r="K1806">
        <v>449.29199999999997</v>
      </c>
      <c r="L1806">
        <v>1.2333400000000001E-3</v>
      </c>
      <c r="M1806">
        <v>0.995116</v>
      </c>
      <c r="N1806">
        <v>0</v>
      </c>
      <c r="O1806" t="s">
        <v>42</v>
      </c>
    </row>
    <row r="1807" spans="1:15" x14ac:dyDescent="0.25">
      <c r="A1807" t="s">
        <v>166</v>
      </c>
      <c r="B1807">
        <v>698.78899999999999</v>
      </c>
      <c r="C1807">
        <v>634.66</v>
      </c>
      <c r="D1807">
        <v>634.58399999999995</v>
      </c>
      <c r="E1807">
        <v>625.25</v>
      </c>
      <c r="F1807">
        <v>23.174499999999998</v>
      </c>
      <c r="G1807">
        <v>151.958</v>
      </c>
      <c r="H1807">
        <v>52.993200000000002</v>
      </c>
      <c r="I1807">
        <v>18.6905</v>
      </c>
      <c r="J1807">
        <v>53.601700000000001</v>
      </c>
      <c r="K1807">
        <v>431.70100000000002</v>
      </c>
      <c r="L1807">
        <v>1.2449099999999999E-3</v>
      </c>
      <c r="M1807">
        <v>0.99511400000000005</v>
      </c>
      <c r="N1807">
        <v>0</v>
      </c>
      <c r="O1807" t="s">
        <v>42</v>
      </c>
    </row>
    <row r="1808" spans="1:15" x14ac:dyDescent="0.25">
      <c r="A1808" t="s">
        <v>166</v>
      </c>
      <c r="B1808">
        <v>692.60699999999997</v>
      </c>
      <c r="C1808">
        <v>626.46500000000003</v>
      </c>
      <c r="D1808">
        <v>626.39700000000005</v>
      </c>
      <c r="E1808">
        <v>616.98699999999997</v>
      </c>
      <c r="F1808">
        <v>22.830200000000001</v>
      </c>
      <c r="G1808">
        <v>149.99600000000001</v>
      </c>
      <c r="H1808">
        <v>51.623600000000003</v>
      </c>
      <c r="I1808">
        <v>18.527999999999999</v>
      </c>
      <c r="J1808">
        <v>52.761699999999998</v>
      </c>
      <c r="K1808">
        <v>426.00799999999998</v>
      </c>
      <c r="L1808">
        <v>1.26095E-3</v>
      </c>
      <c r="M1808">
        <v>0.995112</v>
      </c>
      <c r="N1808">
        <v>0</v>
      </c>
      <c r="O1808" t="s">
        <v>42</v>
      </c>
    </row>
    <row r="1809" spans="1:15" x14ac:dyDescent="0.25">
      <c r="A1809" t="s">
        <v>166</v>
      </c>
      <c r="B1809">
        <v>693.23</v>
      </c>
      <c r="C1809">
        <v>627.09699999999998</v>
      </c>
      <c r="D1809">
        <v>627.03499999999997</v>
      </c>
      <c r="E1809">
        <v>617.54700000000003</v>
      </c>
      <c r="F1809">
        <v>22.837299999999999</v>
      </c>
      <c r="G1809">
        <v>148.37200000000001</v>
      </c>
      <c r="H1809">
        <v>52.136000000000003</v>
      </c>
      <c r="I1809">
        <v>18.702300000000001</v>
      </c>
      <c r="J1809">
        <v>50.955300000000001</v>
      </c>
      <c r="K1809">
        <v>428.42599999999999</v>
      </c>
      <c r="L1809">
        <v>1.2310800000000001E-3</v>
      </c>
      <c r="M1809">
        <v>0.995116</v>
      </c>
      <c r="N1809">
        <v>0</v>
      </c>
      <c r="O1809" t="s">
        <v>42</v>
      </c>
    </row>
    <row r="1810" spans="1:15" x14ac:dyDescent="0.25">
      <c r="A1810" t="s">
        <v>166</v>
      </c>
      <c r="B1810">
        <v>694.07899999999995</v>
      </c>
      <c r="C1810">
        <v>629.92700000000002</v>
      </c>
      <c r="D1810">
        <v>629.86699999999996</v>
      </c>
      <c r="E1810">
        <v>620.77800000000002</v>
      </c>
      <c r="F1810">
        <v>22.7286</v>
      </c>
      <c r="G1810">
        <v>147.33799999999999</v>
      </c>
      <c r="H1810">
        <v>51.706899999999997</v>
      </c>
      <c r="I1810">
        <v>18.517800000000001</v>
      </c>
      <c r="J1810">
        <v>50.578499999999998</v>
      </c>
      <c r="K1810">
        <v>432.58100000000002</v>
      </c>
      <c r="L1810">
        <v>1.2340400000000001E-3</v>
      </c>
      <c r="M1810">
        <v>0.995116</v>
      </c>
      <c r="N1810">
        <v>0</v>
      </c>
      <c r="O1810" t="s">
        <v>42</v>
      </c>
    </row>
    <row r="1811" spans="1:15" x14ac:dyDescent="0.25">
      <c r="A1811" t="s">
        <v>166</v>
      </c>
      <c r="B1811">
        <v>681.71400000000006</v>
      </c>
      <c r="C1811">
        <v>618.91399999999999</v>
      </c>
      <c r="D1811">
        <v>618.85599999999999</v>
      </c>
      <c r="E1811">
        <v>609.76300000000003</v>
      </c>
      <c r="F1811">
        <v>22.1539</v>
      </c>
      <c r="G1811">
        <v>145.191</v>
      </c>
      <c r="H1811">
        <v>50.168599999999998</v>
      </c>
      <c r="I1811">
        <v>18.018799999999999</v>
      </c>
      <c r="J1811">
        <v>50.494</v>
      </c>
      <c r="K1811">
        <v>424.62099999999998</v>
      </c>
      <c r="L1811">
        <v>1.26089E-3</v>
      </c>
      <c r="M1811">
        <v>0.99511499999999997</v>
      </c>
      <c r="N1811">
        <v>0</v>
      </c>
      <c r="O1811" t="s">
        <v>42</v>
      </c>
    </row>
    <row r="1812" spans="1:15" x14ac:dyDescent="0.25">
      <c r="A1812" t="s">
        <v>166</v>
      </c>
      <c r="B1812">
        <v>705.44200000000001</v>
      </c>
      <c r="C1812">
        <v>638.90899999999999</v>
      </c>
      <c r="D1812">
        <v>638.85</v>
      </c>
      <c r="E1812">
        <v>630.04499999999996</v>
      </c>
      <c r="F1812">
        <v>22.517199999999999</v>
      </c>
      <c r="G1812">
        <v>148.88300000000001</v>
      </c>
      <c r="H1812">
        <v>52.1509</v>
      </c>
      <c r="I1812">
        <v>18.767499999999998</v>
      </c>
      <c r="J1812">
        <v>51.140900000000002</v>
      </c>
      <c r="K1812">
        <v>440.58</v>
      </c>
      <c r="L1812">
        <v>1.2579399999999999E-3</v>
      </c>
      <c r="M1812">
        <v>0.99511499999999997</v>
      </c>
      <c r="N1812">
        <v>0</v>
      </c>
      <c r="O1812" t="s">
        <v>42</v>
      </c>
    </row>
    <row r="1813" spans="1:15" x14ac:dyDescent="0.25">
      <c r="A1813" t="s">
        <v>166</v>
      </c>
      <c r="B1813">
        <v>686.83799999999997</v>
      </c>
      <c r="C1813">
        <v>621.78800000000001</v>
      </c>
      <c r="D1813">
        <v>621.72699999999998</v>
      </c>
      <c r="E1813">
        <v>612.76900000000001</v>
      </c>
      <c r="F1813">
        <v>22.6557</v>
      </c>
      <c r="G1813">
        <v>147.07</v>
      </c>
      <c r="H1813">
        <v>51.341799999999999</v>
      </c>
      <c r="I1813">
        <v>18.297000000000001</v>
      </c>
      <c r="J1813">
        <v>50.676000000000002</v>
      </c>
      <c r="K1813">
        <v>424.62400000000002</v>
      </c>
      <c r="L1813">
        <v>1.23269E-3</v>
      </c>
      <c r="M1813">
        <v>0.99511400000000005</v>
      </c>
      <c r="N1813">
        <v>0</v>
      </c>
      <c r="O1813" t="s">
        <v>42</v>
      </c>
    </row>
    <row r="1814" spans="1:15" x14ac:dyDescent="0.25">
      <c r="A1814" t="s">
        <v>166</v>
      </c>
      <c r="B1814">
        <v>694.64300000000003</v>
      </c>
      <c r="C1814">
        <v>631.471</v>
      </c>
      <c r="D1814">
        <v>631.41</v>
      </c>
      <c r="E1814">
        <v>622.54899999999998</v>
      </c>
      <c r="F1814">
        <v>22.864799999999999</v>
      </c>
      <c r="G1814">
        <v>147.16999999999999</v>
      </c>
      <c r="H1814">
        <v>51.267200000000003</v>
      </c>
      <c r="I1814">
        <v>18.5685</v>
      </c>
      <c r="J1814">
        <v>50.678400000000003</v>
      </c>
      <c r="K1814">
        <v>433.75099999999998</v>
      </c>
      <c r="L1814">
        <v>1.258E-3</v>
      </c>
      <c r="M1814">
        <v>0.995116</v>
      </c>
      <c r="N1814">
        <v>0</v>
      </c>
      <c r="O1814" t="s">
        <v>42</v>
      </c>
    </row>
    <row r="1815" spans="1:15" x14ac:dyDescent="0.25">
      <c r="A1815" t="s">
        <v>166</v>
      </c>
      <c r="B1815">
        <v>693.17100000000005</v>
      </c>
      <c r="C1815">
        <v>628.68100000000004</v>
      </c>
      <c r="D1815">
        <v>628.61500000000001</v>
      </c>
      <c r="E1815">
        <v>619.63800000000003</v>
      </c>
      <c r="F1815">
        <v>22.857099999999999</v>
      </c>
      <c r="G1815">
        <v>148.94999999999999</v>
      </c>
      <c r="H1815">
        <v>52.0075</v>
      </c>
      <c r="I1815">
        <v>18.6113</v>
      </c>
      <c r="J1815">
        <v>51.612499999999997</v>
      </c>
      <c r="K1815">
        <v>429.649</v>
      </c>
      <c r="L1815">
        <v>1.2315900000000001E-3</v>
      </c>
      <c r="M1815">
        <v>0.995116</v>
      </c>
      <c r="N1815">
        <v>0</v>
      </c>
      <c r="O1815" t="s">
        <v>42</v>
      </c>
    </row>
    <row r="1816" spans="1:15" x14ac:dyDescent="0.25">
      <c r="A1816" t="s">
        <v>166</v>
      </c>
      <c r="B1816">
        <v>686.70299999999997</v>
      </c>
      <c r="C1816">
        <v>621.51300000000003</v>
      </c>
      <c r="D1816">
        <v>621.44500000000005</v>
      </c>
      <c r="E1816">
        <v>612.57299999999998</v>
      </c>
      <c r="F1816">
        <v>22.753299999999999</v>
      </c>
      <c r="G1816">
        <v>149.96199999999999</v>
      </c>
      <c r="H1816">
        <v>52.011800000000001</v>
      </c>
      <c r="I1816">
        <v>19.0809</v>
      </c>
      <c r="J1816">
        <v>51.985999999999997</v>
      </c>
      <c r="K1816">
        <v>421.73700000000002</v>
      </c>
      <c r="L1816">
        <v>1.51188E-3</v>
      </c>
      <c r="M1816">
        <v>0.995116</v>
      </c>
      <c r="N1816">
        <v>0</v>
      </c>
      <c r="O1816" t="s">
        <v>42</v>
      </c>
    </row>
    <row r="1817" spans="1:15" x14ac:dyDescent="0.25">
      <c r="A1817" t="s">
        <v>166</v>
      </c>
      <c r="B1817">
        <v>701.05200000000002</v>
      </c>
      <c r="C1817">
        <v>635.755</v>
      </c>
      <c r="D1817">
        <v>635.69500000000005</v>
      </c>
      <c r="E1817">
        <v>626.86400000000003</v>
      </c>
      <c r="F1817">
        <v>22.6983</v>
      </c>
      <c r="G1817">
        <v>147.357</v>
      </c>
      <c r="H1817">
        <v>51.931899999999999</v>
      </c>
      <c r="I1817">
        <v>18.526499999999999</v>
      </c>
      <c r="J1817">
        <v>50.517000000000003</v>
      </c>
      <c r="K1817">
        <v>438.87799999999999</v>
      </c>
      <c r="L1817">
        <v>1.23018E-3</v>
      </c>
      <c r="M1817">
        <v>0.995116</v>
      </c>
      <c r="N1817">
        <v>0</v>
      </c>
      <c r="O1817" t="s">
        <v>42</v>
      </c>
    </row>
    <row r="1818" spans="1:15" x14ac:dyDescent="0.25">
      <c r="A1818" t="s">
        <v>166</v>
      </c>
      <c r="B1818">
        <v>687.68499999999995</v>
      </c>
      <c r="C1818">
        <v>622.15899999999999</v>
      </c>
      <c r="D1818">
        <v>622.1</v>
      </c>
      <c r="E1818">
        <v>613.35900000000004</v>
      </c>
      <c r="F1818">
        <v>22.603400000000001</v>
      </c>
      <c r="G1818">
        <v>148.00399999999999</v>
      </c>
      <c r="H1818">
        <v>51.497599999999998</v>
      </c>
      <c r="I1818">
        <v>18.5166</v>
      </c>
      <c r="J1818">
        <v>50.917900000000003</v>
      </c>
      <c r="K1818">
        <v>424.36</v>
      </c>
      <c r="L1818">
        <v>1.37032E-3</v>
      </c>
      <c r="M1818">
        <v>0.995116</v>
      </c>
      <c r="N1818">
        <v>0</v>
      </c>
      <c r="O1818" t="s">
        <v>42</v>
      </c>
    </row>
    <row r="1819" spans="1:15" x14ac:dyDescent="0.25">
      <c r="A1819" t="s">
        <v>166</v>
      </c>
      <c r="B1819">
        <v>689.43899999999996</v>
      </c>
      <c r="C1819">
        <v>627.13099999999997</v>
      </c>
      <c r="D1819">
        <v>627.06899999999996</v>
      </c>
      <c r="E1819">
        <v>618.10400000000004</v>
      </c>
      <c r="F1819">
        <v>22.3766</v>
      </c>
      <c r="G1819">
        <v>147.239</v>
      </c>
      <c r="H1819">
        <v>51.152799999999999</v>
      </c>
      <c r="I1819">
        <v>18.414000000000001</v>
      </c>
      <c r="J1819">
        <v>51.155200000000001</v>
      </c>
      <c r="K1819">
        <v>430.48599999999999</v>
      </c>
      <c r="L1819">
        <v>1.2566700000000001E-3</v>
      </c>
      <c r="M1819">
        <v>0.99511499999999997</v>
      </c>
      <c r="N1819">
        <v>0</v>
      </c>
      <c r="O1819" t="s">
        <v>42</v>
      </c>
    </row>
    <row r="1820" spans="1:15" x14ac:dyDescent="0.25">
      <c r="A1820" t="s">
        <v>166</v>
      </c>
      <c r="B1820">
        <v>702.73599999999999</v>
      </c>
      <c r="C1820">
        <v>638.19600000000003</v>
      </c>
      <c r="D1820">
        <v>638.13699999999994</v>
      </c>
      <c r="E1820">
        <v>629.07299999999998</v>
      </c>
      <c r="F1820">
        <v>22.151399999999999</v>
      </c>
      <c r="G1820">
        <v>146.56100000000001</v>
      </c>
      <c r="H1820">
        <v>51.459200000000003</v>
      </c>
      <c r="I1820">
        <v>18.842600000000001</v>
      </c>
      <c r="J1820">
        <v>50.052300000000002</v>
      </c>
      <c r="K1820">
        <v>442.47399999999999</v>
      </c>
      <c r="L1820">
        <v>1.2300900000000001E-3</v>
      </c>
      <c r="M1820">
        <v>0.995116</v>
      </c>
      <c r="N1820">
        <v>0</v>
      </c>
      <c r="O1820" t="s">
        <v>42</v>
      </c>
    </row>
    <row r="1821" spans="1:15" x14ac:dyDescent="0.25">
      <c r="A1821" t="s">
        <v>166</v>
      </c>
      <c r="B1821">
        <v>695.38900000000001</v>
      </c>
      <c r="C1821">
        <v>629.673</v>
      </c>
      <c r="D1821">
        <v>629.61400000000003</v>
      </c>
      <c r="E1821">
        <v>620.39099999999996</v>
      </c>
      <c r="F1821">
        <v>22.495999999999999</v>
      </c>
      <c r="G1821">
        <v>146.31</v>
      </c>
      <c r="H1821">
        <v>51.100099999999998</v>
      </c>
      <c r="I1821">
        <v>18.476800000000001</v>
      </c>
      <c r="J1821">
        <v>50.122199999999999</v>
      </c>
      <c r="K1821">
        <v>433.57499999999999</v>
      </c>
      <c r="L1821">
        <v>1.28118E-3</v>
      </c>
      <c r="M1821">
        <v>0.995116</v>
      </c>
      <c r="N1821">
        <v>0</v>
      </c>
      <c r="O1821" t="s">
        <v>42</v>
      </c>
    </row>
    <row r="1822" spans="1:15" x14ac:dyDescent="0.25">
      <c r="A1822" t="s">
        <v>166</v>
      </c>
      <c r="B1822">
        <v>690.08299999999997</v>
      </c>
      <c r="C1822">
        <v>624.70399999999995</v>
      </c>
      <c r="D1822">
        <v>624.64499999999998</v>
      </c>
      <c r="E1822">
        <v>615.79499999999996</v>
      </c>
      <c r="F1822">
        <v>22.583200000000001</v>
      </c>
      <c r="G1822">
        <v>148.459</v>
      </c>
      <c r="H1822">
        <v>52.243600000000001</v>
      </c>
      <c r="I1822">
        <v>18.541</v>
      </c>
      <c r="J1822">
        <v>50.482999999999997</v>
      </c>
      <c r="K1822">
        <v>426.57499999999999</v>
      </c>
      <c r="L1822">
        <v>1.2322699999999999E-3</v>
      </c>
      <c r="M1822">
        <v>0.995116</v>
      </c>
      <c r="N1822">
        <v>0</v>
      </c>
      <c r="O1822" t="s">
        <v>42</v>
      </c>
    </row>
    <row r="1823" spans="1:15" x14ac:dyDescent="0.25">
      <c r="A1823" t="s">
        <v>166</v>
      </c>
      <c r="B1823">
        <v>701.34100000000001</v>
      </c>
      <c r="C1823">
        <v>636.21299999999997</v>
      </c>
      <c r="D1823">
        <v>636.15099999999995</v>
      </c>
      <c r="E1823">
        <v>627.14200000000005</v>
      </c>
      <c r="F1823">
        <v>22.807200000000002</v>
      </c>
      <c r="G1823">
        <v>148.88200000000001</v>
      </c>
      <c r="H1823">
        <v>52.058999999999997</v>
      </c>
      <c r="I1823">
        <v>18.440200000000001</v>
      </c>
      <c r="J1823">
        <v>50.938800000000001</v>
      </c>
      <c r="K1823">
        <v>437.35599999999999</v>
      </c>
      <c r="L1823">
        <v>1.2301899999999999E-3</v>
      </c>
      <c r="M1823">
        <v>0.99511300000000003</v>
      </c>
      <c r="N1823">
        <v>0</v>
      </c>
      <c r="O1823" t="s">
        <v>42</v>
      </c>
    </row>
    <row r="1824" spans="1:15" x14ac:dyDescent="0.25">
      <c r="A1824" t="s">
        <v>166</v>
      </c>
      <c r="B1824">
        <v>695.29600000000005</v>
      </c>
      <c r="C1824">
        <v>633.62800000000004</v>
      </c>
      <c r="D1824">
        <v>633.55799999999999</v>
      </c>
      <c r="E1824">
        <v>624.60699999999997</v>
      </c>
      <c r="F1824">
        <v>22.669699999999999</v>
      </c>
      <c r="G1824">
        <v>146.82400000000001</v>
      </c>
      <c r="H1824">
        <v>50.531399999999998</v>
      </c>
      <c r="I1824">
        <v>18.503699999999998</v>
      </c>
      <c r="J1824">
        <v>51.0944</v>
      </c>
      <c r="K1824">
        <v>437.13200000000001</v>
      </c>
      <c r="L1824">
        <v>1.2408899999999999E-3</v>
      </c>
      <c r="M1824">
        <v>0.99511499999999997</v>
      </c>
      <c r="N1824">
        <v>0</v>
      </c>
      <c r="O1824" t="s">
        <v>42</v>
      </c>
    </row>
    <row r="1825" spans="1:15" x14ac:dyDescent="0.25">
      <c r="A1825" t="s">
        <v>166</v>
      </c>
      <c r="B1825">
        <v>700.28499999999997</v>
      </c>
      <c r="C1825">
        <v>634.62400000000002</v>
      </c>
      <c r="D1825">
        <v>634.56700000000001</v>
      </c>
      <c r="E1825">
        <v>625.65599999999995</v>
      </c>
      <c r="F1825">
        <v>22.903199999999998</v>
      </c>
      <c r="G1825">
        <v>147.23400000000001</v>
      </c>
      <c r="H1825">
        <v>50.922899999999998</v>
      </c>
      <c r="I1825">
        <v>18.695599999999999</v>
      </c>
      <c r="J1825">
        <v>50.833500000000001</v>
      </c>
      <c r="K1825">
        <v>437.41899999999998</v>
      </c>
      <c r="L1825">
        <v>1.2570299999999999E-3</v>
      </c>
      <c r="M1825">
        <v>0.99511400000000005</v>
      </c>
      <c r="N1825">
        <v>0</v>
      </c>
      <c r="O1825" t="s">
        <v>42</v>
      </c>
    </row>
    <row r="1826" spans="1:15" x14ac:dyDescent="0.25">
      <c r="A1826" t="s">
        <v>166</v>
      </c>
      <c r="B1826">
        <v>702.75900000000001</v>
      </c>
      <c r="C1826">
        <v>637.97699999999998</v>
      </c>
      <c r="D1826">
        <v>637.91499999999996</v>
      </c>
      <c r="E1826">
        <v>628.79499999999996</v>
      </c>
      <c r="F1826">
        <v>22.520299999999999</v>
      </c>
      <c r="G1826">
        <v>149.62899999999999</v>
      </c>
      <c r="H1826">
        <v>52.448399999999999</v>
      </c>
      <c r="I1826">
        <v>19.0824</v>
      </c>
      <c r="J1826">
        <v>50.893099999999997</v>
      </c>
      <c r="K1826">
        <v>438.53100000000001</v>
      </c>
      <c r="L1826">
        <v>1.24289E-3</v>
      </c>
      <c r="M1826">
        <v>0.99511499999999997</v>
      </c>
      <c r="N1826">
        <v>0</v>
      </c>
      <c r="O1826" t="s">
        <v>42</v>
      </c>
    </row>
    <row r="1827" spans="1:15" x14ac:dyDescent="0.25">
      <c r="A1827" t="s">
        <v>166</v>
      </c>
      <c r="B1827">
        <v>699.84199999999998</v>
      </c>
      <c r="C1827">
        <v>634.44600000000003</v>
      </c>
      <c r="D1827">
        <v>634.37699999999995</v>
      </c>
      <c r="E1827">
        <v>625.21199999999999</v>
      </c>
      <c r="F1827">
        <v>22.468699999999998</v>
      </c>
      <c r="G1827">
        <v>146.624</v>
      </c>
      <c r="H1827">
        <v>51.0169</v>
      </c>
      <c r="I1827">
        <v>18.629799999999999</v>
      </c>
      <c r="J1827">
        <v>50.190100000000001</v>
      </c>
      <c r="K1827">
        <v>437.70699999999999</v>
      </c>
      <c r="L1827">
        <v>1.2765400000000001E-3</v>
      </c>
      <c r="M1827">
        <v>0.99511499999999997</v>
      </c>
      <c r="N1827">
        <v>0</v>
      </c>
      <c r="O1827" t="s">
        <v>42</v>
      </c>
    </row>
    <row r="1828" spans="1:15" x14ac:dyDescent="0.25">
      <c r="A1828" t="s">
        <v>166</v>
      </c>
      <c r="B1828">
        <v>705.90200000000004</v>
      </c>
      <c r="C1828">
        <v>642.97400000000005</v>
      </c>
      <c r="D1828">
        <v>642.91399999999999</v>
      </c>
      <c r="E1828">
        <v>633.94399999999996</v>
      </c>
      <c r="F1828">
        <v>22.857500000000002</v>
      </c>
      <c r="G1828">
        <v>146.37100000000001</v>
      </c>
      <c r="H1828">
        <v>50.824399999999997</v>
      </c>
      <c r="I1828">
        <v>18.933299999999999</v>
      </c>
      <c r="J1828">
        <v>49.8508</v>
      </c>
      <c r="K1828">
        <v>446.399</v>
      </c>
      <c r="L1828">
        <v>1.3130800000000001E-3</v>
      </c>
      <c r="M1828">
        <v>0.99511499999999997</v>
      </c>
      <c r="N1828">
        <v>0</v>
      </c>
      <c r="O1828" t="s">
        <v>42</v>
      </c>
    </row>
    <row r="1829" spans="1:15" x14ac:dyDescent="0.25">
      <c r="A1829" t="s">
        <v>166</v>
      </c>
      <c r="B1829">
        <v>704.42</v>
      </c>
      <c r="C1829">
        <v>638.79700000000003</v>
      </c>
      <c r="D1829">
        <v>638.73400000000004</v>
      </c>
      <c r="E1829">
        <v>629.78700000000003</v>
      </c>
      <c r="F1829">
        <v>23.032599999999999</v>
      </c>
      <c r="G1829">
        <v>149.56800000000001</v>
      </c>
      <c r="H1829">
        <v>50.577199999999998</v>
      </c>
      <c r="I1829">
        <v>18.366499999999998</v>
      </c>
      <c r="J1829">
        <v>53.928600000000003</v>
      </c>
      <c r="K1829">
        <v>439.13600000000002</v>
      </c>
      <c r="L1829">
        <v>1.24631E-3</v>
      </c>
      <c r="M1829">
        <v>0.995116</v>
      </c>
      <c r="N1829">
        <v>0</v>
      </c>
      <c r="O1829" t="s">
        <v>42</v>
      </c>
    </row>
    <row r="1830" spans="1:15" x14ac:dyDescent="0.25">
      <c r="A1830" t="s">
        <v>166</v>
      </c>
      <c r="B1830">
        <v>692.05499999999995</v>
      </c>
      <c r="C1830">
        <v>628.38400000000001</v>
      </c>
      <c r="D1830">
        <v>628.32100000000003</v>
      </c>
      <c r="E1830">
        <v>619.48099999999999</v>
      </c>
      <c r="F1830">
        <v>23.735299999999999</v>
      </c>
      <c r="G1830">
        <v>147.423</v>
      </c>
      <c r="H1830">
        <v>51.396500000000003</v>
      </c>
      <c r="I1830">
        <v>18.199300000000001</v>
      </c>
      <c r="J1830">
        <v>50.756999999999998</v>
      </c>
      <c r="K1830">
        <v>430.322</v>
      </c>
      <c r="L1830">
        <v>1.2416300000000001E-3</v>
      </c>
      <c r="M1830">
        <v>0.99511499999999997</v>
      </c>
      <c r="N1830">
        <v>0</v>
      </c>
      <c r="O1830" t="s">
        <v>42</v>
      </c>
    </row>
    <row r="1831" spans="1:15" x14ac:dyDescent="0.25">
      <c r="A1831" t="s">
        <v>166</v>
      </c>
      <c r="B1831">
        <v>699.70500000000004</v>
      </c>
      <c r="C1831">
        <v>634.90700000000004</v>
      </c>
      <c r="D1831">
        <v>634.84900000000005</v>
      </c>
      <c r="E1831">
        <v>626.02099999999996</v>
      </c>
      <c r="F1831">
        <v>22.435300000000002</v>
      </c>
      <c r="G1831">
        <v>148.00200000000001</v>
      </c>
      <c r="H1831">
        <v>51.538699999999999</v>
      </c>
      <c r="I1831">
        <v>18.364799999999999</v>
      </c>
      <c r="J1831">
        <v>51.387999999999998</v>
      </c>
      <c r="K1831">
        <v>437.54199999999997</v>
      </c>
      <c r="L1831">
        <v>1.23726E-3</v>
      </c>
      <c r="M1831">
        <v>0.99511499999999997</v>
      </c>
      <c r="N1831">
        <v>0</v>
      </c>
      <c r="O1831" t="s">
        <v>42</v>
      </c>
    </row>
    <row r="1832" spans="1:15" x14ac:dyDescent="0.25">
      <c r="A1832" t="s">
        <v>166</v>
      </c>
      <c r="B1832">
        <v>696.20500000000004</v>
      </c>
      <c r="C1832">
        <v>631.53899999999999</v>
      </c>
      <c r="D1832">
        <v>631.47799999999995</v>
      </c>
      <c r="E1832">
        <v>622.60400000000004</v>
      </c>
      <c r="F1832">
        <v>23.3399</v>
      </c>
      <c r="G1832">
        <v>147.678</v>
      </c>
      <c r="H1832">
        <v>52.269399999999997</v>
      </c>
      <c r="I1832">
        <v>18.424399999999999</v>
      </c>
      <c r="J1832">
        <v>50.0899</v>
      </c>
      <c r="K1832">
        <v>432.92700000000002</v>
      </c>
      <c r="L1832">
        <v>1.23247E-3</v>
      </c>
      <c r="M1832">
        <v>0.995116</v>
      </c>
      <c r="N1832">
        <v>0</v>
      </c>
      <c r="O1832" t="s">
        <v>42</v>
      </c>
    </row>
    <row r="1833" spans="1:15" x14ac:dyDescent="0.25">
      <c r="A1833" t="s">
        <v>166</v>
      </c>
      <c r="B1833">
        <v>693.86599999999999</v>
      </c>
      <c r="C1833">
        <v>629.654</v>
      </c>
      <c r="D1833">
        <v>629.59500000000003</v>
      </c>
      <c r="E1833">
        <v>620.61500000000001</v>
      </c>
      <c r="F1833">
        <v>22.952999999999999</v>
      </c>
      <c r="G1833">
        <v>147.566</v>
      </c>
      <c r="H1833">
        <v>51.753700000000002</v>
      </c>
      <c r="I1833">
        <v>18.297799999999999</v>
      </c>
      <c r="J1833">
        <v>50.972200000000001</v>
      </c>
      <c r="K1833">
        <v>432.00799999999998</v>
      </c>
      <c r="L1833">
        <v>1.24661E-3</v>
      </c>
      <c r="M1833">
        <v>0.995116</v>
      </c>
      <c r="N1833">
        <v>0</v>
      </c>
      <c r="O1833" t="s">
        <v>42</v>
      </c>
    </row>
    <row r="1834" spans="1:15" x14ac:dyDescent="0.25">
      <c r="A1834" t="s">
        <v>166</v>
      </c>
      <c r="B1834">
        <v>706.19600000000003</v>
      </c>
      <c r="C1834">
        <v>640.52099999999996</v>
      </c>
      <c r="D1834">
        <v>640.46</v>
      </c>
      <c r="E1834">
        <v>631.476</v>
      </c>
      <c r="F1834">
        <v>22.445699999999999</v>
      </c>
      <c r="G1834">
        <v>146.58000000000001</v>
      </c>
      <c r="H1834">
        <v>51.269799999999996</v>
      </c>
      <c r="I1834">
        <v>18.462800000000001</v>
      </c>
      <c r="J1834">
        <v>50.096200000000003</v>
      </c>
      <c r="K1834">
        <v>444.39299999999997</v>
      </c>
      <c r="L1834">
        <v>1.2322800000000001E-3</v>
      </c>
      <c r="M1834">
        <v>0.995116</v>
      </c>
      <c r="N1834">
        <v>0</v>
      </c>
      <c r="O1834" t="s">
        <v>42</v>
      </c>
    </row>
    <row r="1835" spans="1:15" x14ac:dyDescent="0.25">
      <c r="A1835" t="s">
        <v>166</v>
      </c>
      <c r="B1835">
        <v>702.47900000000004</v>
      </c>
      <c r="C1835">
        <v>639.51400000000001</v>
      </c>
      <c r="D1835">
        <v>639.452</v>
      </c>
      <c r="E1835">
        <v>630.53399999999999</v>
      </c>
      <c r="F1835">
        <v>22.568899999999999</v>
      </c>
      <c r="G1835">
        <v>147.19300000000001</v>
      </c>
      <c r="H1835">
        <v>51.473599999999998</v>
      </c>
      <c r="I1835">
        <v>18.432099999999998</v>
      </c>
      <c r="J1835">
        <v>50.4739</v>
      </c>
      <c r="K1835">
        <v>441.79899999999998</v>
      </c>
      <c r="L1835">
        <v>1.23493E-3</v>
      </c>
      <c r="M1835">
        <v>0.995116</v>
      </c>
      <c r="N1835">
        <v>0</v>
      </c>
      <c r="O1835" t="s">
        <v>42</v>
      </c>
    </row>
    <row r="1836" spans="1:15" x14ac:dyDescent="0.25">
      <c r="A1836" t="s">
        <v>166</v>
      </c>
      <c r="B1836">
        <v>693.24</v>
      </c>
      <c r="C1836">
        <v>628.21600000000001</v>
      </c>
      <c r="D1836">
        <v>628.15499999999997</v>
      </c>
      <c r="E1836">
        <v>619.17100000000005</v>
      </c>
      <c r="F1836">
        <v>22.633400000000002</v>
      </c>
      <c r="G1836">
        <v>148.63900000000001</v>
      </c>
      <c r="H1836">
        <v>51.384999999999998</v>
      </c>
      <c r="I1836">
        <v>18.7517</v>
      </c>
      <c r="J1836">
        <v>51.618699999999997</v>
      </c>
      <c r="K1836">
        <v>429.79599999999999</v>
      </c>
      <c r="L1836">
        <v>1.3471900000000001E-3</v>
      </c>
      <c r="M1836">
        <v>0.995116</v>
      </c>
      <c r="N1836">
        <v>0</v>
      </c>
      <c r="O1836" t="s">
        <v>42</v>
      </c>
    </row>
    <row r="1837" spans="1:15" x14ac:dyDescent="0.25">
      <c r="A1837" t="s">
        <v>166</v>
      </c>
      <c r="B1837">
        <v>697.625</v>
      </c>
      <c r="C1837">
        <v>632.19899999999996</v>
      </c>
      <c r="D1837">
        <v>632.13900000000001</v>
      </c>
      <c r="E1837">
        <v>623.27800000000002</v>
      </c>
      <c r="F1837">
        <v>22.651800000000001</v>
      </c>
      <c r="G1837">
        <v>148.524</v>
      </c>
      <c r="H1837">
        <v>52.231699999999996</v>
      </c>
      <c r="I1837">
        <v>19.058</v>
      </c>
      <c r="J1837">
        <v>50.692900000000002</v>
      </c>
      <c r="K1837">
        <v>433.96100000000001</v>
      </c>
      <c r="L1837">
        <v>1.23022E-3</v>
      </c>
      <c r="M1837">
        <v>0.995116</v>
      </c>
      <c r="N1837">
        <v>0</v>
      </c>
      <c r="O1837" t="s">
        <v>42</v>
      </c>
    </row>
    <row r="1838" spans="1:15" x14ac:dyDescent="0.25">
      <c r="A1838" t="s">
        <v>166</v>
      </c>
      <c r="B1838">
        <v>687.55200000000002</v>
      </c>
      <c r="C1838">
        <v>620.95000000000005</v>
      </c>
      <c r="D1838">
        <v>620.89099999999996</v>
      </c>
      <c r="E1838">
        <v>611.99099999999999</v>
      </c>
      <c r="F1838">
        <v>22.592300000000002</v>
      </c>
      <c r="G1838">
        <v>147.137</v>
      </c>
      <c r="H1838">
        <v>51.406199999999998</v>
      </c>
      <c r="I1838">
        <v>18.721699999999998</v>
      </c>
      <c r="J1838">
        <v>50.3658</v>
      </c>
      <c r="K1838">
        <v>424.13600000000002</v>
      </c>
      <c r="L1838">
        <v>1.2336599999999999E-3</v>
      </c>
      <c r="M1838">
        <v>0.995116</v>
      </c>
      <c r="N1838">
        <v>0</v>
      </c>
      <c r="O1838" t="s">
        <v>42</v>
      </c>
    </row>
    <row r="1839" spans="1:15" x14ac:dyDescent="0.25">
      <c r="A1839" t="s">
        <v>166</v>
      </c>
      <c r="B1839">
        <v>688.88699999999994</v>
      </c>
      <c r="C1839">
        <v>626.70799999999997</v>
      </c>
      <c r="D1839">
        <v>626.64599999999996</v>
      </c>
      <c r="E1839">
        <v>617.85900000000004</v>
      </c>
      <c r="F1839">
        <v>22.697299999999998</v>
      </c>
      <c r="G1839">
        <v>146.66800000000001</v>
      </c>
      <c r="H1839">
        <v>50.650399999999998</v>
      </c>
      <c r="I1839">
        <v>18.630199999999999</v>
      </c>
      <c r="J1839">
        <v>50.3733</v>
      </c>
      <c r="K1839">
        <v>430.363</v>
      </c>
      <c r="L1839">
        <v>1.2489300000000001E-3</v>
      </c>
      <c r="M1839">
        <v>0.995116</v>
      </c>
      <c r="N1839">
        <v>0</v>
      </c>
      <c r="O1839" t="s">
        <v>42</v>
      </c>
    </row>
    <row r="1840" spans="1:15" x14ac:dyDescent="0.25">
      <c r="A1840" t="s">
        <v>166</v>
      </c>
      <c r="B1840">
        <v>696.29700000000003</v>
      </c>
      <c r="C1840">
        <v>634.01</v>
      </c>
      <c r="D1840">
        <v>633.94799999999998</v>
      </c>
      <c r="E1840">
        <v>625.15700000000004</v>
      </c>
      <c r="F1840">
        <v>22.595600000000001</v>
      </c>
      <c r="G1840">
        <v>149.86099999999999</v>
      </c>
      <c r="H1840">
        <v>51.945300000000003</v>
      </c>
      <c r="I1840">
        <v>18.474299999999999</v>
      </c>
      <c r="J1840">
        <v>52.145099999999999</v>
      </c>
      <c r="K1840">
        <v>434.38099999999997</v>
      </c>
      <c r="L1840">
        <v>1.23098E-3</v>
      </c>
      <c r="M1840">
        <v>0.995116</v>
      </c>
      <c r="N1840">
        <v>0</v>
      </c>
      <c r="O1840" t="s">
        <v>42</v>
      </c>
    </row>
    <row r="1841" spans="1:25" x14ac:dyDescent="0.25">
      <c r="A1841" t="s">
        <v>166</v>
      </c>
      <c r="B1841">
        <v>691.08399999999995</v>
      </c>
      <c r="C1841">
        <v>622.99300000000005</v>
      </c>
      <c r="D1841">
        <v>622.93399999999997</v>
      </c>
      <c r="E1841">
        <v>613.82500000000005</v>
      </c>
      <c r="F1841">
        <v>22.654399999999999</v>
      </c>
      <c r="G1841">
        <v>145.328</v>
      </c>
      <c r="H1841">
        <v>51.119799999999998</v>
      </c>
      <c r="I1841">
        <v>18.174600000000002</v>
      </c>
      <c r="J1841">
        <v>49.685299999999998</v>
      </c>
      <c r="K1841">
        <v>427.99299999999999</v>
      </c>
      <c r="L1841">
        <v>1.2669000000000001E-3</v>
      </c>
      <c r="M1841">
        <v>0.99511400000000005</v>
      </c>
      <c r="N1841">
        <v>0</v>
      </c>
      <c r="O1841" t="s">
        <v>42</v>
      </c>
    </row>
    <row r="1842" spans="1:25" x14ac:dyDescent="0.25">
      <c r="A1842" t="s">
        <v>166</v>
      </c>
      <c r="B1842">
        <v>691.279</v>
      </c>
      <c r="C1842">
        <v>628.94399999999996</v>
      </c>
      <c r="D1842">
        <v>628.88199999999995</v>
      </c>
      <c r="E1842">
        <v>619.92999999999995</v>
      </c>
      <c r="F1842">
        <v>22.909300000000002</v>
      </c>
      <c r="G1842">
        <v>148.66900000000001</v>
      </c>
      <c r="H1842">
        <v>51.630099999999999</v>
      </c>
      <c r="I1842">
        <v>18.6615</v>
      </c>
      <c r="J1842">
        <v>51.0306</v>
      </c>
      <c r="K1842">
        <v>429.822</v>
      </c>
      <c r="L1842">
        <v>1.2588E-3</v>
      </c>
      <c r="M1842">
        <v>0.995116</v>
      </c>
      <c r="N1842">
        <v>0</v>
      </c>
      <c r="O1842" t="s">
        <v>42</v>
      </c>
    </row>
    <row r="1843" spans="1:25" x14ac:dyDescent="0.25">
      <c r="A1843" t="s">
        <v>166</v>
      </c>
      <c r="B1843">
        <v>709.92200000000003</v>
      </c>
      <c r="C1843">
        <v>647.02499999999998</v>
      </c>
      <c r="D1843">
        <v>646.96</v>
      </c>
      <c r="E1843">
        <v>637.73</v>
      </c>
      <c r="F1843">
        <v>23.119599999999998</v>
      </c>
      <c r="G1843">
        <v>147.66900000000001</v>
      </c>
      <c r="H1843">
        <v>50.719900000000003</v>
      </c>
      <c r="I1843">
        <v>18.833400000000001</v>
      </c>
      <c r="J1843">
        <v>51.371600000000001</v>
      </c>
      <c r="K1843">
        <v>448.81900000000002</v>
      </c>
      <c r="L1843">
        <v>1.23375E-3</v>
      </c>
      <c r="M1843">
        <v>0.995116</v>
      </c>
      <c r="N1843">
        <v>0</v>
      </c>
      <c r="O1843" t="s">
        <v>42</v>
      </c>
    </row>
    <row r="1844" spans="1:25" x14ac:dyDescent="0.25">
      <c r="A1844" t="s">
        <v>166</v>
      </c>
      <c r="B1844">
        <v>685.24800000000005</v>
      </c>
      <c r="C1844">
        <v>622.83900000000006</v>
      </c>
      <c r="D1844">
        <v>622.78099999999995</v>
      </c>
      <c r="E1844">
        <v>613.96699999999998</v>
      </c>
      <c r="F1844">
        <v>22.507000000000001</v>
      </c>
      <c r="G1844">
        <v>146.39099999999999</v>
      </c>
      <c r="H1844">
        <v>50.717399999999998</v>
      </c>
      <c r="I1844">
        <v>18.5228</v>
      </c>
      <c r="J1844">
        <v>50.650599999999997</v>
      </c>
      <c r="K1844">
        <v>426.99599999999998</v>
      </c>
      <c r="L1844">
        <v>1.23007E-3</v>
      </c>
      <c r="M1844">
        <v>0.995116</v>
      </c>
      <c r="N1844">
        <v>0</v>
      </c>
      <c r="O1844" t="s">
        <v>42</v>
      </c>
    </row>
    <row r="1845" spans="1:25" x14ac:dyDescent="0.25">
      <c r="A1845" t="s">
        <v>166</v>
      </c>
      <c r="B1845">
        <v>709.303</v>
      </c>
      <c r="C1845">
        <v>643.17999999999995</v>
      </c>
      <c r="D1845">
        <v>643.11900000000003</v>
      </c>
      <c r="E1845">
        <v>634.21699999999998</v>
      </c>
      <c r="F1845">
        <v>22.577400000000001</v>
      </c>
      <c r="G1845">
        <v>149.15700000000001</v>
      </c>
      <c r="H1845">
        <v>52.564100000000003</v>
      </c>
      <c r="I1845">
        <v>18.678100000000001</v>
      </c>
      <c r="J1845">
        <v>51.327100000000002</v>
      </c>
      <c r="K1845">
        <v>440.38200000000001</v>
      </c>
      <c r="L1845">
        <v>1.2644799999999999E-3</v>
      </c>
      <c r="M1845">
        <v>0.995116</v>
      </c>
      <c r="N1845">
        <v>0</v>
      </c>
      <c r="O1845" t="s">
        <v>42</v>
      </c>
    </row>
    <row r="1846" spans="1:25" x14ac:dyDescent="0.25">
      <c r="A1846" t="s">
        <v>166</v>
      </c>
      <c r="B1846">
        <v>702.17399999999998</v>
      </c>
      <c r="C1846">
        <v>638.053</v>
      </c>
      <c r="D1846">
        <v>637.98199999999997</v>
      </c>
      <c r="E1846">
        <v>629.14599999999996</v>
      </c>
      <c r="F1846">
        <v>22.881699999999999</v>
      </c>
      <c r="G1846">
        <v>147.85900000000001</v>
      </c>
      <c r="H1846">
        <v>51.6235</v>
      </c>
      <c r="I1846">
        <v>18.733799999999999</v>
      </c>
      <c r="J1846">
        <v>50.570300000000003</v>
      </c>
      <c r="K1846">
        <v>440.03899999999999</v>
      </c>
      <c r="L1846">
        <v>1.33475E-3</v>
      </c>
      <c r="M1846">
        <v>0.995116</v>
      </c>
      <c r="N1846">
        <v>0</v>
      </c>
      <c r="O1846" t="s">
        <v>42</v>
      </c>
    </row>
    <row r="1847" spans="1:25" x14ac:dyDescent="0.25">
      <c r="A1847" t="s">
        <v>166</v>
      </c>
      <c r="B1847">
        <v>691.17100000000005</v>
      </c>
      <c r="C1847">
        <v>627.73400000000004</v>
      </c>
      <c r="D1847">
        <v>627.67100000000005</v>
      </c>
      <c r="E1847">
        <v>618.90099999999995</v>
      </c>
      <c r="F1847">
        <v>23.395299999999999</v>
      </c>
      <c r="G1847">
        <v>147.983</v>
      </c>
      <c r="H1847">
        <v>52.1738</v>
      </c>
      <c r="I1847">
        <v>18.554500000000001</v>
      </c>
      <c r="J1847">
        <v>50.87</v>
      </c>
      <c r="K1847">
        <v>429.59300000000002</v>
      </c>
      <c r="L1847">
        <v>1.23416E-3</v>
      </c>
      <c r="M1847">
        <v>0.995116</v>
      </c>
      <c r="N1847">
        <v>0</v>
      </c>
      <c r="O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166</v>
      </c>
      <c r="B1848">
        <v>691.69500000000005</v>
      </c>
      <c r="C1848">
        <v>626.74699999999996</v>
      </c>
      <c r="D1848">
        <v>626.68200000000002</v>
      </c>
      <c r="E1848">
        <v>617.779</v>
      </c>
      <c r="F1848">
        <v>22.4528</v>
      </c>
      <c r="G1848">
        <v>147.089</v>
      </c>
      <c r="H1848">
        <v>51.661200000000001</v>
      </c>
      <c r="I1848">
        <v>18.591899999999999</v>
      </c>
      <c r="J1848">
        <v>50.339799999999997</v>
      </c>
      <c r="K1848">
        <v>430.31599999999997</v>
      </c>
      <c r="L1848">
        <v>1.2527700000000001E-3</v>
      </c>
      <c r="M1848">
        <v>0.995116</v>
      </c>
      <c r="N1848">
        <v>0</v>
      </c>
      <c r="O1848" t="s">
        <v>42</v>
      </c>
      <c r="R1848">
        <f>AVERAGE(B1799:B1848)</f>
        <v>696.52671999999995</v>
      </c>
      <c r="S1848">
        <f>AVERAGE(C1799:C1848)</f>
        <v>632.04369999999983</v>
      </c>
      <c r="U1848">
        <f>_xlfn.VAR.P(B1799:B1848)</f>
        <v>56.25766844160006</v>
      </c>
      <c r="V1848">
        <f>_xlfn.VAR.P(C1799:C1848)</f>
        <v>58.237476849999886</v>
      </c>
      <c r="X1848">
        <f>1.96*SQRT(U1848)/50</f>
        <v>0.29402003951108557</v>
      </c>
      <c r="Y1848">
        <f>1.96*SQRT(V1848)/50</f>
        <v>0.29914885329344626</v>
      </c>
    </row>
    <row r="1849" spans="1:25" x14ac:dyDescent="0.25">
      <c r="A1849" t="s">
        <v>167</v>
      </c>
      <c r="B1849">
        <v>34948.571400000001</v>
      </c>
      <c r="C1849" t="s">
        <v>36</v>
      </c>
    </row>
    <row r="1850" spans="1:25" x14ac:dyDescent="0.25">
      <c r="A1850" t="s">
        <v>168</v>
      </c>
      <c r="B1850">
        <v>661.33299999999997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1.26359E-3</v>
      </c>
      <c r="L1850">
        <v>0.995116</v>
      </c>
      <c r="M1850">
        <v>0</v>
      </c>
      <c r="N1850" t="s">
        <v>42</v>
      </c>
    </row>
    <row r="1851" spans="1:25" x14ac:dyDescent="0.25">
      <c r="A1851" t="s">
        <v>168</v>
      </c>
      <c r="B1851">
        <v>647.39200000000005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1.24668E-3</v>
      </c>
      <c r="L1851">
        <v>0.995116</v>
      </c>
      <c r="M1851">
        <v>0</v>
      </c>
      <c r="N1851" t="s">
        <v>42</v>
      </c>
    </row>
    <row r="1852" spans="1:25" x14ac:dyDescent="0.25">
      <c r="A1852" t="s">
        <v>168</v>
      </c>
      <c r="B1852">
        <v>648.35400000000004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1.25118E-3</v>
      </c>
      <c r="L1852">
        <v>0.99511499999999997</v>
      </c>
      <c r="M1852">
        <v>0</v>
      </c>
      <c r="N1852" t="s">
        <v>42</v>
      </c>
    </row>
    <row r="1853" spans="1:25" x14ac:dyDescent="0.25">
      <c r="A1853" t="s">
        <v>168</v>
      </c>
      <c r="B1853">
        <v>664.70100000000002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1.2730599999999999E-3</v>
      </c>
      <c r="L1853">
        <v>0.995116</v>
      </c>
      <c r="M1853">
        <v>0</v>
      </c>
      <c r="N1853" t="s">
        <v>42</v>
      </c>
    </row>
    <row r="1854" spans="1:25" x14ac:dyDescent="0.25">
      <c r="A1854" t="s">
        <v>168</v>
      </c>
      <c r="B1854">
        <v>662.19299999999998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1.2449099999999999E-3</v>
      </c>
      <c r="L1854">
        <v>0.995116</v>
      </c>
      <c r="M1854">
        <v>0</v>
      </c>
      <c r="N1854" t="s">
        <v>42</v>
      </c>
    </row>
    <row r="1855" spans="1:25" x14ac:dyDescent="0.25">
      <c r="A1855" t="s">
        <v>168</v>
      </c>
      <c r="B1855">
        <v>668.85699999999997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1.57365E-3</v>
      </c>
      <c r="L1855">
        <v>0.99511300000000003</v>
      </c>
      <c r="M1855">
        <v>0</v>
      </c>
      <c r="N1855" t="s">
        <v>42</v>
      </c>
    </row>
    <row r="1856" spans="1:25" x14ac:dyDescent="0.25">
      <c r="A1856" t="s">
        <v>168</v>
      </c>
      <c r="B1856">
        <v>641.346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1.25157E-3</v>
      </c>
      <c r="L1856">
        <v>0.995116</v>
      </c>
      <c r="M1856">
        <v>0</v>
      </c>
      <c r="N1856" t="s">
        <v>42</v>
      </c>
    </row>
    <row r="1857" spans="1:14" x14ac:dyDescent="0.25">
      <c r="A1857" t="s">
        <v>168</v>
      </c>
      <c r="B1857">
        <v>649.88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1.23116E-3</v>
      </c>
      <c r="L1857">
        <v>0.995116</v>
      </c>
      <c r="M1857">
        <v>0</v>
      </c>
      <c r="N1857" t="s">
        <v>42</v>
      </c>
    </row>
    <row r="1858" spans="1:14" x14ac:dyDescent="0.25">
      <c r="A1858" t="s">
        <v>168</v>
      </c>
      <c r="B1858">
        <v>678.77300000000002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1.23974E-3</v>
      </c>
      <c r="L1858">
        <v>0.99511499999999997</v>
      </c>
      <c r="M1858">
        <v>0</v>
      </c>
      <c r="N1858" t="s">
        <v>42</v>
      </c>
    </row>
    <row r="1859" spans="1:14" x14ac:dyDescent="0.25">
      <c r="A1859" t="s">
        <v>168</v>
      </c>
      <c r="B1859">
        <v>660.36300000000006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1.2330500000000001E-3</v>
      </c>
      <c r="L1859">
        <v>0.99511300000000003</v>
      </c>
      <c r="M1859">
        <v>0</v>
      </c>
      <c r="N1859" t="s">
        <v>42</v>
      </c>
    </row>
    <row r="1860" spans="1:14" x14ac:dyDescent="0.25">
      <c r="A1860" t="s">
        <v>168</v>
      </c>
      <c r="B1860">
        <v>656.43399999999997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1.62915E-3</v>
      </c>
      <c r="L1860">
        <v>0.995112</v>
      </c>
      <c r="M1860">
        <v>0</v>
      </c>
      <c r="N1860" t="s">
        <v>42</v>
      </c>
    </row>
    <row r="1861" spans="1:14" x14ac:dyDescent="0.25">
      <c r="A1861" t="s">
        <v>168</v>
      </c>
      <c r="B1861">
        <v>654.21600000000001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1.2328599999999999E-3</v>
      </c>
      <c r="L1861">
        <v>0.99511499999999997</v>
      </c>
      <c r="M1861">
        <v>0</v>
      </c>
      <c r="N1861" t="s">
        <v>42</v>
      </c>
    </row>
    <row r="1862" spans="1:14" x14ac:dyDescent="0.25">
      <c r="A1862" t="s">
        <v>168</v>
      </c>
      <c r="B1862">
        <v>658.76199999999994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1.2379800000000001E-3</v>
      </c>
      <c r="L1862">
        <v>0.995116</v>
      </c>
      <c r="M1862">
        <v>0</v>
      </c>
      <c r="N1862" t="s">
        <v>42</v>
      </c>
    </row>
    <row r="1863" spans="1:14" x14ac:dyDescent="0.25">
      <c r="A1863" t="s">
        <v>168</v>
      </c>
      <c r="B1863">
        <v>666.42600000000004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1.2463800000000001E-3</v>
      </c>
      <c r="L1863">
        <v>0.995116</v>
      </c>
      <c r="M1863">
        <v>0</v>
      </c>
      <c r="N1863" t="s">
        <v>42</v>
      </c>
    </row>
    <row r="1864" spans="1:14" x14ac:dyDescent="0.25">
      <c r="A1864" t="s">
        <v>168</v>
      </c>
      <c r="B1864">
        <v>655.66300000000001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1.2692000000000001E-3</v>
      </c>
      <c r="L1864">
        <v>0.99511000000000005</v>
      </c>
      <c r="M1864">
        <v>0</v>
      </c>
      <c r="N1864" t="s">
        <v>42</v>
      </c>
    </row>
    <row r="1865" spans="1:14" x14ac:dyDescent="0.25">
      <c r="A1865" t="s">
        <v>168</v>
      </c>
      <c r="B1865">
        <v>658.81200000000001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1.23269E-3</v>
      </c>
      <c r="L1865">
        <v>0.995116</v>
      </c>
      <c r="M1865">
        <v>0</v>
      </c>
      <c r="N1865" t="s">
        <v>42</v>
      </c>
    </row>
    <row r="1866" spans="1:14" x14ac:dyDescent="0.25">
      <c r="A1866" t="s">
        <v>168</v>
      </c>
      <c r="B1866">
        <v>651.38499999999999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1.2323099999999999E-3</v>
      </c>
      <c r="L1866">
        <v>0.99511499999999997</v>
      </c>
      <c r="M1866">
        <v>0</v>
      </c>
      <c r="N1866" t="s">
        <v>42</v>
      </c>
    </row>
    <row r="1867" spans="1:14" x14ac:dyDescent="0.25">
      <c r="A1867" t="s">
        <v>168</v>
      </c>
      <c r="B1867">
        <v>654.83299999999997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1.2624100000000001E-3</v>
      </c>
      <c r="L1867">
        <v>0.995116</v>
      </c>
      <c r="M1867">
        <v>0</v>
      </c>
      <c r="N1867" t="s">
        <v>42</v>
      </c>
    </row>
    <row r="1868" spans="1:14" x14ac:dyDescent="0.25">
      <c r="A1868" t="s">
        <v>168</v>
      </c>
      <c r="B1868">
        <v>661.53099999999995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1.2308E-3</v>
      </c>
      <c r="L1868">
        <v>0.995116</v>
      </c>
      <c r="M1868">
        <v>0</v>
      </c>
      <c r="N1868" t="s">
        <v>42</v>
      </c>
    </row>
    <row r="1869" spans="1:14" x14ac:dyDescent="0.25">
      <c r="A1869" t="s">
        <v>168</v>
      </c>
      <c r="B1869">
        <v>657.41399999999999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1.2300600000000001E-3</v>
      </c>
      <c r="L1869">
        <v>0.995116</v>
      </c>
      <c r="M1869">
        <v>0</v>
      </c>
      <c r="N1869" t="s">
        <v>42</v>
      </c>
    </row>
    <row r="1870" spans="1:14" x14ac:dyDescent="0.25">
      <c r="A1870" t="s">
        <v>168</v>
      </c>
      <c r="B1870">
        <v>656.98099999999999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1.2768899999999999E-3</v>
      </c>
      <c r="L1870">
        <v>0.99511499999999997</v>
      </c>
      <c r="M1870">
        <v>0</v>
      </c>
      <c r="N1870" t="s">
        <v>42</v>
      </c>
    </row>
    <row r="1871" spans="1:14" x14ac:dyDescent="0.25">
      <c r="A1871" t="s">
        <v>168</v>
      </c>
      <c r="B1871">
        <v>657.02800000000002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1.32022E-3</v>
      </c>
      <c r="L1871">
        <v>0.99511400000000005</v>
      </c>
      <c r="M1871">
        <v>0</v>
      </c>
      <c r="N1871" t="s">
        <v>42</v>
      </c>
    </row>
    <row r="1872" spans="1:14" x14ac:dyDescent="0.25">
      <c r="A1872" t="s">
        <v>168</v>
      </c>
      <c r="B1872">
        <v>648.09900000000005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1.23643E-3</v>
      </c>
      <c r="L1872">
        <v>0.995116</v>
      </c>
      <c r="M1872">
        <v>0</v>
      </c>
      <c r="N1872" t="s">
        <v>42</v>
      </c>
    </row>
    <row r="1873" spans="1:14" x14ac:dyDescent="0.25">
      <c r="A1873" t="s">
        <v>168</v>
      </c>
      <c r="B1873">
        <v>646.56399999999996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1.2331600000000001E-3</v>
      </c>
      <c r="L1873">
        <v>0.995116</v>
      </c>
      <c r="M1873">
        <v>0</v>
      </c>
      <c r="N1873" t="s">
        <v>42</v>
      </c>
    </row>
    <row r="1874" spans="1:14" x14ac:dyDescent="0.25">
      <c r="A1874" t="s">
        <v>168</v>
      </c>
      <c r="B1874">
        <v>665.423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1.4032199999999999E-3</v>
      </c>
      <c r="L1874">
        <v>0.995116</v>
      </c>
      <c r="M1874">
        <v>0</v>
      </c>
      <c r="N1874" t="s">
        <v>42</v>
      </c>
    </row>
    <row r="1875" spans="1:14" x14ac:dyDescent="0.25">
      <c r="A1875" t="s">
        <v>168</v>
      </c>
      <c r="B1875">
        <v>635.70699999999999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1.43874E-3</v>
      </c>
      <c r="L1875">
        <v>0.995116</v>
      </c>
      <c r="M1875">
        <v>0</v>
      </c>
      <c r="N1875" t="s">
        <v>42</v>
      </c>
    </row>
    <row r="1876" spans="1:14" x14ac:dyDescent="0.25">
      <c r="A1876" t="s">
        <v>168</v>
      </c>
      <c r="B1876">
        <v>648.41700000000003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1.2311900000000001E-3</v>
      </c>
      <c r="L1876">
        <v>0.995116</v>
      </c>
      <c r="M1876">
        <v>0</v>
      </c>
      <c r="N1876" t="s">
        <v>42</v>
      </c>
    </row>
    <row r="1877" spans="1:14" x14ac:dyDescent="0.25">
      <c r="A1877" t="s">
        <v>168</v>
      </c>
      <c r="B1877">
        <v>666.85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1.2370899999999999E-3</v>
      </c>
      <c r="L1877">
        <v>0.995116</v>
      </c>
      <c r="M1877">
        <v>0</v>
      </c>
      <c r="N1877" t="s">
        <v>42</v>
      </c>
    </row>
    <row r="1878" spans="1:14" x14ac:dyDescent="0.25">
      <c r="A1878" t="s">
        <v>168</v>
      </c>
      <c r="B1878">
        <v>661.48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1.2302599999999999E-3</v>
      </c>
      <c r="L1878">
        <v>0.995116</v>
      </c>
      <c r="M1878">
        <v>0</v>
      </c>
      <c r="N1878" t="s">
        <v>42</v>
      </c>
    </row>
    <row r="1879" spans="1:14" x14ac:dyDescent="0.25">
      <c r="A1879" t="s">
        <v>168</v>
      </c>
      <c r="B1879">
        <v>658.13199999999995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1.30554E-3</v>
      </c>
      <c r="L1879">
        <v>0.995116</v>
      </c>
      <c r="M1879">
        <v>0</v>
      </c>
      <c r="N1879" t="s">
        <v>42</v>
      </c>
    </row>
    <row r="1880" spans="1:14" x14ac:dyDescent="0.25">
      <c r="A1880" t="s">
        <v>168</v>
      </c>
      <c r="B1880">
        <v>665.47500000000002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1.3262700000000001E-3</v>
      </c>
      <c r="L1880">
        <v>0.995116</v>
      </c>
      <c r="M1880">
        <v>0</v>
      </c>
      <c r="N1880" t="s">
        <v>42</v>
      </c>
    </row>
    <row r="1881" spans="1:14" x14ac:dyDescent="0.25">
      <c r="A1881" t="s">
        <v>168</v>
      </c>
      <c r="B1881">
        <v>652.65200000000004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1.2301300000000001E-3</v>
      </c>
      <c r="L1881">
        <v>0.99511499999999997</v>
      </c>
      <c r="M1881">
        <v>0</v>
      </c>
      <c r="N1881" t="s">
        <v>42</v>
      </c>
    </row>
    <row r="1882" spans="1:14" x14ac:dyDescent="0.25">
      <c r="A1882" t="s">
        <v>168</v>
      </c>
      <c r="B1882">
        <v>656.85299999999995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1.23459E-3</v>
      </c>
      <c r="L1882">
        <v>0.995116</v>
      </c>
      <c r="M1882">
        <v>0</v>
      </c>
      <c r="N1882" t="s">
        <v>42</v>
      </c>
    </row>
    <row r="1883" spans="1:14" x14ac:dyDescent="0.25">
      <c r="A1883" t="s">
        <v>168</v>
      </c>
      <c r="B1883">
        <v>658.83199999999999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1.2315799999999999E-3</v>
      </c>
      <c r="L1883">
        <v>0.995116</v>
      </c>
      <c r="M1883">
        <v>0</v>
      </c>
      <c r="N1883" t="s">
        <v>42</v>
      </c>
    </row>
    <row r="1884" spans="1:14" x14ac:dyDescent="0.25">
      <c r="A1884" t="s">
        <v>168</v>
      </c>
      <c r="B1884">
        <v>660.221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1.2499399999999999E-3</v>
      </c>
      <c r="L1884">
        <v>0.995116</v>
      </c>
      <c r="M1884">
        <v>0</v>
      </c>
      <c r="N1884" t="s">
        <v>42</v>
      </c>
    </row>
    <row r="1885" spans="1:14" x14ac:dyDescent="0.25">
      <c r="A1885" t="s">
        <v>168</v>
      </c>
      <c r="B1885">
        <v>662.6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1.24613E-3</v>
      </c>
      <c r="L1885">
        <v>0.995116</v>
      </c>
      <c r="M1885">
        <v>0</v>
      </c>
      <c r="N1885" t="s">
        <v>42</v>
      </c>
    </row>
    <row r="1886" spans="1:14" x14ac:dyDescent="0.25">
      <c r="A1886" t="s">
        <v>168</v>
      </c>
      <c r="B1886">
        <v>665.48400000000004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1.2451000000000001E-3</v>
      </c>
      <c r="L1886">
        <v>0.995116</v>
      </c>
      <c r="M1886">
        <v>0</v>
      </c>
      <c r="N1886" t="s">
        <v>42</v>
      </c>
    </row>
    <row r="1887" spans="1:14" x14ac:dyDescent="0.25">
      <c r="A1887" t="s">
        <v>168</v>
      </c>
      <c r="B1887">
        <v>663.28399999999999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1.2321299999999999E-3</v>
      </c>
      <c r="L1887">
        <v>0.99511499999999997</v>
      </c>
      <c r="M1887">
        <v>0</v>
      </c>
      <c r="N1887" t="s">
        <v>42</v>
      </c>
    </row>
    <row r="1888" spans="1:14" x14ac:dyDescent="0.25">
      <c r="A1888" t="s">
        <v>168</v>
      </c>
      <c r="B1888">
        <v>662.61599999999999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1.24547E-3</v>
      </c>
      <c r="L1888">
        <v>0.995116</v>
      </c>
      <c r="M1888">
        <v>0</v>
      </c>
      <c r="N1888" t="s">
        <v>42</v>
      </c>
    </row>
    <row r="1889" spans="1:25" x14ac:dyDescent="0.25">
      <c r="A1889" t="s">
        <v>168</v>
      </c>
      <c r="B1889">
        <v>650.39200000000005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1.2733899999999999E-3</v>
      </c>
      <c r="L1889">
        <v>0.99511499999999997</v>
      </c>
      <c r="M1889">
        <v>0</v>
      </c>
      <c r="N1889" t="s">
        <v>42</v>
      </c>
    </row>
    <row r="1890" spans="1:25" x14ac:dyDescent="0.25">
      <c r="A1890" t="s">
        <v>168</v>
      </c>
      <c r="B1890">
        <v>645.55100000000004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1.2514500000000001E-3</v>
      </c>
      <c r="L1890">
        <v>0.995116</v>
      </c>
      <c r="M1890">
        <v>0</v>
      </c>
      <c r="N1890" t="s">
        <v>42</v>
      </c>
    </row>
    <row r="1891" spans="1:25" x14ac:dyDescent="0.25">
      <c r="A1891" t="s">
        <v>168</v>
      </c>
      <c r="B1891">
        <v>661.745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1.2327799999999999E-3</v>
      </c>
      <c r="L1891">
        <v>0.995116</v>
      </c>
      <c r="M1891">
        <v>0</v>
      </c>
      <c r="N1891" t="s">
        <v>42</v>
      </c>
    </row>
    <row r="1892" spans="1:25" x14ac:dyDescent="0.25">
      <c r="A1892" t="s">
        <v>168</v>
      </c>
      <c r="B1892">
        <v>654.52800000000002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1.23277E-3</v>
      </c>
      <c r="L1892">
        <v>0.995116</v>
      </c>
      <c r="M1892">
        <v>0</v>
      </c>
      <c r="N1892" t="s">
        <v>42</v>
      </c>
    </row>
    <row r="1893" spans="1:25" x14ac:dyDescent="0.25">
      <c r="A1893" t="s">
        <v>168</v>
      </c>
      <c r="B1893">
        <v>646.43600000000004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1.23415E-3</v>
      </c>
      <c r="L1893">
        <v>0.995116</v>
      </c>
      <c r="M1893">
        <v>0</v>
      </c>
      <c r="N1893" t="s">
        <v>42</v>
      </c>
    </row>
    <row r="1894" spans="1:25" x14ac:dyDescent="0.25">
      <c r="A1894" t="s">
        <v>168</v>
      </c>
      <c r="B1894">
        <v>659.654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1.2721E-3</v>
      </c>
      <c r="L1894">
        <v>0.995116</v>
      </c>
      <c r="M1894">
        <v>0</v>
      </c>
      <c r="N1894" t="s">
        <v>42</v>
      </c>
    </row>
    <row r="1895" spans="1:25" x14ac:dyDescent="0.25">
      <c r="A1895" t="s">
        <v>168</v>
      </c>
      <c r="B1895">
        <v>656.10400000000004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1.24536E-3</v>
      </c>
      <c r="L1895">
        <v>0.995116</v>
      </c>
      <c r="M1895">
        <v>0</v>
      </c>
      <c r="N1895" t="s">
        <v>42</v>
      </c>
    </row>
    <row r="1896" spans="1:25" x14ac:dyDescent="0.25">
      <c r="A1896" t="s">
        <v>168</v>
      </c>
      <c r="B1896">
        <v>651.24099999999999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1.23167E-3</v>
      </c>
      <c r="L1896">
        <v>0.995116</v>
      </c>
      <c r="M1896">
        <v>0</v>
      </c>
      <c r="N1896" t="s">
        <v>42</v>
      </c>
    </row>
    <row r="1897" spans="1:25" x14ac:dyDescent="0.25">
      <c r="A1897" t="s">
        <v>168</v>
      </c>
      <c r="B1897">
        <v>673.197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1.2301300000000001E-3</v>
      </c>
      <c r="L1897">
        <v>0.99511000000000005</v>
      </c>
      <c r="M1897">
        <v>0</v>
      </c>
      <c r="N1897" t="s">
        <v>42</v>
      </c>
    </row>
    <row r="1898" spans="1:25" x14ac:dyDescent="0.25">
      <c r="A1898" t="s">
        <v>168</v>
      </c>
      <c r="B1898">
        <v>652.47799999999995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1.2362899999999999E-3</v>
      </c>
      <c r="L1898">
        <v>0.995116</v>
      </c>
      <c r="M1898">
        <v>0</v>
      </c>
      <c r="N1898" t="s">
        <v>42</v>
      </c>
    </row>
    <row r="1899" spans="1:25" x14ac:dyDescent="0.25">
      <c r="A1899" t="s">
        <v>168</v>
      </c>
      <c r="B1899">
        <v>649.94000000000005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1.24307E-3</v>
      </c>
      <c r="L1899">
        <v>0.995116</v>
      </c>
      <c r="M1899">
        <v>0</v>
      </c>
      <c r="N1899" t="s">
        <v>42</v>
      </c>
    </row>
    <row r="1900" spans="1:25" x14ac:dyDescent="0.25">
      <c r="A1900" t="s">
        <v>168</v>
      </c>
      <c r="B1900">
        <v>664.86300000000006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1.85165E-3</v>
      </c>
      <c r="L1900">
        <v>0.99511499999999997</v>
      </c>
      <c r="M1900">
        <v>0</v>
      </c>
      <c r="N1900" t="s">
        <v>42</v>
      </c>
    </row>
    <row r="1901" spans="1:25" x14ac:dyDescent="0.25">
      <c r="A1901" t="s">
        <v>168</v>
      </c>
      <c r="B1901">
        <v>645.67899999999997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1.34264E-3</v>
      </c>
      <c r="L1901">
        <v>0.99511499999999997</v>
      </c>
      <c r="M1901">
        <v>0</v>
      </c>
      <c r="N1901" t="s">
        <v>42</v>
      </c>
    </row>
    <row r="1902" spans="1:25" x14ac:dyDescent="0.25">
      <c r="A1902" t="s">
        <v>168</v>
      </c>
      <c r="B1902">
        <v>665.57500000000005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1.2391399999999999E-3</v>
      </c>
      <c r="L1902">
        <v>0.99511499999999997</v>
      </c>
      <c r="M1902">
        <v>0</v>
      </c>
      <c r="N1902" t="s">
        <v>42</v>
      </c>
    </row>
    <row r="1903" spans="1:25" x14ac:dyDescent="0.25">
      <c r="A1903" t="s">
        <v>168</v>
      </c>
      <c r="B1903">
        <v>654.97900000000004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1.2307900000000001E-3</v>
      </c>
      <c r="L1903">
        <v>0.995116</v>
      </c>
      <c r="M1903">
        <v>0</v>
      </c>
      <c r="N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168</v>
      </c>
      <c r="B1904">
        <v>662.37800000000004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1.2313000000000001E-3</v>
      </c>
      <c r="L1904">
        <v>0.995116</v>
      </c>
      <c r="M1904">
        <v>0</v>
      </c>
      <c r="N1904" t="s">
        <v>42</v>
      </c>
      <c r="R1904">
        <f>AVERAGE(B1855:B1904)</f>
        <v>657.24266</v>
      </c>
      <c r="S1904">
        <f>AVERAGE(C1855:C1904)</f>
        <v>0</v>
      </c>
      <c r="U1904">
        <f>_xlfn.VAR.P(B1855:B1904)</f>
        <v>64.9859485044</v>
      </c>
      <c r="V1904">
        <f>_xlfn.VAR.P(C1855:C1904)</f>
        <v>0</v>
      </c>
      <c r="X1904">
        <f>1.96*SQRT(U1904)/50</f>
        <v>0.31600634156580021</v>
      </c>
      <c r="Y1904">
        <f>1.96*SQRT(V1904)/50</f>
        <v>0</v>
      </c>
    </row>
    <row r="1905" spans="1:13" x14ac:dyDescent="0.25">
      <c r="A1905" t="s">
        <v>169</v>
      </c>
      <c r="B1905">
        <v>32944.571199999998</v>
      </c>
      <c r="C1905" t="s">
        <v>36</v>
      </c>
    </row>
    <row r="1906" spans="1:13" x14ac:dyDescent="0.25">
      <c r="A1906" t="s">
        <v>170</v>
      </c>
      <c r="B1906">
        <v>540.976</v>
      </c>
      <c r="C1906">
        <v>536.95299999999997</v>
      </c>
      <c r="D1906">
        <v>536.89499999999998</v>
      </c>
      <c r="E1906">
        <v>528.02300000000002</v>
      </c>
      <c r="F1906">
        <v>22.8672</v>
      </c>
      <c r="G1906">
        <v>0</v>
      </c>
      <c r="H1906">
        <v>48.552399999999999</v>
      </c>
      <c r="I1906">
        <v>0</v>
      </c>
      <c r="J1906">
        <v>1.2313599999999999E-3</v>
      </c>
      <c r="K1906">
        <v>0.995116</v>
      </c>
      <c r="L1906">
        <v>0</v>
      </c>
      <c r="M1906" t="s">
        <v>42</v>
      </c>
    </row>
    <row r="1907" spans="1:13" x14ac:dyDescent="0.25">
      <c r="A1907" t="s">
        <v>170</v>
      </c>
      <c r="B1907">
        <v>542.51400000000001</v>
      </c>
      <c r="C1907">
        <v>538.85500000000002</v>
      </c>
      <c r="D1907">
        <v>538.79700000000003</v>
      </c>
      <c r="E1907">
        <v>529.69200000000001</v>
      </c>
      <c r="F1907">
        <v>22.541899999999998</v>
      </c>
      <c r="G1907">
        <v>0</v>
      </c>
      <c r="H1907">
        <v>48.447000000000003</v>
      </c>
      <c r="I1907">
        <v>0</v>
      </c>
      <c r="J1907">
        <v>1.23036E-3</v>
      </c>
      <c r="K1907">
        <v>0.99511499999999997</v>
      </c>
      <c r="L1907">
        <v>0</v>
      </c>
      <c r="M1907" t="s">
        <v>42</v>
      </c>
    </row>
    <row r="1908" spans="1:13" x14ac:dyDescent="0.25">
      <c r="A1908" t="s">
        <v>170</v>
      </c>
      <c r="B1908">
        <v>544.16300000000001</v>
      </c>
      <c r="C1908">
        <v>539.19399999999996</v>
      </c>
      <c r="D1908">
        <v>539.13699999999994</v>
      </c>
      <c r="E1908">
        <v>530.24</v>
      </c>
      <c r="F1908">
        <v>22.617899999999999</v>
      </c>
      <c r="G1908">
        <v>0</v>
      </c>
      <c r="H1908">
        <v>49.4236</v>
      </c>
      <c r="I1908">
        <v>0</v>
      </c>
      <c r="J1908">
        <v>1.24259E-3</v>
      </c>
      <c r="K1908">
        <v>0.99511499999999997</v>
      </c>
      <c r="L1908">
        <v>0</v>
      </c>
      <c r="M1908" t="s">
        <v>42</v>
      </c>
    </row>
    <row r="1909" spans="1:13" x14ac:dyDescent="0.25">
      <c r="A1909" t="s">
        <v>170</v>
      </c>
      <c r="B1909">
        <v>536.99599999999998</v>
      </c>
      <c r="C1909">
        <v>533.29700000000003</v>
      </c>
      <c r="D1909">
        <v>533.23800000000006</v>
      </c>
      <c r="E1909">
        <v>524.28</v>
      </c>
      <c r="F1909">
        <v>22.776299999999999</v>
      </c>
      <c r="G1909">
        <v>0</v>
      </c>
      <c r="H1909">
        <v>49.066899999999997</v>
      </c>
      <c r="I1909">
        <v>0</v>
      </c>
      <c r="J1909">
        <v>1.2306800000000001E-3</v>
      </c>
      <c r="K1909">
        <v>0.995116</v>
      </c>
      <c r="L1909">
        <v>0</v>
      </c>
      <c r="M1909" t="s">
        <v>42</v>
      </c>
    </row>
    <row r="1910" spans="1:13" x14ac:dyDescent="0.25">
      <c r="A1910" t="s">
        <v>170</v>
      </c>
      <c r="B1910">
        <v>535.68200000000002</v>
      </c>
      <c r="C1910">
        <v>532.02599999999995</v>
      </c>
      <c r="D1910">
        <v>531.971</v>
      </c>
      <c r="E1910">
        <v>523.20299999999997</v>
      </c>
      <c r="F1910">
        <v>22.602900000000002</v>
      </c>
      <c r="G1910">
        <v>0</v>
      </c>
      <c r="H1910">
        <v>49.014000000000003</v>
      </c>
      <c r="I1910">
        <v>0</v>
      </c>
      <c r="J1910">
        <v>1.24902E-3</v>
      </c>
      <c r="K1910">
        <v>0.995116</v>
      </c>
      <c r="L1910">
        <v>0</v>
      </c>
      <c r="M1910" t="s">
        <v>42</v>
      </c>
    </row>
    <row r="1911" spans="1:13" x14ac:dyDescent="0.25">
      <c r="A1911" t="s">
        <v>170</v>
      </c>
      <c r="B1911">
        <v>546.95600000000002</v>
      </c>
      <c r="C1911">
        <v>543.05200000000002</v>
      </c>
      <c r="D1911">
        <v>542.99400000000003</v>
      </c>
      <c r="E1911">
        <v>534.04600000000005</v>
      </c>
      <c r="F1911">
        <v>22.637799999999999</v>
      </c>
      <c r="G1911">
        <v>0</v>
      </c>
      <c r="H1911">
        <v>48.812399999999997</v>
      </c>
      <c r="I1911">
        <v>0</v>
      </c>
      <c r="J1911">
        <v>1.33701E-3</v>
      </c>
      <c r="K1911">
        <v>0.995116</v>
      </c>
      <c r="L1911">
        <v>0</v>
      </c>
      <c r="M1911" t="s">
        <v>42</v>
      </c>
    </row>
    <row r="1912" spans="1:13" x14ac:dyDescent="0.25">
      <c r="A1912" t="s">
        <v>170</v>
      </c>
      <c r="B1912">
        <v>532.197</v>
      </c>
      <c r="C1912">
        <v>528.50400000000002</v>
      </c>
      <c r="D1912">
        <v>528.45000000000005</v>
      </c>
      <c r="E1912">
        <v>519.70299999999997</v>
      </c>
      <c r="F1912">
        <v>23.132400000000001</v>
      </c>
      <c r="G1912">
        <v>0</v>
      </c>
      <c r="H1912">
        <v>48.203600000000002</v>
      </c>
      <c r="I1912">
        <v>0</v>
      </c>
      <c r="J1912">
        <v>1.2310000000000001E-3</v>
      </c>
      <c r="K1912">
        <v>0.995116</v>
      </c>
      <c r="L1912">
        <v>0</v>
      </c>
      <c r="M1912" t="s">
        <v>42</v>
      </c>
    </row>
    <row r="1913" spans="1:13" x14ac:dyDescent="0.25">
      <c r="A1913" t="s">
        <v>170</v>
      </c>
      <c r="B1913">
        <v>544.77200000000005</v>
      </c>
      <c r="C1913">
        <v>541.13900000000001</v>
      </c>
      <c r="D1913">
        <v>541.08100000000002</v>
      </c>
      <c r="E1913">
        <v>532.15300000000002</v>
      </c>
      <c r="F1913">
        <v>22.6876</v>
      </c>
      <c r="G1913">
        <v>0</v>
      </c>
      <c r="H1913">
        <v>48.482399999999998</v>
      </c>
      <c r="I1913">
        <v>0</v>
      </c>
      <c r="J1913">
        <v>1.27242E-3</v>
      </c>
      <c r="K1913">
        <v>0.995116</v>
      </c>
      <c r="L1913">
        <v>0</v>
      </c>
      <c r="M1913" t="s">
        <v>42</v>
      </c>
    </row>
    <row r="1914" spans="1:13" x14ac:dyDescent="0.25">
      <c r="A1914" t="s">
        <v>170</v>
      </c>
      <c r="B1914">
        <v>536.43499999999995</v>
      </c>
      <c r="C1914">
        <v>532.755</v>
      </c>
      <c r="D1914">
        <v>532.702</v>
      </c>
      <c r="E1914">
        <v>524.029</v>
      </c>
      <c r="F1914">
        <v>22.501799999999999</v>
      </c>
      <c r="G1914">
        <v>0</v>
      </c>
      <c r="H1914">
        <v>49.026000000000003</v>
      </c>
      <c r="I1914">
        <v>0</v>
      </c>
      <c r="J1914">
        <v>1.2300900000000001E-3</v>
      </c>
      <c r="K1914">
        <v>0.995116</v>
      </c>
      <c r="L1914">
        <v>0</v>
      </c>
      <c r="M1914" t="s">
        <v>42</v>
      </c>
    </row>
    <row r="1915" spans="1:13" x14ac:dyDescent="0.25">
      <c r="A1915" t="s">
        <v>170</v>
      </c>
      <c r="B1915">
        <v>560.61800000000005</v>
      </c>
      <c r="C1915">
        <v>556.51300000000003</v>
      </c>
      <c r="D1915">
        <v>556.45799999999997</v>
      </c>
      <c r="E1915">
        <v>547.33799999999997</v>
      </c>
      <c r="F1915">
        <v>23.3827</v>
      </c>
      <c r="G1915">
        <v>0</v>
      </c>
      <c r="H1915">
        <v>48.327800000000003</v>
      </c>
      <c r="I1915">
        <v>0</v>
      </c>
      <c r="J1915">
        <v>1.3687E-3</v>
      </c>
      <c r="K1915">
        <v>0.995116</v>
      </c>
      <c r="L1915">
        <v>0</v>
      </c>
      <c r="M1915" t="s">
        <v>42</v>
      </c>
    </row>
    <row r="1916" spans="1:13" x14ac:dyDescent="0.25">
      <c r="A1916" t="s">
        <v>170</v>
      </c>
      <c r="B1916">
        <v>530.13800000000003</v>
      </c>
      <c r="C1916">
        <v>526.10400000000004</v>
      </c>
      <c r="D1916">
        <v>526.05200000000002</v>
      </c>
      <c r="E1916">
        <v>517.26800000000003</v>
      </c>
      <c r="F1916">
        <v>22.646799999999999</v>
      </c>
      <c r="G1916">
        <v>0</v>
      </c>
      <c r="H1916">
        <v>48.541400000000003</v>
      </c>
      <c r="I1916">
        <v>0</v>
      </c>
      <c r="J1916">
        <v>1.24121E-3</v>
      </c>
      <c r="K1916">
        <v>0.99511499999999997</v>
      </c>
      <c r="L1916">
        <v>0</v>
      </c>
      <c r="M1916" t="s">
        <v>42</v>
      </c>
    </row>
    <row r="1917" spans="1:13" x14ac:dyDescent="0.25">
      <c r="A1917" t="s">
        <v>170</v>
      </c>
      <c r="B1917">
        <v>540.64200000000005</v>
      </c>
      <c r="C1917">
        <v>536.91200000000003</v>
      </c>
      <c r="D1917">
        <v>536.85799999999995</v>
      </c>
      <c r="E1917">
        <v>528.01099999999997</v>
      </c>
      <c r="F1917">
        <v>22.914400000000001</v>
      </c>
      <c r="G1917">
        <v>0</v>
      </c>
      <c r="H1917">
        <v>49.304400000000001</v>
      </c>
      <c r="I1917">
        <v>0</v>
      </c>
      <c r="J1917">
        <v>1.23624E-3</v>
      </c>
      <c r="K1917">
        <v>0.99511400000000005</v>
      </c>
      <c r="L1917">
        <v>0</v>
      </c>
      <c r="M1917" t="s">
        <v>42</v>
      </c>
    </row>
    <row r="1918" spans="1:13" x14ac:dyDescent="0.25">
      <c r="A1918" t="s">
        <v>170</v>
      </c>
      <c r="B1918">
        <v>545.75099999999998</v>
      </c>
      <c r="C1918">
        <v>542.10199999999998</v>
      </c>
      <c r="D1918">
        <v>542.04499999999996</v>
      </c>
      <c r="E1918">
        <v>533.17700000000002</v>
      </c>
      <c r="F1918">
        <v>22.726400000000002</v>
      </c>
      <c r="G1918">
        <v>0</v>
      </c>
      <c r="H1918">
        <v>48.831600000000002</v>
      </c>
      <c r="I1918">
        <v>0</v>
      </c>
      <c r="J1918">
        <v>1.23277E-3</v>
      </c>
      <c r="K1918">
        <v>0.995116</v>
      </c>
      <c r="L1918">
        <v>0</v>
      </c>
      <c r="M1918" t="s">
        <v>42</v>
      </c>
    </row>
    <row r="1919" spans="1:13" x14ac:dyDescent="0.25">
      <c r="A1919" t="s">
        <v>170</v>
      </c>
      <c r="B1919">
        <v>538.69299999999998</v>
      </c>
      <c r="C1919">
        <v>535.05100000000004</v>
      </c>
      <c r="D1919">
        <v>534.995</v>
      </c>
      <c r="E1919">
        <v>526.26599999999996</v>
      </c>
      <c r="F1919">
        <v>22.51</v>
      </c>
      <c r="G1919">
        <v>0</v>
      </c>
      <c r="H1919">
        <v>49.4422</v>
      </c>
      <c r="I1919">
        <v>0</v>
      </c>
      <c r="J1919">
        <v>1.3170600000000001E-3</v>
      </c>
      <c r="K1919">
        <v>0.995116</v>
      </c>
      <c r="L1919">
        <v>0</v>
      </c>
      <c r="M1919" t="s">
        <v>42</v>
      </c>
    </row>
    <row r="1920" spans="1:13" x14ac:dyDescent="0.25">
      <c r="A1920" t="s">
        <v>170</v>
      </c>
      <c r="B1920">
        <v>548.04999999999995</v>
      </c>
      <c r="C1920">
        <v>544.42899999999997</v>
      </c>
      <c r="D1920">
        <v>544.37</v>
      </c>
      <c r="E1920">
        <v>535.51700000000005</v>
      </c>
      <c r="F1920">
        <v>24.722300000000001</v>
      </c>
      <c r="G1920">
        <v>0</v>
      </c>
      <c r="H1920">
        <v>51.453299999999999</v>
      </c>
      <c r="I1920">
        <v>0</v>
      </c>
      <c r="J1920">
        <v>1.2302999999999999E-3</v>
      </c>
      <c r="K1920">
        <v>0.995116</v>
      </c>
      <c r="L1920">
        <v>0</v>
      </c>
      <c r="M1920" t="s">
        <v>42</v>
      </c>
    </row>
    <row r="1921" spans="1:13" x14ac:dyDescent="0.25">
      <c r="A1921" t="s">
        <v>170</v>
      </c>
      <c r="B1921">
        <v>544.40800000000002</v>
      </c>
      <c r="C1921">
        <v>540.50900000000001</v>
      </c>
      <c r="D1921">
        <v>540.447</v>
      </c>
      <c r="E1921">
        <v>531.75199999999995</v>
      </c>
      <c r="F1921">
        <v>22.897400000000001</v>
      </c>
      <c r="G1921">
        <v>0</v>
      </c>
      <c r="H1921">
        <v>48.497</v>
      </c>
      <c r="I1921">
        <v>0</v>
      </c>
      <c r="J1921">
        <v>1.45619E-3</v>
      </c>
      <c r="K1921">
        <v>0.99511400000000005</v>
      </c>
      <c r="L1921">
        <v>0</v>
      </c>
      <c r="M1921" t="s">
        <v>42</v>
      </c>
    </row>
    <row r="1922" spans="1:13" x14ac:dyDescent="0.25">
      <c r="A1922" t="s">
        <v>170</v>
      </c>
      <c r="B1922">
        <v>550.923</v>
      </c>
      <c r="C1922">
        <v>547.29100000000005</v>
      </c>
      <c r="D1922">
        <v>547.23299999999995</v>
      </c>
      <c r="E1922">
        <v>538.20000000000005</v>
      </c>
      <c r="F1922">
        <v>22.939299999999999</v>
      </c>
      <c r="G1922">
        <v>0</v>
      </c>
      <c r="H1922">
        <v>49.258200000000002</v>
      </c>
      <c r="I1922">
        <v>0</v>
      </c>
      <c r="J1922">
        <v>1.23021E-3</v>
      </c>
      <c r="K1922">
        <v>0.995116</v>
      </c>
      <c r="L1922">
        <v>0</v>
      </c>
      <c r="M1922" t="s">
        <v>42</v>
      </c>
    </row>
    <row r="1923" spans="1:13" x14ac:dyDescent="0.25">
      <c r="A1923" t="s">
        <v>170</v>
      </c>
      <c r="B1923">
        <v>540.54200000000003</v>
      </c>
      <c r="C1923">
        <v>536.91800000000001</v>
      </c>
      <c r="D1923">
        <v>536.86800000000005</v>
      </c>
      <c r="E1923">
        <v>528.18499999999995</v>
      </c>
      <c r="F1923">
        <v>23.060199999999998</v>
      </c>
      <c r="G1923">
        <v>0</v>
      </c>
      <c r="H1923">
        <v>49.230200000000004</v>
      </c>
      <c r="I1923">
        <v>0</v>
      </c>
      <c r="J1923">
        <v>1.2634E-3</v>
      </c>
      <c r="K1923">
        <v>0.995116</v>
      </c>
      <c r="L1923">
        <v>0</v>
      </c>
      <c r="M1923" t="s">
        <v>42</v>
      </c>
    </row>
    <row r="1924" spans="1:13" x14ac:dyDescent="0.25">
      <c r="A1924" t="s">
        <v>170</v>
      </c>
      <c r="B1924">
        <v>541.60500000000002</v>
      </c>
      <c r="C1924">
        <v>537.72</v>
      </c>
      <c r="D1924">
        <v>537.66300000000001</v>
      </c>
      <c r="E1924">
        <v>528.15599999999995</v>
      </c>
      <c r="F1924">
        <v>23.0962</v>
      </c>
      <c r="G1924">
        <v>0</v>
      </c>
      <c r="H1924">
        <v>48.633699999999997</v>
      </c>
      <c r="I1924">
        <v>0</v>
      </c>
      <c r="J1924">
        <v>1.23124E-3</v>
      </c>
      <c r="K1924">
        <v>0.995116</v>
      </c>
      <c r="L1924">
        <v>0</v>
      </c>
      <c r="M1924" t="s">
        <v>42</v>
      </c>
    </row>
    <row r="1925" spans="1:13" x14ac:dyDescent="0.25">
      <c r="A1925" t="s">
        <v>170</v>
      </c>
      <c r="B1925">
        <v>552.38300000000004</v>
      </c>
      <c r="C1925">
        <v>548.70299999999997</v>
      </c>
      <c r="D1925">
        <v>548.64599999999996</v>
      </c>
      <c r="E1925">
        <v>539.85</v>
      </c>
      <c r="F1925">
        <v>22.459</v>
      </c>
      <c r="G1925">
        <v>0</v>
      </c>
      <c r="H1925">
        <v>49.879100000000001</v>
      </c>
      <c r="I1925">
        <v>0</v>
      </c>
      <c r="J1925">
        <v>1.2599200000000001E-3</v>
      </c>
      <c r="K1925">
        <v>0.99511300000000003</v>
      </c>
      <c r="L1925">
        <v>0</v>
      </c>
      <c r="M1925" t="s">
        <v>42</v>
      </c>
    </row>
    <row r="1926" spans="1:13" x14ac:dyDescent="0.25">
      <c r="A1926" t="s">
        <v>170</v>
      </c>
      <c r="B1926">
        <v>543.24699999999996</v>
      </c>
      <c r="C1926">
        <v>539.61099999999999</v>
      </c>
      <c r="D1926">
        <v>539.55700000000002</v>
      </c>
      <c r="E1926">
        <v>530.30499999999995</v>
      </c>
      <c r="F1926">
        <v>22.559000000000001</v>
      </c>
      <c r="G1926">
        <v>0</v>
      </c>
      <c r="H1926">
        <v>48.648200000000003</v>
      </c>
      <c r="I1926">
        <v>0</v>
      </c>
      <c r="J1926">
        <v>1.4873499999999999E-3</v>
      </c>
      <c r="K1926">
        <v>0.995116</v>
      </c>
      <c r="L1926">
        <v>0</v>
      </c>
      <c r="M1926" t="s">
        <v>42</v>
      </c>
    </row>
    <row r="1927" spans="1:13" x14ac:dyDescent="0.25">
      <c r="A1927" t="s">
        <v>170</v>
      </c>
      <c r="B1927">
        <v>542.20100000000002</v>
      </c>
      <c r="C1927">
        <v>538.495</v>
      </c>
      <c r="D1927">
        <v>538.43799999999999</v>
      </c>
      <c r="E1927">
        <v>529.70299999999997</v>
      </c>
      <c r="F1927">
        <v>22.683</v>
      </c>
      <c r="G1927">
        <v>0</v>
      </c>
      <c r="H1927">
        <v>49.405000000000001</v>
      </c>
      <c r="I1927">
        <v>0</v>
      </c>
      <c r="J1927">
        <v>1.2363400000000001E-3</v>
      </c>
      <c r="K1927">
        <v>0.995116</v>
      </c>
      <c r="L1927">
        <v>0</v>
      </c>
      <c r="M1927" t="s">
        <v>42</v>
      </c>
    </row>
    <row r="1928" spans="1:13" x14ac:dyDescent="0.25">
      <c r="A1928" t="s">
        <v>170</v>
      </c>
      <c r="B1928">
        <v>544.89800000000002</v>
      </c>
      <c r="C1928">
        <v>540.91700000000003</v>
      </c>
      <c r="D1928">
        <v>540.85900000000004</v>
      </c>
      <c r="E1928">
        <v>531.71900000000005</v>
      </c>
      <c r="F1928">
        <v>23.663699999999999</v>
      </c>
      <c r="G1928">
        <v>0</v>
      </c>
      <c r="H1928">
        <v>51.33</v>
      </c>
      <c r="I1928">
        <v>0</v>
      </c>
      <c r="J1928">
        <v>1.30876E-3</v>
      </c>
      <c r="K1928">
        <v>0.99511400000000005</v>
      </c>
      <c r="L1928">
        <v>0</v>
      </c>
      <c r="M1928" t="s">
        <v>42</v>
      </c>
    </row>
    <row r="1929" spans="1:13" x14ac:dyDescent="0.25">
      <c r="A1929" t="s">
        <v>170</v>
      </c>
      <c r="B1929">
        <v>546.83299999999997</v>
      </c>
      <c r="C1929">
        <v>543.19799999999998</v>
      </c>
      <c r="D1929">
        <v>543.14300000000003</v>
      </c>
      <c r="E1929">
        <v>534.32399999999996</v>
      </c>
      <c r="F1929">
        <v>23.2972</v>
      </c>
      <c r="G1929">
        <v>0</v>
      </c>
      <c r="H1929">
        <v>48.5732</v>
      </c>
      <c r="I1929">
        <v>0</v>
      </c>
      <c r="J1929">
        <v>1.23094E-3</v>
      </c>
      <c r="K1929">
        <v>0.99511499999999997</v>
      </c>
      <c r="L1929">
        <v>0</v>
      </c>
      <c r="M1929" t="s">
        <v>42</v>
      </c>
    </row>
    <row r="1930" spans="1:13" x14ac:dyDescent="0.25">
      <c r="A1930" t="s">
        <v>170</v>
      </c>
      <c r="B1930">
        <v>552.81700000000001</v>
      </c>
      <c r="C1930">
        <v>549.17700000000002</v>
      </c>
      <c r="D1930">
        <v>549.12400000000002</v>
      </c>
      <c r="E1930">
        <v>540.37099999999998</v>
      </c>
      <c r="F1930">
        <v>22.5001</v>
      </c>
      <c r="G1930">
        <v>0</v>
      </c>
      <c r="H1930">
        <v>48.407899999999998</v>
      </c>
      <c r="I1930">
        <v>0</v>
      </c>
      <c r="J1930">
        <v>1.26819E-3</v>
      </c>
      <c r="K1930">
        <v>0.99511499999999997</v>
      </c>
      <c r="L1930">
        <v>0</v>
      </c>
      <c r="M1930" t="s">
        <v>42</v>
      </c>
    </row>
    <row r="1931" spans="1:13" x14ac:dyDescent="0.25">
      <c r="A1931" t="s">
        <v>170</v>
      </c>
      <c r="B1931">
        <v>551.49199999999996</v>
      </c>
      <c r="C1931">
        <v>547.81899999999996</v>
      </c>
      <c r="D1931">
        <v>547.76300000000003</v>
      </c>
      <c r="E1931">
        <v>538.94299999999998</v>
      </c>
      <c r="F1931">
        <v>22.589300000000001</v>
      </c>
      <c r="G1931">
        <v>0</v>
      </c>
      <c r="H1931">
        <v>48.2973</v>
      </c>
      <c r="I1931">
        <v>0</v>
      </c>
      <c r="J1931">
        <v>1.2349800000000001E-3</v>
      </c>
      <c r="K1931">
        <v>0.995116</v>
      </c>
      <c r="L1931">
        <v>0</v>
      </c>
      <c r="M1931" t="s">
        <v>42</v>
      </c>
    </row>
    <row r="1932" spans="1:13" x14ac:dyDescent="0.25">
      <c r="A1932" t="s">
        <v>170</v>
      </c>
      <c r="B1932">
        <v>542.76300000000003</v>
      </c>
      <c r="C1932">
        <v>539.08299999999997</v>
      </c>
      <c r="D1932">
        <v>539.03</v>
      </c>
      <c r="E1932">
        <v>530.255</v>
      </c>
      <c r="F1932">
        <v>22.570699999999999</v>
      </c>
      <c r="G1932">
        <v>0</v>
      </c>
      <c r="H1932">
        <v>48.505499999999998</v>
      </c>
      <c r="I1932">
        <v>0</v>
      </c>
      <c r="J1932">
        <v>1.3314100000000001E-3</v>
      </c>
      <c r="K1932">
        <v>0.995116</v>
      </c>
      <c r="L1932">
        <v>0</v>
      </c>
      <c r="M1932" t="s">
        <v>42</v>
      </c>
    </row>
    <row r="1933" spans="1:13" x14ac:dyDescent="0.25">
      <c r="A1933" t="s">
        <v>170</v>
      </c>
      <c r="B1933">
        <v>547.81200000000001</v>
      </c>
      <c r="C1933">
        <v>544.16</v>
      </c>
      <c r="D1933">
        <v>544.10299999999995</v>
      </c>
      <c r="E1933">
        <v>534.99300000000005</v>
      </c>
      <c r="F1933">
        <v>23.133600000000001</v>
      </c>
      <c r="G1933">
        <v>0</v>
      </c>
      <c r="H1933">
        <v>49.001199999999997</v>
      </c>
      <c r="I1933">
        <v>0</v>
      </c>
      <c r="J1933">
        <v>1.2354099999999999E-3</v>
      </c>
      <c r="K1933">
        <v>0.995116</v>
      </c>
      <c r="L1933">
        <v>0</v>
      </c>
      <c r="M1933" t="s">
        <v>42</v>
      </c>
    </row>
    <row r="1934" spans="1:13" x14ac:dyDescent="0.25">
      <c r="A1934" t="s">
        <v>170</v>
      </c>
      <c r="B1934">
        <v>544.98299999999995</v>
      </c>
      <c r="C1934">
        <v>541.24800000000005</v>
      </c>
      <c r="D1934">
        <v>541.19399999999996</v>
      </c>
      <c r="E1934">
        <v>532.36699999999996</v>
      </c>
      <c r="F1934">
        <v>22.621700000000001</v>
      </c>
      <c r="G1934">
        <v>0</v>
      </c>
      <c r="H1934">
        <v>51.383899999999997</v>
      </c>
      <c r="I1934">
        <v>0</v>
      </c>
      <c r="J1934">
        <v>1.2368699999999999E-3</v>
      </c>
      <c r="K1934">
        <v>0.995116</v>
      </c>
      <c r="L1934">
        <v>0</v>
      </c>
      <c r="M1934" t="s">
        <v>42</v>
      </c>
    </row>
    <row r="1935" spans="1:13" x14ac:dyDescent="0.25">
      <c r="A1935" t="s">
        <v>170</v>
      </c>
      <c r="B1935">
        <v>561.86</v>
      </c>
      <c r="C1935">
        <v>557.88599999999997</v>
      </c>
      <c r="D1935">
        <v>557.83100000000002</v>
      </c>
      <c r="E1935">
        <v>548.97199999999998</v>
      </c>
      <c r="F1935">
        <v>23.6465</v>
      </c>
      <c r="G1935">
        <v>0</v>
      </c>
      <c r="H1935">
        <v>49.529299999999999</v>
      </c>
      <c r="I1935">
        <v>0</v>
      </c>
      <c r="J1935">
        <v>1.24398E-3</v>
      </c>
      <c r="K1935">
        <v>0.995116</v>
      </c>
      <c r="L1935">
        <v>0</v>
      </c>
      <c r="M1935" t="s">
        <v>42</v>
      </c>
    </row>
    <row r="1936" spans="1:13" x14ac:dyDescent="0.25">
      <c r="A1936" t="s">
        <v>170</v>
      </c>
      <c r="B1936">
        <v>548.80700000000002</v>
      </c>
      <c r="C1936">
        <v>544.80600000000004</v>
      </c>
      <c r="D1936">
        <v>544.75</v>
      </c>
      <c r="E1936">
        <v>535.77200000000005</v>
      </c>
      <c r="F1936">
        <v>22.576599999999999</v>
      </c>
      <c r="G1936">
        <v>0</v>
      </c>
      <c r="H1936">
        <v>48.695500000000003</v>
      </c>
      <c r="I1936">
        <v>0</v>
      </c>
      <c r="J1936">
        <v>1.27681E-3</v>
      </c>
      <c r="K1936">
        <v>0.995116</v>
      </c>
      <c r="L1936">
        <v>0</v>
      </c>
      <c r="M1936" t="s">
        <v>42</v>
      </c>
    </row>
    <row r="1937" spans="1:13" x14ac:dyDescent="0.25">
      <c r="A1937" t="s">
        <v>170</v>
      </c>
      <c r="B1937">
        <v>542.15599999999995</v>
      </c>
      <c r="C1937">
        <v>538.51900000000001</v>
      </c>
      <c r="D1937">
        <v>538.46500000000003</v>
      </c>
      <c r="E1937">
        <v>529.66300000000001</v>
      </c>
      <c r="F1937">
        <v>22.711200000000002</v>
      </c>
      <c r="G1937">
        <v>0</v>
      </c>
      <c r="H1937">
        <v>49.7226</v>
      </c>
      <c r="I1937">
        <v>0</v>
      </c>
      <c r="J1937">
        <v>1.24088E-3</v>
      </c>
      <c r="K1937">
        <v>0.995116</v>
      </c>
      <c r="L1937">
        <v>0</v>
      </c>
      <c r="M1937" t="s">
        <v>42</v>
      </c>
    </row>
    <row r="1938" spans="1:13" x14ac:dyDescent="0.25">
      <c r="A1938" t="s">
        <v>170</v>
      </c>
      <c r="B1938">
        <v>539.35500000000002</v>
      </c>
      <c r="C1938">
        <v>535.65099999999995</v>
      </c>
      <c r="D1938">
        <v>535.59699999999998</v>
      </c>
      <c r="E1938">
        <v>526.77300000000002</v>
      </c>
      <c r="F1938">
        <v>22.393999999999998</v>
      </c>
      <c r="G1938">
        <v>0</v>
      </c>
      <c r="H1938">
        <v>48.591700000000003</v>
      </c>
      <c r="I1938">
        <v>0</v>
      </c>
      <c r="J1938">
        <v>1.3253200000000001E-3</v>
      </c>
      <c r="K1938">
        <v>0.995116</v>
      </c>
      <c r="L1938">
        <v>0</v>
      </c>
      <c r="M1938" t="s">
        <v>42</v>
      </c>
    </row>
    <row r="1939" spans="1:13" x14ac:dyDescent="0.25">
      <c r="A1939" t="s">
        <v>170</v>
      </c>
      <c r="B1939">
        <v>539.56799999999998</v>
      </c>
      <c r="C1939">
        <v>535.92200000000003</v>
      </c>
      <c r="D1939">
        <v>535.85900000000004</v>
      </c>
      <c r="E1939">
        <v>527.03800000000001</v>
      </c>
      <c r="F1939">
        <v>22.8184</v>
      </c>
      <c r="G1939">
        <v>0</v>
      </c>
      <c r="H1939">
        <v>49.069099999999999</v>
      </c>
      <c r="I1939">
        <v>0</v>
      </c>
      <c r="J1939">
        <v>1.2336199999999999E-3</v>
      </c>
      <c r="K1939">
        <v>0.995116</v>
      </c>
      <c r="L1939">
        <v>0</v>
      </c>
      <c r="M1939" t="s">
        <v>42</v>
      </c>
    </row>
    <row r="1940" spans="1:13" x14ac:dyDescent="0.25">
      <c r="A1940" t="s">
        <v>170</v>
      </c>
      <c r="B1940">
        <v>540.38499999999999</v>
      </c>
      <c r="C1940">
        <v>536.72</v>
      </c>
      <c r="D1940">
        <v>536.66399999999999</v>
      </c>
      <c r="E1940">
        <v>527.86500000000001</v>
      </c>
      <c r="F1940">
        <v>22.8111</v>
      </c>
      <c r="G1940">
        <v>0</v>
      </c>
      <c r="H1940">
        <v>48.839199999999998</v>
      </c>
      <c r="I1940">
        <v>0</v>
      </c>
      <c r="J1940">
        <v>1.26425E-3</v>
      </c>
      <c r="K1940">
        <v>0.995116</v>
      </c>
      <c r="L1940">
        <v>0</v>
      </c>
      <c r="M1940" t="s">
        <v>42</v>
      </c>
    </row>
    <row r="1941" spans="1:13" x14ac:dyDescent="0.25">
      <c r="A1941" t="s">
        <v>170</v>
      </c>
      <c r="B1941">
        <v>544.41099999999994</v>
      </c>
      <c r="C1941">
        <v>540.51499999999999</v>
      </c>
      <c r="D1941">
        <v>540.46299999999997</v>
      </c>
      <c r="E1941">
        <v>531.58699999999999</v>
      </c>
      <c r="F1941">
        <v>22.6538</v>
      </c>
      <c r="G1941">
        <v>0</v>
      </c>
      <c r="H1941">
        <v>48.532699999999998</v>
      </c>
      <c r="I1941">
        <v>0</v>
      </c>
      <c r="J1941">
        <v>1.2378599999999999E-3</v>
      </c>
      <c r="K1941">
        <v>0.99511499999999997</v>
      </c>
      <c r="L1941">
        <v>0</v>
      </c>
      <c r="M1941" t="s">
        <v>42</v>
      </c>
    </row>
    <row r="1942" spans="1:13" x14ac:dyDescent="0.25">
      <c r="A1942" t="s">
        <v>170</v>
      </c>
      <c r="B1942">
        <v>534.15</v>
      </c>
      <c r="C1942">
        <v>530.28099999999995</v>
      </c>
      <c r="D1942">
        <v>530.22199999999998</v>
      </c>
      <c r="E1942">
        <v>521.23599999999999</v>
      </c>
      <c r="F1942">
        <v>22.7974</v>
      </c>
      <c r="G1942">
        <v>0</v>
      </c>
      <c r="H1942">
        <v>48.918500000000002</v>
      </c>
      <c r="I1942">
        <v>0</v>
      </c>
      <c r="J1942">
        <v>1.2300499999999999E-3</v>
      </c>
      <c r="K1942">
        <v>0.995116</v>
      </c>
      <c r="L1942">
        <v>0</v>
      </c>
      <c r="M1942" t="s">
        <v>42</v>
      </c>
    </row>
    <row r="1943" spans="1:13" x14ac:dyDescent="0.25">
      <c r="A1943" t="s">
        <v>170</v>
      </c>
      <c r="B1943">
        <v>534.51800000000003</v>
      </c>
      <c r="C1943">
        <v>530.88699999999994</v>
      </c>
      <c r="D1943">
        <v>530.83399999999995</v>
      </c>
      <c r="E1943">
        <v>522.05399999999997</v>
      </c>
      <c r="F1943">
        <v>22.343499999999999</v>
      </c>
      <c r="G1943">
        <v>0</v>
      </c>
      <c r="H1943">
        <v>48.304099999999998</v>
      </c>
      <c r="I1943">
        <v>0</v>
      </c>
      <c r="J1943">
        <v>1.2746599999999999E-3</v>
      </c>
      <c r="K1943">
        <v>0.99511000000000005</v>
      </c>
      <c r="L1943">
        <v>0</v>
      </c>
      <c r="M1943" t="s">
        <v>42</v>
      </c>
    </row>
    <row r="1944" spans="1:13" x14ac:dyDescent="0.25">
      <c r="A1944" t="s">
        <v>170</v>
      </c>
      <c r="B1944">
        <v>548.99199999999996</v>
      </c>
      <c r="C1944">
        <v>545.08900000000006</v>
      </c>
      <c r="D1944">
        <v>545.03200000000004</v>
      </c>
      <c r="E1944">
        <v>536.17399999999998</v>
      </c>
      <c r="F1944">
        <v>23.146699999999999</v>
      </c>
      <c r="G1944">
        <v>0</v>
      </c>
      <c r="H1944">
        <v>51.975999999999999</v>
      </c>
      <c r="I1944">
        <v>0</v>
      </c>
      <c r="J1944">
        <v>1.24452E-3</v>
      </c>
      <c r="K1944">
        <v>0.995116</v>
      </c>
      <c r="L1944">
        <v>0</v>
      </c>
      <c r="M1944" t="s">
        <v>42</v>
      </c>
    </row>
    <row r="1945" spans="1:13" x14ac:dyDescent="0.25">
      <c r="A1945" t="s">
        <v>170</v>
      </c>
      <c r="B1945">
        <v>533.48099999999999</v>
      </c>
      <c r="C1945">
        <v>529.82299999999998</v>
      </c>
      <c r="D1945">
        <v>529.77200000000005</v>
      </c>
      <c r="E1945">
        <v>521.11199999999997</v>
      </c>
      <c r="F1945">
        <v>22.5291</v>
      </c>
      <c r="G1945">
        <v>0</v>
      </c>
      <c r="H1945">
        <v>48.533099999999997</v>
      </c>
      <c r="I1945">
        <v>0</v>
      </c>
      <c r="J1945">
        <v>1.23975E-3</v>
      </c>
      <c r="K1945">
        <v>0.995116</v>
      </c>
      <c r="L1945">
        <v>0</v>
      </c>
      <c r="M1945" t="s">
        <v>42</v>
      </c>
    </row>
    <row r="1946" spans="1:13" x14ac:dyDescent="0.25">
      <c r="A1946" t="s">
        <v>170</v>
      </c>
      <c r="B1946">
        <v>552.221</v>
      </c>
      <c r="C1946">
        <v>548.55799999999999</v>
      </c>
      <c r="D1946">
        <v>548.50199999999995</v>
      </c>
      <c r="E1946">
        <v>539.68499999999995</v>
      </c>
      <c r="F1946">
        <v>24.109200000000001</v>
      </c>
      <c r="G1946">
        <v>0</v>
      </c>
      <c r="H1946">
        <v>48.9056</v>
      </c>
      <c r="I1946">
        <v>0</v>
      </c>
      <c r="J1946">
        <v>1.23007E-3</v>
      </c>
      <c r="K1946">
        <v>0.995116</v>
      </c>
      <c r="L1946">
        <v>0</v>
      </c>
      <c r="M1946" t="s">
        <v>42</v>
      </c>
    </row>
    <row r="1947" spans="1:13" x14ac:dyDescent="0.25">
      <c r="A1947" t="s">
        <v>170</v>
      </c>
      <c r="B1947">
        <v>536.71900000000005</v>
      </c>
      <c r="C1947">
        <v>531.95899999999995</v>
      </c>
      <c r="D1947">
        <v>531.90700000000004</v>
      </c>
      <c r="E1947">
        <v>523.13900000000001</v>
      </c>
      <c r="F1947">
        <v>22.6403</v>
      </c>
      <c r="G1947">
        <v>0</v>
      </c>
      <c r="H1947">
        <v>48.578099999999999</v>
      </c>
      <c r="I1947">
        <v>0</v>
      </c>
      <c r="J1947">
        <v>1.2637200000000001E-3</v>
      </c>
      <c r="K1947">
        <v>0.99511499999999997</v>
      </c>
      <c r="L1947">
        <v>0</v>
      </c>
      <c r="M1947" t="s">
        <v>42</v>
      </c>
    </row>
    <row r="1948" spans="1:13" x14ac:dyDescent="0.25">
      <c r="A1948" t="s">
        <v>170</v>
      </c>
      <c r="B1948">
        <v>527.96699999999998</v>
      </c>
      <c r="C1948">
        <v>524.34500000000003</v>
      </c>
      <c r="D1948">
        <v>524.29</v>
      </c>
      <c r="E1948">
        <v>515.05999999999995</v>
      </c>
      <c r="F1948">
        <v>22.674700000000001</v>
      </c>
      <c r="G1948">
        <v>0</v>
      </c>
      <c r="H1948">
        <v>48.626899999999999</v>
      </c>
      <c r="I1948">
        <v>0</v>
      </c>
      <c r="J1948">
        <v>1.2897799999999999E-3</v>
      </c>
      <c r="K1948">
        <v>0.995116</v>
      </c>
      <c r="L1948">
        <v>0</v>
      </c>
      <c r="M1948" t="s">
        <v>42</v>
      </c>
    </row>
    <row r="1949" spans="1:13" x14ac:dyDescent="0.25">
      <c r="A1949" t="s">
        <v>170</v>
      </c>
      <c r="B1949">
        <v>541.76700000000005</v>
      </c>
      <c r="C1949">
        <v>537.88400000000001</v>
      </c>
      <c r="D1949">
        <v>537.83100000000002</v>
      </c>
      <c r="E1949">
        <v>529.06899999999996</v>
      </c>
      <c r="F1949">
        <v>22.6782</v>
      </c>
      <c r="G1949">
        <v>0</v>
      </c>
      <c r="H1949">
        <v>49.149099999999997</v>
      </c>
      <c r="I1949">
        <v>0</v>
      </c>
      <c r="J1949">
        <v>1.25256E-3</v>
      </c>
      <c r="K1949">
        <v>0.99511400000000005</v>
      </c>
      <c r="L1949">
        <v>0</v>
      </c>
      <c r="M1949" t="s">
        <v>42</v>
      </c>
    </row>
    <row r="1950" spans="1:13" x14ac:dyDescent="0.25">
      <c r="A1950" t="s">
        <v>170</v>
      </c>
      <c r="B1950">
        <v>543.024</v>
      </c>
      <c r="C1950">
        <v>539.399</v>
      </c>
      <c r="D1950">
        <v>539.34100000000001</v>
      </c>
      <c r="E1950">
        <v>530.21400000000006</v>
      </c>
      <c r="F1950">
        <v>22.486599999999999</v>
      </c>
      <c r="G1950">
        <v>0</v>
      </c>
      <c r="H1950">
        <v>49.314999999999998</v>
      </c>
      <c r="I1950">
        <v>0</v>
      </c>
      <c r="J1950">
        <v>1.23094E-3</v>
      </c>
      <c r="K1950">
        <v>0.995116</v>
      </c>
      <c r="L1950">
        <v>0</v>
      </c>
      <c r="M1950" t="s">
        <v>42</v>
      </c>
    </row>
    <row r="1951" spans="1:13" x14ac:dyDescent="0.25">
      <c r="A1951" t="s">
        <v>170</v>
      </c>
      <c r="B1951">
        <v>552.41399999999999</v>
      </c>
      <c r="C1951">
        <v>548.77499999999998</v>
      </c>
      <c r="D1951">
        <v>548.721</v>
      </c>
      <c r="E1951">
        <v>539.98</v>
      </c>
      <c r="F1951">
        <v>22.795100000000001</v>
      </c>
      <c r="G1951">
        <v>0</v>
      </c>
      <c r="H1951">
        <v>49.557099999999998</v>
      </c>
      <c r="I1951">
        <v>0</v>
      </c>
      <c r="J1951">
        <v>1.24865E-3</v>
      </c>
      <c r="K1951">
        <v>0.995116</v>
      </c>
      <c r="L1951">
        <v>0</v>
      </c>
      <c r="M1951" t="s">
        <v>42</v>
      </c>
    </row>
    <row r="1952" spans="1:13" x14ac:dyDescent="0.25">
      <c r="A1952" t="s">
        <v>170</v>
      </c>
      <c r="B1952">
        <v>545.06799999999998</v>
      </c>
      <c r="C1952">
        <v>541.40700000000004</v>
      </c>
      <c r="D1952">
        <v>541.32799999999997</v>
      </c>
      <c r="E1952">
        <v>532.17999999999995</v>
      </c>
      <c r="F1952">
        <v>25.548999999999999</v>
      </c>
      <c r="G1952">
        <v>0</v>
      </c>
      <c r="H1952">
        <v>48.840400000000002</v>
      </c>
      <c r="I1952">
        <v>0</v>
      </c>
      <c r="J1952">
        <v>1.23679E-3</v>
      </c>
      <c r="K1952">
        <v>0.99511400000000005</v>
      </c>
      <c r="L1952">
        <v>0</v>
      </c>
      <c r="M1952" t="s">
        <v>42</v>
      </c>
    </row>
    <row r="1953" spans="1:25" x14ac:dyDescent="0.25">
      <c r="A1953" t="s">
        <v>170</v>
      </c>
      <c r="B1953">
        <v>553.17200000000003</v>
      </c>
      <c r="C1953">
        <v>549.53700000000003</v>
      </c>
      <c r="D1953">
        <v>549.47799999999995</v>
      </c>
      <c r="E1953">
        <v>540.49</v>
      </c>
      <c r="F1953">
        <v>22.973199999999999</v>
      </c>
      <c r="G1953">
        <v>0</v>
      </c>
      <c r="H1953">
        <v>49.548900000000003</v>
      </c>
      <c r="I1953">
        <v>0</v>
      </c>
      <c r="J1953">
        <v>1.2473899999999999E-3</v>
      </c>
      <c r="K1953">
        <v>0.99511099999999997</v>
      </c>
      <c r="L1953">
        <v>0</v>
      </c>
      <c r="M1953" t="s">
        <v>42</v>
      </c>
    </row>
    <row r="1954" spans="1:25" x14ac:dyDescent="0.25">
      <c r="A1954" t="s">
        <v>170</v>
      </c>
      <c r="B1954">
        <v>537.26300000000003</v>
      </c>
      <c r="C1954">
        <v>533.55700000000002</v>
      </c>
      <c r="D1954">
        <v>533.50599999999997</v>
      </c>
      <c r="E1954">
        <v>524.70699999999999</v>
      </c>
      <c r="F1954">
        <v>22.4682</v>
      </c>
      <c r="G1954">
        <v>0</v>
      </c>
      <c r="H1954">
        <v>49.288499999999999</v>
      </c>
      <c r="I1954">
        <v>0</v>
      </c>
      <c r="J1954">
        <v>1.23087E-3</v>
      </c>
      <c r="K1954">
        <v>0.995116</v>
      </c>
      <c r="L1954">
        <v>0</v>
      </c>
      <c r="M1954" t="s">
        <v>42</v>
      </c>
    </row>
    <row r="1955" spans="1:25" x14ac:dyDescent="0.25">
      <c r="A1955" t="s">
        <v>170</v>
      </c>
      <c r="B1955">
        <v>553.80499999999995</v>
      </c>
      <c r="C1955">
        <v>549.87400000000002</v>
      </c>
      <c r="D1955">
        <v>549.81299999999999</v>
      </c>
      <c r="E1955">
        <v>540.09500000000003</v>
      </c>
      <c r="F1955">
        <v>23.661200000000001</v>
      </c>
      <c r="G1955">
        <v>0</v>
      </c>
      <c r="H1955">
        <v>48.905799999999999</v>
      </c>
      <c r="I1955">
        <v>0</v>
      </c>
      <c r="J1955">
        <v>1.23015E-3</v>
      </c>
      <c r="K1955">
        <v>0.995116</v>
      </c>
      <c r="L1955">
        <v>0</v>
      </c>
      <c r="M1955" t="s">
        <v>42</v>
      </c>
    </row>
    <row r="1956" spans="1:25" x14ac:dyDescent="0.25">
      <c r="A1956" t="s">
        <v>170</v>
      </c>
      <c r="B1956">
        <v>536.16499999999996</v>
      </c>
      <c r="C1956">
        <v>532.447</v>
      </c>
      <c r="D1956">
        <v>532.39599999999996</v>
      </c>
      <c r="E1956">
        <v>523.66399999999999</v>
      </c>
      <c r="F1956">
        <v>22.763999999999999</v>
      </c>
      <c r="G1956">
        <v>0</v>
      </c>
      <c r="H1956">
        <v>48.243899999999996</v>
      </c>
      <c r="I1956">
        <v>0</v>
      </c>
      <c r="J1956">
        <v>1.79065E-3</v>
      </c>
      <c r="K1956">
        <v>0.995116</v>
      </c>
      <c r="L1956">
        <v>0</v>
      </c>
      <c r="M1956" t="s">
        <v>42</v>
      </c>
    </row>
    <row r="1957" spans="1:25" x14ac:dyDescent="0.25">
      <c r="A1957" t="s">
        <v>170</v>
      </c>
      <c r="B1957">
        <v>547.73299999999995</v>
      </c>
      <c r="C1957">
        <v>544.03399999999999</v>
      </c>
      <c r="D1957">
        <v>543.97699999999998</v>
      </c>
      <c r="E1957">
        <v>532.31200000000001</v>
      </c>
      <c r="F1957">
        <v>22.5915</v>
      </c>
      <c r="G1957">
        <v>0</v>
      </c>
      <c r="H1957">
        <v>49.31</v>
      </c>
      <c r="I1957">
        <v>0</v>
      </c>
      <c r="J1957">
        <v>1.2527199999999999E-3</v>
      </c>
      <c r="K1957">
        <v>0.995116</v>
      </c>
      <c r="L1957">
        <v>0</v>
      </c>
      <c r="M1957" t="s">
        <v>42</v>
      </c>
    </row>
    <row r="1958" spans="1:25" x14ac:dyDescent="0.25">
      <c r="A1958" t="s">
        <v>170</v>
      </c>
      <c r="B1958">
        <v>538.95899999999995</v>
      </c>
      <c r="C1958">
        <v>535.31100000000004</v>
      </c>
      <c r="D1958">
        <v>535.255</v>
      </c>
      <c r="E1958">
        <v>526.06799999999998</v>
      </c>
      <c r="F1958">
        <v>23.167400000000001</v>
      </c>
      <c r="G1958">
        <v>0</v>
      </c>
      <c r="H1958">
        <v>49.044400000000003</v>
      </c>
      <c r="I1958">
        <v>0</v>
      </c>
      <c r="J1958">
        <v>1.2540400000000001E-3</v>
      </c>
      <c r="K1958">
        <v>0.99511400000000005</v>
      </c>
      <c r="L1958">
        <v>0</v>
      </c>
      <c r="M1958" t="s">
        <v>42</v>
      </c>
    </row>
    <row r="1959" spans="1:25" x14ac:dyDescent="0.25">
      <c r="A1959" t="s">
        <v>170</v>
      </c>
      <c r="B1959">
        <v>546</v>
      </c>
      <c r="C1959">
        <v>542.37199999999996</v>
      </c>
      <c r="D1959">
        <v>542.31500000000005</v>
      </c>
      <c r="E1959">
        <v>533.50099999999998</v>
      </c>
      <c r="F1959">
        <v>22.7515</v>
      </c>
      <c r="G1959">
        <v>0</v>
      </c>
      <c r="H1959">
        <v>48.542200000000001</v>
      </c>
      <c r="I1959">
        <v>0</v>
      </c>
      <c r="J1959">
        <v>1.2301600000000001E-3</v>
      </c>
      <c r="K1959">
        <v>0.995116</v>
      </c>
      <c r="L1959">
        <v>0</v>
      </c>
      <c r="M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170</v>
      </c>
      <c r="B1960">
        <v>554.55399999999997</v>
      </c>
      <c r="C1960">
        <v>550.92399999999998</v>
      </c>
      <c r="D1960">
        <v>550.86699999999996</v>
      </c>
      <c r="E1960">
        <v>541.89099999999996</v>
      </c>
      <c r="F1960">
        <v>22.542300000000001</v>
      </c>
      <c r="G1960">
        <v>0</v>
      </c>
      <c r="H1960">
        <v>48.380899999999997</v>
      </c>
      <c r="I1960">
        <v>0</v>
      </c>
      <c r="J1960">
        <v>1.23212E-3</v>
      </c>
      <c r="K1960">
        <v>0.99511300000000003</v>
      </c>
      <c r="L1960">
        <v>0</v>
      </c>
      <c r="M1960" t="s">
        <v>42</v>
      </c>
      <c r="R1960">
        <f>AVERAGE(B1911:B1960)</f>
        <v>544.11346000000003</v>
      </c>
      <c r="S1960">
        <f>AVERAGE(C1911:C1960)</f>
        <v>540.35784000000012</v>
      </c>
      <c r="U1960">
        <f>_xlfn.VAR.P(B1911:B1960)</f>
        <v>53.035860008400007</v>
      </c>
      <c r="V1960">
        <f>_xlfn.VAR.P(C1911:C1960)</f>
        <v>53.017316174399987</v>
      </c>
      <c r="X1960">
        <f>1.96*SQRT(U1960)/50</f>
        <v>0.28547683605383428</v>
      </c>
      <c r="Y1960">
        <f>1.96*SQRT(V1960)/50</f>
        <v>0.28542692361834054</v>
      </c>
    </row>
    <row r="1961" spans="1:25" x14ac:dyDescent="0.25">
      <c r="A1961" t="s">
        <v>171</v>
      </c>
      <c r="B1961">
        <v>27305.006799999999</v>
      </c>
      <c r="C1961" t="s">
        <v>36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142" workbookViewId="0">
      <selection activeCell="D184" sqref="D184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10.396019999999908</v>
      </c>
      <c r="E3">
        <f ca="1">OFFSET('84p trace'!$S$56,(A3-1)*56,0)-OFFSET('84p stat'!$H$1,A3*20,0)</f>
        <v>30.9366839999999</v>
      </c>
      <c r="F3">
        <f ca="1">OFFSET('84p stat'!$H$1,A3*20,0)-OFFSET('84p stat'!$K$1,A3*20,0)</f>
        <v>415.89406099999997</v>
      </c>
      <c r="G3">
        <f ca="1">OFFSET('84p stat'!$K$1,A3*20,0)-OFFSET('84p stat'!$N$1,A3*20,0)</f>
        <v>134.55396999999999</v>
      </c>
      <c r="H3">
        <f ca="1">OFFSET('84p stat'!$N$1,A3*20,0)</f>
        <v>365.122905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38.652069190399999</v>
      </c>
      <c r="E4" s="5">
        <f ca="1">OFFSET('84p trace'!$V$56,(A4-1)*56,0)</f>
        <v>39.236718475600021</v>
      </c>
      <c r="F4" s="5">
        <f ca="1">OFFSET('84p stat'!$H$1,A4*20,1)</f>
        <v>2.2932619999999999</v>
      </c>
      <c r="G4" s="5">
        <f ca="1">OFFSET('84p stat'!$K$1,A4*20,1)</f>
        <v>1.025053</v>
      </c>
      <c r="H4" s="5">
        <f ca="1">OFFSET('84p stat'!$N$1,A4*20,1)</f>
        <v>0.57891999999999999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998.54651999999987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6.8963368895999988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4.7245399999999336</v>
      </c>
      <c r="E7">
        <f ca="1">OFFSET('84p trace'!$S$56,(A7-1)*56,0)-OFFSET('84p stat'!$H$1,A7*20,0)</f>
        <v>31.549388000000135</v>
      </c>
      <c r="F7">
        <f ca="1">OFFSET('84p stat'!$H$1,A7*20,0)-OFFSET('84p stat'!$K$1,A7*20,0)</f>
        <v>416.86997900000006</v>
      </c>
      <c r="G7">
        <f ca="1">OFFSET('84p stat'!$K$1,A7*20,0)-OFFSET('84p stat'!$N$1,A7*20,0)</f>
        <v>131.49646999999999</v>
      </c>
      <c r="H7">
        <f ca="1">OFFSET('84p stat'!$N$1,A7*20,0)</f>
        <v>383.01754299999999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18.707468993600028</v>
      </c>
      <c r="E8" s="5">
        <f ca="1">OFFSET('84p trace'!$V$56,(A8-1)*56,0)</f>
        <v>17.359907995600061</v>
      </c>
      <c r="F8" s="5">
        <f ca="1">OFFSET('84p stat'!$H$1,A8*20,1)</f>
        <v>19.593672999999999</v>
      </c>
      <c r="G8" s="5">
        <f ca="1">OFFSET('84p stat'!$K$1,A8*20,1)</f>
        <v>23.726050999999998</v>
      </c>
      <c r="H8" s="5">
        <f ca="1">OFFSET('84p stat'!$N$1,A8*20,1)</f>
        <v>0.12053700000000001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10.370999999999412</v>
      </c>
      <c r="E9">
        <f ca="1">OFFSET('84p trace'!$S$56,(A9-1)*56,0)-OFFSET('84p stat'!$H$1,A9*20,0)</f>
        <v>43.608003000000281</v>
      </c>
      <c r="F9">
        <f ca="1">OFFSET('84p stat'!$H$1,A9*20,0)-OFFSET('84p stat'!$K$1,A9*20,0)</f>
        <v>373.04464100000007</v>
      </c>
      <c r="G9">
        <f ca="1">OFFSET('84p stat'!$K$1,A9*20,0)-OFFSET('84p stat'!$N$1,A9*20,0)</f>
        <v>525.77475100000004</v>
      </c>
      <c r="H9">
        <f ca="1">OFFSET('84p stat'!$N$1,A9*20,0)</f>
        <v>454.03480500000001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21.842065760000111</v>
      </c>
      <c r="E10" s="5">
        <f ca="1">OFFSET('84p trace'!$V$56,(A10-1)*56,0)</f>
        <v>21.994857159999903</v>
      </c>
      <c r="F10" s="5">
        <f ca="1">OFFSET('84p stat'!$H$1,A10*20,1)</f>
        <v>1.3434999999999999</v>
      </c>
      <c r="G10" s="5">
        <f ca="1">OFFSET('84p stat'!$K$1,A10*20,1)</f>
        <v>0.11895500000000001</v>
      </c>
      <c r="H10" s="5">
        <f ca="1">OFFSET('84p stat'!$N$1,A10*20,1)</f>
        <v>1.3979999999999999E-3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10.30140000000074</v>
      </c>
      <c r="E11">
        <f ca="1">OFFSET('84p trace'!$S$56,(A11-1)*56,0)-OFFSET('84p stat'!$H$1,A11*20,0)</f>
        <v>34.384476999999606</v>
      </c>
      <c r="F11">
        <f ca="1">OFFSET('84p stat'!$H$1,A11*20,0)-OFFSET('84p stat'!$K$1,A11*20,0)</f>
        <v>414.08864000000005</v>
      </c>
      <c r="G11">
        <f ca="1">OFFSET('84p stat'!$K$1,A11*20,0)-OFFSET('84p stat'!$N$1,A11*20,0)</f>
        <v>525.69283500000006</v>
      </c>
      <c r="H11">
        <f ca="1">OFFSET('84p stat'!$N$1,A11*20,0)</f>
        <v>462.69684799999999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12.681756360000003</v>
      </c>
      <c r="E12" s="5">
        <f ca="1">OFFSET('84p trace'!$V$56,(A12-1)*56,0)</f>
        <v>11.87616815999999</v>
      </c>
      <c r="F12" s="5">
        <f ca="1">OFFSET('84p stat'!$H$1,A12*20,1)</f>
        <v>0.360512</v>
      </c>
      <c r="G12" s="5">
        <f ca="1">OFFSET('84p stat'!$K$1,A12*20,1)</f>
        <v>4.0029999999999996E-3</v>
      </c>
      <c r="H12" s="5">
        <f ca="1">OFFSET('84p stat'!$N$1,A12*20,1)</f>
        <v>8.7100000000000003E-4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10.475000000000136</v>
      </c>
      <c r="E13">
        <f ca="1">OFFSET('84p trace'!$S$56,(A13-1)*56,0)-OFFSET('84p stat'!$H$1,A13*20,0)</f>
        <v>37.183006999999861</v>
      </c>
      <c r="F13">
        <f ca="1">OFFSET('84p stat'!$H$1,A13*20,0)-OFFSET('84p stat'!$K$1,A13*20,0)</f>
        <v>371.14274399999999</v>
      </c>
      <c r="G13">
        <f ca="1">OFFSET('84p stat'!$K$1,A13*20,0)-OFFSET('84p stat'!$N$1,A13*20,0)</f>
        <v>491.25962900000002</v>
      </c>
      <c r="H13">
        <f ca="1">OFFSET('84p stat'!$N$1,A13*20,0)</f>
        <v>454.02562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25.985816000000042</v>
      </c>
      <c r="E14" s="5">
        <f ca="1">OFFSET('84p trace'!$V$56,(A14-1)*56,0)</f>
        <v>25.58056900000004</v>
      </c>
      <c r="F14" s="5">
        <f ca="1">OFFSET('84p stat'!$H$1,A14*20,1)</f>
        <v>1.062694</v>
      </c>
      <c r="G14" s="5">
        <f ca="1">OFFSET('84p stat'!$K$1,A14*20,1)</f>
        <v>3.5889999999999998E-2</v>
      </c>
      <c r="H14" s="5">
        <f ca="1">OFFSET('84p stat'!$N$1,A14*20,1)</f>
        <v>2.2360000000000001E-3</v>
      </c>
    </row>
    <row r="15" spans="1:8" x14ac:dyDescent="0.25">
      <c r="A15">
        <v>7</v>
      </c>
      <c r="C15" t="str">
        <f ca="1">OFFSET('84p stat'!$A$1,A15*20,0)</f>
        <v>CUDA ant add CPU12</v>
      </c>
      <c r="D15">
        <f ca="1">OFFSET('84p trace'!$R$56,(A15-1)*56,0)-OFFSET('84p trace'!$S$56,(A15-1)*56,0)</f>
        <v>54.16599999999994</v>
      </c>
      <c r="E15">
        <f ca="1">OFFSET('84p trace'!$S$56,(A15-1)*56,0)-OFFSET('84p stat'!$H$1,A15*20,0)</f>
        <v>9.9125249999999596</v>
      </c>
      <c r="F15">
        <f ca="1">OFFSET('84p stat'!$H$1,A15*20,0)-OFFSET('84p stat'!$K$1,A15*20,0)</f>
        <v>414.14589899999987</v>
      </c>
      <c r="G15">
        <f ca="1">OFFSET('84p stat'!$K$1,A15*20,0)-OFFSET('84p stat'!$N$1,A15*20,0)</f>
        <v>580.24961000000008</v>
      </c>
      <c r="H15">
        <f ca="1">OFFSET('84p stat'!$N$1,A15*20,0)</f>
        <v>468.10616599999997</v>
      </c>
    </row>
    <row r="16" spans="1:8" x14ac:dyDescent="0.25">
      <c r="A16">
        <v>7</v>
      </c>
      <c r="C16" t="str">
        <f ca="1">OFFSET('84p stat'!$A$1,A16*20,0)</f>
        <v>CUDA ant add CPU12</v>
      </c>
      <c r="D16" s="5">
        <f ca="1">OFFSET('84p trace'!$U$56,(A16-1)*56,0)</f>
        <v>516.59153395999931</v>
      </c>
      <c r="E16" s="5">
        <f ca="1">OFFSET('84p trace'!$V$56,(A16-1)*56,0)</f>
        <v>118.29038036</v>
      </c>
      <c r="F16" s="5">
        <f ca="1">OFFSET('84p stat'!$H$1,A16*20,1)</f>
        <v>111.38145799999999</v>
      </c>
      <c r="G16" s="5">
        <f ca="1">OFFSET('84p stat'!$K$1,A16*20,1)</f>
        <v>107.970471</v>
      </c>
      <c r="H16" s="5">
        <f ca="1">OFFSET('84p stat'!$N$1,A16*20,1)</f>
        <v>1.1014189999999999</v>
      </c>
    </row>
    <row r="17" spans="1:12" x14ac:dyDescent="0.25">
      <c r="A17">
        <v>8</v>
      </c>
      <c r="C17" t="str">
        <f ca="1">OFFSET('84p stat'!$A$1,A17*20,0)</f>
        <v>CUDA opt</v>
      </c>
      <c r="D17">
        <f ca="1">OFFSET('84p trace'!$R$56,(A17-1)*56,0)-OFFSET('84p trace'!$S$56,(A17-1)*56,0)</f>
        <v>980.47433999999998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2" x14ac:dyDescent="0.25">
      <c r="A18">
        <v>8</v>
      </c>
      <c r="C18" t="str">
        <f ca="1">OFFSET('84p stat'!$A$1,A18*20,0)</f>
        <v>CUDA opt</v>
      </c>
      <c r="D18" s="5">
        <f ca="1">OFFSET('84p trace'!$U$56,(A18-1)*56,0)</f>
        <v>24.481441624400048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2" x14ac:dyDescent="0.25">
      <c r="A19">
        <v>9</v>
      </c>
      <c r="C19" t="str">
        <f ca="1">OFFSET('84p stat'!$A$1,A19*20,0)</f>
        <v>CUDA opt Time</v>
      </c>
      <c r="D19">
        <f ca="1">OFFSET('84p trace'!$R$56,(A19-1)*56,0)-OFFSET('84p trace'!$S$56,(A19-1)*56,0)</f>
        <v>10.509180000000129</v>
      </c>
      <c r="E19">
        <f ca="1">OFFSET('84p trace'!$S$56,(A19-1)*56,0)-OFFSET('84p stat'!$H$1,A19*20,0)</f>
        <v>30.022516000000223</v>
      </c>
      <c r="F19">
        <f ca="1">OFFSET('84p stat'!$H$1,A19*20,0)-OFFSET('84p stat'!$K$1,A19*20,0)</f>
        <v>786.78496399999995</v>
      </c>
      <c r="G19">
        <f ca="1">OFFSET('84p stat'!$K$1,A19*20,0)-OFFSET('84p stat'!$N$1,A19*20,0)</f>
        <v>134.96297999999999</v>
      </c>
      <c r="H19">
        <f ca="1">OFFSET('84p stat'!$N$1,A19*20,0)</f>
        <v>0</v>
      </c>
    </row>
    <row r="20" spans="1:12" x14ac:dyDescent="0.25">
      <c r="A20">
        <v>9</v>
      </c>
      <c r="C20" t="str">
        <f ca="1">OFFSET('84p stat'!$A$1,A20*20,0)</f>
        <v>CUDA opt Time</v>
      </c>
      <c r="D20" s="5">
        <f ca="1">OFFSET('84p trace'!$U$56,(A20-1)*56,0)</f>
        <v>34.477209270399989</v>
      </c>
      <c r="E20" s="5">
        <f ca="1">OFFSET('84p trace'!$V$56,(A20-1)*56,0)</f>
        <v>33.537214368400015</v>
      </c>
      <c r="F20" s="5">
        <f ca="1">OFFSET('84p stat'!$H$1,A20*20,1)</f>
        <v>11.413997999999999</v>
      </c>
      <c r="G20" s="5">
        <f ca="1">OFFSET('84p stat'!$K$1,A20*20,1)</f>
        <v>0.181838</v>
      </c>
      <c r="H20" s="5">
        <f ca="1">OFFSET('84p stat'!$N$1,A20*20,1)</f>
        <v>0</v>
      </c>
    </row>
    <row r="21" spans="1:12" x14ac:dyDescent="0.25">
      <c r="A21">
        <v>10</v>
      </c>
      <c r="C21" t="str">
        <f ca="1">OFFSET('84p stat'!$A$1,A21*20,0)</f>
        <v>CUDA opt non hash</v>
      </c>
      <c r="D21">
        <f ca="1">OFFSET('84p trace'!$R$56,(A21-1)*56,0)-OFFSET('84p trace'!$S$56,(A21-1)*56,0)</f>
        <v>4.6434399999998277</v>
      </c>
      <c r="E21">
        <f ca="1">OFFSET('84p trace'!$S$56,(A21-1)*56,0)-OFFSET('84p stat'!$H$1,A21*20,0)</f>
        <v>33.238642000000141</v>
      </c>
      <c r="F21">
        <f ca="1">OFFSET('84p stat'!$H$1,A21*20,0)-OFFSET('84p stat'!$K$1,A21*20,0)</f>
        <v>807.14255200000002</v>
      </c>
      <c r="G21">
        <f ca="1">OFFSET('84p stat'!$K$1,A21*20,0)-OFFSET('84p stat'!$N$1,A21*20,0)</f>
        <v>78.939605999999998</v>
      </c>
      <c r="H21">
        <f ca="1">OFFSET('84p stat'!$N$1,A21*20,0)</f>
        <v>0</v>
      </c>
    </row>
    <row r="22" spans="1:12" x14ac:dyDescent="0.25">
      <c r="A22">
        <v>10</v>
      </c>
      <c r="C22" t="str">
        <f ca="1">OFFSET('84p stat'!$A$1,A22*20,0)</f>
        <v>CUDA opt non hash</v>
      </c>
      <c r="D22" s="5">
        <f ca="1">OFFSET('84p trace'!$U$56,(A22-1)*56,0)</f>
        <v>25.155496222399943</v>
      </c>
      <c r="E22" s="5">
        <f ca="1">OFFSET('84p trace'!$V$56,(A22-1)*56,0)</f>
        <v>24.680305559999987</v>
      </c>
      <c r="F22" s="5">
        <f ca="1">OFFSET('84p stat'!$H$1,A22*20,1)</f>
        <v>0.82328000000000001</v>
      </c>
      <c r="G22" s="5">
        <f ca="1">OFFSET('84p stat'!$K$1,A22*20,1)</f>
        <v>6.5789999999999998E-3</v>
      </c>
      <c r="H22" s="5">
        <f ca="1">OFFSET('84p stat'!$N$1,A22*20,1)</f>
        <v>0</v>
      </c>
    </row>
    <row r="23" spans="1:12" x14ac:dyDescent="0.25">
      <c r="A23">
        <v>11</v>
      </c>
      <c r="C23" t="str">
        <f ca="1">OFFSET('84p stat'!$A$1,A23*20,0)</f>
        <v>CUDA opt ant</v>
      </c>
      <c r="D23">
        <f ca="1">OFFSET('84p trace'!$R$56,(A23-1)*56,0)-OFFSET('84p trace'!$S$56,(A23-1)*56,0)</f>
        <v>10.544599999999491</v>
      </c>
      <c r="E23">
        <f ca="1">OFFSET('84p trace'!$S$56,(A23-1)*56,0)-OFFSET('84p stat'!$H$1,A23*20,0)</f>
        <v>42.101502000000664</v>
      </c>
      <c r="F23">
        <f ca="1">OFFSET('84p stat'!$H$1,A23*20,0)-OFFSET('84p stat'!$K$1,A23*20,0)</f>
        <v>828.518598</v>
      </c>
      <c r="G23">
        <f ca="1">OFFSET('84p stat'!$K$1,A23*20,0)-OFFSET('84p stat'!$N$1,A23*20,0)</f>
        <v>529.34209999999996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 ant</v>
      </c>
      <c r="D24" s="5">
        <f ca="1">OFFSET('84p trace'!$U$56,(A24-1)*56,0)</f>
        <v>26.168473760000065</v>
      </c>
      <c r="E24" s="5">
        <f ca="1">OFFSET('84p trace'!$V$56,(A24-1)*56,0)</f>
        <v>26.14948916000014</v>
      </c>
      <c r="F24" s="5">
        <f ca="1">OFFSET('84p stat'!$H$1,A24*20,1)</f>
        <v>0.72159799999999996</v>
      </c>
      <c r="G24" s="5">
        <f ca="1">OFFSET('84p stat'!$K$1,A24*20,1)</f>
        <v>2.7590000000000002E-3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ant non hash</v>
      </c>
      <c r="D25">
        <f ca="1">OFFSET('84p trace'!$R$56,(A25-1)*56,0)-OFFSET('84p trace'!$S$56,(A25-1)*56,0)</f>
        <v>10.437200000000075</v>
      </c>
      <c r="E25">
        <f ca="1">OFFSET('84p trace'!$S$56,(A25-1)*56,0)-OFFSET('84p stat'!$H$1,A25*20,0)</f>
        <v>34.203229999999621</v>
      </c>
      <c r="F25">
        <f ca="1">OFFSET('84p stat'!$H$1,A25*20,0)-OFFSET('84p stat'!$K$1,A25*20,0)</f>
        <v>826.31712900000002</v>
      </c>
      <c r="G25">
        <f ca="1">OFFSET('84p stat'!$K$1,A25*20,0)-OFFSET('84p stat'!$N$1,A25*20,0)</f>
        <v>494.58224100000001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ant non hash</v>
      </c>
      <c r="D26" s="5">
        <f ca="1">OFFSET('84p trace'!$U$56,(A26-1)*56,0)</f>
        <v>23.977161959999862</v>
      </c>
      <c r="E26" s="5">
        <f ca="1">OFFSET('84p trace'!$V$56,(A26-1)*56,0)</f>
        <v>22.755003240000036</v>
      </c>
      <c r="F26" s="5">
        <f ca="1">OFFSET('84p stat'!$H$1,A26*20,1)</f>
        <v>0.77071299999999998</v>
      </c>
      <c r="G26" s="5">
        <f ca="1">OFFSET('84p stat'!$K$1,A26*20,1)</f>
        <v>4.5399999999999998E-4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ant par</v>
      </c>
      <c r="D27">
        <f ca="1">OFFSET('84p trace'!$R$56,(A27-1)*56,0)-OFFSET('84p trace'!$S$56,(A27-1)*56,0)</f>
        <v>10.367600000000493</v>
      </c>
      <c r="E27">
        <f ca="1">OFFSET('84p trace'!$S$56,(A27-1)*56,0)-OFFSET('84p stat'!$H$1,A27*20,0)</f>
        <v>37.356288999999833</v>
      </c>
      <c r="F27">
        <f ca="1">OFFSET('84p stat'!$H$1,A27*20,0)-OFFSET('84p stat'!$K$1,A27*20,0)</f>
        <v>881.43278399999997</v>
      </c>
      <c r="G27">
        <f ca="1">OFFSET('84p stat'!$K$1,A27*20,0)-OFFSET('84p stat'!$N$1,A27*20,0)</f>
        <v>529.27352699999994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ant par</v>
      </c>
      <c r="D28" s="5">
        <f ca="1">OFFSET('84p trace'!$U$56,(A28-1)*56,0)</f>
        <v>24.796377959999987</v>
      </c>
      <c r="E28" s="5">
        <f ca="1">OFFSET('84p trace'!$V$56,(A28-1)*56,0)</f>
        <v>23.685115239999973</v>
      </c>
      <c r="F28" s="5">
        <f ca="1">OFFSET('84p stat'!$H$1,A28*20,1)</f>
        <v>0.80841700000000005</v>
      </c>
      <c r="G28" s="5">
        <f ca="1">OFFSET('84p stat'!$K$1,A28*20,1)</f>
        <v>2.7060000000000001E-3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10.396019999999908</v>
      </c>
      <c r="E31" s="5">
        <f ca="1">OFFSET('84p trace'!$S$56,(A31-1)*56,0)-OFFSET('84p stat'!$H$1,A31*20,0)</f>
        <v>30.9366839999999</v>
      </c>
      <c r="F31" s="5">
        <f ca="1">OFFSET('84p stat'!$H$1,A31*20,0)-OFFSET('84p stat'!$K$1,A31*20,0)</f>
        <v>415.89406099999997</v>
      </c>
      <c r="G31" s="5">
        <f ca="1">OFFSET('84p stat'!$K$1,A31*20,0)-OFFSET('84p stat'!$N$1,A31*20,0)</f>
        <v>134.55396999999999</v>
      </c>
      <c r="H31" s="5">
        <f ca="1">OFFSET('84p stat'!$N$1,A31*20,0)</f>
        <v>365.122905</v>
      </c>
      <c r="I31" s="5"/>
      <c r="J31" s="5">
        <f ca="1">SUM(D31:H31)</f>
        <v>956.90363999999977</v>
      </c>
      <c r="K31" s="10">
        <f ca="1">G31/J31</f>
        <v>0.14061391803254089</v>
      </c>
      <c r="L31">
        <f ca="1">$K$29*POWER(K31,2)*SQRT(G138/(POWER(G31,2)*$L$29)+J138/(POWER(J31,2)*$L$29))</f>
        <v>6.6207897336379557E-5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998.54651999999987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43" ca="1" si="0">SUM(D32:H32)</f>
        <v>998.54651999999987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4.7245399999999336</v>
      </c>
      <c r="E33" s="5">
        <f ca="1">OFFSET('84p trace'!$S$56,(A33-1)*56,0)-OFFSET('84p stat'!$H$1,A33*20,0)</f>
        <v>31.549388000000135</v>
      </c>
      <c r="F33" s="5">
        <f ca="1">OFFSET('84p stat'!$H$1,A33*20,0)-OFFSET('84p stat'!$K$1,A33*20,0)</f>
        <v>416.86997900000006</v>
      </c>
      <c r="G33" s="5">
        <f ca="1">OFFSET('84p stat'!$K$1,A33*20,0)-OFFSET('84p stat'!$N$1,A33*20,0)</f>
        <v>131.49646999999999</v>
      </c>
      <c r="H33" s="5">
        <f ca="1">OFFSET('84p stat'!$N$1,A33*20,0)</f>
        <v>383.01754299999999</v>
      </c>
      <c r="I33" s="5"/>
      <c r="J33" s="5">
        <f t="shared" ca="1" si="0"/>
        <v>967.6579200000001</v>
      </c>
      <c r="K33" s="10">
        <f t="shared" ca="1" si="1"/>
        <v>0.13589148322167402</v>
      </c>
      <c r="L33">
        <f ca="1">$K$29*POWER(K33,2)*SQRT(G140/(POWER(G33,2)*$L$29)+J140/(POWER(J33,2)*$L$29))</f>
        <v>1.9538553783547382E-4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10.370999999999412</v>
      </c>
      <c r="E34" s="5">
        <f ca="1">OFFSET('84p trace'!$S$56,(A34-1)*56,0)-OFFSET('84p stat'!$H$1,A34*20,0)</f>
        <v>43.608003000000281</v>
      </c>
      <c r="F34" s="5">
        <f ca="1">OFFSET('84p stat'!$H$1,A34*20,0)-OFFSET('84p stat'!$K$1,A34*20,0)</f>
        <v>373.04464100000007</v>
      </c>
      <c r="G34" s="5">
        <f ca="1">OFFSET('84p stat'!$K$1,A34*20,0)-OFFSET('84p stat'!$N$1,A34*20,0)</f>
        <v>525.77475100000004</v>
      </c>
      <c r="H34" s="5">
        <f ca="1">OFFSET('84p stat'!$N$1,A34*20,0)</f>
        <v>454.03480500000001</v>
      </c>
      <c r="I34" s="5"/>
      <c r="J34" s="5">
        <f t="shared" ca="1" si="0"/>
        <v>1406.8331999999998</v>
      </c>
      <c r="K34" s="10">
        <f t="shared" ca="1" si="1"/>
        <v>0.37372927437310982</v>
      </c>
      <c r="L34">
        <f ca="1">$K$29*POWER(K34,2)*SQRT(G141/(POWER(G34,2)*$L$29)+J141/(POWER(J34,2)*$L$29))</f>
        <v>1.8695626803034911E-4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10.30140000000074</v>
      </c>
      <c r="E35" s="5">
        <f ca="1">OFFSET('84p trace'!$S$56,(A35-1)*56,0)-OFFSET('84p stat'!$H$1,A35*20,0)</f>
        <v>34.384476999999606</v>
      </c>
      <c r="F35" s="5">
        <f ca="1">OFFSET('84p stat'!$H$1,A35*20,0)-OFFSET('84p stat'!$K$1,A35*20,0)</f>
        <v>414.08864000000005</v>
      </c>
      <c r="G35" s="5">
        <f ca="1">OFFSET('84p stat'!$K$1,A35*20,0)-OFFSET('84p stat'!$N$1,A35*20,0)</f>
        <v>525.69283500000006</v>
      </c>
      <c r="H35" s="5">
        <f ca="1">OFFSET('84p stat'!$N$1,A35*20,0)</f>
        <v>462.69684799999999</v>
      </c>
      <c r="I35" s="5"/>
      <c r="J35" s="5">
        <f t="shared" ca="1" si="0"/>
        <v>1447.1642000000004</v>
      </c>
      <c r="K35" s="10">
        <f ca="1">E35/J35</f>
        <v>2.3759900224176081E-2</v>
      </c>
      <c r="L35">
        <f ca="1">$K$29*POWER(K35,2)*SQRT(E142/(POWER(E35,2)*$L$29)+J142/(POWER(J35,2)*$L$29))</f>
        <v>1.5692536542733804E-5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10.475000000000136</v>
      </c>
      <c r="E36" s="5">
        <f ca="1">OFFSET('84p trace'!$S$56,(A36-1)*56,0)-OFFSET('84p stat'!$H$1,A36*20,0)</f>
        <v>37.183006999999861</v>
      </c>
      <c r="F36" s="5">
        <f ca="1">OFFSET('84p stat'!$H$1,A36*20,0)-OFFSET('84p stat'!$K$1,A36*20,0)</f>
        <v>371.14274399999999</v>
      </c>
      <c r="G36" s="5">
        <f ca="1">OFFSET('84p stat'!$K$1,A36*20,0)-OFFSET('84p stat'!$N$1,A36*20,0)</f>
        <v>491.25962900000002</v>
      </c>
      <c r="H36" s="5">
        <f ca="1">OFFSET('84p stat'!$N$1,A36*20,0)</f>
        <v>454.02562</v>
      </c>
      <c r="I36" s="5"/>
      <c r="J36" s="5">
        <f t="shared" ca="1" si="0"/>
        <v>1364.086</v>
      </c>
      <c r="K36" s="10">
        <f ca="1">E36/J36</f>
        <v>2.7258550413976731E-2</v>
      </c>
      <c r="L36">
        <f ca="1">$K$29*POWER(K36,2)*SQRT(E143/(POWER(E36,2)*$L$29)+J143/(POWER(J36,2)*$L$29))</f>
        <v>2.8036197661000158E-5</v>
      </c>
    </row>
    <row r="37" spans="1:12" x14ac:dyDescent="0.25">
      <c r="A37">
        <v>7</v>
      </c>
      <c r="C37" t="str">
        <f ca="1">OFFSET('84p stat'!$A$1,A37*20,0)</f>
        <v>CUDA ant add CPU12</v>
      </c>
      <c r="D37" s="5">
        <f ca="1">OFFSET('84p trace'!$R$56,(A37-1)*56,0)-OFFSET('84p trace'!$S$56,(A37-1)*56,0)</f>
        <v>54.16599999999994</v>
      </c>
      <c r="E37" s="5">
        <f ca="1">OFFSET('84p trace'!$S$56,(A37-1)*56,0)-OFFSET('84p stat'!$H$1,A37*20,0)</f>
        <v>9.9125249999999596</v>
      </c>
      <c r="F37" s="5">
        <f ca="1">OFFSET('84p stat'!$H$1,A37*20,0)-OFFSET('84p stat'!$K$1,A37*20,0)</f>
        <v>414.14589899999987</v>
      </c>
      <c r="G37" s="5">
        <f ca="1">OFFSET('84p stat'!$K$1,A37*20,0)-OFFSET('84p stat'!$N$1,A37*20,0)</f>
        <v>580.24961000000008</v>
      </c>
      <c r="H37" s="5">
        <f ca="1">OFFSET('84p stat'!$N$1,A37*20,0)</f>
        <v>468.10616599999997</v>
      </c>
      <c r="I37" s="5"/>
      <c r="J37" s="5">
        <f t="shared" ca="1" si="0"/>
        <v>1526.5801999999999</v>
      </c>
      <c r="K37" s="10">
        <f t="shared" ca="1" si="1"/>
        <v>0.38009769155921197</v>
      </c>
      <c r="L37">
        <f t="shared" ref="L37:L59" ca="1" si="2">$K$29*POWER(K37,2)*SQRT(G144/(POWER(G37,2)*$L$29)+J144/(POWER(J37,2)*$L$29))</f>
        <v>1.0501801690697028E-3</v>
      </c>
    </row>
    <row r="38" spans="1:12" x14ac:dyDescent="0.25">
      <c r="A38">
        <v>8</v>
      </c>
      <c r="C38" t="str">
        <f ca="1">OFFSET('84p stat'!$A$1,A38*20,0)</f>
        <v>CUDA opt</v>
      </c>
      <c r="D38" s="5">
        <f ca="1">OFFSET('84p trace'!$R$56,(A38-1)*56,0)-OFFSET('84p trace'!$S$56,(A38-1)*56,0)</f>
        <v>980.47433999999998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980.47433999999998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OFFSET('84p stat'!$A$1,A39*20,0)</f>
        <v>CUDA opt Time</v>
      </c>
      <c r="D39" s="5">
        <f ca="1">OFFSET('84p trace'!$R$56,(A39-1)*56,0)-OFFSET('84p trace'!$S$56,(A39-1)*56,0)</f>
        <v>10.509180000000129</v>
      </c>
      <c r="E39" s="5">
        <f ca="1">OFFSET('84p trace'!$S$56,(A39-1)*56,0)-OFFSET('84p stat'!$H$1,A39*20,0)</f>
        <v>30.022516000000223</v>
      </c>
      <c r="F39" s="5">
        <f ca="1">OFFSET('84p stat'!$H$1,A39*20,0)-OFFSET('84p stat'!$K$1,A39*20,0)</f>
        <v>786.78496399999995</v>
      </c>
      <c r="G39" s="5">
        <f ca="1">OFFSET('84p stat'!$K$1,A39*20,0)-OFFSET('84p stat'!$N$1,A39*20,0)</f>
        <v>134.96297999999999</v>
      </c>
      <c r="H39" s="5">
        <f ca="1">OFFSET('84p stat'!$N$1,A39*20,0)</f>
        <v>0</v>
      </c>
      <c r="I39" s="5"/>
      <c r="J39" s="5">
        <f t="shared" ca="1" si="0"/>
        <v>962.27964000000031</v>
      </c>
      <c r="K39" s="10">
        <f t="shared" ca="1" si="1"/>
        <v>0.14025338829781325</v>
      </c>
      <c r="L39">
        <f t="shared" ca="1" si="2"/>
        <v>5.3411591334937214E-5</v>
      </c>
    </row>
    <row r="40" spans="1:12" x14ac:dyDescent="0.25">
      <c r="A40">
        <v>10</v>
      </c>
      <c r="C40" t="str">
        <f ca="1">OFFSET('84p stat'!$A$1,A40*20,0)</f>
        <v>CUDA opt non hash</v>
      </c>
      <c r="D40" s="5">
        <f ca="1">OFFSET('84p trace'!$R$56,(A40-1)*56,0)-OFFSET('84p trace'!$S$56,(A40-1)*56,0)</f>
        <v>4.6434399999998277</v>
      </c>
      <c r="E40" s="5">
        <f ca="1">OFFSET('84p trace'!$S$56,(A40-1)*56,0)-OFFSET('84p stat'!$H$1,A40*20,0)</f>
        <v>33.238642000000141</v>
      </c>
      <c r="F40" s="5">
        <f ca="1">OFFSET('84p stat'!$H$1,A40*20,0)-OFFSET('84p stat'!$K$1,A40*20,0)</f>
        <v>807.14255200000002</v>
      </c>
      <c r="G40" s="5">
        <f ca="1">OFFSET('84p stat'!$K$1,A40*20,0)-OFFSET('84p stat'!$N$1,A40*20,0)</f>
        <v>78.939605999999998</v>
      </c>
      <c r="H40" s="5">
        <f ca="1">OFFSET('84p stat'!$N$1,A40*20,0)</f>
        <v>0</v>
      </c>
      <c r="I40" s="5"/>
      <c r="J40" s="5">
        <f t="shared" ca="1" si="0"/>
        <v>923.96424000000002</v>
      </c>
      <c r="K40" s="10">
        <f t="shared" ca="1" si="1"/>
        <v>8.5435780501635E-2</v>
      </c>
      <c r="L40">
        <f t="shared" ca="1" si="2"/>
        <v>1.5724663198466329E-5</v>
      </c>
    </row>
    <row r="41" spans="1:12" x14ac:dyDescent="0.25">
      <c r="A41">
        <v>11</v>
      </c>
      <c r="C41" t="str">
        <f ca="1">OFFSET('84p stat'!$A$1,A41*20,0)</f>
        <v>CUDA opt ant</v>
      </c>
      <c r="D41" s="5">
        <f ca="1">OFFSET('84p trace'!$R$56,(A41-1)*56,0)-OFFSET('84p trace'!$S$56,(A41-1)*56,0)</f>
        <v>10.544599999999491</v>
      </c>
      <c r="E41" s="5">
        <f ca="1">OFFSET('84p trace'!$S$56,(A41-1)*56,0)-OFFSET('84p stat'!$H$1,A41*20,0)</f>
        <v>42.101502000000664</v>
      </c>
      <c r="F41" s="5">
        <f ca="1">OFFSET('84p stat'!$H$1,A41*20,0)-OFFSET('84p stat'!$K$1,A41*20,0)</f>
        <v>828.518598</v>
      </c>
      <c r="G41" s="5">
        <f ca="1">OFFSET('84p stat'!$K$1,A41*20,0)-OFFSET('84p stat'!$N$1,A41*20,0)</f>
        <v>529.34209999999996</v>
      </c>
      <c r="H41" s="5">
        <f ca="1">OFFSET('84p stat'!$N$1,A41*20,0)</f>
        <v>0</v>
      </c>
      <c r="I41" s="5"/>
      <c r="J41" s="5">
        <f t="shared" ca="1" si="0"/>
        <v>1410.5068000000001</v>
      </c>
      <c r="K41" s="10">
        <f t="shared" ca="1" si="1"/>
        <v>0.37528503939151509</v>
      </c>
      <c r="L41">
        <f t="shared" ca="1" si="2"/>
        <v>2.016089587021881E-4</v>
      </c>
    </row>
    <row r="42" spans="1:12" x14ac:dyDescent="0.25">
      <c r="A42">
        <v>12</v>
      </c>
      <c r="C42" t="str">
        <f ca="1">OFFSET('84p stat'!$A$1,A42*20,0)</f>
        <v>CUDA opt ant non hash</v>
      </c>
      <c r="D42" s="5">
        <f ca="1">OFFSET('84p trace'!$R$56,(A42-1)*56,0)-OFFSET('84p trace'!$S$56,(A42-1)*56,0)</f>
        <v>10.437200000000075</v>
      </c>
      <c r="E42" s="5">
        <f ca="1">OFFSET('84p trace'!$S$56,(A42-1)*56,0)-OFFSET('84p stat'!$H$1,A42*20,0)</f>
        <v>34.203229999999621</v>
      </c>
      <c r="F42" s="5">
        <f ca="1">OFFSET('84p stat'!$H$1,A42*20,0)-OFFSET('84p stat'!$K$1,A42*20,0)</f>
        <v>826.31712900000002</v>
      </c>
      <c r="G42" s="5">
        <f ca="1">OFFSET('84p stat'!$K$1,A42*20,0)-OFFSET('84p stat'!$N$1,A42*20,0)</f>
        <v>494.58224100000001</v>
      </c>
      <c r="H42" s="5">
        <f ca="1">OFFSET('84p stat'!$N$1,A42*20,0)</f>
        <v>0</v>
      </c>
      <c r="I42" s="5"/>
      <c r="J42" s="5">
        <f t="shared" ca="1" si="0"/>
        <v>1365.5397999999998</v>
      </c>
      <c r="K42" s="10">
        <f t="shared" ca="1" si="1"/>
        <v>0.36218808195850466</v>
      </c>
      <c r="L42">
        <f t="shared" ca="1" si="2"/>
        <v>1.8353245538622111E-4</v>
      </c>
    </row>
    <row r="43" spans="1:12" x14ac:dyDescent="0.25">
      <c r="A43">
        <v>13</v>
      </c>
      <c r="C43" t="str">
        <f ca="1">OFFSET('84p stat'!$A$1,A43*20,0)</f>
        <v>CUDA opt ant par</v>
      </c>
      <c r="D43" s="5">
        <f ca="1">OFFSET('84p trace'!$R$56,(A43-1)*56,0)-OFFSET('84p trace'!$S$56,(A43-1)*56,0)</f>
        <v>10.367600000000493</v>
      </c>
      <c r="E43" s="5">
        <f ca="1">OFFSET('84p trace'!$S$56,(A43-1)*56,0)-OFFSET('84p stat'!$H$1,A43*20,0)</f>
        <v>37.356288999999833</v>
      </c>
      <c r="F43" s="5">
        <f ca="1">OFFSET('84p stat'!$H$1,A43*20,0)-OFFSET('84p stat'!$K$1,A43*20,0)</f>
        <v>881.43278399999997</v>
      </c>
      <c r="G43" s="5">
        <f ca="1">OFFSET('84p stat'!$K$1,A43*20,0)-OFFSET('84p stat'!$N$1,A43*20,0)</f>
        <v>529.27352699999994</v>
      </c>
      <c r="H43" s="5">
        <f ca="1">OFFSET('84p stat'!$N$1,A43*20,0)</f>
        <v>0</v>
      </c>
      <c r="I43" s="5"/>
      <c r="J43" s="5">
        <f t="shared" ca="1" si="0"/>
        <v>1458.4302000000002</v>
      </c>
      <c r="K43" s="10">
        <f t="shared" ca="1" si="1"/>
        <v>0.36290631324008504</v>
      </c>
      <c r="L43">
        <f t="shared" ca="1" si="2"/>
        <v>1.7577450996783095E-4</v>
      </c>
    </row>
    <row r="44" spans="1:12" x14ac:dyDescent="0.25">
      <c r="A44">
        <v>14</v>
      </c>
      <c r="C44" t="str">
        <f ca="1">OFFSET('84p stat'!$A$1,A44*20,0)</f>
        <v>non CUDA Time</v>
      </c>
      <c r="D44" s="5">
        <f ca="1">OFFSET('84p trace'!$R$56,(A44-1)*56,0)-OFFSET('84p trace'!$S$56,(A44-1)*56,0)</f>
        <v>69.287100000000009</v>
      </c>
      <c r="E44" s="5">
        <f ca="1">OFFSET('84p trace'!$S$56,(A44-1)*56,0)-OFFSET('84p stat'!$H$1,A44*20,0)</f>
        <v>7.8310999999985142E-2</v>
      </c>
      <c r="F44" s="5">
        <f ca="1">OFFSET('84p stat'!$H$1,A44*20,0)-OFFSET('84p stat'!$K$1,A44*20,0)</f>
        <v>9.6645630000000438</v>
      </c>
      <c r="G44" s="5">
        <f ca="1">OFFSET('84p stat'!$K$1,A44*20,0)-OFFSET('84p stat'!$N$1,A44*20,0)</f>
        <v>597.47935399999994</v>
      </c>
      <c r="H44" s="5">
        <f ca="1">OFFSET('84p stat'!$N$1,A44*20,0)</f>
        <v>21.306812000000001</v>
      </c>
      <c r="I44" s="5"/>
      <c r="J44" s="5">
        <f t="shared" ref="J44:J59" ca="1" si="4">SUM(D44:H44)</f>
        <v>697.81614000000002</v>
      </c>
      <c r="K44" s="10">
        <f t="shared" ref="K44:K59" ca="1" si="5">G44/J44</f>
        <v>0.85621314806504756</v>
      </c>
      <c r="L44">
        <f t="shared" ca="1" si="2"/>
        <v>1.6417895168386019E-2</v>
      </c>
    </row>
    <row r="45" spans="1:12" x14ac:dyDescent="0.25">
      <c r="A45">
        <v>15</v>
      </c>
      <c r="C45" t="str">
        <f ca="1">OFFSET('84p stat'!$A$1,A45*20,0)</f>
        <v>non CUDA</v>
      </c>
      <c r="D45" s="5">
        <f ca="1">OFFSET('84p trace'!$R$56,(A45-1)*56,0)-OFFSET('84p trace'!$S$56,(A45-1)*56,0)</f>
        <v>585.85025999999982</v>
      </c>
      <c r="E45" s="5">
        <f ca="1">OFFSET('84p trace'!$S$56,(A45-1)*56,0)-OFFSET('84p stat'!$H$1,A45*20,0)</f>
        <v>0</v>
      </c>
      <c r="F45" s="5">
        <f ca="1">OFFSET('84p stat'!$H$1,A45*20,0)-OFFSET('84p stat'!$K$1,A45*20,0)</f>
        <v>0</v>
      </c>
      <c r="G45" s="5">
        <f ca="1">OFFSET('84p stat'!$K$1,A45*20,0)-OFFSET('84p stat'!$N$1,A45*20,0)</f>
        <v>0</v>
      </c>
      <c r="H45" s="5">
        <f ca="1">OFFSET('84p stat'!$N$1,A45*20,0)</f>
        <v>0</v>
      </c>
      <c r="I45" s="5"/>
      <c r="J45" s="5">
        <f t="shared" ca="1" si="4"/>
        <v>585.85025999999982</v>
      </c>
      <c r="K45" s="10">
        <f t="shared" ca="1" si="5"/>
        <v>0</v>
      </c>
      <c r="L45" t="e">
        <f t="shared" ca="1" si="2"/>
        <v>#DIV/0!</v>
      </c>
    </row>
    <row r="46" spans="1:12" x14ac:dyDescent="0.25">
      <c r="A46">
        <v>16</v>
      </c>
      <c r="C46" t="str">
        <f ca="1">OFFSET('84p stat'!$A$1,A46*20,0)</f>
        <v>non CUDA non hash</v>
      </c>
      <c r="D46" s="5">
        <f ca="1">OFFSET('84p trace'!$R$56,(A46-1)*56,0)-OFFSET('84p trace'!$S$56,(A46-1)*56,0)</f>
        <v>3.8635000000000446</v>
      </c>
      <c r="E46" s="5">
        <f ca="1">OFFSET('84p trace'!$S$56,(A46-1)*56,0)-OFFSET('84p stat'!$H$1,A46*20,0)</f>
        <v>6.3287000000059379E-2</v>
      </c>
      <c r="F46" s="5">
        <f ca="1">OFFSET('84p stat'!$H$1,A46*20,0)-OFFSET('84p stat'!$K$1,A46*20,0)</f>
        <v>9.0385880000000043</v>
      </c>
      <c r="G46" s="5">
        <f ca="1">OFFSET('84p stat'!$K$1,A46*20,0)-OFFSET('84p stat'!$N$1,A46*20,0)</f>
        <v>442.40824399999997</v>
      </c>
      <c r="H46" s="5">
        <f ca="1">OFFSET('84p stat'!$N$1,A46*20,0)</f>
        <v>20.133300999999999</v>
      </c>
      <c r="I46" s="5"/>
      <c r="J46" s="5">
        <f t="shared" ca="1" si="4"/>
        <v>475.50692000000009</v>
      </c>
      <c r="K46" s="10">
        <f t="shared" ca="1" si="5"/>
        <v>0.9303928615802266</v>
      </c>
      <c r="L46">
        <f t="shared" ca="1" si="2"/>
        <v>9.914515410038318E-3</v>
      </c>
    </row>
    <row r="47" spans="1:12" x14ac:dyDescent="0.25">
      <c r="A47">
        <v>17</v>
      </c>
      <c r="C47" t="str">
        <f ca="1">OFFSET('84p stat'!$A$1,A47*20,0)</f>
        <v>Classic ACO</v>
      </c>
      <c r="D47" s="5">
        <f ca="1">OFFSET('84p trace'!$R$56,(A47-1)*56,0)-OFFSET('84p trace'!$S$56,(A47-1)*56,0)</f>
        <v>4661.4159999999956</v>
      </c>
      <c r="E47" s="5">
        <f ca="1">OFFSET('84p trace'!$S$56,(A47-1)*56,0)-OFFSET('84p stat'!$H$1,A47*20,0)</f>
        <v>45.547703000000183</v>
      </c>
      <c r="F47" s="5">
        <f ca="1">OFFSET('84p stat'!$H$1,A47*20,0)-OFFSET('84p stat'!$K$1,A47*20,0)</f>
        <v>20.537401999999929</v>
      </c>
      <c r="G47" s="5">
        <f ca="1">OFFSET('84p stat'!$K$1,A47*20,0)-OFFSET('84p stat'!$N$1,A47*20,0)</f>
        <v>11559.786784999998</v>
      </c>
      <c r="H47" s="5">
        <f ca="1">OFFSET('84p stat'!$N$1,A47*20,0)</f>
        <v>73.580110000000005</v>
      </c>
      <c r="I47" s="5"/>
      <c r="J47" s="5">
        <f t="shared" ca="1" si="4"/>
        <v>16360.867999999995</v>
      </c>
      <c r="K47" s="10">
        <f t="shared" ca="1" si="5"/>
        <v>0.7065509473580498</v>
      </c>
      <c r="L47">
        <f t="shared" ca="1" si="2"/>
        <v>4.7547656192998052E-3</v>
      </c>
    </row>
    <row r="48" spans="1:12" x14ac:dyDescent="0.25">
      <c r="A48">
        <v>18</v>
      </c>
      <c r="C48" t="str">
        <f ca="1">OFFSET('84p stat'!$A$1,A48*20,0)</f>
        <v>Classic ACO non hash</v>
      </c>
      <c r="D48" s="5">
        <f ca="1">OFFSET('84p trace'!$R$56,(A48-1)*56,0)-OFFSET('84p trace'!$S$56,(A48-1)*56,0)</f>
        <v>5.047999999997046</v>
      </c>
      <c r="E48" s="5">
        <f ca="1">OFFSET('84p trace'!$S$56,(A48-1)*56,0)-OFFSET('84p stat'!$H$1,A48*20,0)</f>
        <v>44.882516000001488</v>
      </c>
      <c r="F48" s="5">
        <f ca="1">OFFSET('84p stat'!$H$1,A48*20,0)-OFFSET('84p stat'!$K$1,A48*20,0)</f>
        <v>20.244881999999052</v>
      </c>
      <c r="G48" s="5">
        <f ca="1">OFFSET('84p stat'!$K$1,A48*20,0)-OFFSET('84p stat'!$N$1,A48*20,0)</f>
        <v>11191.207582000001</v>
      </c>
      <c r="H48" s="5">
        <f ca="1">OFFSET('84p stat'!$N$1,A48*20,0)</f>
        <v>74.429019999999994</v>
      </c>
      <c r="I48" s="5"/>
      <c r="J48" s="5">
        <f t="shared" ca="1" si="4"/>
        <v>11335.811999999998</v>
      </c>
      <c r="K48" s="10">
        <f t="shared" ca="1" si="5"/>
        <v>0.98724357655190498</v>
      </c>
      <c r="L48">
        <f t="shared" ca="1" si="2"/>
        <v>6.4610254493234279E-3</v>
      </c>
    </row>
    <row r="49" spans="1:12" x14ac:dyDescent="0.25">
      <c r="A49">
        <v>19</v>
      </c>
      <c r="C49" t="str">
        <f ca="1">OFFSET('84p stat'!$A$1,A49*20,0)</f>
        <v>omp</v>
      </c>
      <c r="D49" s="5">
        <f ca="1">OFFSET('84p trace'!$R$56,(A49-1)*56,0)-OFFSET('84p trace'!$S$56,(A49-1)*56,0)</f>
        <v>66.293019999999728</v>
      </c>
      <c r="E49" s="5">
        <f ca="1">OFFSET('84p trace'!$S$56,(A49-1)*56,0)-OFFSET('84p stat'!$H$1,A49*20,0)</f>
        <v>6.5526000000090789E-2</v>
      </c>
      <c r="F49" s="5">
        <f ca="1">OFFSET('84p stat'!$H$1,A49*20,0)-OFFSET('84p stat'!$K$1,A49*20,0)</f>
        <v>9.1350610000000643</v>
      </c>
      <c r="G49" s="5">
        <f ca="1">OFFSET('84p stat'!$K$1,A49*20,0)-OFFSET('84p stat'!$N$1,A49*20,0)</f>
        <v>495.07187199999993</v>
      </c>
      <c r="H49" s="5">
        <f ca="1">OFFSET('84p stat'!$N$1,A49*20,0)</f>
        <v>20.737901000000001</v>
      </c>
      <c r="I49" s="5"/>
      <c r="J49" s="5">
        <f t="shared" ca="1" si="4"/>
        <v>591.30337999999983</v>
      </c>
      <c r="K49" s="10">
        <f t="shared" ca="1" si="5"/>
        <v>0.83725527156634905</v>
      </c>
      <c r="L49">
        <f t="shared" ca="1" si="2"/>
        <v>1.1520033785152326E-2</v>
      </c>
    </row>
    <row r="50" spans="1:12" x14ac:dyDescent="0.25">
      <c r="A50">
        <v>20</v>
      </c>
      <c r="C50" t="str">
        <f ca="1">OFFSET('84p stat'!$A$1,A50*20,0)</f>
        <v>omp non hash</v>
      </c>
      <c r="D50" s="5">
        <f ca="1">OFFSET('84p trace'!$R$56,(A50-1)*56,0)-OFFSET('84p trace'!$S$56,(A50-1)*56,0)</f>
        <v>4.0377799999998842</v>
      </c>
      <c r="E50" s="5">
        <f ca="1">OFFSET('84p trace'!$S$56,(A50-1)*56,0)-OFFSET('84p stat'!$H$1,A50*20,0)</f>
        <v>6.6176000000041313E-2</v>
      </c>
      <c r="F50" s="5">
        <f ca="1">OFFSET('84p stat'!$H$1,A50*20,0)-OFFSET('84p stat'!$K$1,A50*20,0)</f>
        <v>9.1129229999999666</v>
      </c>
      <c r="G50" s="5">
        <f ca="1">OFFSET('84p stat'!$K$1,A50*20,0)-OFFSET('84p stat'!$N$1,A50*20,0)</f>
        <v>423.11423300000001</v>
      </c>
      <c r="H50" s="5">
        <f ca="1">OFFSET('84p stat'!$N$1,A50*20,0)</f>
        <v>20.752568</v>
      </c>
      <c r="I50" s="5"/>
      <c r="J50" s="5">
        <f t="shared" ca="1" si="4"/>
        <v>457.0836799999999</v>
      </c>
      <c r="K50" s="10">
        <f t="shared" ca="1" si="5"/>
        <v>0.92568221425013486</v>
      </c>
      <c r="L50">
        <f t="shared" ca="1" si="2"/>
        <v>1.2763292200443171E-2</v>
      </c>
    </row>
    <row r="51" spans="1:12" x14ac:dyDescent="0.25">
      <c r="A51">
        <v>21</v>
      </c>
      <c r="C51" t="str">
        <f ca="1">OFFSET('84p stat'!$A$1,A51*20,0)</f>
        <v>non CUDA transp Time</v>
      </c>
      <c r="D51" s="5">
        <f ca="1">OFFSET('84p trace'!$R$56,(A51-1)*56,0)-OFFSET('84p trace'!$S$56,(A51-1)*56,0)</f>
        <v>65.084620000000427</v>
      </c>
      <c r="E51" s="5">
        <f ca="1">OFFSET('84p trace'!$S$56,(A51-1)*56,0)-OFFSET('84p stat'!$H$1,A51*20,0)</f>
        <v>6.157499999983429E-2</v>
      </c>
      <c r="F51" s="5">
        <f ca="1">OFFSET('84p stat'!$H$1,A51*20,0)-OFFSET('84p stat'!$K$1,A51*20,0)</f>
        <v>10.755423999999948</v>
      </c>
      <c r="G51" s="5">
        <f ca="1">OFFSET('84p stat'!$K$1,A51*20,0)-OFFSET('84p stat'!$N$1,A51*20,0)</f>
        <v>567.060113</v>
      </c>
      <c r="H51" s="5">
        <f ca="1">OFFSET('84p stat'!$N$1,A51*20,0)</f>
        <v>22.917487999999999</v>
      </c>
      <c r="I51" s="5"/>
      <c r="J51" s="5">
        <f t="shared" ca="1" si="4"/>
        <v>665.87922000000026</v>
      </c>
      <c r="K51" s="10">
        <f t="shared" ca="1" si="5"/>
        <v>0.85159604920543963</v>
      </c>
      <c r="L51">
        <f t="shared" ca="1" si="2"/>
        <v>8.5611544427999647E-3</v>
      </c>
    </row>
    <row r="52" spans="1:12" x14ac:dyDescent="0.25">
      <c r="A52">
        <v>22</v>
      </c>
      <c r="C52" t="str">
        <f ca="1">OFFSET('84p stat'!$A$1,A52*20,0)</f>
        <v>non CUDA transp</v>
      </c>
      <c r="D52" s="5">
        <f ca="1">OFFSET('84p trace'!$R$56,(A52-1)*56,0)-OFFSET('84p trace'!$S$56,(A52-1)*56,0)</f>
        <v>632.42012</v>
      </c>
      <c r="E52" s="5">
        <f ca="1">OFFSET('84p trace'!$S$56,(A52-1)*56,0)-OFFSET('84p stat'!$H$1,A52*20,0)</f>
        <v>0</v>
      </c>
      <c r="F52" s="5">
        <f ca="1">OFFSET('84p stat'!$H$1,A52*20,0)-OFFSET('84p stat'!$K$1,A52*20,0)</f>
        <v>0</v>
      </c>
      <c r="G52" s="5">
        <f ca="1">OFFSET('84p stat'!$K$1,A52*20,0)-OFFSET('84p stat'!$N$1,A52*20,0)</f>
        <v>0</v>
      </c>
      <c r="H52" s="5">
        <f ca="1">OFFSET('84p stat'!$N$1,A52*20,0)</f>
        <v>0</v>
      </c>
      <c r="I52" s="5"/>
      <c r="J52" s="5">
        <f t="shared" ca="1" si="4"/>
        <v>632.42012</v>
      </c>
      <c r="K52" s="10">
        <f t="shared" ca="1" si="5"/>
        <v>0</v>
      </c>
      <c r="L52" t="e">
        <f t="shared" ca="1" si="2"/>
        <v>#DIV/0!</v>
      </c>
    </row>
    <row r="53" spans="1:12" x14ac:dyDescent="0.25">
      <c r="A53">
        <v>23</v>
      </c>
      <c r="C53" t="str">
        <f ca="1">OFFSET('84p stat'!$A$1,A53*20,0)</f>
        <v>non CUDA transp non hash</v>
      </c>
      <c r="D53" s="5">
        <f ca="1">OFFSET('84p trace'!$R$56,(A53-1)*56,0)-OFFSET('84p trace'!$S$56,(A53-1)*56,0)</f>
        <v>4.8781200000001945</v>
      </c>
      <c r="E53" s="5">
        <f ca="1">OFFSET('84p trace'!$S$56,(A53-1)*56,0)-OFFSET('84p stat'!$H$1,A53*20,0)</f>
        <v>7.823499999994965E-2</v>
      </c>
      <c r="F53" s="5">
        <f ca="1">OFFSET('84p stat'!$H$1,A53*20,0)-OFFSET('84p stat'!$K$1,A53*20,0)</f>
        <v>13.24683200000004</v>
      </c>
      <c r="G53" s="5">
        <f ca="1">OFFSET('84p stat'!$K$1,A53*20,0)-OFFSET('84p stat'!$N$1,A53*20,0)</f>
        <v>568.82237899999996</v>
      </c>
      <c r="H53" s="5">
        <f ca="1">OFFSET('84p stat'!$N$1,A53*20,0)</f>
        <v>29.188753999999999</v>
      </c>
      <c r="I53" s="5"/>
      <c r="J53" s="5">
        <f t="shared" ca="1" si="4"/>
        <v>616.21432000000016</v>
      </c>
      <c r="K53" s="10">
        <f t="shared" ca="1" si="5"/>
        <v>0.92309178890876764</v>
      </c>
      <c r="L53">
        <f t="shared" ca="1" si="2"/>
        <v>0.10135616539901308</v>
      </c>
    </row>
    <row r="54" spans="1:12" x14ac:dyDescent="0.25">
      <c r="A54">
        <v>24</v>
      </c>
      <c r="C54" t="str">
        <f ca="1">OFFSET('84p stat'!$A$1,A54*20,0)</f>
        <v>non CUDA AVX Time</v>
      </c>
      <c r="D54" s="5">
        <f ca="1">OFFSET('84p trace'!$R$56,(A54-1)*56,0)-OFFSET('84p trace'!$S$56,(A54-1)*56,0)</f>
        <v>64.410380000000032</v>
      </c>
      <c r="E54" s="5">
        <f ca="1">OFFSET('84p trace'!$S$56,(A54-1)*56,0)-OFFSET('84p stat'!$H$1,A54*20,0)</f>
        <v>8.6059999999974934E-2</v>
      </c>
      <c r="F54" s="5">
        <f ca="1">OFFSET('84p stat'!$H$1,A54*20,0)-OFFSET('84p stat'!$K$1,A54*20,0)</f>
        <v>10.945313999999939</v>
      </c>
      <c r="G54" s="5">
        <f ca="1">OFFSET('84p stat'!$K$1,A54*20,0)-OFFSET('84p stat'!$N$1,A54*20,0)</f>
        <v>578.11965899999996</v>
      </c>
      <c r="H54" s="5">
        <f ca="1">OFFSET('84p stat'!$N$1,A54*20,0)</f>
        <v>19.762767</v>
      </c>
      <c r="I54" s="5"/>
      <c r="J54" s="5">
        <f t="shared" ca="1" si="4"/>
        <v>673.32417999999996</v>
      </c>
      <c r="K54" s="10">
        <f t="shared" ca="1" si="5"/>
        <v>0.85860522490073055</v>
      </c>
      <c r="L54">
        <f t="shared" ca="1" si="2"/>
        <v>4.8750447190521757E-3</v>
      </c>
    </row>
    <row r="55" spans="1:12" x14ac:dyDescent="0.25">
      <c r="A55">
        <v>25</v>
      </c>
      <c r="C55" t="str">
        <f ca="1">OFFSET('84p stat'!$A$1,A55*20,0)</f>
        <v>non CUDA AVX</v>
      </c>
      <c r="D55" s="5">
        <f ca="1">OFFSET('84p trace'!$R$56,(A55-1)*56,0)-OFFSET('84p trace'!$S$56,(A55-1)*56,0)</f>
        <v>606.12149999999986</v>
      </c>
      <c r="E55" s="5">
        <f ca="1">OFFSET('84p trace'!$S$56,(A55-1)*56,0)-OFFSET('84p stat'!$H$1,A55*20,0)</f>
        <v>0</v>
      </c>
      <c r="F55" s="5">
        <f ca="1">OFFSET('84p stat'!$H$1,A55*20,0)-OFFSET('84p stat'!$K$1,A55*20,0)</f>
        <v>0</v>
      </c>
      <c r="G55" s="5">
        <f ca="1">OFFSET('84p stat'!$K$1,A55*20,0)-OFFSET('84p stat'!$N$1,A55*20,0)</f>
        <v>0</v>
      </c>
      <c r="H55" s="5">
        <f ca="1">OFFSET('84p stat'!$N$1,A55*20,0)</f>
        <v>0</v>
      </c>
      <c r="I55" s="5"/>
      <c r="J55" s="5">
        <f t="shared" ca="1" si="4"/>
        <v>606.12149999999986</v>
      </c>
      <c r="K55" s="10">
        <f t="shared" ca="1" si="5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OFFSET('84p stat'!$A$1,A56*20,0)</f>
        <v>non CUDA AVX non hash</v>
      </c>
      <c r="D56" s="5">
        <f ca="1">OFFSET('84p trace'!$R$56,(A56-1)*56,0)-OFFSET('84p trace'!$S$56,(A56-1)*56,0)</f>
        <v>3.783860000000459</v>
      </c>
      <c r="E56" s="5">
        <f ca="1">OFFSET('84p trace'!$S$56,(A56-1)*56,0)-OFFSET('84p stat'!$H$1,A56*20,0)</f>
        <v>5.7618999999760945E-2</v>
      </c>
      <c r="F56" s="5">
        <f ca="1">OFFSET('84p stat'!$H$1,A56*20,0)-OFFSET('84p stat'!$K$1,A56*20,0)</f>
        <v>10.831660999999997</v>
      </c>
      <c r="G56" s="5">
        <f ca="1">OFFSET('84p stat'!$K$1,A56*20,0)-OFFSET('84p stat'!$N$1,A56*20,0)</f>
        <v>470.60389900000001</v>
      </c>
      <c r="H56" s="5">
        <f ca="1">OFFSET('84p stat'!$N$1,A56*20,0)</f>
        <v>19.975141000000001</v>
      </c>
      <c r="I56" s="5"/>
      <c r="J56" s="5">
        <f t="shared" ca="1" si="4"/>
        <v>505.25218000000024</v>
      </c>
      <c r="K56" s="10">
        <f t="shared" ca="1" si="5"/>
        <v>0.93142378722640995</v>
      </c>
      <c r="L56">
        <f t="shared" ca="1" si="2"/>
        <v>9.4530674312883183E-3</v>
      </c>
    </row>
    <row r="57" spans="1:12" x14ac:dyDescent="0.25">
      <c r="A57">
        <v>27</v>
      </c>
      <c r="C57" t="str">
        <f ca="1">OFFSET('84p stat'!$A$1,A57*20,0)</f>
        <v>non CUDA AVX_OMP Time</v>
      </c>
      <c r="D57" s="5">
        <f ca="1">OFFSET('84p trace'!$R$56,(A57-1)*56,0)-OFFSET('84p trace'!$S$56,(A57-1)*56,0)</f>
        <v>64.560000000000173</v>
      </c>
      <c r="E57" s="5">
        <f ca="1">OFFSET('84p trace'!$S$56,(A57-1)*56,0)-OFFSET('84p stat'!$H$1,A57*20,0)</f>
        <v>6.1505999999894811E-2</v>
      </c>
      <c r="F57" s="5">
        <f ca="1">OFFSET('84p stat'!$H$1,A57*20,0)-OFFSET('84p stat'!$K$1,A57*20,0)</f>
        <v>11.04576000000003</v>
      </c>
      <c r="G57" s="5">
        <f ca="1">OFFSET('84p stat'!$K$1,A57*20,0)-OFFSET('84p stat'!$N$1,A57*20,0)</f>
        <v>441.57516099999998</v>
      </c>
      <c r="H57" s="5">
        <f ca="1">OFFSET('84p stat'!$N$1,A57*20,0)</f>
        <v>19.750692999999998</v>
      </c>
      <c r="I57" s="5"/>
      <c r="J57" s="5">
        <f t="shared" ca="1" si="4"/>
        <v>536.99312000000009</v>
      </c>
      <c r="K57" s="10">
        <f t="shared" ca="1" si="5"/>
        <v>0.82231064897069794</v>
      </c>
      <c r="L57">
        <f t="shared" ca="1" si="2"/>
        <v>3.0229715041201382E-3</v>
      </c>
    </row>
    <row r="58" spans="1:12" x14ac:dyDescent="0.25">
      <c r="A58">
        <v>28</v>
      </c>
      <c r="C58" t="str">
        <f ca="1">OFFSET('84p stat'!$A$1,A58*20,0)</f>
        <v>non CUDA AVX_OMP</v>
      </c>
      <c r="D58" s="5">
        <f ca="1">OFFSET('84p trace'!$R$56,(A58-1)*56,0)-OFFSET('84p trace'!$S$56,(A58-1)*56,0)</f>
        <v>608.05266000000006</v>
      </c>
      <c r="E58" s="5">
        <f ca="1">OFFSET('84p trace'!$S$56,(A58-1)*56,0)-OFFSET('84p stat'!$H$1,A58*20,0)</f>
        <v>0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>
        <f t="shared" ca="1" si="4"/>
        <v>608.05266000000006</v>
      </c>
      <c r="K58" s="10">
        <f t="shared" ca="1" si="5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OFFSET('84p stat'!$A$1,A59*20,0)</f>
        <v>non CUDA AVX_OMP non hash</v>
      </c>
      <c r="D59" s="5">
        <f ca="1">OFFSET('84p trace'!$R$56,(A59-1)*56,0)-OFFSET('84p trace'!$S$56,(A59-1)*56,0)</f>
        <v>3.8717800000002285</v>
      </c>
      <c r="E59" s="5">
        <f ca="1">OFFSET('84p trace'!$S$56,(A59-1)*56,0)-OFFSET('84p stat'!$H$1,A59*20,0)</f>
        <v>5.7914999999809424E-2</v>
      </c>
      <c r="F59" s="5">
        <f ca="1">OFFSET('84p stat'!$H$1,A59*20,0)-OFFSET('84p stat'!$K$1,A59*20,0)</f>
        <v>10.989936999999998</v>
      </c>
      <c r="G59" s="5">
        <f ca="1">OFFSET('84p stat'!$K$1,A59*20,0)-OFFSET('84p stat'!$N$1,A59*20,0)</f>
        <v>442.65651400000002</v>
      </c>
      <c r="H59" s="5">
        <f ca="1">OFFSET('84p stat'!$N$1,A59*20,0)</f>
        <v>19.844134</v>
      </c>
      <c r="I59" s="5"/>
      <c r="J59" s="5">
        <f t="shared" ca="1" si="4"/>
        <v>477.42028000000005</v>
      </c>
      <c r="K59" s="10">
        <f t="shared" ca="1" si="5"/>
        <v>0.92718414475396804</v>
      </c>
      <c r="L59">
        <f t="shared" ca="1" si="2"/>
        <v>5.770949883153317E-3</v>
      </c>
    </row>
    <row r="60" spans="1:12" x14ac:dyDescent="0.25">
      <c r="A60">
        <v>30</v>
      </c>
      <c r="C60" t="str">
        <f ca="1">OFFSET('84p stat'!$A$1,A60*20,0)</f>
        <v>non CUDA transp_AVX Time</v>
      </c>
      <c r="D60" s="5">
        <f ca="1">OFFSET('84p trace'!$R$56,(A60-1)*56,0)-OFFSET('84p trace'!$S$56,(A60-1)*56,0)</f>
        <v>65.09586000000013</v>
      </c>
      <c r="E60" s="5">
        <f ca="1">OFFSET('84p trace'!$S$56,(A60-1)*56,0)-OFFSET('84p stat'!$H$1,A60*20,0)</f>
        <v>7.0063000000004649E-2</v>
      </c>
      <c r="F60" s="5">
        <f ca="1">OFFSET('84p stat'!$H$1,A60*20,0)-OFFSET('84p stat'!$K$1,A60*20,0)</f>
        <v>8.5910049999999956</v>
      </c>
      <c r="G60" s="5">
        <f ca="1">OFFSET('84p stat'!$K$1,A60*20,0)-OFFSET('84p stat'!$N$1,A60*20,0)</f>
        <v>602.36209400000007</v>
      </c>
      <c r="H60" s="5">
        <f ca="1">OFFSET('84p stat'!$N$1,A60*20,0)</f>
        <v>22.194578</v>
      </c>
      <c r="I60" s="5"/>
      <c r="J60" s="5">
        <f t="shared" ref="J60:J65" ca="1" si="6">SUM(D60:H60)</f>
        <v>698.31360000000018</v>
      </c>
      <c r="K60" s="10">
        <f t="shared" ref="K60:K65" ca="1" si="7">G60/J60</f>
        <v>0.86259539267171648</v>
      </c>
      <c r="L60">
        <f t="shared" ref="L60:L80" ca="1" si="8">$K$29*POWER(K60,2)*SQRT(G188/(POWER(G60,2)*$L$29)+J188/(POWER(J60,2)*$L$29))</f>
        <v>0</v>
      </c>
    </row>
    <row r="61" spans="1:12" x14ac:dyDescent="0.25">
      <c r="A61">
        <v>31</v>
      </c>
      <c r="C61" t="str">
        <f ca="1">OFFSET('84p stat'!$A$1,A61*20,0)</f>
        <v>non CUDA transp_AVX</v>
      </c>
      <c r="D61" s="5">
        <f ca="1">OFFSET('84p trace'!$R$56,(A61-1)*56,0)-OFFSET('84p trace'!$S$56,(A61-1)*56,0)</f>
        <v>659.27156000000002</v>
      </c>
      <c r="E61" s="5">
        <f ca="1">OFFSET('84p trace'!$S$56,(A61-1)*56,0)-OFFSET('84p stat'!$H$1,A61*20,0)</f>
        <v>0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>
        <f t="shared" ca="1" si="6"/>
        <v>659.27156000000002</v>
      </c>
      <c r="K61" s="10">
        <f t="shared" ca="1" si="7"/>
        <v>0</v>
      </c>
      <c r="L61" t="e">
        <f t="shared" ca="1" si="8"/>
        <v>#DIV/0!</v>
      </c>
    </row>
    <row r="62" spans="1:12" x14ac:dyDescent="0.25">
      <c r="A62">
        <v>32</v>
      </c>
      <c r="C62" t="str">
        <f ca="1">OFFSET('84p stat'!$A$1,A62*20,0)</f>
        <v>non CUDA transp_AVX non hash</v>
      </c>
      <c r="D62" s="5">
        <f ca="1">OFFSET('84p trace'!$R$56,(A62-1)*56,0)-OFFSET('84p trace'!$S$56,(A62-1)*56,0)</f>
        <v>3.7238999999998441</v>
      </c>
      <c r="E62" s="5">
        <f ca="1">OFFSET('84p trace'!$S$56,(A62-1)*56,0)-OFFSET('84p stat'!$H$1,A62*20,0)</f>
        <v>5.8300000000031105E-2</v>
      </c>
      <c r="F62" s="5">
        <f ca="1">OFFSET('84p stat'!$H$1,A62*20,0)-OFFSET('84p stat'!$K$1,A62*20,0)</f>
        <v>8.3874720000000025</v>
      </c>
      <c r="G62" s="5">
        <f ca="1">OFFSET('84p stat'!$K$1,A62*20,0)-OFFSET('84p stat'!$N$1,A62*20,0)</f>
        <v>508.67183300000005</v>
      </c>
      <c r="H62" s="5">
        <f ca="1">OFFSET('84p stat'!$N$1,A62*20,0)</f>
        <v>22.079235000000001</v>
      </c>
      <c r="I62" s="5"/>
      <c r="J62" s="5">
        <f t="shared" ca="1" si="6"/>
        <v>542.92073999999991</v>
      </c>
      <c r="K62" s="10">
        <f t="shared" ca="1" si="7"/>
        <v>0.93691729846238725</v>
      </c>
      <c r="L62">
        <f t="shared" ca="1" si="8"/>
        <v>0</v>
      </c>
    </row>
    <row r="63" spans="1:12" x14ac:dyDescent="0.25">
      <c r="A63">
        <v>33</v>
      </c>
      <c r="C63" t="str">
        <f ca="1">OFFSET('84p stat'!$A$1,A63*20,0)</f>
        <v>non CUDA transp_AVX_OMP Time</v>
      </c>
      <c r="D63" s="5">
        <f ca="1">OFFSET('84p trace'!$R$56,(A63-1)*56,0)-OFFSET('84p trace'!$S$56,(A63-1)*56,0)</f>
        <v>64.483020000000124</v>
      </c>
      <c r="E63" s="5">
        <f ca="1">OFFSET('84p trace'!$S$56,(A63-1)*56,0)-OFFSET('84p stat'!$H$1,A63*20,0)</f>
        <v>6.2082999999802269E-2</v>
      </c>
      <c r="F63" s="5">
        <f ca="1">OFFSET('84p stat'!$H$1,A63*20,0)-OFFSET('84p stat'!$K$1,A63*20,0)</f>
        <v>8.9715029999999842</v>
      </c>
      <c r="G63" s="5">
        <f ca="1">OFFSET('84p stat'!$K$1,A63*20,0)-OFFSET('84p stat'!$N$1,A63*20,0)</f>
        <v>600.26514900000006</v>
      </c>
      <c r="H63" s="5">
        <f ca="1">OFFSET('84p stat'!$N$1,A63*20,0)</f>
        <v>22.744965000000001</v>
      </c>
      <c r="I63" s="5"/>
      <c r="J63" s="5">
        <f t="shared" ca="1" si="6"/>
        <v>696.52671999999995</v>
      </c>
      <c r="K63" s="10">
        <f t="shared" ca="1" si="7"/>
        <v>0.86179773404816418</v>
      </c>
      <c r="L63">
        <f t="shared" ca="1" si="8"/>
        <v>0</v>
      </c>
    </row>
    <row r="64" spans="1:12" x14ac:dyDescent="0.25">
      <c r="A64">
        <v>34</v>
      </c>
      <c r="C64" t="str">
        <f ca="1">OFFSET('84p stat'!$A$1,A64*20,0)</f>
        <v>non CUDA transp_AVX_OMP</v>
      </c>
      <c r="D64" s="5">
        <f ca="1">OFFSET('84p trace'!$R$56,(A64-1)*56,0)-OFFSET('84p trace'!$S$56,(A64-1)*56,0)</f>
        <v>657.24266</v>
      </c>
      <c r="E64" s="5">
        <f ca="1">OFFSET('84p trace'!$S$56,(A64-1)*56,0)-OFFSET('84p stat'!$H$1,A64*20,0)</f>
        <v>0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>
        <f t="shared" ca="1" si="6"/>
        <v>657.24266</v>
      </c>
      <c r="K64" s="10">
        <f t="shared" ca="1" si="7"/>
        <v>0</v>
      </c>
      <c r="L64" t="e">
        <f t="shared" ca="1" si="8"/>
        <v>#VALUE!</v>
      </c>
    </row>
    <row r="65" spans="1:12" x14ac:dyDescent="0.25">
      <c r="A65">
        <v>35</v>
      </c>
      <c r="C65" t="str">
        <f ca="1">OFFSET('84p stat'!$A$1,A65*20,0)</f>
        <v>non CUDA transp_AVX_OMP non hash</v>
      </c>
      <c r="D65" s="5">
        <f ca="1">OFFSET('84p trace'!$R$56,(A65-1)*56,0)-OFFSET('84p trace'!$S$56,(A65-1)*56,0)</f>
        <v>3.755619999999908</v>
      </c>
      <c r="E65" s="5">
        <f ca="1">OFFSET('84p trace'!$S$56,(A65-1)*56,0)-OFFSET('84p stat'!$H$1,A65*20,0)</f>
        <v>5.6015000000115833E-2</v>
      </c>
      <c r="F65" s="5">
        <f ca="1">OFFSET('84p stat'!$H$1,A65*20,0)-OFFSET('84p stat'!$K$1,A65*20,0)</f>
        <v>8.963139999999953</v>
      </c>
      <c r="G65" s="5">
        <f ca="1">OFFSET('84p stat'!$K$1,A65*20,0)-OFFSET('84p stat'!$N$1,A65*20,0)</f>
        <v>508.41441400000008</v>
      </c>
      <c r="H65" s="5">
        <f ca="1">OFFSET('84p stat'!$N$1,A65*20,0)</f>
        <v>22.924271000000001</v>
      </c>
      <c r="I65" s="5"/>
      <c r="J65" s="5">
        <f t="shared" ca="1" si="6"/>
        <v>544.11346000000003</v>
      </c>
      <c r="K65" s="10">
        <f t="shared" ca="1" si="7"/>
        <v>0.93439043761203788</v>
      </c>
      <c r="L65">
        <f t="shared" ca="1" si="8"/>
        <v>7.4798307627450312E-4</v>
      </c>
    </row>
    <row r="66" spans="1:12" x14ac:dyDescent="0.25">
      <c r="A66">
        <v>36</v>
      </c>
      <c r="C66">
        <f ca="1">OFFSET('84p stat'!$A$1,A66*20,0)</f>
        <v>0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ref="J66:J80" ca="1" si="9">SUM(D66:H66)</f>
        <v>#DIV/0!</v>
      </c>
      <c r="K66" s="10" t="e">
        <f t="shared" ref="K66:K80" ca="1" si="10">G66/J66</f>
        <v>#DIV/0!</v>
      </c>
      <c r="L66" t="e">
        <f t="shared" ca="1" si="8"/>
        <v>#DIV/0!</v>
      </c>
    </row>
    <row r="67" spans="1:12" x14ac:dyDescent="0.25">
      <c r="A67">
        <v>37</v>
      </c>
      <c r="C67">
        <f ca="1">OFFSET('84p stat'!$A$1,A67*20,0)</f>
        <v>0</v>
      </c>
      <c r="D67" s="5" t="e">
        <f ca="1">OFFSET('84p trace'!$R$56,(A67-1)*56,0)-OFFSET('84p trace'!$S$56,(A67-1)*56,0)</f>
        <v>#DIV/0!</v>
      </c>
      <c r="E67" s="5" t="e">
        <f ca="1">OFFSET('84p trace'!$S$56,(A67-1)*56,0)-OFFSET('84p stat'!$H$1,A67*20,0)</f>
        <v>#DIV/0!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 t="e">
        <f t="shared" ca="1" si="9"/>
        <v>#DIV/0!</v>
      </c>
      <c r="K67" s="10" t="e">
        <f t="shared" ca="1" si="10"/>
        <v>#DIV/0!</v>
      </c>
      <c r="L67" t="e">
        <f t="shared" ca="1" si="8"/>
        <v>#DIV/0!</v>
      </c>
    </row>
    <row r="68" spans="1:12" x14ac:dyDescent="0.25">
      <c r="A68">
        <v>38</v>
      </c>
      <c r="C68">
        <f ca="1">OFFSET('84p stat'!$A$1,A68*20,0)</f>
        <v>0</v>
      </c>
      <c r="D68" s="5" t="e">
        <f ca="1">OFFSET('84p trace'!$R$56,(A68-1)*56,0)-OFFSET('84p trace'!$S$56,(A68-1)*56,0)</f>
        <v>#DIV/0!</v>
      </c>
      <c r="E68" s="5" t="e">
        <f ca="1">OFFSET('84p trace'!$S$56,(A68-1)*56,0)-OFFSET('84p stat'!$H$1,A68*20,0)</f>
        <v>#DIV/0!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 t="e">
        <f t="shared" ca="1" si="9"/>
        <v>#DIV/0!</v>
      </c>
      <c r="K68" s="10" t="e">
        <f t="shared" ca="1" si="10"/>
        <v>#DIV/0!</v>
      </c>
      <c r="L68" t="e">
        <f t="shared" ca="1" si="8"/>
        <v>#DIV/0!</v>
      </c>
    </row>
    <row r="69" spans="1:12" x14ac:dyDescent="0.25">
      <c r="A69">
        <v>39</v>
      </c>
      <c r="C69">
        <f ca="1">OFFSET('84p stat'!$A$1,A69*20,0)</f>
        <v>0</v>
      </c>
      <c r="D69" s="5" t="e">
        <f ca="1">OFFSET('84p trace'!$R$56,(A69-1)*56,0)-OFFSET('84p trace'!$S$56,(A69-1)*56,0)</f>
        <v>#DIV/0!</v>
      </c>
      <c r="E69" s="5" t="e">
        <f ca="1">OFFSET('84p trace'!$S$56,(A69-1)*56,0)-OFFSET('84p stat'!$H$1,A69*20,0)</f>
        <v>#DIV/0!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8"/>
        <v>#DIV/0!</v>
      </c>
    </row>
    <row r="70" spans="1:12" x14ac:dyDescent="0.25">
      <c r="A70">
        <v>40</v>
      </c>
      <c r="C70">
        <f ca="1">OFFSET('84p stat'!$A$1,A70*20,0)</f>
        <v>0</v>
      </c>
      <c r="D70" s="5" t="e">
        <f ca="1">OFFSET('84p trace'!$R$56,(A70-1)*56,0)-OFFSET('84p trace'!$S$56,(A70-1)*56,0)</f>
        <v>#DIV/0!</v>
      </c>
      <c r="E70" s="5" t="e">
        <f ca="1">OFFSET('84p trace'!$S$56,(A70-1)*56,0)-OFFSET('84p stat'!$H$1,A70*20,0)</f>
        <v>#DIV/0!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8"/>
        <v>#DIV/0!</v>
      </c>
    </row>
    <row r="71" spans="1:12" x14ac:dyDescent="0.25">
      <c r="A71">
        <v>41</v>
      </c>
      <c r="C71">
        <f ca="1">OFFSET('84p stat'!$A$1,A71*20,0)</f>
        <v>0</v>
      </c>
      <c r="D71" s="5" t="e">
        <f ca="1">OFFSET('84p trace'!$R$56,(A71-1)*56,0)-OFFSET('84p trace'!$S$56,(A71-1)*56,0)</f>
        <v>#DIV/0!</v>
      </c>
      <c r="E71" s="5" t="e">
        <f ca="1">OFFSET('84p trace'!$S$56,(A71-1)*56,0)-OFFSET('84p stat'!$H$1,A71*20,0)</f>
        <v>#DIV/0!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8"/>
        <v>#DIV/0!</v>
      </c>
    </row>
    <row r="72" spans="1:12" x14ac:dyDescent="0.25">
      <c r="A72">
        <v>42</v>
      </c>
      <c r="C72">
        <f ca="1">OFFSET('84p stat'!$A$1,A72*20,0)</f>
        <v>0</v>
      </c>
      <c r="D72" s="5" t="e">
        <f ca="1">OFFSET('84p trace'!$R$56,(A72-1)*56,0)-OFFSET('84p trace'!$S$56,(A72-1)*56,0)</f>
        <v>#DIV/0!</v>
      </c>
      <c r="E72" s="5" t="e">
        <f ca="1">OFFSET('84p trace'!$S$56,(A72-1)*56,0)-OFFSET('84p stat'!$H$1,A72*20,0)</f>
        <v>#DIV/0!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8"/>
        <v>#DIV/0!</v>
      </c>
    </row>
    <row r="73" spans="1:12" x14ac:dyDescent="0.25">
      <c r="A73">
        <v>43</v>
      </c>
      <c r="C73">
        <f ca="1">OFFSET('84p stat'!$A$1,A73*20,0)</f>
        <v>0</v>
      </c>
      <c r="D73" s="5" t="e">
        <f ca="1">OFFSET('84p trace'!$R$56,(A73-1)*56,0)-OFFSET('84p trace'!$S$56,(A73-1)*56,0)</f>
        <v>#DIV/0!</v>
      </c>
      <c r="E73" s="5" t="e">
        <f ca="1">OFFSET('84p trace'!$S$56,(A73-1)*56,0)-OFFSET('84p stat'!$H$1,A73*20,0)</f>
        <v>#DIV/0!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8"/>
        <v>#DIV/0!</v>
      </c>
    </row>
    <row r="74" spans="1:12" x14ac:dyDescent="0.25">
      <c r="A74">
        <v>44</v>
      </c>
      <c r="C74">
        <f ca="1">OFFSET('84p stat'!$A$1,A74*20,0)</f>
        <v>0</v>
      </c>
      <c r="D74" s="5" t="e">
        <f ca="1">OFFSET('84p trace'!$R$56,(A74-1)*56,0)-OFFSET('84p trace'!$S$56,(A74-1)*56,0)</f>
        <v>#DIV/0!</v>
      </c>
      <c r="E74" s="5" t="e">
        <f ca="1">OFFSET('84p trace'!$S$56,(A74-1)*56,0)-OFFSET('84p stat'!$H$1,A74*20,0)</f>
        <v>#DIV/0!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8"/>
        <v>#DIV/0!</v>
      </c>
    </row>
    <row r="75" spans="1:12" x14ac:dyDescent="0.25">
      <c r="A75">
        <v>45</v>
      </c>
      <c r="C75">
        <f ca="1">OFFSET('84p stat'!$A$1,A75*20,0)</f>
        <v>0</v>
      </c>
      <c r="D75" s="5" t="e">
        <f ca="1">OFFSET('84p trace'!$R$56,(A75-1)*56,0)-OFFSET('84p trace'!$S$56,(A75-1)*56,0)</f>
        <v>#DIV/0!</v>
      </c>
      <c r="E75" s="5" t="e">
        <f ca="1">OFFSET('84p trace'!$S$56,(A75-1)*56,0)-OFFSET('84p stat'!$H$1,A75*20,0)</f>
        <v>#DIV/0!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8"/>
        <v>#DIV/0!</v>
      </c>
    </row>
    <row r="76" spans="1:12" x14ac:dyDescent="0.25">
      <c r="A76">
        <v>46</v>
      </c>
      <c r="C76">
        <f ca="1">OFFSET('84p stat'!$A$1,A76*20,0)</f>
        <v>0</v>
      </c>
      <c r="D76" s="5" t="e">
        <f ca="1">OFFSET('84p trace'!$R$56,(A76-1)*56,0)-OFFSET('84p trace'!$S$56,(A76-1)*56,0)</f>
        <v>#DIV/0!</v>
      </c>
      <c r="E76" s="5" t="e">
        <f ca="1">OFFSET('84p trace'!$S$56,(A76-1)*56,0)-OFFSET('84p stat'!$H$1,A76*20,0)</f>
        <v>#DIV/0!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8"/>
        <v>#DIV/0!</v>
      </c>
    </row>
    <row r="77" spans="1:12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t="shared" ca="1" si="8"/>
        <v>#DIV/0!</v>
      </c>
    </row>
    <row r="78" spans="1:12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t="shared" ca="1" si="8"/>
        <v>#DIV/0!</v>
      </c>
    </row>
    <row r="79" spans="1:12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t="shared" ca="1" si="8"/>
        <v>#DIV/0!</v>
      </c>
    </row>
    <row r="82" spans="1:8" x14ac:dyDescent="0.25">
      <c r="D82" t="s">
        <v>68</v>
      </c>
    </row>
    <row r="83" spans="1:8" x14ac:dyDescent="0.25">
      <c r="D83" t="s">
        <v>57</v>
      </c>
      <c r="E83" t="s">
        <v>53</v>
      </c>
      <c r="F83" t="s">
        <v>54</v>
      </c>
      <c r="G83" t="s">
        <v>55</v>
      </c>
      <c r="H83" t="s">
        <v>56</v>
      </c>
    </row>
    <row r="84" spans="1:8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956.90363999999977</v>
      </c>
      <c r="E84" s="5">
        <f ca="1">OFFSET('84p trace'!$S$56,(A84-1)*56,0)</f>
        <v>946.50761999999986</v>
      </c>
      <c r="F84" s="5">
        <f ca="1">OFFSET('84p stat'!$H$1,A84*20,0)</f>
        <v>915.57093599999996</v>
      </c>
      <c r="G84" s="5">
        <f ca="1">OFFSET('84p stat'!$K$1,A84*20,0)</f>
        <v>499.676875</v>
      </c>
      <c r="H84" s="5">
        <f ca="1">OFFSET('84p stat'!$N$1,A84*20,0)</f>
        <v>365.122905</v>
      </c>
    </row>
    <row r="85" spans="1:8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998.54651999999987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8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967.6579200000001</v>
      </c>
      <c r="E86" s="5">
        <f ca="1">OFFSET('84p trace'!$S$56,(A86-1)*56,0)</f>
        <v>962.93338000000017</v>
      </c>
      <c r="F86" s="5">
        <f ca="1">OFFSET('84p stat'!$H$1,A86*20,0)</f>
        <v>931.38399200000003</v>
      </c>
      <c r="G86" s="5">
        <f ca="1">OFFSET('84p stat'!$K$1,A86*20,0)</f>
        <v>514.51401299999998</v>
      </c>
      <c r="H86" s="5">
        <f ca="1">OFFSET('84p stat'!$N$1,A86*20,0)</f>
        <v>383.01754299999999</v>
      </c>
    </row>
    <row r="87" spans="1:8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1406.8331999999998</v>
      </c>
      <c r="E87" s="5">
        <f ca="1">OFFSET('84p trace'!$S$56,(A87-1)*56,0)</f>
        <v>1396.4622000000004</v>
      </c>
      <c r="F87" s="5">
        <f ca="1">OFFSET('84p stat'!$H$1,A87*20,0)</f>
        <v>1352.8541970000001</v>
      </c>
      <c r="G87" s="5">
        <f ca="1">OFFSET('84p stat'!$K$1,A87*20,0)</f>
        <v>979.80955600000004</v>
      </c>
      <c r="H87" s="5">
        <f ca="1">OFFSET('84p stat'!$N$1,A87*20,0)</f>
        <v>454.03480500000001</v>
      </c>
    </row>
    <row r="88" spans="1:8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1447.1642000000004</v>
      </c>
      <c r="E88" s="5">
        <f ca="1">OFFSET('84p trace'!$S$56,(A88-1)*56,0)</f>
        <v>1436.8627999999997</v>
      </c>
      <c r="F88" s="5">
        <f ca="1">OFFSET('84p stat'!$H$1,A88*20,0)</f>
        <v>1402.478323</v>
      </c>
      <c r="G88" s="5">
        <f ca="1">OFFSET('84p stat'!$K$1,A88*20,0)</f>
        <v>988.38968299999999</v>
      </c>
      <c r="H88" s="5">
        <f ca="1">OFFSET('84p stat'!$N$1,A88*20,0)</f>
        <v>462.69684799999999</v>
      </c>
    </row>
    <row r="89" spans="1:8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1364.086</v>
      </c>
      <c r="E89" s="5">
        <f ca="1">OFFSET('84p trace'!$S$56,(A89-1)*56,0)</f>
        <v>1353.6109999999999</v>
      </c>
      <c r="F89" s="5">
        <f ca="1">OFFSET('84p stat'!$H$1,A89*20,0)</f>
        <v>1316.427993</v>
      </c>
      <c r="G89" s="5">
        <f ca="1">OFFSET('84p stat'!$K$1,A89*20,0)</f>
        <v>945.28524900000002</v>
      </c>
      <c r="H89" s="5">
        <f ca="1">OFFSET('84p stat'!$N$1,A89*20,0)</f>
        <v>454.02562</v>
      </c>
    </row>
    <row r="90" spans="1:8" x14ac:dyDescent="0.25">
      <c r="A90">
        <v>7</v>
      </c>
      <c r="C90" t="str">
        <f ca="1">OFFSET('84p stat'!$A$1,A90*20,0)</f>
        <v>CUDA ant add CPU12</v>
      </c>
      <c r="D90" s="5">
        <f ca="1">OFFSET('84p trace'!$R$56,(A90-1)*56,0)</f>
        <v>1526.5801999999999</v>
      </c>
      <c r="E90" s="5">
        <f ca="1">OFFSET('84p trace'!$S$56,(A90-1)*56,0)</f>
        <v>1472.4141999999999</v>
      </c>
      <c r="F90" s="5">
        <f ca="1">OFFSET('84p stat'!$H$1,A90*20,0)</f>
        <v>1462.501675</v>
      </c>
      <c r="G90" s="5">
        <f ca="1">OFFSET('84p stat'!$K$1,A90*20,0)</f>
        <v>1048.3557760000001</v>
      </c>
      <c r="H90" s="5">
        <f ca="1">OFFSET('84p stat'!$N$1,A90*20,0)</f>
        <v>468.10616599999997</v>
      </c>
    </row>
    <row r="91" spans="1:8" x14ac:dyDescent="0.25">
      <c r="A91">
        <v>8</v>
      </c>
      <c r="C91" t="str">
        <f ca="1">OFFSET('84p stat'!$A$1,A91*20,0)</f>
        <v>CUDA opt</v>
      </c>
      <c r="D91" s="5">
        <f ca="1">OFFSET('84p trace'!$R$56,(A91-1)*56,0)</f>
        <v>980.47433999999998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8" x14ac:dyDescent="0.25">
      <c r="A92">
        <v>9</v>
      </c>
      <c r="C92" t="str">
        <f ca="1">OFFSET('84p stat'!$A$1,A92*20,0)</f>
        <v>CUDA opt Time</v>
      </c>
      <c r="D92" s="5">
        <f ca="1">OFFSET('84p trace'!$R$56,(A92-1)*56,0)</f>
        <v>962.27964000000031</v>
      </c>
      <c r="E92" s="5">
        <f ca="1">OFFSET('84p trace'!$S$56,(A92-1)*56,0)</f>
        <v>951.77046000000018</v>
      </c>
      <c r="F92" s="5">
        <f ca="1">OFFSET('84p stat'!$H$1,A92*20,0)</f>
        <v>921.74794399999996</v>
      </c>
      <c r="G92" s="5">
        <f ca="1">OFFSET('84p stat'!$K$1,A92*20,0)</f>
        <v>134.96297999999999</v>
      </c>
      <c r="H92" s="5">
        <f ca="1">OFFSET('84p stat'!$N$1,A92*20,0)</f>
        <v>0</v>
      </c>
    </row>
    <row r="93" spans="1:8" x14ac:dyDescent="0.25">
      <c r="A93">
        <v>10</v>
      </c>
      <c r="C93" t="str">
        <f ca="1">OFFSET('84p stat'!$A$1,A93*20,0)</f>
        <v>CUDA opt non hash</v>
      </c>
      <c r="D93" s="5">
        <f ca="1">OFFSET('84p trace'!$R$56,(A93-1)*56,0)</f>
        <v>923.96424000000002</v>
      </c>
      <c r="E93" s="5">
        <f ca="1">OFFSET('84p trace'!$S$56,(A93-1)*56,0)</f>
        <v>919.32080000000019</v>
      </c>
      <c r="F93" s="5">
        <f ca="1">OFFSET('84p stat'!$H$1,A93*20,0)</f>
        <v>886.08215800000005</v>
      </c>
      <c r="G93" s="5">
        <f ca="1">OFFSET('84p stat'!$K$1,A93*20,0)</f>
        <v>78.939605999999998</v>
      </c>
      <c r="H93" s="5">
        <f ca="1">OFFSET('84p stat'!$N$1,A93*20,0)</f>
        <v>0</v>
      </c>
    </row>
    <row r="94" spans="1:8" x14ac:dyDescent="0.25">
      <c r="A94">
        <v>11</v>
      </c>
      <c r="C94" t="str">
        <f ca="1">OFFSET('84p stat'!$A$1,A94*20,0)</f>
        <v>CUDA opt ant</v>
      </c>
      <c r="D94" s="5">
        <f ca="1">OFFSET('84p trace'!$R$56,(A94-1)*56,0)</f>
        <v>1410.5068000000001</v>
      </c>
      <c r="E94" s="5">
        <f ca="1">OFFSET('84p trace'!$S$56,(A94-1)*56,0)</f>
        <v>1399.9622000000006</v>
      </c>
      <c r="F94" s="5">
        <f ca="1">OFFSET('84p stat'!$H$1,A94*20,0)</f>
        <v>1357.860698</v>
      </c>
      <c r="G94" s="5">
        <f ca="1">OFFSET('84p stat'!$K$1,A94*20,0)</f>
        <v>529.34209999999996</v>
      </c>
      <c r="H94" s="5">
        <f ca="1">OFFSET('84p stat'!$N$1,A94*20,0)</f>
        <v>0</v>
      </c>
    </row>
    <row r="95" spans="1:8" x14ac:dyDescent="0.25">
      <c r="A95">
        <v>12</v>
      </c>
      <c r="C95" t="str">
        <f ca="1">OFFSET('84p stat'!$A$1,A95*20,0)</f>
        <v>CUDA opt ant non hash</v>
      </c>
      <c r="D95" s="5">
        <f ca="1">OFFSET('84p trace'!$R$56,(A95-1)*56,0)</f>
        <v>1365.5397999999998</v>
      </c>
      <c r="E95" s="5">
        <f ca="1">OFFSET('84p trace'!$S$56,(A95-1)*56,0)</f>
        <v>1355.1025999999997</v>
      </c>
      <c r="F95" s="5">
        <f ca="1">OFFSET('84p stat'!$H$1,A95*20,0)</f>
        <v>1320.8993700000001</v>
      </c>
      <c r="G95" s="5">
        <f ca="1">OFFSET('84p stat'!$K$1,A95*20,0)</f>
        <v>494.58224100000001</v>
      </c>
      <c r="H95" s="5">
        <f ca="1">OFFSET('84p stat'!$N$1,A95*20,0)</f>
        <v>0</v>
      </c>
    </row>
    <row r="96" spans="1:8" x14ac:dyDescent="0.25">
      <c r="A96">
        <v>13</v>
      </c>
      <c r="C96" t="str">
        <f ca="1">OFFSET('84p stat'!$A$1,A96*20,0)</f>
        <v>CUDA opt ant par</v>
      </c>
      <c r="D96" s="5">
        <f ca="1">OFFSET('84p trace'!$R$56,(A96-1)*56,0)</f>
        <v>1458.4302000000002</v>
      </c>
      <c r="E96" s="5">
        <f ca="1">OFFSET('84p trace'!$S$56,(A96-1)*56,0)</f>
        <v>1448.0625999999997</v>
      </c>
      <c r="F96" s="5">
        <f ca="1">OFFSET('84p stat'!$H$1,A96*20,0)</f>
        <v>1410.7063109999999</v>
      </c>
      <c r="G96" s="5">
        <f ca="1">OFFSET('84p stat'!$K$1,A96*20,0)</f>
        <v>529.27352699999994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non CUDA Time</v>
      </c>
      <c r="D97" s="5">
        <f ca="1">OFFSET('84p trace'!$R$56,(A97-1)*56,0)</f>
        <v>697.81614000000002</v>
      </c>
      <c r="E97" s="5">
        <f ca="1">OFFSET('84p trace'!$S$56,(A97-1)*56,0)</f>
        <v>628.52904000000001</v>
      </c>
      <c r="F97" s="5">
        <f ca="1">OFFSET('84p stat'!$H$1,A97*20,0)</f>
        <v>628.45072900000002</v>
      </c>
      <c r="G97" s="5">
        <f ca="1">OFFSET('84p stat'!$K$1,A97*20,0)</f>
        <v>618.78616599999998</v>
      </c>
      <c r="H97" s="5">
        <f ca="1">OFFSET('84p stat'!$N$1,A97*20,0)</f>
        <v>21.306812000000001</v>
      </c>
    </row>
    <row r="98" spans="1:8" x14ac:dyDescent="0.25">
      <c r="A98">
        <v>15</v>
      </c>
      <c r="C98" t="str">
        <f ca="1">OFFSET('84p stat'!$A$1,A98*20,0)</f>
        <v>non CUDA</v>
      </c>
      <c r="D98" s="5">
        <f ca="1">OFFSET('84p trace'!$R$56,(A98-1)*56,0)</f>
        <v>585.85025999999982</v>
      </c>
      <c r="E98" s="5">
        <f ca="1">OFFSET('84p trace'!$S$56,(A98-1)*56,0)</f>
        <v>0</v>
      </c>
      <c r="F98" s="5">
        <f ca="1">OFFSET('84p stat'!$H$1,A98*20,0)</f>
        <v>0</v>
      </c>
      <c r="G98" s="5">
        <f ca="1">OFFSET('84p stat'!$K$1,A98*20,0)</f>
        <v>0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non CUDA non hash</v>
      </c>
      <c r="D99" s="5">
        <f ca="1">OFFSET('84p trace'!$R$56,(A99-1)*56,0)</f>
        <v>475.50692000000009</v>
      </c>
      <c r="E99" s="5">
        <f ca="1">OFFSET('84p trace'!$S$56,(A99-1)*56,0)</f>
        <v>471.64342000000005</v>
      </c>
      <c r="F99" s="5">
        <f ca="1">OFFSET('84p stat'!$H$1,A99*20,0)</f>
        <v>471.58013299999999</v>
      </c>
      <c r="G99" s="5">
        <f ca="1">OFFSET('84p stat'!$K$1,A99*20,0)</f>
        <v>462.54154499999999</v>
      </c>
      <c r="H99" s="5">
        <f ca="1">OFFSET('84p stat'!$N$1,A99*20,0)</f>
        <v>20.133300999999999</v>
      </c>
    </row>
    <row r="100" spans="1:8" x14ac:dyDescent="0.25">
      <c r="A100">
        <v>17</v>
      </c>
      <c r="C100" t="str">
        <f ca="1">OFFSET('84p stat'!$A$1,A100*20,0)</f>
        <v>Classic ACO</v>
      </c>
      <c r="D100" s="5">
        <f ca="1">OFFSET('84p trace'!$R$56,(A100-1)*56,0)</f>
        <v>16360.867999999995</v>
      </c>
      <c r="E100" s="5">
        <f ca="1">OFFSET('84p trace'!$S$56,(A100-1)*56,0)</f>
        <v>11699.451999999999</v>
      </c>
      <c r="F100" s="5">
        <f ca="1">OFFSET('84p stat'!$H$1,A100*20,0)</f>
        <v>11653.904296999999</v>
      </c>
      <c r="G100" s="5">
        <f ca="1">OFFSET('84p stat'!$K$1,A100*20,0)</f>
        <v>11633.366894999999</v>
      </c>
      <c r="H100" s="5">
        <f ca="1">OFFSET('84p stat'!$N$1,A100*20,0)</f>
        <v>73.580110000000005</v>
      </c>
    </row>
    <row r="101" spans="1:8" x14ac:dyDescent="0.25">
      <c r="A101">
        <v>18</v>
      </c>
      <c r="C101" t="str">
        <f ca="1">OFFSET('84p stat'!$A$1,A101*20,0)</f>
        <v>Classic ACO non hash</v>
      </c>
      <c r="D101" s="5">
        <f ca="1">OFFSET('84p trace'!$R$56,(A101-1)*56,0)</f>
        <v>11335.811999999998</v>
      </c>
      <c r="E101" s="5">
        <f ca="1">OFFSET('84p trace'!$S$56,(A101-1)*56,0)</f>
        <v>11330.764000000001</v>
      </c>
      <c r="F101" s="5">
        <f ca="1">OFFSET('84p stat'!$H$1,A101*20,0)</f>
        <v>11285.881484</v>
      </c>
      <c r="G101" s="5">
        <f ca="1">OFFSET('84p stat'!$K$1,A101*20,0)</f>
        <v>11265.636602</v>
      </c>
      <c r="H101" s="5">
        <f ca="1">OFFSET('84p stat'!$N$1,A101*20,0)</f>
        <v>74.429019999999994</v>
      </c>
    </row>
    <row r="102" spans="1:8" x14ac:dyDescent="0.25">
      <c r="A102">
        <v>19</v>
      </c>
      <c r="C102" t="str">
        <f ca="1">OFFSET('84p stat'!$A$1,A102*20,0)</f>
        <v>omp</v>
      </c>
      <c r="D102" s="5">
        <f ca="1">OFFSET('84p trace'!$R$56,(A102-1)*56,0)</f>
        <v>591.30337999999983</v>
      </c>
      <c r="E102" s="5">
        <f ca="1">OFFSET('84p trace'!$S$56,(A102-1)*56,0)</f>
        <v>525.01036000000011</v>
      </c>
      <c r="F102" s="5">
        <f ca="1">OFFSET('84p stat'!$H$1,A102*20,0)</f>
        <v>524.94483400000001</v>
      </c>
      <c r="G102" s="5">
        <f ca="1">OFFSET('84p stat'!$K$1,A102*20,0)</f>
        <v>515.80977299999995</v>
      </c>
      <c r="H102" s="5">
        <f ca="1">OFFSET('84p stat'!$N$1,A102*20,0)</f>
        <v>20.737901000000001</v>
      </c>
    </row>
    <row r="103" spans="1:8" x14ac:dyDescent="0.25">
      <c r="A103">
        <v>20</v>
      </c>
      <c r="C103" t="str">
        <f ca="1">OFFSET('84p stat'!$A$1,A103*20,0)</f>
        <v>omp non hash</v>
      </c>
      <c r="D103" s="5">
        <f ca="1">OFFSET('84p trace'!$R$56,(A103-1)*56,0)</f>
        <v>457.0836799999999</v>
      </c>
      <c r="E103" s="5">
        <f ca="1">OFFSET('84p trace'!$S$56,(A103-1)*56,0)</f>
        <v>453.04590000000002</v>
      </c>
      <c r="F103" s="5">
        <f ca="1">OFFSET('84p stat'!$H$1,A103*20,0)</f>
        <v>452.97972399999998</v>
      </c>
      <c r="G103" s="5">
        <f ca="1">OFFSET('84p stat'!$K$1,A103*20,0)</f>
        <v>443.86680100000001</v>
      </c>
      <c r="H103" s="5">
        <f ca="1">OFFSET('84p stat'!$N$1,A103*20,0)</f>
        <v>20.752568</v>
      </c>
    </row>
    <row r="104" spans="1:8" x14ac:dyDescent="0.25">
      <c r="A104">
        <v>21</v>
      </c>
      <c r="C104" t="str">
        <f ca="1">OFFSET('84p stat'!$A$1,A104*20,0)</f>
        <v>non CUDA transp Time</v>
      </c>
      <c r="D104" s="5">
        <f ca="1">OFFSET('84p trace'!$R$56,(A104-1)*56,0)</f>
        <v>665.87922000000026</v>
      </c>
      <c r="E104" s="5">
        <f ca="1">OFFSET('84p trace'!$S$56,(A104-1)*56,0)</f>
        <v>600.79459999999983</v>
      </c>
      <c r="F104" s="5">
        <f ca="1">OFFSET('84p stat'!$H$1,A104*20,0)</f>
        <v>600.733025</v>
      </c>
      <c r="G104" s="5">
        <f ca="1">OFFSET('84p stat'!$K$1,A104*20,0)</f>
        <v>589.97760100000005</v>
      </c>
      <c r="H104" s="5">
        <f ca="1">OFFSET('84p stat'!$N$1,A104*20,0)</f>
        <v>22.917487999999999</v>
      </c>
    </row>
    <row r="105" spans="1:8" x14ac:dyDescent="0.25">
      <c r="A105">
        <v>22</v>
      </c>
      <c r="C105" t="str">
        <f ca="1">OFFSET('84p stat'!$A$1,A105*20,0)</f>
        <v>non CUDA transp</v>
      </c>
      <c r="D105" s="5">
        <f ca="1">OFFSET('84p trace'!$R$56,(A105-1)*56,0)</f>
        <v>632.42012</v>
      </c>
      <c r="E105" s="5">
        <f ca="1">OFFSET('84p trace'!$S$56,(A105-1)*56,0)</f>
        <v>0</v>
      </c>
      <c r="F105" s="5">
        <f ca="1">OFFSET('84p stat'!$H$1,A105*20,0)</f>
        <v>0</v>
      </c>
      <c r="G105" s="5">
        <f ca="1">OFFSET('84p stat'!$K$1,A105*20,0)</f>
        <v>0</v>
      </c>
      <c r="H105" s="5">
        <f ca="1">OFFSET('84p stat'!$N$1,A105*20,0)</f>
        <v>0</v>
      </c>
    </row>
    <row r="106" spans="1:8" x14ac:dyDescent="0.25">
      <c r="A106">
        <v>23</v>
      </c>
      <c r="C106" t="str">
        <f ca="1">OFFSET('84p stat'!$A$1,A106*20,0)</f>
        <v>non CUDA transp non hash</v>
      </c>
      <c r="D106" s="5">
        <f ca="1">OFFSET('84p trace'!$R$56,(A106-1)*56,0)</f>
        <v>616.21432000000016</v>
      </c>
      <c r="E106" s="5">
        <f ca="1">OFFSET('84p trace'!$S$56,(A106-1)*56,0)</f>
        <v>611.33619999999996</v>
      </c>
      <c r="F106" s="5">
        <f ca="1">OFFSET('84p stat'!$H$1,A106*20,0)</f>
        <v>611.25796500000001</v>
      </c>
      <c r="G106" s="5">
        <f ca="1">OFFSET('84p stat'!$K$1,A106*20,0)</f>
        <v>598.01113299999997</v>
      </c>
      <c r="H106" s="5">
        <f ca="1">OFFSET('84p stat'!$N$1,A106*20,0)</f>
        <v>29.188753999999999</v>
      </c>
    </row>
    <row r="107" spans="1:8" x14ac:dyDescent="0.25">
      <c r="A107">
        <v>24</v>
      </c>
      <c r="C107" t="str">
        <f ca="1">OFFSET('84p stat'!$A$1,A107*20,0)</f>
        <v>non CUDA AVX Time</v>
      </c>
      <c r="D107" s="5">
        <f ca="1">OFFSET('84p trace'!$R$56,(A107-1)*56,0)</f>
        <v>673.32417999999996</v>
      </c>
      <c r="E107" s="5">
        <f ca="1">OFFSET('84p trace'!$S$56,(A107-1)*56,0)</f>
        <v>608.91379999999992</v>
      </c>
      <c r="F107" s="5">
        <f ca="1">OFFSET('84p stat'!$H$1,A107*20,0)</f>
        <v>608.82773999999995</v>
      </c>
      <c r="G107" s="5">
        <f ca="1">OFFSET('84p stat'!$K$1,A107*20,0)</f>
        <v>597.88242600000001</v>
      </c>
      <c r="H107" s="5">
        <f ca="1">OFFSET('84p stat'!$N$1,A107*20,0)</f>
        <v>19.762767</v>
      </c>
    </row>
    <row r="108" spans="1:8" x14ac:dyDescent="0.25">
      <c r="A108">
        <v>25</v>
      </c>
      <c r="C108" t="str">
        <f ca="1">OFFSET('84p stat'!$A$1,A108*20,0)</f>
        <v>non CUDA AVX</v>
      </c>
      <c r="D108" s="5">
        <f ca="1">OFFSET('84p trace'!$R$56,(A108-1)*56,0)</f>
        <v>606.12149999999986</v>
      </c>
      <c r="E108" s="5">
        <f ca="1">OFFSET('84p trace'!$S$56,(A108-1)*56,0)</f>
        <v>0</v>
      </c>
      <c r="F108" s="5">
        <f ca="1">OFFSET('84p stat'!$H$1,A108*20,0)</f>
        <v>0</v>
      </c>
      <c r="G108" s="5">
        <f ca="1">OFFSET('84p stat'!$K$1,A108*20,0)</f>
        <v>0</v>
      </c>
      <c r="H108" s="5">
        <f ca="1">OFFSET('84p stat'!$N$1,A108*20,0)</f>
        <v>0</v>
      </c>
    </row>
    <row r="109" spans="1:8" x14ac:dyDescent="0.25">
      <c r="A109">
        <v>26</v>
      </c>
      <c r="C109" t="str">
        <f ca="1">OFFSET('84p stat'!$A$1,A109*20,0)</f>
        <v>non CUDA AVX non hash</v>
      </c>
      <c r="D109" s="5">
        <f ca="1">OFFSET('84p trace'!$R$56,(A109-1)*56,0)</f>
        <v>505.25218000000024</v>
      </c>
      <c r="E109" s="5">
        <f ca="1">OFFSET('84p trace'!$S$56,(A109-1)*56,0)</f>
        <v>501.46831999999978</v>
      </c>
      <c r="F109" s="5">
        <f ca="1">OFFSET('84p stat'!$H$1,A109*20,0)</f>
        <v>501.41070100000002</v>
      </c>
      <c r="G109" s="5">
        <f ca="1">OFFSET('84p stat'!$K$1,A109*20,0)</f>
        <v>490.57904000000002</v>
      </c>
      <c r="H109" s="5">
        <f ca="1">OFFSET('84p stat'!$N$1,A109*20,0)</f>
        <v>19.975141000000001</v>
      </c>
    </row>
    <row r="110" spans="1:8" x14ac:dyDescent="0.25">
      <c r="A110">
        <v>27</v>
      </c>
      <c r="C110" t="str">
        <f ca="1">OFFSET('84p stat'!$A$1,A110*20,0)</f>
        <v>non CUDA AVX_OMP Time</v>
      </c>
      <c r="D110" s="5">
        <f ca="1">OFFSET('84p trace'!$R$56,(A110-1)*56,0)</f>
        <v>536.99312000000009</v>
      </c>
      <c r="E110" s="5">
        <f ca="1">OFFSET('84p trace'!$S$56,(A110-1)*56,0)</f>
        <v>472.43311999999992</v>
      </c>
      <c r="F110" s="5">
        <f ca="1">OFFSET('84p stat'!$H$1,A110*20,0)</f>
        <v>472.37161400000002</v>
      </c>
      <c r="G110" s="5">
        <f ca="1">OFFSET('84p stat'!$K$1,A110*20,0)</f>
        <v>461.32585399999999</v>
      </c>
      <c r="H110" s="5">
        <f ca="1">OFFSET('84p stat'!$N$1,A110*20,0)</f>
        <v>19.750692999999998</v>
      </c>
    </row>
    <row r="111" spans="1:8" x14ac:dyDescent="0.25">
      <c r="A111">
        <v>28</v>
      </c>
      <c r="C111" t="str">
        <f ca="1">OFFSET('84p stat'!$A$1,A111*20,0)</f>
        <v>non CUDA AVX_OMP</v>
      </c>
      <c r="D111" s="5">
        <f ca="1">OFFSET('84p trace'!$R$56,(A111-1)*56,0)</f>
        <v>608.05266000000006</v>
      </c>
      <c r="E111" s="5">
        <f ca="1">OFFSET('84p trace'!$S$56,(A111-1)*56,0)</f>
        <v>0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 t="str">
        <f ca="1">OFFSET('84p stat'!$A$1,A112*20,0)</f>
        <v>non CUDA AVX_OMP non hash</v>
      </c>
      <c r="D112" s="5">
        <f ca="1">OFFSET('84p trace'!$R$56,(A112-1)*56,0)</f>
        <v>477.42028000000005</v>
      </c>
      <c r="E112" s="5">
        <f ca="1">OFFSET('84p trace'!$S$56,(A112-1)*56,0)</f>
        <v>473.54849999999982</v>
      </c>
      <c r="F112" s="5">
        <f ca="1">OFFSET('84p stat'!$H$1,A112*20,0)</f>
        <v>473.49058500000001</v>
      </c>
      <c r="G112" s="5">
        <f ca="1">OFFSET('84p stat'!$K$1,A112*20,0)</f>
        <v>462.50064800000001</v>
      </c>
      <c r="H112" s="5">
        <f ca="1">OFFSET('84p stat'!$N$1,A112*20,0)</f>
        <v>19.844134</v>
      </c>
    </row>
    <row r="113" spans="1:8" x14ac:dyDescent="0.25">
      <c r="A113">
        <v>30</v>
      </c>
      <c r="C113" t="str">
        <f ca="1">OFFSET('84p stat'!$A$1,A113*20,0)</f>
        <v>non CUDA transp_AVX Time</v>
      </c>
      <c r="D113" s="5">
        <f ca="1">OFFSET('84p trace'!$R$56,(A113-1)*56,0)</f>
        <v>698.31360000000018</v>
      </c>
      <c r="E113" s="5">
        <f ca="1">OFFSET('84p trace'!$S$56,(A113-1)*56,0)</f>
        <v>633.21774000000005</v>
      </c>
      <c r="F113" s="5">
        <f ca="1">OFFSET('84p stat'!$H$1,A113*20,0)</f>
        <v>633.14767700000004</v>
      </c>
      <c r="G113" s="5">
        <f ca="1">OFFSET('84p stat'!$K$1,A113*20,0)</f>
        <v>624.55667200000005</v>
      </c>
      <c r="H113" s="5">
        <f ca="1">OFFSET('84p stat'!$N$1,A113*20,0)</f>
        <v>22.194578</v>
      </c>
    </row>
    <row r="114" spans="1:8" x14ac:dyDescent="0.25">
      <c r="A114">
        <v>31</v>
      </c>
      <c r="C114" t="str">
        <f ca="1">OFFSET('84p stat'!$A$1,A114*20,0)</f>
        <v>non CUDA transp_AVX</v>
      </c>
      <c r="D114" s="5">
        <f ca="1">OFFSET('84p trace'!$R$56,(A114-1)*56,0)</f>
        <v>659.27156000000002</v>
      </c>
      <c r="E114" s="5">
        <f ca="1">OFFSET('84p trace'!$S$56,(A114-1)*56,0)</f>
        <v>0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non CUDA transp_AVX non hash</v>
      </c>
      <c r="D115" s="5">
        <f ca="1">OFFSET('84p trace'!$R$56,(A115-1)*56,0)</f>
        <v>542.92073999999991</v>
      </c>
      <c r="E115" s="5">
        <f ca="1">OFFSET('84p trace'!$S$56,(A115-1)*56,0)</f>
        <v>539.19684000000007</v>
      </c>
      <c r="F115" s="5">
        <f ca="1">OFFSET('84p stat'!$H$1,A115*20,0)</f>
        <v>539.13854000000003</v>
      </c>
      <c r="G115" s="5">
        <f ca="1">OFFSET('84p stat'!$K$1,A115*20,0)</f>
        <v>530.75106800000003</v>
      </c>
      <c r="H115" s="5">
        <f ca="1">OFFSET('84p stat'!$N$1,A115*20,0)</f>
        <v>22.079235000000001</v>
      </c>
    </row>
    <row r="116" spans="1:8" x14ac:dyDescent="0.25">
      <c r="A116">
        <v>33</v>
      </c>
      <c r="C116" t="str">
        <f ca="1">OFFSET('84p stat'!$A$1,A116*20,0)</f>
        <v>non CUDA transp_AVX_OMP Time</v>
      </c>
      <c r="D116" s="5">
        <f ca="1">OFFSET('84p trace'!$R$56,(A116-1)*56,0)</f>
        <v>696.52671999999995</v>
      </c>
      <c r="E116" s="5">
        <f ca="1">OFFSET('84p trace'!$S$56,(A116-1)*56,0)</f>
        <v>632.04369999999983</v>
      </c>
      <c r="F116" s="5">
        <f ca="1">OFFSET('84p stat'!$H$1,A116*20,0)</f>
        <v>631.98161700000003</v>
      </c>
      <c r="G116" s="5">
        <f ca="1">OFFSET('84p stat'!$K$1,A116*20,0)</f>
        <v>623.01011400000004</v>
      </c>
      <c r="H116" s="5">
        <f ca="1">OFFSET('84p stat'!$N$1,A116*20,0)</f>
        <v>22.744965000000001</v>
      </c>
    </row>
    <row r="117" spans="1:8" x14ac:dyDescent="0.25">
      <c r="A117">
        <v>34</v>
      </c>
      <c r="C117" t="str">
        <f ca="1">OFFSET('84p stat'!$A$1,A117*20,0)</f>
        <v>non CUDA transp_AVX_OMP</v>
      </c>
      <c r="D117" s="5">
        <f ca="1">OFFSET('84p trace'!$R$56,(A117-1)*56,0)</f>
        <v>657.24266</v>
      </c>
      <c r="E117" s="5">
        <f ca="1">OFFSET('84p trace'!$S$56,(A117-1)*56,0)</f>
        <v>0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 t="str">
        <f ca="1">OFFSET('84p stat'!$A$1,A118*20,0)</f>
        <v>non CUDA transp_AVX_OMP non hash</v>
      </c>
      <c r="D118" s="5">
        <f ca="1">OFFSET('84p trace'!$R$56,(A118-1)*56,0)</f>
        <v>544.11346000000003</v>
      </c>
      <c r="E118" s="5">
        <f ca="1">OFFSET('84p trace'!$S$56,(A118-1)*56,0)</f>
        <v>540.35784000000012</v>
      </c>
      <c r="F118" s="5">
        <f ca="1">OFFSET('84p stat'!$H$1,A118*20,0)</f>
        <v>540.30182500000001</v>
      </c>
      <c r="G118" s="5">
        <f ca="1">OFFSET('84p stat'!$K$1,A118*20,0)</f>
        <v>531.33868500000005</v>
      </c>
      <c r="H118" s="5">
        <f ca="1">OFFSET('84p stat'!$N$1,A118*20,0)</f>
        <v>22.924271000000001</v>
      </c>
    </row>
    <row r="119" spans="1:8" x14ac:dyDescent="0.25">
      <c r="A119">
        <v>36</v>
      </c>
      <c r="C119">
        <f ca="1">OFFSET('84p stat'!$A$1,A119*20,0)</f>
        <v>0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>
        <f ca="1">OFFSET('84p stat'!$A$1,A120*20,0)</f>
        <v>0</v>
      </c>
      <c r="D120" s="5" t="e">
        <f ca="1">OFFSET('84p trace'!$R$56,(A120-1)*56,0)</f>
        <v>#DIV/0!</v>
      </c>
      <c r="E120" s="5" t="e">
        <f ca="1">OFFSET('84p trace'!$S$56,(A120-1)*56,0)</f>
        <v>#DIV/0!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>
        <f ca="1">OFFSET('84p stat'!$A$1,A121*20,0)</f>
        <v>0</v>
      </c>
      <c r="D121" s="5" t="e">
        <f ca="1">OFFSET('84p trace'!$R$56,(A121-1)*56,0)</f>
        <v>#DIV/0!</v>
      </c>
      <c r="E121" s="5" t="e">
        <f ca="1">OFFSET('84p trace'!$S$56,(A121-1)*56,0)</f>
        <v>#DIV/0!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>
        <f ca="1">OFFSET('84p stat'!$A$1,A122*20,0)</f>
        <v>0</v>
      </c>
      <c r="D122" s="5" t="e">
        <f ca="1">OFFSET('84p trace'!$R$56,(A122-1)*56,0)</f>
        <v>#DIV/0!</v>
      </c>
      <c r="E122" s="5" t="e">
        <f ca="1">OFFSET('84p trace'!$S$56,(A122-1)*56,0)</f>
        <v>#DIV/0!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 t="e">
        <f ca="1">OFFSET('84p trace'!$R$56,(A123-1)*56,0)</f>
        <v>#DIV/0!</v>
      </c>
      <c r="E123" s="5" t="e">
        <f ca="1">OFFSET('84p trace'!$S$56,(A123-1)*56,0)</f>
        <v>#DIV/0!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 t="e">
        <f ca="1">OFFSET('84p trace'!$R$56,(A124-1)*56,0)</f>
        <v>#DIV/0!</v>
      </c>
      <c r="E124" s="5" t="e">
        <f ca="1">OFFSET('84p trace'!$S$56,(A124-1)*56,0)</f>
        <v>#DIV/0!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 t="e">
        <f ca="1">OFFSET('84p trace'!$R$56,(A125-1)*56,0)</f>
        <v>#DIV/0!</v>
      </c>
      <c r="E125" s="5" t="e">
        <f ca="1">OFFSET('84p trace'!$S$56,(A125-1)*56,0)</f>
        <v>#DIV/0!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 t="e">
        <f ca="1">OFFSET('84p trace'!$R$56,(A126-1)*56,0)</f>
        <v>#DIV/0!</v>
      </c>
      <c r="E126" s="5" t="e">
        <f ca="1">OFFSET('84p trace'!$S$56,(A126-1)*56,0)</f>
        <v>#DIV/0!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 t="e">
        <f ca="1">OFFSET('84p trace'!$R$56,(A127-1)*56,0)</f>
        <v>#DIV/0!</v>
      </c>
      <c r="E127" s="5" t="e">
        <f ca="1">OFFSET('84p trace'!$S$56,(A127-1)*56,0)</f>
        <v>#DIV/0!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 t="e">
        <f ca="1">OFFSET('84p trace'!$R$56,(A128-1)*56,0)</f>
        <v>#DIV/0!</v>
      </c>
      <c r="E128" s="5" t="e">
        <f ca="1">OFFSET('84p trace'!$S$56,(A128-1)*56,0)</f>
        <v>#DIV/0!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 t="e">
        <f ca="1">OFFSET('84p trace'!$R$56,(A129-1)*56,0)</f>
        <v>#DIV/0!</v>
      </c>
      <c r="E129" s="5" t="e">
        <f ca="1">OFFSET('84p trace'!$S$56,(A129-1)*56,0)</f>
        <v>#DIV/0!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72</v>
      </c>
    </row>
    <row r="137" spans="1:10" x14ac:dyDescent="0.25">
      <c r="D137" t="s">
        <v>57</v>
      </c>
      <c r="E137" t="s">
        <v>53</v>
      </c>
      <c r="F137" t="s">
        <v>54</v>
      </c>
      <c r="G137" t="s">
        <v>55</v>
      </c>
      <c r="H137" t="s">
        <v>56</v>
      </c>
      <c r="J137" t="s">
        <v>71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38.652069190399999</v>
      </c>
      <c r="E138" s="5">
        <f ca="1">OFFSET('84p trace'!$V$56,(A31-1)*56,0)</f>
        <v>39.236718475600021</v>
      </c>
      <c r="F138" s="5">
        <f ca="1">OFFSET('84p stat'!$H$1,A138*20,1)</f>
        <v>2.2932619999999999</v>
      </c>
      <c r="G138" s="5">
        <f ca="1">OFFSET('84p stat'!$K$1,A138*20,1)</f>
        <v>1.025053</v>
      </c>
      <c r="H138" s="5">
        <f ca="1">OFFSET('84p stat'!$N$1,A138*20,1)</f>
        <v>0.57891999999999999</v>
      </c>
      <c r="J138" s="5">
        <f ca="1">SUM(D138:H138)</f>
        <v>81.786022666000008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6.8963368895999988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50" ca="1" si="11">SUM(D139:H139)</f>
        <v>6.8963368895999988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18.707468993600028</v>
      </c>
      <c r="E140" s="5">
        <f ca="1">OFFSET('84p trace'!$V$56,(A33-1)*56,0)</f>
        <v>17.359907995600061</v>
      </c>
      <c r="F140" s="5">
        <f ca="1">OFFSET('84p stat'!$H$1,A140*20,1)</f>
        <v>19.593672999999999</v>
      </c>
      <c r="G140" s="5">
        <f ca="1">OFFSET('84p stat'!$K$1,A140*20,1)</f>
        <v>23.726050999999998</v>
      </c>
      <c r="H140" s="5">
        <f ca="1">OFFSET('84p stat'!$N$1,A140*20,1)</f>
        <v>0.12053700000000001</v>
      </c>
      <c r="J140" s="5">
        <f t="shared" ca="1" si="11"/>
        <v>79.507637989200077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21.842065760000111</v>
      </c>
      <c r="E141" s="5">
        <f ca="1">OFFSET('84p trace'!$V$56,(A34-1)*56,0)</f>
        <v>21.994857159999903</v>
      </c>
      <c r="F141" s="5">
        <f ca="1">OFFSET('84p stat'!$H$1,A141*20,1)</f>
        <v>1.3434999999999999</v>
      </c>
      <c r="G141" s="5">
        <f ca="1">OFFSET('84p stat'!$K$1,A141*20,1)</f>
        <v>0.11895500000000001</v>
      </c>
      <c r="H141" s="5">
        <f ca="1">OFFSET('84p stat'!$N$1,A141*20,1)</f>
        <v>1.3979999999999999E-3</v>
      </c>
      <c r="J141" s="5">
        <f t="shared" ca="1" si="11"/>
        <v>45.300775920000014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12.681756360000003</v>
      </c>
      <c r="E142" s="5">
        <f ca="1">OFFSET('84p trace'!$V$56,(A35-1)*56,0)</f>
        <v>11.87616815999999</v>
      </c>
      <c r="F142" s="5">
        <f ca="1">OFFSET('84p stat'!$H$1,A142*20,1)</f>
        <v>0.360512</v>
      </c>
      <c r="G142" s="5">
        <f ca="1">OFFSET('84p stat'!$K$1,A142*20,1)</f>
        <v>4.0029999999999996E-3</v>
      </c>
      <c r="H142" s="5">
        <f ca="1">OFFSET('84p stat'!$N$1,A142*20,1)</f>
        <v>8.7100000000000003E-4</v>
      </c>
      <c r="J142" s="5">
        <f t="shared" ca="1" si="11"/>
        <v>24.923310519999994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25.985816000000042</v>
      </c>
      <c r="E143" s="5">
        <f ca="1">OFFSET('84p trace'!$V$56,(A36-1)*56,0)</f>
        <v>25.58056900000004</v>
      </c>
      <c r="F143" s="5">
        <f ca="1">OFFSET('84p stat'!$H$1,A143*20,1)</f>
        <v>1.062694</v>
      </c>
      <c r="G143" s="5">
        <f ca="1">OFFSET('84p stat'!$K$1,A143*20,1)</f>
        <v>3.5889999999999998E-2</v>
      </c>
      <c r="H143" s="5">
        <f ca="1">OFFSET('84p stat'!$N$1,A143*20,1)</f>
        <v>2.2360000000000001E-3</v>
      </c>
      <c r="J143" s="5">
        <f t="shared" ca="1" si="11"/>
        <v>52.667205000000088</v>
      </c>
    </row>
    <row r="144" spans="1:10" x14ac:dyDescent="0.25">
      <c r="A144">
        <v>7</v>
      </c>
      <c r="C144" t="str">
        <f ca="1">OFFSET('84p stat'!$A$1,A144*20,0)</f>
        <v>CUDA ant add CPU12</v>
      </c>
      <c r="D144" s="5">
        <f ca="1">OFFSET('84p trace'!$U$56,(A37-1)*56,0)</f>
        <v>516.59153395999931</v>
      </c>
      <c r="E144" s="5">
        <f ca="1">OFFSET('84p trace'!$V$56,(A37-1)*56,0)</f>
        <v>118.29038036</v>
      </c>
      <c r="F144" s="5">
        <f ca="1">OFFSET('84p stat'!$H$1,A144*20,1)</f>
        <v>111.38145799999999</v>
      </c>
      <c r="G144" s="5">
        <f ca="1">OFFSET('84p stat'!$K$1,A144*20,1)</f>
        <v>107.970471</v>
      </c>
      <c r="H144" s="5">
        <f ca="1">OFFSET('84p stat'!$N$1,A144*20,1)</f>
        <v>1.1014189999999999</v>
      </c>
      <c r="J144" s="5">
        <f t="shared" ca="1" si="11"/>
        <v>855.33526231999917</v>
      </c>
    </row>
    <row r="145" spans="1:10" x14ac:dyDescent="0.25">
      <c r="A145">
        <v>8</v>
      </c>
      <c r="C145" t="str">
        <f ca="1">OFFSET('84p stat'!$A$1,A145*20,0)</f>
        <v>CUDA opt</v>
      </c>
      <c r="D145" s="5">
        <f ca="1">OFFSET('84p trace'!$U$56,(A38-1)*56,0)</f>
        <v>24.481441624400048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11"/>
        <v>24.481441624400048</v>
      </c>
    </row>
    <row r="146" spans="1:10" x14ac:dyDescent="0.25">
      <c r="A146">
        <v>9</v>
      </c>
      <c r="C146" t="str">
        <f ca="1">OFFSET('84p stat'!$A$1,A146*20,0)</f>
        <v>CUDA opt Time</v>
      </c>
      <c r="D146" s="5">
        <f ca="1">OFFSET('84p trace'!$U$56,(A39-1)*56,0)</f>
        <v>34.477209270399989</v>
      </c>
      <c r="E146" s="5">
        <f ca="1">OFFSET('84p trace'!$V$56,(A39-1)*56,0)</f>
        <v>33.537214368400015</v>
      </c>
      <c r="F146" s="5">
        <f ca="1">OFFSET('84p stat'!$H$1,A146*20,1)</f>
        <v>11.413997999999999</v>
      </c>
      <c r="G146" s="5">
        <f ca="1">OFFSET('84p stat'!$K$1,A146*20,1)</f>
        <v>0.181838</v>
      </c>
      <c r="H146" s="5">
        <f ca="1">OFFSET('84p stat'!$N$1,A146*20,1)</f>
        <v>0</v>
      </c>
      <c r="J146" s="5">
        <f t="shared" ca="1" si="11"/>
        <v>79.610259638799988</v>
      </c>
    </row>
    <row r="147" spans="1:10" x14ac:dyDescent="0.25">
      <c r="A147">
        <v>10</v>
      </c>
      <c r="C147" t="str">
        <f ca="1">OFFSET('84p stat'!$A$1,A147*20,0)</f>
        <v>CUDA opt non hash</v>
      </c>
      <c r="D147" s="5">
        <f ca="1">OFFSET('84p trace'!$U$56,(A40-1)*56,0)</f>
        <v>25.155496222399943</v>
      </c>
      <c r="E147" s="5">
        <f ca="1">OFFSET('84p trace'!$V$56,(A40-1)*56,0)</f>
        <v>24.680305559999987</v>
      </c>
      <c r="F147" s="5">
        <f ca="1">OFFSET('84p stat'!$H$1,A147*20,1)</f>
        <v>0.82328000000000001</v>
      </c>
      <c r="G147" s="5">
        <f ca="1">OFFSET('84p stat'!$K$1,A147*20,1)</f>
        <v>6.5789999999999998E-3</v>
      </c>
      <c r="H147" s="5">
        <f ca="1">OFFSET('84p stat'!$N$1,A147*20,1)</f>
        <v>0</v>
      </c>
      <c r="J147" s="5">
        <f t="shared" ca="1" si="11"/>
        <v>50.665660782399925</v>
      </c>
    </row>
    <row r="148" spans="1:10" x14ac:dyDescent="0.25">
      <c r="A148">
        <v>11</v>
      </c>
      <c r="C148" t="str">
        <f ca="1">OFFSET('84p stat'!$A$1,A148*20,0)</f>
        <v>CUDA opt ant</v>
      </c>
      <c r="D148" s="5">
        <f ca="1">OFFSET('84p trace'!$U$56,(A41-1)*56,0)</f>
        <v>26.168473760000065</v>
      </c>
      <c r="E148" s="5">
        <f ca="1">OFFSET('84p trace'!$V$56,(A41-1)*56,0)</f>
        <v>26.14948916000014</v>
      </c>
      <c r="F148" s="5">
        <f ca="1">OFFSET('84p stat'!$H$1,A148*20,1)</f>
        <v>0.72159799999999996</v>
      </c>
      <c r="G148" s="5">
        <f ca="1">OFFSET('84p stat'!$K$1,A148*20,1)</f>
        <v>2.7590000000000002E-3</v>
      </c>
      <c r="H148" s="5">
        <f ca="1">OFFSET('84p stat'!$N$1,A148*20,1)</f>
        <v>0</v>
      </c>
      <c r="J148" s="5">
        <f t="shared" ca="1" si="11"/>
        <v>53.042319920000203</v>
      </c>
    </row>
    <row r="149" spans="1:10" x14ac:dyDescent="0.25">
      <c r="A149">
        <v>12</v>
      </c>
      <c r="C149" t="str">
        <f ca="1">OFFSET('84p stat'!$A$1,A149*20,0)</f>
        <v>CUDA opt ant non hash</v>
      </c>
      <c r="D149" s="5">
        <f ca="1">OFFSET('84p trace'!$U$56,(A42-1)*56,0)</f>
        <v>23.977161959999862</v>
      </c>
      <c r="E149" s="5">
        <f ca="1">OFFSET('84p trace'!$V$56,(A42-1)*56,0)</f>
        <v>22.755003240000036</v>
      </c>
      <c r="F149" s="5">
        <f ca="1">OFFSET('84p stat'!$H$1,A149*20,1)</f>
        <v>0.77071299999999998</v>
      </c>
      <c r="G149" s="5">
        <f ca="1">OFFSET('84p stat'!$K$1,A149*20,1)</f>
        <v>4.5399999999999998E-4</v>
      </c>
      <c r="H149" s="5">
        <f ca="1">OFFSET('84p stat'!$N$1,A149*20,1)</f>
        <v>0</v>
      </c>
      <c r="J149" s="5">
        <f t="shared" ca="1" si="11"/>
        <v>47.503332199999896</v>
      </c>
    </row>
    <row r="150" spans="1:10" x14ac:dyDescent="0.25">
      <c r="A150">
        <v>13</v>
      </c>
      <c r="C150" t="str">
        <f ca="1">OFFSET('84p stat'!$A$1,A150*20,0)</f>
        <v>CUDA opt ant par</v>
      </c>
      <c r="D150" s="5">
        <f ca="1">OFFSET('84p trace'!$U$56,(A43-1)*56,0)</f>
        <v>24.796377959999987</v>
      </c>
      <c r="E150" s="5">
        <f ca="1">OFFSET('84p trace'!$V$56,(A43-1)*56,0)</f>
        <v>23.685115239999973</v>
      </c>
      <c r="F150" s="5">
        <f ca="1">OFFSET('84p stat'!$H$1,A150*20,1)</f>
        <v>0.80841700000000005</v>
      </c>
      <c r="G150" s="5">
        <f ca="1">OFFSET('84p stat'!$K$1,A150*20,1)</f>
        <v>2.7060000000000001E-3</v>
      </c>
      <c r="H150" s="5">
        <f ca="1">OFFSET('84p stat'!$N$1,A150*20,1)</f>
        <v>0</v>
      </c>
      <c r="J150" s="5">
        <f t="shared" ca="1" si="11"/>
        <v>49.292616199999962</v>
      </c>
    </row>
    <row r="151" spans="1:10" x14ac:dyDescent="0.25">
      <c r="A151">
        <v>14</v>
      </c>
      <c r="C151" t="str">
        <f ca="1">OFFSET('84p stat'!$A$1,A151*20,0)</f>
        <v>non CUDA Time</v>
      </c>
      <c r="D151" s="5">
        <f ca="1">OFFSET('84p trace'!$U$56,(A44-1)*56,0)</f>
        <v>660.82698716040045</v>
      </c>
      <c r="E151" s="5">
        <f ca="1">OFFSET('84p trace'!$V$56,(A44-1)*56,0)</f>
        <v>586.70307667839995</v>
      </c>
      <c r="F151" s="5">
        <f ca="1">OFFSET('84p stat'!$H$1,A151*20,1)</f>
        <v>586.27386200000001</v>
      </c>
      <c r="G151" s="5">
        <f ca="1">OFFSET('84p stat'!$K$1,A151*20,1)</f>
        <v>568.51672799999994</v>
      </c>
      <c r="H151" s="5">
        <f ca="1">OFFSET('84p stat'!$N$1,A151*20,1)</f>
        <v>0.86688100000000001</v>
      </c>
      <c r="J151" s="5">
        <f t="shared" ref="J151:J166" ca="1" si="12">SUM(D151:H151)</f>
        <v>2403.1875348388003</v>
      </c>
    </row>
    <row r="152" spans="1:10" x14ac:dyDescent="0.25">
      <c r="A152">
        <v>15</v>
      </c>
      <c r="C152" t="str">
        <f ca="1">OFFSET('84p stat'!$A$1,A152*20,0)</f>
        <v>non CUDA</v>
      </c>
      <c r="D152" s="5">
        <f ca="1">OFFSET('84p trace'!$U$56,(A45-1)*56,0)</f>
        <v>314.41760891239988</v>
      </c>
      <c r="E152" s="5">
        <f ca="1">OFFSET('84p trace'!$V$56,(A45-1)*56,0)</f>
        <v>0</v>
      </c>
      <c r="F152" s="5">
        <f ca="1">OFFSET('84p stat'!$H$1,A152*20,1)</f>
        <v>0</v>
      </c>
      <c r="G152" s="5">
        <f ca="1">OFFSET('84p stat'!$K$1,A152*20,1)</f>
        <v>0</v>
      </c>
      <c r="H152" s="5">
        <f ca="1">OFFSET('84p stat'!$N$1,A152*20,1)</f>
        <v>0</v>
      </c>
      <c r="J152" s="5">
        <f t="shared" ca="1" si="12"/>
        <v>314.41760891239988</v>
      </c>
    </row>
    <row r="153" spans="1:10" x14ac:dyDescent="0.25">
      <c r="A153">
        <v>16</v>
      </c>
      <c r="C153" t="str">
        <f ca="1">OFFSET('84p stat'!$A$1,A153*20,0)</f>
        <v>non CUDA non hash</v>
      </c>
      <c r="D153" s="5">
        <f ca="1">OFFSET('84p trace'!$U$56,(A46-1)*56,0)</f>
        <v>78.734789793599973</v>
      </c>
      <c r="E153" s="5">
        <f ca="1">OFFSET('84p trace'!$V$56,(A46-1)*56,0)</f>
        <v>75.739141283600006</v>
      </c>
      <c r="F153" s="5">
        <f ca="1">OFFSET('84p stat'!$H$1,A153*20,1)</f>
        <v>75.740533999999997</v>
      </c>
      <c r="G153" s="5">
        <f ca="1">OFFSET('84p stat'!$K$1,A153*20,1)</f>
        <v>72.101198999999994</v>
      </c>
      <c r="H153" s="5">
        <f ca="1">OFFSET('84p stat'!$N$1,A153*20,1)</f>
        <v>0.44598100000000002</v>
      </c>
      <c r="J153" s="5">
        <f t="shared" ca="1" si="12"/>
        <v>302.7616450772</v>
      </c>
    </row>
    <row r="154" spans="1:10" x14ac:dyDescent="0.25">
      <c r="A154">
        <v>17</v>
      </c>
      <c r="C154" t="str">
        <f ca="1">OFFSET('84p stat'!$A$1,A154*20,0)</f>
        <v>Classic ACO</v>
      </c>
      <c r="D154" s="5">
        <f ca="1">OFFSET('84p trace'!$U$56,(A47-1)*56,0)</f>
        <v>82935.974576000008</v>
      </c>
      <c r="E154" s="5">
        <f ca="1">OFFSET('84p trace'!$V$56,(A47-1)*56,0)</f>
        <v>47072.851296000059</v>
      </c>
      <c r="F154" s="5">
        <f ca="1">OFFSET('84p stat'!$H$1,A154*20,1)</f>
        <v>46619.932289999997</v>
      </c>
      <c r="G154" s="5">
        <f ca="1">OFFSET('84p stat'!$K$1,A154*20,1)</f>
        <v>46423.736366999998</v>
      </c>
      <c r="H154" s="5">
        <f ca="1">OFFSET('84p stat'!$N$1,A154*20,1)</f>
        <v>3.195792</v>
      </c>
      <c r="J154" s="5">
        <f t="shared" ca="1" si="12"/>
        <v>223055.69032100009</v>
      </c>
    </row>
    <row r="155" spans="1:10" x14ac:dyDescent="0.25">
      <c r="A155">
        <v>18</v>
      </c>
      <c r="C155" t="str">
        <f ca="1">OFFSET('84p stat'!$A$1,A155*20,0)</f>
        <v>Classic ACO non hash</v>
      </c>
      <c r="D155" s="5">
        <f ca="1">OFFSET('84p trace'!$U$56,(A48-1)*56,0)</f>
        <v>14768.494255999971</v>
      </c>
      <c r="E155" s="5">
        <f ca="1">OFFSET('84p trace'!$V$56,(A48-1)*56,0)</f>
        <v>14746.742303999999</v>
      </c>
      <c r="F155" s="5">
        <f ca="1">OFFSET('84p stat'!$H$1,A155*20,1)</f>
        <v>14568.930319999999</v>
      </c>
      <c r="G155" s="5">
        <f ca="1">OFFSET('84p stat'!$K$1,A155*20,1)</f>
        <v>14515.919508999999</v>
      </c>
      <c r="H155" s="5">
        <f ca="1">OFFSET('84p stat'!$N$1,A155*20,1)</f>
        <v>3.2998460000000001</v>
      </c>
      <c r="J155" s="5">
        <f t="shared" ca="1" si="12"/>
        <v>58603.386234999969</v>
      </c>
    </row>
    <row r="156" spans="1:10" x14ac:dyDescent="0.25">
      <c r="A156">
        <v>19</v>
      </c>
      <c r="C156" t="str">
        <f ca="1">OFFSET('84p stat'!$A$1,A156*20,0)</f>
        <v>omp</v>
      </c>
      <c r="D156" s="5">
        <f ca="1">OFFSET('84p trace'!$U$56,(A49-1)*56,0)</f>
        <v>264.38633303559988</v>
      </c>
      <c r="E156" s="5">
        <f ca="1">OFFSET('84p trace'!$V$56,(A49-1)*56,0)</f>
        <v>221.36046727039994</v>
      </c>
      <c r="F156" s="5">
        <f ca="1">OFFSET('84p stat'!$H$1,A156*20,1)</f>
        <v>221.038555</v>
      </c>
      <c r="G156" s="5">
        <f ca="1">OFFSET('84p stat'!$K$1,A156*20,1)</f>
        <v>214.95622399999999</v>
      </c>
      <c r="H156" s="5">
        <f ca="1">OFFSET('84p stat'!$N$1,A156*20,1)</f>
        <v>0.62206600000000001</v>
      </c>
      <c r="J156" s="5">
        <f t="shared" ca="1" si="12"/>
        <v>922.36364530599985</v>
      </c>
    </row>
    <row r="157" spans="1:10" x14ac:dyDescent="0.25">
      <c r="A157">
        <v>20</v>
      </c>
      <c r="C157" t="str">
        <f ca="1">OFFSET('84p stat'!$A$1,A157*20,0)</f>
        <v>omp non hash</v>
      </c>
      <c r="D157" s="5">
        <f ca="1">OFFSET('84p trace'!$U$56,(A50-1)*56,0)</f>
        <v>119.50766753760004</v>
      </c>
      <c r="E157" s="5">
        <f ca="1">OFFSET('84p trace'!$V$56,(A50-1)*56,0)</f>
        <v>118.79765845000014</v>
      </c>
      <c r="F157" s="5">
        <f ca="1">OFFSET('84p stat'!$H$1,A157*20,1)</f>
        <v>118.56681399999999</v>
      </c>
      <c r="G157" s="5">
        <f ca="1">OFFSET('84p stat'!$K$1,A157*20,1)</f>
        <v>113.562837</v>
      </c>
      <c r="H157" s="5">
        <f ca="1">OFFSET('84p stat'!$N$1,A157*20,1)</f>
        <v>0.32684000000000002</v>
      </c>
      <c r="J157" s="5">
        <f t="shared" ca="1" si="12"/>
        <v>470.76181698760018</v>
      </c>
    </row>
    <row r="158" spans="1:10" x14ac:dyDescent="0.25">
      <c r="A158">
        <v>21</v>
      </c>
      <c r="C158" t="str">
        <f ca="1">OFFSET('84p stat'!$A$1,A158*20,0)</f>
        <v>non CUDA transp Time</v>
      </c>
      <c r="D158" s="5">
        <f ca="1">OFFSET('84p trace'!$U$56,(A51-1)*56,0)</f>
        <v>154.5267024516001</v>
      </c>
      <c r="E158" s="5">
        <f ca="1">OFFSET('84p trace'!$V$56,(A51-1)*56,0)</f>
        <v>150.54436251999994</v>
      </c>
      <c r="F158" s="5">
        <f ca="1">OFFSET('84p stat'!$H$1,A158*20,1)</f>
        <v>150.45008899999999</v>
      </c>
      <c r="G158" s="5">
        <f ca="1">OFFSET('84p stat'!$K$1,A158*20,1)</f>
        <v>146.52336700000001</v>
      </c>
      <c r="H158" s="5">
        <f ca="1">OFFSET('84p stat'!$N$1,A158*20,1)</f>
        <v>0.14188999999999999</v>
      </c>
      <c r="J158" s="5">
        <f t="shared" ca="1" si="12"/>
        <v>602.18641097160003</v>
      </c>
    </row>
    <row r="159" spans="1:10" x14ac:dyDescent="0.25">
      <c r="A159">
        <v>22</v>
      </c>
      <c r="C159" t="str">
        <f ca="1">OFFSET('84p stat'!$A$1,A159*20,0)</f>
        <v>non CUDA transp</v>
      </c>
      <c r="D159" s="5">
        <f ca="1">OFFSET('84p trace'!$U$56,(A52-1)*56,0)</f>
        <v>207.06998886559984</v>
      </c>
      <c r="E159" s="5">
        <f ca="1">OFFSET('84p trace'!$V$56,(A52-1)*56,0)</f>
        <v>0</v>
      </c>
      <c r="F159" s="5">
        <f ca="1">OFFSET('84p stat'!$H$1,A159*20,1)</f>
        <v>0</v>
      </c>
      <c r="G159" s="5">
        <f ca="1">OFFSET('84p stat'!$K$1,A159*20,1)</f>
        <v>0</v>
      </c>
      <c r="H159" s="5">
        <f ca="1">OFFSET('84p stat'!$N$1,A159*20,1)</f>
        <v>0</v>
      </c>
      <c r="J159" s="5">
        <f t="shared" ca="1" si="12"/>
        <v>207.06998886559984</v>
      </c>
    </row>
    <row r="160" spans="1:10" x14ac:dyDescent="0.25">
      <c r="A160">
        <v>23</v>
      </c>
      <c r="C160" t="str">
        <f ca="1">OFFSET('84p stat'!$A$1,A160*20,0)</f>
        <v>non CUDA transp non hash</v>
      </c>
      <c r="D160" s="5">
        <f ca="1">OFFSET('84p trace'!$U$56,(A53-1)*56,0)</f>
        <v>14017.444647137356</v>
      </c>
      <c r="E160" s="5">
        <f ca="1">OFFSET('84p trace'!$V$56,(A53-1)*56,0)</f>
        <v>13736.031501119995</v>
      </c>
      <c r="F160" s="5">
        <f ca="1">OFFSET('84p stat'!$H$1,A160*20,1)</f>
        <v>13732.799112000001</v>
      </c>
      <c r="G160" s="5">
        <f ca="1">OFFSET('84p stat'!$K$1,A160*20,1)</f>
        <v>13059.799391</v>
      </c>
      <c r="H160" s="5">
        <f ca="1">OFFSET('84p stat'!$N$1,A160*20,1)</f>
        <v>53.863404000000003</v>
      </c>
      <c r="J160" s="5">
        <f t="shared" ca="1" si="12"/>
        <v>54599.938055257357</v>
      </c>
    </row>
    <row r="161" spans="1:10" x14ac:dyDescent="0.25">
      <c r="A161">
        <v>24</v>
      </c>
      <c r="C161" t="str">
        <f ca="1">OFFSET('84p stat'!$A$1,A161*20,0)</f>
        <v>non CUDA AVX Time</v>
      </c>
      <c r="D161" s="5">
        <f ca="1">OFFSET('84p trace'!$U$56,(A54-1)*56,0)</f>
        <v>50.612309547599978</v>
      </c>
      <c r="E161" s="5">
        <f ca="1">OFFSET('84p trace'!$V$56,(A54-1)*56,0)</f>
        <v>47.486714759999934</v>
      </c>
      <c r="F161" s="5">
        <f ca="1">OFFSET('84p stat'!$H$1,A161*20,1)</f>
        <v>47.558852999999999</v>
      </c>
      <c r="G161" s="5">
        <f ca="1">OFFSET('84p stat'!$K$1,A161*20,1)</f>
        <v>47.671590999999999</v>
      </c>
      <c r="H161" s="5">
        <f ca="1">OFFSET('84p stat'!$N$1,A161*20,1)</f>
        <v>4.6434999999999997E-2</v>
      </c>
      <c r="J161" s="5">
        <f t="shared" ca="1" si="12"/>
        <v>193.37590330759991</v>
      </c>
    </row>
    <row r="162" spans="1:10" x14ac:dyDescent="0.25">
      <c r="A162">
        <v>25</v>
      </c>
      <c r="C162" t="str">
        <f ca="1">OFFSET('84p stat'!$A$1,A162*20,0)</f>
        <v>non CUDA AVX</v>
      </c>
      <c r="D162" s="5">
        <f ca="1">OFFSET('84p trace'!$U$56,(A55-1)*56,0)</f>
        <v>79.387752409999749</v>
      </c>
      <c r="E162" s="5">
        <f ca="1">OFFSET('84p trace'!$V$56,(A55-1)*56,0)</f>
        <v>0</v>
      </c>
      <c r="F162" s="5">
        <f ca="1">OFFSET('84p stat'!$H$1,A162*20,1)</f>
        <v>0</v>
      </c>
      <c r="G162" s="5">
        <f ca="1">OFFSET('84p stat'!$K$1,A162*20,1)</f>
        <v>0</v>
      </c>
      <c r="H162" s="5">
        <f ca="1">OFFSET('84p stat'!$N$1,A162*20,1)</f>
        <v>0</v>
      </c>
      <c r="J162" s="5">
        <f t="shared" ca="1" si="12"/>
        <v>79.387752409999749</v>
      </c>
    </row>
    <row r="163" spans="1:10" x14ac:dyDescent="0.25">
      <c r="A163">
        <v>26</v>
      </c>
      <c r="C163" t="str">
        <f ca="1">OFFSET('84p stat'!$A$1,A163*20,0)</f>
        <v>non CUDA AVX non hash</v>
      </c>
      <c r="D163" s="5">
        <f ca="1">OFFSET('84p trace'!$U$56,(A56-1)*56,0)</f>
        <v>76.931627067600019</v>
      </c>
      <c r="E163" s="5">
        <f ca="1">OFFSET('84p trace'!$V$56,(A56-1)*56,0)</f>
        <v>76.940386977599985</v>
      </c>
      <c r="F163" s="5">
        <f ca="1">OFFSET('84p stat'!$H$1,A163*20,1)</f>
        <v>76.919387</v>
      </c>
      <c r="G163" s="5">
        <f ca="1">OFFSET('84p stat'!$K$1,A163*20,1)</f>
        <v>76.004363999999995</v>
      </c>
      <c r="H163" s="5">
        <f ca="1">OFFSET('84p stat'!$N$1,A163*20,1)</f>
        <v>8.1185999999999994E-2</v>
      </c>
      <c r="J163" s="5">
        <f t="shared" ca="1" si="12"/>
        <v>306.87695104519997</v>
      </c>
    </row>
    <row r="164" spans="1:10" x14ac:dyDescent="0.25">
      <c r="A164">
        <v>27</v>
      </c>
      <c r="C164" t="str">
        <f ca="1">OFFSET('84p stat'!$A$1,A164*20,0)</f>
        <v>non CUDA AVX_OMP Time</v>
      </c>
      <c r="D164" s="5">
        <f ca="1">OFFSET('84p trace'!$U$56,(A57-1)*56,0)</f>
        <v>18.903714945599994</v>
      </c>
      <c r="E164" s="5">
        <f ca="1">OFFSET('84p trace'!$V$56,(A57-1)*56,0)</f>
        <v>12.718294825599976</v>
      </c>
      <c r="F164" s="5">
        <f ca="1">OFFSET('84p stat'!$H$1,A164*20,1)</f>
        <v>12.741709999999999</v>
      </c>
      <c r="G164" s="5">
        <f ca="1">OFFSET('84p stat'!$K$1,A164*20,1)</f>
        <v>12.269608</v>
      </c>
      <c r="H164" s="5">
        <f ca="1">OFFSET('84p stat'!$N$1,A164*20,1)</f>
        <v>0.23169500000000001</v>
      </c>
      <c r="J164" s="5">
        <f t="shared" ca="1" si="12"/>
        <v>56.865022771199968</v>
      </c>
    </row>
    <row r="165" spans="1:10" x14ac:dyDescent="0.25">
      <c r="A165">
        <v>28</v>
      </c>
      <c r="C165" t="str">
        <f ca="1">OFFSET('84p stat'!$A$1,A165*20,0)</f>
        <v>non CUDA AVX_OMP</v>
      </c>
      <c r="D165" s="5">
        <f ca="1">OFFSET('84p trace'!$U$56,(A58-1)*56,0)</f>
        <v>18.157571464399993</v>
      </c>
      <c r="E165" s="5">
        <f ca="1">OFFSET('84p trace'!$V$56,(A58-1)*56,0)</f>
        <v>0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>
        <f t="shared" ca="1" si="12"/>
        <v>18.157571464399993</v>
      </c>
    </row>
    <row r="166" spans="1:10" x14ac:dyDescent="0.25">
      <c r="A166">
        <v>29</v>
      </c>
      <c r="C166" t="str">
        <f ca="1">OFFSET('84p stat'!$A$1,A166*20,0)</f>
        <v>non CUDA AVX_OMP non hash</v>
      </c>
      <c r="D166" s="5">
        <f ca="1">OFFSET('84p trace'!$U$56,(A59-1)*56,0)</f>
        <v>26.122470761599971</v>
      </c>
      <c r="E166" s="5">
        <f ca="1">OFFSET('84p trace'!$V$56,(A59-1)*56,0)</f>
        <v>26.24865072999998</v>
      </c>
      <c r="F166" s="5">
        <f ca="1">OFFSET('84p stat'!$H$1,A166*20,1)</f>
        <v>26.212949999999999</v>
      </c>
      <c r="G166" s="5">
        <f ca="1">OFFSET('84p stat'!$K$1,A166*20,1)</f>
        <v>25.301808000000001</v>
      </c>
      <c r="H166" s="5">
        <f ca="1">OFFSET('84p stat'!$N$1,A166*20,1)</f>
        <v>0.369452</v>
      </c>
      <c r="J166" s="5">
        <f t="shared" ca="1" si="12"/>
        <v>104.25533149159995</v>
      </c>
    </row>
    <row r="167" spans="1:10" x14ac:dyDescent="0.25">
      <c r="A167">
        <v>30</v>
      </c>
      <c r="C167" t="str">
        <f ca="1">OFFSET('84p stat'!$A$1,A167*20,0)</f>
        <v>non CUDA transp_AVX Time</v>
      </c>
      <c r="D167" s="5">
        <f ca="1">OFFSET('84p trace'!$U$56,(A60-1)*56,0)</f>
        <v>106.11268195999986</v>
      </c>
      <c r="E167" s="5">
        <f ca="1">OFFSET('84p trace'!$V$56,(A60-1)*56,0)</f>
        <v>107.0761292723999</v>
      </c>
      <c r="F167" s="5">
        <f ca="1">OFFSET('84p stat'!$H$1,A167*20,1)</f>
        <v>106.983074</v>
      </c>
      <c r="G167" s="5">
        <f ca="1">OFFSET('84p stat'!$K$1,A167*20,1)</f>
        <v>105.79400200000001</v>
      </c>
      <c r="H167" s="5">
        <f ca="1">OFFSET('84p stat'!$N$1,A167*20,1)</f>
        <v>0.11948499999999999</v>
      </c>
      <c r="J167" s="5">
        <f t="shared" ref="J167:J187" ca="1" si="13">SUM(D167:H167)</f>
        <v>426.08537223239972</v>
      </c>
    </row>
    <row r="168" spans="1:10" x14ac:dyDescent="0.25">
      <c r="A168">
        <v>31</v>
      </c>
      <c r="C168" t="str">
        <f ca="1">OFFSET('84p stat'!$A$1,A168*20,0)</f>
        <v>non CUDA transp_AVX</v>
      </c>
      <c r="D168" s="5">
        <f ca="1">OFFSET('84p trace'!$U$56,(A61-1)*56,0)</f>
        <v>148.58555920640012</v>
      </c>
      <c r="E168" s="5">
        <f ca="1">OFFSET('84p trace'!$V$56,(A61-1)*56,0)</f>
        <v>0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>
        <f t="shared" ca="1" si="13"/>
        <v>148.58555920640012</v>
      </c>
    </row>
    <row r="169" spans="1:10" x14ac:dyDescent="0.25">
      <c r="A169">
        <v>32</v>
      </c>
      <c r="C169" t="str">
        <f ca="1">OFFSET('84p stat'!$A$1,A169*20,0)</f>
        <v>non CUDA transp_AVX non hash</v>
      </c>
      <c r="D169" s="5">
        <f ca="1">OFFSET('84p trace'!$U$56,(A62-1)*56,0)</f>
        <v>91.440451072399952</v>
      </c>
      <c r="E169" s="5">
        <f ca="1">OFFSET('84p trace'!$V$56,(A62-1)*56,0)</f>
        <v>91.673812134400009</v>
      </c>
      <c r="F169" s="5">
        <f ca="1">OFFSET('84p stat'!$H$1,A169*20,1)</f>
        <v>91.662634999999995</v>
      </c>
      <c r="G169" s="5">
        <f ca="1">OFFSET('84p stat'!$K$1,A169*20,1)</f>
        <v>91.853785999999999</v>
      </c>
      <c r="H169" s="5">
        <f ca="1">OFFSET('84p stat'!$N$1,A169*20,1)</f>
        <v>7.2744000000000003E-2</v>
      </c>
      <c r="J169" s="5">
        <f t="shared" ca="1" si="13"/>
        <v>366.70342820679997</v>
      </c>
    </row>
    <row r="170" spans="1:10" x14ac:dyDescent="0.25">
      <c r="A170">
        <v>33</v>
      </c>
      <c r="C170" t="str">
        <f ca="1">OFFSET('84p stat'!$A$1,A170*20,0)</f>
        <v>non CUDA transp_AVX_OMP Time</v>
      </c>
      <c r="D170" s="5">
        <f ca="1">OFFSET('84p trace'!$U$56,(A63-1)*56,0)</f>
        <v>56.25766844160006</v>
      </c>
      <c r="E170" s="5">
        <f ca="1">OFFSET('84p trace'!$V$56,(A63-1)*56,0)</f>
        <v>58.237476849999886</v>
      </c>
      <c r="F170" s="5">
        <f ca="1">OFFSET('84p stat'!$H$1,A170*20,1)</f>
        <v>58.218811000000002</v>
      </c>
      <c r="G170" s="5">
        <f ca="1">OFFSET('84p stat'!$K$1,A170*20,1)</f>
        <v>57.783757999999999</v>
      </c>
      <c r="H170" s="5">
        <f ca="1">OFFSET('84p stat'!$N$1,A170*20,1)</f>
        <v>8.5546999999999998E-2</v>
      </c>
      <c r="J170" s="5">
        <f t="shared" ca="1" si="13"/>
        <v>230.58326129159997</v>
      </c>
    </row>
    <row r="171" spans="1:10" x14ac:dyDescent="0.25">
      <c r="A171">
        <v>34</v>
      </c>
      <c r="C171" t="str">
        <f ca="1">OFFSET('84p stat'!$A$1,A171*20,0)</f>
        <v>non CUDA transp_AVX_OMP</v>
      </c>
      <c r="D171" s="5">
        <f ca="1">OFFSET('84p trace'!$U$56,(A64-1)*56,0)</f>
        <v>64.9859485044</v>
      </c>
      <c r="E171" s="5">
        <f ca="1">OFFSET('84p trace'!$V$56,(A64-1)*56,0)</f>
        <v>0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>
        <f t="shared" ca="1" si="13"/>
        <v>64.9859485044</v>
      </c>
    </row>
    <row r="172" spans="1:10" x14ac:dyDescent="0.25">
      <c r="A172">
        <v>35</v>
      </c>
      <c r="C172" t="str">
        <f ca="1">OFFSET('84p stat'!$A$1,A172*20,0)</f>
        <v>non CUDA transp_AVX_OMP non hash</v>
      </c>
      <c r="D172" s="5">
        <f ca="1">OFFSET('84p trace'!$U$56,(A65-1)*56,0)</f>
        <v>53.035860008400007</v>
      </c>
      <c r="E172" s="5">
        <f ca="1">OFFSET('84p trace'!$V$56,(A65-1)*56,0)</f>
        <v>53.017316174399987</v>
      </c>
      <c r="F172" s="5">
        <f ca="1">OFFSET('84p stat'!$H$1,A172*20,1)</f>
        <v>53.001316000000003</v>
      </c>
      <c r="G172" s="5">
        <f ca="1">OFFSET('84p stat'!$K$1,A172*20,1)</f>
        <v>52.176071999999998</v>
      </c>
      <c r="H172" s="5">
        <f ca="1">OFFSET('84p stat'!$N$1,A172*20,1)</f>
        <v>0.34482499999999999</v>
      </c>
      <c r="J172" s="5">
        <f t="shared" ca="1" si="13"/>
        <v>211.5753891828</v>
      </c>
    </row>
    <row r="173" spans="1:10" x14ac:dyDescent="0.25">
      <c r="A173">
        <v>36</v>
      </c>
      <c r="C173">
        <f ca="1">OFFSET('84p stat'!$A$1,A173*20,0)</f>
        <v>0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13"/>
        <v>#DIV/0!</v>
      </c>
    </row>
    <row r="174" spans="1:10" x14ac:dyDescent="0.25">
      <c r="A174">
        <v>37</v>
      </c>
      <c r="C174">
        <f ca="1">OFFSET('84p stat'!$A$1,A174*20,0)</f>
        <v>0</v>
      </c>
      <c r="D174" s="5" t="e">
        <f ca="1">OFFSET('84p trace'!$U$56,(A67-1)*56,0)</f>
        <v>#DIV/0!</v>
      </c>
      <c r="E174" s="5" t="e">
        <f ca="1">OFFSET('84p trace'!$V$56,(A67-1)*56,0)</f>
        <v>#DIV/0!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 t="e">
        <f t="shared" ca="1" si="13"/>
        <v>#DIV/0!</v>
      </c>
    </row>
    <row r="175" spans="1:10" x14ac:dyDescent="0.25">
      <c r="A175">
        <v>38</v>
      </c>
      <c r="C175">
        <f ca="1">OFFSET('84p stat'!$A$1,A175*20,0)</f>
        <v>0</v>
      </c>
      <c r="D175" s="5" t="e">
        <f ca="1">OFFSET('84p trace'!$U$56,(A68-1)*56,0)</f>
        <v>#DIV/0!</v>
      </c>
      <c r="E175" s="5" t="e">
        <f ca="1">OFFSET('84p trace'!$V$56,(A68-1)*56,0)</f>
        <v>#DIV/0!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 t="e">
        <f t="shared" ca="1" si="13"/>
        <v>#DIV/0!</v>
      </c>
    </row>
    <row r="176" spans="1:10" x14ac:dyDescent="0.25">
      <c r="A176">
        <v>39</v>
      </c>
      <c r="C176">
        <f ca="1">OFFSET('84p stat'!$A$1,A176*20,0)</f>
        <v>0</v>
      </c>
      <c r="D176" s="5" t="e">
        <f ca="1">OFFSET('84p trace'!$U$56,(A69-1)*56,0)</f>
        <v>#DIV/0!</v>
      </c>
      <c r="E176" s="5" t="e">
        <f ca="1">OFFSET('84p trace'!$V$56,(A69-1)*56,0)</f>
        <v>#DIV/0!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 t="e">
        <f t="shared" ca="1" si="13"/>
        <v>#DIV/0!</v>
      </c>
    </row>
    <row r="177" spans="1:10" x14ac:dyDescent="0.25">
      <c r="A177">
        <v>40</v>
      </c>
      <c r="C177">
        <f ca="1">OFFSET('84p stat'!$A$1,A177*20,0)</f>
        <v>0</v>
      </c>
      <c r="D177" s="5" t="e">
        <f ca="1">OFFSET('84p trace'!$U$56,(A70-1)*56,0)</f>
        <v>#DIV/0!</v>
      </c>
      <c r="E177" s="5" t="e">
        <f ca="1">OFFSET('84p trace'!$V$56,(A70-1)*56,0)</f>
        <v>#DIV/0!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 t="e">
        <f t="shared" ca="1" si="13"/>
        <v>#DIV/0!</v>
      </c>
    </row>
    <row r="178" spans="1:10" x14ac:dyDescent="0.25">
      <c r="A178">
        <v>41</v>
      </c>
      <c r="C178">
        <f ca="1">OFFSET('84p stat'!$A$1,A178*20,0)</f>
        <v>0</v>
      </c>
      <c r="D178" s="5" t="e">
        <f ca="1">OFFSET('84p trace'!$U$56,(A71-1)*56,0)</f>
        <v>#DIV/0!</v>
      </c>
      <c r="E178" s="5" t="e">
        <f ca="1">OFFSET('84p trace'!$V$56,(A71-1)*56,0)</f>
        <v>#DIV/0!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 t="e">
        <f t="shared" ca="1" si="13"/>
        <v>#DIV/0!</v>
      </c>
    </row>
    <row r="179" spans="1:10" x14ac:dyDescent="0.25">
      <c r="A179">
        <v>42</v>
      </c>
      <c r="C179">
        <f ca="1">OFFSET('84p stat'!$A$1,A179*20,0)</f>
        <v>0</v>
      </c>
      <c r="D179" s="5" t="e">
        <f ca="1">OFFSET('84p trace'!$U$56,(A72-1)*56,0)</f>
        <v>#DIV/0!</v>
      </c>
      <c r="E179" s="5" t="e">
        <f ca="1">OFFSET('84p trace'!$V$56,(A72-1)*56,0)</f>
        <v>#DIV/0!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 t="e">
        <f t="shared" ca="1" si="13"/>
        <v>#DIV/0!</v>
      </c>
    </row>
    <row r="180" spans="1:10" x14ac:dyDescent="0.25">
      <c r="A180">
        <v>43</v>
      </c>
      <c r="C180">
        <f ca="1">OFFSET('84p stat'!$A$1,A180*20,0)</f>
        <v>0</v>
      </c>
      <c r="D180" s="5" t="e">
        <f ca="1">OFFSET('84p trace'!$U$56,(A73-1)*56,0)</f>
        <v>#DIV/0!</v>
      </c>
      <c r="E180" s="5" t="e">
        <f ca="1">OFFSET('84p trace'!$V$56,(A73-1)*56,0)</f>
        <v>#DIV/0!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 t="e">
        <f t="shared" ca="1" si="13"/>
        <v>#DIV/0!</v>
      </c>
    </row>
    <row r="181" spans="1:10" x14ac:dyDescent="0.25">
      <c r="A181">
        <v>44</v>
      </c>
      <c r="C181">
        <f ca="1">OFFSET('84p stat'!$A$1,A181*20,0)</f>
        <v>0</v>
      </c>
      <c r="D181" s="5" t="e">
        <f ca="1">OFFSET('84p trace'!$U$56,(A74-1)*56,0)</f>
        <v>#DIV/0!</v>
      </c>
      <c r="E181" s="5" t="e">
        <f ca="1">OFFSET('84p trace'!$V$56,(A74-1)*56,0)</f>
        <v>#DIV/0!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 t="e">
        <f t="shared" ca="1" si="13"/>
        <v>#DIV/0!</v>
      </c>
    </row>
    <row r="182" spans="1:10" x14ac:dyDescent="0.25">
      <c r="A182">
        <v>45</v>
      </c>
      <c r="C182">
        <f ca="1">OFFSET('84p stat'!$A$1,A182*20,0)</f>
        <v>0</v>
      </c>
      <c r="D182" s="5" t="e">
        <f ca="1">OFFSET('84p trace'!$U$56,(A75-1)*56,0)</f>
        <v>#DIV/0!</v>
      </c>
      <c r="E182" s="5" t="e">
        <f ca="1">OFFSET('84p trace'!$V$56,(A75-1)*56,0)</f>
        <v>#DIV/0!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 t="e">
        <f t="shared" ca="1" si="13"/>
        <v>#DIV/0!</v>
      </c>
    </row>
    <row r="183" spans="1:10" x14ac:dyDescent="0.25">
      <c r="A183">
        <v>46</v>
      </c>
      <c r="C183">
        <f ca="1">OFFSET('84p stat'!$A$1,A183*20,0)</f>
        <v>0</v>
      </c>
      <c r="D183" s="5" t="e">
        <f ca="1">OFFSET('84p trace'!$U$56,(A76-1)*56,0)</f>
        <v>#DIV/0!</v>
      </c>
      <c r="E183" s="5" t="e">
        <f ca="1">OFFSET('84p trace'!$V$56,(A76-1)*56,0)</f>
        <v>#DIV/0!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 t="e">
        <f t="shared" ca="1" si="13"/>
        <v>#DIV/0!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13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13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13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13"/>
        <v>0</v>
      </c>
    </row>
    <row r="188" spans="1:10" x14ac:dyDescent="0.25">
      <c r="D188" s="5"/>
      <c r="E188" s="5"/>
      <c r="F188" s="5"/>
      <c r="G188" s="5"/>
      <c r="H188" s="5"/>
      <c r="J188" s="5"/>
    </row>
    <row r="190" spans="1:10" x14ac:dyDescent="0.25">
      <c r="E190">
        <v>50</v>
      </c>
    </row>
    <row r="191" spans="1:10" x14ac:dyDescent="0.25">
      <c r="C191" t="s">
        <v>73</v>
      </c>
      <c r="D191">
        <v>1.96</v>
      </c>
      <c r="E191">
        <f>SQRT(E190)</f>
        <v>7.0710678118654755</v>
      </c>
    </row>
    <row r="192" spans="1:10" x14ac:dyDescent="0.25">
      <c r="D192" t="s">
        <v>57</v>
      </c>
      <c r="E192" t="s">
        <v>53</v>
      </c>
      <c r="F192" t="s">
        <v>54</v>
      </c>
      <c r="G192" t="s">
        <v>55</v>
      </c>
      <c r="H192" t="s">
        <v>56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14">$D$191*SQRT(D138)/$E$191</f>
        <v>1.7232863314135618</v>
      </c>
      <c r="E193" s="8">
        <f t="shared" ca="1" si="14"/>
        <v>1.7362705877590914</v>
      </c>
      <c r="F193" s="8">
        <f t="shared" ca="1" si="14"/>
        <v>0.41975696061411538</v>
      </c>
      <c r="G193" s="8">
        <f t="shared" ca="1" si="14"/>
        <v>0.28063654804034344</v>
      </c>
      <c r="H193" s="8">
        <f t="shared" ca="1" si="14"/>
        <v>0.21090182891573037</v>
      </c>
      <c r="J193" s="8">
        <f ca="1">$D$191*SQRT(J138)/$E$191</f>
        <v>2.5067476325857196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5">$D$191*SQRT(D139)/$E$191</f>
        <v>0.72791438775569417</v>
      </c>
      <c r="E194" s="8">
        <f t="shared" ca="1" si="15"/>
        <v>0</v>
      </c>
      <c r="F194" s="8">
        <f t="shared" ca="1" si="15"/>
        <v>0</v>
      </c>
      <c r="G194" s="8">
        <f t="shared" ca="1" si="15"/>
        <v>0</v>
      </c>
      <c r="H194" s="8">
        <f t="shared" ca="1" si="15"/>
        <v>0</v>
      </c>
      <c r="J194" s="8">
        <f t="shared" ref="J194:J242" ca="1" si="16">$D$191*SQRT(J139)/$E$191</f>
        <v>0.72791438775569417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7">$D$191*SQRT(D140)/$E$191</f>
        <v>1.198887925419335</v>
      </c>
      <c r="E195" s="8">
        <f t="shared" ca="1" si="17"/>
        <v>1.1549010568520333</v>
      </c>
      <c r="F195" s="8">
        <f t="shared" ca="1" si="17"/>
        <v>1.2269560236357289</v>
      </c>
      <c r="G195" s="8">
        <f t="shared" ca="1" si="17"/>
        <v>1.3501555282381359</v>
      </c>
      <c r="H195" s="8">
        <f t="shared" ca="1" si="17"/>
        <v>9.6234602841181821E-2</v>
      </c>
      <c r="J195" s="8">
        <f t="shared" ca="1" si="16"/>
        <v>2.4715846823417196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8">$D$191*SQRT(D141)/$E$191</f>
        <v>1.2954418537596848</v>
      </c>
      <c r="E196" s="8">
        <f t="shared" ca="1" si="18"/>
        <v>1.2999649477263269</v>
      </c>
      <c r="F196" s="8">
        <f t="shared" ca="1" si="18"/>
        <v>0.32128459658066394</v>
      </c>
      <c r="G196" s="8">
        <f t="shared" ca="1" si="18"/>
        <v>9.5600996647524542E-2</v>
      </c>
      <c r="H196" s="8">
        <f t="shared" ca="1" si="18"/>
        <v>1.0363934388059392E-2</v>
      </c>
      <c r="J196" s="8">
        <f t="shared" ca="1" si="16"/>
        <v>1.8656230100117872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9">$D$191*SQRT(D142)/$E$191</f>
        <v>0.98709913618213641</v>
      </c>
      <c r="E197" s="8">
        <f t="shared" ca="1" si="19"/>
        <v>0.95523282610530047</v>
      </c>
      <c r="F197" s="8">
        <f t="shared" ca="1" si="19"/>
        <v>0.16642973888100648</v>
      </c>
      <c r="G197" s="8">
        <f t="shared" ca="1" si="19"/>
        <v>1.7537345751281748E-2</v>
      </c>
      <c r="H197" s="8">
        <f t="shared" ca="1" si="19"/>
        <v>8.180505607846009E-3</v>
      </c>
      <c r="J197" s="8">
        <f t="shared" ca="1" si="16"/>
        <v>1.3838019344807404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20">$D$191*SQRT(D143)/$E$191</f>
        <v>1.4129905218762095</v>
      </c>
      <c r="E198" s="8">
        <f t="shared" ca="1" si="20"/>
        <v>1.4019294837501646</v>
      </c>
      <c r="F198" s="8">
        <f t="shared" ca="1" si="20"/>
        <v>0.28574272590566502</v>
      </c>
      <c r="G198" s="8">
        <f t="shared" ca="1" si="20"/>
        <v>5.2511907982856605E-2</v>
      </c>
      <c r="H198" s="8">
        <f t="shared" ca="1" si="20"/>
        <v>1.3107110741883582E-2</v>
      </c>
      <c r="J198" s="8">
        <f t="shared" ca="1" si="16"/>
        <v>2.0115980449781725</v>
      </c>
    </row>
    <row r="199" spans="1:10" x14ac:dyDescent="0.25">
      <c r="A199">
        <v>7</v>
      </c>
      <c r="C199" t="str">
        <f ca="1">OFFSET('84p stat'!$A$1,A199*20,0)</f>
        <v>CUDA ant add CPU12</v>
      </c>
      <c r="D199" s="8">
        <f t="shared" ref="D199:H199" ca="1" si="21">$D$191*SQRT(D144)/$E$191</f>
        <v>6.3000603756801139</v>
      </c>
      <c r="E199" s="8">
        <f t="shared" ca="1" si="21"/>
        <v>3.0147116783897459</v>
      </c>
      <c r="F199" s="8">
        <f t="shared" ca="1" si="21"/>
        <v>2.925347873511114</v>
      </c>
      <c r="G199" s="8">
        <f t="shared" ca="1" si="21"/>
        <v>2.8802061085748707</v>
      </c>
      <c r="H199" s="8">
        <f t="shared" ca="1" si="21"/>
        <v>0.29090243142332095</v>
      </c>
      <c r="J199" s="8">
        <f t="shared" ca="1" si="16"/>
        <v>8.1066095795079569</v>
      </c>
    </row>
    <row r="200" spans="1:10" x14ac:dyDescent="0.25">
      <c r="A200">
        <v>8</v>
      </c>
      <c r="C200" t="str">
        <f ca="1">OFFSET('84p stat'!$A$1,A200*20,0)</f>
        <v>CUDA opt</v>
      </c>
      <c r="D200" s="8">
        <f t="shared" ref="D200:H200" ca="1" si="22">$D$191*SQRT(D145)/$E$191</f>
        <v>1.3714802670421125</v>
      </c>
      <c r="E200" s="8">
        <f t="shared" ca="1" si="22"/>
        <v>0</v>
      </c>
      <c r="F200" s="8">
        <f t="shared" ca="1" si="22"/>
        <v>0</v>
      </c>
      <c r="G200" s="8">
        <f t="shared" ca="1" si="22"/>
        <v>0</v>
      </c>
      <c r="H200" s="8">
        <f t="shared" ca="1" si="22"/>
        <v>0</v>
      </c>
      <c r="J200" s="8">
        <f t="shared" ca="1" si="16"/>
        <v>1.3714802670421125</v>
      </c>
    </row>
    <row r="201" spans="1:10" x14ac:dyDescent="0.25">
      <c r="A201">
        <v>9</v>
      </c>
      <c r="C201" t="str">
        <f ca="1">OFFSET('84p stat'!$A$1,A201*20,0)</f>
        <v>CUDA opt Time</v>
      </c>
      <c r="D201" s="8">
        <f t="shared" ref="D201:H215" ca="1" si="23">$D$191*SQRT(D146)/$E$191</f>
        <v>1.6275604267317918</v>
      </c>
      <c r="E201" s="8">
        <f t="shared" ref="E201:H205" ca="1" si="24">$D$191*SQRT(E146)/$E$191</f>
        <v>1.6052200018542346</v>
      </c>
      <c r="F201" s="8">
        <f t="shared" ca="1" si="24"/>
        <v>0.93646158187936357</v>
      </c>
      <c r="G201" s="8">
        <f t="shared" ca="1" si="24"/>
        <v>0.11819888838732789</v>
      </c>
      <c r="H201" s="8">
        <f t="shared" ca="1" si="24"/>
        <v>0</v>
      </c>
      <c r="J201" s="8">
        <f t="shared" ca="1" si="16"/>
        <v>2.4731792228967717</v>
      </c>
    </row>
    <row r="202" spans="1:10" x14ac:dyDescent="0.25">
      <c r="A202">
        <v>10</v>
      </c>
      <c r="C202" t="str">
        <f ca="1">OFFSET('84p stat'!$A$1,A202*20,0)</f>
        <v>CUDA opt non hash</v>
      </c>
      <c r="D202" s="8">
        <f t="shared" ca="1" si="23"/>
        <v>1.3902327451759406</v>
      </c>
      <c r="E202" s="8">
        <f t="shared" ca="1" si="24"/>
        <v>1.3770393011043363</v>
      </c>
      <c r="F202" s="8">
        <f t="shared" ca="1" si="24"/>
        <v>0.25150397404414904</v>
      </c>
      <c r="G202" s="8">
        <f t="shared" ca="1" si="24"/>
        <v>2.2482831850102865E-2</v>
      </c>
      <c r="H202" s="8">
        <f t="shared" ca="1" si="24"/>
        <v>0</v>
      </c>
      <c r="J202" s="8">
        <f t="shared" ca="1" si="16"/>
        <v>1.9730038137908783</v>
      </c>
    </row>
    <row r="203" spans="1:10" x14ac:dyDescent="0.25">
      <c r="A203">
        <v>11</v>
      </c>
      <c r="C203" t="str">
        <f ca="1">OFFSET('84p stat'!$A$1,A203*20,0)</f>
        <v>CUDA opt ant</v>
      </c>
      <c r="D203" s="8">
        <f t="shared" ca="1" si="23"/>
        <v>1.4179478748982013</v>
      </c>
      <c r="E203" s="8">
        <f t="shared" ca="1" si="24"/>
        <v>1.4174334379931675</v>
      </c>
      <c r="F203" s="8">
        <f t="shared" ca="1" si="24"/>
        <v>0.23546086200470767</v>
      </c>
      <c r="G203" s="8">
        <f t="shared" ca="1" si="24"/>
        <v>1.4559515376550142E-2</v>
      </c>
      <c r="H203" s="8">
        <f t="shared" ca="1" si="24"/>
        <v>0</v>
      </c>
      <c r="J203" s="8">
        <f t="shared" ca="1" si="16"/>
        <v>2.0187489997752208</v>
      </c>
    </row>
    <row r="204" spans="1:10" x14ac:dyDescent="0.25">
      <c r="A204">
        <v>12</v>
      </c>
      <c r="C204" t="str">
        <f ca="1">OFFSET('84p stat'!$A$1,A204*20,0)</f>
        <v>CUDA opt ant non hash</v>
      </c>
      <c r="D204" s="8">
        <f t="shared" ca="1" si="23"/>
        <v>1.3572815874794402</v>
      </c>
      <c r="E204" s="8">
        <f t="shared" ca="1" si="24"/>
        <v>1.3222376522152448</v>
      </c>
      <c r="F204" s="8">
        <f t="shared" ca="1" si="24"/>
        <v>0.24334218955207909</v>
      </c>
      <c r="G204" s="8">
        <f t="shared" ca="1" si="24"/>
        <v>5.9060755159411902E-3</v>
      </c>
      <c r="H204" s="8">
        <f t="shared" ca="1" si="24"/>
        <v>0</v>
      </c>
      <c r="J204" s="8">
        <f t="shared" ca="1" si="16"/>
        <v>1.9104386982026906</v>
      </c>
    </row>
    <row r="205" spans="1:10" x14ac:dyDescent="0.25">
      <c r="A205">
        <v>13</v>
      </c>
      <c r="C205" t="str">
        <f ca="1">OFFSET('84p stat'!$A$1,A205*20,0)</f>
        <v>CUDA opt ant par</v>
      </c>
      <c r="D205" s="8">
        <f t="shared" ca="1" si="23"/>
        <v>1.3802736364296462</v>
      </c>
      <c r="E205" s="8">
        <f t="shared" ca="1" si="24"/>
        <v>1.3489902794756075</v>
      </c>
      <c r="F205" s="8">
        <f t="shared" ca="1" si="24"/>
        <v>0.24922338362200286</v>
      </c>
      <c r="G205" s="8">
        <f t="shared" ca="1" si="24"/>
        <v>1.4418994139675624E-2</v>
      </c>
      <c r="H205" s="8">
        <f t="shared" ca="1" si="24"/>
        <v>0</v>
      </c>
      <c r="J205" s="8">
        <f t="shared" ca="1" si="16"/>
        <v>1.9460858891319255</v>
      </c>
    </row>
    <row r="206" spans="1:10" x14ac:dyDescent="0.25">
      <c r="A206">
        <v>14</v>
      </c>
      <c r="C206" t="str">
        <f ca="1">OFFSET('84p stat'!$A$1,A206*20,0)</f>
        <v>non CUDA Time</v>
      </c>
      <c r="D206" s="8">
        <f t="shared" ca="1" si="23"/>
        <v>7.1254936023764612</v>
      </c>
      <c r="E206" s="8">
        <f t="shared" ca="1" si="23"/>
        <v>6.7139832281109264</v>
      </c>
      <c r="F206" s="8">
        <f t="shared" ca="1" si="23"/>
        <v>6.7115269026641018</v>
      </c>
      <c r="G206" s="8">
        <f t="shared" ca="1" si="23"/>
        <v>6.609105631301107</v>
      </c>
      <c r="H206" s="8">
        <f t="shared" ca="1" si="23"/>
        <v>0.25807789713960394</v>
      </c>
      <c r="J206" s="8">
        <f t="shared" ca="1" si="16"/>
        <v>13.588292927249348</v>
      </c>
    </row>
    <row r="207" spans="1:10" x14ac:dyDescent="0.25">
      <c r="A207">
        <v>15</v>
      </c>
      <c r="C207" t="str">
        <f ca="1">OFFSET('84p stat'!$A$1,A207*20,0)</f>
        <v>non CUDA</v>
      </c>
      <c r="D207" s="8">
        <f t="shared" ca="1" si="23"/>
        <v>4.9150110608174122</v>
      </c>
      <c r="E207" s="8">
        <f t="shared" ca="1" si="23"/>
        <v>0</v>
      </c>
      <c r="F207" s="8">
        <f t="shared" ca="1" si="23"/>
        <v>0</v>
      </c>
      <c r="G207" s="8">
        <f t="shared" ca="1" si="23"/>
        <v>0</v>
      </c>
      <c r="H207" s="8">
        <f t="shared" ca="1" si="23"/>
        <v>0</v>
      </c>
      <c r="J207" s="8">
        <f t="shared" ca="1" si="16"/>
        <v>4.9150110608174122</v>
      </c>
    </row>
    <row r="208" spans="1:10" x14ac:dyDescent="0.25">
      <c r="A208">
        <v>16</v>
      </c>
      <c r="C208" t="str">
        <f ca="1">OFFSET('84p stat'!$A$1,A208*20,0)</f>
        <v>non CUDA non hash</v>
      </c>
      <c r="D208" s="8">
        <f t="shared" ca="1" si="23"/>
        <v>2.4595429188005387</v>
      </c>
      <c r="E208" s="8">
        <f t="shared" ca="1" si="23"/>
        <v>2.4122996710818398</v>
      </c>
      <c r="F208" s="8">
        <f t="shared" ca="1" si="23"/>
        <v>2.4123218500623</v>
      </c>
      <c r="G208" s="8">
        <f t="shared" ca="1" si="23"/>
        <v>2.3536523365968898</v>
      </c>
      <c r="H208" s="8">
        <f t="shared" ca="1" si="23"/>
        <v>0.18510973013863966</v>
      </c>
      <c r="J208" s="8">
        <f t="shared" ca="1" si="16"/>
        <v>4.8230470363216895</v>
      </c>
    </row>
    <row r="209" spans="1:10" x14ac:dyDescent="0.25">
      <c r="A209">
        <v>17</v>
      </c>
      <c r="C209" t="str">
        <f ca="1">OFFSET('84p stat'!$A$1,A209*20,0)</f>
        <v>Classic ACO</v>
      </c>
      <c r="D209" s="8">
        <f t="shared" ca="1" si="23"/>
        <v>79.825665037149761</v>
      </c>
      <c r="E209" s="8">
        <f t="shared" ca="1" si="23"/>
        <v>60.139016543125109</v>
      </c>
      <c r="F209" s="8">
        <f t="shared" ca="1" si="23"/>
        <v>59.848998635777349</v>
      </c>
      <c r="G209" s="8">
        <f t="shared" ca="1" si="23"/>
        <v>59.722931211967008</v>
      </c>
      <c r="H209" s="8">
        <f t="shared" ca="1" si="23"/>
        <v>0.49551901168774543</v>
      </c>
      <c r="J209" s="8">
        <f t="shared" ca="1" si="16"/>
        <v>130.91147695577754</v>
      </c>
    </row>
    <row r="210" spans="1:10" x14ac:dyDescent="0.25">
      <c r="A210">
        <v>18</v>
      </c>
      <c r="C210" t="str">
        <f ca="1">OFFSET('84p stat'!$A$1,A210*20,0)</f>
        <v>Classic ACO non hash</v>
      </c>
      <c r="D210" s="8">
        <f t="shared" ca="1" si="23"/>
        <v>33.685203735126642</v>
      </c>
      <c r="E210" s="8">
        <f t="shared" ca="1" si="23"/>
        <v>33.660387768130775</v>
      </c>
      <c r="F210" s="8">
        <f t="shared" ca="1" si="23"/>
        <v>33.45683867830671</v>
      </c>
      <c r="G210" s="8">
        <f t="shared" ca="1" si="23"/>
        <v>33.395914835732349</v>
      </c>
      <c r="H210" s="8">
        <f t="shared" ca="1" si="23"/>
        <v>0.50352136784053159</v>
      </c>
      <c r="J210" s="8">
        <f t="shared" ca="1" si="16"/>
        <v>67.101530319416085</v>
      </c>
    </row>
    <row r="211" spans="1:10" x14ac:dyDescent="0.25">
      <c r="A211">
        <v>19</v>
      </c>
      <c r="C211" t="str">
        <f ca="1">OFFSET('84p stat'!$A$1,A211*20,0)</f>
        <v>omp</v>
      </c>
      <c r="D211" s="8">
        <f t="shared" ca="1" si="23"/>
        <v>4.5070312556927323</v>
      </c>
      <c r="E211" s="8">
        <f t="shared" ca="1" si="23"/>
        <v>4.124023208145096</v>
      </c>
      <c r="F211" s="8">
        <f t="shared" ca="1" si="23"/>
        <v>4.1210234478537</v>
      </c>
      <c r="G211" s="8">
        <f t="shared" ca="1" si="23"/>
        <v>4.0639287152173322</v>
      </c>
      <c r="H211" s="8">
        <f t="shared" ca="1" si="23"/>
        <v>0.21861970385123111</v>
      </c>
      <c r="J211" s="8">
        <f t="shared" ca="1" si="16"/>
        <v>8.4182565651178969</v>
      </c>
    </row>
    <row r="212" spans="1:10" x14ac:dyDescent="0.25">
      <c r="A212">
        <v>20</v>
      </c>
      <c r="C212" t="str">
        <f ca="1">OFFSET('84p stat'!$A$1,A212*20,0)</f>
        <v>omp non hash</v>
      </c>
      <c r="D212" s="8">
        <f t="shared" ca="1" si="23"/>
        <v>3.0301836763220948</v>
      </c>
      <c r="E212" s="8">
        <f t="shared" ca="1" si="23"/>
        <v>3.0211689284166834</v>
      </c>
      <c r="F212" s="8">
        <f t="shared" ca="1" si="23"/>
        <v>3.0182321735161461</v>
      </c>
      <c r="G212" s="8">
        <f t="shared" ca="1" si="23"/>
        <v>2.95385508994331</v>
      </c>
      <c r="H212" s="8">
        <f t="shared" ca="1" si="23"/>
        <v>0.15846693939115503</v>
      </c>
      <c r="J212" s="8">
        <f t="shared" ca="1" si="16"/>
        <v>6.0141143922269462</v>
      </c>
    </row>
    <row r="213" spans="1:10" x14ac:dyDescent="0.25">
      <c r="A213">
        <v>21</v>
      </c>
      <c r="C213" t="str">
        <f ca="1">OFFSET('84p stat'!$A$1,A213*20,0)</f>
        <v>non CUDA transp Time</v>
      </c>
      <c r="D213" s="8">
        <f t="shared" ca="1" si="23"/>
        <v>3.4456633037430304</v>
      </c>
      <c r="E213" s="8">
        <f t="shared" ca="1" si="23"/>
        <v>3.4009740459369335</v>
      </c>
      <c r="F213" s="8">
        <f t="shared" ca="1" si="23"/>
        <v>3.3999090043776166</v>
      </c>
      <c r="G213" s="8">
        <f t="shared" ca="1" si="23"/>
        <v>3.3552471344662522</v>
      </c>
      <c r="H213" s="8">
        <f t="shared" ca="1" si="23"/>
        <v>0.10441117028364348</v>
      </c>
      <c r="J213" s="8">
        <f t="shared" ca="1" si="16"/>
        <v>6.8019987009532699</v>
      </c>
    </row>
    <row r="214" spans="1:10" x14ac:dyDescent="0.25">
      <c r="A214">
        <v>22</v>
      </c>
      <c r="C214" t="str">
        <f ca="1">OFFSET('84p stat'!$A$1,A214*20,0)</f>
        <v>non CUDA transp</v>
      </c>
      <c r="D214" s="8">
        <f t="shared" ca="1" si="23"/>
        <v>3.9886841670558182</v>
      </c>
      <c r="E214" s="8">
        <f t="shared" ca="1" si="23"/>
        <v>0</v>
      </c>
      <c r="F214" s="8">
        <f t="shared" ca="1" si="23"/>
        <v>0</v>
      </c>
      <c r="G214" s="8">
        <f t="shared" ca="1" si="23"/>
        <v>0</v>
      </c>
      <c r="H214" s="8">
        <f t="shared" ca="1" si="23"/>
        <v>0</v>
      </c>
      <c r="J214" s="8">
        <f t="shared" ca="1" si="16"/>
        <v>3.9886841670558182</v>
      </c>
    </row>
    <row r="215" spans="1:10" x14ac:dyDescent="0.25">
      <c r="A215">
        <v>23</v>
      </c>
      <c r="C215" t="str">
        <f ca="1">OFFSET('84p stat'!$A$1,A215*20,0)</f>
        <v>non CUDA transp non hash</v>
      </c>
      <c r="D215" s="8">
        <f t="shared" ca="1" si="23"/>
        <v>32.817500013390067</v>
      </c>
      <c r="E215" s="8">
        <f t="shared" ca="1" si="23"/>
        <v>32.486409039689988</v>
      </c>
      <c r="F215" s="8">
        <f t="shared" ca="1" si="23"/>
        <v>32.482586432936401</v>
      </c>
      <c r="G215" s="8">
        <f t="shared" ca="1" si="23"/>
        <v>31.676655549620637</v>
      </c>
      <c r="H215" s="8">
        <f t="shared" ca="1" si="23"/>
        <v>2.0343139030464301</v>
      </c>
      <c r="J215" s="8">
        <f t="shared" ca="1" si="16"/>
        <v>64.768992895223647</v>
      </c>
    </row>
    <row r="216" spans="1:10" x14ac:dyDescent="0.25">
      <c r="A216">
        <v>24</v>
      </c>
      <c r="C216" t="str">
        <f ca="1">OFFSET('84p stat'!$A$1,A216*20,0)</f>
        <v>non CUDA AVX Time</v>
      </c>
      <c r="D216" s="8">
        <f t="shared" ref="D216:H221" ca="1" si="25">$D$191*SQRT(D161)/$E$191</f>
        <v>1.9719647479509368</v>
      </c>
      <c r="E216" s="8">
        <f t="shared" ca="1" si="25"/>
        <v>1.9101045176744424</v>
      </c>
      <c r="F216" s="8">
        <f t="shared" ca="1" si="25"/>
        <v>1.9115548105393159</v>
      </c>
      <c r="G216" s="8">
        <f t="shared" ca="1" si="25"/>
        <v>1.9138191345349225</v>
      </c>
      <c r="H216" s="8">
        <f t="shared" ca="1" si="25"/>
        <v>5.9730175958220645E-2</v>
      </c>
      <c r="J216" s="8">
        <f t="shared" ca="1" si="16"/>
        <v>3.8545372488704159</v>
      </c>
    </row>
    <row r="217" spans="1:10" x14ac:dyDescent="0.25">
      <c r="A217">
        <v>25</v>
      </c>
      <c r="C217" t="str">
        <f ca="1">OFFSET('84p stat'!$A$1,A217*20,0)</f>
        <v>non CUDA AVX</v>
      </c>
      <c r="D217" s="8">
        <f t="shared" ca="1" si="25"/>
        <v>2.4697205901002444</v>
      </c>
      <c r="E217" s="8">
        <f t="shared" ca="1" si="25"/>
        <v>0</v>
      </c>
      <c r="F217" s="8">
        <f t="shared" ca="1" si="25"/>
        <v>0</v>
      </c>
      <c r="G217" s="8">
        <f t="shared" ca="1" si="25"/>
        <v>0</v>
      </c>
      <c r="H217" s="8">
        <f t="shared" ca="1" si="25"/>
        <v>0</v>
      </c>
      <c r="J217" s="8">
        <f t="shared" ca="1" si="16"/>
        <v>2.4697205901002444</v>
      </c>
    </row>
    <row r="218" spans="1:10" x14ac:dyDescent="0.25">
      <c r="A218">
        <v>26</v>
      </c>
      <c r="C218" t="str">
        <f ca="1">OFFSET('84p stat'!$A$1,A218*20,0)</f>
        <v>non CUDA AVX non hash</v>
      </c>
      <c r="D218" s="8">
        <f t="shared" ca="1" si="25"/>
        <v>2.431215903793376</v>
      </c>
      <c r="E218" s="8">
        <f t="shared" ca="1" si="25"/>
        <v>2.43135431647939</v>
      </c>
      <c r="F218" s="8">
        <f t="shared" ca="1" si="25"/>
        <v>2.4310224889918235</v>
      </c>
      <c r="G218" s="8">
        <f t="shared" ca="1" si="25"/>
        <v>2.4165196657275518</v>
      </c>
      <c r="H218" s="8">
        <f t="shared" ca="1" si="25"/>
        <v>7.8979001968877763E-2</v>
      </c>
      <c r="J218" s="8">
        <f t="shared" ca="1" si="16"/>
        <v>4.8557151793226918</v>
      </c>
    </row>
    <row r="219" spans="1:10" x14ac:dyDescent="0.25">
      <c r="A219">
        <v>27</v>
      </c>
      <c r="C219" t="str">
        <f ca="1">OFFSET('84p stat'!$A$1,A219*20,0)</f>
        <v>non CUDA AVX_OMP Time</v>
      </c>
      <c r="D219" s="8">
        <f t="shared" ca="1" si="25"/>
        <v>1.2051598345034316</v>
      </c>
      <c r="E219" s="8">
        <f t="shared" ca="1" si="25"/>
        <v>0.98852012020013891</v>
      </c>
      <c r="F219" s="8">
        <f t="shared" ca="1" si="25"/>
        <v>0.98942966537293597</v>
      </c>
      <c r="G219" s="8">
        <f t="shared" ca="1" si="25"/>
        <v>0.97092663052158579</v>
      </c>
      <c r="H219" s="8">
        <f t="shared" ca="1" si="25"/>
        <v>0.13342260018452645</v>
      </c>
      <c r="J219" s="8">
        <f t="shared" ca="1" si="16"/>
        <v>2.0902280807502409</v>
      </c>
    </row>
    <row r="220" spans="1:10" x14ac:dyDescent="0.25">
      <c r="A220">
        <v>28</v>
      </c>
      <c r="C220" t="str">
        <f ca="1">OFFSET('84p stat'!$A$1,A220*20,0)</f>
        <v>non CUDA AVX_OMP</v>
      </c>
      <c r="D220" s="8">
        <f t="shared" ca="1" si="25"/>
        <v>1.1811361186386522</v>
      </c>
      <c r="E220" s="8">
        <f t="shared" ca="1" si="25"/>
        <v>0</v>
      </c>
      <c r="F220" s="8">
        <f t="shared" ca="1" si="25"/>
        <v>0</v>
      </c>
      <c r="G220" s="8">
        <f t="shared" ca="1" si="25"/>
        <v>0</v>
      </c>
      <c r="H220" s="8">
        <f t="shared" ca="1" si="25"/>
        <v>0</v>
      </c>
      <c r="J220" s="8">
        <f t="shared" ca="1" si="16"/>
        <v>1.1811361186386522</v>
      </c>
    </row>
    <row r="221" spans="1:10" x14ac:dyDescent="0.25">
      <c r="A221">
        <v>29</v>
      </c>
      <c r="C221" t="str">
        <f ca="1">OFFSET('84p stat'!$A$1,A221*20,0)</f>
        <v>non CUDA AVX_OMP non hash</v>
      </c>
      <c r="D221" s="8">
        <f t="shared" ca="1" si="25"/>
        <v>1.4167009824078081</v>
      </c>
      <c r="E221" s="8">
        <f t="shared" ca="1" si="25"/>
        <v>1.4201184221350549</v>
      </c>
      <c r="F221" s="8">
        <f t="shared" ca="1" si="25"/>
        <v>1.4191523436192466</v>
      </c>
      <c r="G221" s="8">
        <f t="shared" ca="1" si="25"/>
        <v>1.3942698850136581</v>
      </c>
      <c r="H221" s="8">
        <f t="shared" ca="1" si="25"/>
        <v>0.16848066970427197</v>
      </c>
      <c r="J221" s="8">
        <f t="shared" ca="1" si="16"/>
        <v>2.830220067267315</v>
      </c>
    </row>
    <row r="222" spans="1:10" x14ac:dyDescent="0.25">
      <c r="A222">
        <v>30</v>
      </c>
      <c r="C222" t="str">
        <f ca="1">OFFSET('84p stat'!$A$1,A222*20,0)</f>
        <v>non CUDA transp_AVX Time</v>
      </c>
      <c r="D222" s="8">
        <f t="shared" ref="D222:H222" ca="1" si="26">$D$191*SQRT(D167)/$E$191</f>
        <v>2.8553195233372235</v>
      </c>
      <c r="E222" s="8">
        <f t="shared" ca="1" si="26"/>
        <v>2.8682526325721427</v>
      </c>
      <c r="F222" s="8">
        <f t="shared" ca="1" si="26"/>
        <v>2.8670060239853004</v>
      </c>
      <c r="G222" s="8">
        <f t="shared" ca="1" si="26"/>
        <v>2.8510287198946278</v>
      </c>
      <c r="H222" s="8">
        <f t="shared" ca="1" si="26"/>
        <v>9.5813733462380007E-2</v>
      </c>
      <c r="J222" s="8">
        <f t="shared" ca="1" si="16"/>
        <v>5.7216248845375848</v>
      </c>
    </row>
    <row r="223" spans="1:10" x14ac:dyDescent="0.25">
      <c r="A223">
        <v>31</v>
      </c>
      <c r="C223" t="str">
        <f ca="1">OFFSET('84p stat'!$A$1,A223*20,0)</f>
        <v>non CUDA transp_AVX</v>
      </c>
      <c r="D223" s="8">
        <f t="shared" ref="D223:H223" ca="1" si="27">$D$191*SQRT(D168)/$E$191</f>
        <v>3.3787757671893726</v>
      </c>
      <c r="E223" s="8">
        <f t="shared" ca="1" si="27"/>
        <v>0</v>
      </c>
      <c r="F223" s="8">
        <f t="shared" ca="1" si="27"/>
        <v>0</v>
      </c>
      <c r="G223" s="8">
        <f t="shared" ca="1" si="27"/>
        <v>0</v>
      </c>
      <c r="H223" s="8">
        <f t="shared" ca="1" si="27"/>
        <v>0</v>
      </c>
      <c r="J223" s="8">
        <f t="shared" ca="1" si="16"/>
        <v>3.3787757671893726</v>
      </c>
    </row>
    <row r="224" spans="1:10" x14ac:dyDescent="0.25">
      <c r="A224">
        <v>32</v>
      </c>
      <c r="C224" t="str">
        <f ca="1">OFFSET('84p stat'!$A$1,A224*20,0)</f>
        <v>non CUDA transp_AVX non hash</v>
      </c>
      <c r="D224" s="8">
        <f t="shared" ref="D224:H224" ca="1" si="28">$D$191*SQRT(D169)/$E$191</f>
        <v>2.6505759254914079</v>
      </c>
      <c r="E224" s="8">
        <f t="shared" ca="1" si="28"/>
        <v>2.6539559781409756</v>
      </c>
      <c r="F224" s="8">
        <f t="shared" ca="1" si="28"/>
        <v>2.6537941842426283</v>
      </c>
      <c r="G224" s="8">
        <f t="shared" ca="1" si="28"/>
        <v>2.6565598216400095</v>
      </c>
      <c r="H224" s="8">
        <f t="shared" ca="1" si="28"/>
        <v>7.476006292132184E-2</v>
      </c>
      <c r="J224" s="8">
        <f t="shared" ca="1" si="16"/>
        <v>5.3079711562879508</v>
      </c>
    </row>
    <row r="225" spans="1:10" x14ac:dyDescent="0.25">
      <c r="A225">
        <v>33</v>
      </c>
      <c r="C225" t="str">
        <f ca="1">OFFSET('84p stat'!$A$1,A225*20,0)</f>
        <v>non CUDA transp_AVX_OMP Time</v>
      </c>
      <c r="D225" s="8">
        <f t="shared" ref="D225:H225" ca="1" si="29">$D$191*SQRT(D170)/$E$191</f>
        <v>2.0790356374302523</v>
      </c>
      <c r="E225" s="8">
        <f t="shared" ca="1" si="29"/>
        <v>2.115301827479755</v>
      </c>
      <c r="F225" s="8">
        <f t="shared" ca="1" si="29"/>
        <v>2.1149628097798789</v>
      </c>
      <c r="G225" s="8">
        <f t="shared" ca="1" si="29"/>
        <v>2.1070457267596256</v>
      </c>
      <c r="H225" s="8">
        <f t="shared" ca="1" si="29"/>
        <v>8.1072480559065171E-2</v>
      </c>
      <c r="J225" s="8">
        <f t="shared" ca="1" si="16"/>
        <v>4.2090584614087039</v>
      </c>
    </row>
    <row r="226" spans="1:10" x14ac:dyDescent="0.25">
      <c r="A226">
        <v>34</v>
      </c>
      <c r="C226" t="str">
        <f ca="1">OFFSET('84p stat'!$A$1,A226*20,0)</f>
        <v>non CUDA transp_AVX_OMP</v>
      </c>
      <c r="D226" s="8">
        <f t="shared" ref="D226:H226" ca="1" si="30">$D$191*SQRT(D171)/$E$191</f>
        <v>2.2345022701912969</v>
      </c>
      <c r="E226" s="8">
        <f t="shared" ca="1" si="30"/>
        <v>0</v>
      </c>
      <c r="F226" s="8">
        <f t="shared" ca="1" si="30"/>
        <v>0</v>
      </c>
      <c r="G226" s="8">
        <f t="shared" ca="1" si="30"/>
        <v>0</v>
      </c>
      <c r="H226" s="8">
        <f t="shared" ca="1" si="30"/>
        <v>0</v>
      </c>
      <c r="J226" s="8">
        <f t="shared" ca="1" si="16"/>
        <v>2.2345022701912969</v>
      </c>
    </row>
    <row r="227" spans="1:10" x14ac:dyDescent="0.25">
      <c r="A227">
        <v>35</v>
      </c>
      <c r="C227" t="str">
        <f ca="1">OFFSET('84p stat'!$A$1,A227*20,0)</f>
        <v>non CUDA transp_AVX_OMP non hash</v>
      </c>
      <c r="D227" s="8">
        <f t="shared" ref="D227:H227" ca="1" si="31">$D$191*SQRT(D172)/$E$191</f>
        <v>2.0186260664534652</v>
      </c>
      <c r="E227" s="8">
        <f t="shared" ca="1" si="31"/>
        <v>2.0182731322374332</v>
      </c>
      <c r="F227" s="8">
        <f t="shared" ca="1" si="31"/>
        <v>2.0179685604369557</v>
      </c>
      <c r="G227" s="8">
        <f t="shared" ca="1" si="31"/>
        <v>2.0021967845104536</v>
      </c>
      <c r="H227" s="8">
        <f t="shared" ca="1" si="31"/>
        <v>0.16276853012790893</v>
      </c>
      <c r="J227" s="8">
        <f t="shared" ca="1" si="16"/>
        <v>4.0318432883351116</v>
      </c>
    </row>
    <row r="228" spans="1:10" x14ac:dyDescent="0.25">
      <c r="A228">
        <v>36</v>
      </c>
      <c r="C228">
        <f ca="1">OFFSET('84p stat'!$A$1,A228*20,0)</f>
        <v>0</v>
      </c>
      <c r="D228" s="8" t="e">
        <f t="shared" ref="D228:H228" ca="1" si="32">$D$191*SQRT(D173)/$E$191</f>
        <v>#DIV/0!</v>
      </c>
      <c r="E228" s="8" t="e">
        <f t="shared" ca="1" si="32"/>
        <v>#DIV/0!</v>
      </c>
      <c r="F228" s="8">
        <f t="shared" ca="1" si="32"/>
        <v>0</v>
      </c>
      <c r="G228" s="8">
        <f t="shared" ca="1" si="32"/>
        <v>0</v>
      </c>
      <c r="H228" s="8">
        <f t="shared" ca="1" si="32"/>
        <v>0</v>
      </c>
      <c r="J228" s="8" t="e">
        <f t="shared" ca="1" si="16"/>
        <v>#DIV/0!</v>
      </c>
    </row>
    <row r="229" spans="1:10" x14ac:dyDescent="0.25">
      <c r="A229">
        <v>37</v>
      </c>
      <c r="C229">
        <f ca="1">OFFSET('84p stat'!$A$1,A229*20,0)</f>
        <v>0</v>
      </c>
      <c r="D229" s="8" t="e">
        <f t="shared" ref="D229:H229" ca="1" si="33">$D$191*SQRT(D174)/$E$191</f>
        <v>#DIV/0!</v>
      </c>
      <c r="E229" s="8" t="e">
        <f t="shared" ca="1" si="33"/>
        <v>#DIV/0!</v>
      </c>
      <c r="F229" s="8">
        <f t="shared" ca="1" si="33"/>
        <v>0</v>
      </c>
      <c r="G229" s="8">
        <f t="shared" ca="1" si="33"/>
        <v>0</v>
      </c>
      <c r="H229" s="8">
        <f t="shared" ca="1" si="33"/>
        <v>0</v>
      </c>
      <c r="J229" s="8" t="e">
        <f t="shared" ca="1" si="16"/>
        <v>#DIV/0!</v>
      </c>
    </row>
    <row r="230" spans="1:10" x14ac:dyDescent="0.25">
      <c r="A230">
        <v>38</v>
      </c>
      <c r="C230">
        <f ca="1">OFFSET('84p stat'!$A$1,A230*20,0)</f>
        <v>0</v>
      </c>
      <c r="D230" s="8" t="e">
        <f t="shared" ref="D230:H230" ca="1" si="34">$D$191*SQRT(D175)/$E$191</f>
        <v>#DIV/0!</v>
      </c>
      <c r="E230" s="8" t="e">
        <f t="shared" ca="1" si="34"/>
        <v>#DIV/0!</v>
      </c>
      <c r="F230" s="8">
        <f t="shared" ca="1" si="34"/>
        <v>0</v>
      </c>
      <c r="G230" s="8">
        <f t="shared" ca="1" si="34"/>
        <v>0</v>
      </c>
      <c r="H230" s="8">
        <f t="shared" ca="1" si="34"/>
        <v>0</v>
      </c>
      <c r="J230" s="8" t="e">
        <f t="shared" ca="1" si="16"/>
        <v>#DIV/0!</v>
      </c>
    </row>
    <row r="231" spans="1:10" x14ac:dyDescent="0.25">
      <c r="A231">
        <v>39</v>
      </c>
      <c r="C231">
        <f ca="1">OFFSET('84p stat'!$A$1,A231*20,0)</f>
        <v>0</v>
      </c>
      <c r="D231" s="8" t="e">
        <f t="shared" ref="D231:H231" ca="1" si="35">$D$191*SQRT(D176)/$E$191</f>
        <v>#DIV/0!</v>
      </c>
      <c r="E231" s="8" t="e">
        <f t="shared" ca="1" si="35"/>
        <v>#DIV/0!</v>
      </c>
      <c r="F231" s="8">
        <f t="shared" ca="1" si="35"/>
        <v>0</v>
      </c>
      <c r="G231" s="8">
        <f t="shared" ca="1" si="35"/>
        <v>0</v>
      </c>
      <c r="H231" s="8">
        <f t="shared" ca="1" si="35"/>
        <v>0</v>
      </c>
      <c r="J231" s="8" t="e">
        <f t="shared" ca="1" si="16"/>
        <v>#DIV/0!</v>
      </c>
    </row>
    <row r="232" spans="1:10" x14ac:dyDescent="0.25">
      <c r="A232">
        <v>40</v>
      </c>
      <c r="C232">
        <f ca="1">OFFSET('84p stat'!$A$1,A232*20,0)</f>
        <v>0</v>
      </c>
      <c r="D232" s="8" t="e">
        <f t="shared" ref="D232:H232" ca="1" si="36">$D$191*SQRT(D177)/$E$191</f>
        <v>#DIV/0!</v>
      </c>
      <c r="E232" s="8" t="e">
        <f t="shared" ca="1" si="36"/>
        <v>#DIV/0!</v>
      </c>
      <c r="F232" s="8">
        <f t="shared" ca="1" si="36"/>
        <v>0</v>
      </c>
      <c r="G232" s="8">
        <f t="shared" ca="1" si="36"/>
        <v>0</v>
      </c>
      <c r="H232" s="8">
        <f t="shared" ca="1" si="36"/>
        <v>0</v>
      </c>
      <c r="J232" s="8" t="e">
        <f t="shared" ca="1" si="16"/>
        <v>#DIV/0!</v>
      </c>
    </row>
    <row r="233" spans="1:10" x14ac:dyDescent="0.25">
      <c r="A233">
        <v>41</v>
      </c>
      <c r="C233">
        <f ca="1">OFFSET('84p stat'!$A$1,A233*20,0)</f>
        <v>0</v>
      </c>
      <c r="D233" s="8" t="e">
        <f t="shared" ref="D233:H233" ca="1" si="37">$D$191*SQRT(D178)/$E$191</f>
        <v>#DIV/0!</v>
      </c>
      <c r="E233" s="8" t="e">
        <f t="shared" ca="1" si="37"/>
        <v>#DIV/0!</v>
      </c>
      <c r="F233" s="8">
        <f t="shared" ca="1" si="37"/>
        <v>0</v>
      </c>
      <c r="G233" s="8">
        <f t="shared" ca="1" si="37"/>
        <v>0</v>
      </c>
      <c r="H233" s="8">
        <f t="shared" ca="1" si="37"/>
        <v>0</v>
      </c>
      <c r="J233" s="8" t="e">
        <f t="shared" ca="1" si="16"/>
        <v>#DIV/0!</v>
      </c>
    </row>
    <row r="234" spans="1:10" x14ac:dyDescent="0.25">
      <c r="A234">
        <v>42</v>
      </c>
      <c r="C234">
        <f ca="1">OFFSET('84p stat'!$A$1,A234*20,0)</f>
        <v>0</v>
      </c>
      <c r="D234" s="8" t="e">
        <f t="shared" ref="D234:H234" ca="1" si="38">$D$191*SQRT(D179)/$E$191</f>
        <v>#DIV/0!</v>
      </c>
      <c r="E234" s="8" t="e">
        <f t="shared" ca="1" si="38"/>
        <v>#DIV/0!</v>
      </c>
      <c r="F234" s="8">
        <f t="shared" ca="1" si="38"/>
        <v>0</v>
      </c>
      <c r="G234" s="8">
        <f t="shared" ca="1" si="38"/>
        <v>0</v>
      </c>
      <c r="H234" s="8">
        <f t="shared" ca="1" si="38"/>
        <v>0</v>
      </c>
      <c r="J234" s="8" t="e">
        <f t="shared" ca="1" si="16"/>
        <v>#DIV/0!</v>
      </c>
    </row>
    <row r="235" spans="1:10" x14ac:dyDescent="0.25">
      <c r="A235">
        <v>43</v>
      </c>
      <c r="C235">
        <f ca="1">OFFSET('84p stat'!$A$1,A235*20,0)</f>
        <v>0</v>
      </c>
      <c r="D235" s="8" t="e">
        <f t="shared" ref="D235:H235" ca="1" si="39">$D$191*SQRT(D180)/$E$191</f>
        <v>#DIV/0!</v>
      </c>
      <c r="E235" s="8" t="e">
        <f t="shared" ca="1" si="39"/>
        <v>#DIV/0!</v>
      </c>
      <c r="F235" s="8">
        <f t="shared" ca="1" si="39"/>
        <v>0</v>
      </c>
      <c r="G235" s="8">
        <f t="shared" ca="1" si="39"/>
        <v>0</v>
      </c>
      <c r="H235" s="8">
        <f t="shared" ca="1" si="39"/>
        <v>0</v>
      </c>
      <c r="J235" s="8" t="e">
        <f t="shared" ca="1" si="16"/>
        <v>#DIV/0!</v>
      </c>
    </row>
    <row r="236" spans="1:10" x14ac:dyDescent="0.25">
      <c r="A236">
        <v>44</v>
      </c>
      <c r="C236">
        <f ca="1">OFFSET('84p stat'!$A$1,A236*20,0)</f>
        <v>0</v>
      </c>
      <c r="D236" s="8" t="e">
        <f t="shared" ref="D236:H236" ca="1" si="40">$D$191*SQRT(D181)/$E$191</f>
        <v>#DIV/0!</v>
      </c>
      <c r="E236" s="8" t="e">
        <f t="shared" ca="1" si="40"/>
        <v>#DIV/0!</v>
      </c>
      <c r="F236" s="8">
        <f t="shared" ca="1" si="40"/>
        <v>0</v>
      </c>
      <c r="G236" s="8">
        <f t="shared" ca="1" si="40"/>
        <v>0</v>
      </c>
      <c r="H236" s="8">
        <f t="shared" ca="1" si="40"/>
        <v>0</v>
      </c>
      <c r="J236" s="8" t="e">
        <f t="shared" ca="1" si="16"/>
        <v>#DIV/0!</v>
      </c>
    </row>
    <row r="237" spans="1:10" x14ac:dyDescent="0.25">
      <c r="A237">
        <v>45</v>
      </c>
      <c r="C237">
        <f ca="1">OFFSET('84p stat'!$A$1,A237*20,0)</f>
        <v>0</v>
      </c>
      <c r="D237" s="8" t="e">
        <f t="shared" ref="D237:H237" ca="1" si="41">$D$191*SQRT(D182)/$E$191</f>
        <v>#DIV/0!</v>
      </c>
      <c r="E237" s="8" t="e">
        <f t="shared" ca="1" si="41"/>
        <v>#DIV/0!</v>
      </c>
      <c r="F237" s="8">
        <f t="shared" ca="1" si="41"/>
        <v>0</v>
      </c>
      <c r="G237" s="8">
        <f t="shared" ca="1" si="41"/>
        <v>0</v>
      </c>
      <c r="H237" s="8">
        <f t="shared" ca="1" si="41"/>
        <v>0</v>
      </c>
      <c r="J237" s="8" t="e">
        <f t="shared" ca="1" si="16"/>
        <v>#DIV/0!</v>
      </c>
    </row>
    <row r="238" spans="1:10" x14ac:dyDescent="0.25">
      <c r="A238">
        <v>46</v>
      </c>
      <c r="C238">
        <f ca="1">OFFSET('84p stat'!$A$1,A238*20,0)</f>
        <v>0</v>
      </c>
      <c r="D238" s="8" t="e">
        <f t="shared" ref="D238:H238" ca="1" si="42">$D$191*SQRT(D183)/$E$191</f>
        <v>#DIV/0!</v>
      </c>
      <c r="E238" s="8" t="e">
        <f t="shared" ca="1" si="42"/>
        <v>#DIV/0!</v>
      </c>
      <c r="F238" s="8">
        <f t="shared" ca="1" si="42"/>
        <v>0</v>
      </c>
      <c r="G238" s="8">
        <f t="shared" ca="1" si="42"/>
        <v>0</v>
      </c>
      <c r="H238" s="8">
        <f t="shared" ca="1" si="42"/>
        <v>0</v>
      </c>
      <c r="J238" s="8" t="e">
        <f t="shared" ca="1" si="16"/>
        <v>#DIV/0!</v>
      </c>
    </row>
    <row r="239" spans="1:10" x14ac:dyDescent="0.25">
      <c r="A239">
        <v>47</v>
      </c>
      <c r="C239">
        <f ca="1">OFFSET('84p stat'!$A$1,A239*20,0)</f>
        <v>0</v>
      </c>
      <c r="D239" s="8">
        <f t="shared" ref="D239:H239" ca="1" si="43">$D$191*SQRT(D184)/$E$191</f>
        <v>0</v>
      </c>
      <c r="E239" s="8">
        <f t="shared" ca="1" si="43"/>
        <v>0</v>
      </c>
      <c r="F239" s="8">
        <f t="shared" ca="1" si="43"/>
        <v>0</v>
      </c>
      <c r="G239" s="8">
        <f t="shared" ca="1" si="43"/>
        <v>0</v>
      </c>
      <c r="H239" s="8">
        <f t="shared" ca="1" si="43"/>
        <v>0</v>
      </c>
      <c r="J239" s="8">
        <f t="shared" ca="1" si="16"/>
        <v>0</v>
      </c>
    </row>
    <row r="240" spans="1:10" x14ac:dyDescent="0.25">
      <c r="A240">
        <v>48</v>
      </c>
      <c r="C240">
        <f ca="1">OFFSET('84p stat'!$A$1,A240*20,0)</f>
        <v>0</v>
      </c>
      <c r="D240" s="8">
        <f t="shared" ref="D240:H240" ca="1" si="44">$D$191*SQRT(D185)/$E$191</f>
        <v>0</v>
      </c>
      <c r="E240" s="8">
        <f t="shared" ca="1" si="44"/>
        <v>0</v>
      </c>
      <c r="F240" s="8">
        <f t="shared" ca="1" si="44"/>
        <v>0</v>
      </c>
      <c r="G240" s="8">
        <f t="shared" ca="1" si="44"/>
        <v>0</v>
      </c>
      <c r="H240" s="8">
        <f t="shared" ca="1" si="44"/>
        <v>0</v>
      </c>
      <c r="J240" s="8">
        <f t="shared" ca="1" si="16"/>
        <v>0</v>
      </c>
    </row>
    <row r="241" spans="1:10" x14ac:dyDescent="0.25">
      <c r="A241">
        <v>49</v>
      </c>
      <c r="C241">
        <f ca="1">OFFSET('84p stat'!$A$1,A241*20,0)</f>
        <v>0</v>
      </c>
      <c r="D241" s="8">
        <f t="shared" ref="D241:H241" ca="1" si="45">$D$191*SQRT(D186)/$E$191</f>
        <v>0</v>
      </c>
      <c r="E241" s="8">
        <f t="shared" ca="1" si="45"/>
        <v>0</v>
      </c>
      <c r="F241" s="8">
        <f t="shared" ca="1" si="45"/>
        <v>0</v>
      </c>
      <c r="G241" s="8">
        <f t="shared" ca="1" si="45"/>
        <v>0</v>
      </c>
      <c r="H241" s="8">
        <f t="shared" ca="1" si="45"/>
        <v>0</v>
      </c>
      <c r="J241" s="8">
        <f t="shared" ca="1" si="16"/>
        <v>0</v>
      </c>
    </row>
    <row r="242" spans="1:10" x14ac:dyDescent="0.25">
      <c r="A242">
        <v>50</v>
      </c>
      <c r="C242">
        <f ca="1">OFFSET('84p stat'!$A$1,A242*20,0)</f>
        <v>0</v>
      </c>
      <c r="D242" s="8">
        <f t="shared" ref="D242:H242" ca="1" si="46">$D$191*SQRT(D187)/$E$191</f>
        <v>0</v>
      </c>
      <c r="E242" s="8">
        <f t="shared" ca="1" si="46"/>
        <v>0</v>
      </c>
      <c r="F242" s="8">
        <f t="shared" ca="1" si="46"/>
        <v>0</v>
      </c>
      <c r="G242" s="8">
        <f t="shared" ca="1" si="46"/>
        <v>0</v>
      </c>
      <c r="H242" s="8">
        <f t="shared" ca="1" si="46"/>
        <v>0</v>
      </c>
      <c r="J242" s="8">
        <f t="shared" ca="1" si="16"/>
        <v>0</v>
      </c>
    </row>
    <row r="245" spans="1:10" x14ac:dyDescent="0.25">
      <c r="C245" t="s">
        <v>64</v>
      </c>
      <c r="D245">
        <v>1.96</v>
      </c>
      <c r="E245">
        <v>50</v>
      </c>
    </row>
    <row r="246" spans="1:10" x14ac:dyDescent="0.25">
      <c r="D246" t="s">
        <v>57</v>
      </c>
      <c r="E246" t="s">
        <v>53</v>
      </c>
      <c r="F246" t="s">
        <v>54</v>
      </c>
      <c r="G246" t="s">
        <v>55</v>
      </c>
      <c r="H246" t="s">
        <v>56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4.2212039422662483E-5</v>
      </c>
      <c r="E247" s="9">
        <f ca="1">POWER(SQRT(E138)/E84,2)</f>
        <v>4.3797008654062758E-5</v>
      </c>
      <c r="F247" s="9">
        <f ca="1">POWER(SQRT(F138)/F84,2)</f>
        <v>2.7357076122880446E-6</v>
      </c>
      <c r="G247" s="9">
        <f ca="1">POWER(SQRT(G138)/G84,2)</f>
        <v>4.1055166656662428E-6</v>
      </c>
      <c r="H247" s="9">
        <f ca="1">POWER(SQRT(H138)/H84,2)</f>
        <v>4.3425057006536692E-6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7">POWER(SQRT(D139)/D85,2)</f>
        <v>6.9164280576320704E-6</v>
      </c>
      <c r="E248" s="9" t="e">
        <f t="shared" ca="1" si="47"/>
        <v>#DIV/0!</v>
      </c>
      <c r="F248" s="9" t="e">
        <f t="shared" ca="1" si="47"/>
        <v>#DIV/0!</v>
      </c>
      <c r="G248" s="9" t="e">
        <f t="shared" ca="1" si="47"/>
        <v>#DIV/0!</v>
      </c>
      <c r="H248" s="9" t="e">
        <f t="shared" ca="1" si="47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8">POWER(SQRT(D140)/D86,2)</f>
        <v>1.9978888493618597E-5</v>
      </c>
      <c r="E249" s="9">
        <f t="shared" ca="1" si="48"/>
        <v>1.8722116168946121E-5</v>
      </c>
      <c r="F249" s="9">
        <f t="shared" ca="1" si="48"/>
        <v>2.2586987795987164E-5</v>
      </c>
      <c r="G249" s="9">
        <f t="shared" ca="1" si="48"/>
        <v>8.96253871550294E-5</v>
      </c>
      <c r="H249" s="9">
        <f t="shared" ca="1" si="48"/>
        <v>8.2164278550078142E-7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9">POWER(SQRT(D141)/D87,2)</f>
        <v>1.1035918710593698E-5</v>
      </c>
      <c r="E250" s="9">
        <f t="shared" ca="1" si="49"/>
        <v>1.1278796914223069E-5</v>
      </c>
      <c r="F250" s="9">
        <f t="shared" ca="1" si="49"/>
        <v>7.340669718765272E-7</v>
      </c>
      <c r="G250" s="9">
        <f t="shared" ca="1" si="49"/>
        <v>1.2390800361957505E-7</v>
      </c>
      <c r="H250" s="9">
        <f t="shared" ca="1" si="49"/>
        <v>6.7815486178212134E-9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50">POWER(SQRT(D142)/D88,2)</f>
        <v>6.0554132186186915E-6</v>
      </c>
      <c r="E251" s="9">
        <f t="shared" ca="1" si="50"/>
        <v>5.7523557395858468E-6</v>
      </c>
      <c r="F251" s="9">
        <f t="shared" ca="1" si="50"/>
        <v>1.8328520531378605E-7</v>
      </c>
      <c r="G251" s="9">
        <f t="shared" ca="1" si="50"/>
        <v>4.0975964332666442E-9</v>
      </c>
      <c r="H251" s="9">
        <f t="shared" ca="1" si="50"/>
        <v>4.0684133714877492E-9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51">POWER(SQRT(D143)/D89,2)</f>
        <v>1.3965383159168235E-5</v>
      </c>
      <c r="E252" s="9">
        <f t="shared" ca="1" si="51"/>
        <v>1.3961190418291043E-5</v>
      </c>
      <c r="F252" s="9">
        <f t="shared" ca="1" si="51"/>
        <v>6.1321675286562278E-7</v>
      </c>
      <c r="G252" s="9">
        <f t="shared" ca="1" si="51"/>
        <v>4.0164993092375597E-8</v>
      </c>
      <c r="H252" s="9">
        <f t="shared" ca="1" si="51"/>
        <v>1.0847035934702337E-8</v>
      </c>
    </row>
    <row r="253" spans="1:10" x14ac:dyDescent="0.25">
      <c r="A253">
        <v>7</v>
      </c>
      <c r="C253" t="str">
        <f ca="1">OFFSET('84p stat'!$A$1,A253*20,0)</f>
        <v>CUDA ant add CPU12</v>
      </c>
      <c r="D253" s="9">
        <f t="shared" ref="D253:H253" ca="1" si="52">POWER(SQRT(D144)/D90,2)</f>
        <v>2.2167056802156252E-4</v>
      </c>
      <c r="E253" s="9">
        <f t="shared" ca="1" si="52"/>
        <v>5.4561893554860185E-5</v>
      </c>
      <c r="F253" s="9">
        <f t="shared" ca="1" si="52"/>
        <v>5.2073905936859541E-5</v>
      </c>
      <c r="G253" s="9">
        <f t="shared" ca="1" si="52"/>
        <v>9.8239832035779487E-5</v>
      </c>
      <c r="H253" s="9">
        <f t="shared" ca="1" si="52"/>
        <v>5.0264786290436353E-6</v>
      </c>
    </row>
    <row r="254" spans="1:10" x14ac:dyDescent="0.25">
      <c r="A254">
        <v>8</v>
      </c>
      <c r="C254" t="str">
        <f ca="1">OFFSET('84p stat'!$A$1,A254*20,0)</f>
        <v>CUDA opt</v>
      </c>
      <c r="D254" s="9">
        <f t="shared" ref="D254:H254" ca="1" si="53">POWER(SQRT(D145)/D91,2)</f>
        <v>2.5466222183248962E-5</v>
      </c>
      <c r="E254" s="9" t="e">
        <f t="shared" ca="1" si="53"/>
        <v>#DIV/0!</v>
      </c>
      <c r="F254" s="9" t="e">
        <f t="shared" ca="1" si="53"/>
        <v>#DIV/0!</v>
      </c>
      <c r="G254" s="9" t="e">
        <f t="shared" ca="1" si="53"/>
        <v>#DIV/0!</v>
      </c>
      <c r="H254" s="9" t="e">
        <f t="shared" ca="1" si="53"/>
        <v>#DIV/0!</v>
      </c>
    </row>
    <row r="255" spans="1:10" x14ac:dyDescent="0.25">
      <c r="A255">
        <v>9</v>
      </c>
      <c r="C255" t="str">
        <f ca="1">OFFSET('84p stat'!$A$1,A255*20,0)</f>
        <v>CUDA opt Time</v>
      </c>
      <c r="D255" s="9">
        <f t="shared" ref="D255:H259" ca="1" si="54">POWER(SQRT(D146)/D92,2)</f>
        <v>3.7233126929169074E-5</v>
      </c>
      <c r="E255" s="9">
        <f t="shared" ca="1" si="54"/>
        <v>3.7022227382884906E-5</v>
      </c>
      <c r="F255" s="9">
        <f t="shared" ca="1" si="54"/>
        <v>1.3434250343130834E-5</v>
      </c>
      <c r="G255" s="9">
        <f t="shared" ca="1" si="54"/>
        <v>9.9828679877838263E-6</v>
      </c>
      <c r="H255" s="9" t="e">
        <f t="shared" ca="1" si="54"/>
        <v>#DIV/0!</v>
      </c>
    </row>
    <row r="256" spans="1:10" x14ac:dyDescent="0.25">
      <c r="A256">
        <v>10</v>
      </c>
      <c r="C256" t="str">
        <f ca="1">OFFSET('84p stat'!$A$1,A256*20,0)</f>
        <v>CUDA opt non hash</v>
      </c>
      <c r="D256" s="9">
        <f t="shared" ca="1" si="54"/>
        <v>2.9466093490781345E-5</v>
      </c>
      <c r="E256" s="9">
        <f t="shared" ca="1" si="54"/>
        <v>2.9202253026822123E-5</v>
      </c>
      <c r="F256" s="9">
        <f t="shared" ca="1" si="54"/>
        <v>1.0485751993329002E-6</v>
      </c>
      <c r="G256" s="9">
        <f t="shared" ca="1" si="54"/>
        <v>1.055771605167826E-6</v>
      </c>
      <c r="H256" s="9" t="e">
        <f t="shared" ca="1" si="54"/>
        <v>#DIV/0!</v>
      </c>
    </row>
    <row r="257" spans="1:8" x14ac:dyDescent="0.25">
      <c r="A257">
        <v>11</v>
      </c>
      <c r="C257" t="str">
        <f ca="1">OFFSET('84p stat'!$A$1,A257*20,0)</f>
        <v>CUDA opt ant</v>
      </c>
      <c r="D257" s="9">
        <f t="shared" ca="1" si="54"/>
        <v>1.3153097073091901E-5</v>
      </c>
      <c r="E257" s="9">
        <f t="shared" ca="1" si="54"/>
        <v>1.3342296576329466E-5</v>
      </c>
      <c r="F257" s="9">
        <f t="shared" ca="1" si="54"/>
        <v>3.9136761377228675E-7</v>
      </c>
      <c r="G257" s="9">
        <f t="shared" ca="1" si="54"/>
        <v>9.8464306974256279E-9</v>
      </c>
      <c r="H257" s="9" t="e">
        <f t="shared" ca="1" si="54"/>
        <v>#DIV/0!</v>
      </c>
    </row>
    <row r="258" spans="1:8" x14ac:dyDescent="0.25">
      <c r="A258">
        <v>12</v>
      </c>
      <c r="C258" t="str">
        <f ca="1">OFFSET('84p stat'!$A$1,A258*20,0)</f>
        <v>CUDA opt ant non hash</v>
      </c>
      <c r="D258" s="9">
        <f t="shared" ca="1" si="54"/>
        <v>1.2858462766525405E-5</v>
      </c>
      <c r="E258" s="9">
        <f t="shared" ca="1" si="54"/>
        <v>1.2391747189616705E-5</v>
      </c>
      <c r="F258" s="9">
        <f t="shared" ca="1" si="54"/>
        <v>4.4172626020852375E-7</v>
      </c>
      <c r="G258" s="9">
        <f t="shared" ca="1" si="54"/>
        <v>1.8560036105526987E-9</v>
      </c>
      <c r="H258" s="9" t="e">
        <f t="shared" ca="1" si="54"/>
        <v>#DIV/0!</v>
      </c>
    </row>
    <row r="259" spans="1:8" x14ac:dyDescent="0.25">
      <c r="A259">
        <v>13</v>
      </c>
      <c r="C259" t="str">
        <f ca="1">OFFSET('84p stat'!$A$1,A259*20,0)</f>
        <v>CUDA opt ant par</v>
      </c>
      <c r="D259" s="9">
        <f t="shared" ca="1" si="54"/>
        <v>1.1657809385048981E-5</v>
      </c>
      <c r="E259" s="9">
        <f t="shared" ca="1" si="54"/>
        <v>1.1295379538980052E-5</v>
      </c>
      <c r="F259" s="9">
        <f t="shared" ca="1" si="54"/>
        <v>4.0622085803128017E-7</v>
      </c>
      <c r="G259" s="9">
        <f t="shared" ca="1" si="54"/>
        <v>9.6597847243795051E-9</v>
      </c>
      <c r="H259" s="9" t="e">
        <f t="shared" ca="1" si="54"/>
        <v>#DIV/0!</v>
      </c>
    </row>
    <row r="260" spans="1:8" x14ac:dyDescent="0.25">
      <c r="A260">
        <v>14</v>
      </c>
      <c r="C260" t="str">
        <f ca="1">OFFSET('84p stat'!$A$1,A260*20,0)</f>
        <v>non CUDA Time</v>
      </c>
      <c r="D260" s="9">
        <f t="shared" ref="D260:H260" ca="1" si="55">POWER(SQRT(D151)/D97,2)</f>
        <v>1.3570809379543404E-3</v>
      </c>
      <c r="E260" s="9">
        <f t="shared" ca="1" si="55"/>
        <v>1.4851409365418474E-3</v>
      </c>
      <c r="F260" s="9">
        <f t="shared" ca="1" si="55"/>
        <v>1.4844243291410933E-3</v>
      </c>
      <c r="G260" s="9">
        <f t="shared" ca="1" si="55"/>
        <v>1.4847798201321355E-3</v>
      </c>
      <c r="H260" s="9">
        <f t="shared" ca="1" si="55"/>
        <v>1.909512635564149E-3</v>
      </c>
    </row>
    <row r="261" spans="1:8" x14ac:dyDescent="0.25">
      <c r="A261">
        <v>15</v>
      </c>
      <c r="C261" t="str">
        <f ca="1">OFFSET('84p stat'!$A$1,A261*20,0)</f>
        <v>non CUDA</v>
      </c>
      <c r="D261" s="9">
        <f t="shared" ref="D261:H261" ca="1" si="56">POWER(SQRT(D152)/D98,2)</f>
        <v>9.1608043239865648E-4</v>
      </c>
      <c r="E261" s="9" t="e">
        <f t="shared" ca="1" si="56"/>
        <v>#DIV/0!</v>
      </c>
      <c r="F261" s="9" t="e">
        <f t="shared" ca="1" si="56"/>
        <v>#DIV/0!</v>
      </c>
      <c r="G261" s="9" t="e">
        <f t="shared" ca="1" si="56"/>
        <v>#DIV/0!</v>
      </c>
      <c r="H261" s="9" t="e">
        <f t="shared" ca="1" si="56"/>
        <v>#DIV/0!</v>
      </c>
    </row>
    <row r="262" spans="1:8" x14ac:dyDescent="0.25">
      <c r="A262">
        <v>16</v>
      </c>
      <c r="C262" t="str">
        <f ca="1">OFFSET('84p stat'!$A$1,A262*20,0)</f>
        <v>non CUDA non hash</v>
      </c>
      <c r="D262" s="9">
        <f t="shared" ref="D262:H262" ca="1" si="57">POWER(SQRT(D153)/D99,2)</f>
        <v>3.4821942113187425E-4</v>
      </c>
      <c r="E262" s="9">
        <f t="shared" ca="1" si="57"/>
        <v>3.4048094926723079E-4</v>
      </c>
      <c r="F262" s="9">
        <f t="shared" ca="1" si="57"/>
        <v>3.4057860440933304E-4</v>
      </c>
      <c r="G262" s="9">
        <f t="shared" ca="1" si="57"/>
        <v>3.3700860761394047E-4</v>
      </c>
      <c r="H262" s="9">
        <f t="shared" ca="1" si="57"/>
        <v>1.1002373503713725E-3</v>
      </c>
    </row>
    <row r="263" spans="1:8" x14ac:dyDescent="0.25">
      <c r="A263">
        <v>17</v>
      </c>
      <c r="C263" t="str">
        <f ca="1">OFFSET('84p stat'!$A$1,A263*20,0)</f>
        <v>Classic ACO</v>
      </c>
      <c r="D263" s="9">
        <f t="shared" ref="D263:H263" ca="1" si="58">POWER(SQRT(D154)/D100,2)</f>
        <v>3.098348539854661E-4</v>
      </c>
      <c r="E263" s="9">
        <f t="shared" ca="1" si="58"/>
        <v>3.4390577226402712E-4</v>
      </c>
      <c r="F263" s="9">
        <f t="shared" ca="1" si="58"/>
        <v>3.4326438324719399E-4</v>
      </c>
      <c r="G263" s="9">
        <f t="shared" ca="1" si="58"/>
        <v>3.4302773915215635E-4</v>
      </c>
      <c r="H263" s="9">
        <f t="shared" ca="1" si="58"/>
        <v>5.9027941710441901E-4</v>
      </c>
    </row>
    <row r="264" spans="1:8" x14ac:dyDescent="0.25">
      <c r="A264">
        <v>18</v>
      </c>
      <c r="C264" t="str">
        <f ca="1">OFFSET('84p stat'!$A$1,A264*20,0)</f>
        <v>Classic ACO non hash</v>
      </c>
      <c r="D264" s="9">
        <f t="shared" ref="D264:H264" ca="1" si="59">POWER(SQRT(D155)/D101,2)</f>
        <v>1.149293496135916E-4</v>
      </c>
      <c r="E264" s="9">
        <f t="shared" ca="1" si="59"/>
        <v>1.1486235149136057E-4</v>
      </c>
      <c r="F264" s="9">
        <f t="shared" ca="1" si="59"/>
        <v>1.1438173912881999E-4</v>
      </c>
      <c r="G264" s="9">
        <f t="shared" ca="1" si="59"/>
        <v>1.1437551836817606E-4</v>
      </c>
      <c r="H264" s="9">
        <f t="shared" ca="1" si="59"/>
        <v>5.9567458496824672E-4</v>
      </c>
    </row>
    <row r="265" spans="1:8" x14ac:dyDescent="0.25">
      <c r="A265">
        <v>19</v>
      </c>
      <c r="C265" t="str">
        <f ca="1">OFFSET('84p stat'!$A$1,A265*20,0)</f>
        <v>omp</v>
      </c>
      <c r="D265" s="9">
        <f t="shared" ref="D265:H265" ca="1" si="60">POWER(SQRT(D156)/D102,2)</f>
        <v>7.5616797152893486E-4</v>
      </c>
      <c r="E265" s="9">
        <f t="shared" ca="1" si="60"/>
        <v>8.0309018111279589E-4</v>
      </c>
      <c r="F265" s="9">
        <f t="shared" ca="1" si="60"/>
        <v>8.0212250319609065E-4</v>
      </c>
      <c r="G265" s="9">
        <f t="shared" ca="1" si="60"/>
        <v>8.0792471121489949E-4</v>
      </c>
      <c r="H265" s="9">
        <f t="shared" ca="1" si="60"/>
        <v>1.446461475070713E-3</v>
      </c>
    </row>
    <row r="266" spans="1:8" x14ac:dyDescent="0.25">
      <c r="A266">
        <v>20</v>
      </c>
      <c r="C266" t="str">
        <f ca="1">OFFSET('84p stat'!$A$1,A266*20,0)</f>
        <v>omp non hash</v>
      </c>
      <c r="D266" s="9">
        <f t="shared" ref="D266:H266" ca="1" si="61">POWER(SQRT(D157)/D103,2)</f>
        <v>5.7201094628910303E-4</v>
      </c>
      <c r="E266" s="9">
        <f t="shared" ca="1" si="61"/>
        <v>5.7879326872113624E-4</v>
      </c>
      <c r="F266" s="9">
        <f t="shared" ca="1" si="61"/>
        <v>5.7783736905920419E-4</v>
      </c>
      <c r="G266" s="9">
        <f t="shared" ca="1" si="61"/>
        <v>5.7640920412522514E-4</v>
      </c>
      <c r="H266" s="9">
        <f t="shared" ca="1" si="61"/>
        <v>7.5891215841768092E-4</v>
      </c>
    </row>
    <row r="267" spans="1:8" x14ac:dyDescent="0.25">
      <c r="A267">
        <v>21</v>
      </c>
      <c r="C267" t="str">
        <f ca="1">OFFSET('84p stat'!$A$1,A267*20,0)</f>
        <v>non CUDA transp Time</v>
      </c>
      <c r="D267" s="9">
        <f t="shared" ref="D267:H267" ca="1" si="62">POWER(SQRT(D158)/D104,2)</f>
        <v>3.4850788841605986E-4</v>
      </c>
      <c r="E267" s="9">
        <f t="shared" ca="1" si="62"/>
        <v>4.1707336497064345E-4</v>
      </c>
      <c r="F267" s="9">
        <f t="shared" ca="1" si="62"/>
        <v>4.1689763700490922E-4</v>
      </c>
      <c r="G267" s="9">
        <f t="shared" ca="1" si="62"/>
        <v>4.2095516512208488E-4</v>
      </c>
      <c r="H267" s="9">
        <f t="shared" ca="1" si="62"/>
        <v>2.7015795704466919E-4</v>
      </c>
    </row>
    <row r="268" spans="1:8" x14ac:dyDescent="0.25">
      <c r="A268">
        <v>22</v>
      </c>
      <c r="C268" t="str">
        <f ca="1">OFFSET('84p stat'!$A$1,A268*20,0)</f>
        <v>non CUDA transp</v>
      </c>
      <c r="D268" s="9">
        <f t="shared" ref="D268:H268" ca="1" si="63">POWER(SQRT(D159)/D105,2)</f>
        <v>5.1773294766544527E-4</v>
      </c>
      <c r="E268" s="9" t="e">
        <f t="shared" ca="1" si="63"/>
        <v>#DIV/0!</v>
      </c>
      <c r="F268" s="9" t="e">
        <f t="shared" ca="1" si="63"/>
        <v>#DIV/0!</v>
      </c>
      <c r="G268" s="9" t="e">
        <f t="shared" ca="1" si="63"/>
        <v>#DIV/0!</v>
      </c>
      <c r="H268" s="9" t="e">
        <f t="shared" ca="1" si="63"/>
        <v>#DIV/0!</v>
      </c>
    </row>
    <row r="269" spans="1:8" x14ac:dyDescent="0.25">
      <c r="A269">
        <v>23</v>
      </c>
      <c r="C269" t="str">
        <f ca="1">OFFSET('84p stat'!$A$1,A269*20,0)</f>
        <v>non CUDA transp non hash</v>
      </c>
      <c r="D269" s="9">
        <f t="shared" ref="D269:H269" ca="1" si="64">POWER(SQRT(D160)/D106,2)</f>
        <v>3.6915204340595004E-2</v>
      </c>
      <c r="E269" s="9">
        <f t="shared" ca="1" si="64"/>
        <v>3.6753698799509744E-2</v>
      </c>
      <c r="F269" s="9">
        <f t="shared" ca="1" si="64"/>
        <v>3.6754456460025856E-2</v>
      </c>
      <c r="G269" s="9">
        <f t="shared" ca="1" si="64"/>
        <v>3.6518923542587484E-2</v>
      </c>
      <c r="H269" s="9">
        <f t="shared" ca="1" si="64"/>
        <v>6.3221192483636585E-2</v>
      </c>
    </row>
    <row r="270" spans="1:8" x14ac:dyDescent="0.25">
      <c r="A270">
        <v>24</v>
      </c>
      <c r="C270" t="str">
        <f ca="1">OFFSET('84p stat'!$A$1,A270*20,0)</f>
        <v>non CUDA AVX Time</v>
      </c>
      <c r="D270" s="9">
        <f t="shared" ref="D270:H270" ca="1" si="65">POWER(SQRT(D161)/D107,2)</f>
        <v>1.1163689115339317E-4</v>
      </c>
      <c r="E270" s="9">
        <f t="shared" ca="1" si="65"/>
        <v>1.2807385788868325E-4</v>
      </c>
      <c r="F270" s="9">
        <f t="shared" ca="1" si="65"/>
        <v>1.283046830173302E-4</v>
      </c>
      <c r="G270" s="9">
        <f t="shared" ca="1" si="65"/>
        <v>1.3336076259604662E-4</v>
      </c>
      <c r="H270" s="9">
        <f t="shared" ca="1" si="65"/>
        <v>1.1889126530284803E-4</v>
      </c>
    </row>
    <row r="271" spans="1:8" x14ac:dyDescent="0.25">
      <c r="A271">
        <v>25</v>
      </c>
      <c r="C271" t="str">
        <f ca="1">OFFSET('84p stat'!$A$1,A271*20,0)</f>
        <v>non CUDA AVX</v>
      </c>
      <c r="D271" s="9">
        <f t="shared" ref="D271:H271" ca="1" si="66">POWER(SQRT(D162)/D108,2)</f>
        <v>2.1608973052340111E-4</v>
      </c>
      <c r="E271" s="9" t="e">
        <f t="shared" ca="1" si="66"/>
        <v>#DIV/0!</v>
      </c>
      <c r="F271" s="9" t="e">
        <f t="shared" ca="1" si="66"/>
        <v>#DIV/0!</v>
      </c>
      <c r="G271" s="9" t="e">
        <f t="shared" ca="1" si="66"/>
        <v>#DIV/0!</v>
      </c>
      <c r="H271" s="9" t="e">
        <f t="shared" ca="1" si="66"/>
        <v>#DIV/0!</v>
      </c>
    </row>
    <row r="272" spans="1:8" x14ac:dyDescent="0.25">
      <c r="A272">
        <v>26</v>
      </c>
      <c r="C272" t="str">
        <f ca="1">OFFSET('84p stat'!$A$1,A272*20,0)</f>
        <v>non CUDA AVX non hash</v>
      </c>
      <c r="D272" s="9">
        <f t="shared" ref="D272:H272" ca="1" si="67">POWER(SQRT(D163)/D109,2)</f>
        <v>3.0136202510463978E-4</v>
      </c>
      <c r="E272" s="9">
        <f t="shared" ca="1" si="67"/>
        <v>3.0596190937631274E-4</v>
      </c>
      <c r="F272" s="9">
        <f t="shared" ca="1" si="67"/>
        <v>3.0594870398307247E-4</v>
      </c>
      <c r="G272" s="9">
        <f t="shared" ca="1" si="67"/>
        <v>3.1580612670634628E-4</v>
      </c>
      <c r="H272" s="9">
        <f t="shared" ca="1" si="67"/>
        <v>2.0347049295183812E-4</v>
      </c>
    </row>
    <row r="273" spans="1:8" x14ac:dyDescent="0.25">
      <c r="A273">
        <v>27</v>
      </c>
      <c r="C273" t="str">
        <f ca="1">OFFSET('84p stat'!$A$1,A273*20,0)</f>
        <v>non CUDA AVX_OMP Time</v>
      </c>
      <c r="D273" s="9">
        <f t="shared" ref="D273:H273" ca="1" si="68">POWER(SQRT(D164)/D110,2)</f>
        <v>6.5555587946703603E-5</v>
      </c>
      <c r="E273" s="9">
        <f t="shared" ca="1" si="68"/>
        <v>5.6983381256228471E-5</v>
      </c>
      <c r="F273" s="9">
        <f t="shared" ca="1" si="68"/>
        <v>5.7103158753103781E-5</v>
      </c>
      <c r="G273" s="9">
        <f t="shared" ca="1" si="68"/>
        <v>5.7652095714792371E-5</v>
      </c>
      <c r="H273" s="9">
        <f t="shared" ca="1" si="68"/>
        <v>5.9395286946548943E-4</v>
      </c>
    </row>
    <row r="274" spans="1:8" x14ac:dyDescent="0.25">
      <c r="A274">
        <v>28</v>
      </c>
      <c r="C274" t="str">
        <f ca="1">OFFSET('84p stat'!$A$1,A274*20,0)</f>
        <v>non CUDA AVX_OMP</v>
      </c>
      <c r="D274" s="9">
        <f t="shared" ref="D274:H274" ca="1" si="69">POWER(SQRT(D165)/D111,2)</f>
        <v>4.9110615455009292E-5</v>
      </c>
      <c r="E274" s="9" t="e">
        <f t="shared" ca="1" si="69"/>
        <v>#DIV/0!</v>
      </c>
      <c r="F274" s="9" t="e">
        <f t="shared" ca="1" si="69"/>
        <v>#DIV/0!</v>
      </c>
      <c r="G274" s="9" t="e">
        <f t="shared" ca="1" si="69"/>
        <v>#DIV/0!</v>
      </c>
      <c r="H274" s="9" t="e">
        <f t="shared" ca="1" si="69"/>
        <v>#DIV/0!</v>
      </c>
    </row>
    <row r="275" spans="1:8" x14ac:dyDescent="0.25">
      <c r="A275">
        <v>29</v>
      </c>
      <c r="C275" t="str">
        <f ca="1">OFFSET('84p stat'!$A$1,A275*20,0)</f>
        <v>non CUDA AVX_OMP non hash</v>
      </c>
      <c r="D275" s="9">
        <f t="shared" ref="D275:H275" ca="1" si="70">POWER(SQRT(D166)/D112,2)</f>
        <v>1.1460736444668832E-4</v>
      </c>
      <c r="E275" s="9">
        <f t="shared" ca="1" si="70"/>
        <v>1.1705178839440669E-4</v>
      </c>
      <c r="F275" s="9">
        <f t="shared" ca="1" si="70"/>
        <v>1.1692118370575838E-4</v>
      </c>
      <c r="G275" s="9">
        <f t="shared" ca="1" si="70"/>
        <v>1.182842348008999E-4</v>
      </c>
      <c r="H275" s="9">
        <f t="shared" ca="1" si="70"/>
        <v>9.3819630874055404E-4</v>
      </c>
    </row>
    <row r="276" spans="1:8" x14ac:dyDescent="0.25">
      <c r="A276">
        <v>30</v>
      </c>
      <c r="C276" t="str">
        <f ca="1">OFFSET('84p stat'!$A$1,A276*20,0)</f>
        <v>non CUDA transp_AVX Time</v>
      </c>
      <c r="D276" s="9">
        <f t="shared" ref="D276:H276" ca="1" si="71">POWER(SQRT(D167)/D113,2)</f>
        <v>2.1760370766670385E-4</v>
      </c>
      <c r="E276" s="9">
        <f t="shared" ca="1" si="71"/>
        <v>2.6704627016585676E-4</v>
      </c>
      <c r="F276" s="9">
        <f t="shared" ca="1" si="71"/>
        <v>2.6687324534223859E-4</v>
      </c>
      <c r="G276" s="9">
        <f t="shared" ca="1" si="71"/>
        <v>2.7121727093220986E-4</v>
      </c>
      <c r="H276" s="9">
        <f t="shared" ca="1" si="71"/>
        <v>2.4256023464793892E-4</v>
      </c>
    </row>
    <row r="277" spans="1:8" x14ac:dyDescent="0.25">
      <c r="A277">
        <v>31</v>
      </c>
      <c r="C277" t="str">
        <f ca="1">OFFSET('84p stat'!$A$1,A277*20,0)</f>
        <v>non CUDA transp_AVX</v>
      </c>
      <c r="D277" s="9">
        <f t="shared" ref="D277:H277" ca="1" si="72">POWER(SQRT(D168)/D114,2)</f>
        <v>3.4185971043758048E-4</v>
      </c>
      <c r="E277" s="9" t="e">
        <f t="shared" ca="1" si="72"/>
        <v>#DIV/0!</v>
      </c>
      <c r="F277" s="9" t="e">
        <f t="shared" ca="1" si="72"/>
        <v>#DIV/0!</v>
      </c>
      <c r="G277" s="9" t="e">
        <f t="shared" ca="1" si="72"/>
        <v>#DIV/0!</v>
      </c>
      <c r="H277" s="9" t="e">
        <f t="shared" ca="1" si="72"/>
        <v>#DIV/0!</v>
      </c>
    </row>
    <row r="278" spans="1:8" x14ac:dyDescent="0.25">
      <c r="A278">
        <v>32</v>
      </c>
      <c r="C278" t="str">
        <f ca="1">OFFSET('84p stat'!$A$1,A278*20,0)</f>
        <v>non CUDA transp_AVX non hash</v>
      </c>
      <c r="D278" s="9">
        <f t="shared" ref="D278:H278" ca="1" si="73">POWER(SQRT(D169)/D115,2)</f>
        <v>3.1021692957303393E-4</v>
      </c>
      <c r="E278" s="9">
        <f t="shared" ca="1" si="73"/>
        <v>3.1531934419705274E-4</v>
      </c>
      <c r="F278" s="9">
        <f t="shared" ca="1" si="73"/>
        <v>3.153490893410861E-4</v>
      </c>
      <c r="G278" s="9">
        <f t="shared" ca="1" si="73"/>
        <v>3.2607335210024156E-4</v>
      </c>
      <c r="H278" s="9">
        <f t="shared" ca="1" si="73"/>
        <v>1.492207210660995E-4</v>
      </c>
    </row>
    <row r="279" spans="1:8" x14ac:dyDescent="0.25">
      <c r="A279">
        <v>33</v>
      </c>
      <c r="C279" t="str">
        <f ca="1">OFFSET('84p stat'!$A$1,A279*20,0)</f>
        <v>non CUDA transp_AVX_OMP Time</v>
      </c>
      <c r="D279" s="9">
        <f t="shared" ref="D279:H279" ca="1" si="74">POWER(SQRT(D170)/D116,2)</f>
        <v>1.1595945523240243E-4</v>
      </c>
      <c r="E279" s="9">
        <f t="shared" ca="1" si="74"/>
        <v>1.4578348811844594E-4</v>
      </c>
      <c r="F279" s="9">
        <f t="shared" ca="1" si="74"/>
        <v>1.4576539710141001E-4</v>
      </c>
      <c r="G279" s="9">
        <f t="shared" ca="1" si="74"/>
        <v>1.488728795894982E-4</v>
      </c>
      <c r="H279" s="9">
        <f t="shared" ca="1" si="74"/>
        <v>1.6536143726207168E-4</v>
      </c>
    </row>
    <row r="280" spans="1:8" x14ac:dyDescent="0.25">
      <c r="A280">
        <v>34</v>
      </c>
      <c r="C280" t="str">
        <f ca="1">OFFSET('84p stat'!$A$1,A280*20,0)</f>
        <v>non CUDA transp_AVX_OMP</v>
      </c>
      <c r="D280" s="9">
        <f t="shared" ref="D280:H280" ca="1" si="75">POWER(SQRT(D171)/D117,2)</f>
        <v>1.5044161008163199E-4</v>
      </c>
      <c r="E280" s="9" t="e">
        <f t="shared" ca="1" si="75"/>
        <v>#DIV/0!</v>
      </c>
      <c r="F280" s="9" t="e">
        <f t="shared" ca="1" si="75"/>
        <v>#DIV/0!</v>
      </c>
      <c r="G280" s="9" t="e">
        <f t="shared" ca="1" si="75"/>
        <v>#DIV/0!</v>
      </c>
      <c r="H280" s="9" t="e">
        <f t="shared" ca="1" si="75"/>
        <v>#DIV/0!</v>
      </c>
    </row>
    <row r="281" spans="1:8" x14ac:dyDescent="0.25">
      <c r="A281">
        <v>35</v>
      </c>
      <c r="C281" t="str">
        <f ca="1">OFFSET('84p stat'!$A$1,A281*20,0)</f>
        <v>non CUDA transp_AVX_OMP non hash</v>
      </c>
      <c r="D281" s="9">
        <f t="shared" ref="D281:H281" ca="1" si="76">POWER(SQRT(D172)/D118,2)</f>
        <v>1.7913921913709758E-4</v>
      </c>
      <c r="E281" s="9">
        <f t="shared" ca="1" si="76"/>
        <v>1.8157448676403578E-4</v>
      </c>
      <c r="F281" s="9">
        <f t="shared" ca="1" si="76"/>
        <v>1.8155732865723841E-4</v>
      </c>
      <c r="G281" s="9">
        <f t="shared" ca="1" si="76"/>
        <v>1.848112938784998E-4</v>
      </c>
      <c r="H281" s="9">
        <f t="shared" ca="1" si="76"/>
        <v>6.5615686534581505E-4</v>
      </c>
    </row>
    <row r="282" spans="1:8" x14ac:dyDescent="0.25">
      <c r="A282">
        <v>36</v>
      </c>
      <c r="C282">
        <f ca="1">OFFSET('84p stat'!$A$1,A282*20,0)</f>
        <v>0</v>
      </c>
      <c r="D282" s="9" t="e">
        <f t="shared" ref="D282:H282" ca="1" si="77">POWER(SQRT(D173)/D119,2)</f>
        <v>#DIV/0!</v>
      </c>
      <c r="E282" s="9" t="e">
        <f t="shared" ca="1" si="77"/>
        <v>#DIV/0!</v>
      </c>
      <c r="F282" s="9" t="e">
        <f t="shared" ca="1" si="77"/>
        <v>#DIV/0!</v>
      </c>
      <c r="G282" s="9" t="e">
        <f t="shared" ca="1" si="77"/>
        <v>#DIV/0!</v>
      </c>
      <c r="H282" s="9" t="e">
        <f t="shared" ca="1" si="77"/>
        <v>#DIV/0!</v>
      </c>
    </row>
    <row r="283" spans="1:8" x14ac:dyDescent="0.25">
      <c r="A283">
        <v>37</v>
      </c>
      <c r="C283">
        <f ca="1">OFFSET('84p stat'!$A$1,A283*20,0)</f>
        <v>0</v>
      </c>
      <c r="D283" s="9" t="e">
        <f t="shared" ref="D283:H283" ca="1" si="78">POWER(SQRT(D174)/D120,2)</f>
        <v>#DIV/0!</v>
      </c>
      <c r="E283" s="9" t="e">
        <f t="shared" ca="1" si="78"/>
        <v>#DIV/0!</v>
      </c>
      <c r="F283" s="9" t="e">
        <f t="shared" ca="1" si="78"/>
        <v>#DIV/0!</v>
      </c>
      <c r="G283" s="9" t="e">
        <f t="shared" ca="1" si="78"/>
        <v>#DIV/0!</v>
      </c>
      <c r="H283" s="9" t="e">
        <f t="shared" ca="1" si="78"/>
        <v>#DIV/0!</v>
      </c>
    </row>
    <row r="284" spans="1:8" x14ac:dyDescent="0.25">
      <c r="A284">
        <v>38</v>
      </c>
      <c r="C284">
        <f ca="1">OFFSET('84p stat'!$A$1,A284*20,0)</f>
        <v>0</v>
      </c>
      <c r="D284" s="9" t="e">
        <f t="shared" ref="D284:H284" ca="1" si="79">POWER(SQRT(D175)/D121,2)</f>
        <v>#DIV/0!</v>
      </c>
      <c r="E284" s="9" t="e">
        <f t="shared" ca="1" si="79"/>
        <v>#DIV/0!</v>
      </c>
      <c r="F284" s="9" t="e">
        <f t="shared" ca="1" si="79"/>
        <v>#DIV/0!</v>
      </c>
      <c r="G284" s="9" t="e">
        <f t="shared" ca="1" si="79"/>
        <v>#DIV/0!</v>
      </c>
      <c r="H284" s="9" t="e">
        <f t="shared" ca="1" si="79"/>
        <v>#DIV/0!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ref="D285:H285" ca="1" si="80">POWER(SQRT(D176)/D122,2)</f>
        <v>#DIV/0!</v>
      </c>
      <c r="E285" s="9" t="e">
        <f t="shared" ca="1" si="80"/>
        <v>#DIV/0!</v>
      </c>
      <c r="F285" s="9" t="e">
        <f t="shared" ca="1" si="80"/>
        <v>#DIV/0!</v>
      </c>
      <c r="G285" s="9" t="e">
        <f t="shared" ca="1" si="80"/>
        <v>#DIV/0!</v>
      </c>
      <c r="H285" s="9" t="e">
        <f t="shared" ca="1" si="80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81">POWER(SQRT(D177)/D123,2)</f>
        <v>#DIV/0!</v>
      </c>
      <c r="E286" s="9" t="e">
        <f t="shared" ca="1" si="81"/>
        <v>#DIV/0!</v>
      </c>
      <c r="F286" s="9" t="e">
        <f t="shared" ca="1" si="81"/>
        <v>#DIV/0!</v>
      </c>
      <c r="G286" s="9" t="e">
        <f t="shared" ca="1" si="81"/>
        <v>#DIV/0!</v>
      </c>
      <c r="H286" s="9" t="e">
        <f t="shared" ca="1" si="81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82">POWER(SQRT(D178)/D124,2)</f>
        <v>#DIV/0!</v>
      </c>
      <c r="E287" s="9" t="e">
        <f t="shared" ca="1" si="82"/>
        <v>#DIV/0!</v>
      </c>
      <c r="F287" s="9" t="e">
        <f t="shared" ca="1" si="82"/>
        <v>#DIV/0!</v>
      </c>
      <c r="G287" s="9" t="e">
        <f t="shared" ca="1" si="82"/>
        <v>#DIV/0!</v>
      </c>
      <c r="H287" s="9" t="e">
        <f t="shared" ca="1" si="82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83">POWER(SQRT(D179)/D125,2)</f>
        <v>#DIV/0!</v>
      </c>
      <c r="E288" s="9" t="e">
        <f t="shared" ca="1" si="83"/>
        <v>#DIV/0!</v>
      </c>
      <c r="F288" s="9" t="e">
        <f t="shared" ca="1" si="83"/>
        <v>#DIV/0!</v>
      </c>
      <c r="G288" s="9" t="e">
        <f t="shared" ca="1" si="83"/>
        <v>#DIV/0!</v>
      </c>
      <c r="H288" s="9" t="e">
        <f t="shared" ca="1" si="83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84">POWER(SQRT(D180)/D126,2)</f>
        <v>#DIV/0!</v>
      </c>
      <c r="E289" s="9" t="e">
        <f t="shared" ca="1" si="84"/>
        <v>#DIV/0!</v>
      </c>
      <c r="F289" s="9" t="e">
        <f t="shared" ca="1" si="84"/>
        <v>#DIV/0!</v>
      </c>
      <c r="G289" s="9" t="e">
        <f t="shared" ca="1" si="84"/>
        <v>#DIV/0!</v>
      </c>
      <c r="H289" s="9" t="e">
        <f t="shared" ca="1" si="84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85">POWER(SQRT(D181)/D127,2)</f>
        <v>#DIV/0!</v>
      </c>
      <c r="E290" s="9" t="e">
        <f t="shared" ca="1" si="85"/>
        <v>#DIV/0!</v>
      </c>
      <c r="F290" s="9" t="e">
        <f t="shared" ca="1" si="85"/>
        <v>#DIV/0!</v>
      </c>
      <c r="G290" s="9" t="e">
        <f t="shared" ca="1" si="85"/>
        <v>#DIV/0!</v>
      </c>
      <c r="H290" s="9" t="e">
        <f t="shared" ca="1" si="85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86">POWER(SQRT(D182)/D128,2)</f>
        <v>#DIV/0!</v>
      </c>
      <c r="E291" s="9" t="e">
        <f t="shared" ca="1" si="86"/>
        <v>#DIV/0!</v>
      </c>
      <c r="F291" s="9" t="e">
        <f t="shared" ca="1" si="86"/>
        <v>#DIV/0!</v>
      </c>
      <c r="G291" s="9" t="e">
        <f t="shared" ca="1" si="86"/>
        <v>#DIV/0!</v>
      </c>
      <c r="H291" s="9" t="e">
        <f t="shared" ca="1" si="86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87">POWER(SQRT(D183)/D129,2)</f>
        <v>#DIV/0!</v>
      </c>
      <c r="E292" s="9" t="e">
        <f t="shared" ca="1" si="87"/>
        <v>#DIV/0!</v>
      </c>
      <c r="F292" s="9" t="e">
        <f t="shared" ca="1" si="87"/>
        <v>#DIV/0!</v>
      </c>
      <c r="G292" s="9" t="e">
        <f t="shared" ca="1" si="87"/>
        <v>#DIV/0!</v>
      </c>
      <c r="H292" s="9" t="e">
        <f t="shared" ca="1" si="87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88">POWER(SQRT(D184)/D130,2)</f>
        <v>#DIV/0!</v>
      </c>
      <c r="E293" s="9" t="e">
        <f t="shared" ca="1" si="88"/>
        <v>#DIV/0!</v>
      </c>
      <c r="F293" s="9" t="e">
        <f t="shared" ca="1" si="88"/>
        <v>#DIV/0!</v>
      </c>
      <c r="G293" s="9" t="e">
        <f t="shared" ca="1" si="88"/>
        <v>#DIV/0!</v>
      </c>
      <c r="H293" s="9" t="e">
        <f t="shared" ca="1" si="88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89">POWER(SQRT(D185)/D131,2)</f>
        <v>#DIV/0!</v>
      </c>
      <c r="E294" s="9" t="e">
        <f t="shared" ca="1" si="89"/>
        <v>#DIV/0!</v>
      </c>
      <c r="F294" s="9" t="e">
        <f t="shared" ca="1" si="89"/>
        <v>#DIV/0!</v>
      </c>
      <c r="G294" s="9" t="e">
        <f t="shared" ca="1" si="89"/>
        <v>#DIV/0!</v>
      </c>
      <c r="H294" s="9" t="e">
        <f t="shared" ca="1" si="89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90">POWER(SQRT(D186)/D132,2)</f>
        <v>#DIV/0!</v>
      </c>
      <c r="E295" s="9" t="e">
        <f t="shared" ca="1" si="90"/>
        <v>#DIV/0!</v>
      </c>
      <c r="F295" s="9" t="e">
        <f t="shared" ca="1" si="90"/>
        <v>#DIV/0!</v>
      </c>
      <c r="G295" s="9" t="e">
        <f t="shared" ca="1" si="90"/>
        <v>#DIV/0!</v>
      </c>
      <c r="H295" s="9" t="e">
        <f t="shared" ca="1" si="90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91">POWER(SQRT(D187)/D133,2)</f>
        <v>#DIV/0!</v>
      </c>
      <c r="E296" s="9" t="e">
        <f t="shared" ca="1" si="91"/>
        <v>#DIV/0!</v>
      </c>
      <c r="F296" s="9" t="e">
        <f t="shared" ca="1" si="91"/>
        <v>#DIV/0!</v>
      </c>
      <c r="G296" s="9" t="e">
        <f t="shared" ca="1" si="91"/>
        <v>#DIV/0!</v>
      </c>
      <c r="H296" s="9" t="e">
        <f t="shared" ca="1" si="91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01"/>
  <sheetViews>
    <sheetView topLeftCell="A678" workbookViewId="0">
      <selection activeCell="A2" sqref="A2:AN70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55.050496000000003</v>
      </c>
      <c r="I2">
        <v>6.1734999999999998E-2</v>
      </c>
      <c r="J2" t="s">
        <v>3</v>
      </c>
      <c r="K2">
        <v>33.811278999999999</v>
      </c>
      <c r="L2">
        <v>9.3559999999999997E-3</v>
      </c>
      <c r="M2" t="s">
        <v>4</v>
      </c>
      <c r="N2">
        <v>18.856932</v>
      </c>
      <c r="O2">
        <v>3.0270000000000002E-3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0.49906299999999998</v>
      </c>
      <c r="AG2">
        <v>4.1E-5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110.094112</v>
      </c>
      <c r="I3">
        <v>0.22770399999999999</v>
      </c>
      <c r="J3" t="s">
        <v>3</v>
      </c>
      <c r="K3">
        <v>67.619163999999998</v>
      </c>
      <c r="L3">
        <v>3.6219000000000001E-2</v>
      </c>
      <c r="M3" t="s">
        <v>4</v>
      </c>
      <c r="N3">
        <v>37.713690999999997</v>
      </c>
      <c r="O3">
        <v>1.0801E-2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0.48760100000000001</v>
      </c>
      <c r="AG3">
        <v>4.4990000000000004E-3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165.104635</v>
      </c>
      <c r="I4">
        <v>0.47851700000000003</v>
      </c>
      <c r="J4" t="s">
        <v>3</v>
      </c>
      <c r="K4">
        <v>101.4282</v>
      </c>
      <c r="L4">
        <v>8.1383999999999998E-2</v>
      </c>
      <c r="M4" t="s">
        <v>4</v>
      </c>
      <c r="N4">
        <v>56.568492999999997</v>
      </c>
      <c r="O4">
        <v>2.3793999999999999E-2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0.48710300000000001</v>
      </c>
      <c r="AG4">
        <v>4.8180000000000002E-3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220.11880400000001</v>
      </c>
      <c r="I5">
        <v>0.82915300000000003</v>
      </c>
      <c r="J5" t="s">
        <v>3</v>
      </c>
      <c r="K5">
        <v>135.24113600000001</v>
      </c>
      <c r="L5">
        <v>0.14363600000000001</v>
      </c>
      <c r="M5" t="s">
        <v>4</v>
      </c>
      <c r="N5">
        <v>75.427028000000007</v>
      </c>
      <c r="O5">
        <v>4.1564999999999998E-2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0.48706700000000003</v>
      </c>
      <c r="AG5">
        <v>4.8180000000000002E-3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275.13846699999999</v>
      </c>
      <c r="I6">
        <v>1.318926</v>
      </c>
      <c r="J6" t="s">
        <v>3</v>
      </c>
      <c r="K6">
        <v>169.055532</v>
      </c>
      <c r="L6">
        <v>0.22816600000000001</v>
      </c>
      <c r="M6" t="s">
        <v>4</v>
      </c>
      <c r="N6">
        <v>94.286169999999998</v>
      </c>
      <c r="O6">
        <v>6.6408999999999996E-2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0.47866599999999998</v>
      </c>
      <c r="AG6">
        <v>7.868E-3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330.18164000000002</v>
      </c>
      <c r="I7">
        <v>2.031155</v>
      </c>
      <c r="J7" t="s">
        <v>3</v>
      </c>
      <c r="K7">
        <v>202.90531999999999</v>
      </c>
      <c r="L7">
        <v>0.43179299999999998</v>
      </c>
      <c r="M7" t="s">
        <v>4</v>
      </c>
      <c r="N7">
        <v>113.150346</v>
      </c>
      <c r="O7">
        <v>9.4672000000000006E-2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0.47850900000000002</v>
      </c>
      <c r="AG7">
        <v>7.8619999999999992E-3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385.23014000000001</v>
      </c>
      <c r="I8">
        <v>2.6603560000000002</v>
      </c>
      <c r="J8" t="s">
        <v>3</v>
      </c>
      <c r="K8">
        <v>236.724084</v>
      </c>
      <c r="L8">
        <v>0.55089600000000005</v>
      </c>
      <c r="M8" t="s">
        <v>4</v>
      </c>
      <c r="N8">
        <v>132.011537</v>
      </c>
      <c r="O8">
        <v>0.12513099999999999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0.46323500000000001</v>
      </c>
      <c r="AG8">
        <v>1.3041000000000001E-2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440.26660600000002</v>
      </c>
      <c r="I9">
        <v>3.4265099999999999</v>
      </c>
      <c r="J9" t="s">
        <v>3</v>
      </c>
      <c r="K9">
        <v>270.54602599999998</v>
      </c>
      <c r="L9">
        <v>0.67149199999999998</v>
      </c>
      <c r="M9" t="s">
        <v>4</v>
      </c>
      <c r="N9">
        <v>150.87506200000001</v>
      </c>
      <c r="O9">
        <v>0.15597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0.46279999999999999</v>
      </c>
      <c r="AG9">
        <v>1.3018E-2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495.30406900000003</v>
      </c>
      <c r="I10">
        <v>4.2174469999999999</v>
      </c>
      <c r="J10" t="s">
        <v>3</v>
      </c>
      <c r="K10">
        <v>304.36770999999999</v>
      </c>
      <c r="L10">
        <v>0.80952100000000005</v>
      </c>
      <c r="M10" t="s">
        <v>4</v>
      </c>
      <c r="N10">
        <v>169.73786999999999</v>
      </c>
      <c r="O10">
        <v>0.192941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0.462619</v>
      </c>
      <c r="AG10">
        <v>1.3006E-2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550.31661999999994</v>
      </c>
      <c r="I11">
        <v>5.1760140000000003</v>
      </c>
      <c r="J11" t="s">
        <v>3</v>
      </c>
      <c r="K11">
        <v>338.18792100000002</v>
      </c>
      <c r="L11">
        <v>0.97585999999999995</v>
      </c>
      <c r="M11" t="s">
        <v>4</v>
      </c>
      <c r="N11">
        <v>188.60315800000001</v>
      </c>
      <c r="O11">
        <v>0.23739199999999999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0.451434</v>
      </c>
      <c r="AG11">
        <v>1.5851000000000001E-2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605.35758499999997</v>
      </c>
      <c r="I12">
        <v>6.329618</v>
      </c>
      <c r="J12" t="s">
        <v>3</v>
      </c>
      <c r="K12">
        <v>372.01465400000001</v>
      </c>
      <c r="L12">
        <v>1.148129</v>
      </c>
      <c r="M12" t="s">
        <v>4</v>
      </c>
      <c r="N12">
        <v>207.468222</v>
      </c>
      <c r="O12">
        <v>0.283746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0.44963599999999998</v>
      </c>
      <c r="AG12">
        <v>1.5834999999999998E-2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660.41302399999995</v>
      </c>
      <c r="I13">
        <v>7.3736309999999996</v>
      </c>
      <c r="J13" t="s">
        <v>3</v>
      </c>
      <c r="K13">
        <v>405.84259900000001</v>
      </c>
      <c r="L13">
        <v>1.3314980000000001</v>
      </c>
      <c r="M13" t="s">
        <v>4</v>
      </c>
      <c r="N13">
        <v>226.333414</v>
      </c>
      <c r="O13">
        <v>0.33235300000000001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0.44962999999999997</v>
      </c>
      <c r="AG13">
        <v>1.5834000000000001E-2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715.47520799999995</v>
      </c>
      <c r="I14">
        <v>8.6208570000000009</v>
      </c>
      <c r="J14" t="s">
        <v>3</v>
      </c>
      <c r="K14">
        <v>439.671336</v>
      </c>
      <c r="L14">
        <v>1.54101</v>
      </c>
      <c r="M14" t="s">
        <v>4</v>
      </c>
      <c r="N14">
        <v>245.19740100000001</v>
      </c>
      <c r="O14">
        <v>0.38861099999999998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0.44962999999999997</v>
      </c>
      <c r="AG14">
        <v>1.5834000000000001E-2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770.52793299999996</v>
      </c>
      <c r="I15">
        <v>10.032579999999999</v>
      </c>
      <c r="J15" t="s">
        <v>3</v>
      </c>
      <c r="K15">
        <v>473.50695999999999</v>
      </c>
      <c r="L15">
        <v>1.764653</v>
      </c>
      <c r="M15" t="s">
        <v>4</v>
      </c>
      <c r="N15">
        <v>264.06624599999998</v>
      </c>
      <c r="O15">
        <v>0.44989099999999999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0.44000499999999998</v>
      </c>
      <c r="AG15">
        <v>1.9404000000000001E-2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825.56133699999998</v>
      </c>
      <c r="I16">
        <v>11.463516</v>
      </c>
      <c r="J16" t="s">
        <v>3</v>
      </c>
      <c r="K16">
        <v>507.33885600000002</v>
      </c>
      <c r="L16">
        <v>2.015698</v>
      </c>
      <c r="M16" t="s">
        <v>4</v>
      </c>
      <c r="N16">
        <v>282.93317400000001</v>
      </c>
      <c r="O16">
        <v>0.52146199999999998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0.43456699999999998</v>
      </c>
      <c r="AG16">
        <v>1.9807999999999999E-2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880.60138300000006</v>
      </c>
      <c r="I17">
        <v>12.872695</v>
      </c>
      <c r="J17" t="s">
        <v>3</v>
      </c>
      <c r="K17">
        <v>541.17981799999995</v>
      </c>
      <c r="L17">
        <v>2.27935</v>
      </c>
      <c r="M17" t="s">
        <v>4</v>
      </c>
      <c r="N17">
        <v>301.80159400000002</v>
      </c>
      <c r="O17">
        <v>0.59069899999999997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0.43456499999999998</v>
      </c>
      <c r="AG17">
        <v>1.9807999999999999E-2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935.67068500000005</v>
      </c>
      <c r="I18">
        <v>14.486744</v>
      </c>
      <c r="J18" t="s">
        <v>3</v>
      </c>
      <c r="K18">
        <v>575.01954499999999</v>
      </c>
      <c r="L18">
        <v>2.5543610000000001</v>
      </c>
      <c r="M18" t="s">
        <v>4</v>
      </c>
      <c r="N18">
        <v>320.67096299999997</v>
      </c>
      <c r="O18">
        <v>0.667659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0.43456499999999998</v>
      </c>
      <c r="AG18">
        <v>1.9807999999999999E-2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990.75639899999999</v>
      </c>
      <c r="I19">
        <v>16.013211999999999</v>
      </c>
      <c r="J19" t="s">
        <v>3</v>
      </c>
      <c r="K19">
        <v>608.86332400000003</v>
      </c>
      <c r="L19">
        <v>2.8388100000000001</v>
      </c>
      <c r="M19" t="s">
        <v>4</v>
      </c>
      <c r="N19">
        <v>339.54173600000001</v>
      </c>
      <c r="O19">
        <v>0.74800599999999995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0.415271</v>
      </c>
      <c r="AG19">
        <v>2.6224000000000001E-2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1045.81582</v>
      </c>
      <c r="I20">
        <v>17.813685</v>
      </c>
      <c r="J20" t="s">
        <v>3</v>
      </c>
      <c r="K20">
        <v>642.70764199999996</v>
      </c>
      <c r="L20">
        <v>3.148793</v>
      </c>
      <c r="M20" t="s">
        <v>4</v>
      </c>
      <c r="N20">
        <v>358.41096599999997</v>
      </c>
      <c r="O20">
        <v>0.83800699999999995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0.41521200000000003</v>
      </c>
      <c r="AG20">
        <v>2.6214000000000001E-2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1100.8872019999999</v>
      </c>
      <c r="I21">
        <v>19.714115</v>
      </c>
      <c r="J21" t="s">
        <v>3</v>
      </c>
      <c r="K21">
        <v>676.55626099999995</v>
      </c>
      <c r="L21">
        <v>3.4862760000000002</v>
      </c>
      <c r="M21" t="s">
        <v>4</v>
      </c>
      <c r="N21">
        <v>377.28550200000001</v>
      </c>
      <c r="O21">
        <v>0.933477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0.41520200000000002</v>
      </c>
      <c r="AG21">
        <v>2.6213E-2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0.49134299999999997</v>
      </c>
      <c r="AG22">
        <v>1.676E-3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0.481153</v>
      </c>
      <c r="AG23">
        <v>3.5370000000000002E-3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0.481153</v>
      </c>
      <c r="AG24">
        <v>3.5370000000000002E-3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0.481153</v>
      </c>
      <c r="AG25">
        <v>3.5370000000000002E-3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0.481153</v>
      </c>
      <c r="AG26">
        <v>3.5370000000000002E-3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0.481153</v>
      </c>
      <c r="AG27">
        <v>3.5370000000000002E-3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0.47883900000000001</v>
      </c>
      <c r="AG28">
        <v>4.4640000000000001E-3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0.47101900000000002</v>
      </c>
      <c r="AG29">
        <v>6.4149999999999997E-3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0.46349899999999999</v>
      </c>
      <c r="AG30">
        <v>8.7510000000000001E-3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0.45363900000000001</v>
      </c>
      <c r="AG31">
        <v>1.2795000000000001E-2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0.45363900000000001</v>
      </c>
      <c r="AG32">
        <v>1.2795000000000001E-2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0.45363900000000001</v>
      </c>
      <c r="AG33">
        <v>1.2795000000000001E-2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0.44597100000000001</v>
      </c>
      <c r="AG34">
        <v>1.4964999999999999E-2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0.44501400000000002</v>
      </c>
      <c r="AG35">
        <v>1.4902E-2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0.44501299999999999</v>
      </c>
      <c r="AG36">
        <v>1.4902E-2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0.43626500000000001</v>
      </c>
      <c r="AG37">
        <v>1.7690000000000001E-2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0.43626500000000001</v>
      </c>
      <c r="AG38">
        <v>1.7690000000000001E-2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0.43626500000000001</v>
      </c>
      <c r="AG39">
        <v>1.7690000000000001E-2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0.42362300000000003</v>
      </c>
      <c r="AG40">
        <v>2.1114999999999998E-2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0.40997099999999997</v>
      </c>
      <c r="AG41">
        <v>2.3656E-2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48.632499000000003</v>
      </c>
      <c r="I42">
        <v>0.33293</v>
      </c>
      <c r="J42" t="s">
        <v>3</v>
      </c>
      <c r="K42">
        <v>27.345853000000002</v>
      </c>
      <c r="L42">
        <v>0.44040899999999999</v>
      </c>
      <c r="M42" t="s">
        <v>4</v>
      </c>
      <c r="N42">
        <v>19.476559000000002</v>
      </c>
      <c r="O42">
        <v>5.0000000000000002E-5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97.285482000000002</v>
      </c>
      <c r="I43">
        <v>1.019439</v>
      </c>
      <c r="J43" t="s">
        <v>3</v>
      </c>
      <c r="K43">
        <v>54.713490999999998</v>
      </c>
      <c r="L43">
        <v>1.4194070000000001</v>
      </c>
      <c r="M43" t="s">
        <v>4</v>
      </c>
      <c r="N43">
        <v>38.952089999999998</v>
      </c>
      <c r="O43">
        <v>1.4200000000000001E-4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146.100987</v>
      </c>
      <c r="I44">
        <v>2.5299559999999999</v>
      </c>
      <c r="J44" t="s">
        <v>3</v>
      </c>
      <c r="K44">
        <v>82.281447</v>
      </c>
      <c r="L44">
        <v>3.138849</v>
      </c>
      <c r="M44" t="s">
        <v>4</v>
      </c>
      <c r="N44">
        <v>58.430083000000003</v>
      </c>
      <c r="O44">
        <v>2.6200000000000003E-4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194.84425999999999</v>
      </c>
      <c r="I45">
        <v>3.687084</v>
      </c>
      <c r="J45" t="s">
        <v>3</v>
      </c>
      <c r="K45">
        <v>109.803927</v>
      </c>
      <c r="L45">
        <v>4.8294160000000002</v>
      </c>
      <c r="M45" t="s">
        <v>4</v>
      </c>
      <c r="N45">
        <v>77.910405999999995</v>
      </c>
      <c r="O45">
        <v>3.86E-4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243.61666</v>
      </c>
      <c r="I46">
        <v>5.3978400000000004</v>
      </c>
      <c r="J46" t="s">
        <v>3</v>
      </c>
      <c r="K46">
        <v>137.34146100000001</v>
      </c>
      <c r="L46">
        <v>7.2714040000000004</v>
      </c>
      <c r="M46" t="s">
        <v>4</v>
      </c>
      <c r="N46">
        <v>97.390298999999999</v>
      </c>
      <c r="O46">
        <v>4.4900000000000002E-4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292.29978</v>
      </c>
      <c r="I47">
        <v>7.5208089999999999</v>
      </c>
      <c r="J47" t="s">
        <v>3</v>
      </c>
      <c r="K47">
        <v>164.79378</v>
      </c>
      <c r="L47">
        <v>10.241978</v>
      </c>
      <c r="M47" t="s">
        <v>4</v>
      </c>
      <c r="N47">
        <v>116.87525599999999</v>
      </c>
      <c r="O47">
        <v>5.13E-4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340.95049899999998</v>
      </c>
      <c r="I48">
        <v>9.96936</v>
      </c>
      <c r="J48" t="s">
        <v>3</v>
      </c>
      <c r="K48">
        <v>192.20320699999999</v>
      </c>
      <c r="L48">
        <v>13.924763</v>
      </c>
      <c r="M48" t="s">
        <v>4</v>
      </c>
      <c r="N48">
        <v>136.36074400000001</v>
      </c>
      <c r="O48">
        <v>6.0099999999999997E-4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389.646345</v>
      </c>
      <c r="I49">
        <v>13.062863999999999</v>
      </c>
      <c r="J49" t="s">
        <v>3</v>
      </c>
      <c r="K49">
        <v>219.66554199999999</v>
      </c>
      <c r="L49">
        <v>17.974412999999998</v>
      </c>
      <c r="M49" t="s">
        <v>4</v>
      </c>
      <c r="N49">
        <v>155.84749500000001</v>
      </c>
      <c r="O49">
        <v>7.8799999999999996E-4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438.42691200000002</v>
      </c>
      <c r="I50">
        <v>15.617839</v>
      </c>
      <c r="J50" t="s">
        <v>3</v>
      </c>
      <c r="K50">
        <v>247.22226599999999</v>
      </c>
      <c r="L50">
        <v>21.541499999999999</v>
      </c>
      <c r="M50" t="s">
        <v>4</v>
      </c>
      <c r="N50">
        <v>175.33750900000001</v>
      </c>
      <c r="O50">
        <v>8.8800000000000001E-4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487.15081800000002</v>
      </c>
      <c r="I51">
        <v>18.441970999999999</v>
      </c>
      <c r="J51" t="s">
        <v>3</v>
      </c>
      <c r="K51">
        <v>274.71958999999998</v>
      </c>
      <c r="L51">
        <v>25.824525000000001</v>
      </c>
      <c r="M51" t="s">
        <v>4</v>
      </c>
      <c r="N51">
        <v>194.82740799999999</v>
      </c>
      <c r="O51">
        <v>1.077E-3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535.93126099999995</v>
      </c>
      <c r="I52">
        <v>22.436772999999999</v>
      </c>
      <c r="J52" t="s">
        <v>3</v>
      </c>
      <c r="K52">
        <v>302.26051200000001</v>
      </c>
      <c r="L52">
        <v>31.660764</v>
      </c>
      <c r="M52" t="s">
        <v>4</v>
      </c>
      <c r="N52">
        <v>214.31971999999999</v>
      </c>
      <c r="O52">
        <v>1.183E-3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584.65815099999998</v>
      </c>
      <c r="I53">
        <v>26.548262999999999</v>
      </c>
      <c r="J53" t="s">
        <v>3</v>
      </c>
      <c r="K53">
        <v>329.77398799999997</v>
      </c>
      <c r="L53">
        <v>37.048535000000001</v>
      </c>
      <c r="M53" t="s">
        <v>4</v>
      </c>
      <c r="N53">
        <v>233.813973</v>
      </c>
      <c r="O53">
        <v>1.304E-3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633.30721300000005</v>
      </c>
      <c r="I54">
        <v>31.343340999999999</v>
      </c>
      <c r="J54" t="s">
        <v>3</v>
      </c>
      <c r="K54">
        <v>357.17137100000002</v>
      </c>
      <c r="L54">
        <v>43.829960999999997</v>
      </c>
      <c r="M54" t="s">
        <v>4</v>
      </c>
      <c r="N54">
        <v>253.30983599999999</v>
      </c>
      <c r="O54">
        <v>1.4270000000000001E-3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682.03623000000005</v>
      </c>
      <c r="I55">
        <v>36.719602000000002</v>
      </c>
      <c r="J55" t="s">
        <v>3</v>
      </c>
      <c r="K55">
        <v>384.64430299999998</v>
      </c>
      <c r="L55">
        <v>52.005650000000003</v>
      </c>
      <c r="M55" t="s">
        <v>4</v>
      </c>
      <c r="N55">
        <v>272.80570299999999</v>
      </c>
      <c r="O55">
        <v>1.5989999999999999E-3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730.57792600000005</v>
      </c>
      <c r="I56">
        <v>41.479196999999999</v>
      </c>
      <c r="J56" t="s">
        <v>3</v>
      </c>
      <c r="K56">
        <v>411.92034100000001</v>
      </c>
      <c r="L56">
        <v>59.029685999999998</v>
      </c>
      <c r="M56" t="s">
        <v>4</v>
      </c>
      <c r="N56">
        <v>292.30080600000002</v>
      </c>
      <c r="O56">
        <v>1.709E-3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779.26961500000004</v>
      </c>
      <c r="I57">
        <v>46.005977999999999</v>
      </c>
      <c r="J57" t="s">
        <v>3</v>
      </c>
      <c r="K57">
        <v>439.38851299999999</v>
      </c>
      <c r="L57">
        <v>65.610821999999999</v>
      </c>
      <c r="M57" t="s">
        <v>4</v>
      </c>
      <c r="N57">
        <v>311.79760299999998</v>
      </c>
      <c r="O57">
        <v>2.0699999999999998E-3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828.04385000000002</v>
      </c>
      <c r="I58">
        <v>50.668863000000002</v>
      </c>
      <c r="J58" t="s">
        <v>3</v>
      </c>
      <c r="K58">
        <v>466.98308800000001</v>
      </c>
      <c r="L58">
        <v>71.640197999999998</v>
      </c>
      <c r="M58" t="s">
        <v>4</v>
      </c>
      <c r="N58">
        <v>331.296243</v>
      </c>
      <c r="O58">
        <v>2.3419999999999999E-3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876.81303600000001</v>
      </c>
      <c r="I59">
        <v>54.902619999999999</v>
      </c>
      <c r="J59" t="s">
        <v>3</v>
      </c>
      <c r="K59">
        <v>494.52153600000003</v>
      </c>
      <c r="L59">
        <v>77.891262999999995</v>
      </c>
      <c r="M59" t="s">
        <v>4</v>
      </c>
      <c r="N59">
        <v>350.79595899999998</v>
      </c>
      <c r="O59">
        <v>2.5089999999999999E-3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925.42517799999996</v>
      </c>
      <c r="I60">
        <v>59.963681999999999</v>
      </c>
      <c r="J60" t="s">
        <v>3</v>
      </c>
      <c r="K60">
        <v>521.90028400000006</v>
      </c>
      <c r="L60">
        <v>85.220489999999998</v>
      </c>
      <c r="M60" t="s">
        <v>4</v>
      </c>
      <c r="N60">
        <v>370.29491899999999</v>
      </c>
      <c r="O60">
        <v>2.8890000000000001E-3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974.03591900000004</v>
      </c>
      <c r="I61">
        <v>66.613755999999995</v>
      </c>
      <c r="J61" t="s">
        <v>3</v>
      </c>
      <c r="K61">
        <v>549.27646400000003</v>
      </c>
      <c r="L61">
        <v>94.837642000000002</v>
      </c>
      <c r="M61" t="s">
        <v>4</v>
      </c>
      <c r="N61">
        <v>389.79731800000002</v>
      </c>
      <c r="O61">
        <v>3.1519999999999999E-3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93.104842000000005</v>
      </c>
      <c r="I62">
        <v>2.7512000000000002E-2</v>
      </c>
      <c r="J62" t="s">
        <v>3</v>
      </c>
      <c r="K62">
        <v>74.300208999999995</v>
      </c>
      <c r="L62">
        <v>1.6799999999999999E-4</v>
      </c>
      <c r="M62" t="s">
        <v>4</v>
      </c>
      <c r="N62">
        <v>22.707265</v>
      </c>
      <c r="O62">
        <v>1.2999999999999999E-5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186.202674</v>
      </c>
      <c r="I63">
        <v>9.9582000000000004E-2</v>
      </c>
      <c r="J63" t="s">
        <v>3</v>
      </c>
      <c r="K63">
        <v>148.600966</v>
      </c>
      <c r="L63">
        <v>4.8299999999999998E-4</v>
      </c>
      <c r="M63" t="s">
        <v>4</v>
      </c>
      <c r="N63">
        <v>45.413341000000003</v>
      </c>
      <c r="O63">
        <v>3.1999999999999999E-5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279.31432599999999</v>
      </c>
      <c r="I64">
        <v>0.201097</v>
      </c>
      <c r="J64" t="s">
        <v>3</v>
      </c>
      <c r="K64">
        <v>222.92766599999999</v>
      </c>
      <c r="L64">
        <v>8.3799999999999999E-4</v>
      </c>
      <c r="M64" t="s">
        <v>4</v>
      </c>
      <c r="N64">
        <v>68.120087999999996</v>
      </c>
      <c r="O64">
        <v>6.0000000000000002E-5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372.42064499999998</v>
      </c>
      <c r="I65">
        <v>0.37087100000000001</v>
      </c>
      <c r="J65" t="s">
        <v>3</v>
      </c>
      <c r="K65">
        <v>297.26329099999998</v>
      </c>
      <c r="L65">
        <v>1.4890000000000001E-3</v>
      </c>
      <c r="M65" t="s">
        <v>4</v>
      </c>
      <c r="N65">
        <v>90.827084999999997</v>
      </c>
      <c r="O65">
        <v>1.17E-4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465.55274200000002</v>
      </c>
      <c r="I66">
        <v>0.60678200000000004</v>
      </c>
      <c r="J66" t="s">
        <v>3</v>
      </c>
      <c r="K66">
        <v>371.60667999999998</v>
      </c>
      <c r="L66">
        <v>2.2430000000000002E-3</v>
      </c>
      <c r="M66" t="s">
        <v>4</v>
      </c>
      <c r="N66">
        <v>113.533998</v>
      </c>
      <c r="O66">
        <v>1.73E-4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558.69241199999999</v>
      </c>
      <c r="I67">
        <v>0.82357199999999997</v>
      </c>
      <c r="J67" t="s">
        <v>3</v>
      </c>
      <c r="K67">
        <v>445.953532</v>
      </c>
      <c r="L67">
        <v>3.0869999999999999E-3</v>
      </c>
      <c r="M67" t="s">
        <v>4</v>
      </c>
      <c r="N67">
        <v>136.241131</v>
      </c>
      <c r="O67">
        <v>2.31E-4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651.82143799999994</v>
      </c>
      <c r="I68">
        <v>1.0995140000000001</v>
      </c>
      <c r="J68" t="s">
        <v>3</v>
      </c>
      <c r="K68">
        <v>520.30460300000004</v>
      </c>
      <c r="L68">
        <v>4.2680000000000001E-3</v>
      </c>
      <c r="M68" t="s">
        <v>4</v>
      </c>
      <c r="N68">
        <v>158.94844800000001</v>
      </c>
      <c r="O68">
        <v>3.3599999999999998E-4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744.97204299999999</v>
      </c>
      <c r="I69">
        <v>1.458555</v>
      </c>
      <c r="J69" t="s">
        <v>3</v>
      </c>
      <c r="K69">
        <v>594.65861099999995</v>
      </c>
      <c r="L69">
        <v>5.6189999999999999E-3</v>
      </c>
      <c r="M69" t="s">
        <v>4</v>
      </c>
      <c r="N69">
        <v>181.65572800000001</v>
      </c>
      <c r="O69">
        <v>4.4999999999999999E-4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838.095958</v>
      </c>
      <c r="I70">
        <v>1.8626400000000001</v>
      </c>
      <c r="J70" t="s">
        <v>3</v>
      </c>
      <c r="K70">
        <v>669.01373699999999</v>
      </c>
      <c r="L70">
        <v>7.2760000000000003E-3</v>
      </c>
      <c r="M70" t="s">
        <v>4</v>
      </c>
      <c r="N70">
        <v>204.36313699999999</v>
      </c>
      <c r="O70">
        <v>5.8500000000000002E-4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931.25009899999998</v>
      </c>
      <c r="I71">
        <v>2.2926310000000001</v>
      </c>
      <c r="J71" t="s">
        <v>3</v>
      </c>
      <c r="K71">
        <v>743.37438399999996</v>
      </c>
      <c r="L71">
        <v>8.9390000000000008E-3</v>
      </c>
      <c r="M71" t="s">
        <v>4</v>
      </c>
      <c r="N71">
        <v>227.07113200000001</v>
      </c>
      <c r="O71">
        <v>7.36E-4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1024.4030540000001</v>
      </c>
      <c r="I72">
        <v>2.8681580000000002</v>
      </c>
      <c r="J72" t="s">
        <v>3</v>
      </c>
      <c r="K72">
        <v>817.73248899999999</v>
      </c>
      <c r="L72">
        <v>1.0498E-2</v>
      </c>
      <c r="M72" t="s">
        <v>4</v>
      </c>
      <c r="N72">
        <v>249.778392</v>
      </c>
      <c r="O72">
        <v>8.8199999999999997E-4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1117.5406909999999</v>
      </c>
      <c r="I73">
        <v>3.3240080000000001</v>
      </c>
      <c r="J73" t="s">
        <v>3</v>
      </c>
      <c r="K73">
        <v>892.09560399999998</v>
      </c>
      <c r="L73">
        <v>1.2451E-2</v>
      </c>
      <c r="M73" t="s">
        <v>4</v>
      </c>
      <c r="N73">
        <v>272.48531400000002</v>
      </c>
      <c r="O73">
        <v>1.0189999999999999E-3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1210.6831589999999</v>
      </c>
      <c r="I74">
        <v>3.8950499999999999</v>
      </c>
      <c r="J74" t="s">
        <v>3</v>
      </c>
      <c r="K74">
        <v>966.46489999999994</v>
      </c>
      <c r="L74">
        <v>1.4971999999999999E-2</v>
      </c>
      <c r="M74" t="s">
        <v>4</v>
      </c>
      <c r="N74">
        <v>295.19249500000001</v>
      </c>
      <c r="O74">
        <v>1.155E-3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1303.826382</v>
      </c>
      <c r="I75">
        <v>4.5406069999999996</v>
      </c>
      <c r="J75" t="s">
        <v>3</v>
      </c>
      <c r="K75">
        <v>1040.8346340000001</v>
      </c>
      <c r="L75">
        <v>1.7779E-2</v>
      </c>
      <c r="M75" t="s">
        <v>4</v>
      </c>
      <c r="N75">
        <v>317.899406</v>
      </c>
      <c r="O75">
        <v>1.3309999999999999E-3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1396.9768140000001</v>
      </c>
      <c r="I76">
        <v>5.2047809999999997</v>
      </c>
      <c r="J76" t="s">
        <v>3</v>
      </c>
      <c r="K76">
        <v>1115.20658</v>
      </c>
      <c r="L76">
        <v>1.9997999999999998E-2</v>
      </c>
      <c r="M76" t="s">
        <v>4</v>
      </c>
      <c r="N76">
        <v>340.60658599999999</v>
      </c>
      <c r="O76">
        <v>1.4779999999999999E-3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1490.139062</v>
      </c>
      <c r="I77">
        <v>5.8834070000000001</v>
      </c>
      <c r="J77" t="s">
        <v>3</v>
      </c>
      <c r="K77">
        <v>1189.5853219999999</v>
      </c>
      <c r="L77">
        <v>2.2124999999999999E-2</v>
      </c>
      <c r="M77" t="s">
        <v>4</v>
      </c>
      <c r="N77">
        <v>363.31440400000002</v>
      </c>
      <c r="O77">
        <v>1.6280000000000001E-3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1583.3258539999999</v>
      </c>
      <c r="I78">
        <v>6.5000309999999999</v>
      </c>
      <c r="J78" t="s">
        <v>3</v>
      </c>
      <c r="K78">
        <v>1263.9601640000001</v>
      </c>
      <c r="L78">
        <v>2.5162E-2</v>
      </c>
      <c r="M78" t="s">
        <v>4</v>
      </c>
      <c r="N78">
        <v>386.02230200000002</v>
      </c>
      <c r="O78">
        <v>1.7819999999999999E-3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1676.51197</v>
      </c>
      <c r="I79">
        <v>7.2405879999999998</v>
      </c>
      <c r="J79" t="s">
        <v>3</v>
      </c>
      <c r="K79">
        <v>1338.3431539999999</v>
      </c>
      <c r="L79">
        <v>2.8000000000000001E-2</v>
      </c>
      <c r="M79" t="s">
        <v>4</v>
      </c>
      <c r="N79">
        <v>408.72906</v>
      </c>
      <c r="O79">
        <v>1.918E-3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1769.6725369999999</v>
      </c>
      <c r="I80">
        <v>8.0080460000000002</v>
      </c>
      <c r="J80" t="s">
        <v>3</v>
      </c>
      <c r="K80">
        <v>1412.7300290000001</v>
      </c>
      <c r="L80">
        <v>3.1584000000000001E-2</v>
      </c>
      <c r="M80" t="s">
        <v>4</v>
      </c>
      <c r="N80">
        <v>431.435878</v>
      </c>
      <c r="O80">
        <v>2.0739999999999999E-3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1862.86428</v>
      </c>
      <c r="I81">
        <v>8.8822980000000005</v>
      </c>
      <c r="J81" t="s">
        <v>3</v>
      </c>
      <c r="K81">
        <v>1487.116685</v>
      </c>
      <c r="L81">
        <v>3.5720000000000002E-2</v>
      </c>
      <c r="M81" t="s">
        <v>4</v>
      </c>
      <c r="N81">
        <v>454.14288399999998</v>
      </c>
      <c r="O81">
        <v>2.3029999999999999E-3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95.879947999999999</v>
      </c>
      <c r="I82">
        <v>1.2658000000000001E-2</v>
      </c>
      <c r="J82" t="s">
        <v>3</v>
      </c>
      <c r="K82">
        <v>74.759208999999998</v>
      </c>
      <c r="L82">
        <v>1.34E-4</v>
      </c>
      <c r="M82" t="s">
        <v>4</v>
      </c>
      <c r="N82">
        <v>23.190225000000002</v>
      </c>
      <c r="O82">
        <v>2.1999999999999999E-5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191.70914500000001</v>
      </c>
      <c r="I83">
        <v>2.7421000000000001E-2</v>
      </c>
      <c r="J83" t="s">
        <v>3</v>
      </c>
      <c r="K83">
        <v>149.52498499999999</v>
      </c>
      <c r="L83">
        <v>4.5399999999999998E-4</v>
      </c>
      <c r="M83" t="s">
        <v>4</v>
      </c>
      <c r="N83">
        <v>46.380459999999999</v>
      </c>
      <c r="O83">
        <v>3.6999999999999998E-5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287.57001200000002</v>
      </c>
      <c r="I84">
        <v>5.2561999999999998E-2</v>
      </c>
      <c r="J84" t="s">
        <v>3</v>
      </c>
      <c r="K84">
        <v>224.30924099999999</v>
      </c>
      <c r="L84">
        <v>7.4700000000000005E-4</v>
      </c>
      <c r="M84" t="s">
        <v>4</v>
      </c>
      <c r="N84">
        <v>69.570465999999996</v>
      </c>
      <c r="O84">
        <v>6.9999999999999994E-5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383.42018400000001</v>
      </c>
      <c r="I85">
        <v>6.7034999999999997E-2</v>
      </c>
      <c r="J85" t="s">
        <v>3</v>
      </c>
      <c r="K85">
        <v>299.106652</v>
      </c>
      <c r="L85">
        <v>1.1540000000000001E-3</v>
      </c>
      <c r="M85" t="s">
        <v>4</v>
      </c>
      <c r="N85">
        <v>92.760915999999995</v>
      </c>
      <c r="O85">
        <v>1.03E-4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479.292371</v>
      </c>
      <c r="I86">
        <v>9.1693999999999998E-2</v>
      </c>
      <c r="J86" t="s">
        <v>3</v>
      </c>
      <c r="K86">
        <v>373.90770199999997</v>
      </c>
      <c r="L86">
        <v>1.6000000000000001E-3</v>
      </c>
      <c r="M86" t="s">
        <v>4</v>
      </c>
      <c r="N86">
        <v>115.952101</v>
      </c>
      <c r="O86">
        <v>1.3899999999999999E-4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575.15854899999999</v>
      </c>
      <c r="I87">
        <v>0.107766</v>
      </c>
      <c r="J87" t="s">
        <v>3</v>
      </c>
      <c r="K87">
        <v>448.71334400000001</v>
      </c>
      <c r="L87">
        <v>2.2269999999999998E-3</v>
      </c>
      <c r="M87" t="s">
        <v>4</v>
      </c>
      <c r="N87">
        <v>139.142762</v>
      </c>
      <c r="O87">
        <v>1.6799999999999999E-4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671.04040399999997</v>
      </c>
      <c r="I88">
        <v>0.13226099999999999</v>
      </c>
      <c r="J88" t="s">
        <v>3</v>
      </c>
      <c r="K88">
        <v>523.523008</v>
      </c>
      <c r="L88">
        <v>2.7009999999999998E-3</v>
      </c>
      <c r="M88" t="s">
        <v>4</v>
      </c>
      <c r="N88">
        <v>162.33330900000001</v>
      </c>
      <c r="O88">
        <v>2.1499999999999999E-4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766.91364099999998</v>
      </c>
      <c r="I89">
        <v>0.15815799999999999</v>
      </c>
      <c r="J89" t="s">
        <v>3</v>
      </c>
      <c r="K89">
        <v>598.33615599999996</v>
      </c>
      <c r="L89">
        <v>3.4710000000000001E-3</v>
      </c>
      <c r="M89" t="s">
        <v>4</v>
      </c>
      <c r="N89">
        <v>185.52396100000001</v>
      </c>
      <c r="O89">
        <v>3.0899999999999998E-4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862.80154800000003</v>
      </c>
      <c r="I90">
        <v>0.185392</v>
      </c>
      <c r="J90" t="s">
        <v>3</v>
      </c>
      <c r="K90">
        <v>673.15302199999996</v>
      </c>
      <c r="L90">
        <v>4.2500000000000003E-3</v>
      </c>
      <c r="M90" t="s">
        <v>4</v>
      </c>
      <c r="N90">
        <v>208.71423999999999</v>
      </c>
      <c r="O90">
        <v>3.7800000000000003E-4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958.68483000000003</v>
      </c>
      <c r="I91">
        <v>0.20807800000000001</v>
      </c>
      <c r="J91" t="s">
        <v>3</v>
      </c>
      <c r="K91">
        <v>747.97200899999996</v>
      </c>
      <c r="L91">
        <v>4.7429999999999998E-3</v>
      </c>
      <c r="M91" t="s">
        <v>4</v>
      </c>
      <c r="N91">
        <v>231.90564900000001</v>
      </c>
      <c r="O91">
        <v>4.5600000000000003E-4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1054.556873</v>
      </c>
      <c r="I92">
        <v>0.23378599999999999</v>
      </c>
      <c r="J92" t="s">
        <v>3</v>
      </c>
      <c r="K92">
        <v>822.79235700000004</v>
      </c>
      <c r="L92">
        <v>5.4489999999999999E-3</v>
      </c>
      <c r="M92" t="s">
        <v>4</v>
      </c>
      <c r="N92">
        <v>255.095765</v>
      </c>
      <c r="O92">
        <v>5.4699999999999996E-4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1150.454553</v>
      </c>
      <c r="I93">
        <v>0.29191299999999998</v>
      </c>
      <c r="J93" t="s">
        <v>3</v>
      </c>
      <c r="K93">
        <v>897.61559199999999</v>
      </c>
      <c r="L93">
        <v>6.1939999999999999E-3</v>
      </c>
      <c r="M93" t="s">
        <v>4</v>
      </c>
      <c r="N93">
        <v>278.28587599999997</v>
      </c>
      <c r="O93">
        <v>6.3000000000000003E-4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1246.370486</v>
      </c>
      <c r="I94">
        <v>0.34703600000000001</v>
      </c>
      <c r="J94" t="s">
        <v>3</v>
      </c>
      <c r="K94">
        <v>972.44172600000002</v>
      </c>
      <c r="L94">
        <v>6.7869999999999996E-3</v>
      </c>
      <c r="M94" t="s">
        <v>4</v>
      </c>
      <c r="N94">
        <v>301.47578700000003</v>
      </c>
      <c r="O94">
        <v>7.6300000000000001E-4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1342.284048</v>
      </c>
      <c r="I95">
        <v>0.45839099999999999</v>
      </c>
      <c r="J95" t="s">
        <v>3</v>
      </c>
      <c r="K95">
        <v>1047.273103</v>
      </c>
      <c r="L95">
        <v>7.9970000000000006E-3</v>
      </c>
      <c r="M95" t="s">
        <v>4</v>
      </c>
      <c r="N95">
        <v>324.66617200000002</v>
      </c>
      <c r="O95">
        <v>8.25E-4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1438.193342</v>
      </c>
      <c r="I96">
        <v>0.56431100000000001</v>
      </c>
      <c r="J96" t="s">
        <v>3</v>
      </c>
      <c r="K96">
        <v>1122.1048659999999</v>
      </c>
      <c r="L96">
        <v>9.1509999999999994E-3</v>
      </c>
      <c r="M96" t="s">
        <v>4</v>
      </c>
      <c r="N96">
        <v>347.856538</v>
      </c>
      <c r="O96">
        <v>9.0700000000000004E-4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1534.1018429999999</v>
      </c>
      <c r="I97">
        <v>0.65964400000000001</v>
      </c>
      <c r="J97" t="s">
        <v>3</v>
      </c>
      <c r="K97">
        <v>1196.9403910000001</v>
      </c>
      <c r="L97">
        <v>1.0194E-2</v>
      </c>
      <c r="M97" t="s">
        <v>4</v>
      </c>
      <c r="N97">
        <v>371.04696100000001</v>
      </c>
      <c r="O97">
        <v>9.77E-4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1630.0164400000001</v>
      </c>
      <c r="I98">
        <v>0.73081700000000005</v>
      </c>
      <c r="J98" t="s">
        <v>3</v>
      </c>
      <c r="K98">
        <v>1271.779497</v>
      </c>
      <c r="L98">
        <v>1.1192000000000001E-2</v>
      </c>
      <c r="M98" t="s">
        <v>4</v>
      </c>
      <c r="N98">
        <v>394.23735299999998</v>
      </c>
      <c r="O98">
        <v>1.0820000000000001E-3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1725.9168159999999</v>
      </c>
      <c r="I99">
        <v>0.77994300000000005</v>
      </c>
      <c r="J99" t="s">
        <v>3</v>
      </c>
      <c r="K99">
        <v>1346.62239</v>
      </c>
      <c r="L99">
        <v>1.2689000000000001E-2</v>
      </c>
      <c r="M99" t="s">
        <v>4</v>
      </c>
      <c r="N99">
        <v>417.42859299999998</v>
      </c>
      <c r="O99">
        <v>1.2570000000000001E-3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1821.831848</v>
      </c>
      <c r="I100">
        <v>0.80208400000000002</v>
      </c>
      <c r="J100" t="s">
        <v>3</v>
      </c>
      <c r="K100">
        <v>1421.4682539999999</v>
      </c>
      <c r="L100">
        <v>1.3625E-2</v>
      </c>
      <c r="M100" t="s">
        <v>4</v>
      </c>
      <c r="N100">
        <v>440.61935999999997</v>
      </c>
      <c r="O100">
        <v>1.372E-3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1917.7292649999999</v>
      </c>
      <c r="I101">
        <v>0.81408700000000001</v>
      </c>
      <c r="J101" t="s">
        <v>3</v>
      </c>
      <c r="K101">
        <v>1496.315081</v>
      </c>
      <c r="L101">
        <v>1.5287E-2</v>
      </c>
      <c r="M101" t="s">
        <v>4</v>
      </c>
      <c r="N101">
        <v>463.80978399999998</v>
      </c>
      <c r="O101">
        <v>1.469E-3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90.207414999999997</v>
      </c>
      <c r="I102">
        <v>1.414E-2</v>
      </c>
      <c r="J102" t="s">
        <v>3</v>
      </c>
      <c r="K102">
        <v>71.333541999999994</v>
      </c>
      <c r="L102">
        <v>9.3999999999999994E-5</v>
      </c>
      <c r="M102" t="s">
        <v>4</v>
      </c>
      <c r="N102">
        <v>22.700006999999999</v>
      </c>
      <c r="O102">
        <v>6.9999999999999999E-6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180.37553</v>
      </c>
      <c r="I103">
        <v>3.4743999999999997E-2</v>
      </c>
      <c r="J103" t="s">
        <v>3</v>
      </c>
      <c r="K103">
        <v>142.64565999999999</v>
      </c>
      <c r="L103">
        <v>2.8600000000000001E-4</v>
      </c>
      <c r="M103" t="s">
        <v>4</v>
      </c>
      <c r="N103">
        <v>45.399810000000002</v>
      </c>
      <c r="O103">
        <v>3.0000000000000001E-5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270.52742499999999</v>
      </c>
      <c r="I104">
        <v>7.5789999999999996E-2</v>
      </c>
      <c r="J104" t="s">
        <v>3</v>
      </c>
      <c r="K104">
        <v>213.95621399999999</v>
      </c>
      <c r="L104">
        <v>5.7399999999999997E-4</v>
      </c>
      <c r="M104" t="s">
        <v>4</v>
      </c>
      <c r="N104">
        <v>68.099269000000007</v>
      </c>
      <c r="O104">
        <v>5.1999999999999997E-5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360.68894499999999</v>
      </c>
      <c r="I105">
        <v>0.13006200000000001</v>
      </c>
      <c r="J105" t="s">
        <v>3</v>
      </c>
      <c r="K105">
        <v>285.26834700000001</v>
      </c>
      <c r="L105">
        <v>9.7499999999999996E-4</v>
      </c>
      <c r="M105" t="s">
        <v>4</v>
      </c>
      <c r="N105">
        <v>90.798927000000006</v>
      </c>
      <c r="O105">
        <v>7.7999999999999999E-5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450.83336800000001</v>
      </c>
      <c r="I106">
        <v>0.200929</v>
      </c>
      <c r="J106" t="s">
        <v>3</v>
      </c>
      <c r="K106">
        <v>356.58120700000001</v>
      </c>
      <c r="L106">
        <v>1.487E-3</v>
      </c>
      <c r="M106" t="s">
        <v>4</v>
      </c>
      <c r="N106">
        <v>113.49879799999999</v>
      </c>
      <c r="O106">
        <v>1.0900000000000001E-4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541.00217999999995</v>
      </c>
      <c r="I107">
        <v>0.25847700000000001</v>
      </c>
      <c r="J107" t="s">
        <v>3</v>
      </c>
      <c r="K107">
        <v>427.89339999999999</v>
      </c>
      <c r="L107">
        <v>2.0590000000000001E-3</v>
      </c>
      <c r="M107" t="s">
        <v>4</v>
      </c>
      <c r="N107">
        <v>136.19826</v>
      </c>
      <c r="O107">
        <v>1.3899999999999999E-4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631.16179299999999</v>
      </c>
      <c r="I108">
        <v>0.31840299999999999</v>
      </c>
      <c r="J108" t="s">
        <v>3</v>
      </c>
      <c r="K108">
        <v>499.20479599999999</v>
      </c>
      <c r="L108">
        <v>2.6830000000000001E-3</v>
      </c>
      <c r="M108" t="s">
        <v>4</v>
      </c>
      <c r="N108">
        <v>158.89736099999999</v>
      </c>
      <c r="O108">
        <v>1.55E-4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721.31882700000006</v>
      </c>
      <c r="I109">
        <v>0.390121</v>
      </c>
      <c r="J109" t="s">
        <v>3</v>
      </c>
      <c r="K109">
        <v>570.51722400000006</v>
      </c>
      <c r="L109">
        <v>3.4320000000000002E-3</v>
      </c>
      <c r="M109" t="s">
        <v>4</v>
      </c>
      <c r="N109">
        <v>181.59742800000001</v>
      </c>
      <c r="O109">
        <v>1.9100000000000001E-4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811.48676599999999</v>
      </c>
      <c r="I110">
        <v>0.473827</v>
      </c>
      <c r="J110" t="s">
        <v>3</v>
      </c>
      <c r="K110">
        <v>641.829294</v>
      </c>
      <c r="L110">
        <v>4.3150000000000003E-3</v>
      </c>
      <c r="M110" t="s">
        <v>4</v>
      </c>
      <c r="N110">
        <v>204.29722699999999</v>
      </c>
      <c r="O110">
        <v>2.4000000000000001E-4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901.66527799999994</v>
      </c>
      <c r="I111">
        <v>0.56691000000000003</v>
      </c>
      <c r="J111" t="s">
        <v>3</v>
      </c>
      <c r="K111">
        <v>713.14129500000001</v>
      </c>
      <c r="L111">
        <v>5.5430000000000002E-3</v>
      </c>
      <c r="M111" t="s">
        <v>4</v>
      </c>
      <c r="N111">
        <v>226.99679499999999</v>
      </c>
      <c r="O111">
        <v>2.9E-4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991.85102900000004</v>
      </c>
      <c r="I112">
        <v>0.644096</v>
      </c>
      <c r="J112" t="s">
        <v>3</v>
      </c>
      <c r="K112">
        <v>784.45314299999995</v>
      </c>
      <c r="L112">
        <v>6.7060000000000002E-3</v>
      </c>
      <c r="M112" t="s">
        <v>4</v>
      </c>
      <c r="N112">
        <v>249.696213</v>
      </c>
      <c r="O112">
        <v>3.4699999999999998E-4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1082.034885</v>
      </c>
      <c r="I113">
        <v>0.76711300000000004</v>
      </c>
      <c r="J113" t="s">
        <v>3</v>
      </c>
      <c r="K113">
        <v>855.76431500000001</v>
      </c>
      <c r="L113">
        <v>7.9760000000000005E-3</v>
      </c>
      <c r="M113" t="s">
        <v>4</v>
      </c>
      <c r="N113">
        <v>272.39529299999998</v>
      </c>
      <c r="O113">
        <v>4.2999999999999999E-4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1172.1860819999999</v>
      </c>
      <c r="I114">
        <v>0.95339099999999999</v>
      </c>
      <c r="J114" t="s">
        <v>3</v>
      </c>
      <c r="K114">
        <v>927.07746299999997</v>
      </c>
      <c r="L114">
        <v>9.2709999999999997E-3</v>
      </c>
      <c r="M114" t="s">
        <v>4</v>
      </c>
      <c r="N114">
        <v>295.09582699999999</v>
      </c>
      <c r="O114">
        <v>5.0299999999999997E-4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1262.3404829999999</v>
      </c>
      <c r="I115">
        <v>1.106752</v>
      </c>
      <c r="J115" t="s">
        <v>3</v>
      </c>
      <c r="K115">
        <v>998.39042400000005</v>
      </c>
      <c r="L115">
        <v>1.0449E-2</v>
      </c>
      <c r="M115" t="s">
        <v>4</v>
      </c>
      <c r="N115">
        <v>317.79549500000002</v>
      </c>
      <c r="O115">
        <v>5.8E-4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1352.5044700000001</v>
      </c>
      <c r="I116">
        <v>1.24352</v>
      </c>
      <c r="J116" t="s">
        <v>3</v>
      </c>
      <c r="K116">
        <v>1069.7029689999999</v>
      </c>
      <c r="L116">
        <v>1.201E-2</v>
      </c>
      <c r="M116" t="s">
        <v>4</v>
      </c>
      <c r="N116">
        <v>340.49526400000002</v>
      </c>
      <c r="O116">
        <v>6.5700000000000003E-4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1442.670901</v>
      </c>
      <c r="I117">
        <v>1.385901</v>
      </c>
      <c r="J117" t="s">
        <v>3</v>
      </c>
      <c r="K117">
        <v>1141.0151490000001</v>
      </c>
      <c r="L117">
        <v>1.3547999999999999E-2</v>
      </c>
      <c r="M117" t="s">
        <v>4</v>
      </c>
      <c r="N117">
        <v>363.19494099999997</v>
      </c>
      <c r="O117">
        <v>7.1900000000000002E-4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1532.821733</v>
      </c>
      <c r="I118">
        <v>1.534497</v>
      </c>
      <c r="J118" t="s">
        <v>3</v>
      </c>
      <c r="K118">
        <v>1212.327534</v>
      </c>
      <c r="L118">
        <v>1.5514999999999999E-2</v>
      </c>
      <c r="M118" t="s">
        <v>4</v>
      </c>
      <c r="N118">
        <v>385.89451000000003</v>
      </c>
      <c r="O118">
        <v>8.2399999999999997E-4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1622.9992110000001</v>
      </c>
      <c r="I119">
        <v>1.615194</v>
      </c>
      <c r="J119" t="s">
        <v>3</v>
      </c>
      <c r="K119">
        <v>1283.64113</v>
      </c>
      <c r="L119">
        <v>1.7645999999999998E-2</v>
      </c>
      <c r="M119" t="s">
        <v>4</v>
      </c>
      <c r="N119">
        <v>408.59489500000001</v>
      </c>
      <c r="O119">
        <v>9.1500000000000001E-4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1713.1907249999999</v>
      </c>
      <c r="I120">
        <v>1.7478499999999999</v>
      </c>
      <c r="J120" t="s">
        <v>3</v>
      </c>
      <c r="K120">
        <v>1354.954866</v>
      </c>
      <c r="L120">
        <v>1.9524E-2</v>
      </c>
      <c r="M120" t="s">
        <v>4</v>
      </c>
      <c r="N120">
        <v>431.29495100000003</v>
      </c>
      <c r="O120">
        <v>1.0150000000000001E-3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1803.3755349999999</v>
      </c>
      <c r="I121">
        <v>1.969851</v>
      </c>
      <c r="J121" t="s">
        <v>3</v>
      </c>
      <c r="K121">
        <v>1426.2672749999999</v>
      </c>
      <c r="L121">
        <v>2.1308000000000001E-2</v>
      </c>
      <c r="M121" t="s">
        <v>4</v>
      </c>
      <c r="N121">
        <v>453.994573</v>
      </c>
      <c r="O121">
        <v>1.0859999999999999E-3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96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93.876779999999997</v>
      </c>
      <c r="I122">
        <v>1.0694630000000001</v>
      </c>
      <c r="J122" t="s">
        <v>3</v>
      </c>
      <c r="K122">
        <v>72.781520999999998</v>
      </c>
      <c r="L122">
        <v>1.0593220000000001</v>
      </c>
      <c r="M122" t="s">
        <v>4</v>
      </c>
      <c r="N122">
        <v>23.351614000000001</v>
      </c>
      <c r="O122">
        <v>8.9280000000000002E-3</v>
      </c>
      <c r="P122" t="s">
        <v>5</v>
      </c>
      <c r="Q122">
        <v>44.994611999999996</v>
      </c>
      <c r="R122">
        <v>1.60311</v>
      </c>
      <c r="S122" t="s">
        <v>6</v>
      </c>
      <c r="T122">
        <v>69.978717000000003</v>
      </c>
      <c r="U122">
        <v>1.794548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2.6728999999999999E-2</v>
      </c>
      <c r="AG122">
        <v>3.0000000000000001E-5</v>
      </c>
      <c r="AH122" t="s">
        <v>11</v>
      </c>
      <c r="AI122">
        <v>0.97368299999999997</v>
      </c>
      <c r="AJ122">
        <v>8.1000000000000004E-5</v>
      </c>
      <c r="AK122" t="s">
        <v>12</v>
      </c>
      <c r="AL122">
        <v>0</v>
      </c>
      <c r="AM122">
        <v>0</v>
      </c>
    </row>
    <row r="123" spans="1:39" x14ac:dyDescent="0.25">
      <c r="A123" t="s">
        <v>96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187.77503300000001</v>
      </c>
      <c r="I123">
        <v>3.5112640000000002</v>
      </c>
      <c r="J123" t="s">
        <v>3</v>
      </c>
      <c r="K123">
        <v>145.61728299999999</v>
      </c>
      <c r="L123">
        <v>3.461681</v>
      </c>
      <c r="M123" t="s">
        <v>4</v>
      </c>
      <c r="N123">
        <v>46.693970999999998</v>
      </c>
      <c r="O123">
        <v>3.4174999999999997E-2</v>
      </c>
      <c r="P123" t="s">
        <v>5</v>
      </c>
      <c r="Q123">
        <v>90.13655</v>
      </c>
      <c r="R123">
        <v>5.1554719999999996</v>
      </c>
      <c r="S123" t="s">
        <v>6</v>
      </c>
      <c r="T123">
        <v>140.06359</v>
      </c>
      <c r="U123">
        <v>5.9387299999999996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2.3491000000000001E-2</v>
      </c>
      <c r="AG123">
        <v>4.8999999999999998E-5</v>
      </c>
      <c r="AH123" t="s">
        <v>11</v>
      </c>
      <c r="AI123">
        <v>0.97850800000000004</v>
      </c>
      <c r="AJ123">
        <v>3.8000000000000002E-5</v>
      </c>
      <c r="AK123" t="s">
        <v>12</v>
      </c>
      <c r="AL123">
        <v>0</v>
      </c>
      <c r="AM123">
        <v>0</v>
      </c>
    </row>
    <row r="124" spans="1:39" x14ac:dyDescent="0.25">
      <c r="A124" t="s">
        <v>96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281.520239</v>
      </c>
      <c r="I124">
        <v>6.6281169999999996</v>
      </c>
      <c r="J124" t="s">
        <v>3</v>
      </c>
      <c r="K124">
        <v>218.30213599999999</v>
      </c>
      <c r="L124">
        <v>6.5599569999999998</v>
      </c>
      <c r="M124" t="s">
        <v>4</v>
      </c>
      <c r="N124">
        <v>70.027243999999996</v>
      </c>
      <c r="O124">
        <v>7.4684E-2</v>
      </c>
      <c r="P124" t="s">
        <v>5</v>
      </c>
      <c r="Q124">
        <v>134.993774</v>
      </c>
      <c r="R124">
        <v>10.438435</v>
      </c>
      <c r="S124" t="s">
        <v>6</v>
      </c>
      <c r="T124">
        <v>209.86345600000001</v>
      </c>
      <c r="U124">
        <v>12.066951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2.2509000000000001E-2</v>
      </c>
      <c r="AG124">
        <v>5.5000000000000002E-5</v>
      </c>
      <c r="AH124" t="s">
        <v>11</v>
      </c>
      <c r="AI124">
        <v>0.98078900000000002</v>
      </c>
      <c r="AJ124">
        <v>2.1999999999999999E-5</v>
      </c>
      <c r="AK124" t="s">
        <v>12</v>
      </c>
      <c r="AL124">
        <v>0</v>
      </c>
      <c r="AM124">
        <v>0</v>
      </c>
    </row>
    <row r="125" spans="1:39" x14ac:dyDescent="0.25">
      <c r="A125" t="s">
        <v>96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375.30348800000002</v>
      </c>
      <c r="I125">
        <v>10.052175999999999</v>
      </c>
      <c r="J125" t="s">
        <v>3</v>
      </c>
      <c r="K125">
        <v>291.016234</v>
      </c>
      <c r="L125">
        <v>9.9534870000000009</v>
      </c>
      <c r="M125" t="s">
        <v>4</v>
      </c>
      <c r="N125">
        <v>93.381017999999997</v>
      </c>
      <c r="O125">
        <v>0.12941</v>
      </c>
      <c r="P125" t="s">
        <v>5</v>
      </c>
      <c r="Q125">
        <v>180.02970999999999</v>
      </c>
      <c r="R125">
        <v>16.226223999999998</v>
      </c>
      <c r="S125" t="s">
        <v>6</v>
      </c>
      <c r="T125">
        <v>279.86026700000002</v>
      </c>
      <c r="U125">
        <v>18.378392000000002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2.0632000000000001E-2</v>
      </c>
      <c r="AG125">
        <v>5.7000000000000003E-5</v>
      </c>
      <c r="AH125" t="s">
        <v>11</v>
      </c>
      <c r="AI125">
        <v>0.98138099999999995</v>
      </c>
      <c r="AJ125">
        <v>1.7E-5</v>
      </c>
      <c r="AK125" t="s">
        <v>12</v>
      </c>
      <c r="AL125">
        <v>0</v>
      </c>
      <c r="AM125">
        <v>0</v>
      </c>
    </row>
    <row r="126" spans="1:39" x14ac:dyDescent="0.25">
      <c r="A126" t="s">
        <v>96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469.14218299999999</v>
      </c>
      <c r="I126">
        <v>13.680603</v>
      </c>
      <c r="J126" t="s">
        <v>3</v>
      </c>
      <c r="K126">
        <v>363.78897599999999</v>
      </c>
      <c r="L126">
        <v>13.570278</v>
      </c>
      <c r="M126" t="s">
        <v>4</v>
      </c>
      <c r="N126">
        <v>116.736423</v>
      </c>
      <c r="O126">
        <v>0.221662</v>
      </c>
      <c r="P126" t="s">
        <v>5</v>
      </c>
      <c r="Q126">
        <v>225.07996499999999</v>
      </c>
      <c r="R126">
        <v>23.400718999999999</v>
      </c>
      <c r="S126" t="s">
        <v>6</v>
      </c>
      <c r="T126">
        <v>349.86472600000002</v>
      </c>
      <c r="U126">
        <v>26.779593999999999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1.9854E-2</v>
      </c>
      <c r="AG126">
        <v>5.5000000000000002E-5</v>
      </c>
      <c r="AH126" t="s">
        <v>11</v>
      </c>
      <c r="AI126">
        <v>0.98171399999999998</v>
      </c>
      <c r="AJ126">
        <v>1.4E-5</v>
      </c>
      <c r="AK126" t="s">
        <v>12</v>
      </c>
      <c r="AL126">
        <v>0</v>
      </c>
      <c r="AM126">
        <v>0</v>
      </c>
    </row>
    <row r="127" spans="1:39" x14ac:dyDescent="0.25">
      <c r="A127" t="s">
        <v>96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563.17817700000001</v>
      </c>
      <c r="I127">
        <v>18.416357000000001</v>
      </c>
      <c r="J127" t="s">
        <v>3</v>
      </c>
      <c r="K127">
        <v>436.75984099999999</v>
      </c>
      <c r="L127">
        <v>18.291900999999999</v>
      </c>
      <c r="M127" t="s">
        <v>4</v>
      </c>
      <c r="N127">
        <v>140.08436800000001</v>
      </c>
      <c r="O127">
        <v>0.312664</v>
      </c>
      <c r="P127" t="s">
        <v>5</v>
      </c>
      <c r="Q127">
        <v>270.23675100000003</v>
      </c>
      <c r="R127">
        <v>32.000244000000002</v>
      </c>
      <c r="S127" t="s">
        <v>6</v>
      </c>
      <c r="T127">
        <v>420.14403099999998</v>
      </c>
      <c r="U127">
        <v>36.538784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1.8405000000000001E-2</v>
      </c>
      <c r="AG127">
        <v>5.3999999999999998E-5</v>
      </c>
      <c r="AH127" t="s">
        <v>11</v>
      </c>
      <c r="AI127">
        <v>0.98177400000000004</v>
      </c>
      <c r="AJ127">
        <v>1.4E-5</v>
      </c>
      <c r="AK127" t="s">
        <v>12</v>
      </c>
      <c r="AL127">
        <v>0</v>
      </c>
      <c r="AM127">
        <v>0</v>
      </c>
    </row>
    <row r="128" spans="1:39" x14ac:dyDescent="0.25">
      <c r="A128" t="s">
        <v>96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656.75656400000003</v>
      </c>
      <c r="I128">
        <v>23.503761999999998</v>
      </c>
      <c r="J128" t="s">
        <v>3</v>
      </c>
      <c r="K128">
        <v>509.269677</v>
      </c>
      <c r="L128">
        <v>23.384294000000001</v>
      </c>
      <c r="M128" t="s">
        <v>4</v>
      </c>
      <c r="N128">
        <v>163.44103899999999</v>
      </c>
      <c r="O128">
        <v>0.429483</v>
      </c>
      <c r="P128" t="s">
        <v>5</v>
      </c>
      <c r="Q128">
        <v>315.08904999999999</v>
      </c>
      <c r="R128">
        <v>43.153551</v>
      </c>
      <c r="S128" t="s">
        <v>6</v>
      </c>
      <c r="T128">
        <v>489.965259</v>
      </c>
      <c r="U128">
        <v>48.104385000000001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1.7687999999999999E-2</v>
      </c>
      <c r="AG128">
        <v>5.1E-5</v>
      </c>
      <c r="AH128" t="s">
        <v>11</v>
      </c>
      <c r="AI128">
        <v>0.98181399999999996</v>
      </c>
      <c r="AJ128">
        <v>1.4E-5</v>
      </c>
      <c r="AK128" t="s">
        <v>12</v>
      </c>
      <c r="AL128">
        <v>0</v>
      </c>
      <c r="AM128">
        <v>0</v>
      </c>
    </row>
    <row r="129" spans="1:39" x14ac:dyDescent="0.25">
      <c r="A129" t="s">
        <v>96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750.71381199999996</v>
      </c>
      <c r="I129">
        <v>29.063949000000001</v>
      </c>
      <c r="J129" t="s">
        <v>3</v>
      </c>
      <c r="K129">
        <v>582.16047600000002</v>
      </c>
      <c r="L129">
        <v>28.402213</v>
      </c>
      <c r="M129" t="s">
        <v>4</v>
      </c>
      <c r="N129">
        <v>186.794759</v>
      </c>
      <c r="O129">
        <v>0.54585399999999995</v>
      </c>
      <c r="P129" t="s">
        <v>5</v>
      </c>
      <c r="Q129">
        <v>360.07945599999999</v>
      </c>
      <c r="R129">
        <v>56.338003</v>
      </c>
      <c r="S129" t="s">
        <v>6</v>
      </c>
      <c r="T129">
        <v>560.11332200000004</v>
      </c>
      <c r="U129">
        <v>66.536711999999994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1.7403999999999999E-2</v>
      </c>
      <c r="AG129">
        <v>5.1E-5</v>
      </c>
      <c r="AH129" t="s">
        <v>11</v>
      </c>
      <c r="AI129">
        <v>0.98184499999999997</v>
      </c>
      <c r="AJ129">
        <v>1.4E-5</v>
      </c>
      <c r="AK129" t="s">
        <v>12</v>
      </c>
      <c r="AL129">
        <v>0</v>
      </c>
      <c r="AM129">
        <v>0</v>
      </c>
    </row>
    <row r="130" spans="1:39" x14ac:dyDescent="0.25">
      <c r="A130" t="s">
        <v>96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844.51652999999999</v>
      </c>
      <c r="I130">
        <v>36.622602000000001</v>
      </c>
      <c r="J130" t="s">
        <v>3</v>
      </c>
      <c r="K130">
        <v>654.89775499999996</v>
      </c>
      <c r="L130">
        <v>35.958143</v>
      </c>
      <c r="M130" t="s">
        <v>4</v>
      </c>
      <c r="N130">
        <v>210.13750200000001</v>
      </c>
      <c r="O130">
        <v>0.69390300000000005</v>
      </c>
      <c r="P130" t="s">
        <v>5</v>
      </c>
      <c r="Q130">
        <v>405.22891700000002</v>
      </c>
      <c r="R130">
        <v>70.471506000000005</v>
      </c>
      <c r="S130" t="s">
        <v>6</v>
      </c>
      <c r="T130">
        <v>630.18021099999999</v>
      </c>
      <c r="U130">
        <v>82.638876999999994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1.7314E-2</v>
      </c>
      <c r="AG130">
        <v>5.1999999999999997E-5</v>
      </c>
      <c r="AH130" t="s">
        <v>11</v>
      </c>
      <c r="AI130">
        <v>0.98188399999999998</v>
      </c>
      <c r="AJ130">
        <v>1.4E-5</v>
      </c>
      <c r="AK130" t="s">
        <v>12</v>
      </c>
      <c r="AL130">
        <v>0</v>
      </c>
      <c r="AM130">
        <v>0</v>
      </c>
    </row>
    <row r="131" spans="1:39" x14ac:dyDescent="0.25">
      <c r="A131" t="s">
        <v>96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938.497119</v>
      </c>
      <c r="I131">
        <v>41.591929</v>
      </c>
      <c r="J131" t="s">
        <v>3</v>
      </c>
      <c r="K131">
        <v>727.79706499999998</v>
      </c>
      <c r="L131">
        <v>40.667178999999997</v>
      </c>
      <c r="M131" t="s">
        <v>4</v>
      </c>
      <c r="N131">
        <v>233.50106</v>
      </c>
      <c r="O131">
        <v>0.85465599999999997</v>
      </c>
      <c r="P131" t="s">
        <v>5</v>
      </c>
      <c r="Q131">
        <v>450.31399199999998</v>
      </c>
      <c r="R131">
        <v>81.244639000000006</v>
      </c>
      <c r="S131" t="s">
        <v>6</v>
      </c>
      <c r="T131">
        <v>700.35501099999999</v>
      </c>
      <c r="U131">
        <v>97.297398000000001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1.5838000000000001E-2</v>
      </c>
      <c r="AG131">
        <v>4.6999999999999997E-5</v>
      </c>
      <c r="AH131" t="s">
        <v>11</v>
      </c>
      <c r="AI131">
        <v>0.98218399999999995</v>
      </c>
      <c r="AJ131">
        <v>1.5999999999999999E-5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96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1032.394785</v>
      </c>
      <c r="I132">
        <v>47.089354</v>
      </c>
      <c r="J132" t="s">
        <v>3</v>
      </c>
      <c r="K132">
        <v>800.62414699999999</v>
      </c>
      <c r="L132">
        <v>45.943660000000001</v>
      </c>
      <c r="M132" t="s">
        <v>4</v>
      </c>
      <c r="N132">
        <v>256.85039699999999</v>
      </c>
      <c r="O132">
        <v>1.066543</v>
      </c>
      <c r="P132" t="s">
        <v>5</v>
      </c>
      <c r="Q132">
        <v>495.48028900000003</v>
      </c>
      <c r="R132">
        <v>92.449986999999993</v>
      </c>
      <c r="S132" t="s">
        <v>6</v>
      </c>
      <c r="T132">
        <v>770.46249299999999</v>
      </c>
      <c r="U132">
        <v>111.94395799999999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1.4829E-2</v>
      </c>
      <c r="AG132">
        <v>3.8999999999999999E-5</v>
      </c>
      <c r="AH132" t="s">
        <v>11</v>
      </c>
      <c r="AI132">
        <v>0.98268999999999995</v>
      </c>
      <c r="AJ132">
        <v>2.0999999999999999E-5</v>
      </c>
      <c r="AK132" t="s">
        <v>12</v>
      </c>
      <c r="AL132">
        <v>0</v>
      </c>
      <c r="AM132">
        <v>0</v>
      </c>
    </row>
    <row r="133" spans="1:39" x14ac:dyDescent="0.25">
      <c r="A133" t="s">
        <v>96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1126.342686</v>
      </c>
      <c r="I133">
        <v>51.330331000000001</v>
      </c>
      <c r="J133" t="s">
        <v>3</v>
      </c>
      <c r="K133">
        <v>873.50532599999997</v>
      </c>
      <c r="L133">
        <v>50.153613</v>
      </c>
      <c r="M133" t="s">
        <v>4</v>
      </c>
      <c r="N133">
        <v>280.19499300000001</v>
      </c>
      <c r="O133">
        <v>1.2686090000000001</v>
      </c>
      <c r="P133" t="s">
        <v>5</v>
      </c>
      <c r="Q133">
        <v>540.52162499999997</v>
      </c>
      <c r="R133">
        <v>103.93485099999999</v>
      </c>
      <c r="S133" t="s">
        <v>6</v>
      </c>
      <c r="T133">
        <v>840.50663299999997</v>
      </c>
      <c r="U133">
        <v>127.504547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1.4442999999999999E-2</v>
      </c>
      <c r="AG133">
        <v>3.4999999999999997E-5</v>
      </c>
      <c r="AH133" t="s">
        <v>11</v>
      </c>
      <c r="AI133">
        <v>0.98274300000000003</v>
      </c>
      <c r="AJ133">
        <v>2.0999999999999999E-5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96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1219.986619</v>
      </c>
      <c r="I134">
        <v>57.478402000000003</v>
      </c>
      <c r="J134" t="s">
        <v>3</v>
      </c>
      <c r="K134">
        <v>946.07901900000002</v>
      </c>
      <c r="L134">
        <v>56.281435999999999</v>
      </c>
      <c r="M134" t="s">
        <v>4</v>
      </c>
      <c r="N134">
        <v>303.53653100000002</v>
      </c>
      <c r="O134">
        <v>1.47583</v>
      </c>
      <c r="P134" t="s">
        <v>5</v>
      </c>
      <c r="Q134">
        <v>585.38827900000001</v>
      </c>
      <c r="R134">
        <v>117.155824</v>
      </c>
      <c r="S134" t="s">
        <v>6</v>
      </c>
      <c r="T134">
        <v>910.29406200000005</v>
      </c>
      <c r="U134">
        <v>144.77193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1.3639999999999999E-2</v>
      </c>
      <c r="AG134">
        <v>2.3E-5</v>
      </c>
      <c r="AH134" t="s">
        <v>11</v>
      </c>
      <c r="AI134">
        <v>0.98275199999999996</v>
      </c>
      <c r="AJ134">
        <v>2.0999999999999999E-5</v>
      </c>
      <c r="AK134" t="s">
        <v>12</v>
      </c>
      <c r="AL134">
        <v>0</v>
      </c>
      <c r="AM134">
        <v>0</v>
      </c>
    </row>
    <row r="135" spans="1:39" x14ac:dyDescent="0.25">
      <c r="A135" t="s">
        <v>96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1313.9103030000001</v>
      </c>
      <c r="I135">
        <v>64.918137000000002</v>
      </c>
      <c r="J135" t="s">
        <v>3</v>
      </c>
      <c r="K135">
        <v>1018.937157</v>
      </c>
      <c r="L135">
        <v>63.616526</v>
      </c>
      <c r="M135" t="s">
        <v>4</v>
      </c>
      <c r="N135">
        <v>326.89371899999998</v>
      </c>
      <c r="O135">
        <v>1.7321500000000001</v>
      </c>
      <c r="P135" t="s">
        <v>5</v>
      </c>
      <c r="Q135">
        <v>630.44537700000001</v>
      </c>
      <c r="R135">
        <v>131.80886899999999</v>
      </c>
      <c r="S135" t="s">
        <v>6</v>
      </c>
      <c r="T135">
        <v>980.366085</v>
      </c>
      <c r="U135">
        <v>163.121408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1.2795000000000001E-2</v>
      </c>
      <c r="AG135">
        <v>1.2E-5</v>
      </c>
      <c r="AH135" t="s">
        <v>11</v>
      </c>
      <c r="AI135">
        <v>0.98279700000000003</v>
      </c>
      <c r="AJ135">
        <v>2.1999999999999999E-5</v>
      </c>
      <c r="AK135" t="s">
        <v>12</v>
      </c>
      <c r="AL135">
        <v>0</v>
      </c>
      <c r="AM135">
        <v>0</v>
      </c>
    </row>
    <row r="136" spans="1:39" x14ac:dyDescent="0.25">
      <c r="A136" t="s">
        <v>96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1407.5207350000001</v>
      </c>
      <c r="I136">
        <v>74.824507999999994</v>
      </c>
      <c r="J136" t="s">
        <v>3</v>
      </c>
      <c r="K136">
        <v>1091.480427</v>
      </c>
      <c r="L136">
        <v>73.438558</v>
      </c>
      <c r="M136" t="s">
        <v>4</v>
      </c>
      <c r="N136">
        <v>350.246825</v>
      </c>
      <c r="O136">
        <v>2.031015</v>
      </c>
      <c r="P136" t="s">
        <v>5</v>
      </c>
      <c r="Q136">
        <v>675.22381800000005</v>
      </c>
      <c r="R136">
        <v>149.241401</v>
      </c>
      <c r="S136" t="s">
        <v>6</v>
      </c>
      <c r="T136">
        <v>1050.0788789999999</v>
      </c>
      <c r="U136">
        <v>185.322486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1.2786E-2</v>
      </c>
      <c r="AG136">
        <v>1.2E-5</v>
      </c>
      <c r="AH136" t="s">
        <v>11</v>
      </c>
      <c r="AI136">
        <v>0.98280800000000001</v>
      </c>
      <c r="AJ136">
        <v>2.1999999999999999E-5</v>
      </c>
      <c r="AK136" t="s">
        <v>12</v>
      </c>
      <c r="AL136">
        <v>0</v>
      </c>
      <c r="AM136">
        <v>0</v>
      </c>
    </row>
    <row r="137" spans="1:39" x14ac:dyDescent="0.25">
      <c r="A137" t="s">
        <v>96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1501.2892380000001</v>
      </c>
      <c r="I137">
        <v>83.599654999999998</v>
      </c>
      <c r="J137" t="s">
        <v>3</v>
      </c>
      <c r="K137">
        <v>1164.1783720000001</v>
      </c>
      <c r="L137">
        <v>82.229123999999999</v>
      </c>
      <c r="M137" t="s">
        <v>4</v>
      </c>
      <c r="N137">
        <v>373.59637900000001</v>
      </c>
      <c r="O137">
        <v>2.3044030000000002</v>
      </c>
      <c r="P137" t="s">
        <v>5</v>
      </c>
      <c r="Q137">
        <v>720.16429800000003</v>
      </c>
      <c r="R137">
        <v>164.15176500000001</v>
      </c>
      <c r="S137" t="s">
        <v>6</v>
      </c>
      <c r="T137">
        <v>1120.004297</v>
      </c>
      <c r="U137">
        <v>203.71638300000001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1.2498E-2</v>
      </c>
      <c r="AG137">
        <v>1.1E-5</v>
      </c>
      <c r="AH137" t="s">
        <v>11</v>
      </c>
      <c r="AI137">
        <v>0.98280800000000001</v>
      </c>
      <c r="AJ137">
        <v>2.1999999999999999E-5</v>
      </c>
      <c r="AK137" t="s">
        <v>12</v>
      </c>
      <c r="AL137">
        <v>0</v>
      </c>
      <c r="AM137">
        <v>0</v>
      </c>
    </row>
    <row r="138" spans="1:39" x14ac:dyDescent="0.25">
      <c r="A138" t="s">
        <v>96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1595.1054959999999</v>
      </c>
      <c r="I138">
        <v>93.953070999999994</v>
      </c>
      <c r="J138" t="s">
        <v>3</v>
      </c>
      <c r="K138">
        <v>1236.9323360000001</v>
      </c>
      <c r="L138">
        <v>92.489742000000007</v>
      </c>
      <c r="M138" t="s">
        <v>4</v>
      </c>
      <c r="N138">
        <v>396.94817699999999</v>
      </c>
      <c r="O138">
        <v>2.6434000000000002</v>
      </c>
      <c r="P138" t="s">
        <v>5</v>
      </c>
      <c r="Q138">
        <v>765.09441300000003</v>
      </c>
      <c r="R138">
        <v>183.12427700000001</v>
      </c>
      <c r="S138" t="s">
        <v>6</v>
      </c>
      <c r="T138">
        <v>1189.9176050000001</v>
      </c>
      <c r="U138">
        <v>227.167316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1.2415000000000001E-2</v>
      </c>
      <c r="AG138">
        <v>1.1E-5</v>
      </c>
      <c r="AH138" t="s">
        <v>11</v>
      </c>
      <c r="AI138">
        <v>0.98284199999999999</v>
      </c>
      <c r="AJ138">
        <v>2.1999999999999999E-5</v>
      </c>
      <c r="AK138" t="s">
        <v>12</v>
      </c>
      <c r="AL138">
        <v>0</v>
      </c>
      <c r="AM138">
        <v>0</v>
      </c>
    </row>
    <row r="139" spans="1:39" x14ac:dyDescent="0.25">
      <c r="A139" t="s">
        <v>96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1688.852568</v>
      </c>
      <c r="I139">
        <v>106.746634</v>
      </c>
      <c r="J139" t="s">
        <v>3</v>
      </c>
      <c r="K139">
        <v>1309.6122439999999</v>
      </c>
      <c r="L139">
        <v>104.983107</v>
      </c>
      <c r="M139" t="s">
        <v>4</v>
      </c>
      <c r="N139">
        <v>420.30167499999999</v>
      </c>
      <c r="O139">
        <v>2.9687920000000001</v>
      </c>
      <c r="P139" t="s">
        <v>5</v>
      </c>
      <c r="Q139">
        <v>810.05719399999998</v>
      </c>
      <c r="R139">
        <v>202.769296</v>
      </c>
      <c r="S139" t="s">
        <v>6</v>
      </c>
      <c r="T139">
        <v>1259.827532</v>
      </c>
      <c r="U139">
        <v>251.242255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1.2333E-2</v>
      </c>
      <c r="AG139">
        <v>7.9999999999999996E-6</v>
      </c>
      <c r="AH139" t="s">
        <v>11</v>
      </c>
      <c r="AI139">
        <v>0.98284300000000002</v>
      </c>
      <c r="AJ139">
        <v>2.1999999999999999E-5</v>
      </c>
      <c r="AK139" t="s">
        <v>12</v>
      </c>
      <c r="AL139">
        <v>0</v>
      </c>
      <c r="AM139">
        <v>0</v>
      </c>
    </row>
    <row r="140" spans="1:39" x14ac:dyDescent="0.25">
      <c r="A140" t="s">
        <v>96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1782.729036</v>
      </c>
      <c r="I140">
        <v>117.66727299999999</v>
      </c>
      <c r="J140" t="s">
        <v>3</v>
      </c>
      <c r="K140">
        <v>1382.4292820000001</v>
      </c>
      <c r="L140">
        <v>116.099768</v>
      </c>
      <c r="M140" t="s">
        <v>4</v>
      </c>
      <c r="N140">
        <v>443.63562100000001</v>
      </c>
      <c r="O140">
        <v>3.24621</v>
      </c>
      <c r="P140" t="s">
        <v>5</v>
      </c>
      <c r="Q140">
        <v>855.08248700000001</v>
      </c>
      <c r="R140">
        <v>219.919037</v>
      </c>
      <c r="S140" t="s">
        <v>6</v>
      </c>
      <c r="T140">
        <v>1329.7630320000001</v>
      </c>
      <c r="U140">
        <v>272.31546100000003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1.2330000000000001E-2</v>
      </c>
      <c r="AG140">
        <v>7.9999999999999996E-6</v>
      </c>
      <c r="AH140" t="s">
        <v>11</v>
      </c>
      <c r="AI140">
        <v>0.98285999999999996</v>
      </c>
      <c r="AJ140">
        <v>2.0999999999999999E-5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96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1876.584775</v>
      </c>
      <c r="I141">
        <v>129.26021700000001</v>
      </c>
      <c r="J141" t="s">
        <v>3</v>
      </c>
      <c r="K141">
        <v>1455.209128</v>
      </c>
      <c r="L141">
        <v>127.28093</v>
      </c>
      <c r="M141" t="s">
        <v>4</v>
      </c>
      <c r="N141">
        <v>466.99286899999998</v>
      </c>
      <c r="O141">
        <v>3.5523400000000001</v>
      </c>
      <c r="P141" t="s">
        <v>5</v>
      </c>
      <c r="Q141">
        <v>900.17411300000003</v>
      </c>
      <c r="R141">
        <v>238.324904</v>
      </c>
      <c r="S141" t="s">
        <v>6</v>
      </c>
      <c r="T141">
        <v>1399.8307669999999</v>
      </c>
      <c r="U141">
        <v>297.04638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1.2324E-2</v>
      </c>
      <c r="AG141">
        <v>7.9999999999999996E-6</v>
      </c>
      <c r="AH141" t="s">
        <v>11</v>
      </c>
      <c r="AI141">
        <v>0.98285999999999996</v>
      </c>
      <c r="AJ141">
        <v>2.0999999999999999E-5</v>
      </c>
      <c r="AK141" t="s">
        <v>12</v>
      </c>
      <c r="AL141">
        <v>0</v>
      </c>
      <c r="AM141">
        <v>0</v>
      </c>
    </row>
    <row r="142" spans="1:39" x14ac:dyDescent="0.25">
      <c r="A142" t="s">
        <v>84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32767</v>
      </c>
      <c r="AG142">
        <v>0</v>
      </c>
      <c r="AH142" t="s">
        <v>11</v>
      </c>
      <c r="AI142">
        <v>-32767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84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32767</v>
      </c>
      <c r="AG143">
        <v>0</v>
      </c>
      <c r="AH143" t="s">
        <v>11</v>
      </c>
      <c r="AI143">
        <v>-32767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84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32767</v>
      </c>
      <c r="AG144">
        <v>0</v>
      </c>
      <c r="AH144" t="s">
        <v>11</v>
      </c>
      <c r="AI144">
        <v>-32767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84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32767</v>
      </c>
      <c r="AG145">
        <v>0</v>
      </c>
      <c r="AH145" t="s">
        <v>11</v>
      </c>
      <c r="AI145">
        <v>-32767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84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32767</v>
      </c>
      <c r="AG146">
        <v>0</v>
      </c>
      <c r="AH146" t="s">
        <v>11</v>
      </c>
      <c r="AI146">
        <v>-32767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84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32767</v>
      </c>
      <c r="AG147">
        <v>0</v>
      </c>
      <c r="AH147" t="s">
        <v>11</v>
      </c>
      <c r="AI147">
        <v>-32767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84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32767</v>
      </c>
      <c r="AG148">
        <v>0</v>
      </c>
      <c r="AH148" t="s">
        <v>11</v>
      </c>
      <c r="AI148">
        <v>-32767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84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32767</v>
      </c>
      <c r="AG149">
        <v>0</v>
      </c>
      <c r="AH149" t="s">
        <v>11</v>
      </c>
      <c r="AI149">
        <v>-32767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84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32767</v>
      </c>
      <c r="AG150">
        <v>0</v>
      </c>
      <c r="AH150" t="s">
        <v>11</v>
      </c>
      <c r="AI150">
        <v>-32767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84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32767</v>
      </c>
      <c r="AG151">
        <v>0</v>
      </c>
      <c r="AH151" t="s">
        <v>11</v>
      </c>
      <c r="AI151">
        <v>-32767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84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32767</v>
      </c>
      <c r="AG152">
        <v>0</v>
      </c>
      <c r="AH152" t="s">
        <v>11</v>
      </c>
      <c r="AI152">
        <v>-32767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84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32767</v>
      </c>
      <c r="AG153">
        <v>0</v>
      </c>
      <c r="AH153" t="s">
        <v>11</v>
      </c>
      <c r="AI153">
        <v>-32767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84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32767</v>
      </c>
      <c r="AG154">
        <v>0</v>
      </c>
      <c r="AH154" t="s">
        <v>11</v>
      </c>
      <c r="AI154">
        <v>-32767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84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32767</v>
      </c>
      <c r="AG155">
        <v>0</v>
      </c>
      <c r="AH155" t="s">
        <v>11</v>
      </c>
      <c r="AI155">
        <v>-32767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84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32767</v>
      </c>
      <c r="AG156">
        <v>0</v>
      </c>
      <c r="AH156" t="s">
        <v>11</v>
      </c>
      <c r="AI156">
        <v>-32767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84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32767</v>
      </c>
      <c r="AG157">
        <v>0</v>
      </c>
      <c r="AH157" t="s">
        <v>11</v>
      </c>
      <c r="AI157">
        <v>-32767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84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32767</v>
      </c>
      <c r="AG158">
        <v>0</v>
      </c>
      <c r="AH158" t="s">
        <v>11</v>
      </c>
      <c r="AI158">
        <v>-32767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84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32767</v>
      </c>
      <c r="AG159">
        <v>0</v>
      </c>
      <c r="AH159" t="s">
        <v>11</v>
      </c>
      <c r="AI159">
        <v>-32767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84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32767</v>
      </c>
      <c r="AG160">
        <v>0</v>
      </c>
      <c r="AH160" t="s">
        <v>11</v>
      </c>
      <c r="AI160">
        <v>-32767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84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32767</v>
      </c>
      <c r="AG161">
        <v>0</v>
      </c>
      <c r="AH161" t="s">
        <v>11</v>
      </c>
      <c r="AI161">
        <v>-32767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56.293745999999999</v>
      </c>
      <c r="I162">
        <v>1.7950000000000001E-2</v>
      </c>
      <c r="J162" t="s">
        <v>3</v>
      </c>
      <c r="K162">
        <v>15.083717</v>
      </c>
      <c r="L162">
        <v>4.8000000000000001E-5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112.640399</v>
      </c>
      <c r="I163">
        <v>3.8596999999999999E-2</v>
      </c>
      <c r="J163" t="s">
        <v>3</v>
      </c>
      <c r="K163">
        <v>30.167012</v>
      </c>
      <c r="L163">
        <v>1.4300000000000001E-4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168.998493</v>
      </c>
      <c r="I164">
        <v>6.6994999999999999E-2</v>
      </c>
      <c r="J164" t="s">
        <v>3</v>
      </c>
      <c r="K164">
        <v>45.248981999999998</v>
      </c>
      <c r="L164">
        <v>2.4899999999999998E-4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225.348939</v>
      </c>
      <c r="I165">
        <v>0.1177</v>
      </c>
      <c r="J165" t="s">
        <v>3</v>
      </c>
      <c r="K165">
        <v>60.330981000000001</v>
      </c>
      <c r="L165">
        <v>3.7100000000000002E-4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281.721542</v>
      </c>
      <c r="I166">
        <v>0.187274</v>
      </c>
      <c r="J166" t="s">
        <v>3</v>
      </c>
      <c r="K166">
        <v>75.415944999999994</v>
      </c>
      <c r="L166">
        <v>5.7600000000000001E-4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338.08434899999997</v>
      </c>
      <c r="I167">
        <v>0.270314</v>
      </c>
      <c r="J167" t="s">
        <v>3</v>
      </c>
      <c r="K167">
        <v>90.502441000000005</v>
      </c>
      <c r="L167">
        <v>6.9700000000000003E-4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394.510965</v>
      </c>
      <c r="I168">
        <v>0.36622300000000002</v>
      </c>
      <c r="J168" t="s">
        <v>3</v>
      </c>
      <c r="K168">
        <v>105.589643</v>
      </c>
      <c r="L168">
        <v>9.5500000000000001E-4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450.894766</v>
      </c>
      <c r="I169">
        <v>0.46222200000000002</v>
      </c>
      <c r="J169" t="s">
        <v>3</v>
      </c>
      <c r="K169">
        <v>120.67805799999999</v>
      </c>
      <c r="L169">
        <v>1.0870000000000001E-3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507.26232499999998</v>
      </c>
      <c r="I170">
        <v>0.56643900000000003</v>
      </c>
      <c r="J170" t="s">
        <v>3</v>
      </c>
      <c r="K170">
        <v>135.76684299999999</v>
      </c>
      <c r="L170">
        <v>1.32E-3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563.64425200000005</v>
      </c>
      <c r="I171">
        <v>0.69096100000000005</v>
      </c>
      <c r="J171" t="s">
        <v>3</v>
      </c>
      <c r="K171">
        <v>150.85946000000001</v>
      </c>
      <c r="L171">
        <v>1.753E-3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620.04729899999995</v>
      </c>
      <c r="I172">
        <v>0.80101299999999998</v>
      </c>
      <c r="J172" t="s">
        <v>3</v>
      </c>
      <c r="K172">
        <v>165.949804</v>
      </c>
      <c r="L172">
        <v>2.4910000000000002E-3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676.44392800000003</v>
      </c>
      <c r="I173">
        <v>0.85523199999999999</v>
      </c>
      <c r="J173" t="s">
        <v>3</v>
      </c>
      <c r="K173">
        <v>181.042744</v>
      </c>
      <c r="L173">
        <v>2.65E-3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732.80282</v>
      </c>
      <c r="I174">
        <v>0.92030999999999996</v>
      </c>
      <c r="J174" t="s">
        <v>3</v>
      </c>
      <c r="K174">
        <v>196.13860299999999</v>
      </c>
      <c r="L174">
        <v>3.1819999999999999E-3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789.21077500000001</v>
      </c>
      <c r="I175">
        <v>1.039701</v>
      </c>
      <c r="J175" t="s">
        <v>3</v>
      </c>
      <c r="K175">
        <v>211.2379</v>
      </c>
      <c r="L175">
        <v>3.6610000000000002E-3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845.59031200000004</v>
      </c>
      <c r="I176">
        <v>1.132531</v>
      </c>
      <c r="J176" t="s">
        <v>3</v>
      </c>
      <c r="K176">
        <v>226.33570900000001</v>
      </c>
      <c r="L176">
        <v>4.3270000000000001E-3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901.96479499999998</v>
      </c>
      <c r="I177">
        <v>1.288157</v>
      </c>
      <c r="J177" t="s">
        <v>3</v>
      </c>
      <c r="K177">
        <v>241.43073899999999</v>
      </c>
      <c r="L177">
        <v>5.1770000000000002E-3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958.35184000000004</v>
      </c>
      <c r="I178">
        <v>1.425999</v>
      </c>
      <c r="J178" t="s">
        <v>3</v>
      </c>
      <c r="K178">
        <v>256.53231099999999</v>
      </c>
      <c r="L178">
        <v>6.2469999999999999E-3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1014.742406</v>
      </c>
      <c r="I179">
        <v>1.4971159999999999</v>
      </c>
      <c r="J179" t="s">
        <v>3</v>
      </c>
      <c r="K179">
        <v>271.63419499999998</v>
      </c>
      <c r="L179">
        <v>7.2830000000000004E-3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1071.1192550000001</v>
      </c>
      <c r="I180">
        <v>1.530813</v>
      </c>
      <c r="J180" t="s">
        <v>3</v>
      </c>
      <c r="K180">
        <v>286.739082</v>
      </c>
      <c r="L180">
        <v>8.1150000000000007E-3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1127.520937</v>
      </c>
      <c r="I181">
        <v>1.679073</v>
      </c>
      <c r="J181" t="s">
        <v>3</v>
      </c>
      <c r="K181">
        <v>301.84419200000002</v>
      </c>
      <c r="L181">
        <v>9.6120000000000008E-3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46.954906999999999</v>
      </c>
      <c r="I182">
        <v>1.5351999999999999E-2</v>
      </c>
      <c r="J182" t="s">
        <v>3</v>
      </c>
      <c r="K182">
        <v>5.4271799999999999</v>
      </c>
      <c r="L182">
        <v>2.3E-5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93.928516000000002</v>
      </c>
      <c r="I183">
        <v>3.9406999999999998E-2</v>
      </c>
      <c r="J183" t="s">
        <v>3</v>
      </c>
      <c r="K183">
        <v>10.854789</v>
      </c>
      <c r="L183">
        <v>6.2000000000000003E-5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140.90464399999999</v>
      </c>
      <c r="I184">
        <v>5.3823000000000003E-2</v>
      </c>
      <c r="J184" t="s">
        <v>3</v>
      </c>
      <c r="K184">
        <v>16.280909000000001</v>
      </c>
      <c r="L184">
        <v>1.05E-4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187.94470200000001</v>
      </c>
      <c r="I185">
        <v>9.4691999999999998E-2</v>
      </c>
      <c r="J185" t="s">
        <v>3</v>
      </c>
      <c r="K185">
        <v>21.708051999999999</v>
      </c>
      <c r="L185">
        <v>1.76E-4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235.00688700000001</v>
      </c>
      <c r="I186">
        <v>0.13936599999999999</v>
      </c>
      <c r="J186" t="s">
        <v>3</v>
      </c>
      <c r="K186">
        <v>27.135715999999999</v>
      </c>
      <c r="L186">
        <v>2.81E-4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282.05769500000002</v>
      </c>
      <c r="I187">
        <v>0.229487</v>
      </c>
      <c r="J187" t="s">
        <v>3</v>
      </c>
      <c r="K187">
        <v>32.562139999999999</v>
      </c>
      <c r="L187">
        <v>4.2299999999999998E-4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329.094199</v>
      </c>
      <c r="I188">
        <v>0.28453299999999998</v>
      </c>
      <c r="J188" t="s">
        <v>3</v>
      </c>
      <c r="K188">
        <v>37.989463000000001</v>
      </c>
      <c r="L188">
        <v>6.0999999999999997E-4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376.109396</v>
      </c>
      <c r="I189">
        <v>0.376836</v>
      </c>
      <c r="J189" t="s">
        <v>3</v>
      </c>
      <c r="K189">
        <v>43.418174</v>
      </c>
      <c r="L189">
        <v>8.4199999999999998E-4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423.15572900000001</v>
      </c>
      <c r="I190">
        <v>0.470719</v>
      </c>
      <c r="J190" t="s">
        <v>3</v>
      </c>
      <c r="K190">
        <v>48.846321000000003</v>
      </c>
      <c r="L190">
        <v>1.06E-3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470.20178800000002</v>
      </c>
      <c r="I191">
        <v>0.60302500000000003</v>
      </c>
      <c r="J191" t="s">
        <v>3</v>
      </c>
      <c r="K191">
        <v>54.273437000000001</v>
      </c>
      <c r="L191">
        <v>1.3029999999999999E-3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517.25497299999995</v>
      </c>
      <c r="I192">
        <v>0.70242199999999999</v>
      </c>
      <c r="J192" t="s">
        <v>3</v>
      </c>
      <c r="K192">
        <v>59.700963000000002</v>
      </c>
      <c r="L192">
        <v>1.614E-3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564.29755499999999</v>
      </c>
      <c r="I193">
        <v>0.85506199999999999</v>
      </c>
      <c r="J193" t="s">
        <v>3</v>
      </c>
      <c r="K193">
        <v>65.127938</v>
      </c>
      <c r="L193">
        <v>1.8799999999999999E-3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611.32543899999996</v>
      </c>
      <c r="I194">
        <v>1.038934</v>
      </c>
      <c r="J194" t="s">
        <v>3</v>
      </c>
      <c r="K194">
        <v>70.555104</v>
      </c>
      <c r="L194">
        <v>2.3E-3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658.36421499999994</v>
      </c>
      <c r="I195">
        <v>1.2194160000000001</v>
      </c>
      <c r="J195" t="s">
        <v>3</v>
      </c>
      <c r="K195">
        <v>75.982979999999998</v>
      </c>
      <c r="L195">
        <v>2.6930000000000001E-3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705.37851799999999</v>
      </c>
      <c r="I196">
        <v>1.3730009999999999</v>
      </c>
      <c r="J196" t="s">
        <v>3</v>
      </c>
      <c r="K196">
        <v>81.410528999999997</v>
      </c>
      <c r="L196">
        <v>3.1050000000000001E-3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752.41183699999999</v>
      </c>
      <c r="I197">
        <v>1.571491</v>
      </c>
      <c r="J197" t="s">
        <v>3</v>
      </c>
      <c r="K197">
        <v>86.837787000000006</v>
      </c>
      <c r="L197">
        <v>3.4889999999999999E-3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799.43394799999999</v>
      </c>
      <c r="I198">
        <v>1.737557</v>
      </c>
      <c r="J198" t="s">
        <v>3</v>
      </c>
      <c r="K198">
        <v>92.266182999999998</v>
      </c>
      <c r="L198">
        <v>4.0049999999999999E-3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846.42840799999999</v>
      </c>
      <c r="I199">
        <v>1.9451320000000001</v>
      </c>
      <c r="J199" t="s">
        <v>3</v>
      </c>
      <c r="K199">
        <v>97.693515000000005</v>
      </c>
      <c r="L199">
        <v>4.5459999999999997E-3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893.44893200000001</v>
      </c>
      <c r="I200">
        <v>2.1088480000000001</v>
      </c>
      <c r="J200" t="s">
        <v>3</v>
      </c>
      <c r="K200">
        <v>103.120726</v>
      </c>
      <c r="L200">
        <v>5.2199999999999998E-3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940.47718099999997</v>
      </c>
      <c r="I201">
        <v>2.2999779999999999</v>
      </c>
      <c r="J201" t="s">
        <v>3</v>
      </c>
      <c r="K201">
        <v>108.54717100000001</v>
      </c>
      <c r="L201">
        <v>5.8110000000000002E-3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85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93.743966999999998</v>
      </c>
      <c r="I202">
        <v>1.4557E-2</v>
      </c>
      <c r="J202" t="s">
        <v>3</v>
      </c>
      <c r="K202">
        <v>51.962798999999997</v>
      </c>
      <c r="L202">
        <v>1.94E-4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187.67520099999999</v>
      </c>
      <c r="I203">
        <v>5.0391999999999999E-2</v>
      </c>
      <c r="J203" t="s">
        <v>3</v>
      </c>
      <c r="K203">
        <v>103.92729300000001</v>
      </c>
      <c r="L203">
        <v>5.7399999999999997E-4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281.63831099999999</v>
      </c>
      <c r="I204">
        <v>0.113261</v>
      </c>
      <c r="J204" t="s">
        <v>3</v>
      </c>
      <c r="K204">
        <v>155.911115</v>
      </c>
      <c r="L204">
        <v>1.0610000000000001E-3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375.60754200000002</v>
      </c>
      <c r="I205">
        <v>0.195434</v>
      </c>
      <c r="J205" t="s">
        <v>3</v>
      </c>
      <c r="K205">
        <v>207.90568099999999</v>
      </c>
      <c r="L205">
        <v>1.8010000000000001E-3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469.56554799999998</v>
      </c>
      <c r="I206">
        <v>0.22755400000000001</v>
      </c>
      <c r="J206" t="s">
        <v>3</v>
      </c>
      <c r="K206">
        <v>259.90731599999998</v>
      </c>
      <c r="L206">
        <v>2.4719999999999998E-3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563.54001000000005</v>
      </c>
      <c r="I207">
        <v>0.288744</v>
      </c>
      <c r="J207" t="s">
        <v>3</v>
      </c>
      <c r="K207">
        <v>311.91268600000001</v>
      </c>
      <c r="L207">
        <v>3.6089999999999998E-3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657.53337999999997</v>
      </c>
      <c r="I208">
        <v>0.37521300000000002</v>
      </c>
      <c r="J208" t="s">
        <v>3</v>
      </c>
      <c r="K208">
        <v>363.91901200000001</v>
      </c>
      <c r="L208">
        <v>4.646E-3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751.49430500000005</v>
      </c>
      <c r="I209">
        <v>0.45488200000000001</v>
      </c>
      <c r="J209" t="s">
        <v>3</v>
      </c>
      <c r="K209">
        <v>415.93155899999999</v>
      </c>
      <c r="L209">
        <v>5.9779999999999998E-3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845.46268399999997</v>
      </c>
      <c r="I210">
        <v>0.57570699999999997</v>
      </c>
      <c r="J210" t="s">
        <v>3</v>
      </c>
      <c r="K210">
        <v>467.94361600000002</v>
      </c>
      <c r="L210">
        <v>7.4139999999999996E-3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939.42517099999998</v>
      </c>
      <c r="I211">
        <v>0.66211100000000001</v>
      </c>
      <c r="J211" t="s">
        <v>3</v>
      </c>
      <c r="K211">
        <v>519.95876099999998</v>
      </c>
      <c r="L211">
        <v>8.7170000000000008E-3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1033.4243630000001</v>
      </c>
      <c r="I212">
        <v>0.77683800000000003</v>
      </c>
      <c r="J212" t="s">
        <v>3</v>
      </c>
      <c r="K212">
        <v>571.97693100000004</v>
      </c>
      <c r="L212">
        <v>1.013E-2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1127.424675</v>
      </c>
      <c r="I213">
        <v>0.91061499999999995</v>
      </c>
      <c r="J213" t="s">
        <v>3</v>
      </c>
      <c r="K213">
        <v>623.99761100000001</v>
      </c>
      <c r="L213">
        <v>1.1672999999999999E-2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1221.4165410000001</v>
      </c>
      <c r="I214">
        <v>1.038297</v>
      </c>
      <c r="J214" t="s">
        <v>3</v>
      </c>
      <c r="K214">
        <v>676.02232400000003</v>
      </c>
      <c r="L214">
        <v>1.3646999999999999E-2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1315.427334</v>
      </c>
      <c r="I215">
        <v>1.1429819999999999</v>
      </c>
      <c r="J215" t="s">
        <v>3</v>
      </c>
      <c r="K215">
        <v>728.04778899999997</v>
      </c>
      <c r="L215">
        <v>1.6539000000000002E-2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1409.3987569999999</v>
      </c>
      <c r="I216">
        <v>1.2672730000000001</v>
      </c>
      <c r="J216" t="s">
        <v>3</v>
      </c>
      <c r="K216">
        <v>780.07700899999998</v>
      </c>
      <c r="L216">
        <v>1.8733E-2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1503.4022170000001</v>
      </c>
      <c r="I217">
        <v>1.3318460000000001</v>
      </c>
      <c r="J217" t="s">
        <v>3</v>
      </c>
      <c r="K217">
        <v>832.10976600000004</v>
      </c>
      <c r="L217">
        <v>2.0261999999999999E-2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1597.401355</v>
      </c>
      <c r="I218">
        <v>1.4334560000000001</v>
      </c>
      <c r="J218" t="s">
        <v>3</v>
      </c>
      <c r="K218">
        <v>884.14202299999999</v>
      </c>
      <c r="L218">
        <v>2.2762999999999999E-2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1691.4150999999999</v>
      </c>
      <c r="I219">
        <v>1.5516430000000001</v>
      </c>
      <c r="J219" t="s">
        <v>3</v>
      </c>
      <c r="K219">
        <v>936.18112399999995</v>
      </c>
      <c r="L219">
        <v>2.5190000000000001E-2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1785.4448950000001</v>
      </c>
      <c r="I220">
        <v>1.6714370000000001</v>
      </c>
      <c r="J220" t="s">
        <v>3</v>
      </c>
      <c r="K220">
        <v>988.22365000000002</v>
      </c>
      <c r="L220">
        <v>2.7632E-2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1879.443311</v>
      </c>
      <c r="I221">
        <v>1.851253</v>
      </c>
      <c r="J221" t="s">
        <v>3</v>
      </c>
      <c r="K221">
        <v>1040.2690279999999</v>
      </c>
      <c r="L221">
        <v>2.9707999999999998E-2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86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90.813928000000004</v>
      </c>
      <c r="I222">
        <v>1.6497999999999999E-2</v>
      </c>
      <c r="J222" t="s">
        <v>3</v>
      </c>
      <c r="K222">
        <v>48.983629999999998</v>
      </c>
      <c r="L222">
        <v>1.1900000000000001E-4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86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181.803618</v>
      </c>
      <c r="I223">
        <v>3.7407999999999997E-2</v>
      </c>
      <c r="J223" t="s">
        <v>3</v>
      </c>
      <c r="K223">
        <v>97.948015999999996</v>
      </c>
      <c r="L223">
        <v>4.3899999999999999E-4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86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272.78098599999998</v>
      </c>
      <c r="I224">
        <v>6.5218999999999999E-2</v>
      </c>
      <c r="J224" t="s">
        <v>3</v>
      </c>
      <c r="K224">
        <v>146.911407</v>
      </c>
      <c r="L224">
        <v>9.6199999999999996E-4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86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363.78060799999997</v>
      </c>
      <c r="I225">
        <v>0.11017</v>
      </c>
      <c r="J225" t="s">
        <v>3</v>
      </c>
      <c r="K225">
        <v>195.87507400000001</v>
      </c>
      <c r="L225">
        <v>1.6230000000000001E-3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86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454.81119000000001</v>
      </c>
      <c r="I226">
        <v>0.13256599999999999</v>
      </c>
      <c r="J226" t="s">
        <v>3</v>
      </c>
      <c r="K226">
        <v>244.838098</v>
      </c>
      <c r="L226">
        <v>2.5140000000000002E-3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86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545.81315300000006</v>
      </c>
      <c r="I227">
        <v>0.19056300000000001</v>
      </c>
      <c r="J227" t="s">
        <v>3</v>
      </c>
      <c r="K227">
        <v>293.80175400000002</v>
      </c>
      <c r="L227">
        <v>3.6489999999999999E-3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86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636.80212500000005</v>
      </c>
      <c r="I228">
        <v>0.24432499999999999</v>
      </c>
      <c r="J228" t="s">
        <v>3</v>
      </c>
      <c r="K228">
        <v>342.76560999999998</v>
      </c>
      <c r="L228">
        <v>4.9090000000000002E-3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86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727.78693499999997</v>
      </c>
      <c r="I229">
        <v>0.28325800000000001</v>
      </c>
      <c r="J229" t="s">
        <v>3</v>
      </c>
      <c r="K229">
        <v>391.72895799999998</v>
      </c>
      <c r="L229">
        <v>6.2529999999999999E-3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86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818.79090499999995</v>
      </c>
      <c r="I230">
        <v>0.33342300000000002</v>
      </c>
      <c r="J230" t="s">
        <v>3</v>
      </c>
      <c r="K230">
        <v>440.69225799999998</v>
      </c>
      <c r="L230">
        <v>7.7640000000000001E-3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86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909.78469199999995</v>
      </c>
      <c r="I231">
        <v>0.35876000000000002</v>
      </c>
      <c r="J231" t="s">
        <v>3</v>
      </c>
      <c r="K231">
        <v>489.65513600000003</v>
      </c>
      <c r="L231">
        <v>9.6190000000000008E-3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86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1000.776252</v>
      </c>
      <c r="I232">
        <v>0.42666900000000002</v>
      </c>
      <c r="J232" t="s">
        <v>3</v>
      </c>
      <c r="K232">
        <v>538.618472</v>
      </c>
      <c r="L232">
        <v>1.1551000000000001E-2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86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1091.7840430000001</v>
      </c>
      <c r="I233">
        <v>0.53586400000000001</v>
      </c>
      <c r="J233" t="s">
        <v>3</v>
      </c>
      <c r="K233">
        <v>587.58227499999998</v>
      </c>
      <c r="L233">
        <v>1.3849E-2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86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1182.7893650000001</v>
      </c>
      <c r="I234">
        <v>0.60838800000000004</v>
      </c>
      <c r="J234" t="s">
        <v>3</v>
      </c>
      <c r="K234">
        <v>636.54536599999994</v>
      </c>
      <c r="L234">
        <v>1.6167999999999998E-2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86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1273.7728440000001</v>
      </c>
      <c r="I235">
        <v>0.73841299999999999</v>
      </c>
      <c r="J235" t="s">
        <v>3</v>
      </c>
      <c r="K235">
        <v>685.50877000000003</v>
      </c>
      <c r="L235">
        <v>1.8584E-2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86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1364.7779350000001</v>
      </c>
      <c r="I236">
        <v>0.82524699999999995</v>
      </c>
      <c r="J236" t="s">
        <v>3</v>
      </c>
      <c r="K236">
        <v>734.47135700000001</v>
      </c>
      <c r="L236">
        <v>2.1276E-2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86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1455.776079</v>
      </c>
      <c r="I237">
        <v>0.88270300000000002</v>
      </c>
      <c r="J237" t="s">
        <v>3</v>
      </c>
      <c r="K237">
        <v>783.43424100000004</v>
      </c>
      <c r="L237">
        <v>2.4766E-2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86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1546.7538569999999</v>
      </c>
      <c r="I238">
        <v>0.94125599999999998</v>
      </c>
      <c r="J238" t="s">
        <v>3</v>
      </c>
      <c r="K238">
        <v>832.39838499999996</v>
      </c>
      <c r="L238">
        <v>2.8206999999999999E-2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86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1637.7349999999999</v>
      </c>
      <c r="I239">
        <v>1.0029410000000001</v>
      </c>
      <c r="J239" t="s">
        <v>3</v>
      </c>
      <c r="K239">
        <v>881.36109399999998</v>
      </c>
      <c r="L239">
        <v>3.1570000000000001E-2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86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1728.746721</v>
      </c>
      <c r="I240">
        <v>1.0830770000000001</v>
      </c>
      <c r="J240" t="s">
        <v>3</v>
      </c>
      <c r="K240">
        <v>930.32355800000005</v>
      </c>
      <c r="L240">
        <v>3.5506000000000003E-2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86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1819.7572190000001</v>
      </c>
      <c r="I241">
        <v>1.172015</v>
      </c>
      <c r="J241" t="s">
        <v>3</v>
      </c>
      <c r="K241">
        <v>979.28645500000005</v>
      </c>
      <c r="L241">
        <v>3.9583E-2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97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96.257013000000001</v>
      </c>
      <c r="I242">
        <v>1.2227E-2</v>
      </c>
      <c r="J242" t="s">
        <v>3</v>
      </c>
      <c r="K242">
        <v>51.919156999999998</v>
      </c>
      <c r="L242">
        <v>7.1000000000000005E-5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97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192.67325700000001</v>
      </c>
      <c r="I243">
        <v>3.7123999999999997E-2</v>
      </c>
      <c r="J243" t="s">
        <v>3</v>
      </c>
      <c r="K243">
        <v>103.843872</v>
      </c>
      <c r="L243">
        <v>1.6799999999999999E-4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97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289.102012</v>
      </c>
      <c r="I244">
        <v>6.5914E-2</v>
      </c>
      <c r="J244" t="s">
        <v>3</v>
      </c>
      <c r="K244">
        <v>155.78565</v>
      </c>
      <c r="L244">
        <v>2.0100000000000001E-4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97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385.56437599999998</v>
      </c>
      <c r="I245">
        <v>0.10574799999999999</v>
      </c>
      <c r="J245" t="s">
        <v>3</v>
      </c>
      <c r="K245">
        <v>207.74054599999999</v>
      </c>
      <c r="L245">
        <v>2.7599999999999999E-4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97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482.06051500000001</v>
      </c>
      <c r="I246">
        <v>0.19055</v>
      </c>
      <c r="J246" t="s">
        <v>3</v>
      </c>
      <c r="K246">
        <v>259.70199200000002</v>
      </c>
      <c r="L246">
        <v>3.9599999999999998E-4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97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578.54246799999999</v>
      </c>
      <c r="I247">
        <v>0.29619600000000001</v>
      </c>
      <c r="J247" t="s">
        <v>3</v>
      </c>
      <c r="K247">
        <v>311.66661699999997</v>
      </c>
      <c r="L247">
        <v>4.2900000000000002E-4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97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675.00600199999997</v>
      </c>
      <c r="I248">
        <v>0.40718100000000002</v>
      </c>
      <c r="J248" t="s">
        <v>3</v>
      </c>
      <c r="K248">
        <v>363.63491099999999</v>
      </c>
      <c r="L248">
        <v>4.9299999999999995E-4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97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771.47310300000004</v>
      </c>
      <c r="I249">
        <v>0.50085100000000005</v>
      </c>
      <c r="J249" t="s">
        <v>3</v>
      </c>
      <c r="K249">
        <v>415.60601800000001</v>
      </c>
      <c r="L249">
        <v>5.8900000000000001E-4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97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867.97513700000002</v>
      </c>
      <c r="I250">
        <v>0.60334600000000005</v>
      </c>
      <c r="J250" t="s">
        <v>3</v>
      </c>
      <c r="K250">
        <v>467.57997599999999</v>
      </c>
      <c r="L250">
        <v>7.3999999999999999E-4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97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964.46799699999997</v>
      </c>
      <c r="I251">
        <v>0.67400400000000005</v>
      </c>
      <c r="J251" t="s">
        <v>3</v>
      </c>
      <c r="K251">
        <v>519.55600800000002</v>
      </c>
      <c r="L251">
        <v>7.3499999999999998E-4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97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1060.9302829999999</v>
      </c>
      <c r="I252">
        <v>0.75892999999999999</v>
      </c>
      <c r="J252" t="s">
        <v>3</v>
      </c>
      <c r="K252">
        <v>571.53405599999996</v>
      </c>
      <c r="L252">
        <v>8.5700000000000001E-4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97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1157.3932279999999</v>
      </c>
      <c r="I253">
        <v>0.82735000000000003</v>
      </c>
      <c r="J253" t="s">
        <v>3</v>
      </c>
      <c r="K253">
        <v>623.51404700000001</v>
      </c>
      <c r="L253">
        <v>9.1699999999999995E-4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97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1253.875986</v>
      </c>
      <c r="I254">
        <v>0.92563300000000004</v>
      </c>
      <c r="J254" t="s">
        <v>3</v>
      </c>
      <c r="K254">
        <v>675.49695999999994</v>
      </c>
      <c r="L254">
        <v>9.0799999999999995E-4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97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1350.360449</v>
      </c>
      <c r="I255">
        <v>1.0183340000000001</v>
      </c>
      <c r="J255" t="s">
        <v>3</v>
      </c>
      <c r="K255">
        <v>727.48087899999996</v>
      </c>
      <c r="L255">
        <v>9.4499999999999998E-4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97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1446.8399609999999</v>
      </c>
      <c r="I256">
        <v>1.0942259999999999</v>
      </c>
      <c r="J256" t="s">
        <v>3</v>
      </c>
      <c r="K256">
        <v>779.47401500000001</v>
      </c>
      <c r="L256">
        <v>1.08E-3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97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1543.3378049999999</v>
      </c>
      <c r="I257">
        <v>1.216361</v>
      </c>
      <c r="J257" t="s">
        <v>3</v>
      </c>
      <c r="K257">
        <v>831.46534199999996</v>
      </c>
      <c r="L257">
        <v>1.0889999999999999E-3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97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1639.8280689999999</v>
      </c>
      <c r="I258">
        <v>1.3164720000000001</v>
      </c>
      <c r="J258" t="s">
        <v>3</v>
      </c>
      <c r="K258">
        <v>883.46132899999998</v>
      </c>
      <c r="L258">
        <v>1.372E-3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97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1736.312007</v>
      </c>
      <c r="I259">
        <v>1.414639</v>
      </c>
      <c r="J259" t="s">
        <v>3</v>
      </c>
      <c r="K259">
        <v>935.45997999999997</v>
      </c>
      <c r="L259">
        <v>1.4610000000000001E-3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97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1832.807759</v>
      </c>
      <c r="I260">
        <v>1.57575</v>
      </c>
      <c r="J260" t="s">
        <v>3</v>
      </c>
      <c r="K260">
        <v>987.46171900000002</v>
      </c>
      <c r="L260">
        <v>1.6410000000000001E-3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97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1929.3325930000001</v>
      </c>
      <c r="I261">
        <v>1.709095</v>
      </c>
      <c r="J261" t="s">
        <v>3</v>
      </c>
      <c r="K261">
        <v>1039.46759</v>
      </c>
      <c r="L261">
        <v>1.4369999999999999E-3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18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51.086683999999998</v>
      </c>
      <c r="I262">
        <v>3.5813079999999999</v>
      </c>
      <c r="J262" t="s">
        <v>3</v>
      </c>
      <c r="K262">
        <v>50.191468</v>
      </c>
      <c r="L262">
        <v>3.5036670000000001</v>
      </c>
      <c r="M262" t="s">
        <v>4</v>
      </c>
      <c r="N262">
        <v>2.10683</v>
      </c>
      <c r="O262">
        <v>9.4540000000000006E-3</v>
      </c>
      <c r="P262" t="s">
        <v>5</v>
      </c>
      <c r="Q262">
        <v>7.3187569999999997</v>
      </c>
      <c r="R262">
        <v>0.13284299999999999</v>
      </c>
      <c r="S262" t="s">
        <v>6</v>
      </c>
      <c r="T262">
        <v>1.591045</v>
      </c>
      <c r="U262">
        <v>1.0949E-2</v>
      </c>
      <c r="V262" t="s">
        <v>7</v>
      </c>
      <c r="W262">
        <v>1.2291129999999999</v>
      </c>
      <c r="X262">
        <v>8.8909999999999996E-3</v>
      </c>
      <c r="Y262" t="s">
        <v>8</v>
      </c>
      <c r="Z262">
        <v>3.1823769999999998</v>
      </c>
      <c r="AA262">
        <v>4.7732999999999998E-2</v>
      </c>
      <c r="AB262" t="s">
        <v>9</v>
      </c>
      <c r="AC262">
        <v>39.848481999999997</v>
      </c>
      <c r="AD262">
        <v>2.2080419999999998</v>
      </c>
      <c r="AE262" t="s">
        <v>10</v>
      </c>
      <c r="AF262">
        <v>2.7067000000000001E-2</v>
      </c>
      <c r="AG262">
        <v>3.6999999999999998E-5</v>
      </c>
      <c r="AH262" t="s">
        <v>11</v>
      </c>
      <c r="AI262">
        <v>0.97438599999999997</v>
      </c>
      <c r="AJ262">
        <v>6.6000000000000005E-5</v>
      </c>
      <c r="AK262" t="s">
        <v>12</v>
      </c>
      <c r="AL262">
        <v>0</v>
      </c>
      <c r="AM262">
        <v>0</v>
      </c>
    </row>
    <row r="263" spans="1:39" x14ac:dyDescent="0.25">
      <c r="A263" t="s">
        <v>18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102.25111099999999</v>
      </c>
      <c r="I263">
        <v>12.752108</v>
      </c>
      <c r="J263" t="s">
        <v>3</v>
      </c>
      <c r="K263">
        <v>100.46419400000001</v>
      </c>
      <c r="L263">
        <v>12.407140999999999</v>
      </c>
      <c r="M263" t="s">
        <v>4</v>
      </c>
      <c r="N263">
        <v>4.1996440000000002</v>
      </c>
      <c r="O263">
        <v>1.6008999999999999E-2</v>
      </c>
      <c r="P263" t="s">
        <v>5</v>
      </c>
      <c r="Q263">
        <v>14.524520000000001</v>
      </c>
      <c r="R263">
        <v>0.54857999999999996</v>
      </c>
      <c r="S263" t="s">
        <v>6</v>
      </c>
      <c r="T263">
        <v>3.1666780000000001</v>
      </c>
      <c r="U263">
        <v>1.7337999999999999E-2</v>
      </c>
      <c r="V263" t="s">
        <v>7</v>
      </c>
      <c r="W263">
        <v>2.4587150000000002</v>
      </c>
      <c r="X263">
        <v>1.8252000000000001E-2</v>
      </c>
      <c r="Y263" t="s">
        <v>8</v>
      </c>
      <c r="Z263">
        <v>6.2602650000000004</v>
      </c>
      <c r="AA263">
        <v>0.23261000000000001</v>
      </c>
      <c r="AB263" t="s">
        <v>9</v>
      </c>
      <c r="AC263">
        <v>79.902855000000002</v>
      </c>
      <c r="AD263">
        <v>7.3484090000000002</v>
      </c>
      <c r="AE263" t="s">
        <v>10</v>
      </c>
      <c r="AF263">
        <v>2.3872999999999998E-2</v>
      </c>
      <c r="AG263">
        <v>5.1999999999999997E-5</v>
      </c>
      <c r="AH263" t="s">
        <v>11</v>
      </c>
      <c r="AI263">
        <v>0.97833899999999996</v>
      </c>
      <c r="AJ263">
        <v>2.0000000000000002E-5</v>
      </c>
      <c r="AK263" t="s">
        <v>12</v>
      </c>
      <c r="AL263">
        <v>0</v>
      </c>
      <c r="AM263">
        <v>0</v>
      </c>
    </row>
    <row r="264" spans="1:39" x14ac:dyDescent="0.25">
      <c r="A264" t="s">
        <v>18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153.115149</v>
      </c>
      <c r="I264">
        <v>26.226474</v>
      </c>
      <c r="J264" t="s">
        <v>3</v>
      </c>
      <c r="K264">
        <v>150.430905</v>
      </c>
      <c r="L264">
        <v>25.446086000000001</v>
      </c>
      <c r="M264" t="s">
        <v>4</v>
      </c>
      <c r="N264">
        <v>6.2978880000000004</v>
      </c>
      <c r="O264">
        <v>3.0238000000000001E-2</v>
      </c>
      <c r="P264" t="s">
        <v>5</v>
      </c>
      <c r="Q264">
        <v>21.651807000000002</v>
      </c>
      <c r="R264">
        <v>1.1908190000000001</v>
      </c>
      <c r="S264" t="s">
        <v>6</v>
      </c>
      <c r="T264">
        <v>4.7501670000000003</v>
      </c>
      <c r="U264">
        <v>2.7541E-2</v>
      </c>
      <c r="V264" t="s">
        <v>7</v>
      </c>
      <c r="W264">
        <v>3.6758479999999998</v>
      </c>
      <c r="X264">
        <v>3.7139999999999999E-2</v>
      </c>
      <c r="Y264" t="s">
        <v>8</v>
      </c>
      <c r="Z264">
        <v>9.277685</v>
      </c>
      <c r="AA264">
        <v>0.50529800000000002</v>
      </c>
      <c r="AB264" t="s">
        <v>9</v>
      </c>
      <c r="AC264">
        <v>119.72728600000001</v>
      </c>
      <c r="AD264">
        <v>14.363282999999999</v>
      </c>
      <c r="AE264" t="s">
        <v>10</v>
      </c>
      <c r="AF264">
        <v>2.1861999999999999E-2</v>
      </c>
      <c r="AG264">
        <v>5.5000000000000002E-5</v>
      </c>
      <c r="AH264" t="s">
        <v>11</v>
      </c>
      <c r="AI264">
        <v>0.97978799999999999</v>
      </c>
      <c r="AJ264">
        <v>1.0000000000000001E-5</v>
      </c>
      <c r="AK264" t="s">
        <v>12</v>
      </c>
      <c r="AL264">
        <v>0</v>
      </c>
      <c r="AM264">
        <v>0</v>
      </c>
    </row>
    <row r="265" spans="1:39" x14ac:dyDescent="0.25">
      <c r="A265" t="s">
        <v>18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203.87097900000001</v>
      </c>
      <c r="I265">
        <v>40.96855</v>
      </c>
      <c r="J265" t="s">
        <v>3</v>
      </c>
      <c r="K265">
        <v>200.299824</v>
      </c>
      <c r="L265">
        <v>39.752532000000002</v>
      </c>
      <c r="M265" t="s">
        <v>4</v>
      </c>
      <c r="N265">
        <v>8.3881019999999999</v>
      </c>
      <c r="O265">
        <v>4.8244000000000002E-2</v>
      </c>
      <c r="P265" t="s">
        <v>5</v>
      </c>
      <c r="Q265">
        <v>28.774273000000001</v>
      </c>
      <c r="R265">
        <v>1.91353</v>
      </c>
      <c r="S265" t="s">
        <v>6</v>
      </c>
      <c r="T265">
        <v>6.3203889999999996</v>
      </c>
      <c r="U265">
        <v>3.7663000000000002E-2</v>
      </c>
      <c r="V265" t="s">
        <v>7</v>
      </c>
      <c r="W265">
        <v>4.9055410000000004</v>
      </c>
      <c r="X265">
        <v>5.8983000000000001E-2</v>
      </c>
      <c r="Y265" t="s">
        <v>8</v>
      </c>
      <c r="Z265">
        <v>12.292517999999999</v>
      </c>
      <c r="AA265">
        <v>0.82308199999999998</v>
      </c>
      <c r="AB265" t="s">
        <v>9</v>
      </c>
      <c r="AC265">
        <v>159.470868</v>
      </c>
      <c r="AD265">
        <v>22.095665</v>
      </c>
      <c r="AE265" t="s">
        <v>10</v>
      </c>
      <c r="AF265">
        <v>2.0663000000000001E-2</v>
      </c>
      <c r="AG265">
        <v>5.3999999999999998E-5</v>
      </c>
      <c r="AH265" t="s">
        <v>11</v>
      </c>
      <c r="AI265">
        <v>0.98001000000000005</v>
      </c>
      <c r="AJ265">
        <v>1.0000000000000001E-5</v>
      </c>
      <c r="AK265" t="s">
        <v>12</v>
      </c>
      <c r="AL265">
        <v>0</v>
      </c>
      <c r="AM265">
        <v>0</v>
      </c>
    </row>
    <row r="266" spans="1:39" x14ac:dyDescent="0.25">
      <c r="A266" t="s">
        <v>18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254.788186</v>
      </c>
      <c r="I266">
        <v>61.449635000000001</v>
      </c>
      <c r="J266" t="s">
        <v>3</v>
      </c>
      <c r="K266">
        <v>250.32194799999999</v>
      </c>
      <c r="L266">
        <v>59.676060999999997</v>
      </c>
      <c r="M266" t="s">
        <v>4</v>
      </c>
      <c r="N266">
        <v>10.494837</v>
      </c>
      <c r="O266">
        <v>7.3207999999999995E-2</v>
      </c>
      <c r="P266" t="s">
        <v>5</v>
      </c>
      <c r="Q266">
        <v>35.955807999999998</v>
      </c>
      <c r="R266">
        <v>2.8783020000000001</v>
      </c>
      <c r="S266" t="s">
        <v>6</v>
      </c>
      <c r="T266">
        <v>7.8988120000000004</v>
      </c>
      <c r="U266">
        <v>5.3941999999999997E-2</v>
      </c>
      <c r="V266" t="s">
        <v>7</v>
      </c>
      <c r="W266">
        <v>6.1336219999999999</v>
      </c>
      <c r="X266">
        <v>9.3687000000000006E-2</v>
      </c>
      <c r="Y266" t="s">
        <v>8</v>
      </c>
      <c r="Z266">
        <v>15.357158</v>
      </c>
      <c r="AA266">
        <v>1.209147</v>
      </c>
      <c r="AB266" t="s">
        <v>9</v>
      </c>
      <c r="AC266">
        <v>199.28332399999999</v>
      </c>
      <c r="AD266">
        <v>32.988872000000001</v>
      </c>
      <c r="AE266" t="s">
        <v>10</v>
      </c>
      <c r="AF266">
        <v>2.0235E-2</v>
      </c>
      <c r="AG266">
        <v>5.0000000000000002E-5</v>
      </c>
      <c r="AH266" t="s">
        <v>11</v>
      </c>
      <c r="AI266">
        <v>0.98040400000000005</v>
      </c>
      <c r="AJ266">
        <v>1.2E-5</v>
      </c>
      <c r="AK266" t="s">
        <v>12</v>
      </c>
      <c r="AL266">
        <v>0</v>
      </c>
      <c r="AM266">
        <v>0</v>
      </c>
    </row>
    <row r="267" spans="1:39" x14ac:dyDescent="0.25">
      <c r="A267" t="s">
        <v>18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305.79898600000001</v>
      </c>
      <c r="I267">
        <v>98.709134000000006</v>
      </c>
      <c r="J267" t="s">
        <v>3</v>
      </c>
      <c r="K267">
        <v>300.434055</v>
      </c>
      <c r="L267">
        <v>95.779617999999999</v>
      </c>
      <c r="M267" t="s">
        <v>4</v>
      </c>
      <c r="N267">
        <v>12.593163000000001</v>
      </c>
      <c r="O267">
        <v>9.9657999999999997E-2</v>
      </c>
      <c r="P267" t="s">
        <v>5</v>
      </c>
      <c r="Q267">
        <v>43.179597999999999</v>
      </c>
      <c r="R267">
        <v>4.7991089999999996</v>
      </c>
      <c r="S267" t="s">
        <v>6</v>
      </c>
      <c r="T267">
        <v>9.4830880000000004</v>
      </c>
      <c r="U267">
        <v>8.233E-2</v>
      </c>
      <c r="V267" t="s">
        <v>7</v>
      </c>
      <c r="W267">
        <v>7.3656170000000003</v>
      </c>
      <c r="X267">
        <v>0.16708999999999999</v>
      </c>
      <c r="Y267" t="s">
        <v>8</v>
      </c>
      <c r="Z267">
        <v>18.443134000000001</v>
      </c>
      <c r="AA267">
        <v>1.8557539999999999</v>
      </c>
      <c r="AB267" t="s">
        <v>9</v>
      </c>
      <c r="AC267">
        <v>239.144251</v>
      </c>
      <c r="AD267">
        <v>52.313499</v>
      </c>
      <c r="AE267" t="s">
        <v>10</v>
      </c>
      <c r="AF267">
        <v>1.9016999999999999E-2</v>
      </c>
      <c r="AG267">
        <v>5.3999999999999998E-5</v>
      </c>
      <c r="AH267" t="s">
        <v>11</v>
      </c>
      <c r="AI267">
        <v>0.980881</v>
      </c>
      <c r="AJ267">
        <v>3.0000000000000001E-6</v>
      </c>
      <c r="AK267" t="s">
        <v>12</v>
      </c>
      <c r="AL267">
        <v>0</v>
      </c>
      <c r="AM267">
        <v>0</v>
      </c>
    </row>
    <row r="268" spans="1:39" x14ac:dyDescent="0.25">
      <c r="A268" t="s">
        <v>18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356.69972200000001</v>
      </c>
      <c r="I268">
        <v>145.14768100000001</v>
      </c>
      <c r="J268" t="s">
        <v>3</v>
      </c>
      <c r="K268">
        <v>350.44429100000002</v>
      </c>
      <c r="L268">
        <v>141.04253199999999</v>
      </c>
      <c r="M268" t="s">
        <v>4</v>
      </c>
      <c r="N268">
        <v>14.689448000000001</v>
      </c>
      <c r="O268">
        <v>0.12764600000000001</v>
      </c>
      <c r="P268" t="s">
        <v>5</v>
      </c>
      <c r="Q268">
        <v>50.395459000000002</v>
      </c>
      <c r="R268">
        <v>7.3846379999999998</v>
      </c>
      <c r="S268" t="s">
        <v>6</v>
      </c>
      <c r="T268">
        <v>11.064225</v>
      </c>
      <c r="U268">
        <v>0.115513</v>
      </c>
      <c r="V268" t="s">
        <v>7</v>
      </c>
      <c r="W268">
        <v>8.5964919999999996</v>
      </c>
      <c r="X268">
        <v>0.24643000000000001</v>
      </c>
      <c r="Y268" t="s">
        <v>8</v>
      </c>
      <c r="Z268">
        <v>21.529506999999999</v>
      </c>
      <c r="AA268">
        <v>2.8122050000000001</v>
      </c>
      <c r="AB268" t="s">
        <v>9</v>
      </c>
      <c r="AC268">
        <v>278.91184299999998</v>
      </c>
      <c r="AD268">
        <v>76.211920000000006</v>
      </c>
      <c r="AE268" t="s">
        <v>10</v>
      </c>
      <c r="AF268">
        <v>1.8478000000000001E-2</v>
      </c>
      <c r="AG268">
        <v>5.1E-5</v>
      </c>
      <c r="AH268" t="s">
        <v>11</v>
      </c>
      <c r="AI268">
        <v>0.98120600000000002</v>
      </c>
      <c r="AJ268">
        <v>5.0000000000000004E-6</v>
      </c>
      <c r="AK268" t="s">
        <v>12</v>
      </c>
      <c r="AL268">
        <v>0</v>
      </c>
      <c r="AM268">
        <v>0</v>
      </c>
    </row>
    <row r="269" spans="1:39" x14ac:dyDescent="0.25">
      <c r="A269" t="s">
        <v>18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407.81916699999999</v>
      </c>
      <c r="I269">
        <v>185.890366</v>
      </c>
      <c r="J269" t="s">
        <v>3</v>
      </c>
      <c r="K269">
        <v>400.67231600000002</v>
      </c>
      <c r="L269">
        <v>180.62881999999999</v>
      </c>
      <c r="M269" t="s">
        <v>4</v>
      </c>
      <c r="N269">
        <v>16.80181</v>
      </c>
      <c r="O269">
        <v>0.16045100000000001</v>
      </c>
      <c r="P269" t="s">
        <v>5</v>
      </c>
      <c r="Q269">
        <v>57.565829000000001</v>
      </c>
      <c r="R269">
        <v>9.7594619999999992</v>
      </c>
      <c r="S269" t="s">
        <v>6</v>
      </c>
      <c r="T269">
        <v>12.646692</v>
      </c>
      <c r="U269">
        <v>0.151723</v>
      </c>
      <c r="V269" t="s">
        <v>7</v>
      </c>
      <c r="W269">
        <v>9.8275459999999999</v>
      </c>
      <c r="X269">
        <v>0.33048499999999997</v>
      </c>
      <c r="Y269" t="s">
        <v>8</v>
      </c>
      <c r="Z269">
        <v>24.584043999999999</v>
      </c>
      <c r="AA269">
        <v>3.7122709999999999</v>
      </c>
      <c r="AB269" t="s">
        <v>9</v>
      </c>
      <c r="AC269">
        <v>318.92774700000001</v>
      </c>
      <c r="AD269">
        <v>96.600693000000007</v>
      </c>
      <c r="AE269" t="s">
        <v>10</v>
      </c>
      <c r="AF269">
        <v>1.7118000000000001E-2</v>
      </c>
      <c r="AG269">
        <v>4.6999999999999997E-5</v>
      </c>
      <c r="AH269" t="s">
        <v>11</v>
      </c>
      <c r="AI269">
        <v>0.981715</v>
      </c>
      <c r="AJ269">
        <v>9.0000000000000002E-6</v>
      </c>
      <c r="AK269" t="s">
        <v>12</v>
      </c>
      <c r="AL269">
        <v>0</v>
      </c>
      <c r="AM269">
        <v>0</v>
      </c>
    </row>
    <row r="270" spans="1:39" x14ac:dyDescent="0.25">
      <c r="A270" t="s">
        <v>18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458.89858500000003</v>
      </c>
      <c r="I270">
        <v>204.323654</v>
      </c>
      <c r="J270" t="s">
        <v>3</v>
      </c>
      <c r="K270">
        <v>450.85800999999998</v>
      </c>
      <c r="L270">
        <v>198.75456</v>
      </c>
      <c r="M270" t="s">
        <v>4</v>
      </c>
      <c r="N270">
        <v>18.890761000000001</v>
      </c>
      <c r="O270">
        <v>0.177896</v>
      </c>
      <c r="P270" t="s">
        <v>5</v>
      </c>
      <c r="Q270">
        <v>64.758437000000001</v>
      </c>
      <c r="R270">
        <v>10.893761</v>
      </c>
      <c r="S270" t="s">
        <v>6</v>
      </c>
      <c r="T270">
        <v>14.222747</v>
      </c>
      <c r="U270">
        <v>0.159858</v>
      </c>
      <c r="V270" t="s">
        <v>7</v>
      </c>
      <c r="W270">
        <v>11.071702999999999</v>
      </c>
      <c r="X270">
        <v>0.34490100000000001</v>
      </c>
      <c r="Y270" t="s">
        <v>8</v>
      </c>
      <c r="Z270">
        <v>27.648869000000001</v>
      </c>
      <c r="AA270">
        <v>4.3503410000000002</v>
      </c>
      <c r="AB270" t="s">
        <v>9</v>
      </c>
      <c r="AC270">
        <v>358.91358700000001</v>
      </c>
      <c r="AD270">
        <v>106.661485</v>
      </c>
      <c r="AE270" t="s">
        <v>10</v>
      </c>
      <c r="AF270">
        <v>1.6518999999999999E-2</v>
      </c>
      <c r="AG270">
        <v>4.1999999999999998E-5</v>
      </c>
      <c r="AH270" t="s">
        <v>11</v>
      </c>
      <c r="AI270">
        <v>0.98175100000000004</v>
      </c>
      <c r="AJ270">
        <v>9.0000000000000002E-6</v>
      </c>
      <c r="AK270" t="s">
        <v>12</v>
      </c>
      <c r="AL270">
        <v>0</v>
      </c>
      <c r="AM270">
        <v>0</v>
      </c>
    </row>
    <row r="271" spans="1:39" x14ac:dyDescent="0.25">
      <c r="A271" t="s">
        <v>18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509.406023</v>
      </c>
      <c r="I271">
        <v>224.01361299999999</v>
      </c>
      <c r="J271" t="s">
        <v>3</v>
      </c>
      <c r="K271">
        <v>500.47715099999999</v>
      </c>
      <c r="L271">
        <v>218.00064699999999</v>
      </c>
      <c r="M271" t="s">
        <v>4</v>
      </c>
      <c r="N271">
        <v>20.978816999999999</v>
      </c>
      <c r="O271">
        <v>0.202518</v>
      </c>
      <c r="P271" t="s">
        <v>5</v>
      </c>
      <c r="Q271">
        <v>71.885388000000006</v>
      </c>
      <c r="R271">
        <v>11.823402</v>
      </c>
      <c r="S271" t="s">
        <v>6</v>
      </c>
      <c r="T271">
        <v>15.795724999999999</v>
      </c>
      <c r="U271">
        <v>0.16652900000000001</v>
      </c>
      <c r="V271" t="s">
        <v>7</v>
      </c>
      <c r="W271">
        <v>12.284437</v>
      </c>
      <c r="X271">
        <v>0.34873799999999999</v>
      </c>
      <c r="Y271" t="s">
        <v>8</v>
      </c>
      <c r="Z271">
        <v>30.652559</v>
      </c>
      <c r="AA271">
        <v>4.9031570000000002</v>
      </c>
      <c r="AB271" t="s">
        <v>9</v>
      </c>
      <c r="AC271">
        <v>398.43214399999999</v>
      </c>
      <c r="AD271">
        <v>117.606515</v>
      </c>
      <c r="AE271" t="s">
        <v>10</v>
      </c>
      <c r="AF271">
        <v>1.5291000000000001E-2</v>
      </c>
      <c r="AG271">
        <v>3.4999999999999997E-5</v>
      </c>
      <c r="AH271" t="s">
        <v>11</v>
      </c>
      <c r="AI271">
        <v>0.98176200000000002</v>
      </c>
      <c r="AJ271">
        <v>9.0000000000000002E-6</v>
      </c>
      <c r="AK271" t="s">
        <v>12</v>
      </c>
      <c r="AL271">
        <v>0</v>
      </c>
      <c r="AM271">
        <v>0</v>
      </c>
    </row>
    <row r="272" spans="1:39" x14ac:dyDescent="0.25">
      <c r="A272" t="s">
        <v>18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560.29428299999995</v>
      </c>
      <c r="I272">
        <v>251.99873400000001</v>
      </c>
      <c r="J272" t="s">
        <v>3</v>
      </c>
      <c r="K272">
        <v>550.47190899999998</v>
      </c>
      <c r="L272">
        <v>245.38318100000001</v>
      </c>
      <c r="M272" t="s">
        <v>4</v>
      </c>
      <c r="N272">
        <v>23.076060999999999</v>
      </c>
      <c r="O272">
        <v>0.23683100000000001</v>
      </c>
      <c r="P272" t="s">
        <v>5</v>
      </c>
      <c r="Q272">
        <v>79.081214000000003</v>
      </c>
      <c r="R272">
        <v>13.020918</v>
      </c>
      <c r="S272" t="s">
        <v>6</v>
      </c>
      <c r="T272">
        <v>17.361077999999999</v>
      </c>
      <c r="U272">
        <v>0.17805799999999999</v>
      </c>
      <c r="V272" t="s">
        <v>7</v>
      </c>
      <c r="W272">
        <v>13.510011</v>
      </c>
      <c r="X272">
        <v>0.351609</v>
      </c>
      <c r="Y272" t="s">
        <v>8</v>
      </c>
      <c r="Z272">
        <v>33.704064000000002</v>
      </c>
      <c r="AA272">
        <v>5.5255020000000004</v>
      </c>
      <c r="AB272" t="s">
        <v>9</v>
      </c>
      <c r="AC272">
        <v>438.24991699999998</v>
      </c>
      <c r="AD272">
        <v>133.20292499999999</v>
      </c>
      <c r="AE272" t="s">
        <v>10</v>
      </c>
      <c r="AF272">
        <v>1.4248E-2</v>
      </c>
      <c r="AG272">
        <v>2.5000000000000001E-5</v>
      </c>
      <c r="AH272" t="s">
        <v>11</v>
      </c>
      <c r="AI272">
        <v>0.98177700000000001</v>
      </c>
      <c r="AJ272">
        <v>9.0000000000000002E-6</v>
      </c>
      <c r="AK272" t="s">
        <v>12</v>
      </c>
      <c r="AL272">
        <v>0</v>
      </c>
      <c r="AM272">
        <v>0</v>
      </c>
    </row>
    <row r="273" spans="1:39" x14ac:dyDescent="0.25">
      <c r="A273" t="s">
        <v>18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611.46940400000005</v>
      </c>
      <c r="I273">
        <v>291.28870000000001</v>
      </c>
      <c r="J273" t="s">
        <v>3</v>
      </c>
      <c r="K273">
        <v>600.74934699999994</v>
      </c>
      <c r="L273">
        <v>283.660867</v>
      </c>
      <c r="M273" t="s">
        <v>4</v>
      </c>
      <c r="N273">
        <v>25.185006999999999</v>
      </c>
      <c r="O273">
        <v>0.28808299999999998</v>
      </c>
      <c r="P273" t="s">
        <v>5</v>
      </c>
      <c r="Q273">
        <v>86.342890999999995</v>
      </c>
      <c r="R273">
        <v>14.732443999999999</v>
      </c>
      <c r="S273" t="s">
        <v>6</v>
      </c>
      <c r="T273">
        <v>18.940145999999999</v>
      </c>
      <c r="U273">
        <v>0.202817</v>
      </c>
      <c r="V273" t="s">
        <v>7</v>
      </c>
      <c r="W273">
        <v>14.738507</v>
      </c>
      <c r="X273">
        <v>0.36343199999999998</v>
      </c>
      <c r="Y273" t="s">
        <v>8</v>
      </c>
      <c r="Z273">
        <v>36.798656000000001</v>
      </c>
      <c r="AA273">
        <v>6.4053319999999996</v>
      </c>
      <c r="AB273" t="s">
        <v>9</v>
      </c>
      <c r="AC273">
        <v>478.26824199999999</v>
      </c>
      <c r="AD273">
        <v>154.924465</v>
      </c>
      <c r="AE273" t="s">
        <v>10</v>
      </c>
      <c r="AF273">
        <v>1.4146000000000001E-2</v>
      </c>
      <c r="AG273">
        <v>2.5000000000000001E-5</v>
      </c>
      <c r="AH273" t="s">
        <v>11</v>
      </c>
      <c r="AI273">
        <v>0.981792</v>
      </c>
      <c r="AJ273">
        <v>9.0000000000000002E-6</v>
      </c>
      <c r="AK273" t="s">
        <v>12</v>
      </c>
      <c r="AL273">
        <v>0</v>
      </c>
      <c r="AM273">
        <v>0</v>
      </c>
    </row>
    <row r="274" spans="1:39" x14ac:dyDescent="0.25">
      <c r="A274" t="s">
        <v>18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662.73808299999996</v>
      </c>
      <c r="I274">
        <v>317.594425</v>
      </c>
      <c r="J274" t="s">
        <v>3</v>
      </c>
      <c r="K274">
        <v>651.11994100000004</v>
      </c>
      <c r="L274">
        <v>309.14105499999999</v>
      </c>
      <c r="M274" t="s">
        <v>4</v>
      </c>
      <c r="N274">
        <v>27.285174999999999</v>
      </c>
      <c r="O274">
        <v>0.32876899999999998</v>
      </c>
      <c r="P274" t="s">
        <v>5</v>
      </c>
      <c r="Q274">
        <v>93.613934</v>
      </c>
      <c r="R274">
        <v>16.424620999999998</v>
      </c>
      <c r="S274" t="s">
        <v>6</v>
      </c>
      <c r="T274">
        <v>20.513007999999999</v>
      </c>
      <c r="U274">
        <v>0.22092200000000001</v>
      </c>
      <c r="V274" t="s">
        <v>7</v>
      </c>
      <c r="W274">
        <v>15.972581999999999</v>
      </c>
      <c r="X274">
        <v>0.36985499999999999</v>
      </c>
      <c r="Y274" t="s">
        <v>8</v>
      </c>
      <c r="Z274">
        <v>39.894008999999997</v>
      </c>
      <c r="AA274">
        <v>7.3589359999999999</v>
      </c>
      <c r="AB274" t="s">
        <v>9</v>
      </c>
      <c r="AC274">
        <v>518.37185699999998</v>
      </c>
      <c r="AD274">
        <v>167.69896</v>
      </c>
      <c r="AE274" t="s">
        <v>10</v>
      </c>
      <c r="AF274">
        <v>1.4116999999999999E-2</v>
      </c>
      <c r="AG274">
        <v>2.5000000000000001E-5</v>
      </c>
      <c r="AH274" t="s">
        <v>11</v>
      </c>
      <c r="AI274">
        <v>0.98235399999999995</v>
      </c>
      <c r="AJ274">
        <v>1.5E-5</v>
      </c>
      <c r="AK274" t="s">
        <v>12</v>
      </c>
      <c r="AL274">
        <v>0</v>
      </c>
      <c r="AM274">
        <v>0</v>
      </c>
    </row>
    <row r="275" spans="1:39" x14ac:dyDescent="0.25">
      <c r="A275" t="s">
        <v>18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713.96579799999995</v>
      </c>
      <c r="I275">
        <v>345.367323</v>
      </c>
      <c r="J275" t="s">
        <v>3</v>
      </c>
      <c r="K275">
        <v>701.44645500000001</v>
      </c>
      <c r="L275">
        <v>336.46039999999999</v>
      </c>
      <c r="M275" t="s">
        <v>4</v>
      </c>
      <c r="N275">
        <v>29.381135</v>
      </c>
      <c r="O275">
        <v>0.36211500000000002</v>
      </c>
      <c r="P275" t="s">
        <v>5</v>
      </c>
      <c r="Q275">
        <v>100.864915</v>
      </c>
      <c r="R275">
        <v>17.771409999999999</v>
      </c>
      <c r="S275" t="s">
        <v>6</v>
      </c>
      <c r="T275">
        <v>22.086556000000002</v>
      </c>
      <c r="U275">
        <v>0.23622799999999999</v>
      </c>
      <c r="V275" t="s">
        <v>7</v>
      </c>
      <c r="W275">
        <v>17.194931</v>
      </c>
      <c r="X275">
        <v>0.38123800000000002</v>
      </c>
      <c r="Y275" t="s">
        <v>8</v>
      </c>
      <c r="Z275">
        <v>42.971355000000003</v>
      </c>
      <c r="AA275">
        <v>8.0862010000000009</v>
      </c>
      <c r="AB275" t="s">
        <v>9</v>
      </c>
      <c r="AC275">
        <v>558.47671500000001</v>
      </c>
      <c r="AD275">
        <v>183.20589200000001</v>
      </c>
      <c r="AE275" t="s">
        <v>10</v>
      </c>
      <c r="AF275">
        <v>1.3382E-2</v>
      </c>
      <c r="AG275">
        <v>1.5999999999999999E-5</v>
      </c>
      <c r="AH275" t="s">
        <v>11</v>
      </c>
      <c r="AI275">
        <v>0.98238199999999998</v>
      </c>
      <c r="AJ275">
        <v>1.5E-5</v>
      </c>
      <c r="AK275" t="s">
        <v>12</v>
      </c>
      <c r="AL275">
        <v>0</v>
      </c>
      <c r="AM275">
        <v>0</v>
      </c>
    </row>
    <row r="276" spans="1:39" x14ac:dyDescent="0.25">
      <c r="A276" t="s">
        <v>18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764.83600999999999</v>
      </c>
      <c r="I276">
        <v>371.590664</v>
      </c>
      <c r="J276" t="s">
        <v>3</v>
      </c>
      <c r="K276">
        <v>751.42467399999998</v>
      </c>
      <c r="L276">
        <v>362.16125399999999</v>
      </c>
      <c r="M276" t="s">
        <v>4</v>
      </c>
      <c r="N276">
        <v>31.488227999999999</v>
      </c>
      <c r="O276">
        <v>0.39507199999999998</v>
      </c>
      <c r="P276" t="s">
        <v>5</v>
      </c>
      <c r="Q276">
        <v>108.11890699999999</v>
      </c>
      <c r="R276">
        <v>19.020458999999999</v>
      </c>
      <c r="S276" t="s">
        <v>6</v>
      </c>
      <c r="T276">
        <v>23.663384000000001</v>
      </c>
      <c r="U276">
        <v>0.245453</v>
      </c>
      <c r="V276" t="s">
        <v>7</v>
      </c>
      <c r="W276">
        <v>18.414089000000001</v>
      </c>
      <c r="X276">
        <v>0.38427699999999998</v>
      </c>
      <c r="Y276" t="s">
        <v>8</v>
      </c>
      <c r="Z276">
        <v>46.058297000000003</v>
      </c>
      <c r="AA276">
        <v>8.8255610000000004</v>
      </c>
      <c r="AB276" t="s">
        <v>9</v>
      </c>
      <c r="AC276">
        <v>598.22833700000001</v>
      </c>
      <c r="AD276">
        <v>197.75799599999999</v>
      </c>
      <c r="AE276" t="s">
        <v>10</v>
      </c>
      <c r="AF276">
        <v>1.3136999999999999E-2</v>
      </c>
      <c r="AG276">
        <v>1.5E-5</v>
      </c>
      <c r="AH276" t="s">
        <v>11</v>
      </c>
      <c r="AI276">
        <v>0.98238300000000001</v>
      </c>
      <c r="AJ276">
        <v>1.5E-5</v>
      </c>
      <c r="AK276" t="s">
        <v>12</v>
      </c>
      <c r="AL276">
        <v>0</v>
      </c>
      <c r="AM276">
        <v>0</v>
      </c>
    </row>
    <row r="277" spans="1:39" x14ac:dyDescent="0.25">
      <c r="A277" t="s">
        <v>18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815.64896199999998</v>
      </c>
      <c r="I277">
        <v>386.53925700000002</v>
      </c>
      <c r="J277" t="s">
        <v>3</v>
      </c>
      <c r="K277">
        <v>801.34922099999994</v>
      </c>
      <c r="L277">
        <v>376.65696100000002</v>
      </c>
      <c r="M277" t="s">
        <v>4</v>
      </c>
      <c r="N277">
        <v>33.570526000000001</v>
      </c>
      <c r="O277">
        <v>0.42674099999999998</v>
      </c>
      <c r="P277" t="s">
        <v>5</v>
      </c>
      <c r="Q277">
        <v>115.296671</v>
      </c>
      <c r="R277">
        <v>20.041014000000001</v>
      </c>
      <c r="S277" t="s">
        <v>6</v>
      </c>
      <c r="T277">
        <v>25.232612</v>
      </c>
      <c r="U277">
        <v>0.255382</v>
      </c>
      <c r="V277" t="s">
        <v>7</v>
      </c>
      <c r="W277">
        <v>19.6371</v>
      </c>
      <c r="X277">
        <v>0.38391399999999998</v>
      </c>
      <c r="Y277" t="s">
        <v>8</v>
      </c>
      <c r="Z277">
        <v>49.071629999999999</v>
      </c>
      <c r="AA277">
        <v>9.4492729999999998</v>
      </c>
      <c r="AB277" t="s">
        <v>9</v>
      </c>
      <c r="AC277">
        <v>638.02543100000003</v>
      </c>
      <c r="AD277">
        <v>204.84817699999999</v>
      </c>
      <c r="AE277" t="s">
        <v>10</v>
      </c>
      <c r="AF277">
        <v>1.3022000000000001E-2</v>
      </c>
      <c r="AG277">
        <v>1.5E-5</v>
      </c>
      <c r="AH277" t="s">
        <v>11</v>
      </c>
      <c r="AI277">
        <v>0.98243599999999998</v>
      </c>
      <c r="AJ277">
        <v>1.5999999999999999E-5</v>
      </c>
      <c r="AK277" t="s">
        <v>12</v>
      </c>
      <c r="AL277">
        <v>0</v>
      </c>
      <c r="AM277">
        <v>0</v>
      </c>
    </row>
    <row r="278" spans="1:39" x14ac:dyDescent="0.25">
      <c r="A278" t="s">
        <v>18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866.72165399999994</v>
      </c>
      <c r="I278">
        <v>421.211389</v>
      </c>
      <c r="J278" t="s">
        <v>3</v>
      </c>
      <c r="K278">
        <v>851.52915299999995</v>
      </c>
      <c r="L278">
        <v>410.66152499999998</v>
      </c>
      <c r="M278" t="s">
        <v>4</v>
      </c>
      <c r="N278">
        <v>35.670020000000001</v>
      </c>
      <c r="O278">
        <v>0.45958700000000002</v>
      </c>
      <c r="P278" t="s">
        <v>5</v>
      </c>
      <c r="Q278">
        <v>122.54628700000001</v>
      </c>
      <c r="R278">
        <v>21.505034999999999</v>
      </c>
      <c r="S278" t="s">
        <v>6</v>
      </c>
      <c r="T278">
        <v>26.808696999999999</v>
      </c>
      <c r="U278">
        <v>0.278943</v>
      </c>
      <c r="V278" t="s">
        <v>7</v>
      </c>
      <c r="W278">
        <v>20.855523999999999</v>
      </c>
      <c r="X278">
        <v>0.40792499999999998</v>
      </c>
      <c r="Y278" t="s">
        <v>8</v>
      </c>
      <c r="Z278">
        <v>52.147787000000001</v>
      </c>
      <c r="AA278">
        <v>10.227622</v>
      </c>
      <c r="AB278" t="s">
        <v>9</v>
      </c>
      <c r="AC278">
        <v>677.98600199999998</v>
      </c>
      <c r="AD278">
        <v>224.66112899999999</v>
      </c>
      <c r="AE278" t="s">
        <v>10</v>
      </c>
      <c r="AF278">
        <v>1.2676E-2</v>
      </c>
      <c r="AG278">
        <v>1.0000000000000001E-5</v>
      </c>
      <c r="AH278" t="s">
        <v>11</v>
      </c>
      <c r="AI278">
        <v>0.98244200000000004</v>
      </c>
      <c r="AJ278">
        <v>1.5999999999999999E-5</v>
      </c>
      <c r="AK278" t="s">
        <v>12</v>
      </c>
      <c r="AL278">
        <v>0</v>
      </c>
      <c r="AM278">
        <v>0</v>
      </c>
    </row>
    <row r="279" spans="1:39" x14ac:dyDescent="0.25">
      <c r="A279" t="s">
        <v>18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917.954838</v>
      </c>
      <c r="I279">
        <v>457.33940999999999</v>
      </c>
      <c r="J279" t="s">
        <v>3</v>
      </c>
      <c r="K279">
        <v>901.86519899999996</v>
      </c>
      <c r="L279">
        <v>445.91587500000003</v>
      </c>
      <c r="M279" t="s">
        <v>4</v>
      </c>
      <c r="N279">
        <v>37.776051000000002</v>
      </c>
      <c r="O279">
        <v>0.49850299999999997</v>
      </c>
      <c r="P279" t="s">
        <v>5</v>
      </c>
      <c r="Q279">
        <v>129.815482</v>
      </c>
      <c r="R279">
        <v>23.394411999999999</v>
      </c>
      <c r="S279" t="s">
        <v>6</v>
      </c>
      <c r="T279">
        <v>28.382795999999999</v>
      </c>
      <c r="U279">
        <v>0.29998999999999998</v>
      </c>
      <c r="V279" t="s">
        <v>7</v>
      </c>
      <c r="W279">
        <v>22.096377</v>
      </c>
      <c r="X279">
        <v>0.44269900000000001</v>
      </c>
      <c r="Y279" t="s">
        <v>8</v>
      </c>
      <c r="Z279">
        <v>55.239364999999999</v>
      </c>
      <c r="AA279">
        <v>11.24269</v>
      </c>
      <c r="AB279" t="s">
        <v>9</v>
      </c>
      <c r="AC279">
        <v>718.06095800000003</v>
      </c>
      <c r="AD279">
        <v>243.480762</v>
      </c>
      <c r="AE279" t="s">
        <v>10</v>
      </c>
      <c r="AF279">
        <v>1.2186000000000001E-2</v>
      </c>
      <c r="AG279">
        <v>3.9999999999999998E-6</v>
      </c>
      <c r="AH279" t="s">
        <v>11</v>
      </c>
      <c r="AI279">
        <v>0.98244299999999996</v>
      </c>
      <c r="AJ279">
        <v>1.5999999999999999E-5</v>
      </c>
      <c r="AK279" t="s">
        <v>12</v>
      </c>
      <c r="AL279">
        <v>0</v>
      </c>
      <c r="AM279">
        <v>0</v>
      </c>
    </row>
    <row r="280" spans="1:39" x14ac:dyDescent="0.25">
      <c r="A280" t="s">
        <v>18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968.99819000000002</v>
      </c>
      <c r="I280">
        <v>498.35262499999999</v>
      </c>
      <c r="J280" t="s">
        <v>3</v>
      </c>
      <c r="K280">
        <v>952.01875199999995</v>
      </c>
      <c r="L280">
        <v>486.06356699999998</v>
      </c>
      <c r="M280" t="s">
        <v>4</v>
      </c>
      <c r="N280">
        <v>39.875734000000001</v>
      </c>
      <c r="O280">
        <v>0.53572299999999995</v>
      </c>
      <c r="P280" t="s">
        <v>5</v>
      </c>
      <c r="Q280">
        <v>137.09529499999999</v>
      </c>
      <c r="R280">
        <v>25.889424000000002</v>
      </c>
      <c r="S280" t="s">
        <v>6</v>
      </c>
      <c r="T280">
        <v>29.964065000000002</v>
      </c>
      <c r="U280">
        <v>0.33504200000000001</v>
      </c>
      <c r="V280" t="s">
        <v>7</v>
      </c>
      <c r="W280">
        <v>23.326566</v>
      </c>
      <c r="X280">
        <v>0.48278199999999999</v>
      </c>
      <c r="Y280" t="s">
        <v>8</v>
      </c>
      <c r="Z280">
        <v>58.374524999999998</v>
      </c>
      <c r="AA280">
        <v>12.595658999999999</v>
      </c>
      <c r="AB280" t="s">
        <v>9</v>
      </c>
      <c r="AC280">
        <v>757.932682</v>
      </c>
      <c r="AD280">
        <v>264.66389199999998</v>
      </c>
      <c r="AE280" t="s">
        <v>10</v>
      </c>
      <c r="AF280">
        <v>1.1946999999999999E-2</v>
      </c>
      <c r="AG280">
        <v>3.9999999999999998E-6</v>
      </c>
      <c r="AH280" t="s">
        <v>11</v>
      </c>
      <c r="AI280">
        <v>0.98294499999999996</v>
      </c>
      <c r="AJ280">
        <v>2.0000000000000002E-5</v>
      </c>
      <c r="AK280" t="s">
        <v>12</v>
      </c>
      <c r="AL280">
        <v>0</v>
      </c>
      <c r="AM280">
        <v>0</v>
      </c>
    </row>
    <row r="281" spans="1:39" x14ac:dyDescent="0.25">
      <c r="A281" t="s">
        <v>18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1019.899854</v>
      </c>
      <c r="I281">
        <v>544.24100599999997</v>
      </c>
      <c r="J281" t="s">
        <v>3</v>
      </c>
      <c r="K281">
        <v>1002.033062</v>
      </c>
      <c r="L281">
        <v>530.87989000000005</v>
      </c>
      <c r="M281" t="s">
        <v>4</v>
      </c>
      <c r="N281">
        <v>41.974497999999997</v>
      </c>
      <c r="O281">
        <v>0.58402200000000004</v>
      </c>
      <c r="P281" t="s">
        <v>5</v>
      </c>
      <c r="Q281">
        <v>144.340543</v>
      </c>
      <c r="R281">
        <v>28.148129000000001</v>
      </c>
      <c r="S281" t="s">
        <v>6</v>
      </c>
      <c r="T281">
        <v>31.542567999999999</v>
      </c>
      <c r="U281">
        <v>0.35531200000000002</v>
      </c>
      <c r="V281" t="s">
        <v>7</v>
      </c>
      <c r="W281">
        <v>24.549496999999999</v>
      </c>
      <c r="X281">
        <v>0.53788000000000002</v>
      </c>
      <c r="Y281" t="s">
        <v>8</v>
      </c>
      <c r="Z281">
        <v>61.470677000000002</v>
      </c>
      <c r="AA281">
        <v>13.801249</v>
      </c>
      <c r="AB281" t="s">
        <v>9</v>
      </c>
      <c r="AC281">
        <v>797.68519300000003</v>
      </c>
      <c r="AD281">
        <v>289.65508799999998</v>
      </c>
      <c r="AE281" t="s">
        <v>10</v>
      </c>
      <c r="AF281">
        <v>1.1926000000000001E-2</v>
      </c>
      <c r="AG281">
        <v>3.9999999999999998E-6</v>
      </c>
      <c r="AH281" t="s">
        <v>11</v>
      </c>
      <c r="AI281">
        <v>0.98294599999999999</v>
      </c>
      <c r="AJ281">
        <v>2.0000000000000002E-5</v>
      </c>
      <c r="AK281" t="s">
        <v>12</v>
      </c>
      <c r="AL281">
        <v>0</v>
      </c>
      <c r="AM281">
        <v>0</v>
      </c>
    </row>
    <row r="282" spans="1:39" x14ac:dyDescent="0.25">
      <c r="A282" t="s">
        <v>19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19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19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19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19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19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19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19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19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19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19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19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19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19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19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19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19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19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19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19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20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45.438040999999998</v>
      </c>
      <c r="I302">
        <v>3.025296</v>
      </c>
      <c r="J302" t="s">
        <v>3</v>
      </c>
      <c r="K302">
        <v>44.545386000000001</v>
      </c>
      <c r="L302">
        <v>2.982688</v>
      </c>
      <c r="M302" t="s">
        <v>4</v>
      </c>
      <c r="N302">
        <v>2.113448</v>
      </c>
      <c r="O302">
        <v>4.9680000000000002E-3</v>
      </c>
      <c r="P302" t="s">
        <v>5</v>
      </c>
      <c r="Q302">
        <v>0</v>
      </c>
      <c r="R302">
        <v>0</v>
      </c>
      <c r="S302" t="s">
        <v>6</v>
      </c>
      <c r="T302">
        <v>1.585243</v>
      </c>
      <c r="U302">
        <v>3.4970000000000001E-3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2.7394000000000002E-2</v>
      </c>
      <c r="AD302">
        <v>3.4999999999999997E-5</v>
      </c>
      <c r="AE302" t="s">
        <v>10</v>
      </c>
      <c r="AF302">
        <v>0</v>
      </c>
      <c r="AG302">
        <v>0</v>
      </c>
      <c r="AH302" t="s">
        <v>11</v>
      </c>
      <c r="AI302">
        <v>0.97332300000000005</v>
      </c>
      <c r="AJ302">
        <v>7.4999999999999993E-5</v>
      </c>
      <c r="AK302" t="s">
        <v>12</v>
      </c>
      <c r="AL302">
        <v>0</v>
      </c>
      <c r="AM302">
        <v>0</v>
      </c>
    </row>
    <row r="303" spans="1:39" x14ac:dyDescent="0.25">
      <c r="A303" t="s">
        <v>20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90.270669999999996</v>
      </c>
      <c r="I303">
        <v>8.3288349999999998</v>
      </c>
      <c r="J303" t="s">
        <v>3</v>
      </c>
      <c r="K303">
        <v>88.486191000000005</v>
      </c>
      <c r="L303">
        <v>8.1465599999999991</v>
      </c>
      <c r="M303" t="s">
        <v>4</v>
      </c>
      <c r="N303">
        <v>4.2050419999999997</v>
      </c>
      <c r="O303">
        <v>1.5228999999999999E-2</v>
      </c>
      <c r="P303" t="s">
        <v>5</v>
      </c>
      <c r="Q303">
        <v>0</v>
      </c>
      <c r="R303">
        <v>0</v>
      </c>
      <c r="S303" t="s">
        <v>6</v>
      </c>
      <c r="T303">
        <v>3.1529430000000001</v>
      </c>
      <c r="U303">
        <v>8.8350000000000008E-3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2.3466999999999998E-2</v>
      </c>
      <c r="AD303">
        <v>5.0000000000000002E-5</v>
      </c>
      <c r="AE303" t="s">
        <v>10</v>
      </c>
      <c r="AF303">
        <v>0</v>
      </c>
      <c r="AG303">
        <v>0</v>
      </c>
      <c r="AH303" t="s">
        <v>11</v>
      </c>
      <c r="AI303">
        <v>0.97823499999999997</v>
      </c>
      <c r="AJ303">
        <v>2.5000000000000001E-5</v>
      </c>
      <c r="AK303" t="s">
        <v>12</v>
      </c>
      <c r="AL303">
        <v>0</v>
      </c>
      <c r="AM303">
        <v>0</v>
      </c>
    </row>
    <row r="304" spans="1:39" x14ac:dyDescent="0.25">
      <c r="A304" t="s">
        <v>20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135.15616900000001</v>
      </c>
      <c r="I304">
        <v>19.114944999999999</v>
      </c>
      <c r="J304" t="s">
        <v>3</v>
      </c>
      <c r="K304">
        <v>132.48346000000001</v>
      </c>
      <c r="L304">
        <v>18.644189999999998</v>
      </c>
      <c r="M304" t="s">
        <v>4</v>
      </c>
      <c r="N304">
        <v>6.3023579999999999</v>
      </c>
      <c r="O304">
        <v>3.8711000000000002E-2</v>
      </c>
      <c r="P304" t="s">
        <v>5</v>
      </c>
      <c r="Q304">
        <v>0</v>
      </c>
      <c r="R304">
        <v>0</v>
      </c>
      <c r="S304" t="s">
        <v>6</v>
      </c>
      <c r="T304">
        <v>4.7244580000000003</v>
      </c>
      <c r="U304">
        <v>1.8783999999999999E-2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2.2141999999999998E-2</v>
      </c>
      <c r="AD304">
        <v>5.5000000000000002E-5</v>
      </c>
      <c r="AE304" t="s">
        <v>10</v>
      </c>
      <c r="AF304">
        <v>0</v>
      </c>
      <c r="AG304">
        <v>0</v>
      </c>
      <c r="AH304" t="s">
        <v>11</v>
      </c>
      <c r="AI304">
        <v>0.98033499999999996</v>
      </c>
      <c r="AJ304">
        <v>5.0000000000000004E-6</v>
      </c>
      <c r="AK304" t="s">
        <v>12</v>
      </c>
      <c r="AL304">
        <v>0</v>
      </c>
      <c r="AM304">
        <v>0</v>
      </c>
    </row>
    <row r="305" spans="1:39" x14ac:dyDescent="0.25">
      <c r="A305" t="s">
        <v>20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179.92496499999999</v>
      </c>
      <c r="I305">
        <v>32.180326999999998</v>
      </c>
      <c r="J305" t="s">
        <v>3</v>
      </c>
      <c r="K305">
        <v>176.35959700000001</v>
      </c>
      <c r="L305">
        <v>31.293426</v>
      </c>
      <c r="M305" t="s">
        <v>4</v>
      </c>
      <c r="N305">
        <v>8.4070119999999999</v>
      </c>
      <c r="O305">
        <v>7.4395000000000003E-2</v>
      </c>
      <c r="P305" t="s">
        <v>5</v>
      </c>
      <c r="Q305">
        <v>0</v>
      </c>
      <c r="R305">
        <v>0</v>
      </c>
      <c r="S305" t="s">
        <v>6</v>
      </c>
      <c r="T305">
        <v>6.2974199999999998</v>
      </c>
      <c r="U305">
        <v>2.9975999999999999E-2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2.0723999999999999E-2</v>
      </c>
      <c r="AD305">
        <v>5.5999999999999999E-5</v>
      </c>
      <c r="AE305" t="s">
        <v>10</v>
      </c>
      <c r="AF305">
        <v>0</v>
      </c>
      <c r="AG305">
        <v>0</v>
      </c>
      <c r="AH305" t="s">
        <v>11</v>
      </c>
      <c r="AI305">
        <v>0.98094599999999998</v>
      </c>
      <c r="AJ305">
        <v>6.9999999999999999E-6</v>
      </c>
      <c r="AK305" t="s">
        <v>12</v>
      </c>
      <c r="AL305">
        <v>0</v>
      </c>
      <c r="AM305">
        <v>0</v>
      </c>
    </row>
    <row r="306" spans="1:39" x14ac:dyDescent="0.25">
      <c r="A306" t="s">
        <v>20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224.669321</v>
      </c>
      <c r="I306">
        <v>46.445163999999998</v>
      </c>
      <c r="J306" t="s">
        <v>3</v>
      </c>
      <c r="K306">
        <v>220.21403799999999</v>
      </c>
      <c r="L306">
        <v>45.137312999999999</v>
      </c>
      <c r="M306" t="s">
        <v>4</v>
      </c>
      <c r="N306">
        <v>10.500237</v>
      </c>
      <c r="O306">
        <v>0.105808</v>
      </c>
      <c r="P306" t="s">
        <v>5</v>
      </c>
      <c r="Q306">
        <v>0</v>
      </c>
      <c r="R306">
        <v>0</v>
      </c>
      <c r="S306" t="s">
        <v>6</v>
      </c>
      <c r="T306">
        <v>7.8691550000000001</v>
      </c>
      <c r="U306">
        <v>4.1939999999999998E-2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2.002E-2</v>
      </c>
      <c r="AD306">
        <v>5.5000000000000002E-5</v>
      </c>
      <c r="AE306" t="s">
        <v>10</v>
      </c>
      <c r="AF306">
        <v>0</v>
      </c>
      <c r="AG306">
        <v>0</v>
      </c>
      <c r="AH306" t="s">
        <v>11</v>
      </c>
      <c r="AI306">
        <v>0.98150499999999996</v>
      </c>
      <c r="AJ306">
        <v>1.2E-5</v>
      </c>
      <c r="AK306" t="s">
        <v>12</v>
      </c>
      <c r="AL306">
        <v>0</v>
      </c>
      <c r="AM306">
        <v>0</v>
      </c>
    </row>
    <row r="307" spans="1:39" x14ac:dyDescent="0.25">
      <c r="A307" t="s">
        <v>20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269.539312</v>
      </c>
      <c r="I307">
        <v>64.452759999999998</v>
      </c>
      <c r="J307" t="s">
        <v>3</v>
      </c>
      <c r="K307">
        <v>264.192116</v>
      </c>
      <c r="L307">
        <v>62.667357000000003</v>
      </c>
      <c r="M307" t="s">
        <v>4</v>
      </c>
      <c r="N307">
        <v>12.594452</v>
      </c>
      <c r="O307">
        <v>0.13857</v>
      </c>
      <c r="P307" t="s">
        <v>5</v>
      </c>
      <c r="Q307">
        <v>0</v>
      </c>
      <c r="R307">
        <v>0</v>
      </c>
      <c r="S307" t="s">
        <v>6</v>
      </c>
      <c r="T307">
        <v>9.4367599999999996</v>
      </c>
      <c r="U307">
        <v>5.5578000000000002E-2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1.8926999999999999E-2</v>
      </c>
      <c r="AD307">
        <v>5.3999999999999998E-5</v>
      </c>
      <c r="AE307" t="s">
        <v>10</v>
      </c>
      <c r="AF307">
        <v>0</v>
      </c>
      <c r="AG307">
        <v>0</v>
      </c>
      <c r="AH307" t="s">
        <v>11</v>
      </c>
      <c r="AI307">
        <v>0.98167000000000004</v>
      </c>
      <c r="AJ307">
        <v>1.2E-5</v>
      </c>
      <c r="AK307" t="s">
        <v>12</v>
      </c>
      <c r="AL307">
        <v>0</v>
      </c>
      <c r="AM307">
        <v>0</v>
      </c>
    </row>
    <row r="308" spans="1:39" x14ac:dyDescent="0.25">
      <c r="A308" t="s">
        <v>20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314.66330900000003</v>
      </c>
      <c r="I308">
        <v>76.139961</v>
      </c>
      <c r="J308" t="s">
        <v>3</v>
      </c>
      <c r="K308">
        <v>308.42161900000002</v>
      </c>
      <c r="L308">
        <v>73.883037999999999</v>
      </c>
      <c r="M308" t="s">
        <v>4</v>
      </c>
      <c r="N308">
        <v>14.708418999999999</v>
      </c>
      <c r="O308">
        <v>0.19028500000000001</v>
      </c>
      <c r="P308" t="s">
        <v>5</v>
      </c>
      <c r="Q308">
        <v>0</v>
      </c>
      <c r="R308">
        <v>0</v>
      </c>
      <c r="S308" t="s">
        <v>6</v>
      </c>
      <c r="T308">
        <v>11.009416</v>
      </c>
      <c r="U308">
        <v>7.0733000000000004E-2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1.7965999999999999E-2</v>
      </c>
      <c r="AD308">
        <v>4.6999999999999997E-5</v>
      </c>
      <c r="AE308" t="s">
        <v>10</v>
      </c>
      <c r="AF308">
        <v>0</v>
      </c>
      <c r="AG308">
        <v>0</v>
      </c>
      <c r="AH308" t="s">
        <v>11</v>
      </c>
      <c r="AI308">
        <v>0.98169799999999996</v>
      </c>
      <c r="AJ308">
        <v>1.2E-5</v>
      </c>
      <c r="AK308" t="s">
        <v>12</v>
      </c>
      <c r="AL308">
        <v>0</v>
      </c>
      <c r="AM308">
        <v>0</v>
      </c>
    </row>
    <row r="309" spans="1:39" x14ac:dyDescent="0.25">
      <c r="A309" t="s">
        <v>20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359.44722400000001</v>
      </c>
      <c r="I309">
        <v>100.332052</v>
      </c>
      <c r="J309" t="s">
        <v>3</v>
      </c>
      <c r="K309">
        <v>352.31007099999999</v>
      </c>
      <c r="L309">
        <v>97.436632000000003</v>
      </c>
      <c r="M309" t="s">
        <v>4</v>
      </c>
      <c r="N309">
        <v>16.811444999999999</v>
      </c>
      <c r="O309">
        <v>0.242781</v>
      </c>
      <c r="P309" t="s">
        <v>5</v>
      </c>
      <c r="Q309">
        <v>0</v>
      </c>
      <c r="R309">
        <v>0</v>
      </c>
      <c r="S309" t="s">
        <v>6</v>
      </c>
      <c r="T309">
        <v>12.58038</v>
      </c>
      <c r="U309">
        <v>8.9513999999999996E-2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1.7350999999999998E-2</v>
      </c>
      <c r="AD309">
        <v>4.6999999999999997E-5</v>
      </c>
      <c r="AE309" t="s">
        <v>10</v>
      </c>
      <c r="AF309">
        <v>0</v>
      </c>
      <c r="AG309">
        <v>0</v>
      </c>
      <c r="AH309" t="s">
        <v>11</v>
      </c>
      <c r="AI309">
        <v>0.98188200000000003</v>
      </c>
      <c r="AJ309">
        <v>1.1E-5</v>
      </c>
      <c r="AK309" t="s">
        <v>12</v>
      </c>
      <c r="AL309">
        <v>0</v>
      </c>
      <c r="AM309">
        <v>0</v>
      </c>
    </row>
    <row r="310" spans="1:39" x14ac:dyDescent="0.25">
      <c r="A310" t="s">
        <v>20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404.47141699999997</v>
      </c>
      <c r="I310">
        <v>125.18821199999999</v>
      </c>
      <c r="J310" t="s">
        <v>3</v>
      </c>
      <c r="K310">
        <v>396.44224100000002</v>
      </c>
      <c r="L310">
        <v>121.585931</v>
      </c>
      <c r="M310" t="s">
        <v>4</v>
      </c>
      <c r="N310">
        <v>18.908867000000001</v>
      </c>
      <c r="O310">
        <v>0.29663600000000001</v>
      </c>
      <c r="P310" t="s">
        <v>5</v>
      </c>
      <c r="Q310">
        <v>0</v>
      </c>
      <c r="R310">
        <v>0</v>
      </c>
      <c r="S310" t="s">
        <v>6</v>
      </c>
      <c r="T310">
        <v>14.152272999999999</v>
      </c>
      <c r="U310">
        <v>0.103905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1.6160000000000001E-2</v>
      </c>
      <c r="AD310">
        <v>3.8999999999999999E-5</v>
      </c>
      <c r="AE310" t="s">
        <v>10</v>
      </c>
      <c r="AF310">
        <v>0</v>
      </c>
      <c r="AG310">
        <v>0</v>
      </c>
      <c r="AH310" t="s">
        <v>11</v>
      </c>
      <c r="AI310">
        <v>0.98218300000000003</v>
      </c>
      <c r="AJ310">
        <v>1.4E-5</v>
      </c>
      <c r="AK310" t="s">
        <v>12</v>
      </c>
      <c r="AL310">
        <v>0</v>
      </c>
      <c r="AM310">
        <v>0</v>
      </c>
    </row>
    <row r="311" spans="1:39" x14ac:dyDescent="0.25">
      <c r="A311" t="s">
        <v>20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449.116535</v>
      </c>
      <c r="I311">
        <v>142.255369</v>
      </c>
      <c r="J311" t="s">
        <v>3</v>
      </c>
      <c r="K311">
        <v>440.19276300000001</v>
      </c>
      <c r="L311">
        <v>138.073465</v>
      </c>
      <c r="M311" t="s">
        <v>4</v>
      </c>
      <c r="N311">
        <v>21.004356999999999</v>
      </c>
      <c r="O311">
        <v>0.338115</v>
      </c>
      <c r="P311" t="s">
        <v>5</v>
      </c>
      <c r="Q311">
        <v>0</v>
      </c>
      <c r="R311">
        <v>0</v>
      </c>
      <c r="S311" t="s">
        <v>6</v>
      </c>
      <c r="T311">
        <v>15.712434999999999</v>
      </c>
      <c r="U311">
        <v>0.120576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1.6045E-2</v>
      </c>
      <c r="AD311">
        <v>4.0000000000000003E-5</v>
      </c>
      <c r="AE311" t="s">
        <v>10</v>
      </c>
      <c r="AF311">
        <v>0</v>
      </c>
      <c r="AG311">
        <v>0</v>
      </c>
      <c r="AH311" t="s">
        <v>11</v>
      </c>
      <c r="AI311">
        <v>0.98219999999999996</v>
      </c>
      <c r="AJ311">
        <v>1.4E-5</v>
      </c>
      <c r="AK311" t="s">
        <v>12</v>
      </c>
      <c r="AL311">
        <v>0</v>
      </c>
      <c r="AM311">
        <v>0</v>
      </c>
    </row>
    <row r="312" spans="1:39" x14ac:dyDescent="0.25">
      <c r="A312" t="s">
        <v>20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493.70843000000002</v>
      </c>
      <c r="I312">
        <v>161.13994500000001</v>
      </c>
      <c r="J312" t="s">
        <v>3</v>
      </c>
      <c r="K312">
        <v>483.892898</v>
      </c>
      <c r="L312">
        <v>156.32656600000001</v>
      </c>
      <c r="M312" t="s">
        <v>4</v>
      </c>
      <c r="N312">
        <v>23.099720999999999</v>
      </c>
      <c r="O312">
        <v>0.40181099999999997</v>
      </c>
      <c r="P312" t="s">
        <v>5</v>
      </c>
      <c r="Q312">
        <v>0</v>
      </c>
      <c r="R312">
        <v>0</v>
      </c>
      <c r="S312" t="s">
        <v>6</v>
      </c>
      <c r="T312">
        <v>17.272282000000001</v>
      </c>
      <c r="U312">
        <v>0.140182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1.5113E-2</v>
      </c>
      <c r="AD312">
        <v>3.0000000000000001E-5</v>
      </c>
      <c r="AE312" t="s">
        <v>10</v>
      </c>
      <c r="AF312">
        <v>0</v>
      </c>
      <c r="AG312">
        <v>0</v>
      </c>
      <c r="AH312" t="s">
        <v>11</v>
      </c>
      <c r="AI312">
        <v>0.98224699999999998</v>
      </c>
      <c r="AJ312">
        <v>1.4E-5</v>
      </c>
      <c r="AK312" t="s">
        <v>12</v>
      </c>
      <c r="AL312">
        <v>0</v>
      </c>
      <c r="AM312">
        <v>0</v>
      </c>
    </row>
    <row r="313" spans="1:39" x14ac:dyDescent="0.25">
      <c r="A313" t="s">
        <v>20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538.70680800000002</v>
      </c>
      <c r="I313">
        <v>181.519049</v>
      </c>
      <c r="J313" t="s">
        <v>3</v>
      </c>
      <c r="K313">
        <v>528.00444300000004</v>
      </c>
      <c r="L313">
        <v>175.99402499999999</v>
      </c>
      <c r="M313" t="s">
        <v>4</v>
      </c>
      <c r="N313">
        <v>25.201298999999999</v>
      </c>
      <c r="O313">
        <v>0.451073</v>
      </c>
      <c r="P313" t="s">
        <v>5</v>
      </c>
      <c r="Q313">
        <v>0</v>
      </c>
      <c r="R313">
        <v>0</v>
      </c>
      <c r="S313" t="s">
        <v>6</v>
      </c>
      <c r="T313">
        <v>18.829115999999999</v>
      </c>
      <c r="U313">
        <v>0.15543499999999999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1.4652999999999999E-2</v>
      </c>
      <c r="AD313">
        <v>2.4000000000000001E-5</v>
      </c>
      <c r="AE313" t="s">
        <v>10</v>
      </c>
      <c r="AF313">
        <v>0</v>
      </c>
      <c r="AG313">
        <v>0</v>
      </c>
      <c r="AH313" t="s">
        <v>11</v>
      </c>
      <c r="AI313">
        <v>0.982622</v>
      </c>
      <c r="AJ313">
        <v>1.7E-5</v>
      </c>
      <c r="AK313" t="s">
        <v>12</v>
      </c>
      <c r="AL313">
        <v>0</v>
      </c>
      <c r="AM313">
        <v>0</v>
      </c>
    </row>
    <row r="314" spans="1:39" x14ac:dyDescent="0.25">
      <c r="A314" t="s">
        <v>20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583.78686300000004</v>
      </c>
      <c r="I314">
        <v>198.286721</v>
      </c>
      <c r="J314" t="s">
        <v>3</v>
      </c>
      <c r="K314">
        <v>572.19705699999997</v>
      </c>
      <c r="L314">
        <v>192.177875</v>
      </c>
      <c r="M314" t="s">
        <v>4</v>
      </c>
      <c r="N314">
        <v>27.289073999999999</v>
      </c>
      <c r="O314">
        <v>0.51718299999999995</v>
      </c>
      <c r="P314" t="s">
        <v>5</v>
      </c>
      <c r="Q314">
        <v>0</v>
      </c>
      <c r="R314">
        <v>0</v>
      </c>
      <c r="S314" t="s">
        <v>6</v>
      </c>
      <c r="T314">
        <v>20.392807999999999</v>
      </c>
      <c r="U314">
        <v>0.187502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1.4618000000000001E-2</v>
      </c>
      <c r="AD314">
        <v>2.4000000000000001E-5</v>
      </c>
      <c r="AE314" t="s">
        <v>10</v>
      </c>
      <c r="AF314">
        <v>0</v>
      </c>
      <c r="AG314">
        <v>0</v>
      </c>
      <c r="AH314" t="s">
        <v>11</v>
      </c>
      <c r="AI314">
        <v>0.98268599999999995</v>
      </c>
      <c r="AJ314">
        <v>1.7E-5</v>
      </c>
      <c r="AK314" t="s">
        <v>12</v>
      </c>
      <c r="AL314">
        <v>0</v>
      </c>
      <c r="AM314">
        <v>0</v>
      </c>
    </row>
    <row r="315" spans="1:39" x14ac:dyDescent="0.25">
      <c r="A315" t="s">
        <v>20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628.55833600000005</v>
      </c>
      <c r="I315">
        <v>213.08717300000001</v>
      </c>
      <c r="J315" t="s">
        <v>3</v>
      </c>
      <c r="K315">
        <v>616.07983200000001</v>
      </c>
      <c r="L315">
        <v>206.47880499999999</v>
      </c>
      <c r="M315" t="s">
        <v>4</v>
      </c>
      <c r="N315">
        <v>29.375371000000001</v>
      </c>
      <c r="O315">
        <v>0.55574100000000004</v>
      </c>
      <c r="P315" t="s">
        <v>5</v>
      </c>
      <c r="Q315">
        <v>0</v>
      </c>
      <c r="R315">
        <v>0</v>
      </c>
      <c r="S315" t="s">
        <v>6</v>
      </c>
      <c r="T315">
        <v>21.948295999999999</v>
      </c>
      <c r="U315">
        <v>0.20563699999999999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1.404E-2</v>
      </c>
      <c r="AD315">
        <v>1.9000000000000001E-5</v>
      </c>
      <c r="AE315" t="s">
        <v>10</v>
      </c>
      <c r="AF315">
        <v>0</v>
      </c>
      <c r="AG315">
        <v>0</v>
      </c>
      <c r="AH315" t="s">
        <v>11</v>
      </c>
      <c r="AI315">
        <v>0.98269399999999996</v>
      </c>
      <c r="AJ315">
        <v>1.7E-5</v>
      </c>
      <c r="AK315" t="s">
        <v>12</v>
      </c>
      <c r="AL315">
        <v>0</v>
      </c>
      <c r="AM315">
        <v>0</v>
      </c>
    </row>
    <row r="316" spans="1:39" x14ac:dyDescent="0.25">
      <c r="A316" t="s">
        <v>20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673.61116500000003</v>
      </c>
      <c r="I316">
        <v>244.64633699999999</v>
      </c>
      <c r="J316" t="s">
        <v>3</v>
      </c>
      <c r="K316">
        <v>660.24274300000002</v>
      </c>
      <c r="L316">
        <v>237.203416</v>
      </c>
      <c r="M316" t="s">
        <v>4</v>
      </c>
      <c r="N316">
        <v>31.475397999999998</v>
      </c>
      <c r="O316">
        <v>0.609012</v>
      </c>
      <c r="P316" t="s">
        <v>5</v>
      </c>
      <c r="Q316">
        <v>0</v>
      </c>
      <c r="R316">
        <v>0</v>
      </c>
      <c r="S316" t="s">
        <v>6</v>
      </c>
      <c r="T316">
        <v>23.516563000000001</v>
      </c>
      <c r="U316">
        <v>0.24716299999999999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1.3504E-2</v>
      </c>
      <c r="AD316">
        <v>1.4E-5</v>
      </c>
      <c r="AE316" t="s">
        <v>10</v>
      </c>
      <c r="AF316">
        <v>0</v>
      </c>
      <c r="AG316">
        <v>0</v>
      </c>
      <c r="AH316" t="s">
        <v>11</v>
      </c>
      <c r="AI316">
        <v>0.982958</v>
      </c>
      <c r="AJ316">
        <v>1.9000000000000001E-5</v>
      </c>
      <c r="AK316" t="s">
        <v>12</v>
      </c>
      <c r="AL316">
        <v>0</v>
      </c>
      <c r="AM316">
        <v>0</v>
      </c>
    </row>
    <row r="317" spans="1:39" x14ac:dyDescent="0.25">
      <c r="A317" t="s">
        <v>20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718.09188099999994</v>
      </c>
      <c r="I317">
        <v>267.06623400000001</v>
      </c>
      <c r="J317" t="s">
        <v>3</v>
      </c>
      <c r="K317">
        <v>703.83230100000003</v>
      </c>
      <c r="L317">
        <v>259.00781799999999</v>
      </c>
      <c r="M317" t="s">
        <v>4</v>
      </c>
      <c r="N317">
        <v>33.570264000000002</v>
      </c>
      <c r="O317">
        <v>0.66200300000000001</v>
      </c>
      <c r="P317" t="s">
        <v>5</v>
      </c>
      <c r="Q317">
        <v>0</v>
      </c>
      <c r="R317">
        <v>0</v>
      </c>
      <c r="S317" t="s">
        <v>6</v>
      </c>
      <c r="T317">
        <v>25.0749</v>
      </c>
      <c r="U317">
        <v>0.26695400000000002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1.2997E-2</v>
      </c>
      <c r="AD317">
        <v>9.0000000000000002E-6</v>
      </c>
      <c r="AE317" t="s">
        <v>10</v>
      </c>
      <c r="AF317">
        <v>0</v>
      </c>
      <c r="AG317">
        <v>0</v>
      </c>
      <c r="AH317" t="s">
        <v>11</v>
      </c>
      <c r="AI317">
        <v>0.98295900000000003</v>
      </c>
      <c r="AJ317">
        <v>1.9000000000000001E-5</v>
      </c>
      <c r="AK317" t="s">
        <v>12</v>
      </c>
      <c r="AL317">
        <v>0</v>
      </c>
      <c r="AM317">
        <v>0</v>
      </c>
    </row>
    <row r="318" spans="1:39" x14ac:dyDescent="0.25">
      <c r="A318" t="s">
        <v>20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762.88317300000006</v>
      </c>
      <c r="I318">
        <v>277.78008399999999</v>
      </c>
      <c r="J318" t="s">
        <v>3</v>
      </c>
      <c r="K318">
        <v>747.73630500000002</v>
      </c>
      <c r="L318">
        <v>269.38600500000001</v>
      </c>
      <c r="M318" t="s">
        <v>4</v>
      </c>
      <c r="N318">
        <v>35.652650000000001</v>
      </c>
      <c r="O318">
        <v>0.66767900000000002</v>
      </c>
      <c r="P318" t="s">
        <v>5</v>
      </c>
      <c r="Q318">
        <v>0</v>
      </c>
      <c r="R318">
        <v>0</v>
      </c>
      <c r="S318" t="s">
        <v>6</v>
      </c>
      <c r="T318">
        <v>26.623835</v>
      </c>
      <c r="U318">
        <v>0.27953899999999998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1.2918000000000001E-2</v>
      </c>
      <c r="AD318">
        <v>9.0000000000000002E-6</v>
      </c>
      <c r="AE318" t="s">
        <v>10</v>
      </c>
      <c r="AF318">
        <v>0</v>
      </c>
      <c r="AG318">
        <v>0</v>
      </c>
      <c r="AH318" t="s">
        <v>11</v>
      </c>
      <c r="AI318">
        <v>0.98295900000000003</v>
      </c>
      <c r="AJ318">
        <v>1.9000000000000001E-5</v>
      </c>
      <c r="AK318" t="s">
        <v>12</v>
      </c>
      <c r="AL318">
        <v>0</v>
      </c>
      <c r="AM318">
        <v>0</v>
      </c>
    </row>
    <row r="319" spans="1:39" x14ac:dyDescent="0.25">
      <c r="A319" t="s">
        <v>20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808.04923699999995</v>
      </c>
      <c r="I319">
        <v>287.70051699999999</v>
      </c>
      <c r="J319" t="s">
        <v>3</v>
      </c>
      <c r="K319">
        <v>792.00919399999998</v>
      </c>
      <c r="L319">
        <v>278.81341200000003</v>
      </c>
      <c r="M319" t="s">
        <v>4</v>
      </c>
      <c r="N319">
        <v>37.744821000000002</v>
      </c>
      <c r="O319">
        <v>0.68295499999999998</v>
      </c>
      <c r="P319" t="s">
        <v>5</v>
      </c>
      <c r="Q319">
        <v>0</v>
      </c>
      <c r="R319">
        <v>0</v>
      </c>
      <c r="S319" t="s">
        <v>6</v>
      </c>
      <c r="T319">
        <v>28.184716000000002</v>
      </c>
      <c r="U319">
        <v>0.29741099999999998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1.2777E-2</v>
      </c>
      <c r="AD319">
        <v>9.0000000000000002E-6</v>
      </c>
      <c r="AE319" t="s">
        <v>10</v>
      </c>
      <c r="AF319">
        <v>0</v>
      </c>
      <c r="AG319">
        <v>0</v>
      </c>
      <c r="AH319" t="s">
        <v>11</v>
      </c>
      <c r="AI319">
        <v>0.98314900000000005</v>
      </c>
      <c r="AJ319">
        <v>2.0000000000000002E-5</v>
      </c>
      <c r="AK319" t="s">
        <v>12</v>
      </c>
      <c r="AL319">
        <v>0</v>
      </c>
      <c r="AM319">
        <v>0</v>
      </c>
    </row>
    <row r="320" spans="1:39" x14ac:dyDescent="0.25">
      <c r="A320" t="s">
        <v>20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852.89665600000001</v>
      </c>
      <c r="I320">
        <v>310.94584300000002</v>
      </c>
      <c r="J320" t="s">
        <v>3</v>
      </c>
      <c r="K320">
        <v>835.96401400000002</v>
      </c>
      <c r="L320">
        <v>301.44048299999997</v>
      </c>
      <c r="M320" t="s">
        <v>4</v>
      </c>
      <c r="N320">
        <v>39.842379999999999</v>
      </c>
      <c r="O320">
        <v>0.71021199999999995</v>
      </c>
      <c r="P320" t="s">
        <v>5</v>
      </c>
      <c r="Q320">
        <v>0</v>
      </c>
      <c r="R320">
        <v>0</v>
      </c>
      <c r="S320" t="s">
        <v>6</v>
      </c>
      <c r="T320">
        <v>29.755956000000001</v>
      </c>
      <c r="U320">
        <v>0.32788499999999998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1.2775E-2</v>
      </c>
      <c r="AD320">
        <v>9.0000000000000002E-6</v>
      </c>
      <c r="AE320" t="s">
        <v>10</v>
      </c>
      <c r="AF320">
        <v>0</v>
      </c>
      <c r="AG320">
        <v>0</v>
      </c>
      <c r="AH320" t="s">
        <v>11</v>
      </c>
      <c r="AI320">
        <v>0.98329800000000001</v>
      </c>
      <c r="AJ320">
        <v>2.0999999999999999E-5</v>
      </c>
      <c r="AK320" t="s">
        <v>12</v>
      </c>
      <c r="AL320">
        <v>0</v>
      </c>
      <c r="AM320">
        <v>0</v>
      </c>
    </row>
    <row r="321" spans="1:39" x14ac:dyDescent="0.25">
      <c r="A321" t="s">
        <v>20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897.58771400000001</v>
      </c>
      <c r="I321">
        <v>328.97952500000002</v>
      </c>
      <c r="J321" t="s">
        <v>3</v>
      </c>
      <c r="K321">
        <v>879.76232700000003</v>
      </c>
      <c r="L321">
        <v>319.04500000000002</v>
      </c>
      <c r="M321" t="s">
        <v>4</v>
      </c>
      <c r="N321">
        <v>41.936332999999998</v>
      </c>
      <c r="O321">
        <v>0.725186</v>
      </c>
      <c r="P321" t="s">
        <v>5</v>
      </c>
      <c r="Q321">
        <v>0</v>
      </c>
      <c r="R321">
        <v>0</v>
      </c>
      <c r="S321" t="s">
        <v>6</v>
      </c>
      <c r="T321">
        <v>31.316754</v>
      </c>
      <c r="U321">
        <v>0.344665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1.2694E-2</v>
      </c>
      <c r="AD321">
        <v>9.0000000000000002E-6</v>
      </c>
      <c r="AE321" t="s">
        <v>10</v>
      </c>
      <c r="AF321">
        <v>0</v>
      </c>
      <c r="AG321">
        <v>0</v>
      </c>
      <c r="AH321" t="s">
        <v>11</v>
      </c>
      <c r="AI321">
        <v>0.98329800000000001</v>
      </c>
      <c r="AJ321">
        <v>2.0999999999999999E-5</v>
      </c>
      <c r="AK321" t="s">
        <v>12</v>
      </c>
      <c r="AL321">
        <v>0</v>
      </c>
      <c r="AM321">
        <v>0</v>
      </c>
    </row>
    <row r="322" spans="1:39" x14ac:dyDescent="0.25">
      <c r="A322" t="s">
        <v>21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1085.9511399999999</v>
      </c>
      <c r="I322">
        <v>484.56725299999999</v>
      </c>
      <c r="J322" t="s">
        <v>3</v>
      </c>
      <c r="K322">
        <v>1083.9005569999999</v>
      </c>
      <c r="L322">
        <v>483.72750200000002</v>
      </c>
      <c r="M322" t="s">
        <v>4</v>
      </c>
      <c r="N322">
        <v>6.9324260000000004</v>
      </c>
      <c r="O322">
        <v>4.4406000000000001E-2</v>
      </c>
      <c r="P322" t="s">
        <v>5</v>
      </c>
      <c r="Q322">
        <v>18.770457</v>
      </c>
      <c r="R322">
        <v>0.56992200000000004</v>
      </c>
      <c r="S322" t="s">
        <v>6</v>
      </c>
      <c r="T322">
        <v>5.78186</v>
      </c>
      <c r="U322">
        <v>3.8345999999999998E-2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2.7595999999999999E-2</v>
      </c>
      <c r="AG322">
        <v>2.6999999999999999E-5</v>
      </c>
      <c r="AH322" t="s">
        <v>11</v>
      </c>
      <c r="AI322">
        <v>0.97233899999999995</v>
      </c>
      <c r="AJ322">
        <v>7.1000000000000005E-5</v>
      </c>
      <c r="AK322" t="s">
        <v>12</v>
      </c>
      <c r="AL322">
        <v>0</v>
      </c>
      <c r="AM322">
        <v>0</v>
      </c>
    </row>
    <row r="323" spans="1:39" x14ac:dyDescent="0.25">
      <c r="A323" t="s">
        <v>21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2176.7009859999998</v>
      </c>
      <c r="I323">
        <v>2871.1122169999999</v>
      </c>
      <c r="J323" t="s">
        <v>3</v>
      </c>
      <c r="K323">
        <v>2172.6557710000002</v>
      </c>
      <c r="L323">
        <v>2866.0327980000002</v>
      </c>
      <c r="M323" t="s">
        <v>4</v>
      </c>
      <c r="N323">
        <v>13.914616000000001</v>
      </c>
      <c r="O323">
        <v>0.25881300000000002</v>
      </c>
      <c r="P323" t="s">
        <v>5</v>
      </c>
      <c r="Q323">
        <v>37.339042999999997</v>
      </c>
      <c r="R323">
        <v>6.2564070000000003</v>
      </c>
      <c r="S323" t="s">
        <v>6</v>
      </c>
      <c r="T323">
        <v>11.571393</v>
      </c>
      <c r="U323">
        <v>0.18464700000000001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2.4597999999999998E-2</v>
      </c>
      <c r="AG323">
        <v>4.8000000000000001E-5</v>
      </c>
      <c r="AH323" t="s">
        <v>11</v>
      </c>
      <c r="AI323">
        <v>0.97740899999999997</v>
      </c>
      <c r="AJ323">
        <v>3.8000000000000002E-5</v>
      </c>
      <c r="AK323" t="s">
        <v>12</v>
      </c>
      <c r="AL323">
        <v>0</v>
      </c>
      <c r="AM323">
        <v>0</v>
      </c>
    </row>
    <row r="324" spans="1:39" x14ac:dyDescent="0.25">
      <c r="A324" t="s">
        <v>21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3267.5623970000001</v>
      </c>
      <c r="I324">
        <v>6909.3666389999999</v>
      </c>
      <c r="J324" t="s">
        <v>3</v>
      </c>
      <c r="K324">
        <v>3261.523408</v>
      </c>
      <c r="L324">
        <v>6896.7669589999996</v>
      </c>
      <c r="M324" t="s">
        <v>4</v>
      </c>
      <c r="N324">
        <v>20.920819999999999</v>
      </c>
      <c r="O324">
        <v>0.70911199999999996</v>
      </c>
      <c r="P324" t="s">
        <v>5</v>
      </c>
      <c r="Q324">
        <v>56.020729000000003</v>
      </c>
      <c r="R324">
        <v>12.101709</v>
      </c>
      <c r="S324" t="s">
        <v>6</v>
      </c>
      <c r="T324">
        <v>17.381124</v>
      </c>
      <c r="U324">
        <v>0.46589399999999997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2.3685000000000001E-2</v>
      </c>
      <c r="AG324">
        <v>5.1999999999999997E-5</v>
      </c>
      <c r="AH324" t="s">
        <v>11</v>
      </c>
      <c r="AI324">
        <v>0.97920300000000005</v>
      </c>
      <c r="AJ324">
        <v>2.8E-5</v>
      </c>
      <c r="AK324" t="s">
        <v>12</v>
      </c>
      <c r="AL324">
        <v>0</v>
      </c>
      <c r="AM324">
        <v>0</v>
      </c>
    </row>
    <row r="325" spans="1:39" x14ac:dyDescent="0.25">
      <c r="A325" t="s">
        <v>21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4356.2994239999998</v>
      </c>
      <c r="I325">
        <v>13302.677932000001</v>
      </c>
      <c r="J325" t="s">
        <v>3</v>
      </c>
      <c r="K325">
        <v>4348.2620310000002</v>
      </c>
      <c r="L325">
        <v>13277.442963</v>
      </c>
      <c r="M325" t="s">
        <v>4</v>
      </c>
      <c r="N325">
        <v>27.861034</v>
      </c>
      <c r="O325">
        <v>1.1617299999999999</v>
      </c>
      <c r="P325" t="s">
        <v>5</v>
      </c>
      <c r="Q325">
        <v>74.854433999999998</v>
      </c>
      <c r="R325">
        <v>19.732814000000001</v>
      </c>
      <c r="S325" t="s">
        <v>6</v>
      </c>
      <c r="T325">
        <v>23.171109999999999</v>
      </c>
      <c r="U325">
        <v>0.85614100000000004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2.0449999999999999E-2</v>
      </c>
      <c r="AG325">
        <v>6.0000000000000002E-5</v>
      </c>
      <c r="AH325" t="s">
        <v>11</v>
      </c>
      <c r="AI325">
        <v>0.98130899999999999</v>
      </c>
      <c r="AJ325">
        <v>1.2E-5</v>
      </c>
      <c r="AK325" t="s">
        <v>12</v>
      </c>
      <c r="AL325">
        <v>0</v>
      </c>
      <c r="AM325">
        <v>0</v>
      </c>
    </row>
    <row r="326" spans="1:39" x14ac:dyDescent="0.25">
      <c r="A326" t="s">
        <v>21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5454.54666</v>
      </c>
      <c r="I326">
        <v>37478.869326</v>
      </c>
      <c r="J326" t="s">
        <v>3</v>
      </c>
      <c r="K326">
        <v>5444.5011039999999</v>
      </c>
      <c r="L326">
        <v>37395.004595999999</v>
      </c>
      <c r="M326" t="s">
        <v>4</v>
      </c>
      <c r="N326">
        <v>34.910499999999999</v>
      </c>
      <c r="O326">
        <v>2.766092</v>
      </c>
      <c r="P326" t="s">
        <v>5</v>
      </c>
      <c r="Q326">
        <v>93.733777000000003</v>
      </c>
      <c r="R326">
        <v>40.260275999999998</v>
      </c>
      <c r="S326" t="s">
        <v>6</v>
      </c>
      <c r="T326">
        <v>29.018383</v>
      </c>
      <c r="U326">
        <v>1.9287380000000001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1.9768999999999998E-2</v>
      </c>
      <c r="AG326">
        <v>6.0000000000000002E-5</v>
      </c>
      <c r="AH326" t="s">
        <v>11</v>
      </c>
      <c r="AI326">
        <v>0.98223499999999997</v>
      </c>
      <c r="AJ326">
        <v>2.0999999999999999E-5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21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6540.3378419999999</v>
      </c>
      <c r="I327">
        <v>43407.616635999999</v>
      </c>
      <c r="J327" t="s">
        <v>3</v>
      </c>
      <c r="K327">
        <v>6528.3035840000002</v>
      </c>
      <c r="L327">
        <v>43304.999652999999</v>
      </c>
      <c r="M327" t="s">
        <v>4</v>
      </c>
      <c r="N327">
        <v>41.844284000000002</v>
      </c>
      <c r="O327">
        <v>3.302724</v>
      </c>
      <c r="P327" t="s">
        <v>5</v>
      </c>
      <c r="Q327">
        <v>112.65800299999999</v>
      </c>
      <c r="R327">
        <v>58.676729000000002</v>
      </c>
      <c r="S327" t="s">
        <v>6</v>
      </c>
      <c r="T327">
        <v>34.781097000000003</v>
      </c>
      <c r="U327">
        <v>2.2026729999999999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1.8446000000000001E-2</v>
      </c>
      <c r="AG327">
        <v>5.8E-5</v>
      </c>
      <c r="AH327" t="s">
        <v>11</v>
      </c>
      <c r="AI327">
        <v>0.98259200000000002</v>
      </c>
      <c r="AJ327">
        <v>2.0999999999999999E-5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21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7628.9133400000001</v>
      </c>
      <c r="I328">
        <v>62988.545306</v>
      </c>
      <c r="J328" t="s">
        <v>3</v>
      </c>
      <c r="K328">
        <v>7614.8910450000003</v>
      </c>
      <c r="L328">
        <v>62842.804793000003</v>
      </c>
      <c r="M328" t="s">
        <v>4</v>
      </c>
      <c r="N328">
        <v>48.791418999999998</v>
      </c>
      <c r="O328">
        <v>4.5168249999999999</v>
      </c>
      <c r="P328" t="s">
        <v>5</v>
      </c>
      <c r="Q328">
        <v>131.39074400000001</v>
      </c>
      <c r="R328">
        <v>89.015794999999997</v>
      </c>
      <c r="S328" t="s">
        <v>6</v>
      </c>
      <c r="T328">
        <v>40.553556</v>
      </c>
      <c r="U328">
        <v>3.1101480000000001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1.7582E-2</v>
      </c>
      <c r="AG328">
        <v>5.1E-5</v>
      </c>
      <c r="AH328" t="s">
        <v>11</v>
      </c>
      <c r="AI328">
        <v>0.98299199999999998</v>
      </c>
      <c r="AJ328">
        <v>2.4000000000000001E-5</v>
      </c>
      <c r="AK328" t="s">
        <v>12</v>
      </c>
      <c r="AL328">
        <v>0</v>
      </c>
      <c r="AM328">
        <v>0</v>
      </c>
    </row>
    <row r="329" spans="1:39" x14ac:dyDescent="0.25">
      <c r="A329" t="s">
        <v>21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8721.1656249999996</v>
      </c>
      <c r="I329">
        <v>96870.642082000006</v>
      </c>
      <c r="J329" t="s">
        <v>3</v>
      </c>
      <c r="K329">
        <v>8705.1509960000003</v>
      </c>
      <c r="L329">
        <v>96640.164717000007</v>
      </c>
      <c r="M329" t="s">
        <v>4</v>
      </c>
      <c r="N329">
        <v>55.768382000000003</v>
      </c>
      <c r="O329">
        <v>6.8528760000000002</v>
      </c>
      <c r="P329" t="s">
        <v>5</v>
      </c>
      <c r="Q329">
        <v>150.340506</v>
      </c>
      <c r="R329">
        <v>112.373576</v>
      </c>
      <c r="S329" t="s">
        <v>6</v>
      </c>
      <c r="T329">
        <v>46.353228000000001</v>
      </c>
      <c r="U329">
        <v>4.5601390000000004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1.6663000000000001E-2</v>
      </c>
      <c r="AG329">
        <v>4.0000000000000003E-5</v>
      </c>
      <c r="AH329" t="s">
        <v>11</v>
      </c>
      <c r="AI329">
        <v>0.98299599999999998</v>
      </c>
      <c r="AJ329">
        <v>2.4000000000000001E-5</v>
      </c>
      <c r="AK329" t="s">
        <v>12</v>
      </c>
      <c r="AL329">
        <v>0</v>
      </c>
      <c r="AM329">
        <v>0</v>
      </c>
    </row>
    <row r="330" spans="1:39" x14ac:dyDescent="0.25">
      <c r="A330" t="s">
        <v>21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9820.6327729999994</v>
      </c>
      <c r="I330">
        <v>185385.40284699999</v>
      </c>
      <c r="J330" t="s">
        <v>3</v>
      </c>
      <c r="K330">
        <v>9802.6147070000006</v>
      </c>
      <c r="L330">
        <v>184918.58019000001</v>
      </c>
      <c r="M330" t="s">
        <v>4</v>
      </c>
      <c r="N330">
        <v>62.791587999999997</v>
      </c>
      <c r="O330">
        <v>12.771955</v>
      </c>
      <c r="P330" t="s">
        <v>5</v>
      </c>
      <c r="Q330">
        <v>169.37720200000001</v>
      </c>
      <c r="R330">
        <v>155.67178200000001</v>
      </c>
      <c r="S330" t="s">
        <v>6</v>
      </c>
      <c r="T330">
        <v>52.178925999999997</v>
      </c>
      <c r="U330">
        <v>8.1476410000000001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1.6118E-2</v>
      </c>
      <c r="AG330">
        <v>3.8999999999999999E-5</v>
      </c>
      <c r="AH330" t="s">
        <v>11</v>
      </c>
      <c r="AI330">
        <v>0.98334600000000005</v>
      </c>
      <c r="AJ330">
        <v>2.5999999999999998E-5</v>
      </c>
      <c r="AK330" t="s">
        <v>12</v>
      </c>
      <c r="AL330">
        <v>0</v>
      </c>
      <c r="AM330">
        <v>0</v>
      </c>
    </row>
    <row r="331" spans="1:39" x14ac:dyDescent="0.25">
      <c r="A331" t="s">
        <v>21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10921.388301000001</v>
      </c>
      <c r="I331">
        <v>304924.47540699999</v>
      </c>
      <c r="J331" t="s">
        <v>3</v>
      </c>
      <c r="K331">
        <v>10901.356016</v>
      </c>
      <c r="L331">
        <v>304147.78239399998</v>
      </c>
      <c r="M331" t="s">
        <v>4</v>
      </c>
      <c r="N331">
        <v>69.818295000000006</v>
      </c>
      <c r="O331">
        <v>20.236605000000001</v>
      </c>
      <c r="P331" t="s">
        <v>5</v>
      </c>
      <c r="Q331">
        <v>188.439187</v>
      </c>
      <c r="R331">
        <v>201.189695</v>
      </c>
      <c r="S331" t="s">
        <v>6</v>
      </c>
      <c r="T331">
        <v>58.037806000000003</v>
      </c>
      <c r="U331">
        <v>12.833059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1.5579000000000001E-2</v>
      </c>
      <c r="AG331">
        <v>3.4999999999999997E-5</v>
      </c>
      <c r="AH331" t="s">
        <v>11</v>
      </c>
      <c r="AI331">
        <v>0.98334999999999995</v>
      </c>
      <c r="AJ331">
        <v>2.5999999999999998E-5</v>
      </c>
      <c r="AK331" t="s">
        <v>12</v>
      </c>
      <c r="AL331">
        <v>0</v>
      </c>
      <c r="AM331">
        <v>0</v>
      </c>
    </row>
    <row r="332" spans="1:39" x14ac:dyDescent="0.25">
      <c r="A332" t="s">
        <v>21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12010.672617</v>
      </c>
      <c r="I332">
        <v>368426.588636</v>
      </c>
      <c r="J332" t="s">
        <v>3</v>
      </c>
      <c r="K332">
        <v>11988.650469</v>
      </c>
      <c r="L332">
        <v>367476.17371499998</v>
      </c>
      <c r="M332" t="s">
        <v>4</v>
      </c>
      <c r="N332">
        <v>76.770222000000004</v>
      </c>
      <c r="O332">
        <v>24.974034</v>
      </c>
      <c r="P332" t="s">
        <v>5</v>
      </c>
      <c r="Q332">
        <v>207.272513</v>
      </c>
      <c r="R332">
        <v>246.65891400000001</v>
      </c>
      <c r="S332" t="s">
        <v>6</v>
      </c>
      <c r="T332">
        <v>63.816971000000002</v>
      </c>
      <c r="U332">
        <v>15.369768000000001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1.482E-2</v>
      </c>
      <c r="AG332">
        <v>3.1000000000000001E-5</v>
      </c>
      <c r="AH332" t="s">
        <v>11</v>
      </c>
      <c r="AI332">
        <v>0.98346100000000003</v>
      </c>
      <c r="AJ332">
        <v>2.5999999999999998E-5</v>
      </c>
      <c r="AK332" t="s">
        <v>12</v>
      </c>
      <c r="AL332">
        <v>0</v>
      </c>
      <c r="AM332">
        <v>0</v>
      </c>
    </row>
    <row r="333" spans="1:39" x14ac:dyDescent="0.25">
      <c r="A333" t="s">
        <v>21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13103.348262</v>
      </c>
      <c r="I333">
        <v>432066.88931300002</v>
      </c>
      <c r="J333" t="s">
        <v>3</v>
      </c>
      <c r="K333">
        <v>13079.331367000001</v>
      </c>
      <c r="L333">
        <v>430949.226196</v>
      </c>
      <c r="M333" t="s">
        <v>4</v>
      </c>
      <c r="N333">
        <v>83.754133999999993</v>
      </c>
      <c r="O333">
        <v>29.160302000000001</v>
      </c>
      <c r="P333" t="s">
        <v>5</v>
      </c>
      <c r="Q333">
        <v>226.33429000000001</v>
      </c>
      <c r="R333">
        <v>283.94100200000003</v>
      </c>
      <c r="S333" t="s">
        <v>6</v>
      </c>
      <c r="T333">
        <v>69.641734</v>
      </c>
      <c r="U333">
        <v>17.949742000000001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1.4456E-2</v>
      </c>
      <c r="AG333">
        <v>2.5999999999999998E-5</v>
      </c>
      <c r="AH333" t="s">
        <v>11</v>
      </c>
      <c r="AI333">
        <v>0.98346500000000003</v>
      </c>
      <c r="AJ333">
        <v>2.5999999999999998E-5</v>
      </c>
      <c r="AK333" t="s">
        <v>12</v>
      </c>
      <c r="AL333">
        <v>0</v>
      </c>
      <c r="AM333">
        <v>0</v>
      </c>
    </row>
    <row r="334" spans="1:39" x14ac:dyDescent="0.25">
      <c r="A334" t="s">
        <v>21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14193.033711</v>
      </c>
      <c r="I334">
        <v>468050.796447</v>
      </c>
      <c r="J334" t="s">
        <v>3</v>
      </c>
      <c r="K334">
        <v>14167.024453</v>
      </c>
      <c r="L334">
        <v>466837.02485699998</v>
      </c>
      <c r="M334" t="s">
        <v>4</v>
      </c>
      <c r="N334">
        <v>90.720791000000006</v>
      </c>
      <c r="O334">
        <v>31.62537</v>
      </c>
      <c r="P334" t="s">
        <v>5</v>
      </c>
      <c r="Q334">
        <v>245.50684899999999</v>
      </c>
      <c r="R334">
        <v>308.014049</v>
      </c>
      <c r="S334" t="s">
        <v>6</v>
      </c>
      <c r="T334">
        <v>75.421188000000001</v>
      </c>
      <c r="U334">
        <v>19.589549000000002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1.3975E-2</v>
      </c>
      <c r="AG334">
        <v>2.1999999999999999E-5</v>
      </c>
      <c r="AH334" t="s">
        <v>11</v>
      </c>
      <c r="AI334">
        <v>0.98347099999999998</v>
      </c>
      <c r="AJ334">
        <v>2.5999999999999998E-5</v>
      </c>
      <c r="AK334" t="s">
        <v>12</v>
      </c>
      <c r="AL334">
        <v>0</v>
      </c>
      <c r="AM334">
        <v>0</v>
      </c>
    </row>
    <row r="335" spans="1:39" x14ac:dyDescent="0.25">
      <c r="A335" t="s">
        <v>21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15289.733749999999</v>
      </c>
      <c r="I335">
        <v>577706.77643600001</v>
      </c>
      <c r="J335" t="s">
        <v>3</v>
      </c>
      <c r="K335">
        <v>15261.726602000001</v>
      </c>
      <c r="L335">
        <v>576232.70545600005</v>
      </c>
      <c r="M335" t="s">
        <v>4</v>
      </c>
      <c r="N335">
        <v>97.732839999999996</v>
      </c>
      <c r="O335">
        <v>37.529435999999997</v>
      </c>
      <c r="P335" t="s">
        <v>5</v>
      </c>
      <c r="Q335">
        <v>264.60618199999999</v>
      </c>
      <c r="R335">
        <v>393.007296</v>
      </c>
      <c r="S335" t="s">
        <v>6</v>
      </c>
      <c r="T335">
        <v>81.243697999999995</v>
      </c>
      <c r="U335">
        <v>23.801812999999999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1.3601E-2</v>
      </c>
      <c r="AG335">
        <v>1.9000000000000001E-5</v>
      </c>
      <c r="AH335" t="s">
        <v>11</v>
      </c>
      <c r="AI335">
        <v>0.98374399999999995</v>
      </c>
      <c r="AJ335">
        <v>2.8E-5</v>
      </c>
      <c r="AK335" t="s">
        <v>12</v>
      </c>
      <c r="AL335">
        <v>0</v>
      </c>
      <c r="AM335">
        <v>0</v>
      </c>
    </row>
    <row r="336" spans="1:39" x14ac:dyDescent="0.25">
      <c r="A336" t="s">
        <v>21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16386.618477</v>
      </c>
      <c r="I336">
        <v>691243.97910999996</v>
      </c>
      <c r="J336" t="s">
        <v>3</v>
      </c>
      <c r="K336">
        <v>16356.609844000001</v>
      </c>
      <c r="L336">
        <v>689468.6263</v>
      </c>
      <c r="M336" t="s">
        <v>4</v>
      </c>
      <c r="N336">
        <v>104.745397</v>
      </c>
      <c r="O336">
        <v>45.645066</v>
      </c>
      <c r="P336" t="s">
        <v>5</v>
      </c>
      <c r="Q336">
        <v>283.94997899999998</v>
      </c>
      <c r="R336">
        <v>495.47020800000001</v>
      </c>
      <c r="S336" t="s">
        <v>6</v>
      </c>
      <c r="T336">
        <v>87.075209999999998</v>
      </c>
      <c r="U336">
        <v>28.242031000000001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1.3133000000000001E-2</v>
      </c>
      <c r="AG336">
        <v>1.5E-5</v>
      </c>
      <c r="AH336" t="s">
        <v>11</v>
      </c>
      <c r="AI336">
        <v>0.98374600000000001</v>
      </c>
      <c r="AJ336">
        <v>2.8E-5</v>
      </c>
      <c r="AK336" t="s">
        <v>12</v>
      </c>
      <c r="AL336">
        <v>0</v>
      </c>
      <c r="AM336">
        <v>0</v>
      </c>
    </row>
    <row r="337" spans="1:39" x14ac:dyDescent="0.25">
      <c r="A337" t="s">
        <v>21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17483.223280999999</v>
      </c>
      <c r="I337">
        <v>828297.74055600003</v>
      </c>
      <c r="J337" t="s">
        <v>3</v>
      </c>
      <c r="K337">
        <v>17451.192655999999</v>
      </c>
      <c r="L337">
        <v>826130.77058200003</v>
      </c>
      <c r="M337" t="s">
        <v>4</v>
      </c>
      <c r="N337">
        <v>111.755653</v>
      </c>
      <c r="O337">
        <v>55.510516000000003</v>
      </c>
      <c r="P337" t="s">
        <v>5</v>
      </c>
      <c r="Q337">
        <v>303.04744799999997</v>
      </c>
      <c r="R337">
        <v>559.23101299999996</v>
      </c>
      <c r="S337" t="s">
        <v>6</v>
      </c>
      <c r="T337">
        <v>92.893052999999995</v>
      </c>
      <c r="U337">
        <v>33.574838999999997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1.2770999999999999E-2</v>
      </c>
      <c r="AG337">
        <v>9.0000000000000002E-6</v>
      </c>
      <c r="AH337" t="s">
        <v>11</v>
      </c>
      <c r="AI337">
        <v>0.98374700000000004</v>
      </c>
      <c r="AJ337">
        <v>2.8E-5</v>
      </c>
      <c r="AK337" t="s">
        <v>12</v>
      </c>
      <c r="AL337">
        <v>0</v>
      </c>
      <c r="AM337">
        <v>0</v>
      </c>
    </row>
    <row r="338" spans="1:39" x14ac:dyDescent="0.25">
      <c r="A338" t="s">
        <v>21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18580.563945000002</v>
      </c>
      <c r="I338">
        <v>993219.51792000001</v>
      </c>
      <c r="J338" t="s">
        <v>3</v>
      </c>
      <c r="K338">
        <v>18546.531211000001</v>
      </c>
      <c r="L338">
        <v>990599.55191399995</v>
      </c>
      <c r="M338" t="s">
        <v>4</v>
      </c>
      <c r="N338">
        <v>118.765533</v>
      </c>
      <c r="O338">
        <v>66.436757999999998</v>
      </c>
      <c r="P338" t="s">
        <v>5</v>
      </c>
      <c r="Q338">
        <v>322.49565799999999</v>
      </c>
      <c r="R338">
        <v>623.68647999999996</v>
      </c>
      <c r="S338" t="s">
        <v>6</v>
      </c>
      <c r="T338">
        <v>98.712719000000007</v>
      </c>
      <c r="U338">
        <v>39.908304999999999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1.2555E-2</v>
      </c>
      <c r="AG338">
        <v>7.9999999999999996E-6</v>
      </c>
      <c r="AH338" t="s">
        <v>11</v>
      </c>
      <c r="AI338">
        <v>0.98445300000000002</v>
      </c>
      <c r="AJ338">
        <v>3.3000000000000003E-5</v>
      </c>
      <c r="AK338" t="s">
        <v>12</v>
      </c>
      <c r="AL338">
        <v>0</v>
      </c>
      <c r="AM338">
        <v>0</v>
      </c>
    </row>
    <row r="339" spans="1:39" x14ac:dyDescent="0.25">
      <c r="A339" t="s">
        <v>21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19671.106758000002</v>
      </c>
      <c r="I339">
        <v>1054702.2480820001</v>
      </c>
      <c r="J339" t="s">
        <v>3</v>
      </c>
      <c r="K339">
        <v>19635.081991999999</v>
      </c>
      <c r="L339">
        <v>1051922.2396229999</v>
      </c>
      <c r="M339" t="s">
        <v>4</v>
      </c>
      <c r="N339">
        <v>125.758627</v>
      </c>
      <c r="O339">
        <v>71.285189000000003</v>
      </c>
      <c r="P339" t="s">
        <v>5</v>
      </c>
      <c r="Q339">
        <v>342.02914299999998</v>
      </c>
      <c r="R339">
        <v>651.76319000000001</v>
      </c>
      <c r="S339" t="s">
        <v>6</v>
      </c>
      <c r="T339">
        <v>104.498431</v>
      </c>
      <c r="U339">
        <v>42.390360000000001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1.2551E-2</v>
      </c>
      <c r="AG339">
        <v>7.9999999999999996E-6</v>
      </c>
      <c r="AH339" t="s">
        <v>11</v>
      </c>
      <c r="AI339">
        <v>0.98445400000000005</v>
      </c>
      <c r="AJ339">
        <v>3.3000000000000003E-5</v>
      </c>
      <c r="AK339" t="s">
        <v>12</v>
      </c>
      <c r="AL339">
        <v>0</v>
      </c>
      <c r="AM339">
        <v>0</v>
      </c>
    </row>
    <row r="340" spans="1:39" x14ac:dyDescent="0.25">
      <c r="A340" t="s">
        <v>21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20763.183281000001</v>
      </c>
      <c r="I340">
        <v>1135546.243274</v>
      </c>
      <c r="J340" t="s">
        <v>3</v>
      </c>
      <c r="K340">
        <v>20725.161289</v>
      </c>
      <c r="L340">
        <v>1132545.3605800001</v>
      </c>
      <c r="M340" t="s">
        <v>4</v>
      </c>
      <c r="N340">
        <v>132.722544</v>
      </c>
      <c r="O340">
        <v>76.768252000000004</v>
      </c>
      <c r="P340" t="s">
        <v>5</v>
      </c>
      <c r="Q340">
        <v>361.722373</v>
      </c>
      <c r="R340">
        <v>691.10374100000001</v>
      </c>
      <c r="S340" t="s">
        <v>6</v>
      </c>
      <c r="T340">
        <v>110.298793</v>
      </c>
      <c r="U340">
        <v>45.815685999999999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1.2514000000000001E-2</v>
      </c>
      <c r="AG340">
        <v>7.9999999999999996E-6</v>
      </c>
      <c r="AH340" t="s">
        <v>11</v>
      </c>
      <c r="AI340">
        <v>0.98445400000000005</v>
      </c>
      <c r="AJ340">
        <v>3.3000000000000003E-5</v>
      </c>
      <c r="AK340" t="s">
        <v>12</v>
      </c>
      <c r="AL340">
        <v>0</v>
      </c>
      <c r="AM340">
        <v>0</v>
      </c>
    </row>
    <row r="341" spans="1:39" x14ac:dyDescent="0.25">
      <c r="A341" t="s">
        <v>21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21859.805547</v>
      </c>
      <c r="I341">
        <v>1305776.6528710001</v>
      </c>
      <c r="J341" t="s">
        <v>3</v>
      </c>
      <c r="K341">
        <v>21819.761562</v>
      </c>
      <c r="L341">
        <v>1302319.621397</v>
      </c>
      <c r="M341" t="s">
        <v>4</v>
      </c>
      <c r="N341">
        <v>139.72155799999999</v>
      </c>
      <c r="O341">
        <v>89.496346000000003</v>
      </c>
      <c r="P341" t="s">
        <v>5</v>
      </c>
      <c r="Q341">
        <v>381.35621900000001</v>
      </c>
      <c r="R341">
        <v>779.99731399999996</v>
      </c>
      <c r="S341" t="s">
        <v>6</v>
      </c>
      <c r="T341">
        <v>116.116777</v>
      </c>
      <c r="U341">
        <v>52.673766999999998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1.2466E-2</v>
      </c>
      <c r="AG341">
        <v>7.9999999999999996E-6</v>
      </c>
      <c r="AH341" t="s">
        <v>11</v>
      </c>
      <c r="AI341">
        <v>0.98445400000000005</v>
      </c>
      <c r="AJ341">
        <v>3.3000000000000003E-5</v>
      </c>
      <c r="AK341" t="s">
        <v>12</v>
      </c>
      <c r="AL341">
        <v>0</v>
      </c>
      <c r="AM341">
        <v>0</v>
      </c>
    </row>
    <row r="342" spans="1:39" x14ac:dyDescent="0.25">
      <c r="A342" t="s">
        <v>22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1066.251379</v>
      </c>
      <c r="I342">
        <v>261.687253</v>
      </c>
      <c r="J342" t="s">
        <v>3</v>
      </c>
      <c r="K342">
        <v>1064.2625270000001</v>
      </c>
      <c r="L342">
        <v>260.66669100000001</v>
      </c>
      <c r="M342" t="s">
        <v>4</v>
      </c>
      <c r="N342">
        <v>6.9500840000000004</v>
      </c>
      <c r="O342">
        <v>2.2443000000000001E-2</v>
      </c>
      <c r="P342" t="s">
        <v>5</v>
      </c>
      <c r="Q342">
        <v>0</v>
      </c>
      <c r="R342">
        <v>0</v>
      </c>
      <c r="S342" t="s">
        <v>6</v>
      </c>
      <c r="T342">
        <v>5.6362379999999996</v>
      </c>
      <c r="U342">
        <v>1.5421000000000001E-2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2.5118000000000001E-2</v>
      </c>
      <c r="AG342">
        <v>4.3000000000000002E-5</v>
      </c>
      <c r="AH342" t="s">
        <v>11</v>
      </c>
      <c r="AI342">
        <v>0.974638</v>
      </c>
      <c r="AJ342">
        <v>7.7000000000000001E-5</v>
      </c>
      <c r="AK342" t="s">
        <v>12</v>
      </c>
      <c r="AL342">
        <v>0</v>
      </c>
      <c r="AM342">
        <v>0</v>
      </c>
    </row>
    <row r="343" spans="1:39" x14ac:dyDescent="0.25">
      <c r="A343" t="s">
        <v>22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2135.534009</v>
      </c>
      <c r="I343">
        <v>1022.480924</v>
      </c>
      <c r="J343" t="s">
        <v>3</v>
      </c>
      <c r="K343">
        <v>2131.56916</v>
      </c>
      <c r="L343">
        <v>1018.887802</v>
      </c>
      <c r="M343" t="s">
        <v>4</v>
      </c>
      <c r="N343">
        <v>13.873122</v>
      </c>
      <c r="O343">
        <v>8.3992999999999998E-2</v>
      </c>
      <c r="P343" t="s">
        <v>5</v>
      </c>
      <c r="Q343">
        <v>0</v>
      </c>
      <c r="R343">
        <v>0</v>
      </c>
      <c r="S343" t="s">
        <v>6</v>
      </c>
      <c r="T343">
        <v>11.275817</v>
      </c>
      <c r="U343">
        <v>7.1251999999999996E-2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2.2704999999999999E-2</v>
      </c>
      <c r="AG343">
        <v>5.3000000000000001E-5</v>
      </c>
      <c r="AH343" t="s">
        <v>11</v>
      </c>
      <c r="AI343">
        <v>0.97843999999999998</v>
      </c>
      <c r="AJ343">
        <v>2.6999999999999999E-5</v>
      </c>
      <c r="AK343" t="s">
        <v>12</v>
      </c>
      <c r="AL343">
        <v>0</v>
      </c>
      <c r="AM343">
        <v>0</v>
      </c>
    </row>
    <row r="344" spans="1:39" x14ac:dyDescent="0.25">
      <c r="A344" t="s">
        <v>22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3205.8194629999998</v>
      </c>
      <c r="I344">
        <v>2484.9477350000002</v>
      </c>
      <c r="J344" t="s">
        <v>3</v>
      </c>
      <c r="K344">
        <v>3199.8730759999999</v>
      </c>
      <c r="L344">
        <v>2476.2429969999998</v>
      </c>
      <c r="M344" t="s">
        <v>4</v>
      </c>
      <c r="N344">
        <v>20.830541</v>
      </c>
      <c r="O344">
        <v>0.17852499999999999</v>
      </c>
      <c r="P344" t="s">
        <v>5</v>
      </c>
      <c r="Q344">
        <v>0</v>
      </c>
      <c r="R344">
        <v>0</v>
      </c>
      <c r="S344" t="s">
        <v>6</v>
      </c>
      <c r="T344">
        <v>16.914987</v>
      </c>
      <c r="U344">
        <v>0.15115899999999999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2.1582E-2</v>
      </c>
      <c r="AG344">
        <v>5.5999999999999999E-5</v>
      </c>
      <c r="AH344" t="s">
        <v>11</v>
      </c>
      <c r="AI344">
        <v>0.98003300000000004</v>
      </c>
      <c r="AJ344">
        <v>1.2999999999999999E-5</v>
      </c>
      <c r="AK344" t="s">
        <v>12</v>
      </c>
      <c r="AL344">
        <v>0</v>
      </c>
      <c r="AM344">
        <v>0</v>
      </c>
    </row>
    <row r="345" spans="1:39" x14ac:dyDescent="0.25">
      <c r="A345" t="s">
        <v>22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4276.8204390000001</v>
      </c>
      <c r="I345">
        <v>4993.2523979999996</v>
      </c>
      <c r="J345" t="s">
        <v>3</v>
      </c>
      <c r="K345">
        <v>4268.8867870000004</v>
      </c>
      <c r="L345">
        <v>4975.1902030000001</v>
      </c>
      <c r="M345" t="s">
        <v>4</v>
      </c>
      <c r="N345">
        <v>27.791854000000001</v>
      </c>
      <c r="O345">
        <v>0.34395100000000001</v>
      </c>
      <c r="P345" t="s">
        <v>5</v>
      </c>
      <c r="Q345">
        <v>0</v>
      </c>
      <c r="R345">
        <v>0</v>
      </c>
      <c r="S345" t="s">
        <v>6</v>
      </c>
      <c r="T345">
        <v>22.563704000000001</v>
      </c>
      <c r="U345">
        <v>0.27718599999999999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2.0279999999999999E-2</v>
      </c>
      <c r="AG345">
        <v>5.3000000000000001E-5</v>
      </c>
      <c r="AH345" t="s">
        <v>11</v>
      </c>
      <c r="AI345">
        <v>0.98082400000000003</v>
      </c>
      <c r="AJ345">
        <v>6.0000000000000002E-6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22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5347.3292579999998</v>
      </c>
      <c r="I346">
        <v>8153.2523309999997</v>
      </c>
      <c r="J346" t="s">
        <v>3</v>
      </c>
      <c r="K346">
        <v>5337.4157619999996</v>
      </c>
      <c r="L346">
        <v>8124.1516670000001</v>
      </c>
      <c r="M346" t="s">
        <v>4</v>
      </c>
      <c r="N346">
        <v>34.763385999999997</v>
      </c>
      <c r="O346">
        <v>0.54752900000000004</v>
      </c>
      <c r="P346" t="s">
        <v>5</v>
      </c>
      <c r="Q346">
        <v>0</v>
      </c>
      <c r="R346">
        <v>0</v>
      </c>
      <c r="S346" t="s">
        <v>6</v>
      </c>
      <c r="T346">
        <v>28.207367999999999</v>
      </c>
      <c r="U346">
        <v>0.471107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1.9751999999999999E-2</v>
      </c>
      <c r="AG346">
        <v>5.3000000000000001E-5</v>
      </c>
      <c r="AH346" t="s">
        <v>11</v>
      </c>
      <c r="AI346">
        <v>0.98105600000000004</v>
      </c>
      <c r="AJ346">
        <v>6.9999999999999999E-6</v>
      </c>
      <c r="AK346" t="s">
        <v>12</v>
      </c>
      <c r="AL346">
        <v>0</v>
      </c>
      <c r="AM346">
        <v>0</v>
      </c>
    </row>
    <row r="347" spans="1:39" x14ac:dyDescent="0.25">
      <c r="A347" t="s">
        <v>22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6418.0221289999999</v>
      </c>
      <c r="I347">
        <v>11974.326775</v>
      </c>
      <c r="J347" t="s">
        <v>3</v>
      </c>
      <c r="K347">
        <v>6406.1229489999996</v>
      </c>
      <c r="L347">
        <v>11932.202028</v>
      </c>
      <c r="M347" t="s">
        <v>4</v>
      </c>
      <c r="N347">
        <v>41.777625</v>
      </c>
      <c r="O347">
        <v>1.2070719999999999</v>
      </c>
      <c r="P347" t="s">
        <v>5</v>
      </c>
      <c r="Q347">
        <v>0</v>
      </c>
      <c r="R347">
        <v>0</v>
      </c>
      <c r="S347" t="s">
        <v>6</v>
      </c>
      <c r="T347">
        <v>33.866076999999997</v>
      </c>
      <c r="U347">
        <v>0.68176800000000004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1.9039E-2</v>
      </c>
      <c r="AG347">
        <v>5.1999999999999997E-5</v>
      </c>
      <c r="AH347" t="s">
        <v>11</v>
      </c>
      <c r="AI347">
        <v>0.98122600000000004</v>
      </c>
      <c r="AJ347">
        <v>6.0000000000000002E-6</v>
      </c>
      <c r="AK347" t="s">
        <v>12</v>
      </c>
      <c r="AL347">
        <v>0</v>
      </c>
      <c r="AM347">
        <v>0</v>
      </c>
    </row>
    <row r="348" spans="1:39" x14ac:dyDescent="0.25">
      <c r="A348" t="s">
        <v>22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7489.0465039999999</v>
      </c>
      <c r="I348">
        <v>16733.188546000001</v>
      </c>
      <c r="J348" t="s">
        <v>3</v>
      </c>
      <c r="K348">
        <v>7475.1602249999996</v>
      </c>
      <c r="L348">
        <v>16675.186449000001</v>
      </c>
      <c r="M348" t="s">
        <v>4</v>
      </c>
      <c r="N348">
        <v>48.714655</v>
      </c>
      <c r="O348">
        <v>1.434331</v>
      </c>
      <c r="P348" t="s">
        <v>5</v>
      </c>
      <c r="Q348">
        <v>0</v>
      </c>
      <c r="R348">
        <v>0</v>
      </c>
      <c r="S348" t="s">
        <v>6</v>
      </c>
      <c r="T348">
        <v>39.509117000000003</v>
      </c>
      <c r="U348">
        <v>0.953538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1.7892000000000002E-2</v>
      </c>
      <c r="AG348">
        <v>5.0000000000000002E-5</v>
      </c>
      <c r="AH348" t="s">
        <v>11</v>
      </c>
      <c r="AI348">
        <v>0.98133199999999998</v>
      </c>
      <c r="AJ348">
        <v>6.0000000000000002E-6</v>
      </c>
      <c r="AK348" t="s">
        <v>12</v>
      </c>
      <c r="AL348">
        <v>0</v>
      </c>
      <c r="AM348">
        <v>0</v>
      </c>
    </row>
    <row r="349" spans="1:39" x14ac:dyDescent="0.25">
      <c r="A349" t="s">
        <v>22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8561.4286329999995</v>
      </c>
      <c r="I349">
        <v>22576.236066000001</v>
      </c>
      <c r="J349" t="s">
        <v>3</v>
      </c>
      <c r="K349">
        <v>8545.556133</v>
      </c>
      <c r="L349">
        <v>22497.869979999999</v>
      </c>
      <c r="M349" t="s">
        <v>4</v>
      </c>
      <c r="N349">
        <v>55.674852999999999</v>
      </c>
      <c r="O349">
        <v>1.741377</v>
      </c>
      <c r="P349" t="s">
        <v>5</v>
      </c>
      <c r="Q349">
        <v>0</v>
      </c>
      <c r="R349">
        <v>0</v>
      </c>
      <c r="S349" t="s">
        <v>6</v>
      </c>
      <c r="T349">
        <v>45.215663999999997</v>
      </c>
      <c r="U349">
        <v>1.5147330000000001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1.6920000000000001E-2</v>
      </c>
      <c r="AG349">
        <v>4.6999999999999997E-5</v>
      </c>
      <c r="AH349" t="s">
        <v>11</v>
      </c>
      <c r="AI349">
        <v>0.98135099999999997</v>
      </c>
      <c r="AJ349">
        <v>6.0000000000000002E-6</v>
      </c>
      <c r="AK349" t="s">
        <v>12</v>
      </c>
      <c r="AL349">
        <v>0</v>
      </c>
      <c r="AM349">
        <v>0</v>
      </c>
    </row>
    <row r="350" spans="1:39" x14ac:dyDescent="0.25">
      <c r="A350" t="s">
        <v>22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9633.6479490000002</v>
      </c>
      <c r="I350">
        <v>28993.194301</v>
      </c>
      <c r="J350" t="s">
        <v>3</v>
      </c>
      <c r="K350">
        <v>9615.7858400000005</v>
      </c>
      <c r="L350">
        <v>28891.343886999999</v>
      </c>
      <c r="M350" t="s">
        <v>4</v>
      </c>
      <c r="N350">
        <v>62.665286999999999</v>
      </c>
      <c r="O350">
        <v>2.0675249999999998</v>
      </c>
      <c r="P350" t="s">
        <v>5</v>
      </c>
      <c r="Q350">
        <v>0</v>
      </c>
      <c r="R350">
        <v>0</v>
      </c>
      <c r="S350" t="s">
        <v>6</v>
      </c>
      <c r="T350">
        <v>50.867356000000001</v>
      </c>
      <c r="U350">
        <v>1.8726719999999999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1.6192000000000002E-2</v>
      </c>
      <c r="AG350">
        <v>4.0000000000000003E-5</v>
      </c>
      <c r="AH350" t="s">
        <v>11</v>
      </c>
      <c r="AI350">
        <v>0.98158500000000004</v>
      </c>
      <c r="AJ350">
        <v>6.9999999999999999E-6</v>
      </c>
      <c r="AK350" t="s">
        <v>12</v>
      </c>
      <c r="AL350">
        <v>0</v>
      </c>
      <c r="AM350">
        <v>0</v>
      </c>
    </row>
    <row r="351" spans="1:39" x14ac:dyDescent="0.25">
      <c r="A351" t="s">
        <v>22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10705.929102</v>
      </c>
      <c r="I351">
        <v>35645.724948000003</v>
      </c>
      <c r="J351" t="s">
        <v>3</v>
      </c>
      <c r="K351">
        <v>10686.073163999999</v>
      </c>
      <c r="L351">
        <v>35522.317035</v>
      </c>
      <c r="M351" t="s">
        <v>4</v>
      </c>
      <c r="N351">
        <v>69.616190000000003</v>
      </c>
      <c r="O351">
        <v>2.4333749999999998</v>
      </c>
      <c r="P351" t="s">
        <v>5</v>
      </c>
      <c r="Q351">
        <v>0</v>
      </c>
      <c r="R351">
        <v>0</v>
      </c>
      <c r="S351" t="s">
        <v>6</v>
      </c>
      <c r="T351">
        <v>56.509687999999997</v>
      </c>
      <c r="U351">
        <v>2.2232099999999999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1.5629000000000001E-2</v>
      </c>
      <c r="AG351">
        <v>3.6000000000000001E-5</v>
      </c>
      <c r="AH351" t="s">
        <v>11</v>
      </c>
      <c r="AI351">
        <v>0.98161399999999999</v>
      </c>
      <c r="AJ351">
        <v>6.9999999999999999E-6</v>
      </c>
      <c r="AK351" t="s">
        <v>12</v>
      </c>
      <c r="AL351">
        <v>0</v>
      </c>
      <c r="AM351">
        <v>0</v>
      </c>
    </row>
    <row r="352" spans="1:39" x14ac:dyDescent="0.25">
      <c r="A352" t="s">
        <v>22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11778.501875</v>
      </c>
      <c r="I352">
        <v>42618.964993000001</v>
      </c>
      <c r="J352" t="s">
        <v>3</v>
      </c>
      <c r="K352">
        <v>11756.660488</v>
      </c>
      <c r="L352">
        <v>42470.336156999998</v>
      </c>
      <c r="M352" t="s">
        <v>4</v>
      </c>
      <c r="N352">
        <v>76.583887000000004</v>
      </c>
      <c r="O352">
        <v>2.8551579999999999</v>
      </c>
      <c r="P352" t="s">
        <v>5</v>
      </c>
      <c r="Q352">
        <v>0</v>
      </c>
      <c r="R352">
        <v>0</v>
      </c>
      <c r="S352" t="s">
        <v>6</v>
      </c>
      <c r="T352">
        <v>62.163465000000002</v>
      </c>
      <c r="U352">
        <v>2.6273300000000002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1.5162E-2</v>
      </c>
      <c r="AG352">
        <v>3.3000000000000003E-5</v>
      </c>
      <c r="AH352" t="s">
        <v>11</v>
      </c>
      <c r="AI352">
        <v>0.98162300000000002</v>
      </c>
      <c r="AJ352">
        <v>6.9999999999999999E-6</v>
      </c>
      <c r="AK352" t="s">
        <v>12</v>
      </c>
      <c r="AL352">
        <v>0</v>
      </c>
      <c r="AM352">
        <v>0</v>
      </c>
    </row>
    <row r="353" spans="1:39" x14ac:dyDescent="0.25">
      <c r="A353" t="s">
        <v>22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12848.062285</v>
      </c>
      <c r="I353">
        <v>49361.014218999997</v>
      </c>
      <c r="J353" t="s">
        <v>3</v>
      </c>
      <c r="K353">
        <v>12824.238515999999</v>
      </c>
      <c r="L353">
        <v>49187.975523000001</v>
      </c>
      <c r="M353" t="s">
        <v>4</v>
      </c>
      <c r="N353">
        <v>83.521373999999994</v>
      </c>
      <c r="O353">
        <v>3.2224279999999998</v>
      </c>
      <c r="P353" t="s">
        <v>5</v>
      </c>
      <c r="Q353">
        <v>0</v>
      </c>
      <c r="R353">
        <v>0</v>
      </c>
      <c r="S353" t="s">
        <v>6</v>
      </c>
      <c r="T353">
        <v>67.825325000000007</v>
      </c>
      <c r="U353">
        <v>2.9942250000000001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1.456E-2</v>
      </c>
      <c r="AG353">
        <v>2.9E-5</v>
      </c>
      <c r="AH353" t="s">
        <v>11</v>
      </c>
      <c r="AI353">
        <v>0.98163100000000003</v>
      </c>
      <c r="AJ353">
        <v>6.9999999999999999E-6</v>
      </c>
      <c r="AK353" t="s">
        <v>12</v>
      </c>
      <c r="AL353">
        <v>0</v>
      </c>
      <c r="AM353">
        <v>0</v>
      </c>
    </row>
    <row r="354" spans="1:39" x14ac:dyDescent="0.25">
      <c r="A354" t="s">
        <v>22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13918.011074</v>
      </c>
      <c r="I354">
        <v>56428.567230000001</v>
      </c>
      <c r="J354" t="s">
        <v>3</v>
      </c>
      <c r="K354">
        <v>13892.206426000001</v>
      </c>
      <c r="L354">
        <v>56231.183969999998</v>
      </c>
      <c r="M354" t="s">
        <v>4</v>
      </c>
      <c r="N354">
        <v>90.474164999999999</v>
      </c>
      <c r="O354">
        <v>3.708685</v>
      </c>
      <c r="P354" t="s">
        <v>5</v>
      </c>
      <c r="Q354">
        <v>0</v>
      </c>
      <c r="R354">
        <v>0</v>
      </c>
      <c r="S354" t="s">
        <v>6</v>
      </c>
      <c r="T354">
        <v>73.452167000000003</v>
      </c>
      <c r="U354">
        <v>3.3554659999999998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1.4114E-2</v>
      </c>
      <c r="AG354">
        <v>2.4000000000000001E-5</v>
      </c>
      <c r="AH354" t="s">
        <v>11</v>
      </c>
      <c r="AI354">
        <v>0.98169899999999999</v>
      </c>
      <c r="AJ354">
        <v>6.9999999999999999E-6</v>
      </c>
      <c r="AK354" t="s">
        <v>12</v>
      </c>
      <c r="AL354">
        <v>0</v>
      </c>
      <c r="AM354">
        <v>0</v>
      </c>
    </row>
    <row r="355" spans="1:39" x14ac:dyDescent="0.25">
      <c r="A355" t="s">
        <v>22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14988.021387000001</v>
      </c>
      <c r="I355">
        <v>65098.489887000003</v>
      </c>
      <c r="J355" t="s">
        <v>3</v>
      </c>
      <c r="K355">
        <v>14960.23875</v>
      </c>
      <c r="L355">
        <v>64876.180727999999</v>
      </c>
      <c r="M355" t="s">
        <v>4</v>
      </c>
      <c r="N355">
        <v>97.433564000000004</v>
      </c>
      <c r="O355">
        <v>4.3331010000000001</v>
      </c>
      <c r="P355" t="s">
        <v>5</v>
      </c>
      <c r="Q355">
        <v>0</v>
      </c>
      <c r="R355">
        <v>0</v>
      </c>
      <c r="S355" t="s">
        <v>6</v>
      </c>
      <c r="T355">
        <v>79.083354</v>
      </c>
      <c r="U355">
        <v>3.8712719999999998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1.4064E-2</v>
      </c>
      <c r="AG355">
        <v>2.5000000000000001E-5</v>
      </c>
      <c r="AH355" t="s">
        <v>11</v>
      </c>
      <c r="AI355">
        <v>0.98170400000000002</v>
      </c>
      <c r="AJ355">
        <v>6.9999999999999999E-6</v>
      </c>
      <c r="AK355" t="s">
        <v>12</v>
      </c>
      <c r="AL355">
        <v>0</v>
      </c>
      <c r="AM355">
        <v>0</v>
      </c>
    </row>
    <row r="356" spans="1:39" x14ac:dyDescent="0.25">
      <c r="A356" t="s">
        <v>22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16058.558203000001</v>
      </c>
      <c r="I356">
        <v>75713.336599999995</v>
      </c>
      <c r="J356" t="s">
        <v>3</v>
      </c>
      <c r="K356">
        <v>16028.788828000001</v>
      </c>
      <c r="L356">
        <v>75454.762480000005</v>
      </c>
      <c r="M356" t="s">
        <v>4</v>
      </c>
      <c r="N356">
        <v>104.38928</v>
      </c>
      <c r="O356">
        <v>5.0148380000000001</v>
      </c>
      <c r="P356" t="s">
        <v>5</v>
      </c>
      <c r="Q356">
        <v>0</v>
      </c>
      <c r="R356">
        <v>0</v>
      </c>
      <c r="S356" t="s">
        <v>6</v>
      </c>
      <c r="T356">
        <v>84.721605999999994</v>
      </c>
      <c r="U356">
        <v>4.5474909999999999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1.3679999999999999E-2</v>
      </c>
      <c r="AG356">
        <v>2.4000000000000001E-5</v>
      </c>
      <c r="AH356" t="s">
        <v>11</v>
      </c>
      <c r="AI356">
        <v>0.98199099999999995</v>
      </c>
      <c r="AJ356">
        <v>1.0000000000000001E-5</v>
      </c>
      <c r="AK356" t="s">
        <v>12</v>
      </c>
      <c r="AL356">
        <v>0</v>
      </c>
      <c r="AM356">
        <v>0</v>
      </c>
    </row>
    <row r="357" spans="1:39" x14ac:dyDescent="0.25">
      <c r="A357" t="s">
        <v>22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17131.050273000001</v>
      </c>
      <c r="I357">
        <v>87325.018951000005</v>
      </c>
      <c r="J357" t="s">
        <v>3</v>
      </c>
      <c r="K357">
        <v>17099.289960999999</v>
      </c>
      <c r="L357">
        <v>87029.666958000002</v>
      </c>
      <c r="M357" t="s">
        <v>4</v>
      </c>
      <c r="N357">
        <v>111.361243</v>
      </c>
      <c r="O357">
        <v>5.7965960000000001</v>
      </c>
      <c r="P357" t="s">
        <v>5</v>
      </c>
      <c r="Q357">
        <v>0</v>
      </c>
      <c r="R357">
        <v>0</v>
      </c>
      <c r="S357" t="s">
        <v>6</v>
      </c>
      <c r="T357">
        <v>90.377793999999994</v>
      </c>
      <c r="U357">
        <v>5.2039749999999998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1.3514999999999999E-2</v>
      </c>
      <c r="AG357">
        <v>2.3E-5</v>
      </c>
      <c r="AH357" t="s">
        <v>11</v>
      </c>
      <c r="AI357">
        <v>0.98218700000000003</v>
      </c>
      <c r="AJ357">
        <v>1.2E-5</v>
      </c>
      <c r="AK357" t="s">
        <v>12</v>
      </c>
      <c r="AL357">
        <v>0</v>
      </c>
      <c r="AM357">
        <v>0</v>
      </c>
    </row>
    <row r="358" spans="1:39" x14ac:dyDescent="0.25">
      <c r="A358" t="s">
        <v>22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18203.279569999999</v>
      </c>
      <c r="I358">
        <v>98287.383283000003</v>
      </c>
      <c r="J358" t="s">
        <v>3</v>
      </c>
      <c r="K358">
        <v>18169.528672</v>
      </c>
      <c r="L358">
        <v>97943.441026999993</v>
      </c>
      <c r="M358" t="s">
        <v>4</v>
      </c>
      <c r="N358">
        <v>118.320138</v>
      </c>
      <c r="O358">
        <v>6.368055</v>
      </c>
      <c r="P358" t="s">
        <v>5</v>
      </c>
      <c r="Q358">
        <v>0</v>
      </c>
      <c r="R358">
        <v>0</v>
      </c>
      <c r="S358" t="s">
        <v>6</v>
      </c>
      <c r="T358">
        <v>96.021801999999994</v>
      </c>
      <c r="U358">
        <v>5.8734299999999999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1.3504E-2</v>
      </c>
      <c r="AG358">
        <v>2.1999999999999999E-5</v>
      </c>
      <c r="AH358" t="s">
        <v>11</v>
      </c>
      <c r="AI358">
        <v>0.98241299999999998</v>
      </c>
      <c r="AJ358">
        <v>1.4E-5</v>
      </c>
      <c r="AK358" t="s">
        <v>12</v>
      </c>
      <c r="AL358">
        <v>0</v>
      </c>
      <c r="AM358">
        <v>0</v>
      </c>
    </row>
    <row r="359" spans="1:39" x14ac:dyDescent="0.25">
      <c r="A359" t="s">
        <v>22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19273.043867</v>
      </c>
      <c r="I359">
        <v>108387.486745</v>
      </c>
      <c r="J359" t="s">
        <v>3</v>
      </c>
      <c r="K359">
        <v>19237.309297</v>
      </c>
      <c r="L359">
        <v>108011.12319499999</v>
      </c>
      <c r="M359" t="s">
        <v>4</v>
      </c>
      <c r="N359">
        <v>125.24723</v>
      </c>
      <c r="O359">
        <v>6.8489149999999999</v>
      </c>
      <c r="P359" t="s">
        <v>5</v>
      </c>
      <c r="Q359">
        <v>0</v>
      </c>
      <c r="R359">
        <v>0</v>
      </c>
      <c r="S359" t="s">
        <v>6</v>
      </c>
      <c r="T359">
        <v>101.641983</v>
      </c>
      <c r="U359">
        <v>6.3896030000000001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1.3254E-2</v>
      </c>
      <c r="AG359">
        <v>1.8E-5</v>
      </c>
      <c r="AH359" t="s">
        <v>11</v>
      </c>
      <c r="AI359">
        <v>0.98241800000000001</v>
      </c>
      <c r="AJ359">
        <v>1.4E-5</v>
      </c>
      <c r="AK359" t="s">
        <v>12</v>
      </c>
      <c r="AL359">
        <v>0</v>
      </c>
      <c r="AM359">
        <v>0</v>
      </c>
    </row>
    <row r="360" spans="1:39" x14ac:dyDescent="0.25">
      <c r="A360" t="s">
        <v>22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20342.546641000001</v>
      </c>
      <c r="I360">
        <v>118792.530981</v>
      </c>
      <c r="J360" t="s">
        <v>3</v>
      </c>
      <c r="K360">
        <v>20304.821133000001</v>
      </c>
      <c r="L360">
        <v>118387.114948</v>
      </c>
      <c r="M360" t="s">
        <v>4</v>
      </c>
      <c r="N360">
        <v>132.196169</v>
      </c>
      <c r="O360">
        <v>7.466081</v>
      </c>
      <c r="P360" t="s">
        <v>5</v>
      </c>
      <c r="Q360">
        <v>0</v>
      </c>
      <c r="R360">
        <v>0</v>
      </c>
      <c r="S360" t="s">
        <v>6</v>
      </c>
      <c r="T360">
        <v>107.28076</v>
      </c>
      <c r="U360">
        <v>7.0298920000000003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1.3016E-2</v>
      </c>
      <c r="AG360">
        <v>1.2999999999999999E-5</v>
      </c>
      <c r="AH360" t="s">
        <v>11</v>
      </c>
      <c r="AI360">
        <v>0.98248199999999997</v>
      </c>
      <c r="AJ360">
        <v>1.4E-5</v>
      </c>
      <c r="AK360" t="s">
        <v>12</v>
      </c>
      <c r="AL360">
        <v>0</v>
      </c>
      <c r="AM360">
        <v>0</v>
      </c>
    </row>
    <row r="361" spans="1:39" x14ac:dyDescent="0.25">
      <c r="A361" t="s">
        <v>22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21411.916523</v>
      </c>
      <c r="I361">
        <v>130098.541296</v>
      </c>
      <c r="J361" t="s">
        <v>3</v>
      </c>
      <c r="K361">
        <v>21372.201172000001</v>
      </c>
      <c r="L361">
        <v>129646.203304</v>
      </c>
      <c r="M361" t="s">
        <v>4</v>
      </c>
      <c r="N361">
        <v>139.144293</v>
      </c>
      <c r="O361">
        <v>8.1854990000000001</v>
      </c>
      <c r="P361" t="s">
        <v>5</v>
      </c>
      <c r="Q361">
        <v>0</v>
      </c>
      <c r="R361">
        <v>0</v>
      </c>
      <c r="S361" t="s">
        <v>6</v>
      </c>
      <c r="T361">
        <v>112.90505</v>
      </c>
      <c r="U361">
        <v>7.7428179999999998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1.2959E-2</v>
      </c>
      <c r="AG361">
        <v>1.2999999999999999E-5</v>
      </c>
      <c r="AH361" t="s">
        <v>11</v>
      </c>
      <c r="AI361">
        <v>0.98274499999999998</v>
      </c>
      <c r="AJ361">
        <v>1.5999999999999999E-5</v>
      </c>
      <c r="AK361" t="s">
        <v>12</v>
      </c>
      <c r="AL361">
        <v>0</v>
      </c>
      <c r="AM361">
        <v>0</v>
      </c>
    </row>
    <row r="362" spans="1:39" x14ac:dyDescent="0.25">
      <c r="A362" t="s">
        <v>23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47.048682999999997</v>
      </c>
      <c r="I362">
        <v>3.1595390000000001</v>
      </c>
      <c r="J362" t="s">
        <v>3</v>
      </c>
      <c r="K362">
        <v>46.167386999999998</v>
      </c>
      <c r="L362">
        <v>3.0615380000000001</v>
      </c>
      <c r="M362" t="s">
        <v>4</v>
      </c>
      <c r="N362">
        <v>2.0917159999999999</v>
      </c>
      <c r="O362">
        <v>7.2119999999999997E-3</v>
      </c>
      <c r="P362" t="s">
        <v>5</v>
      </c>
      <c r="Q362">
        <v>6.0058319999999998</v>
      </c>
      <c r="R362">
        <v>0.152337</v>
      </c>
      <c r="S362" t="s">
        <v>6</v>
      </c>
      <c r="T362">
        <v>1.54932</v>
      </c>
      <c r="U362">
        <v>3.454E-3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2.6702E-2</v>
      </c>
      <c r="AG362">
        <v>3.0000000000000001E-5</v>
      </c>
      <c r="AH362" t="s">
        <v>11</v>
      </c>
      <c r="AI362">
        <v>0.97233599999999998</v>
      </c>
      <c r="AJ362">
        <v>8.1000000000000004E-5</v>
      </c>
      <c r="AK362" t="s">
        <v>12</v>
      </c>
      <c r="AL362">
        <v>0</v>
      </c>
      <c r="AM362">
        <v>0</v>
      </c>
    </row>
    <row r="363" spans="1:39" x14ac:dyDescent="0.25">
      <c r="A363" t="s">
        <v>23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93.511461999999995</v>
      </c>
      <c r="I363">
        <v>7.7287879999999998</v>
      </c>
      <c r="J363" t="s">
        <v>3</v>
      </c>
      <c r="K363">
        <v>91.757095000000007</v>
      </c>
      <c r="L363">
        <v>7.4993369999999997</v>
      </c>
      <c r="M363" t="s">
        <v>4</v>
      </c>
      <c r="N363">
        <v>4.1539520000000003</v>
      </c>
      <c r="O363">
        <v>1.5284000000000001E-2</v>
      </c>
      <c r="P363" t="s">
        <v>5</v>
      </c>
      <c r="Q363">
        <v>11.814539999999999</v>
      </c>
      <c r="R363">
        <v>0.36582300000000001</v>
      </c>
      <c r="S363" t="s">
        <v>6</v>
      </c>
      <c r="T363">
        <v>3.087081</v>
      </c>
      <c r="U363">
        <v>8.8409999999999999E-3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2.4485E-2</v>
      </c>
      <c r="AG363">
        <v>4.3000000000000002E-5</v>
      </c>
      <c r="AH363" t="s">
        <v>11</v>
      </c>
      <c r="AI363">
        <v>0.97804199999999997</v>
      </c>
      <c r="AJ363">
        <v>3.8000000000000002E-5</v>
      </c>
      <c r="AK363" t="s">
        <v>12</v>
      </c>
      <c r="AL363">
        <v>0</v>
      </c>
      <c r="AM363">
        <v>0</v>
      </c>
    </row>
    <row r="364" spans="1:39" x14ac:dyDescent="0.25">
      <c r="A364" t="s">
        <v>23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139.791787</v>
      </c>
      <c r="I364">
        <v>10.043022000000001</v>
      </c>
      <c r="J364" t="s">
        <v>3</v>
      </c>
      <c r="K364">
        <v>137.16921099999999</v>
      </c>
      <c r="L364">
        <v>9.7687950000000008</v>
      </c>
      <c r="M364" t="s">
        <v>4</v>
      </c>
      <c r="N364">
        <v>6.2039340000000003</v>
      </c>
      <c r="O364">
        <v>1.9134999999999999E-2</v>
      </c>
      <c r="P364" t="s">
        <v>5</v>
      </c>
      <c r="Q364">
        <v>17.547858999999999</v>
      </c>
      <c r="R364">
        <v>0.44289499999999998</v>
      </c>
      <c r="S364" t="s">
        <v>6</v>
      </c>
      <c r="T364">
        <v>4.613632</v>
      </c>
      <c r="U364">
        <v>9.325E-3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2.2681E-2</v>
      </c>
      <c r="AG364">
        <v>4.8000000000000001E-5</v>
      </c>
      <c r="AH364" t="s">
        <v>11</v>
      </c>
      <c r="AI364">
        <v>0.98011499999999996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23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185.975696</v>
      </c>
      <c r="I365">
        <v>11.476312</v>
      </c>
      <c r="J365" t="s">
        <v>3</v>
      </c>
      <c r="K365">
        <v>182.481548</v>
      </c>
      <c r="L365">
        <v>11.188428</v>
      </c>
      <c r="M365" t="s">
        <v>4</v>
      </c>
      <c r="N365">
        <v>8.2566199999999998</v>
      </c>
      <c r="O365">
        <v>1.9612000000000001E-2</v>
      </c>
      <c r="P365" t="s">
        <v>5</v>
      </c>
      <c r="Q365">
        <v>23.309269</v>
      </c>
      <c r="R365">
        <v>0.47437299999999999</v>
      </c>
      <c r="S365" t="s">
        <v>6</v>
      </c>
      <c r="T365">
        <v>6.1458820000000003</v>
      </c>
      <c r="U365">
        <v>8.9309999999999997E-3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2.1894E-2</v>
      </c>
      <c r="AG365">
        <v>4.8000000000000001E-5</v>
      </c>
      <c r="AH365" t="s">
        <v>11</v>
      </c>
      <c r="AI365">
        <v>0.98094300000000001</v>
      </c>
      <c r="AJ365">
        <v>6.0000000000000002E-6</v>
      </c>
      <c r="AK365" t="s">
        <v>12</v>
      </c>
      <c r="AL365">
        <v>0</v>
      </c>
      <c r="AM365">
        <v>0</v>
      </c>
    </row>
    <row r="366" spans="1:39" x14ac:dyDescent="0.25">
      <c r="A366" t="s">
        <v>23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232.02304000000001</v>
      </c>
      <c r="I366">
        <v>13.022997999999999</v>
      </c>
      <c r="J366" t="s">
        <v>3</v>
      </c>
      <c r="K366">
        <v>227.663355</v>
      </c>
      <c r="L366">
        <v>12.699407000000001</v>
      </c>
      <c r="M366" t="s">
        <v>4</v>
      </c>
      <c r="N366">
        <v>10.306175</v>
      </c>
      <c r="O366">
        <v>2.2369E-2</v>
      </c>
      <c r="P366" t="s">
        <v>5</v>
      </c>
      <c r="Q366">
        <v>29.05001</v>
      </c>
      <c r="R366">
        <v>0.56988300000000003</v>
      </c>
      <c r="S366" t="s">
        <v>6</v>
      </c>
      <c r="T366">
        <v>7.6699210000000004</v>
      </c>
      <c r="U366">
        <v>9.5090000000000001E-3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2.1218000000000001E-2</v>
      </c>
      <c r="AG366">
        <v>4.8999999999999998E-5</v>
      </c>
      <c r="AH366" t="s">
        <v>11</v>
      </c>
      <c r="AI366">
        <v>0.98115399999999997</v>
      </c>
      <c r="AJ366">
        <v>6.0000000000000002E-6</v>
      </c>
      <c r="AK366" t="s">
        <v>12</v>
      </c>
      <c r="AL366">
        <v>0</v>
      </c>
      <c r="AM366">
        <v>0</v>
      </c>
    </row>
    <row r="367" spans="1:39" x14ac:dyDescent="0.25">
      <c r="A367" t="s">
        <v>23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277.90488499999998</v>
      </c>
      <c r="I367">
        <v>14.667025000000001</v>
      </c>
      <c r="J367" t="s">
        <v>3</v>
      </c>
      <c r="K367">
        <v>272.67869999999999</v>
      </c>
      <c r="L367">
        <v>14.300905</v>
      </c>
      <c r="M367" t="s">
        <v>4</v>
      </c>
      <c r="N367">
        <v>12.357127999999999</v>
      </c>
      <c r="O367">
        <v>2.878E-2</v>
      </c>
      <c r="P367" t="s">
        <v>5</v>
      </c>
      <c r="Q367">
        <v>34.745887000000003</v>
      </c>
      <c r="R367">
        <v>0.63790800000000003</v>
      </c>
      <c r="S367" t="s">
        <v>6</v>
      </c>
      <c r="T367">
        <v>9.1961300000000001</v>
      </c>
      <c r="U367">
        <v>1.1183E-2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2.0139000000000001E-2</v>
      </c>
      <c r="AG367">
        <v>4.8000000000000001E-5</v>
      </c>
      <c r="AH367" t="s">
        <v>11</v>
      </c>
      <c r="AI367">
        <v>0.98120399999999997</v>
      </c>
      <c r="AJ367">
        <v>6.0000000000000002E-6</v>
      </c>
      <c r="AK367" t="s">
        <v>12</v>
      </c>
      <c r="AL367">
        <v>0</v>
      </c>
      <c r="AM367">
        <v>0</v>
      </c>
    </row>
    <row r="368" spans="1:39" x14ac:dyDescent="0.25">
      <c r="A368" t="s">
        <v>23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323.72139399999998</v>
      </c>
      <c r="I368">
        <v>17.138742000000001</v>
      </c>
      <c r="J368" t="s">
        <v>3</v>
      </c>
      <c r="K368">
        <v>317.62940300000002</v>
      </c>
      <c r="L368">
        <v>16.732534999999999</v>
      </c>
      <c r="M368" t="s">
        <v>4</v>
      </c>
      <c r="N368">
        <v>14.399241</v>
      </c>
      <c r="O368">
        <v>3.2532999999999999E-2</v>
      </c>
      <c r="P368" t="s">
        <v>5</v>
      </c>
      <c r="Q368">
        <v>40.447921999999998</v>
      </c>
      <c r="R368">
        <v>0.74629000000000001</v>
      </c>
      <c r="S368" t="s">
        <v>6</v>
      </c>
      <c r="T368">
        <v>10.722032</v>
      </c>
      <c r="U368">
        <v>1.1697000000000001E-2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1.9102000000000001E-2</v>
      </c>
      <c r="AG368">
        <v>4.1999999999999998E-5</v>
      </c>
      <c r="AH368" t="s">
        <v>11</v>
      </c>
      <c r="AI368">
        <v>0.98178299999999996</v>
      </c>
      <c r="AJ368">
        <v>1.2E-5</v>
      </c>
      <c r="AK368" t="s">
        <v>12</v>
      </c>
      <c r="AL368">
        <v>0</v>
      </c>
      <c r="AM368">
        <v>0</v>
      </c>
    </row>
    <row r="369" spans="1:39" x14ac:dyDescent="0.25">
      <c r="A369" t="s">
        <v>23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369.895757</v>
      </c>
      <c r="I369">
        <v>23.698259</v>
      </c>
      <c r="J369" t="s">
        <v>3</v>
      </c>
      <c r="K369">
        <v>362.93731200000002</v>
      </c>
      <c r="L369">
        <v>23.131730000000001</v>
      </c>
      <c r="M369" t="s">
        <v>4</v>
      </c>
      <c r="N369">
        <v>16.460991</v>
      </c>
      <c r="O369">
        <v>5.0049000000000003E-2</v>
      </c>
      <c r="P369" t="s">
        <v>5</v>
      </c>
      <c r="Q369">
        <v>46.207445</v>
      </c>
      <c r="R369">
        <v>0.97069099999999997</v>
      </c>
      <c r="S369" t="s">
        <v>6</v>
      </c>
      <c r="T369">
        <v>12.259582999999999</v>
      </c>
      <c r="U369">
        <v>2.0001999999999999E-2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1.7637E-2</v>
      </c>
      <c r="AG369">
        <v>3.6999999999999998E-5</v>
      </c>
      <c r="AH369" t="s">
        <v>11</v>
      </c>
      <c r="AI369">
        <v>0.98181499999999999</v>
      </c>
      <c r="AJ369">
        <v>1.2E-5</v>
      </c>
      <c r="AK369" t="s">
        <v>12</v>
      </c>
      <c r="AL369">
        <v>0</v>
      </c>
      <c r="AM369">
        <v>0</v>
      </c>
    </row>
    <row r="370" spans="1:39" x14ac:dyDescent="0.25">
      <c r="A370" t="s">
        <v>23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415.89801299999999</v>
      </c>
      <c r="I370">
        <v>31.351455999999999</v>
      </c>
      <c r="J370" t="s">
        <v>3</v>
      </c>
      <c r="K370">
        <v>408.07069899999999</v>
      </c>
      <c r="L370">
        <v>30.591213</v>
      </c>
      <c r="M370" t="s">
        <v>4</v>
      </c>
      <c r="N370">
        <v>18.505782</v>
      </c>
      <c r="O370">
        <v>6.4019000000000006E-2</v>
      </c>
      <c r="P370" t="s">
        <v>5</v>
      </c>
      <c r="Q370">
        <v>51.937615000000001</v>
      </c>
      <c r="R370">
        <v>1.218119</v>
      </c>
      <c r="S370" t="s">
        <v>6</v>
      </c>
      <c r="T370">
        <v>13.788546999999999</v>
      </c>
      <c r="U370">
        <v>3.1975000000000003E-2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1.6181999999999998E-2</v>
      </c>
      <c r="AG370">
        <v>2.6999999999999999E-5</v>
      </c>
      <c r="AH370" t="s">
        <v>11</v>
      </c>
      <c r="AI370">
        <v>0.98217500000000002</v>
      </c>
      <c r="AJ370">
        <v>1.5E-5</v>
      </c>
      <c r="AK370" t="s">
        <v>12</v>
      </c>
      <c r="AL370">
        <v>0</v>
      </c>
      <c r="AM370">
        <v>0</v>
      </c>
    </row>
    <row r="371" spans="1:39" x14ac:dyDescent="0.25">
      <c r="A371" t="s">
        <v>23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461.77502199999998</v>
      </c>
      <c r="I371">
        <v>34.559967999999998</v>
      </c>
      <c r="J371" t="s">
        <v>3</v>
      </c>
      <c r="K371">
        <v>453.08493199999998</v>
      </c>
      <c r="L371">
        <v>33.762267000000001</v>
      </c>
      <c r="M371" t="s">
        <v>4</v>
      </c>
      <c r="N371">
        <v>20.552209999999999</v>
      </c>
      <c r="O371">
        <v>6.9724999999999995E-2</v>
      </c>
      <c r="P371" t="s">
        <v>5</v>
      </c>
      <c r="Q371">
        <v>57.636161000000001</v>
      </c>
      <c r="R371">
        <v>1.394401</v>
      </c>
      <c r="S371" t="s">
        <v>6</v>
      </c>
      <c r="T371">
        <v>15.315497000000001</v>
      </c>
      <c r="U371">
        <v>3.1775999999999999E-2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1.5677E-2</v>
      </c>
      <c r="AG371">
        <v>2.5000000000000001E-5</v>
      </c>
      <c r="AH371" t="s">
        <v>11</v>
      </c>
      <c r="AI371">
        <v>0.98224100000000003</v>
      </c>
      <c r="AJ371">
        <v>1.5E-5</v>
      </c>
      <c r="AK371" t="s">
        <v>12</v>
      </c>
      <c r="AL371">
        <v>0</v>
      </c>
      <c r="AM371">
        <v>0</v>
      </c>
    </row>
    <row r="372" spans="1:39" x14ac:dyDescent="0.25">
      <c r="A372" t="s">
        <v>23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507.830713</v>
      </c>
      <c r="I372">
        <v>38.061363</v>
      </c>
      <c r="J372" t="s">
        <v>3</v>
      </c>
      <c r="K372">
        <v>498.27374500000002</v>
      </c>
      <c r="L372">
        <v>37.069572999999998</v>
      </c>
      <c r="M372" t="s">
        <v>4</v>
      </c>
      <c r="N372">
        <v>22.601316000000001</v>
      </c>
      <c r="O372">
        <v>8.1051999999999999E-2</v>
      </c>
      <c r="P372" t="s">
        <v>5</v>
      </c>
      <c r="Q372">
        <v>63.383099000000001</v>
      </c>
      <c r="R372">
        <v>1.528022</v>
      </c>
      <c r="S372" t="s">
        <v>6</v>
      </c>
      <c r="T372">
        <v>16.837250999999998</v>
      </c>
      <c r="U372">
        <v>3.2887E-2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1.5075E-2</v>
      </c>
      <c r="AG372">
        <v>2.3E-5</v>
      </c>
      <c r="AH372" t="s">
        <v>11</v>
      </c>
      <c r="AI372">
        <v>0.98277199999999998</v>
      </c>
      <c r="AJ372">
        <v>2.0000000000000002E-5</v>
      </c>
      <c r="AK372" t="s">
        <v>12</v>
      </c>
      <c r="AL372">
        <v>0</v>
      </c>
      <c r="AM372">
        <v>0</v>
      </c>
    </row>
    <row r="373" spans="1:39" x14ac:dyDescent="0.25">
      <c r="A373" t="s">
        <v>23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553.78662999999995</v>
      </c>
      <c r="I373">
        <v>40.11936</v>
      </c>
      <c r="J373" t="s">
        <v>3</v>
      </c>
      <c r="K373">
        <v>543.36465299999998</v>
      </c>
      <c r="L373">
        <v>39.111803000000002</v>
      </c>
      <c r="M373" t="s">
        <v>4</v>
      </c>
      <c r="N373">
        <v>24.648263</v>
      </c>
      <c r="O373">
        <v>8.8387999999999994E-2</v>
      </c>
      <c r="P373" t="s">
        <v>5</v>
      </c>
      <c r="Q373">
        <v>69.097065000000001</v>
      </c>
      <c r="R373">
        <v>1.6584939999999999</v>
      </c>
      <c r="S373" t="s">
        <v>6</v>
      </c>
      <c r="T373">
        <v>18.357202999999998</v>
      </c>
      <c r="U373">
        <v>3.9440000000000003E-2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1.4703000000000001E-2</v>
      </c>
      <c r="AG373">
        <v>2.0000000000000002E-5</v>
      </c>
      <c r="AH373" t="s">
        <v>11</v>
      </c>
      <c r="AI373">
        <v>0.98278399999999999</v>
      </c>
      <c r="AJ373">
        <v>2.0000000000000002E-5</v>
      </c>
      <c r="AK373" t="s">
        <v>12</v>
      </c>
      <c r="AL373">
        <v>0</v>
      </c>
      <c r="AM373">
        <v>0</v>
      </c>
    </row>
    <row r="374" spans="1:39" x14ac:dyDescent="0.25">
      <c r="A374" t="s">
        <v>23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599.92246899999998</v>
      </c>
      <c r="I374">
        <v>42.473909999999997</v>
      </c>
      <c r="J374" t="s">
        <v>3</v>
      </c>
      <c r="K374">
        <v>588.63224400000001</v>
      </c>
      <c r="L374">
        <v>41.469501999999999</v>
      </c>
      <c r="M374" t="s">
        <v>4</v>
      </c>
      <c r="N374">
        <v>26.701848999999999</v>
      </c>
      <c r="O374">
        <v>9.3215999999999993E-2</v>
      </c>
      <c r="P374" t="s">
        <v>5</v>
      </c>
      <c r="Q374">
        <v>74.829044999999994</v>
      </c>
      <c r="R374">
        <v>1.7601519999999999</v>
      </c>
      <c r="S374" t="s">
        <v>6</v>
      </c>
      <c r="T374">
        <v>19.879113</v>
      </c>
      <c r="U374">
        <v>3.9850999999999998E-2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1.4441000000000001E-2</v>
      </c>
      <c r="AG374">
        <v>1.5999999999999999E-5</v>
      </c>
      <c r="AH374" t="s">
        <v>11</v>
      </c>
      <c r="AI374">
        <v>0.98281700000000005</v>
      </c>
      <c r="AJ374">
        <v>2.0000000000000002E-5</v>
      </c>
      <c r="AK374" t="s">
        <v>12</v>
      </c>
      <c r="AL374">
        <v>0</v>
      </c>
      <c r="AM374">
        <v>0</v>
      </c>
    </row>
    <row r="375" spans="1:39" x14ac:dyDescent="0.25">
      <c r="A375" t="s">
        <v>23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645.81919600000003</v>
      </c>
      <c r="I375">
        <v>45.436404000000003</v>
      </c>
      <c r="J375" t="s">
        <v>3</v>
      </c>
      <c r="K375">
        <v>633.66193199999998</v>
      </c>
      <c r="L375">
        <v>44.351083000000003</v>
      </c>
      <c r="M375" t="s">
        <v>4</v>
      </c>
      <c r="N375">
        <v>28.749272000000001</v>
      </c>
      <c r="O375">
        <v>0.100578</v>
      </c>
      <c r="P375" t="s">
        <v>5</v>
      </c>
      <c r="Q375">
        <v>80.540458999999998</v>
      </c>
      <c r="R375">
        <v>1.948672</v>
      </c>
      <c r="S375" t="s">
        <v>6</v>
      </c>
      <c r="T375">
        <v>21.398864</v>
      </c>
      <c r="U375">
        <v>4.1903999999999997E-2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1.4066E-2</v>
      </c>
      <c r="AG375">
        <v>1.5999999999999999E-5</v>
      </c>
      <c r="AH375" t="s">
        <v>11</v>
      </c>
      <c r="AI375">
        <v>0.98282400000000003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23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691.65033200000005</v>
      </c>
      <c r="I376">
        <v>49.947217000000002</v>
      </c>
      <c r="J376" t="s">
        <v>3</v>
      </c>
      <c r="K376">
        <v>678.63005999999996</v>
      </c>
      <c r="L376">
        <v>48.801208000000003</v>
      </c>
      <c r="M376" t="s">
        <v>4</v>
      </c>
      <c r="N376">
        <v>30.793839999999999</v>
      </c>
      <c r="O376">
        <v>0.110224</v>
      </c>
      <c r="P376" t="s">
        <v>5</v>
      </c>
      <c r="Q376">
        <v>86.220194000000006</v>
      </c>
      <c r="R376">
        <v>2.2009699999999999</v>
      </c>
      <c r="S376" t="s">
        <v>6</v>
      </c>
      <c r="T376">
        <v>22.913582999999999</v>
      </c>
      <c r="U376">
        <v>4.1591999999999997E-2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1.3834000000000001E-2</v>
      </c>
      <c r="AG376">
        <v>1.4E-5</v>
      </c>
      <c r="AH376" t="s">
        <v>11</v>
      </c>
      <c r="AI376">
        <v>0.98311899999999997</v>
      </c>
      <c r="AJ376">
        <v>2.3E-5</v>
      </c>
      <c r="AK376" t="s">
        <v>12</v>
      </c>
      <c r="AL376">
        <v>0</v>
      </c>
      <c r="AM376">
        <v>0</v>
      </c>
    </row>
    <row r="377" spans="1:39" x14ac:dyDescent="0.25">
      <c r="A377" t="s">
        <v>23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737.42357500000003</v>
      </c>
      <c r="I377">
        <v>54.196520999999997</v>
      </c>
      <c r="J377" t="s">
        <v>3</v>
      </c>
      <c r="K377">
        <v>723.53928299999995</v>
      </c>
      <c r="L377">
        <v>53.025573999999999</v>
      </c>
      <c r="M377" t="s">
        <v>4</v>
      </c>
      <c r="N377">
        <v>32.840727999999999</v>
      </c>
      <c r="O377">
        <v>0.11584999999999999</v>
      </c>
      <c r="P377" t="s">
        <v>5</v>
      </c>
      <c r="Q377">
        <v>91.899503999999993</v>
      </c>
      <c r="R377">
        <v>2.4982160000000002</v>
      </c>
      <c r="S377" t="s">
        <v>6</v>
      </c>
      <c r="T377">
        <v>24.430973000000002</v>
      </c>
      <c r="U377">
        <v>4.2292000000000003E-2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1.3635E-2</v>
      </c>
      <c r="AG377">
        <v>1.4E-5</v>
      </c>
      <c r="AH377" t="s">
        <v>11</v>
      </c>
      <c r="AI377">
        <v>0.98312900000000003</v>
      </c>
      <c r="AJ377">
        <v>2.3E-5</v>
      </c>
      <c r="AK377" t="s">
        <v>12</v>
      </c>
      <c r="AL377">
        <v>0</v>
      </c>
      <c r="AM377">
        <v>0</v>
      </c>
    </row>
    <row r="378" spans="1:39" x14ac:dyDescent="0.25">
      <c r="A378" t="s">
        <v>23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783.43444299999999</v>
      </c>
      <c r="I378">
        <v>56.840781999999997</v>
      </c>
      <c r="J378" t="s">
        <v>3</v>
      </c>
      <c r="K378">
        <v>768.68590900000004</v>
      </c>
      <c r="L378">
        <v>55.649163000000001</v>
      </c>
      <c r="M378" t="s">
        <v>4</v>
      </c>
      <c r="N378">
        <v>34.886052999999997</v>
      </c>
      <c r="O378">
        <v>0.122407</v>
      </c>
      <c r="P378" t="s">
        <v>5</v>
      </c>
      <c r="Q378">
        <v>97.613099000000005</v>
      </c>
      <c r="R378">
        <v>2.6304859999999999</v>
      </c>
      <c r="S378" t="s">
        <v>6</v>
      </c>
      <c r="T378">
        <v>25.948141</v>
      </c>
      <c r="U378">
        <v>4.4581999999999997E-2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1.3604E-2</v>
      </c>
      <c r="AG378">
        <v>1.4E-5</v>
      </c>
      <c r="AH378" t="s">
        <v>11</v>
      </c>
      <c r="AI378">
        <v>0.98346299999999998</v>
      </c>
      <c r="AJ378">
        <v>2.4000000000000001E-5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23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829.350323</v>
      </c>
      <c r="I379">
        <v>62.101950000000002</v>
      </c>
      <c r="J379" t="s">
        <v>3</v>
      </c>
      <c r="K379">
        <v>813.73686199999997</v>
      </c>
      <c r="L379">
        <v>60.865620999999997</v>
      </c>
      <c r="M379" t="s">
        <v>4</v>
      </c>
      <c r="N379">
        <v>36.929811999999998</v>
      </c>
      <c r="O379">
        <v>0.133217</v>
      </c>
      <c r="P379" t="s">
        <v>5</v>
      </c>
      <c r="Q379">
        <v>103.30492099999999</v>
      </c>
      <c r="R379">
        <v>2.8535180000000002</v>
      </c>
      <c r="S379" t="s">
        <v>6</v>
      </c>
      <c r="T379">
        <v>27.461836000000002</v>
      </c>
      <c r="U379">
        <v>4.5275999999999997E-2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1.3219E-2</v>
      </c>
      <c r="AG379">
        <v>1.1E-5</v>
      </c>
      <c r="AH379" t="s">
        <v>11</v>
      </c>
      <c r="AI379">
        <v>0.98346699999999998</v>
      </c>
      <c r="AJ379">
        <v>2.4000000000000001E-5</v>
      </c>
      <c r="AK379" t="s">
        <v>12</v>
      </c>
      <c r="AL379">
        <v>0</v>
      </c>
      <c r="AM379">
        <v>0</v>
      </c>
    </row>
    <row r="380" spans="1:39" x14ac:dyDescent="0.25">
      <c r="A380" t="s">
        <v>23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875.25387499999999</v>
      </c>
      <c r="I380">
        <v>67.865054999999998</v>
      </c>
      <c r="J380" t="s">
        <v>3</v>
      </c>
      <c r="K380">
        <v>858.773865</v>
      </c>
      <c r="L380">
        <v>66.450619000000003</v>
      </c>
      <c r="M380" t="s">
        <v>4</v>
      </c>
      <c r="N380">
        <v>38.973922000000002</v>
      </c>
      <c r="O380">
        <v>0.15001800000000001</v>
      </c>
      <c r="P380" t="s">
        <v>5</v>
      </c>
      <c r="Q380">
        <v>109.004025</v>
      </c>
      <c r="R380">
        <v>3.2826140000000001</v>
      </c>
      <c r="S380" t="s">
        <v>6</v>
      </c>
      <c r="T380">
        <v>28.975408999999999</v>
      </c>
      <c r="U380">
        <v>4.8967999999999998E-2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1.3089E-2</v>
      </c>
      <c r="AG380">
        <v>1.0000000000000001E-5</v>
      </c>
      <c r="AH380" t="s">
        <v>11</v>
      </c>
      <c r="AI380">
        <v>0.98346800000000001</v>
      </c>
      <c r="AJ380">
        <v>2.4000000000000001E-5</v>
      </c>
      <c r="AK380" t="s">
        <v>12</v>
      </c>
      <c r="AL380">
        <v>0</v>
      </c>
      <c r="AM380">
        <v>0</v>
      </c>
    </row>
    <row r="381" spans="1:39" x14ac:dyDescent="0.25">
      <c r="A381" t="s">
        <v>23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921.29252399999996</v>
      </c>
      <c r="I381">
        <v>71.795713000000006</v>
      </c>
      <c r="J381" t="s">
        <v>3</v>
      </c>
      <c r="K381">
        <v>903.94337299999995</v>
      </c>
      <c r="L381">
        <v>70.336146999999997</v>
      </c>
      <c r="M381" t="s">
        <v>4</v>
      </c>
      <c r="N381">
        <v>41.028607000000001</v>
      </c>
      <c r="O381">
        <v>0.16972799999999999</v>
      </c>
      <c r="P381" t="s">
        <v>5</v>
      </c>
      <c r="Q381">
        <v>114.731506</v>
      </c>
      <c r="R381">
        <v>3.6145139999999998</v>
      </c>
      <c r="S381" t="s">
        <v>6</v>
      </c>
      <c r="T381">
        <v>30.494816</v>
      </c>
      <c r="U381">
        <v>4.9639000000000003E-2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1.2930000000000001E-2</v>
      </c>
      <c r="AG381">
        <v>1.0000000000000001E-5</v>
      </c>
      <c r="AH381" t="s">
        <v>11</v>
      </c>
      <c r="AI381">
        <v>0.98347099999999998</v>
      </c>
      <c r="AJ381">
        <v>2.4000000000000001E-5</v>
      </c>
      <c r="AK381" t="s">
        <v>12</v>
      </c>
      <c r="AL381">
        <v>0</v>
      </c>
      <c r="AM381">
        <v>0</v>
      </c>
    </row>
    <row r="382" spans="1:39" x14ac:dyDescent="0.25">
      <c r="A382" t="s">
        <v>69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42.325789999999998</v>
      </c>
      <c r="I382">
        <v>0.34001599999999998</v>
      </c>
      <c r="J382" t="s">
        <v>3</v>
      </c>
      <c r="K382">
        <v>41.443967999999998</v>
      </c>
      <c r="L382">
        <v>0.34006999999999998</v>
      </c>
      <c r="M382" t="s">
        <v>4</v>
      </c>
      <c r="N382">
        <v>2.0653000000000001</v>
      </c>
      <c r="O382">
        <v>1.3270000000000001E-3</v>
      </c>
      <c r="P382" t="s">
        <v>5</v>
      </c>
      <c r="Q382">
        <v>0</v>
      </c>
      <c r="R382">
        <v>0</v>
      </c>
      <c r="S382" t="s">
        <v>6</v>
      </c>
      <c r="T382">
        <v>1.5396939999999999</v>
      </c>
      <c r="U382">
        <v>1.389E-3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2.6787999999999999E-2</v>
      </c>
      <c r="AG382">
        <v>3.6000000000000001E-5</v>
      </c>
      <c r="AH382" t="s">
        <v>11</v>
      </c>
      <c r="AI382">
        <v>0.975943</v>
      </c>
      <c r="AJ382">
        <v>4.8999999999999998E-5</v>
      </c>
      <c r="AK382" t="s">
        <v>12</v>
      </c>
      <c r="AL382">
        <v>0</v>
      </c>
      <c r="AM382">
        <v>0</v>
      </c>
    </row>
    <row r="383" spans="1:39" x14ac:dyDescent="0.25">
      <c r="A383" t="s">
        <v>69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84.150495000000006</v>
      </c>
      <c r="I383">
        <v>0.83164000000000005</v>
      </c>
      <c r="J383" t="s">
        <v>3</v>
      </c>
      <c r="K383">
        <v>82.405779999999993</v>
      </c>
      <c r="L383">
        <v>0.83205600000000002</v>
      </c>
      <c r="M383" t="s">
        <v>4</v>
      </c>
      <c r="N383">
        <v>4.1086960000000001</v>
      </c>
      <c r="O383">
        <v>3.091E-3</v>
      </c>
      <c r="P383" t="s">
        <v>5</v>
      </c>
      <c r="Q383">
        <v>0</v>
      </c>
      <c r="R383">
        <v>0</v>
      </c>
      <c r="S383" t="s">
        <v>6</v>
      </c>
      <c r="T383">
        <v>3.0581109999999998</v>
      </c>
      <c r="U383">
        <v>1.897E-3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2.4195999999999999E-2</v>
      </c>
      <c r="AG383">
        <v>5.3999999999999998E-5</v>
      </c>
      <c r="AH383" t="s">
        <v>11</v>
      </c>
      <c r="AI383">
        <v>0.97836199999999995</v>
      </c>
      <c r="AJ383">
        <v>2.6999999999999999E-5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69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125.887455</v>
      </c>
      <c r="I384">
        <v>1.082822</v>
      </c>
      <c r="J384" t="s">
        <v>3</v>
      </c>
      <c r="K384">
        <v>123.281474</v>
      </c>
      <c r="L384">
        <v>1.0846340000000001</v>
      </c>
      <c r="M384" t="s">
        <v>4</v>
      </c>
      <c r="N384">
        <v>6.1469800000000001</v>
      </c>
      <c r="O384">
        <v>4.705E-3</v>
      </c>
      <c r="P384" t="s">
        <v>5</v>
      </c>
      <c r="Q384">
        <v>0</v>
      </c>
      <c r="R384">
        <v>0</v>
      </c>
      <c r="S384" t="s">
        <v>6</v>
      </c>
      <c r="T384">
        <v>4.5740509999999999</v>
      </c>
      <c r="U384">
        <v>1.81E-3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2.3184E-2</v>
      </c>
      <c r="AG384">
        <v>5.7000000000000003E-5</v>
      </c>
      <c r="AH384" t="s">
        <v>11</v>
      </c>
      <c r="AI384">
        <v>0.97999099999999995</v>
      </c>
      <c r="AJ384">
        <v>9.0000000000000002E-6</v>
      </c>
      <c r="AK384" t="s">
        <v>12</v>
      </c>
      <c r="AL384">
        <v>0</v>
      </c>
      <c r="AM384">
        <v>0</v>
      </c>
    </row>
    <row r="385" spans="1:39" x14ac:dyDescent="0.25">
      <c r="A385" t="s">
        <v>69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167.657115</v>
      </c>
      <c r="I385">
        <v>1.4564299999999999</v>
      </c>
      <c r="J385" t="s">
        <v>3</v>
      </c>
      <c r="K385">
        <v>164.187456</v>
      </c>
      <c r="L385">
        <v>1.4376819999999999</v>
      </c>
      <c r="M385" t="s">
        <v>4</v>
      </c>
      <c r="N385">
        <v>8.1850860000000001</v>
      </c>
      <c r="O385">
        <v>7.1500000000000001E-3</v>
      </c>
      <c r="P385" t="s">
        <v>5</v>
      </c>
      <c r="Q385">
        <v>0</v>
      </c>
      <c r="R385">
        <v>0</v>
      </c>
      <c r="S385" t="s">
        <v>6</v>
      </c>
      <c r="T385">
        <v>6.0876380000000001</v>
      </c>
      <c r="U385">
        <v>2.3800000000000002E-3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2.0871000000000001E-2</v>
      </c>
      <c r="AG385">
        <v>5.8999999999999998E-5</v>
      </c>
      <c r="AH385" t="s">
        <v>11</v>
      </c>
      <c r="AI385">
        <v>0.98054300000000005</v>
      </c>
      <c r="AJ385">
        <v>3.9999999999999998E-6</v>
      </c>
      <c r="AK385" t="s">
        <v>12</v>
      </c>
      <c r="AL385">
        <v>0</v>
      </c>
      <c r="AM385">
        <v>0</v>
      </c>
    </row>
    <row r="386" spans="1:39" x14ac:dyDescent="0.25">
      <c r="A386" t="s">
        <v>69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209.359082</v>
      </c>
      <c r="I386">
        <v>2.0330439999999999</v>
      </c>
      <c r="J386" t="s">
        <v>3</v>
      </c>
      <c r="K386">
        <v>205.02681100000001</v>
      </c>
      <c r="L386">
        <v>2.0169220000000001</v>
      </c>
      <c r="M386" t="s">
        <v>4</v>
      </c>
      <c r="N386">
        <v>10.222849</v>
      </c>
      <c r="O386">
        <v>1.1498E-2</v>
      </c>
      <c r="P386" t="s">
        <v>5</v>
      </c>
      <c r="Q386">
        <v>0</v>
      </c>
      <c r="R386">
        <v>0</v>
      </c>
      <c r="S386" t="s">
        <v>6</v>
      </c>
      <c r="T386">
        <v>7.5993259999999996</v>
      </c>
      <c r="U386">
        <v>2.104E-3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2.0018999999999999E-2</v>
      </c>
      <c r="AG386">
        <v>6.0999999999999999E-5</v>
      </c>
      <c r="AH386" t="s">
        <v>11</v>
      </c>
      <c r="AI386">
        <v>0.98087299999999999</v>
      </c>
      <c r="AJ386">
        <v>3.0000000000000001E-6</v>
      </c>
      <c r="AK386" t="s">
        <v>12</v>
      </c>
      <c r="AL386">
        <v>0</v>
      </c>
      <c r="AM386">
        <v>0</v>
      </c>
    </row>
    <row r="387" spans="1:39" x14ac:dyDescent="0.25">
      <c r="A387" t="s">
        <v>69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251.15803600000001</v>
      </c>
      <c r="I387">
        <v>2.2956059999999998</v>
      </c>
      <c r="J387" t="s">
        <v>3</v>
      </c>
      <c r="K387">
        <v>245.960511</v>
      </c>
      <c r="L387">
        <v>2.2854489999999998</v>
      </c>
      <c r="M387" t="s">
        <v>4</v>
      </c>
      <c r="N387">
        <v>12.263776999999999</v>
      </c>
      <c r="O387">
        <v>1.4657E-2</v>
      </c>
      <c r="P387" t="s">
        <v>5</v>
      </c>
      <c r="Q387">
        <v>0</v>
      </c>
      <c r="R387">
        <v>0</v>
      </c>
      <c r="S387" t="s">
        <v>6</v>
      </c>
      <c r="T387">
        <v>9.118544</v>
      </c>
      <c r="U387">
        <v>1.949E-3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1.9012999999999999E-2</v>
      </c>
      <c r="AG387">
        <v>5.5999999999999999E-5</v>
      </c>
      <c r="AH387" t="s">
        <v>11</v>
      </c>
      <c r="AI387">
        <v>0.980908</v>
      </c>
      <c r="AJ387">
        <v>3.0000000000000001E-6</v>
      </c>
      <c r="AK387" t="s">
        <v>12</v>
      </c>
      <c r="AL387">
        <v>0</v>
      </c>
      <c r="AM387">
        <v>0</v>
      </c>
    </row>
    <row r="388" spans="1:39" x14ac:dyDescent="0.25">
      <c r="A388" t="s">
        <v>69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293.00865299999998</v>
      </c>
      <c r="I388">
        <v>2.3033359999999998</v>
      </c>
      <c r="J388" t="s">
        <v>3</v>
      </c>
      <c r="K388">
        <v>286.94687900000002</v>
      </c>
      <c r="L388">
        <v>2.2868309999999998</v>
      </c>
      <c r="M388" t="s">
        <v>4</v>
      </c>
      <c r="N388">
        <v>14.311942</v>
      </c>
      <c r="O388">
        <v>2.2381000000000002E-2</v>
      </c>
      <c r="P388" t="s">
        <v>5</v>
      </c>
      <c r="Q388">
        <v>0</v>
      </c>
      <c r="R388">
        <v>0</v>
      </c>
      <c r="S388" t="s">
        <v>6</v>
      </c>
      <c r="T388">
        <v>10.636165</v>
      </c>
      <c r="U388">
        <v>2.0409999999999998E-3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1.7278000000000002E-2</v>
      </c>
      <c r="AG388">
        <v>4.6E-5</v>
      </c>
      <c r="AH388" t="s">
        <v>11</v>
      </c>
      <c r="AI388">
        <v>0.98106700000000002</v>
      </c>
      <c r="AJ388">
        <v>3.0000000000000001E-6</v>
      </c>
      <c r="AK388" t="s">
        <v>12</v>
      </c>
      <c r="AL388">
        <v>0</v>
      </c>
      <c r="AM388">
        <v>0</v>
      </c>
    </row>
    <row r="389" spans="1:39" x14ac:dyDescent="0.25">
      <c r="A389" t="s">
        <v>69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334.86356899999998</v>
      </c>
      <c r="I389">
        <v>2.962796</v>
      </c>
      <c r="J389" t="s">
        <v>3</v>
      </c>
      <c r="K389">
        <v>327.938625</v>
      </c>
      <c r="L389">
        <v>2.9478789999999999</v>
      </c>
      <c r="M389" t="s">
        <v>4</v>
      </c>
      <c r="N389">
        <v>16.358516999999999</v>
      </c>
      <c r="O389">
        <v>2.9488E-2</v>
      </c>
      <c r="P389" t="s">
        <v>5</v>
      </c>
      <c r="Q389">
        <v>0</v>
      </c>
      <c r="R389">
        <v>0</v>
      </c>
      <c r="S389" t="s">
        <v>6</v>
      </c>
      <c r="T389">
        <v>12.159317</v>
      </c>
      <c r="U389">
        <v>2.5330000000000001E-3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1.6714E-2</v>
      </c>
      <c r="AG389">
        <v>4.1E-5</v>
      </c>
      <c r="AH389" t="s">
        <v>11</v>
      </c>
      <c r="AI389">
        <v>0.98160599999999998</v>
      </c>
      <c r="AJ389">
        <v>9.0000000000000002E-6</v>
      </c>
      <c r="AK389" t="s">
        <v>12</v>
      </c>
      <c r="AL389">
        <v>0</v>
      </c>
      <c r="AM389">
        <v>0</v>
      </c>
    </row>
    <row r="390" spans="1:39" x14ac:dyDescent="0.25">
      <c r="A390" t="s">
        <v>69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376.64250399999997</v>
      </c>
      <c r="I390">
        <v>3.45872</v>
      </c>
      <c r="J390" t="s">
        <v>3</v>
      </c>
      <c r="K390">
        <v>368.85246000000001</v>
      </c>
      <c r="L390">
        <v>3.403734</v>
      </c>
      <c r="M390" t="s">
        <v>4</v>
      </c>
      <c r="N390">
        <v>18.399649</v>
      </c>
      <c r="O390">
        <v>3.6993999999999999E-2</v>
      </c>
      <c r="P390" t="s">
        <v>5</v>
      </c>
      <c r="Q390">
        <v>0</v>
      </c>
      <c r="R390">
        <v>0</v>
      </c>
      <c r="S390" t="s">
        <v>6</v>
      </c>
      <c r="T390">
        <v>13.677550999999999</v>
      </c>
      <c r="U390">
        <v>4.4180000000000001E-3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1.6500999999999998E-2</v>
      </c>
      <c r="AG390">
        <v>3.8999999999999999E-5</v>
      </c>
      <c r="AH390" t="s">
        <v>11</v>
      </c>
      <c r="AI390">
        <v>0.98164899999999999</v>
      </c>
      <c r="AJ390">
        <v>9.0000000000000002E-6</v>
      </c>
      <c r="AK390" t="s">
        <v>12</v>
      </c>
      <c r="AL390">
        <v>0</v>
      </c>
      <c r="AM390">
        <v>0</v>
      </c>
    </row>
    <row r="391" spans="1:39" x14ac:dyDescent="0.25">
      <c r="A391" t="s">
        <v>69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418.68111900000002</v>
      </c>
      <c r="I391">
        <v>4.6344250000000002</v>
      </c>
      <c r="J391" t="s">
        <v>3</v>
      </c>
      <c r="K391">
        <v>410.02287999999999</v>
      </c>
      <c r="L391">
        <v>4.5239010000000004</v>
      </c>
      <c r="M391" t="s">
        <v>4</v>
      </c>
      <c r="N391">
        <v>20.453541000000001</v>
      </c>
      <c r="O391">
        <v>4.9121999999999999E-2</v>
      </c>
      <c r="P391" t="s">
        <v>5</v>
      </c>
      <c r="Q391">
        <v>0</v>
      </c>
      <c r="R391">
        <v>0</v>
      </c>
      <c r="S391" t="s">
        <v>6</v>
      </c>
      <c r="T391">
        <v>15.199138</v>
      </c>
      <c r="U391">
        <v>5.9430000000000004E-3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1.6046000000000001E-2</v>
      </c>
      <c r="AG391">
        <v>3.4E-5</v>
      </c>
      <c r="AH391" t="s">
        <v>11</v>
      </c>
      <c r="AI391">
        <v>0.98180299999999998</v>
      </c>
      <c r="AJ391">
        <v>1.0000000000000001E-5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69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460.59443800000003</v>
      </c>
      <c r="I392">
        <v>6.4474650000000002</v>
      </c>
      <c r="J392" t="s">
        <v>3</v>
      </c>
      <c r="K392">
        <v>451.06964799999997</v>
      </c>
      <c r="L392">
        <v>6.2780519999999997</v>
      </c>
      <c r="M392" t="s">
        <v>4</v>
      </c>
      <c r="N392">
        <v>22.499679</v>
      </c>
      <c r="O392">
        <v>5.9761000000000002E-2</v>
      </c>
      <c r="P392" t="s">
        <v>5</v>
      </c>
      <c r="Q392">
        <v>0</v>
      </c>
      <c r="R392">
        <v>0</v>
      </c>
      <c r="S392" t="s">
        <v>6</v>
      </c>
      <c r="T392">
        <v>16.720068999999999</v>
      </c>
      <c r="U392">
        <v>7.1999999999999998E-3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1.5858000000000001E-2</v>
      </c>
      <c r="AG392">
        <v>3.4999999999999997E-5</v>
      </c>
      <c r="AH392" t="s">
        <v>11</v>
      </c>
      <c r="AI392">
        <v>0.98183200000000004</v>
      </c>
      <c r="AJ392">
        <v>1.0000000000000001E-5</v>
      </c>
      <c r="AK392" t="s">
        <v>12</v>
      </c>
      <c r="AL392">
        <v>0</v>
      </c>
      <c r="AM392">
        <v>0</v>
      </c>
    </row>
    <row r="393" spans="1:39" x14ac:dyDescent="0.25">
      <c r="A393" t="s">
        <v>69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502.39617199999998</v>
      </c>
      <c r="I393">
        <v>7.3098460000000003</v>
      </c>
      <c r="J393" t="s">
        <v>3</v>
      </c>
      <c r="K393">
        <v>492.00777299999999</v>
      </c>
      <c r="L393">
        <v>7.1309870000000002</v>
      </c>
      <c r="M393" t="s">
        <v>4</v>
      </c>
      <c r="N393">
        <v>24.546472999999999</v>
      </c>
      <c r="O393">
        <v>6.5562999999999996E-2</v>
      </c>
      <c r="P393" t="s">
        <v>5</v>
      </c>
      <c r="Q393">
        <v>0</v>
      </c>
      <c r="R393">
        <v>0</v>
      </c>
      <c r="S393" t="s">
        <v>6</v>
      </c>
      <c r="T393">
        <v>18.22747</v>
      </c>
      <c r="U393">
        <v>8.1080000000000006E-3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1.5197E-2</v>
      </c>
      <c r="AG393">
        <v>2.8E-5</v>
      </c>
      <c r="AH393" t="s">
        <v>11</v>
      </c>
      <c r="AI393">
        <v>0.98183200000000004</v>
      </c>
      <c r="AJ393">
        <v>1.0000000000000001E-5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69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544.09685500000001</v>
      </c>
      <c r="I394">
        <v>8.3217839999999992</v>
      </c>
      <c r="J394" t="s">
        <v>3</v>
      </c>
      <c r="K394">
        <v>532.847667</v>
      </c>
      <c r="L394">
        <v>8.1158789999999996</v>
      </c>
      <c r="M394" t="s">
        <v>4</v>
      </c>
      <c r="N394">
        <v>26.586978999999999</v>
      </c>
      <c r="O394">
        <v>7.3459999999999998E-2</v>
      </c>
      <c r="P394" t="s">
        <v>5</v>
      </c>
      <c r="Q394">
        <v>0</v>
      </c>
      <c r="R394">
        <v>0</v>
      </c>
      <c r="S394" t="s">
        <v>6</v>
      </c>
      <c r="T394">
        <v>19.731617</v>
      </c>
      <c r="U394">
        <v>1.0307999999999999E-2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1.4694E-2</v>
      </c>
      <c r="AG394">
        <v>2.3E-5</v>
      </c>
      <c r="AH394" t="s">
        <v>11</v>
      </c>
      <c r="AI394">
        <v>0.981854</v>
      </c>
      <c r="AJ394">
        <v>1.0000000000000001E-5</v>
      </c>
      <c r="AK394" t="s">
        <v>12</v>
      </c>
      <c r="AL394">
        <v>0</v>
      </c>
      <c r="AM394">
        <v>0</v>
      </c>
    </row>
    <row r="395" spans="1:39" x14ac:dyDescent="0.25">
      <c r="A395" t="s">
        <v>69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585.85072100000002</v>
      </c>
      <c r="I395">
        <v>9.0792190000000002</v>
      </c>
      <c r="J395" t="s">
        <v>3</v>
      </c>
      <c r="K395">
        <v>573.73853799999995</v>
      </c>
      <c r="L395">
        <v>8.8727110000000007</v>
      </c>
      <c r="M395" t="s">
        <v>4</v>
      </c>
      <c r="N395">
        <v>28.627559000000002</v>
      </c>
      <c r="O395">
        <v>8.2863000000000006E-2</v>
      </c>
      <c r="P395" t="s">
        <v>5</v>
      </c>
      <c r="Q395">
        <v>0</v>
      </c>
      <c r="R395">
        <v>0</v>
      </c>
      <c r="S395" t="s">
        <v>6</v>
      </c>
      <c r="T395">
        <v>21.239858000000002</v>
      </c>
      <c r="U395">
        <v>1.2194E-2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1.4456999999999999E-2</v>
      </c>
      <c r="AG395">
        <v>2.3E-5</v>
      </c>
      <c r="AH395" t="s">
        <v>11</v>
      </c>
      <c r="AI395">
        <v>0.98185500000000003</v>
      </c>
      <c r="AJ395">
        <v>1.0000000000000001E-5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69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627.64278000000002</v>
      </c>
      <c r="I396">
        <v>9.9906830000000006</v>
      </c>
      <c r="J396" t="s">
        <v>3</v>
      </c>
      <c r="K396">
        <v>614.66641500000003</v>
      </c>
      <c r="L396">
        <v>9.7429109999999994</v>
      </c>
      <c r="M396" t="s">
        <v>4</v>
      </c>
      <c r="N396">
        <v>30.676528999999999</v>
      </c>
      <c r="O396">
        <v>9.4485E-2</v>
      </c>
      <c r="P396" t="s">
        <v>5</v>
      </c>
      <c r="Q396">
        <v>0</v>
      </c>
      <c r="R396">
        <v>0</v>
      </c>
      <c r="S396" t="s">
        <v>6</v>
      </c>
      <c r="T396">
        <v>22.744695</v>
      </c>
      <c r="U396">
        <v>1.3592E-2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1.4213999999999999E-2</v>
      </c>
      <c r="AG396">
        <v>2.0999999999999999E-5</v>
      </c>
      <c r="AH396" t="s">
        <v>11</v>
      </c>
      <c r="AI396">
        <v>0.98208700000000004</v>
      </c>
      <c r="AJ396">
        <v>1.2E-5</v>
      </c>
      <c r="AK396" t="s">
        <v>12</v>
      </c>
      <c r="AL396">
        <v>0</v>
      </c>
      <c r="AM396">
        <v>0</v>
      </c>
    </row>
    <row r="397" spans="1:39" x14ac:dyDescent="0.25">
      <c r="A397" t="s">
        <v>69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669.38893099999996</v>
      </c>
      <c r="I397">
        <v>11.195307</v>
      </c>
      <c r="J397" t="s">
        <v>3</v>
      </c>
      <c r="K397">
        <v>655.55079499999999</v>
      </c>
      <c r="L397">
        <v>10.925165</v>
      </c>
      <c r="M397" t="s">
        <v>4</v>
      </c>
      <c r="N397">
        <v>32.718285000000002</v>
      </c>
      <c r="O397">
        <v>0.106599</v>
      </c>
      <c r="P397" t="s">
        <v>5</v>
      </c>
      <c r="Q397">
        <v>0</v>
      </c>
      <c r="R397">
        <v>0</v>
      </c>
      <c r="S397" t="s">
        <v>6</v>
      </c>
      <c r="T397">
        <v>24.245923000000001</v>
      </c>
      <c r="U397">
        <v>1.4364999999999999E-2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1.3901999999999999E-2</v>
      </c>
      <c r="AG397">
        <v>2.0000000000000002E-5</v>
      </c>
      <c r="AH397" t="s">
        <v>11</v>
      </c>
      <c r="AI397">
        <v>0.98236999999999997</v>
      </c>
      <c r="AJ397">
        <v>1.5E-5</v>
      </c>
      <c r="AK397" t="s">
        <v>12</v>
      </c>
      <c r="AL397">
        <v>0</v>
      </c>
      <c r="AM397">
        <v>0</v>
      </c>
    </row>
    <row r="398" spans="1:39" x14ac:dyDescent="0.25">
      <c r="A398" t="s">
        <v>69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711.30656399999998</v>
      </c>
      <c r="I398">
        <v>13.730166000000001</v>
      </c>
      <c r="J398" t="s">
        <v>3</v>
      </c>
      <c r="K398">
        <v>696.605863</v>
      </c>
      <c r="L398">
        <v>13.373535</v>
      </c>
      <c r="M398" t="s">
        <v>4</v>
      </c>
      <c r="N398">
        <v>34.765115999999999</v>
      </c>
      <c r="O398">
        <v>0.12089999999999999</v>
      </c>
      <c r="P398" t="s">
        <v>5</v>
      </c>
      <c r="Q398">
        <v>0</v>
      </c>
      <c r="R398">
        <v>0</v>
      </c>
      <c r="S398" t="s">
        <v>6</v>
      </c>
      <c r="T398">
        <v>25.759768000000001</v>
      </c>
      <c r="U398">
        <v>1.9206000000000001E-2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1.3643000000000001E-2</v>
      </c>
      <c r="AG398">
        <v>1.5E-5</v>
      </c>
      <c r="AH398" t="s">
        <v>11</v>
      </c>
      <c r="AI398">
        <v>0.98237300000000005</v>
      </c>
      <c r="AJ398">
        <v>1.5E-5</v>
      </c>
      <c r="AK398" t="s">
        <v>12</v>
      </c>
      <c r="AL398">
        <v>0</v>
      </c>
      <c r="AM398">
        <v>0</v>
      </c>
    </row>
    <row r="399" spans="1:39" x14ac:dyDescent="0.25">
      <c r="A399" t="s">
        <v>69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753.08488399999999</v>
      </c>
      <c r="I399">
        <v>14.963839999999999</v>
      </c>
      <c r="J399" t="s">
        <v>3</v>
      </c>
      <c r="K399">
        <v>737.51922100000002</v>
      </c>
      <c r="L399">
        <v>14.59511</v>
      </c>
      <c r="M399" t="s">
        <v>4</v>
      </c>
      <c r="N399">
        <v>36.808464999999998</v>
      </c>
      <c r="O399">
        <v>0.13083600000000001</v>
      </c>
      <c r="P399" t="s">
        <v>5</v>
      </c>
      <c r="Q399">
        <v>0</v>
      </c>
      <c r="R399">
        <v>0</v>
      </c>
      <c r="S399" t="s">
        <v>6</v>
      </c>
      <c r="T399">
        <v>27.264296999999999</v>
      </c>
      <c r="U399">
        <v>2.0202000000000001E-2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1.3551000000000001E-2</v>
      </c>
      <c r="AG399">
        <v>1.5E-5</v>
      </c>
      <c r="AH399" t="s">
        <v>11</v>
      </c>
      <c r="AI399">
        <v>0.98238899999999996</v>
      </c>
      <c r="AJ399">
        <v>1.5E-5</v>
      </c>
      <c r="AK399" t="s">
        <v>12</v>
      </c>
      <c r="AL399">
        <v>0</v>
      </c>
      <c r="AM399">
        <v>0</v>
      </c>
    </row>
    <row r="400" spans="1:39" x14ac:dyDescent="0.25">
      <c r="A400" t="s">
        <v>69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794.888149</v>
      </c>
      <c r="I400">
        <v>16.414909999999999</v>
      </c>
      <c r="J400" t="s">
        <v>3</v>
      </c>
      <c r="K400">
        <v>778.45921099999998</v>
      </c>
      <c r="L400">
        <v>16.031371</v>
      </c>
      <c r="M400" t="s">
        <v>4</v>
      </c>
      <c r="N400">
        <v>38.853181999999997</v>
      </c>
      <c r="O400">
        <v>0.136076</v>
      </c>
      <c r="P400" t="s">
        <v>5</v>
      </c>
      <c r="Q400">
        <v>0</v>
      </c>
      <c r="R400">
        <v>0</v>
      </c>
      <c r="S400" t="s">
        <v>6</v>
      </c>
      <c r="T400">
        <v>28.775690000000001</v>
      </c>
      <c r="U400">
        <v>2.2206E-2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1.3419E-2</v>
      </c>
      <c r="AG400">
        <v>1.5E-5</v>
      </c>
      <c r="AH400" t="s">
        <v>11</v>
      </c>
      <c r="AI400">
        <v>0.98294199999999998</v>
      </c>
      <c r="AJ400">
        <v>2.0999999999999999E-5</v>
      </c>
      <c r="AK400" t="s">
        <v>12</v>
      </c>
      <c r="AL400">
        <v>0</v>
      </c>
      <c r="AM400">
        <v>0</v>
      </c>
    </row>
    <row r="401" spans="1:39" x14ac:dyDescent="0.25">
      <c r="A401" t="s">
        <v>69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836.78894700000001</v>
      </c>
      <c r="I401">
        <v>17.998441</v>
      </c>
      <c r="J401" t="s">
        <v>3</v>
      </c>
      <c r="K401">
        <v>819.49834099999998</v>
      </c>
      <c r="L401">
        <v>17.577793</v>
      </c>
      <c r="M401" t="s">
        <v>4</v>
      </c>
      <c r="N401">
        <v>40.893833000000001</v>
      </c>
      <c r="O401">
        <v>0.15185999999999999</v>
      </c>
      <c r="P401" t="s">
        <v>5</v>
      </c>
      <c r="Q401">
        <v>0</v>
      </c>
      <c r="R401">
        <v>0</v>
      </c>
      <c r="S401" t="s">
        <v>6</v>
      </c>
      <c r="T401">
        <v>30.287893</v>
      </c>
      <c r="U401">
        <v>2.3335000000000002E-2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1.3141999999999999E-2</v>
      </c>
      <c r="AG401">
        <v>1.4E-5</v>
      </c>
      <c r="AH401" t="s">
        <v>11</v>
      </c>
      <c r="AI401">
        <v>0.98295299999999997</v>
      </c>
      <c r="AJ401">
        <v>2.0999999999999999E-5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144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52.963444000000003</v>
      </c>
      <c r="I402">
        <v>3.6868439999999998</v>
      </c>
      <c r="J402" t="s">
        <v>3</v>
      </c>
      <c r="K402">
        <v>51.989856000000003</v>
      </c>
      <c r="L402">
        <v>3.5559690000000002</v>
      </c>
      <c r="M402" t="s">
        <v>4</v>
      </c>
      <c r="N402">
        <v>2.2010960000000002</v>
      </c>
      <c r="O402">
        <v>5.0029999999999996E-3</v>
      </c>
      <c r="P402" t="s">
        <v>5</v>
      </c>
      <c r="Q402">
        <v>7.2381979999999997</v>
      </c>
      <c r="R402">
        <v>9.2158000000000004E-2</v>
      </c>
      <c r="S402" t="s">
        <v>6</v>
      </c>
      <c r="T402">
        <v>1.569758</v>
      </c>
      <c r="U402">
        <v>2.196E-3</v>
      </c>
      <c r="V402" t="s">
        <v>7</v>
      </c>
      <c r="W402">
        <v>1.2403169999999999</v>
      </c>
      <c r="X402">
        <v>3.006E-3</v>
      </c>
      <c r="Y402" t="s">
        <v>8</v>
      </c>
      <c r="Z402">
        <v>3.126036</v>
      </c>
      <c r="AA402">
        <v>3.8241999999999998E-2</v>
      </c>
      <c r="AB402" t="s">
        <v>9</v>
      </c>
      <c r="AC402">
        <v>41.629187000000002</v>
      </c>
      <c r="AD402">
        <v>2.570014</v>
      </c>
      <c r="AE402" t="s">
        <v>10</v>
      </c>
      <c r="AF402">
        <v>2.7474999999999999E-2</v>
      </c>
      <c r="AG402">
        <v>3.0000000000000001E-5</v>
      </c>
      <c r="AH402" t="s">
        <v>11</v>
      </c>
      <c r="AI402">
        <v>0.97173500000000002</v>
      </c>
      <c r="AJ402">
        <v>7.8999999999999996E-5</v>
      </c>
      <c r="AK402" t="s">
        <v>12</v>
      </c>
      <c r="AL402">
        <v>0</v>
      </c>
      <c r="AM402">
        <v>0</v>
      </c>
    </row>
    <row r="403" spans="1:39" x14ac:dyDescent="0.25">
      <c r="A403" t="s">
        <v>144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105.26355700000001</v>
      </c>
      <c r="I403">
        <v>11.724346000000001</v>
      </c>
      <c r="J403" t="s">
        <v>3</v>
      </c>
      <c r="K403">
        <v>103.33130300000001</v>
      </c>
      <c r="L403">
        <v>11.241860000000001</v>
      </c>
      <c r="M403" t="s">
        <v>4</v>
      </c>
      <c r="N403">
        <v>4.3967099999999997</v>
      </c>
      <c r="O403">
        <v>1.7441999999999999E-2</v>
      </c>
      <c r="P403" t="s">
        <v>5</v>
      </c>
      <c r="Q403">
        <v>14.328393</v>
      </c>
      <c r="R403">
        <v>0.32031300000000001</v>
      </c>
      <c r="S403" t="s">
        <v>6</v>
      </c>
      <c r="T403">
        <v>3.1358100000000002</v>
      </c>
      <c r="U403">
        <v>6.4929999999999996E-3</v>
      </c>
      <c r="V403" t="s">
        <v>7</v>
      </c>
      <c r="W403">
        <v>2.4744380000000001</v>
      </c>
      <c r="X403">
        <v>5.8510000000000003E-3</v>
      </c>
      <c r="Y403" t="s">
        <v>8</v>
      </c>
      <c r="Z403">
        <v>6.122954</v>
      </c>
      <c r="AA403">
        <v>0.155914</v>
      </c>
      <c r="AB403" t="s">
        <v>9</v>
      </c>
      <c r="AC403">
        <v>82.772531999999998</v>
      </c>
      <c r="AD403">
        <v>7.786861</v>
      </c>
      <c r="AE403" t="s">
        <v>10</v>
      </c>
      <c r="AF403">
        <v>2.3798E-2</v>
      </c>
      <c r="AG403">
        <v>5.1999999999999997E-5</v>
      </c>
      <c r="AH403" t="s">
        <v>11</v>
      </c>
      <c r="AI403">
        <v>0.97821899999999995</v>
      </c>
      <c r="AJ403">
        <v>1.7E-5</v>
      </c>
      <c r="AK403" t="s">
        <v>12</v>
      </c>
      <c r="AL403">
        <v>0</v>
      </c>
      <c r="AM403">
        <v>0</v>
      </c>
    </row>
    <row r="404" spans="1:39" x14ac:dyDescent="0.25">
      <c r="A404" t="s">
        <v>144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157.19548399999999</v>
      </c>
      <c r="I404">
        <v>20.603325999999999</v>
      </c>
      <c r="J404" t="s">
        <v>3</v>
      </c>
      <c r="K404">
        <v>154.31316899999999</v>
      </c>
      <c r="L404">
        <v>19.616900000000001</v>
      </c>
      <c r="M404" t="s">
        <v>4</v>
      </c>
      <c r="N404">
        <v>6.5937299999999999</v>
      </c>
      <c r="O404">
        <v>3.7196E-2</v>
      </c>
      <c r="P404" t="s">
        <v>5</v>
      </c>
      <c r="Q404">
        <v>21.389724000000001</v>
      </c>
      <c r="R404">
        <v>0.71578200000000003</v>
      </c>
      <c r="S404" t="s">
        <v>6</v>
      </c>
      <c r="T404">
        <v>4.7000739999999999</v>
      </c>
      <c r="U404">
        <v>1.2452E-2</v>
      </c>
      <c r="V404" t="s">
        <v>7</v>
      </c>
      <c r="W404">
        <v>3.7052139999999998</v>
      </c>
      <c r="X404">
        <v>1.047E-2</v>
      </c>
      <c r="Y404" t="s">
        <v>8</v>
      </c>
      <c r="Z404">
        <v>9.0879370000000002</v>
      </c>
      <c r="AA404">
        <v>0.37115999999999999</v>
      </c>
      <c r="AB404" t="s">
        <v>9</v>
      </c>
      <c r="AC404">
        <v>123.59262200000001</v>
      </c>
      <c r="AD404">
        <v>12.582889</v>
      </c>
      <c r="AE404" t="s">
        <v>10</v>
      </c>
      <c r="AF404">
        <v>2.2006999999999999E-2</v>
      </c>
      <c r="AG404">
        <v>5.5000000000000002E-5</v>
      </c>
      <c r="AH404" t="s">
        <v>11</v>
      </c>
      <c r="AI404">
        <v>0.97997100000000004</v>
      </c>
      <c r="AJ404">
        <v>9.0000000000000002E-6</v>
      </c>
      <c r="AK404" t="s">
        <v>12</v>
      </c>
      <c r="AL404">
        <v>0</v>
      </c>
      <c r="AM404">
        <v>0</v>
      </c>
    </row>
    <row r="405" spans="1:39" x14ac:dyDescent="0.25">
      <c r="A405" t="s">
        <v>144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209.75421399999999</v>
      </c>
      <c r="I405">
        <v>31.835173999999999</v>
      </c>
      <c r="J405" t="s">
        <v>3</v>
      </c>
      <c r="K405">
        <v>205.91307399999999</v>
      </c>
      <c r="L405">
        <v>30.238925999999999</v>
      </c>
      <c r="M405" t="s">
        <v>4</v>
      </c>
      <c r="N405">
        <v>8.7968700000000002</v>
      </c>
      <c r="O405">
        <v>6.2065000000000002E-2</v>
      </c>
      <c r="P405" t="s">
        <v>5</v>
      </c>
      <c r="Q405">
        <v>28.478475</v>
      </c>
      <c r="R405">
        <v>1.1089310000000001</v>
      </c>
      <c r="S405" t="s">
        <v>6</v>
      </c>
      <c r="T405">
        <v>6.2690789999999996</v>
      </c>
      <c r="U405">
        <v>1.8558000000000002E-2</v>
      </c>
      <c r="V405" t="s">
        <v>7</v>
      </c>
      <c r="W405">
        <v>4.9478549999999997</v>
      </c>
      <c r="X405">
        <v>1.5674E-2</v>
      </c>
      <c r="Y405" t="s">
        <v>8</v>
      </c>
      <c r="Z405">
        <v>12.076522000000001</v>
      </c>
      <c r="AA405">
        <v>0.58326299999999998</v>
      </c>
      <c r="AB405" t="s">
        <v>9</v>
      </c>
      <c r="AC405">
        <v>164.983418</v>
      </c>
      <c r="AD405">
        <v>18.956195000000001</v>
      </c>
      <c r="AE405" t="s">
        <v>10</v>
      </c>
      <c r="AF405">
        <v>2.0556000000000001E-2</v>
      </c>
      <c r="AG405">
        <v>5.5999999999999999E-5</v>
      </c>
      <c r="AH405" t="s">
        <v>11</v>
      </c>
      <c r="AI405">
        <v>0.98055700000000001</v>
      </c>
      <c r="AJ405">
        <v>5.0000000000000004E-6</v>
      </c>
      <c r="AK405" t="s">
        <v>12</v>
      </c>
      <c r="AL405">
        <v>0</v>
      </c>
      <c r="AM405">
        <v>0</v>
      </c>
    </row>
    <row r="406" spans="1:39" x14ac:dyDescent="0.25">
      <c r="A406" t="s">
        <v>144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261.92266799999999</v>
      </c>
      <c r="I406">
        <v>46.531177999999997</v>
      </c>
      <c r="J406" t="s">
        <v>3</v>
      </c>
      <c r="K406">
        <v>257.126284</v>
      </c>
      <c r="L406">
        <v>44.065572000000003</v>
      </c>
      <c r="M406" t="s">
        <v>4</v>
      </c>
      <c r="N406">
        <v>10.999711</v>
      </c>
      <c r="O406">
        <v>9.9883E-2</v>
      </c>
      <c r="P406" t="s">
        <v>5</v>
      </c>
      <c r="Q406">
        <v>35.542023999999998</v>
      </c>
      <c r="R406">
        <v>1.7312909999999999</v>
      </c>
      <c r="S406" t="s">
        <v>6</v>
      </c>
      <c r="T406">
        <v>7.8406659999999997</v>
      </c>
      <c r="U406">
        <v>2.5273E-2</v>
      </c>
      <c r="V406" t="s">
        <v>7</v>
      </c>
      <c r="W406">
        <v>6.177054</v>
      </c>
      <c r="X406">
        <v>2.0572E-2</v>
      </c>
      <c r="Y406" t="s">
        <v>8</v>
      </c>
      <c r="Z406">
        <v>15.05415</v>
      </c>
      <c r="AA406">
        <v>0.95231399999999999</v>
      </c>
      <c r="AB406" t="s">
        <v>9</v>
      </c>
      <c r="AC406">
        <v>206.01832300000001</v>
      </c>
      <c r="AD406">
        <v>27.012077000000001</v>
      </c>
      <c r="AE406" t="s">
        <v>10</v>
      </c>
      <c r="AF406">
        <v>2.0025000000000001E-2</v>
      </c>
      <c r="AG406">
        <v>5.5000000000000002E-5</v>
      </c>
      <c r="AH406" t="s">
        <v>11</v>
      </c>
      <c r="AI406">
        <v>0.98129599999999995</v>
      </c>
      <c r="AJ406">
        <v>1.1E-5</v>
      </c>
      <c r="AK406" t="s">
        <v>12</v>
      </c>
      <c r="AL406">
        <v>0</v>
      </c>
      <c r="AM406">
        <v>0</v>
      </c>
    </row>
    <row r="407" spans="1:39" x14ac:dyDescent="0.25">
      <c r="A407" t="s">
        <v>144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314.84656699999999</v>
      </c>
      <c r="I407">
        <v>66.124170000000007</v>
      </c>
      <c r="J407" t="s">
        <v>3</v>
      </c>
      <c r="K407">
        <v>309.08410900000001</v>
      </c>
      <c r="L407">
        <v>62.600493</v>
      </c>
      <c r="M407" t="s">
        <v>4</v>
      </c>
      <c r="N407">
        <v>13.217974</v>
      </c>
      <c r="O407">
        <v>0.15593499999999999</v>
      </c>
      <c r="P407" t="s">
        <v>5</v>
      </c>
      <c r="Q407">
        <v>42.662965999999997</v>
      </c>
      <c r="R407">
        <v>2.511819</v>
      </c>
      <c r="S407" t="s">
        <v>6</v>
      </c>
      <c r="T407">
        <v>9.4251450000000006</v>
      </c>
      <c r="U407">
        <v>3.8732999999999997E-2</v>
      </c>
      <c r="V407" t="s">
        <v>7</v>
      </c>
      <c r="W407">
        <v>7.4236050000000002</v>
      </c>
      <c r="X407">
        <v>2.9302000000000002E-2</v>
      </c>
      <c r="Y407" t="s">
        <v>8</v>
      </c>
      <c r="Z407">
        <v>18.041616999999999</v>
      </c>
      <c r="AA407">
        <v>1.3213839999999999</v>
      </c>
      <c r="AB407" t="s">
        <v>9</v>
      </c>
      <c r="AC407">
        <v>247.71179900000001</v>
      </c>
      <c r="AD407">
        <v>37.160528999999997</v>
      </c>
      <c r="AE407" t="s">
        <v>10</v>
      </c>
      <c r="AF407">
        <v>1.9042E-2</v>
      </c>
      <c r="AG407">
        <v>5.1999999999999997E-5</v>
      </c>
      <c r="AH407" t="s">
        <v>11</v>
      </c>
      <c r="AI407">
        <v>0.98159799999999997</v>
      </c>
      <c r="AJ407">
        <v>1.2999999999999999E-5</v>
      </c>
      <c r="AK407" t="s">
        <v>12</v>
      </c>
      <c r="AL407">
        <v>0</v>
      </c>
      <c r="AM407">
        <v>0</v>
      </c>
    </row>
    <row r="408" spans="1:39" x14ac:dyDescent="0.25">
      <c r="A408" t="s">
        <v>144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367.26677899999999</v>
      </c>
      <c r="I408">
        <v>89.178354999999996</v>
      </c>
      <c r="J408" t="s">
        <v>3</v>
      </c>
      <c r="K408">
        <v>360.54020100000002</v>
      </c>
      <c r="L408">
        <v>84.388822000000005</v>
      </c>
      <c r="M408" t="s">
        <v>4</v>
      </c>
      <c r="N408">
        <v>15.412165</v>
      </c>
      <c r="O408">
        <v>0.203873</v>
      </c>
      <c r="P408" t="s">
        <v>5</v>
      </c>
      <c r="Q408">
        <v>49.751970999999998</v>
      </c>
      <c r="R408">
        <v>3.382898</v>
      </c>
      <c r="S408" t="s">
        <v>6</v>
      </c>
      <c r="T408">
        <v>10.998381999999999</v>
      </c>
      <c r="U408">
        <v>5.3747000000000003E-2</v>
      </c>
      <c r="V408" t="s">
        <v>7</v>
      </c>
      <c r="W408">
        <v>8.6647999999999996</v>
      </c>
      <c r="X408">
        <v>4.1700000000000001E-2</v>
      </c>
      <c r="Y408" t="s">
        <v>8</v>
      </c>
      <c r="Z408">
        <v>21.026423000000001</v>
      </c>
      <c r="AA408">
        <v>1.7323489999999999</v>
      </c>
      <c r="AB408" t="s">
        <v>9</v>
      </c>
      <c r="AC408">
        <v>288.96565399999997</v>
      </c>
      <c r="AD408">
        <v>49.210769999999997</v>
      </c>
      <c r="AE408" t="s">
        <v>10</v>
      </c>
      <c r="AF408">
        <v>1.8036E-2</v>
      </c>
      <c r="AG408">
        <v>5.1999999999999997E-5</v>
      </c>
      <c r="AH408" t="s">
        <v>11</v>
      </c>
      <c r="AI408">
        <v>0.98230200000000001</v>
      </c>
      <c r="AJ408">
        <v>1.8E-5</v>
      </c>
      <c r="AK408" t="s">
        <v>12</v>
      </c>
      <c r="AL408">
        <v>0</v>
      </c>
      <c r="AM408">
        <v>0</v>
      </c>
    </row>
    <row r="409" spans="1:39" x14ac:dyDescent="0.25">
      <c r="A409" t="s">
        <v>144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420.067903</v>
      </c>
      <c r="I409">
        <v>105.82256</v>
      </c>
      <c r="J409" t="s">
        <v>3</v>
      </c>
      <c r="K409">
        <v>412.37547799999999</v>
      </c>
      <c r="L409">
        <v>99.905737000000002</v>
      </c>
      <c r="M409" t="s">
        <v>4</v>
      </c>
      <c r="N409">
        <v>17.622157999999999</v>
      </c>
      <c r="O409">
        <v>0.25542700000000002</v>
      </c>
      <c r="P409" t="s">
        <v>5</v>
      </c>
      <c r="Q409">
        <v>56.891866</v>
      </c>
      <c r="R409">
        <v>4.2838640000000003</v>
      </c>
      <c r="S409" t="s">
        <v>6</v>
      </c>
      <c r="T409">
        <v>12.570436000000001</v>
      </c>
      <c r="U409">
        <v>7.0454000000000003E-2</v>
      </c>
      <c r="V409" t="s">
        <v>7</v>
      </c>
      <c r="W409">
        <v>9.9139769999999992</v>
      </c>
      <c r="X409">
        <v>4.9277000000000001E-2</v>
      </c>
      <c r="Y409" t="s">
        <v>8</v>
      </c>
      <c r="Z409">
        <v>24.047408000000001</v>
      </c>
      <c r="AA409">
        <v>2.1539549999999998</v>
      </c>
      <c r="AB409" t="s">
        <v>9</v>
      </c>
      <c r="AC409">
        <v>330.52490799999998</v>
      </c>
      <c r="AD409">
        <v>56.812266999999999</v>
      </c>
      <c r="AE409" t="s">
        <v>10</v>
      </c>
      <c r="AF409">
        <v>1.7239999999999998E-2</v>
      </c>
      <c r="AG409">
        <v>5.1E-5</v>
      </c>
      <c r="AH409" t="s">
        <v>11</v>
      </c>
      <c r="AI409">
        <v>0.98293200000000003</v>
      </c>
      <c r="AJ409">
        <v>2.4000000000000001E-5</v>
      </c>
      <c r="AK409" t="s">
        <v>12</v>
      </c>
      <c r="AL409">
        <v>0</v>
      </c>
      <c r="AM409">
        <v>0</v>
      </c>
    </row>
    <row r="410" spans="1:39" x14ac:dyDescent="0.25">
      <c r="A410" t="s">
        <v>144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472.21871800000002</v>
      </c>
      <c r="I410">
        <v>141.23830799999999</v>
      </c>
      <c r="J410" t="s">
        <v>3</v>
      </c>
      <c r="K410">
        <v>463.568353</v>
      </c>
      <c r="L410">
        <v>133.523223</v>
      </c>
      <c r="M410" t="s">
        <v>4</v>
      </c>
      <c r="N410">
        <v>19.821338999999998</v>
      </c>
      <c r="O410">
        <v>0.31988899999999998</v>
      </c>
      <c r="P410" t="s">
        <v>5</v>
      </c>
      <c r="Q410">
        <v>63.978977</v>
      </c>
      <c r="R410">
        <v>5.5348129999999998</v>
      </c>
      <c r="S410" t="s">
        <v>6</v>
      </c>
      <c r="T410">
        <v>14.145593</v>
      </c>
      <c r="U410">
        <v>9.4677999999999998E-2</v>
      </c>
      <c r="V410" t="s">
        <v>7</v>
      </c>
      <c r="W410">
        <v>11.154553999999999</v>
      </c>
      <c r="X410">
        <v>5.9281E-2</v>
      </c>
      <c r="Y410" t="s">
        <v>8</v>
      </c>
      <c r="Z410">
        <v>27.029408</v>
      </c>
      <c r="AA410">
        <v>2.763836</v>
      </c>
      <c r="AB410" t="s">
        <v>9</v>
      </c>
      <c r="AC410">
        <v>371.519454</v>
      </c>
      <c r="AD410">
        <v>76.803343999999996</v>
      </c>
      <c r="AE410" t="s">
        <v>10</v>
      </c>
      <c r="AF410">
        <v>1.6513E-2</v>
      </c>
      <c r="AG410">
        <v>4.8000000000000001E-5</v>
      </c>
      <c r="AH410" t="s">
        <v>11</v>
      </c>
      <c r="AI410">
        <v>0.98326499999999994</v>
      </c>
      <c r="AJ410">
        <v>2.5999999999999998E-5</v>
      </c>
      <c r="AK410" t="s">
        <v>12</v>
      </c>
      <c r="AL410">
        <v>0</v>
      </c>
      <c r="AM410">
        <v>0</v>
      </c>
    </row>
    <row r="411" spans="1:39" x14ac:dyDescent="0.25">
      <c r="A411" t="s">
        <v>144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524.80532600000004</v>
      </c>
      <c r="I411">
        <v>179.34407999999999</v>
      </c>
      <c r="J411" t="s">
        <v>3</v>
      </c>
      <c r="K411">
        <v>515.19645000000003</v>
      </c>
      <c r="L411">
        <v>169.758703</v>
      </c>
      <c r="M411" t="s">
        <v>4</v>
      </c>
      <c r="N411">
        <v>22.020989</v>
      </c>
      <c r="O411">
        <v>0.39922400000000002</v>
      </c>
      <c r="P411" t="s">
        <v>5</v>
      </c>
      <c r="Q411">
        <v>71.112325999999996</v>
      </c>
      <c r="R411">
        <v>6.8886479999999999</v>
      </c>
      <c r="S411" t="s">
        <v>6</v>
      </c>
      <c r="T411">
        <v>15.716806999999999</v>
      </c>
      <c r="U411">
        <v>0.117858</v>
      </c>
      <c r="V411" t="s">
        <v>7</v>
      </c>
      <c r="W411">
        <v>12.401633</v>
      </c>
      <c r="X411">
        <v>7.5052999999999995E-2</v>
      </c>
      <c r="Y411" t="s">
        <v>8</v>
      </c>
      <c r="Z411">
        <v>30.016031000000002</v>
      </c>
      <c r="AA411">
        <v>3.3217430000000001</v>
      </c>
      <c r="AB411" t="s">
        <v>9</v>
      </c>
      <c r="AC411">
        <v>412.92127099999999</v>
      </c>
      <c r="AD411">
        <v>97.575818999999996</v>
      </c>
      <c r="AE411" t="s">
        <v>10</v>
      </c>
      <c r="AF411">
        <v>1.5769999999999999E-2</v>
      </c>
      <c r="AG411">
        <v>4.3000000000000002E-5</v>
      </c>
      <c r="AH411" t="s">
        <v>11</v>
      </c>
      <c r="AI411">
        <v>0.98334999999999995</v>
      </c>
      <c r="AJ411">
        <v>2.6999999999999999E-5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144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577.14404200000001</v>
      </c>
      <c r="I412">
        <v>212.72941800000001</v>
      </c>
      <c r="J412" t="s">
        <v>3</v>
      </c>
      <c r="K412">
        <v>566.57697099999996</v>
      </c>
      <c r="L412">
        <v>201.46938</v>
      </c>
      <c r="M412" t="s">
        <v>4</v>
      </c>
      <c r="N412">
        <v>24.217043</v>
      </c>
      <c r="O412">
        <v>0.46927099999999999</v>
      </c>
      <c r="P412" t="s">
        <v>5</v>
      </c>
      <c r="Q412">
        <v>78.225166999999999</v>
      </c>
      <c r="R412">
        <v>8.187208</v>
      </c>
      <c r="S412" t="s">
        <v>6</v>
      </c>
      <c r="T412">
        <v>17.287441999999999</v>
      </c>
      <c r="U412">
        <v>0.14136199999999999</v>
      </c>
      <c r="V412" t="s">
        <v>7</v>
      </c>
      <c r="W412">
        <v>13.642013</v>
      </c>
      <c r="X412">
        <v>9.5089999999999994E-2</v>
      </c>
      <c r="Y412" t="s">
        <v>8</v>
      </c>
      <c r="Z412">
        <v>32.984712999999999</v>
      </c>
      <c r="AA412">
        <v>3.892077</v>
      </c>
      <c r="AB412" t="s">
        <v>9</v>
      </c>
      <c r="AC412">
        <v>454.11436600000002</v>
      </c>
      <c r="AD412">
        <v>115.994581</v>
      </c>
      <c r="AE412" t="s">
        <v>10</v>
      </c>
      <c r="AF412">
        <v>1.4753E-2</v>
      </c>
      <c r="AG412">
        <v>3.0000000000000001E-5</v>
      </c>
      <c r="AH412" t="s">
        <v>11</v>
      </c>
      <c r="AI412">
        <v>0.98343999999999998</v>
      </c>
      <c r="AJ412">
        <v>2.5999999999999998E-5</v>
      </c>
      <c r="AK412" t="s">
        <v>12</v>
      </c>
      <c r="AL412">
        <v>0</v>
      </c>
      <c r="AM412">
        <v>0</v>
      </c>
    </row>
    <row r="413" spans="1:39" x14ac:dyDescent="0.25">
      <c r="A413" t="s">
        <v>144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629.30762900000002</v>
      </c>
      <c r="I413">
        <v>246.86806799999999</v>
      </c>
      <c r="J413" t="s">
        <v>3</v>
      </c>
      <c r="K413">
        <v>617.779268</v>
      </c>
      <c r="L413">
        <v>233.549644</v>
      </c>
      <c r="M413" t="s">
        <v>4</v>
      </c>
      <c r="N413">
        <v>26.418282000000001</v>
      </c>
      <c r="O413">
        <v>0.55999699999999997</v>
      </c>
      <c r="P413" t="s">
        <v>5</v>
      </c>
      <c r="Q413">
        <v>85.365882999999997</v>
      </c>
      <c r="R413">
        <v>9.6665550000000007</v>
      </c>
      <c r="S413" t="s">
        <v>6</v>
      </c>
      <c r="T413">
        <v>18.843067999999999</v>
      </c>
      <c r="U413">
        <v>0.161528</v>
      </c>
      <c r="V413" t="s">
        <v>7</v>
      </c>
      <c r="W413">
        <v>14.887373999999999</v>
      </c>
      <c r="X413">
        <v>0.111233</v>
      </c>
      <c r="Y413" t="s">
        <v>8</v>
      </c>
      <c r="Z413">
        <v>35.968632999999997</v>
      </c>
      <c r="AA413">
        <v>4.6622669999999999</v>
      </c>
      <c r="AB413" t="s">
        <v>9</v>
      </c>
      <c r="AC413">
        <v>495.09156899999999</v>
      </c>
      <c r="AD413">
        <v>133.12371400000001</v>
      </c>
      <c r="AE413" t="s">
        <v>10</v>
      </c>
      <c r="AF413">
        <v>1.464E-2</v>
      </c>
      <c r="AG413">
        <v>3.0000000000000001E-5</v>
      </c>
      <c r="AH413" t="s">
        <v>11</v>
      </c>
      <c r="AI413">
        <v>0.98370899999999994</v>
      </c>
      <c r="AJ413">
        <v>2.8E-5</v>
      </c>
      <c r="AK413" t="s">
        <v>12</v>
      </c>
      <c r="AL413">
        <v>0</v>
      </c>
      <c r="AM413">
        <v>0</v>
      </c>
    </row>
    <row r="414" spans="1:39" x14ac:dyDescent="0.25">
      <c r="A414" t="s">
        <v>144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681.38199199999997</v>
      </c>
      <c r="I414">
        <v>286.27693599999998</v>
      </c>
      <c r="J414" t="s">
        <v>3</v>
      </c>
      <c r="K414">
        <v>668.89803300000005</v>
      </c>
      <c r="L414">
        <v>270.585711</v>
      </c>
      <c r="M414" t="s">
        <v>4</v>
      </c>
      <c r="N414">
        <v>28.623661999999999</v>
      </c>
      <c r="O414">
        <v>0.66113599999999995</v>
      </c>
      <c r="P414" t="s">
        <v>5</v>
      </c>
      <c r="Q414">
        <v>92.464170999999993</v>
      </c>
      <c r="R414">
        <v>11.250786</v>
      </c>
      <c r="S414" t="s">
        <v>6</v>
      </c>
      <c r="T414">
        <v>20.401755000000001</v>
      </c>
      <c r="U414">
        <v>0.190524</v>
      </c>
      <c r="V414" t="s">
        <v>7</v>
      </c>
      <c r="W414">
        <v>16.119209999999999</v>
      </c>
      <c r="X414">
        <v>0.12433900000000001</v>
      </c>
      <c r="Y414" t="s">
        <v>8</v>
      </c>
      <c r="Z414">
        <v>38.926524999999998</v>
      </c>
      <c r="AA414">
        <v>5.4637500000000001</v>
      </c>
      <c r="AB414" t="s">
        <v>9</v>
      </c>
      <c r="AC414">
        <v>536.04514400000005</v>
      </c>
      <c r="AD414">
        <v>154.77821399999999</v>
      </c>
      <c r="AE414" t="s">
        <v>10</v>
      </c>
      <c r="AF414">
        <v>1.4005E-2</v>
      </c>
      <c r="AG414">
        <v>2.3E-5</v>
      </c>
      <c r="AH414" t="s">
        <v>11</v>
      </c>
      <c r="AI414">
        <v>0.98372300000000001</v>
      </c>
      <c r="AJ414">
        <v>2.8E-5</v>
      </c>
      <c r="AK414" t="s">
        <v>12</v>
      </c>
      <c r="AL414">
        <v>0</v>
      </c>
      <c r="AM414">
        <v>0</v>
      </c>
    </row>
    <row r="415" spans="1:39" x14ac:dyDescent="0.25">
      <c r="A415" t="s">
        <v>144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733.52505199999996</v>
      </c>
      <c r="I415">
        <v>323.48384099999998</v>
      </c>
      <c r="J415" t="s">
        <v>3</v>
      </c>
      <c r="K415">
        <v>720.08380899999997</v>
      </c>
      <c r="L415">
        <v>305.568511</v>
      </c>
      <c r="M415" t="s">
        <v>4</v>
      </c>
      <c r="N415">
        <v>30.820919</v>
      </c>
      <c r="O415">
        <v>0.73844399999999999</v>
      </c>
      <c r="P415" t="s">
        <v>5</v>
      </c>
      <c r="Q415">
        <v>99.558609000000004</v>
      </c>
      <c r="R415">
        <v>12.780569</v>
      </c>
      <c r="S415" t="s">
        <v>6</v>
      </c>
      <c r="T415">
        <v>21.953299999999999</v>
      </c>
      <c r="U415">
        <v>0.21346699999999999</v>
      </c>
      <c r="V415" t="s">
        <v>7</v>
      </c>
      <c r="W415">
        <v>17.346938000000002</v>
      </c>
      <c r="X415">
        <v>0.14224400000000001</v>
      </c>
      <c r="Y415" t="s">
        <v>8</v>
      </c>
      <c r="Z415">
        <v>41.883716999999997</v>
      </c>
      <c r="AA415">
        <v>6.2289789999999998</v>
      </c>
      <c r="AB415" t="s">
        <v>9</v>
      </c>
      <c r="AC415">
        <v>577.083618</v>
      </c>
      <c r="AD415">
        <v>175.39392699999999</v>
      </c>
      <c r="AE415" t="s">
        <v>10</v>
      </c>
      <c r="AF415">
        <v>1.3721000000000001E-2</v>
      </c>
      <c r="AG415">
        <v>2.3E-5</v>
      </c>
      <c r="AH415" t="s">
        <v>11</v>
      </c>
      <c r="AI415">
        <v>0.98374499999999998</v>
      </c>
      <c r="AJ415">
        <v>2.8E-5</v>
      </c>
      <c r="AK415" t="s">
        <v>12</v>
      </c>
      <c r="AL415">
        <v>0</v>
      </c>
      <c r="AM415">
        <v>0</v>
      </c>
    </row>
    <row r="416" spans="1:39" x14ac:dyDescent="0.25">
      <c r="A416" t="s">
        <v>144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785.80142699999999</v>
      </c>
      <c r="I416">
        <v>374.82190200000002</v>
      </c>
      <c r="J416" t="s">
        <v>3</v>
      </c>
      <c r="K416">
        <v>771.39853400000004</v>
      </c>
      <c r="L416">
        <v>353.50786799999997</v>
      </c>
      <c r="M416" t="s">
        <v>4</v>
      </c>
      <c r="N416">
        <v>33.032470000000004</v>
      </c>
      <c r="O416">
        <v>0.87507400000000002</v>
      </c>
      <c r="P416" t="s">
        <v>5</v>
      </c>
      <c r="Q416">
        <v>106.679292</v>
      </c>
      <c r="R416">
        <v>15.11445</v>
      </c>
      <c r="S416" t="s">
        <v>6</v>
      </c>
      <c r="T416">
        <v>23.515370000000001</v>
      </c>
      <c r="U416">
        <v>0.251332</v>
      </c>
      <c r="V416" t="s">
        <v>7</v>
      </c>
      <c r="W416">
        <v>18.573250999999999</v>
      </c>
      <c r="X416">
        <v>0.16256699999999999</v>
      </c>
      <c r="Y416" t="s">
        <v>8</v>
      </c>
      <c r="Z416">
        <v>44.852473000000003</v>
      </c>
      <c r="AA416">
        <v>7.4063939999999997</v>
      </c>
      <c r="AB416" t="s">
        <v>9</v>
      </c>
      <c r="AC416">
        <v>618.20237699999996</v>
      </c>
      <c r="AD416">
        <v>200.13261900000001</v>
      </c>
      <c r="AE416" t="s">
        <v>10</v>
      </c>
      <c r="AF416">
        <v>1.3698E-2</v>
      </c>
      <c r="AG416">
        <v>2.3E-5</v>
      </c>
      <c r="AH416" t="s">
        <v>11</v>
      </c>
      <c r="AI416">
        <v>0.98402500000000004</v>
      </c>
      <c r="AJ416">
        <v>3.0000000000000001E-5</v>
      </c>
      <c r="AK416" t="s">
        <v>12</v>
      </c>
      <c r="AL416">
        <v>0</v>
      </c>
      <c r="AM416">
        <v>0</v>
      </c>
    </row>
    <row r="417" spans="1:39" x14ac:dyDescent="0.25">
      <c r="A417" t="s">
        <v>144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838.08812899999998</v>
      </c>
      <c r="I417">
        <v>443.62138700000003</v>
      </c>
      <c r="J417" t="s">
        <v>3</v>
      </c>
      <c r="K417">
        <v>822.72582499999999</v>
      </c>
      <c r="L417">
        <v>418.328214</v>
      </c>
      <c r="M417" t="s">
        <v>4</v>
      </c>
      <c r="N417">
        <v>35.245659000000003</v>
      </c>
      <c r="O417">
        <v>1.038937</v>
      </c>
      <c r="P417" t="s">
        <v>5</v>
      </c>
      <c r="Q417">
        <v>113.79016799999999</v>
      </c>
      <c r="R417">
        <v>17.703272999999999</v>
      </c>
      <c r="S417" t="s">
        <v>6</v>
      </c>
      <c r="T417">
        <v>25.081029999999998</v>
      </c>
      <c r="U417">
        <v>0.30151699999999998</v>
      </c>
      <c r="V417" t="s">
        <v>7</v>
      </c>
      <c r="W417">
        <v>19.802674</v>
      </c>
      <c r="X417">
        <v>0.18909999999999999</v>
      </c>
      <c r="Y417" t="s">
        <v>8</v>
      </c>
      <c r="Z417">
        <v>47.805391</v>
      </c>
      <c r="AA417">
        <v>8.61599</v>
      </c>
      <c r="AB417" t="s">
        <v>9</v>
      </c>
      <c r="AC417">
        <v>659.34112500000003</v>
      </c>
      <c r="AD417">
        <v>235.60316399999999</v>
      </c>
      <c r="AE417" t="s">
        <v>10</v>
      </c>
      <c r="AF417">
        <v>1.3395000000000001E-2</v>
      </c>
      <c r="AG417">
        <v>1.9000000000000001E-5</v>
      </c>
      <c r="AH417" t="s">
        <v>11</v>
      </c>
      <c r="AI417">
        <v>0.98402900000000004</v>
      </c>
      <c r="AJ417">
        <v>3.0000000000000001E-5</v>
      </c>
      <c r="AK417" t="s">
        <v>12</v>
      </c>
      <c r="AL417">
        <v>0</v>
      </c>
      <c r="AM417">
        <v>0</v>
      </c>
    </row>
    <row r="418" spans="1:39" x14ac:dyDescent="0.25">
      <c r="A418" t="s">
        <v>144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890.205061</v>
      </c>
      <c r="I418">
        <v>509.00706300000002</v>
      </c>
      <c r="J418" t="s">
        <v>3</v>
      </c>
      <c r="K418">
        <v>873.88863500000002</v>
      </c>
      <c r="L418">
        <v>480.151747</v>
      </c>
      <c r="M418" t="s">
        <v>4</v>
      </c>
      <c r="N418">
        <v>37.437617000000003</v>
      </c>
      <c r="O418">
        <v>1.1786669999999999</v>
      </c>
      <c r="P418" t="s">
        <v>5</v>
      </c>
      <c r="Q418">
        <v>120.885971</v>
      </c>
      <c r="R418">
        <v>20.051537</v>
      </c>
      <c r="S418" t="s">
        <v>6</v>
      </c>
      <c r="T418">
        <v>26.642648000000001</v>
      </c>
      <c r="U418">
        <v>0.34781800000000002</v>
      </c>
      <c r="V418" t="s">
        <v>7</v>
      </c>
      <c r="W418">
        <v>21.027432999999998</v>
      </c>
      <c r="X418">
        <v>0.216033</v>
      </c>
      <c r="Y418" t="s">
        <v>8</v>
      </c>
      <c r="Z418">
        <v>50.757567000000002</v>
      </c>
      <c r="AA418">
        <v>9.6995909999999999</v>
      </c>
      <c r="AB418" t="s">
        <v>9</v>
      </c>
      <c r="AC418">
        <v>700.35682499999996</v>
      </c>
      <c r="AD418">
        <v>271.24223999999998</v>
      </c>
      <c r="AE418" t="s">
        <v>10</v>
      </c>
      <c r="AF418">
        <v>1.286E-2</v>
      </c>
      <c r="AG418">
        <v>1.5E-5</v>
      </c>
      <c r="AH418" t="s">
        <v>11</v>
      </c>
      <c r="AI418">
        <v>0.98412100000000002</v>
      </c>
      <c r="AJ418">
        <v>3.0000000000000001E-5</v>
      </c>
      <c r="AK418" t="s">
        <v>12</v>
      </c>
      <c r="AL418">
        <v>0</v>
      </c>
      <c r="AM418">
        <v>0</v>
      </c>
    </row>
    <row r="419" spans="1:39" x14ac:dyDescent="0.25">
      <c r="A419" t="s">
        <v>144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942.48801500000002</v>
      </c>
      <c r="I419">
        <v>570.01563099999998</v>
      </c>
      <c r="J419" t="s">
        <v>3</v>
      </c>
      <c r="K419">
        <v>925.20927200000006</v>
      </c>
      <c r="L419">
        <v>537.79301099999998</v>
      </c>
      <c r="M419" t="s">
        <v>4</v>
      </c>
      <c r="N419">
        <v>39.643701</v>
      </c>
      <c r="O419">
        <v>1.318133</v>
      </c>
      <c r="P419" t="s">
        <v>5</v>
      </c>
      <c r="Q419">
        <v>128.017368</v>
      </c>
      <c r="R419">
        <v>22.382847999999999</v>
      </c>
      <c r="S419" t="s">
        <v>6</v>
      </c>
      <c r="T419">
        <v>28.199142999999999</v>
      </c>
      <c r="U419">
        <v>0.384739</v>
      </c>
      <c r="V419" t="s">
        <v>7</v>
      </c>
      <c r="W419">
        <v>22.255424000000001</v>
      </c>
      <c r="X419">
        <v>0.236733</v>
      </c>
      <c r="Y419" t="s">
        <v>8</v>
      </c>
      <c r="Z419">
        <v>53.753067999999999</v>
      </c>
      <c r="AA419">
        <v>10.964392999999999</v>
      </c>
      <c r="AB419" t="s">
        <v>9</v>
      </c>
      <c r="AC419">
        <v>741.46941200000003</v>
      </c>
      <c r="AD419">
        <v>303.21558700000003</v>
      </c>
      <c r="AE419" t="s">
        <v>10</v>
      </c>
      <c r="AF419">
        <v>1.2841E-2</v>
      </c>
      <c r="AG419">
        <v>1.5E-5</v>
      </c>
      <c r="AH419" t="s">
        <v>11</v>
      </c>
      <c r="AI419">
        <v>0.98412200000000005</v>
      </c>
      <c r="AJ419">
        <v>3.0000000000000001E-5</v>
      </c>
      <c r="AK419" t="s">
        <v>12</v>
      </c>
      <c r="AL419">
        <v>0</v>
      </c>
      <c r="AM419">
        <v>0</v>
      </c>
    </row>
    <row r="420" spans="1:39" x14ac:dyDescent="0.25">
      <c r="A420" t="s">
        <v>144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995.04986699999995</v>
      </c>
      <c r="I420">
        <v>643.82778499999995</v>
      </c>
      <c r="J420" t="s">
        <v>3</v>
      </c>
      <c r="K420">
        <v>976.80905299999995</v>
      </c>
      <c r="L420">
        <v>607.57749100000001</v>
      </c>
      <c r="M420" t="s">
        <v>4</v>
      </c>
      <c r="N420">
        <v>41.851515999999997</v>
      </c>
      <c r="O420">
        <v>1.4742569999999999</v>
      </c>
      <c r="P420" t="s">
        <v>5</v>
      </c>
      <c r="Q420">
        <v>135.13290900000001</v>
      </c>
      <c r="R420">
        <v>24.7273</v>
      </c>
      <c r="S420" t="s">
        <v>6</v>
      </c>
      <c r="T420">
        <v>29.761208</v>
      </c>
      <c r="U420">
        <v>0.42454500000000001</v>
      </c>
      <c r="V420" t="s">
        <v>7</v>
      </c>
      <c r="W420">
        <v>23.484155000000001</v>
      </c>
      <c r="X420">
        <v>0.25742599999999999</v>
      </c>
      <c r="Y420" t="s">
        <v>8</v>
      </c>
      <c r="Z420">
        <v>56.742311999999998</v>
      </c>
      <c r="AA420">
        <v>12.138781</v>
      </c>
      <c r="AB420" t="s">
        <v>9</v>
      </c>
      <c r="AC420">
        <v>782.85759399999995</v>
      </c>
      <c r="AD420">
        <v>344.63291900000002</v>
      </c>
      <c r="AE420" t="s">
        <v>10</v>
      </c>
      <c r="AF420">
        <v>1.2822999999999999E-2</v>
      </c>
      <c r="AG420">
        <v>1.5E-5</v>
      </c>
      <c r="AH420" t="s">
        <v>11</v>
      </c>
      <c r="AI420">
        <v>0.98422900000000002</v>
      </c>
      <c r="AJ420">
        <v>3.0000000000000001E-5</v>
      </c>
      <c r="AK420" t="s">
        <v>12</v>
      </c>
      <c r="AL420">
        <v>0</v>
      </c>
      <c r="AM420">
        <v>0</v>
      </c>
    </row>
    <row r="421" spans="1:39" x14ac:dyDescent="0.25">
      <c r="A421" t="s">
        <v>144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1047.9475950000001</v>
      </c>
      <c r="I421">
        <v>701.88037499999996</v>
      </c>
      <c r="J421" t="s">
        <v>3</v>
      </c>
      <c r="K421">
        <v>1028.7429790000001</v>
      </c>
      <c r="L421">
        <v>662.21375699999999</v>
      </c>
      <c r="M421" t="s">
        <v>4</v>
      </c>
      <c r="N421">
        <v>44.059811000000003</v>
      </c>
      <c r="O421">
        <v>1.6240300000000001</v>
      </c>
      <c r="P421" t="s">
        <v>5</v>
      </c>
      <c r="Q421">
        <v>142.24278799999999</v>
      </c>
      <c r="R421">
        <v>27.19941</v>
      </c>
      <c r="S421" t="s">
        <v>6</v>
      </c>
      <c r="T421">
        <v>31.326079</v>
      </c>
      <c r="U421">
        <v>0.46711599999999998</v>
      </c>
      <c r="V421" t="s">
        <v>7</v>
      </c>
      <c r="W421">
        <v>24.713849</v>
      </c>
      <c r="X421">
        <v>0.27088600000000002</v>
      </c>
      <c r="Y421" t="s">
        <v>8</v>
      </c>
      <c r="Z421">
        <v>59.730894999999997</v>
      </c>
      <c r="AA421">
        <v>13.341188000000001</v>
      </c>
      <c r="AB421" t="s">
        <v>9</v>
      </c>
      <c r="AC421">
        <v>824.57583099999999</v>
      </c>
      <c r="AD421">
        <v>374.703867</v>
      </c>
      <c r="AE421" t="s">
        <v>10</v>
      </c>
      <c r="AF421">
        <v>1.2725999999999999E-2</v>
      </c>
      <c r="AG421">
        <v>1.5E-5</v>
      </c>
      <c r="AH421" t="s">
        <v>11</v>
      </c>
      <c r="AI421">
        <v>0.98422900000000002</v>
      </c>
      <c r="AJ421">
        <v>3.0000000000000001E-5</v>
      </c>
      <c r="AK421" t="s">
        <v>12</v>
      </c>
      <c r="AL421">
        <v>0</v>
      </c>
      <c r="AM421">
        <v>0</v>
      </c>
    </row>
    <row r="422" spans="1:39" x14ac:dyDescent="0.25">
      <c r="A422" t="s">
        <v>145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50.082355999999997</v>
      </c>
      <c r="I442">
        <v>3.468191</v>
      </c>
      <c r="J442" t="s">
        <v>3</v>
      </c>
      <c r="K442">
        <v>49.068643999999999</v>
      </c>
      <c r="L442">
        <v>3.3000020000000001</v>
      </c>
      <c r="M442" t="s">
        <v>4</v>
      </c>
      <c r="N442">
        <v>2.2720060000000002</v>
      </c>
      <c r="O442">
        <v>1.2263E-2</v>
      </c>
      <c r="P442" t="s">
        <v>5</v>
      </c>
      <c r="Q442">
        <v>0</v>
      </c>
      <c r="R442">
        <v>0</v>
      </c>
      <c r="S442" t="s">
        <v>6</v>
      </c>
      <c r="T442">
        <v>1.603253</v>
      </c>
      <c r="U442">
        <v>3.31E-3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2.6078E-2</v>
      </c>
      <c r="AD442">
        <v>4.6E-5</v>
      </c>
      <c r="AE442" t="s">
        <v>10</v>
      </c>
      <c r="AF442">
        <v>0</v>
      </c>
      <c r="AG442">
        <v>0</v>
      </c>
      <c r="AH442" t="s">
        <v>11</v>
      </c>
      <c r="AI442">
        <v>0.97384800000000005</v>
      </c>
      <c r="AJ442">
        <v>7.8999999999999996E-5</v>
      </c>
      <c r="AK442" t="s">
        <v>12</v>
      </c>
      <c r="AL442">
        <v>0</v>
      </c>
      <c r="AM442">
        <v>0</v>
      </c>
    </row>
    <row r="443" spans="1:39" x14ac:dyDescent="0.25">
      <c r="A443" t="s">
        <v>146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99.524713000000006</v>
      </c>
      <c r="I443">
        <v>12.707281999999999</v>
      </c>
      <c r="J443" t="s">
        <v>3</v>
      </c>
      <c r="K443">
        <v>97.539334999999994</v>
      </c>
      <c r="L443">
        <v>12.097500999999999</v>
      </c>
      <c r="M443" t="s">
        <v>4</v>
      </c>
      <c r="N443">
        <v>4.5173540000000001</v>
      </c>
      <c r="O443">
        <v>3.2565999999999998E-2</v>
      </c>
      <c r="P443" t="s">
        <v>5</v>
      </c>
      <c r="Q443">
        <v>0</v>
      </c>
      <c r="R443">
        <v>0</v>
      </c>
      <c r="S443" t="s">
        <v>6</v>
      </c>
      <c r="T443">
        <v>3.1918350000000002</v>
      </c>
      <c r="U443">
        <v>1.018E-2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2.3054000000000002E-2</v>
      </c>
      <c r="AD443">
        <v>5.8E-5</v>
      </c>
      <c r="AE443" t="s">
        <v>10</v>
      </c>
      <c r="AF443">
        <v>0</v>
      </c>
      <c r="AG443">
        <v>0</v>
      </c>
      <c r="AH443" t="s">
        <v>11</v>
      </c>
      <c r="AI443">
        <v>0.97896899999999998</v>
      </c>
      <c r="AJ443">
        <v>1.7E-5</v>
      </c>
      <c r="AK443" t="s">
        <v>12</v>
      </c>
      <c r="AL443">
        <v>0</v>
      </c>
      <c r="AM443">
        <v>0</v>
      </c>
    </row>
    <row r="444" spans="1:39" x14ac:dyDescent="0.25">
      <c r="A444" t="s">
        <v>146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148.02354800000001</v>
      </c>
      <c r="I444">
        <v>21.893632</v>
      </c>
      <c r="J444" t="s">
        <v>3</v>
      </c>
      <c r="K444">
        <v>145.07863499999999</v>
      </c>
      <c r="L444">
        <v>20.786269000000001</v>
      </c>
      <c r="M444" t="s">
        <v>4</v>
      </c>
      <c r="N444">
        <v>6.7349040000000002</v>
      </c>
      <c r="O444">
        <v>5.2817000000000003E-2</v>
      </c>
      <c r="P444" t="s">
        <v>5</v>
      </c>
      <c r="Q444">
        <v>0</v>
      </c>
      <c r="R444">
        <v>0</v>
      </c>
      <c r="S444" t="s">
        <v>6</v>
      </c>
      <c r="T444">
        <v>4.772424</v>
      </c>
      <c r="U444">
        <v>1.8697999999999999E-2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2.1652999999999999E-2</v>
      </c>
      <c r="AD444">
        <v>6.2000000000000003E-5</v>
      </c>
      <c r="AE444" t="s">
        <v>10</v>
      </c>
      <c r="AF444">
        <v>0</v>
      </c>
      <c r="AG444">
        <v>0</v>
      </c>
      <c r="AH444" t="s">
        <v>11</v>
      </c>
      <c r="AI444">
        <v>0.97988799999999998</v>
      </c>
      <c r="AJ444">
        <v>1.0000000000000001E-5</v>
      </c>
      <c r="AK444" t="s">
        <v>12</v>
      </c>
      <c r="AL444">
        <v>0</v>
      </c>
      <c r="AM444">
        <v>0</v>
      </c>
    </row>
    <row r="445" spans="1:39" x14ac:dyDescent="0.25">
      <c r="A445" t="s">
        <v>146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196.53956199999999</v>
      </c>
      <c r="I445">
        <v>35.059564000000002</v>
      </c>
      <c r="J445" t="s">
        <v>3</v>
      </c>
      <c r="K445">
        <v>192.63259500000001</v>
      </c>
      <c r="L445">
        <v>33.040315</v>
      </c>
      <c r="M445" t="s">
        <v>4</v>
      </c>
      <c r="N445">
        <v>8.9491840000000007</v>
      </c>
      <c r="O445">
        <v>8.6377999999999996E-2</v>
      </c>
      <c r="P445" t="s">
        <v>5</v>
      </c>
      <c r="Q445">
        <v>0</v>
      </c>
      <c r="R445">
        <v>0</v>
      </c>
      <c r="S445" t="s">
        <v>6</v>
      </c>
      <c r="T445">
        <v>6.3473319999999998</v>
      </c>
      <c r="U445">
        <v>2.7795E-2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2.0444E-2</v>
      </c>
      <c r="AD445">
        <v>6.2000000000000003E-5</v>
      </c>
      <c r="AE445" t="s">
        <v>10</v>
      </c>
      <c r="AF445">
        <v>0</v>
      </c>
      <c r="AG445">
        <v>0</v>
      </c>
      <c r="AH445" t="s">
        <v>11</v>
      </c>
      <c r="AI445">
        <v>0.98072099999999995</v>
      </c>
      <c r="AJ445">
        <v>1.2E-5</v>
      </c>
      <c r="AK445" t="s">
        <v>12</v>
      </c>
      <c r="AL445">
        <v>0</v>
      </c>
      <c r="AM445">
        <v>0</v>
      </c>
    </row>
    <row r="446" spans="1:39" x14ac:dyDescent="0.25">
      <c r="A446" t="s">
        <v>146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245.350176</v>
      </c>
      <c r="I446">
        <v>44.327765999999997</v>
      </c>
      <c r="J446" t="s">
        <v>3</v>
      </c>
      <c r="K446">
        <v>240.48618099999999</v>
      </c>
      <c r="L446">
        <v>41.476298999999997</v>
      </c>
      <c r="M446" t="s">
        <v>4</v>
      </c>
      <c r="N446">
        <v>11.164139</v>
      </c>
      <c r="O446">
        <v>0.12651599999999999</v>
      </c>
      <c r="P446" t="s">
        <v>5</v>
      </c>
      <c r="Q446">
        <v>0</v>
      </c>
      <c r="R446">
        <v>0</v>
      </c>
      <c r="S446" t="s">
        <v>6</v>
      </c>
      <c r="T446">
        <v>7.924334</v>
      </c>
      <c r="U446">
        <v>4.0502000000000003E-2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1.9042E-2</v>
      </c>
      <c r="AD446">
        <v>5.8999999999999998E-5</v>
      </c>
      <c r="AE446" t="s">
        <v>10</v>
      </c>
      <c r="AF446">
        <v>0</v>
      </c>
      <c r="AG446">
        <v>0</v>
      </c>
      <c r="AH446" t="s">
        <v>11</v>
      </c>
      <c r="AI446">
        <v>0.98120799999999997</v>
      </c>
      <c r="AJ446">
        <v>9.0000000000000002E-6</v>
      </c>
      <c r="AK446" t="s">
        <v>12</v>
      </c>
      <c r="AL446">
        <v>0</v>
      </c>
      <c r="AM446">
        <v>0</v>
      </c>
    </row>
    <row r="447" spans="1:39" x14ac:dyDescent="0.25">
      <c r="A447" t="s">
        <v>146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294.18345599999998</v>
      </c>
      <c r="I447">
        <v>54.304504000000001</v>
      </c>
      <c r="J447" t="s">
        <v>3</v>
      </c>
      <c r="K447">
        <v>288.37223399999999</v>
      </c>
      <c r="L447">
        <v>50.891134999999998</v>
      </c>
      <c r="M447" t="s">
        <v>4</v>
      </c>
      <c r="N447">
        <v>13.376421000000001</v>
      </c>
      <c r="O447">
        <v>0.17033799999999999</v>
      </c>
      <c r="P447" t="s">
        <v>5</v>
      </c>
      <c r="Q447">
        <v>0</v>
      </c>
      <c r="R447">
        <v>0</v>
      </c>
      <c r="S447" t="s">
        <v>6</v>
      </c>
      <c r="T447">
        <v>9.4933619999999994</v>
      </c>
      <c r="U447">
        <v>5.3815000000000002E-2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1.8067E-2</v>
      </c>
      <c r="AD447">
        <v>5.7000000000000003E-5</v>
      </c>
      <c r="AE447" t="s">
        <v>10</v>
      </c>
      <c r="AF447">
        <v>0</v>
      </c>
      <c r="AG447">
        <v>0</v>
      </c>
      <c r="AH447" t="s">
        <v>11</v>
      </c>
      <c r="AI447">
        <v>0.98169799999999996</v>
      </c>
      <c r="AJ447">
        <v>1.1E-5</v>
      </c>
      <c r="AK447" t="s">
        <v>12</v>
      </c>
      <c r="AL447">
        <v>0</v>
      </c>
      <c r="AM447">
        <v>0</v>
      </c>
    </row>
    <row r="448" spans="1:39" x14ac:dyDescent="0.25">
      <c r="A448" t="s">
        <v>146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342.34513299999998</v>
      </c>
      <c r="I448">
        <v>69.782118999999994</v>
      </c>
      <c r="J448" t="s">
        <v>3</v>
      </c>
      <c r="K448">
        <v>335.581255</v>
      </c>
      <c r="L448">
        <v>65.401124999999993</v>
      </c>
      <c r="M448" t="s">
        <v>4</v>
      </c>
      <c r="N448">
        <v>15.590265</v>
      </c>
      <c r="O448">
        <v>0.207256</v>
      </c>
      <c r="P448" t="s">
        <v>5</v>
      </c>
      <c r="Q448">
        <v>0</v>
      </c>
      <c r="R448">
        <v>0</v>
      </c>
      <c r="S448" t="s">
        <v>6</v>
      </c>
      <c r="T448">
        <v>11.068514</v>
      </c>
      <c r="U448">
        <v>7.1171999999999999E-2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1.7063999999999999E-2</v>
      </c>
      <c r="AD448">
        <v>5.0000000000000002E-5</v>
      </c>
      <c r="AE448" t="s">
        <v>10</v>
      </c>
      <c r="AF448">
        <v>0</v>
      </c>
      <c r="AG448">
        <v>0</v>
      </c>
      <c r="AH448" t="s">
        <v>11</v>
      </c>
      <c r="AI448">
        <v>0.981854</v>
      </c>
      <c r="AJ448">
        <v>1.2E-5</v>
      </c>
      <c r="AK448" t="s">
        <v>12</v>
      </c>
      <c r="AL448">
        <v>0</v>
      </c>
      <c r="AM448">
        <v>0</v>
      </c>
    </row>
    <row r="449" spans="1:39" x14ac:dyDescent="0.25">
      <c r="A449" t="s">
        <v>146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391.20881900000001</v>
      </c>
      <c r="I449">
        <v>90.635904999999994</v>
      </c>
      <c r="J449" t="s">
        <v>3</v>
      </c>
      <c r="K449">
        <v>383.47981600000003</v>
      </c>
      <c r="L449">
        <v>85.018315000000001</v>
      </c>
      <c r="M449" t="s">
        <v>4</v>
      </c>
      <c r="N449">
        <v>17.817413999999999</v>
      </c>
      <c r="O449">
        <v>0.27339599999999997</v>
      </c>
      <c r="P449" t="s">
        <v>5</v>
      </c>
      <c r="Q449">
        <v>0</v>
      </c>
      <c r="R449">
        <v>0</v>
      </c>
      <c r="S449" t="s">
        <v>6</v>
      </c>
      <c r="T449">
        <v>12.650522</v>
      </c>
      <c r="U449">
        <v>9.6684000000000006E-2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1.6403000000000001E-2</v>
      </c>
      <c r="AD449">
        <v>4.3000000000000002E-5</v>
      </c>
      <c r="AE449" t="s">
        <v>10</v>
      </c>
      <c r="AF449">
        <v>0</v>
      </c>
      <c r="AG449">
        <v>0</v>
      </c>
      <c r="AH449" t="s">
        <v>11</v>
      </c>
      <c r="AI449">
        <v>0.98208300000000004</v>
      </c>
      <c r="AJ449">
        <v>1.2E-5</v>
      </c>
      <c r="AK449" t="s">
        <v>12</v>
      </c>
      <c r="AL449">
        <v>0</v>
      </c>
      <c r="AM449">
        <v>0</v>
      </c>
    </row>
    <row r="450" spans="1:39" x14ac:dyDescent="0.25">
      <c r="A450" t="s">
        <v>146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440.48026900000002</v>
      </c>
      <c r="I450">
        <v>113.902343</v>
      </c>
      <c r="J450" t="s">
        <v>3</v>
      </c>
      <c r="K450">
        <v>431.77648499999998</v>
      </c>
      <c r="L450">
        <v>106.554205</v>
      </c>
      <c r="M450" t="s">
        <v>4</v>
      </c>
      <c r="N450">
        <v>20.063571</v>
      </c>
      <c r="O450">
        <v>0.34770699999999999</v>
      </c>
      <c r="P450" t="s">
        <v>5</v>
      </c>
      <c r="Q450">
        <v>0</v>
      </c>
      <c r="R450">
        <v>0</v>
      </c>
      <c r="S450" t="s">
        <v>6</v>
      </c>
      <c r="T450">
        <v>14.239081000000001</v>
      </c>
      <c r="U450">
        <v>0.12829499999999999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1.6093E-2</v>
      </c>
      <c r="AD450">
        <v>4.1E-5</v>
      </c>
      <c r="AE450" t="s">
        <v>10</v>
      </c>
      <c r="AF450">
        <v>0</v>
      </c>
      <c r="AG450">
        <v>0</v>
      </c>
      <c r="AH450" t="s">
        <v>11</v>
      </c>
      <c r="AI450">
        <v>0.98238199999999998</v>
      </c>
      <c r="AJ450">
        <v>1.4E-5</v>
      </c>
      <c r="AK450" t="s">
        <v>12</v>
      </c>
      <c r="AL450">
        <v>0</v>
      </c>
      <c r="AM450">
        <v>0</v>
      </c>
    </row>
    <row r="451" spans="1:39" x14ac:dyDescent="0.25">
      <c r="A451" t="s">
        <v>146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489.69439399999999</v>
      </c>
      <c r="I451">
        <v>149.796041</v>
      </c>
      <c r="J451" t="s">
        <v>3</v>
      </c>
      <c r="K451">
        <v>480.03129000000001</v>
      </c>
      <c r="L451">
        <v>140.262484</v>
      </c>
      <c r="M451" t="s">
        <v>4</v>
      </c>
      <c r="N451">
        <v>22.298034000000001</v>
      </c>
      <c r="O451">
        <v>0.44124999999999998</v>
      </c>
      <c r="P451" t="s">
        <v>5</v>
      </c>
      <c r="Q451">
        <v>0</v>
      </c>
      <c r="R451">
        <v>0</v>
      </c>
      <c r="S451" t="s">
        <v>6</v>
      </c>
      <c r="T451">
        <v>15.829848</v>
      </c>
      <c r="U451">
        <v>0.16983799999999999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1.486E-2</v>
      </c>
      <c r="AD451">
        <v>3.0000000000000001E-5</v>
      </c>
      <c r="AE451" t="s">
        <v>10</v>
      </c>
      <c r="AF451">
        <v>0</v>
      </c>
      <c r="AG451">
        <v>0</v>
      </c>
      <c r="AH451" t="s">
        <v>11</v>
      </c>
      <c r="AI451">
        <v>0.98284000000000005</v>
      </c>
      <c r="AJ451">
        <v>1.8E-5</v>
      </c>
      <c r="AK451" t="s">
        <v>12</v>
      </c>
      <c r="AL451">
        <v>0</v>
      </c>
      <c r="AM451">
        <v>0</v>
      </c>
    </row>
    <row r="452" spans="1:39" x14ac:dyDescent="0.25">
      <c r="A452" t="s">
        <v>146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538.38780199999997</v>
      </c>
      <c r="I452">
        <v>178.60312300000001</v>
      </c>
      <c r="J452" t="s">
        <v>3</v>
      </c>
      <c r="K452">
        <v>527.75679700000001</v>
      </c>
      <c r="L452">
        <v>166.72038800000001</v>
      </c>
      <c r="M452" t="s">
        <v>4</v>
      </c>
      <c r="N452">
        <v>24.522534</v>
      </c>
      <c r="O452">
        <v>0.528443</v>
      </c>
      <c r="P452" t="s">
        <v>5</v>
      </c>
      <c r="Q452">
        <v>0</v>
      </c>
      <c r="R452">
        <v>0</v>
      </c>
      <c r="S452" t="s">
        <v>6</v>
      </c>
      <c r="T452">
        <v>17.404938999999999</v>
      </c>
      <c r="U452">
        <v>0.209288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1.4489999999999999E-2</v>
      </c>
      <c r="AD452">
        <v>3.0000000000000001E-5</v>
      </c>
      <c r="AE452" t="s">
        <v>10</v>
      </c>
      <c r="AF452">
        <v>0</v>
      </c>
      <c r="AG452">
        <v>0</v>
      </c>
      <c r="AH452" t="s">
        <v>11</v>
      </c>
      <c r="AI452">
        <v>0.98298300000000005</v>
      </c>
      <c r="AJ452">
        <v>2.0000000000000002E-5</v>
      </c>
      <c r="AK452" t="s">
        <v>12</v>
      </c>
      <c r="AL452">
        <v>0</v>
      </c>
      <c r="AM452">
        <v>0</v>
      </c>
    </row>
    <row r="453" spans="1:39" x14ac:dyDescent="0.25">
      <c r="A453" t="s">
        <v>146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587.061735</v>
      </c>
      <c r="I453">
        <v>214.129167</v>
      </c>
      <c r="J453" t="s">
        <v>3</v>
      </c>
      <c r="K453">
        <v>575.46267699999999</v>
      </c>
      <c r="L453">
        <v>199.364046</v>
      </c>
      <c r="M453" t="s">
        <v>4</v>
      </c>
      <c r="N453">
        <v>26.736436000000001</v>
      </c>
      <c r="O453">
        <v>0.62117</v>
      </c>
      <c r="P453" t="s">
        <v>5</v>
      </c>
      <c r="Q453">
        <v>0</v>
      </c>
      <c r="R453">
        <v>0</v>
      </c>
      <c r="S453" t="s">
        <v>6</v>
      </c>
      <c r="T453">
        <v>18.981711000000001</v>
      </c>
      <c r="U453">
        <v>0.26662799999999998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1.4184E-2</v>
      </c>
      <c r="AD453">
        <v>2.9E-5</v>
      </c>
      <c r="AE453" t="s">
        <v>10</v>
      </c>
      <c r="AF453">
        <v>0</v>
      </c>
      <c r="AG453">
        <v>0</v>
      </c>
      <c r="AH453" t="s">
        <v>11</v>
      </c>
      <c r="AI453">
        <v>0.98299700000000001</v>
      </c>
      <c r="AJ453">
        <v>2.0000000000000002E-5</v>
      </c>
      <c r="AK453" t="s">
        <v>12</v>
      </c>
      <c r="AL453">
        <v>0</v>
      </c>
      <c r="AM453">
        <v>0</v>
      </c>
    </row>
    <row r="454" spans="1:39" x14ac:dyDescent="0.25">
      <c r="A454" t="s">
        <v>146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635.56815300000005</v>
      </c>
      <c r="I454">
        <v>239.45027999999999</v>
      </c>
      <c r="J454" t="s">
        <v>3</v>
      </c>
      <c r="K454">
        <v>623.01360099999999</v>
      </c>
      <c r="L454">
        <v>222.536339</v>
      </c>
      <c r="M454" t="s">
        <v>4</v>
      </c>
      <c r="N454">
        <v>28.956347000000001</v>
      </c>
      <c r="O454">
        <v>0.72211700000000001</v>
      </c>
      <c r="P454" t="s">
        <v>5</v>
      </c>
      <c r="Q454">
        <v>0</v>
      </c>
      <c r="R454">
        <v>0</v>
      </c>
      <c r="S454" t="s">
        <v>6</v>
      </c>
      <c r="T454">
        <v>20.553183000000001</v>
      </c>
      <c r="U454">
        <v>0.304892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1.4008E-2</v>
      </c>
      <c r="AD454">
        <v>2.9E-5</v>
      </c>
      <c r="AE454" t="s">
        <v>10</v>
      </c>
      <c r="AF454">
        <v>0</v>
      </c>
      <c r="AG454">
        <v>0</v>
      </c>
      <c r="AH454" t="s">
        <v>11</v>
      </c>
      <c r="AI454">
        <v>0.98300100000000001</v>
      </c>
      <c r="AJ454">
        <v>2.0000000000000002E-5</v>
      </c>
      <c r="AK454" t="s">
        <v>12</v>
      </c>
      <c r="AL454">
        <v>0</v>
      </c>
      <c r="AM454">
        <v>0</v>
      </c>
    </row>
    <row r="455" spans="1:39" x14ac:dyDescent="0.25">
      <c r="A455" t="s">
        <v>146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684.019364</v>
      </c>
      <c r="I455">
        <v>267.98574200000002</v>
      </c>
      <c r="J455" t="s">
        <v>3</v>
      </c>
      <c r="K455">
        <v>670.51447599999995</v>
      </c>
      <c r="L455">
        <v>248.63435799999999</v>
      </c>
      <c r="M455" t="s">
        <v>4</v>
      </c>
      <c r="N455">
        <v>31.175131</v>
      </c>
      <c r="O455">
        <v>0.83585600000000004</v>
      </c>
      <c r="P455" t="s">
        <v>5</v>
      </c>
      <c r="Q455">
        <v>0</v>
      </c>
      <c r="R455">
        <v>0</v>
      </c>
      <c r="S455" t="s">
        <v>6</v>
      </c>
      <c r="T455">
        <v>22.117166000000001</v>
      </c>
      <c r="U455">
        <v>0.34550700000000001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1.3676000000000001E-2</v>
      </c>
      <c r="AD455">
        <v>2.4000000000000001E-5</v>
      </c>
      <c r="AE455" t="s">
        <v>10</v>
      </c>
      <c r="AF455">
        <v>0</v>
      </c>
      <c r="AG455">
        <v>0</v>
      </c>
      <c r="AH455" t="s">
        <v>11</v>
      </c>
      <c r="AI455">
        <v>0.98319100000000004</v>
      </c>
      <c r="AJ455">
        <v>2.0999999999999999E-5</v>
      </c>
      <c r="AK455" t="s">
        <v>12</v>
      </c>
      <c r="AL455">
        <v>0</v>
      </c>
      <c r="AM455">
        <v>0</v>
      </c>
    </row>
    <row r="456" spans="1:39" x14ac:dyDescent="0.25">
      <c r="A456" t="s">
        <v>146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732.03087900000003</v>
      </c>
      <c r="I456">
        <v>303.86331799999999</v>
      </c>
      <c r="J456" t="s">
        <v>3</v>
      </c>
      <c r="K456">
        <v>717.58449700000006</v>
      </c>
      <c r="L456">
        <v>282.04117300000001</v>
      </c>
      <c r="M456" t="s">
        <v>4</v>
      </c>
      <c r="N456">
        <v>33.374440999999997</v>
      </c>
      <c r="O456">
        <v>0.93491299999999999</v>
      </c>
      <c r="P456" t="s">
        <v>5</v>
      </c>
      <c r="Q456">
        <v>0</v>
      </c>
      <c r="R456">
        <v>0</v>
      </c>
      <c r="S456" t="s">
        <v>6</v>
      </c>
      <c r="T456">
        <v>23.673929000000001</v>
      </c>
      <c r="U456">
        <v>0.38063200000000003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1.2756E-2</v>
      </c>
      <c r="AD456">
        <v>1.2999999999999999E-5</v>
      </c>
      <c r="AE456" t="s">
        <v>10</v>
      </c>
      <c r="AF456">
        <v>0</v>
      </c>
      <c r="AG456">
        <v>0</v>
      </c>
      <c r="AH456" t="s">
        <v>11</v>
      </c>
      <c r="AI456">
        <v>0.98319500000000004</v>
      </c>
      <c r="AJ456">
        <v>2.0999999999999999E-5</v>
      </c>
      <c r="AK456" t="s">
        <v>12</v>
      </c>
      <c r="AL456">
        <v>0</v>
      </c>
      <c r="AM456">
        <v>0</v>
      </c>
    </row>
    <row r="457" spans="1:39" x14ac:dyDescent="0.25">
      <c r="A457" t="s">
        <v>146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780.32417999999996</v>
      </c>
      <c r="I457">
        <v>345.72773999999998</v>
      </c>
      <c r="J457" t="s">
        <v>3</v>
      </c>
      <c r="K457">
        <v>764.92936799999995</v>
      </c>
      <c r="L457">
        <v>320.78291100000001</v>
      </c>
      <c r="M457" t="s">
        <v>4</v>
      </c>
      <c r="N457">
        <v>35.588985000000001</v>
      </c>
      <c r="O457">
        <v>1.0652820000000001</v>
      </c>
      <c r="P457" t="s">
        <v>5</v>
      </c>
      <c r="Q457">
        <v>0</v>
      </c>
      <c r="R457">
        <v>0</v>
      </c>
      <c r="S457" t="s">
        <v>6</v>
      </c>
      <c r="T457">
        <v>25.234705999999999</v>
      </c>
      <c r="U457">
        <v>0.42508800000000002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1.2225E-2</v>
      </c>
      <c r="AD457">
        <v>6.0000000000000002E-6</v>
      </c>
      <c r="AE457" t="s">
        <v>10</v>
      </c>
      <c r="AF457">
        <v>0</v>
      </c>
      <c r="AG457">
        <v>0</v>
      </c>
      <c r="AH457" t="s">
        <v>11</v>
      </c>
      <c r="AI457">
        <v>0.98320399999999997</v>
      </c>
      <c r="AJ457">
        <v>2.0999999999999999E-5</v>
      </c>
      <c r="AK457" t="s">
        <v>12</v>
      </c>
      <c r="AL457">
        <v>0</v>
      </c>
      <c r="AM457">
        <v>0</v>
      </c>
    </row>
    <row r="458" spans="1:39" x14ac:dyDescent="0.25">
      <c r="A458" t="s">
        <v>146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828.40881999999999</v>
      </c>
      <c r="I458">
        <v>372.87722500000001</v>
      </c>
      <c r="J458" t="s">
        <v>3</v>
      </c>
      <c r="K458">
        <v>812.06475599999999</v>
      </c>
      <c r="L458">
        <v>346.01339200000001</v>
      </c>
      <c r="M458" t="s">
        <v>4</v>
      </c>
      <c r="N458">
        <v>37.800275999999997</v>
      </c>
      <c r="O458">
        <v>1.1795199999999999</v>
      </c>
      <c r="P458" t="s">
        <v>5</v>
      </c>
      <c r="Q458">
        <v>0</v>
      </c>
      <c r="R458">
        <v>0</v>
      </c>
      <c r="S458" t="s">
        <v>6</v>
      </c>
      <c r="T458">
        <v>26.798173999999999</v>
      </c>
      <c r="U458">
        <v>0.45675300000000002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1.2158E-2</v>
      </c>
      <c r="AD458">
        <v>6.0000000000000002E-6</v>
      </c>
      <c r="AE458" t="s">
        <v>10</v>
      </c>
      <c r="AF458">
        <v>0</v>
      </c>
      <c r="AG458">
        <v>0</v>
      </c>
      <c r="AH458" t="s">
        <v>11</v>
      </c>
      <c r="AI458">
        <v>0.98320700000000005</v>
      </c>
      <c r="AJ458">
        <v>2.0999999999999999E-5</v>
      </c>
      <c r="AK458" t="s">
        <v>12</v>
      </c>
      <c r="AL458">
        <v>0</v>
      </c>
      <c r="AM458">
        <v>0</v>
      </c>
    </row>
    <row r="459" spans="1:39" x14ac:dyDescent="0.25">
      <c r="A459" t="s">
        <v>146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876.94124099999999</v>
      </c>
      <c r="I459">
        <v>403.25180799999998</v>
      </c>
      <c r="J459" t="s">
        <v>3</v>
      </c>
      <c r="K459">
        <v>859.64259000000004</v>
      </c>
      <c r="L459">
        <v>374.72676200000001</v>
      </c>
      <c r="M459" t="s">
        <v>4</v>
      </c>
      <c r="N459">
        <v>40.005423</v>
      </c>
      <c r="O459">
        <v>1.2581519999999999</v>
      </c>
      <c r="P459" t="s">
        <v>5</v>
      </c>
      <c r="Q459">
        <v>0</v>
      </c>
      <c r="R459">
        <v>0</v>
      </c>
      <c r="S459" t="s">
        <v>6</v>
      </c>
      <c r="T459">
        <v>28.358281000000002</v>
      </c>
      <c r="U459">
        <v>0.48420200000000002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1.1960999999999999E-2</v>
      </c>
      <c r="AD459">
        <v>5.0000000000000004E-6</v>
      </c>
      <c r="AE459" t="s">
        <v>10</v>
      </c>
      <c r="AF459">
        <v>0</v>
      </c>
      <c r="AG459">
        <v>0</v>
      </c>
      <c r="AH459" t="s">
        <v>11</v>
      </c>
      <c r="AI459">
        <v>0.98339200000000004</v>
      </c>
      <c r="AJ459">
        <v>2.0999999999999999E-5</v>
      </c>
      <c r="AK459" t="s">
        <v>12</v>
      </c>
      <c r="AL459">
        <v>0</v>
      </c>
      <c r="AM459">
        <v>0</v>
      </c>
    </row>
    <row r="460" spans="1:39" x14ac:dyDescent="0.25">
      <c r="A460" t="s">
        <v>146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925.05497300000002</v>
      </c>
      <c r="I460">
        <v>436.97645799999998</v>
      </c>
      <c r="J460" t="s">
        <v>3</v>
      </c>
      <c r="K460">
        <v>906.80265899999995</v>
      </c>
      <c r="L460">
        <v>406.241446</v>
      </c>
      <c r="M460" t="s">
        <v>4</v>
      </c>
      <c r="N460">
        <v>42.218370999999998</v>
      </c>
      <c r="O460">
        <v>1.3612679999999999</v>
      </c>
      <c r="P460" t="s">
        <v>5</v>
      </c>
      <c r="Q460">
        <v>0</v>
      </c>
      <c r="R460">
        <v>0</v>
      </c>
      <c r="S460" t="s">
        <v>6</v>
      </c>
      <c r="T460">
        <v>29.924997999999999</v>
      </c>
      <c r="U460">
        <v>0.52394600000000002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1.1941999999999999E-2</v>
      </c>
      <c r="AD460">
        <v>5.0000000000000004E-6</v>
      </c>
      <c r="AE460" t="s">
        <v>10</v>
      </c>
      <c r="AF460">
        <v>0</v>
      </c>
      <c r="AG460">
        <v>0</v>
      </c>
      <c r="AH460" t="s">
        <v>11</v>
      </c>
      <c r="AI460">
        <v>0.98359099999999999</v>
      </c>
      <c r="AJ460">
        <v>2.1999999999999999E-5</v>
      </c>
      <c r="AK460" t="s">
        <v>12</v>
      </c>
      <c r="AL460">
        <v>0</v>
      </c>
      <c r="AM460">
        <v>0</v>
      </c>
    </row>
    <row r="461" spans="1:39" x14ac:dyDescent="0.25">
      <c r="A461" t="s">
        <v>146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974.08633799999996</v>
      </c>
      <c r="I461">
        <v>465.32769500000001</v>
      </c>
      <c r="J461" t="s">
        <v>3</v>
      </c>
      <c r="K461">
        <v>954.87354700000003</v>
      </c>
      <c r="L461">
        <v>432.49913400000003</v>
      </c>
      <c r="M461" t="s">
        <v>4</v>
      </c>
      <c r="N461">
        <v>44.444598999999997</v>
      </c>
      <c r="O461">
        <v>1.4760219999999999</v>
      </c>
      <c r="P461" t="s">
        <v>5</v>
      </c>
      <c r="Q461">
        <v>0</v>
      </c>
      <c r="R461">
        <v>0</v>
      </c>
      <c r="S461" t="s">
        <v>6</v>
      </c>
      <c r="T461">
        <v>31.50187</v>
      </c>
      <c r="U461">
        <v>0.57128699999999999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1.192E-2</v>
      </c>
      <c r="AD461">
        <v>5.0000000000000004E-6</v>
      </c>
      <c r="AE461" t="s">
        <v>10</v>
      </c>
      <c r="AF461">
        <v>0</v>
      </c>
      <c r="AG461">
        <v>0</v>
      </c>
      <c r="AH461" t="s">
        <v>11</v>
      </c>
      <c r="AI461">
        <v>0.98359200000000002</v>
      </c>
      <c r="AJ461">
        <v>2.1999999999999999E-5</v>
      </c>
      <c r="AK461" t="s">
        <v>12</v>
      </c>
      <c r="AL461">
        <v>0</v>
      </c>
      <c r="AM461">
        <v>0</v>
      </c>
    </row>
    <row r="462" spans="1:39" x14ac:dyDescent="0.25">
      <c r="A462" t="s">
        <v>190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52.962730000000001</v>
      </c>
      <c r="I462">
        <v>1.5862540000000001</v>
      </c>
      <c r="J462" t="s">
        <v>3</v>
      </c>
      <c r="K462">
        <v>51.890566999999997</v>
      </c>
      <c r="L462">
        <v>1.5224260000000001</v>
      </c>
      <c r="M462" t="s">
        <v>4</v>
      </c>
      <c r="N462">
        <v>2.0919180000000002</v>
      </c>
      <c r="O462">
        <v>5.5240000000000003E-3</v>
      </c>
      <c r="P462" t="s">
        <v>5</v>
      </c>
      <c r="Q462">
        <v>8.6188590000000005</v>
      </c>
      <c r="R462">
        <v>7.6259999999999994E-2</v>
      </c>
      <c r="S462" t="s">
        <v>6</v>
      </c>
      <c r="T462">
        <v>3.0326050000000002</v>
      </c>
      <c r="U462">
        <v>9.9480000000000002E-3</v>
      </c>
      <c r="V462" t="s">
        <v>7</v>
      </c>
      <c r="W462">
        <v>1.2234149999999999</v>
      </c>
      <c r="X462">
        <v>2.0600000000000002E-3</v>
      </c>
      <c r="Y462" t="s">
        <v>8</v>
      </c>
      <c r="Z462">
        <v>3.051596</v>
      </c>
      <c r="AA462">
        <v>3.0585999999999999E-2</v>
      </c>
      <c r="AB462" t="s">
        <v>9</v>
      </c>
      <c r="AC462">
        <v>40.257995000000001</v>
      </c>
      <c r="AD462">
        <v>1.009612</v>
      </c>
      <c r="AE462" t="s">
        <v>10</v>
      </c>
      <c r="AF462">
        <v>2.6869000000000001E-2</v>
      </c>
      <c r="AG462">
        <v>3.0000000000000001E-5</v>
      </c>
      <c r="AH462" t="s">
        <v>11</v>
      </c>
      <c r="AI462">
        <v>0.97315600000000002</v>
      </c>
      <c r="AJ462">
        <v>6.7999999999999999E-5</v>
      </c>
      <c r="AK462" t="s">
        <v>12</v>
      </c>
      <c r="AL462">
        <v>0</v>
      </c>
      <c r="AM462">
        <v>0</v>
      </c>
    </row>
    <row r="463" spans="1:39" x14ac:dyDescent="0.25">
      <c r="A463" t="s">
        <v>190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105.289025</v>
      </c>
      <c r="I463">
        <v>4.80877</v>
      </c>
      <c r="J463" t="s">
        <v>3</v>
      </c>
      <c r="K463">
        <v>103.163518</v>
      </c>
      <c r="L463">
        <v>4.6101869999999998</v>
      </c>
      <c r="M463" t="s">
        <v>4</v>
      </c>
      <c r="N463">
        <v>4.1672200000000004</v>
      </c>
      <c r="O463">
        <v>1.8557000000000001E-2</v>
      </c>
      <c r="P463" t="s">
        <v>5</v>
      </c>
      <c r="Q463">
        <v>17.079626999999999</v>
      </c>
      <c r="R463">
        <v>0.27921899999999999</v>
      </c>
      <c r="S463" t="s">
        <v>6</v>
      </c>
      <c r="T463">
        <v>6.0738329999999996</v>
      </c>
      <c r="U463">
        <v>2.4487999999999999E-2</v>
      </c>
      <c r="V463" t="s">
        <v>7</v>
      </c>
      <c r="W463">
        <v>2.4377170000000001</v>
      </c>
      <c r="X463">
        <v>3.9160000000000002E-3</v>
      </c>
      <c r="Y463" t="s">
        <v>8</v>
      </c>
      <c r="Z463">
        <v>5.9464899999999998</v>
      </c>
      <c r="AA463">
        <v>0.133466</v>
      </c>
      <c r="AB463" t="s">
        <v>9</v>
      </c>
      <c r="AC463">
        <v>80.086588000000006</v>
      </c>
      <c r="AD463">
        <v>2.770419</v>
      </c>
      <c r="AE463" t="s">
        <v>10</v>
      </c>
      <c r="AF463">
        <v>2.5514999999999999E-2</v>
      </c>
      <c r="AG463">
        <v>4.3000000000000002E-5</v>
      </c>
      <c r="AH463" t="s">
        <v>11</v>
      </c>
      <c r="AI463">
        <v>0.97736299999999998</v>
      </c>
      <c r="AJ463">
        <v>4.0000000000000003E-5</v>
      </c>
      <c r="AK463" t="s">
        <v>12</v>
      </c>
      <c r="AL463">
        <v>0</v>
      </c>
      <c r="AM463">
        <v>0</v>
      </c>
    </row>
    <row r="464" spans="1:39" x14ac:dyDescent="0.25">
      <c r="A464" t="s">
        <v>190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157.792385</v>
      </c>
      <c r="I464">
        <v>10.568765000000001</v>
      </c>
      <c r="J464" t="s">
        <v>3</v>
      </c>
      <c r="K464">
        <v>154.613449</v>
      </c>
      <c r="L464">
        <v>10.126154</v>
      </c>
      <c r="M464" t="s">
        <v>4</v>
      </c>
      <c r="N464">
        <v>6.2464139999999997</v>
      </c>
      <c r="O464">
        <v>4.0316999999999999E-2</v>
      </c>
      <c r="P464" t="s">
        <v>5</v>
      </c>
      <c r="Q464">
        <v>25.50919</v>
      </c>
      <c r="R464">
        <v>0.55989500000000003</v>
      </c>
      <c r="S464" t="s">
        <v>6</v>
      </c>
      <c r="T464">
        <v>9.0930400000000002</v>
      </c>
      <c r="U464">
        <v>4.0177999999999998E-2</v>
      </c>
      <c r="V464" t="s">
        <v>7</v>
      </c>
      <c r="W464">
        <v>3.6534719999999998</v>
      </c>
      <c r="X464">
        <v>8.2799999999999992E-3</v>
      </c>
      <c r="Y464" t="s">
        <v>8</v>
      </c>
      <c r="Z464">
        <v>8.8254350000000006</v>
      </c>
      <c r="AA464">
        <v>0.283503</v>
      </c>
      <c r="AB464" t="s">
        <v>9</v>
      </c>
      <c r="AC464">
        <v>120.127703</v>
      </c>
      <c r="AD464">
        <v>5.8554529999999998</v>
      </c>
      <c r="AE464" t="s">
        <v>10</v>
      </c>
      <c r="AF464">
        <v>2.3439999999999999E-2</v>
      </c>
      <c r="AG464">
        <v>5.5000000000000002E-5</v>
      </c>
      <c r="AH464" t="s">
        <v>11</v>
      </c>
      <c r="AI464">
        <v>0.97954600000000003</v>
      </c>
      <c r="AJ464">
        <v>1.2999999999999999E-5</v>
      </c>
      <c r="AK464" t="s">
        <v>12</v>
      </c>
      <c r="AL464">
        <v>0</v>
      </c>
      <c r="AM464">
        <v>0</v>
      </c>
    </row>
    <row r="465" spans="1:39" x14ac:dyDescent="0.25">
      <c r="A465" t="s">
        <v>190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210.21808100000001</v>
      </c>
      <c r="I465">
        <v>16.334040999999999</v>
      </c>
      <c r="J465" t="s">
        <v>3</v>
      </c>
      <c r="K465">
        <v>205.98471599999999</v>
      </c>
      <c r="L465">
        <v>15.599220000000001</v>
      </c>
      <c r="M465" t="s">
        <v>4</v>
      </c>
      <c r="N465">
        <v>8.3195899999999998</v>
      </c>
      <c r="O465">
        <v>6.2219000000000003E-2</v>
      </c>
      <c r="P465" t="s">
        <v>5</v>
      </c>
      <c r="Q465">
        <v>34.017957000000003</v>
      </c>
      <c r="R465">
        <v>1.0261849999999999</v>
      </c>
      <c r="S465" t="s">
        <v>6</v>
      </c>
      <c r="T465">
        <v>12.140257</v>
      </c>
      <c r="U465">
        <v>4.8808999999999998E-2</v>
      </c>
      <c r="V465" t="s">
        <v>7</v>
      </c>
      <c r="W465">
        <v>4.879181</v>
      </c>
      <c r="X465">
        <v>1.4255E-2</v>
      </c>
      <c r="Y465" t="s">
        <v>8</v>
      </c>
      <c r="Z465">
        <v>11.746447</v>
      </c>
      <c r="AA465">
        <v>0.56112899999999999</v>
      </c>
      <c r="AB465" t="s">
        <v>9</v>
      </c>
      <c r="AC465">
        <v>160.00620499999999</v>
      </c>
      <c r="AD465">
        <v>8.4666270000000008</v>
      </c>
      <c r="AE465" t="s">
        <v>10</v>
      </c>
      <c r="AF465">
        <v>2.1166000000000001E-2</v>
      </c>
      <c r="AG465">
        <v>5.8999999999999998E-5</v>
      </c>
      <c r="AH465" t="s">
        <v>11</v>
      </c>
      <c r="AI465">
        <v>0.98021400000000003</v>
      </c>
      <c r="AJ465">
        <v>3.9999999999999998E-6</v>
      </c>
      <c r="AK465" t="s">
        <v>12</v>
      </c>
      <c r="AL465">
        <v>0</v>
      </c>
      <c r="AM465">
        <v>0</v>
      </c>
    </row>
    <row r="466" spans="1:39" x14ac:dyDescent="0.25">
      <c r="A466" t="s">
        <v>190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262.69416899999999</v>
      </c>
      <c r="I466">
        <v>24.197322</v>
      </c>
      <c r="J466" t="s">
        <v>3</v>
      </c>
      <c r="K466">
        <v>257.40535699999998</v>
      </c>
      <c r="L466">
        <v>23.088377999999999</v>
      </c>
      <c r="M466" t="s">
        <v>4</v>
      </c>
      <c r="N466">
        <v>10.390053</v>
      </c>
      <c r="O466">
        <v>9.1073000000000001E-2</v>
      </c>
      <c r="P466" t="s">
        <v>5</v>
      </c>
      <c r="Q466">
        <v>42.490077999999997</v>
      </c>
      <c r="R466">
        <v>1.6616740000000001</v>
      </c>
      <c r="S466" t="s">
        <v>6</v>
      </c>
      <c r="T466">
        <v>15.175386</v>
      </c>
      <c r="U466">
        <v>7.152E-2</v>
      </c>
      <c r="V466" t="s">
        <v>7</v>
      </c>
      <c r="W466">
        <v>6.1051260000000003</v>
      </c>
      <c r="X466">
        <v>1.9963000000000002E-2</v>
      </c>
      <c r="Y466" t="s">
        <v>8</v>
      </c>
      <c r="Z466">
        <v>14.647304</v>
      </c>
      <c r="AA466">
        <v>0.90333200000000002</v>
      </c>
      <c r="AB466" t="s">
        <v>9</v>
      </c>
      <c r="AC466">
        <v>199.974536</v>
      </c>
      <c r="AD466">
        <v>12.283023999999999</v>
      </c>
      <c r="AE466" t="s">
        <v>10</v>
      </c>
      <c r="AF466">
        <v>1.9975E-2</v>
      </c>
      <c r="AG466">
        <v>5.8E-5</v>
      </c>
      <c r="AH466" t="s">
        <v>11</v>
      </c>
      <c r="AI466">
        <v>0.98063100000000003</v>
      </c>
      <c r="AJ466">
        <v>6.9999999999999999E-6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190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314.86495100000002</v>
      </c>
      <c r="I467">
        <v>34.579479999999997</v>
      </c>
      <c r="J467" t="s">
        <v>3</v>
      </c>
      <c r="K467">
        <v>308.51444800000002</v>
      </c>
      <c r="L467">
        <v>33.059189000000003</v>
      </c>
      <c r="M467" t="s">
        <v>4</v>
      </c>
      <c r="N467">
        <v>12.470772</v>
      </c>
      <c r="O467">
        <v>0.13808799999999999</v>
      </c>
      <c r="P467" t="s">
        <v>5</v>
      </c>
      <c r="Q467">
        <v>50.953361000000001</v>
      </c>
      <c r="R467">
        <v>2.4107449999999999</v>
      </c>
      <c r="S467" t="s">
        <v>6</v>
      </c>
      <c r="T467">
        <v>18.220914</v>
      </c>
      <c r="U467">
        <v>0.10649699999999999</v>
      </c>
      <c r="V467" t="s">
        <v>7</v>
      </c>
      <c r="W467">
        <v>7.3180209999999999</v>
      </c>
      <c r="X467">
        <v>2.5984E-2</v>
      </c>
      <c r="Y467" t="s">
        <v>8</v>
      </c>
      <c r="Z467">
        <v>17.534752000000001</v>
      </c>
      <c r="AA467">
        <v>1.2712429999999999</v>
      </c>
      <c r="AB467" t="s">
        <v>9</v>
      </c>
      <c r="AC467">
        <v>239.62841800000001</v>
      </c>
      <c r="AD467">
        <v>17.160482999999999</v>
      </c>
      <c r="AE467" t="s">
        <v>10</v>
      </c>
      <c r="AF467">
        <v>1.8558000000000002E-2</v>
      </c>
      <c r="AG467">
        <v>5.1E-5</v>
      </c>
      <c r="AH467" t="s">
        <v>11</v>
      </c>
      <c r="AI467">
        <v>0.98078600000000005</v>
      </c>
      <c r="AJ467">
        <v>5.0000000000000004E-6</v>
      </c>
      <c r="AK467" t="s">
        <v>12</v>
      </c>
      <c r="AL467">
        <v>0</v>
      </c>
      <c r="AM467">
        <v>0</v>
      </c>
    </row>
    <row r="468" spans="1:39" x14ac:dyDescent="0.25">
      <c r="A468" t="s">
        <v>190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367.25207499999999</v>
      </c>
      <c r="I468">
        <v>48.398662999999999</v>
      </c>
      <c r="J468" t="s">
        <v>3</v>
      </c>
      <c r="K468">
        <v>359.84572800000001</v>
      </c>
      <c r="L468">
        <v>46.309232000000002</v>
      </c>
      <c r="M468" t="s">
        <v>4</v>
      </c>
      <c r="N468">
        <v>14.556051</v>
      </c>
      <c r="O468">
        <v>0.19683300000000001</v>
      </c>
      <c r="P468" t="s">
        <v>5</v>
      </c>
      <c r="Q468">
        <v>59.433432000000003</v>
      </c>
      <c r="R468">
        <v>3.2436150000000001</v>
      </c>
      <c r="S468" t="s">
        <v>6</v>
      </c>
      <c r="T468">
        <v>21.266252999999999</v>
      </c>
      <c r="U468">
        <v>0.13703000000000001</v>
      </c>
      <c r="V468" t="s">
        <v>7</v>
      </c>
      <c r="W468">
        <v>8.5404199999999992</v>
      </c>
      <c r="X468">
        <v>3.2260999999999998E-2</v>
      </c>
      <c r="Y468" t="s">
        <v>8</v>
      </c>
      <c r="Z468">
        <v>20.432860000000002</v>
      </c>
      <c r="AA468">
        <v>1.6865779999999999</v>
      </c>
      <c r="AB468" t="s">
        <v>9</v>
      </c>
      <c r="AC468">
        <v>279.48264</v>
      </c>
      <c r="AD468">
        <v>24.180218</v>
      </c>
      <c r="AE468" t="s">
        <v>10</v>
      </c>
      <c r="AF468">
        <v>1.7905999999999998E-2</v>
      </c>
      <c r="AG468">
        <v>4.3000000000000002E-5</v>
      </c>
      <c r="AH468" t="s">
        <v>11</v>
      </c>
      <c r="AI468">
        <v>0.980962</v>
      </c>
      <c r="AJ468">
        <v>3.0000000000000001E-6</v>
      </c>
      <c r="AK468" t="s">
        <v>12</v>
      </c>
      <c r="AL468">
        <v>0</v>
      </c>
      <c r="AM468">
        <v>0</v>
      </c>
    </row>
    <row r="469" spans="1:39" x14ac:dyDescent="0.25">
      <c r="A469" t="s">
        <v>190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419.84978599999999</v>
      </c>
      <c r="I469">
        <v>64.321684000000005</v>
      </c>
      <c r="J469" t="s">
        <v>3</v>
      </c>
      <c r="K469">
        <v>411.38491599999998</v>
      </c>
      <c r="L469">
        <v>61.657820000000001</v>
      </c>
      <c r="M469" t="s">
        <v>4</v>
      </c>
      <c r="N469">
        <v>16.641645</v>
      </c>
      <c r="O469">
        <v>0.24232200000000001</v>
      </c>
      <c r="P469" t="s">
        <v>5</v>
      </c>
      <c r="Q469">
        <v>67.926545000000004</v>
      </c>
      <c r="R469">
        <v>4.091215</v>
      </c>
      <c r="S469" t="s">
        <v>6</v>
      </c>
      <c r="T469">
        <v>24.314043000000002</v>
      </c>
      <c r="U469">
        <v>0.185865</v>
      </c>
      <c r="V469" t="s">
        <v>7</v>
      </c>
      <c r="W469">
        <v>9.7601080000000007</v>
      </c>
      <c r="X469">
        <v>4.1657E-2</v>
      </c>
      <c r="Y469" t="s">
        <v>8</v>
      </c>
      <c r="Z469">
        <v>23.325089999999999</v>
      </c>
      <c r="AA469">
        <v>1.9669289999999999</v>
      </c>
      <c r="AB469" t="s">
        <v>9</v>
      </c>
      <c r="AC469">
        <v>319.53811200000001</v>
      </c>
      <c r="AD469">
        <v>32.186807000000002</v>
      </c>
      <c r="AE469" t="s">
        <v>10</v>
      </c>
      <c r="AF469">
        <v>1.7536E-2</v>
      </c>
      <c r="AG469">
        <v>4.1E-5</v>
      </c>
      <c r="AH469" t="s">
        <v>11</v>
      </c>
      <c r="AI469">
        <v>0.98100100000000001</v>
      </c>
      <c r="AJ469">
        <v>3.0000000000000001E-6</v>
      </c>
      <c r="AK469" t="s">
        <v>12</v>
      </c>
      <c r="AL469">
        <v>0</v>
      </c>
      <c r="AM469">
        <v>0</v>
      </c>
    </row>
    <row r="470" spans="1:39" x14ac:dyDescent="0.25">
      <c r="A470" t="s">
        <v>190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472.12579199999999</v>
      </c>
      <c r="I470">
        <v>79.645021</v>
      </c>
      <c r="J470" t="s">
        <v>3</v>
      </c>
      <c r="K470">
        <v>462.60422599999998</v>
      </c>
      <c r="L470">
        <v>76.264703999999995</v>
      </c>
      <c r="M470" t="s">
        <v>4</v>
      </c>
      <c r="N470">
        <v>18.725607</v>
      </c>
      <c r="O470">
        <v>0.29608899999999999</v>
      </c>
      <c r="P470" t="s">
        <v>5</v>
      </c>
      <c r="Q470">
        <v>76.400677999999999</v>
      </c>
      <c r="R470">
        <v>4.7552029999999998</v>
      </c>
      <c r="S470" t="s">
        <v>6</v>
      </c>
      <c r="T470">
        <v>27.353138999999999</v>
      </c>
      <c r="U470">
        <v>0.22234100000000001</v>
      </c>
      <c r="V470" t="s">
        <v>7</v>
      </c>
      <c r="W470">
        <v>10.98193</v>
      </c>
      <c r="X470">
        <v>4.5999999999999999E-2</v>
      </c>
      <c r="Y470" t="s">
        <v>8</v>
      </c>
      <c r="Z470">
        <v>26.2042</v>
      </c>
      <c r="AA470">
        <v>2.242626</v>
      </c>
      <c r="AB470" t="s">
        <v>9</v>
      </c>
      <c r="AC470">
        <v>359.31005399999998</v>
      </c>
      <c r="AD470">
        <v>39.814709999999998</v>
      </c>
      <c r="AE470" t="s">
        <v>10</v>
      </c>
      <c r="AF470">
        <v>1.7342E-2</v>
      </c>
      <c r="AG470">
        <v>4.0000000000000003E-5</v>
      </c>
      <c r="AH470" t="s">
        <v>11</v>
      </c>
      <c r="AI470">
        <v>0.98100500000000002</v>
      </c>
      <c r="AJ470">
        <v>3.0000000000000001E-6</v>
      </c>
      <c r="AK470" t="s">
        <v>12</v>
      </c>
      <c r="AL470">
        <v>0</v>
      </c>
      <c r="AM470">
        <v>0</v>
      </c>
    </row>
    <row r="471" spans="1:39" x14ac:dyDescent="0.25">
      <c r="A471" t="s">
        <v>190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524.49341600000002</v>
      </c>
      <c r="I471">
        <v>112.83822499999999</v>
      </c>
      <c r="J471" t="s">
        <v>3</v>
      </c>
      <c r="K471">
        <v>513.91181800000004</v>
      </c>
      <c r="L471">
        <v>108.08750999999999</v>
      </c>
      <c r="M471" t="s">
        <v>4</v>
      </c>
      <c r="N471">
        <v>20.803806000000002</v>
      </c>
      <c r="O471">
        <v>0.386938</v>
      </c>
      <c r="P471" t="s">
        <v>5</v>
      </c>
      <c r="Q471">
        <v>84.908784999999995</v>
      </c>
      <c r="R471">
        <v>6.6165710000000004</v>
      </c>
      <c r="S471" t="s">
        <v>6</v>
      </c>
      <c r="T471">
        <v>30.408208999999999</v>
      </c>
      <c r="U471">
        <v>0.388631</v>
      </c>
      <c r="V471" t="s">
        <v>7</v>
      </c>
      <c r="W471">
        <v>12.204713</v>
      </c>
      <c r="X471">
        <v>6.7718E-2</v>
      </c>
      <c r="Y471" t="s">
        <v>8</v>
      </c>
      <c r="Z471">
        <v>29.093344999999999</v>
      </c>
      <c r="AA471">
        <v>2.7846760000000002</v>
      </c>
      <c r="AB471" t="s">
        <v>9</v>
      </c>
      <c r="AC471">
        <v>399.141347</v>
      </c>
      <c r="AD471">
        <v>55.043804000000002</v>
      </c>
      <c r="AE471" t="s">
        <v>10</v>
      </c>
      <c r="AF471">
        <v>1.6972000000000001E-2</v>
      </c>
      <c r="AG471">
        <v>4.1E-5</v>
      </c>
      <c r="AH471" t="s">
        <v>11</v>
      </c>
      <c r="AI471">
        <v>0.98106700000000002</v>
      </c>
      <c r="AJ471">
        <v>3.0000000000000001E-6</v>
      </c>
      <c r="AK471" t="s">
        <v>12</v>
      </c>
      <c r="AL471">
        <v>0</v>
      </c>
      <c r="AM471">
        <v>0</v>
      </c>
    </row>
    <row r="472" spans="1:39" x14ac:dyDescent="0.25">
      <c r="A472" t="s">
        <v>190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576.58212200000003</v>
      </c>
      <c r="I472">
        <v>125.716768</v>
      </c>
      <c r="J472" t="s">
        <v>3</v>
      </c>
      <c r="K472">
        <v>564.94970000000001</v>
      </c>
      <c r="L472">
        <v>120.289997</v>
      </c>
      <c r="M472" t="s">
        <v>4</v>
      </c>
      <c r="N472">
        <v>22.871898999999999</v>
      </c>
      <c r="O472">
        <v>0.44221899999999997</v>
      </c>
      <c r="P472" t="s">
        <v>5</v>
      </c>
      <c r="Q472">
        <v>93.333905000000001</v>
      </c>
      <c r="R472">
        <v>7.6305480000000001</v>
      </c>
      <c r="S472" t="s">
        <v>6</v>
      </c>
      <c r="T472">
        <v>33.426665</v>
      </c>
      <c r="U472">
        <v>0.44395400000000002</v>
      </c>
      <c r="V472" t="s">
        <v>7</v>
      </c>
      <c r="W472">
        <v>13.417821999999999</v>
      </c>
      <c r="X472">
        <v>7.8338000000000005E-2</v>
      </c>
      <c r="Y472" t="s">
        <v>8</v>
      </c>
      <c r="Z472">
        <v>31.945791</v>
      </c>
      <c r="AA472">
        <v>3.1502150000000002</v>
      </c>
      <c r="AB472" t="s">
        <v>9</v>
      </c>
      <c r="AC472">
        <v>438.79895800000003</v>
      </c>
      <c r="AD472">
        <v>59.913044999999997</v>
      </c>
      <c r="AE472" t="s">
        <v>10</v>
      </c>
      <c r="AF472">
        <v>1.6166E-2</v>
      </c>
      <c r="AG472">
        <v>3.8000000000000002E-5</v>
      </c>
      <c r="AH472" t="s">
        <v>11</v>
      </c>
      <c r="AI472">
        <v>0.98140700000000003</v>
      </c>
      <c r="AJ472">
        <v>6.0000000000000002E-6</v>
      </c>
      <c r="AK472" t="s">
        <v>12</v>
      </c>
      <c r="AL472">
        <v>0</v>
      </c>
      <c r="AM472">
        <v>0</v>
      </c>
    </row>
    <row r="473" spans="1:39" x14ac:dyDescent="0.25">
      <c r="A473" t="s">
        <v>190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629.100054</v>
      </c>
      <c r="I473">
        <v>144.41055900000001</v>
      </c>
      <c r="J473" t="s">
        <v>3</v>
      </c>
      <c r="K473">
        <v>616.41169100000002</v>
      </c>
      <c r="L473">
        <v>137.995938</v>
      </c>
      <c r="M473" t="s">
        <v>4</v>
      </c>
      <c r="N473">
        <v>24.943788999999999</v>
      </c>
      <c r="O473">
        <v>0.51474500000000001</v>
      </c>
      <c r="P473" t="s">
        <v>5</v>
      </c>
      <c r="Q473">
        <v>101.766406</v>
      </c>
      <c r="R473">
        <v>8.7351969999999994</v>
      </c>
      <c r="S473" t="s">
        <v>6</v>
      </c>
      <c r="T473">
        <v>36.438864000000002</v>
      </c>
      <c r="U473">
        <v>0.49052899999999999</v>
      </c>
      <c r="V473" t="s">
        <v>7</v>
      </c>
      <c r="W473">
        <v>14.638078999999999</v>
      </c>
      <c r="X473">
        <v>8.8193999999999995E-2</v>
      </c>
      <c r="Y473" t="s">
        <v>8</v>
      </c>
      <c r="Z473">
        <v>34.795333999999997</v>
      </c>
      <c r="AA473">
        <v>3.5900859999999999</v>
      </c>
      <c r="AB473" t="s">
        <v>9</v>
      </c>
      <c r="AC473">
        <v>478.869868</v>
      </c>
      <c r="AD473">
        <v>68.150355000000005</v>
      </c>
      <c r="AE473" t="s">
        <v>10</v>
      </c>
      <c r="AF473">
        <v>1.6138E-2</v>
      </c>
      <c r="AG473">
        <v>3.6999999999999998E-5</v>
      </c>
      <c r="AH473" t="s">
        <v>11</v>
      </c>
      <c r="AI473">
        <v>0.98168900000000003</v>
      </c>
      <c r="AJ473">
        <v>9.0000000000000002E-6</v>
      </c>
      <c r="AK473" t="s">
        <v>12</v>
      </c>
      <c r="AL473">
        <v>0</v>
      </c>
      <c r="AM473">
        <v>0</v>
      </c>
    </row>
    <row r="474" spans="1:39" x14ac:dyDescent="0.25">
      <c r="A474" t="s">
        <v>190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681.47615099999996</v>
      </c>
      <c r="I474">
        <v>164.68865299999999</v>
      </c>
      <c r="J474" t="s">
        <v>3</v>
      </c>
      <c r="K474">
        <v>667.73280899999997</v>
      </c>
      <c r="L474">
        <v>157.14880700000001</v>
      </c>
      <c r="M474" t="s">
        <v>4</v>
      </c>
      <c r="N474">
        <v>27.015004999999999</v>
      </c>
      <c r="O474">
        <v>0.61580599999999996</v>
      </c>
      <c r="P474" t="s">
        <v>5</v>
      </c>
      <c r="Q474">
        <v>110.23512700000001</v>
      </c>
      <c r="R474">
        <v>9.764958</v>
      </c>
      <c r="S474" t="s">
        <v>6</v>
      </c>
      <c r="T474">
        <v>39.460690999999997</v>
      </c>
      <c r="U474">
        <v>0.52471400000000001</v>
      </c>
      <c r="V474" t="s">
        <v>7</v>
      </c>
      <c r="W474">
        <v>15.858997</v>
      </c>
      <c r="X474">
        <v>0.100068</v>
      </c>
      <c r="Y474" t="s">
        <v>8</v>
      </c>
      <c r="Z474">
        <v>37.669015999999999</v>
      </c>
      <c r="AA474">
        <v>4.0267419999999996</v>
      </c>
      <c r="AB474" t="s">
        <v>9</v>
      </c>
      <c r="AC474">
        <v>518.76811199999997</v>
      </c>
      <c r="AD474">
        <v>77.595969999999994</v>
      </c>
      <c r="AE474" t="s">
        <v>10</v>
      </c>
      <c r="AF474">
        <v>1.5167999999999999E-2</v>
      </c>
      <c r="AG474">
        <v>2.9E-5</v>
      </c>
      <c r="AH474" t="s">
        <v>11</v>
      </c>
      <c r="AI474">
        <v>0.98194199999999998</v>
      </c>
      <c r="AJ474">
        <v>1.2E-5</v>
      </c>
      <c r="AK474" t="s">
        <v>12</v>
      </c>
      <c r="AL474">
        <v>0</v>
      </c>
      <c r="AM474">
        <v>0</v>
      </c>
    </row>
    <row r="475" spans="1:39" x14ac:dyDescent="0.25">
      <c r="A475" t="s">
        <v>190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734.00970600000005</v>
      </c>
      <c r="I475">
        <v>185.55985999999999</v>
      </c>
      <c r="J475" t="s">
        <v>3</v>
      </c>
      <c r="K475">
        <v>719.21257400000002</v>
      </c>
      <c r="L475">
        <v>176.941732</v>
      </c>
      <c r="M475" t="s">
        <v>4</v>
      </c>
      <c r="N475">
        <v>29.084976000000001</v>
      </c>
      <c r="O475">
        <v>0.70211400000000002</v>
      </c>
      <c r="P475" t="s">
        <v>5</v>
      </c>
      <c r="Q475">
        <v>118.72243899999999</v>
      </c>
      <c r="R475">
        <v>10.898681</v>
      </c>
      <c r="S475" t="s">
        <v>6</v>
      </c>
      <c r="T475">
        <v>42.494706999999998</v>
      </c>
      <c r="U475">
        <v>0.58054399999999995</v>
      </c>
      <c r="V475" t="s">
        <v>7</v>
      </c>
      <c r="W475">
        <v>17.071507</v>
      </c>
      <c r="X475">
        <v>0.110181</v>
      </c>
      <c r="Y475" t="s">
        <v>8</v>
      </c>
      <c r="Z475">
        <v>40.546880999999999</v>
      </c>
      <c r="AA475">
        <v>4.5015450000000001</v>
      </c>
      <c r="AB475" t="s">
        <v>9</v>
      </c>
      <c r="AC475">
        <v>558.81783199999995</v>
      </c>
      <c r="AD475">
        <v>87.793048999999996</v>
      </c>
      <c r="AE475" t="s">
        <v>10</v>
      </c>
      <c r="AF475">
        <v>1.4674E-2</v>
      </c>
      <c r="AG475">
        <v>2.9E-5</v>
      </c>
      <c r="AH475" t="s">
        <v>11</v>
      </c>
      <c r="AI475">
        <v>0.98222500000000001</v>
      </c>
      <c r="AJ475">
        <v>1.5E-5</v>
      </c>
      <c r="AK475" t="s">
        <v>12</v>
      </c>
      <c r="AL475">
        <v>0</v>
      </c>
      <c r="AM475">
        <v>0</v>
      </c>
    </row>
    <row r="476" spans="1:39" x14ac:dyDescent="0.25">
      <c r="A476" t="s">
        <v>190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786.14881700000001</v>
      </c>
      <c r="I476">
        <v>206.36350999999999</v>
      </c>
      <c r="J476" t="s">
        <v>3</v>
      </c>
      <c r="K476">
        <v>770.29400399999997</v>
      </c>
      <c r="L476">
        <v>196.789196</v>
      </c>
      <c r="M476" t="s">
        <v>4</v>
      </c>
      <c r="N476">
        <v>31.156652000000001</v>
      </c>
      <c r="O476">
        <v>0.78073199999999998</v>
      </c>
      <c r="P476" t="s">
        <v>5</v>
      </c>
      <c r="Q476">
        <v>127.185091</v>
      </c>
      <c r="R476">
        <v>12.360594000000001</v>
      </c>
      <c r="S476" t="s">
        <v>6</v>
      </c>
      <c r="T476">
        <v>45.519677000000001</v>
      </c>
      <c r="U476">
        <v>0.63981100000000002</v>
      </c>
      <c r="V476" t="s">
        <v>7</v>
      </c>
      <c r="W476">
        <v>18.280529999999999</v>
      </c>
      <c r="X476">
        <v>0.122559</v>
      </c>
      <c r="Y476" t="s">
        <v>8</v>
      </c>
      <c r="Z476">
        <v>43.411185000000003</v>
      </c>
      <c r="AA476">
        <v>5.1894270000000002</v>
      </c>
      <c r="AB476" t="s">
        <v>9</v>
      </c>
      <c r="AC476">
        <v>598.48991000000001</v>
      </c>
      <c r="AD476">
        <v>95.852273999999994</v>
      </c>
      <c r="AE476" t="s">
        <v>10</v>
      </c>
      <c r="AF476">
        <v>1.4160000000000001E-2</v>
      </c>
      <c r="AG476">
        <v>2.4000000000000001E-5</v>
      </c>
      <c r="AH476" t="s">
        <v>11</v>
      </c>
      <c r="AI476">
        <v>0.98223099999999997</v>
      </c>
      <c r="AJ476">
        <v>1.5E-5</v>
      </c>
      <c r="AK476" t="s">
        <v>12</v>
      </c>
      <c r="AL476">
        <v>0</v>
      </c>
      <c r="AM476">
        <v>0</v>
      </c>
    </row>
    <row r="477" spans="1:39" x14ac:dyDescent="0.25">
      <c r="A477" t="s">
        <v>190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838.50129000000004</v>
      </c>
      <c r="I477">
        <v>228.543734</v>
      </c>
      <c r="J477" t="s">
        <v>3</v>
      </c>
      <c r="K477">
        <v>821.59332800000004</v>
      </c>
      <c r="L477">
        <v>218.09979799999999</v>
      </c>
      <c r="M477" t="s">
        <v>4</v>
      </c>
      <c r="N477">
        <v>33.234115000000003</v>
      </c>
      <c r="O477">
        <v>0.87997199999999998</v>
      </c>
      <c r="P477" t="s">
        <v>5</v>
      </c>
      <c r="Q477">
        <v>135.60998599999999</v>
      </c>
      <c r="R477">
        <v>13.586617</v>
      </c>
      <c r="S477" t="s">
        <v>6</v>
      </c>
      <c r="T477">
        <v>48.553451000000003</v>
      </c>
      <c r="U477">
        <v>0.68576999999999999</v>
      </c>
      <c r="V477" t="s">
        <v>7</v>
      </c>
      <c r="W477">
        <v>19.487411999999999</v>
      </c>
      <c r="X477">
        <v>0.13838900000000001</v>
      </c>
      <c r="Y477" t="s">
        <v>8</v>
      </c>
      <c r="Z477">
        <v>46.274988999999998</v>
      </c>
      <c r="AA477">
        <v>5.7522390000000003</v>
      </c>
      <c r="AB477" t="s">
        <v>9</v>
      </c>
      <c r="AC477">
        <v>638.37908800000002</v>
      </c>
      <c r="AD477">
        <v>106.210156</v>
      </c>
      <c r="AE477" t="s">
        <v>10</v>
      </c>
      <c r="AF477">
        <v>1.3676000000000001E-2</v>
      </c>
      <c r="AG477">
        <v>2.0000000000000002E-5</v>
      </c>
      <c r="AH477" t="s">
        <v>11</v>
      </c>
      <c r="AI477">
        <v>0.98228800000000005</v>
      </c>
      <c r="AJ477">
        <v>1.5E-5</v>
      </c>
      <c r="AK477" t="s">
        <v>12</v>
      </c>
      <c r="AL477">
        <v>0</v>
      </c>
      <c r="AM477">
        <v>0</v>
      </c>
    </row>
    <row r="478" spans="1:39" x14ac:dyDescent="0.25">
      <c r="A478" t="s">
        <v>190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891.03697299999999</v>
      </c>
      <c r="I478">
        <v>252.53714199999999</v>
      </c>
      <c r="J478" t="s">
        <v>3</v>
      </c>
      <c r="K478">
        <v>873.07617200000004</v>
      </c>
      <c r="L478">
        <v>241.10144299999999</v>
      </c>
      <c r="M478" t="s">
        <v>4</v>
      </c>
      <c r="N478">
        <v>35.299219999999998</v>
      </c>
      <c r="O478">
        <v>0.95797500000000002</v>
      </c>
      <c r="P478" t="s">
        <v>5</v>
      </c>
      <c r="Q478">
        <v>144.03575599999999</v>
      </c>
      <c r="R478">
        <v>14.927085999999999</v>
      </c>
      <c r="S478" t="s">
        <v>6</v>
      </c>
      <c r="T478">
        <v>51.589533000000003</v>
      </c>
      <c r="U478">
        <v>0.72313499999999997</v>
      </c>
      <c r="V478" t="s">
        <v>7</v>
      </c>
      <c r="W478">
        <v>20.707751999999999</v>
      </c>
      <c r="X478">
        <v>0.147679</v>
      </c>
      <c r="Y478" t="s">
        <v>8</v>
      </c>
      <c r="Z478">
        <v>49.135573000000001</v>
      </c>
      <c r="AA478">
        <v>6.393967</v>
      </c>
      <c r="AB478" t="s">
        <v>9</v>
      </c>
      <c r="AC478">
        <v>678.45510300000001</v>
      </c>
      <c r="AD478">
        <v>117.29898799999999</v>
      </c>
      <c r="AE478" t="s">
        <v>10</v>
      </c>
      <c r="AF478">
        <v>1.3497E-2</v>
      </c>
      <c r="AG478">
        <v>2.0000000000000002E-5</v>
      </c>
      <c r="AH478" t="s">
        <v>11</v>
      </c>
      <c r="AI478">
        <v>0.98228899999999997</v>
      </c>
      <c r="AJ478">
        <v>1.5E-5</v>
      </c>
      <c r="AK478" t="s">
        <v>12</v>
      </c>
      <c r="AL478">
        <v>0</v>
      </c>
      <c r="AM478">
        <v>0</v>
      </c>
    </row>
    <row r="479" spans="1:39" x14ac:dyDescent="0.25">
      <c r="A479" t="s">
        <v>190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943.45300299999997</v>
      </c>
      <c r="I479">
        <v>270.64756499999999</v>
      </c>
      <c r="J479" t="s">
        <v>3</v>
      </c>
      <c r="K479">
        <v>924.43618200000003</v>
      </c>
      <c r="L479">
        <v>258.34507500000001</v>
      </c>
      <c r="M479" t="s">
        <v>4</v>
      </c>
      <c r="N479">
        <v>37.384177999999999</v>
      </c>
      <c r="O479">
        <v>1.0967180000000001</v>
      </c>
      <c r="P479" t="s">
        <v>5</v>
      </c>
      <c r="Q479">
        <v>152.492852</v>
      </c>
      <c r="R479">
        <v>15.963587</v>
      </c>
      <c r="S479" t="s">
        <v>6</v>
      </c>
      <c r="T479">
        <v>54.625900000000001</v>
      </c>
      <c r="U479">
        <v>0.75586200000000003</v>
      </c>
      <c r="V479" t="s">
        <v>7</v>
      </c>
      <c r="W479">
        <v>21.917110000000001</v>
      </c>
      <c r="X479">
        <v>0.15592500000000001</v>
      </c>
      <c r="Y479" t="s">
        <v>8</v>
      </c>
      <c r="Z479">
        <v>52.026046000000001</v>
      </c>
      <c r="AA479">
        <v>6.9417260000000001</v>
      </c>
      <c r="AB479" t="s">
        <v>9</v>
      </c>
      <c r="AC479">
        <v>718.35077799999999</v>
      </c>
      <c r="AD479">
        <v>124.67780999999999</v>
      </c>
      <c r="AE479" t="s">
        <v>10</v>
      </c>
      <c r="AF479">
        <v>1.308E-2</v>
      </c>
      <c r="AG479">
        <v>1.5999999999999999E-5</v>
      </c>
      <c r="AH479" t="s">
        <v>11</v>
      </c>
      <c r="AI479">
        <v>0.98231000000000002</v>
      </c>
      <c r="AJ479">
        <v>1.5E-5</v>
      </c>
      <c r="AK479" t="s">
        <v>12</v>
      </c>
      <c r="AL479">
        <v>0</v>
      </c>
      <c r="AM479">
        <v>0</v>
      </c>
    </row>
    <row r="480" spans="1:39" x14ac:dyDescent="0.25">
      <c r="A480" t="s">
        <v>190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995.86825999999996</v>
      </c>
      <c r="I480">
        <v>292.40950299999997</v>
      </c>
      <c r="J480" t="s">
        <v>3</v>
      </c>
      <c r="K480">
        <v>975.79644299999995</v>
      </c>
      <c r="L480">
        <v>279.04526299999998</v>
      </c>
      <c r="M480" t="s">
        <v>4</v>
      </c>
      <c r="N480">
        <v>39.450215</v>
      </c>
      <c r="O480">
        <v>1.2050650000000001</v>
      </c>
      <c r="P480" t="s">
        <v>5</v>
      </c>
      <c r="Q480">
        <v>160.89568499999999</v>
      </c>
      <c r="R480">
        <v>17.062235999999999</v>
      </c>
      <c r="S480" t="s">
        <v>6</v>
      </c>
      <c r="T480">
        <v>57.650388999999997</v>
      </c>
      <c r="U480">
        <v>0.78994299999999995</v>
      </c>
      <c r="V480" t="s">
        <v>7</v>
      </c>
      <c r="W480">
        <v>23.128585999999999</v>
      </c>
      <c r="X480">
        <v>0.16810700000000001</v>
      </c>
      <c r="Y480" t="s">
        <v>8</v>
      </c>
      <c r="Z480">
        <v>54.873731999999997</v>
      </c>
      <c r="AA480">
        <v>7.431578</v>
      </c>
      <c r="AB480" t="s">
        <v>9</v>
      </c>
      <c r="AC480">
        <v>758.31490399999996</v>
      </c>
      <c r="AD480">
        <v>133.949952</v>
      </c>
      <c r="AE480" t="s">
        <v>10</v>
      </c>
      <c r="AF480">
        <v>1.294E-2</v>
      </c>
      <c r="AG480">
        <v>1.5E-5</v>
      </c>
      <c r="AH480" t="s">
        <v>11</v>
      </c>
      <c r="AI480">
        <v>0.982317</v>
      </c>
      <c r="AJ480">
        <v>1.5E-5</v>
      </c>
      <c r="AK480" t="s">
        <v>12</v>
      </c>
      <c r="AL480">
        <v>0</v>
      </c>
      <c r="AM480">
        <v>0</v>
      </c>
    </row>
    <row r="481" spans="1:39" x14ac:dyDescent="0.25">
      <c r="A481" t="s">
        <v>190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1048.3144480000001</v>
      </c>
      <c r="I481">
        <v>308.91781600000002</v>
      </c>
      <c r="J481" t="s">
        <v>3</v>
      </c>
      <c r="K481">
        <v>1027.187351</v>
      </c>
      <c r="L481">
        <v>294.756395</v>
      </c>
      <c r="M481" t="s">
        <v>4</v>
      </c>
      <c r="N481">
        <v>41.521385000000002</v>
      </c>
      <c r="O481">
        <v>1.2922610000000001</v>
      </c>
      <c r="P481" t="s">
        <v>5</v>
      </c>
      <c r="Q481">
        <v>169.35198500000001</v>
      </c>
      <c r="R481">
        <v>18.150859000000001</v>
      </c>
      <c r="S481" t="s">
        <v>6</v>
      </c>
      <c r="T481">
        <v>60.664012999999997</v>
      </c>
      <c r="U481">
        <v>0.82465200000000005</v>
      </c>
      <c r="V481" t="s">
        <v>7</v>
      </c>
      <c r="W481">
        <v>24.350538</v>
      </c>
      <c r="X481">
        <v>0.16708000000000001</v>
      </c>
      <c r="Y481" t="s">
        <v>8</v>
      </c>
      <c r="Z481">
        <v>57.777622000000001</v>
      </c>
      <c r="AA481">
        <v>8.0384919999999997</v>
      </c>
      <c r="AB481" t="s">
        <v>9</v>
      </c>
      <c r="AC481">
        <v>798.25600099999997</v>
      </c>
      <c r="AD481">
        <v>141.611391</v>
      </c>
      <c r="AE481" t="s">
        <v>10</v>
      </c>
      <c r="AF481">
        <v>1.2648E-2</v>
      </c>
      <c r="AG481">
        <v>1.0000000000000001E-5</v>
      </c>
      <c r="AH481" t="s">
        <v>11</v>
      </c>
      <c r="AI481">
        <v>0.98232299999999995</v>
      </c>
      <c r="AJ481">
        <v>1.5E-5</v>
      </c>
      <c r="AK481" t="s">
        <v>12</v>
      </c>
      <c r="AL481">
        <v>0</v>
      </c>
      <c r="AM481">
        <v>0</v>
      </c>
    </row>
    <row r="482" spans="1:39" x14ac:dyDescent="0.25">
      <c r="A482" t="s">
        <v>191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191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191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191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191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191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191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191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191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191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191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191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191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191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191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191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191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191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191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191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192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46.681528999999998</v>
      </c>
      <c r="I502">
        <v>1.2924690000000001</v>
      </c>
      <c r="J502" t="s">
        <v>3</v>
      </c>
      <c r="K502">
        <v>45.605792999999998</v>
      </c>
      <c r="L502">
        <v>1.2982149999999999</v>
      </c>
      <c r="M502" t="s">
        <v>4</v>
      </c>
      <c r="N502">
        <v>2.093502</v>
      </c>
      <c r="O502">
        <v>5.2810000000000001E-3</v>
      </c>
      <c r="P502" t="s">
        <v>5</v>
      </c>
      <c r="Q502">
        <v>0</v>
      </c>
      <c r="R502">
        <v>0</v>
      </c>
      <c r="S502" t="s">
        <v>6</v>
      </c>
      <c r="T502">
        <v>2.8848289999999999</v>
      </c>
      <c r="U502">
        <v>4.6369999999999996E-3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2.5714000000000001E-2</v>
      </c>
      <c r="AD502">
        <v>3.8000000000000002E-5</v>
      </c>
      <c r="AE502" t="s">
        <v>10</v>
      </c>
      <c r="AF502">
        <v>0</v>
      </c>
      <c r="AG502">
        <v>0</v>
      </c>
      <c r="AH502" t="s">
        <v>11</v>
      </c>
      <c r="AI502">
        <v>0.97347099999999998</v>
      </c>
      <c r="AJ502">
        <v>6.6000000000000005E-5</v>
      </c>
      <c r="AK502" t="s">
        <v>12</v>
      </c>
      <c r="AL502">
        <v>0</v>
      </c>
      <c r="AM502">
        <v>0</v>
      </c>
    </row>
    <row r="503" spans="1:39" x14ac:dyDescent="0.25">
      <c r="A503" t="s">
        <v>192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92.704981000000004</v>
      </c>
      <c r="I503">
        <v>4.0169540000000001</v>
      </c>
      <c r="J503" t="s">
        <v>3</v>
      </c>
      <c r="K503">
        <v>90.574540999999996</v>
      </c>
      <c r="L503">
        <v>4.0010029999999999</v>
      </c>
      <c r="M503" t="s">
        <v>4</v>
      </c>
      <c r="N503">
        <v>4.1432520000000004</v>
      </c>
      <c r="O503">
        <v>7.6889999999999997E-3</v>
      </c>
      <c r="P503" t="s">
        <v>5</v>
      </c>
      <c r="Q503">
        <v>0</v>
      </c>
      <c r="R503">
        <v>0</v>
      </c>
      <c r="S503" t="s">
        <v>6</v>
      </c>
      <c r="T503">
        <v>5.7320909999999996</v>
      </c>
      <c r="U503">
        <v>9.1430000000000001E-3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2.4553999999999999E-2</v>
      </c>
      <c r="AD503">
        <v>4.3999999999999999E-5</v>
      </c>
      <c r="AE503" t="s">
        <v>10</v>
      </c>
      <c r="AF503">
        <v>0</v>
      </c>
      <c r="AG503">
        <v>0</v>
      </c>
      <c r="AH503" t="s">
        <v>11</v>
      </c>
      <c r="AI503">
        <v>0.978576</v>
      </c>
      <c r="AJ503">
        <v>3.0000000000000001E-5</v>
      </c>
      <c r="AK503" t="s">
        <v>12</v>
      </c>
      <c r="AL503">
        <v>0</v>
      </c>
      <c r="AM503">
        <v>0</v>
      </c>
    </row>
    <row r="504" spans="1:39" x14ac:dyDescent="0.25">
      <c r="A504" t="s">
        <v>192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138.83640500000001</v>
      </c>
      <c r="I504">
        <v>6.0509579999999996</v>
      </c>
      <c r="J504" t="s">
        <v>3</v>
      </c>
      <c r="K504">
        <v>135.65761599999999</v>
      </c>
      <c r="L504">
        <v>6.0551360000000001</v>
      </c>
      <c r="M504" t="s">
        <v>4</v>
      </c>
      <c r="N504">
        <v>6.1786500000000002</v>
      </c>
      <c r="O504">
        <v>1.1714E-2</v>
      </c>
      <c r="P504" t="s">
        <v>5</v>
      </c>
      <c r="Q504">
        <v>0</v>
      </c>
      <c r="R504">
        <v>0</v>
      </c>
      <c r="S504" t="s">
        <v>6</v>
      </c>
      <c r="T504">
        <v>8.5772580000000005</v>
      </c>
      <c r="U504">
        <v>1.4734000000000001E-2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2.2707999999999999E-2</v>
      </c>
      <c r="AD504">
        <v>5.1E-5</v>
      </c>
      <c r="AE504" t="s">
        <v>10</v>
      </c>
      <c r="AF504">
        <v>0</v>
      </c>
      <c r="AG504">
        <v>0</v>
      </c>
      <c r="AH504" t="s">
        <v>11</v>
      </c>
      <c r="AI504">
        <v>0.97958199999999995</v>
      </c>
      <c r="AJ504">
        <v>1.9000000000000001E-5</v>
      </c>
      <c r="AK504" t="s">
        <v>12</v>
      </c>
      <c r="AL504">
        <v>0</v>
      </c>
      <c r="AM504">
        <v>0</v>
      </c>
    </row>
    <row r="505" spans="1:39" x14ac:dyDescent="0.25">
      <c r="A505" t="s">
        <v>192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185.08931799999999</v>
      </c>
      <c r="I505">
        <v>7.6212559999999998</v>
      </c>
      <c r="J505" t="s">
        <v>3</v>
      </c>
      <c r="K505">
        <v>180.85718600000001</v>
      </c>
      <c r="L505">
        <v>7.5907879999999999</v>
      </c>
      <c r="M505" t="s">
        <v>4</v>
      </c>
      <c r="N505">
        <v>8.2213200000000004</v>
      </c>
      <c r="O505">
        <v>1.6577000000000001E-2</v>
      </c>
      <c r="P505" t="s">
        <v>5</v>
      </c>
      <c r="Q505">
        <v>0</v>
      </c>
      <c r="R505">
        <v>0</v>
      </c>
      <c r="S505" t="s">
        <v>6</v>
      </c>
      <c r="T505">
        <v>11.429938</v>
      </c>
      <c r="U505">
        <v>1.9529999999999999E-2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2.1196E-2</v>
      </c>
      <c r="AD505">
        <v>5.1999999999999997E-5</v>
      </c>
      <c r="AE505" t="s">
        <v>10</v>
      </c>
      <c r="AF505">
        <v>0</v>
      </c>
      <c r="AG505">
        <v>0</v>
      </c>
      <c r="AH505" t="s">
        <v>11</v>
      </c>
      <c r="AI505">
        <v>0.98108799999999996</v>
      </c>
      <c r="AJ505">
        <v>1.2E-5</v>
      </c>
      <c r="AK505" t="s">
        <v>12</v>
      </c>
      <c r="AL505">
        <v>0</v>
      </c>
      <c r="AM505">
        <v>0</v>
      </c>
    </row>
    <row r="506" spans="1:39" x14ac:dyDescent="0.25">
      <c r="A506" t="s">
        <v>192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231.24755500000001</v>
      </c>
      <c r="I506">
        <v>9.3769690000000008</v>
      </c>
      <c r="J506" t="s">
        <v>3</v>
      </c>
      <c r="K506">
        <v>225.96480500000001</v>
      </c>
      <c r="L506">
        <v>9.3110250000000008</v>
      </c>
      <c r="M506" t="s">
        <v>4</v>
      </c>
      <c r="N506">
        <v>10.270795</v>
      </c>
      <c r="O506">
        <v>2.2429999999999999E-2</v>
      </c>
      <c r="P506" t="s">
        <v>5</v>
      </c>
      <c r="Q506">
        <v>0</v>
      </c>
      <c r="R506">
        <v>0</v>
      </c>
      <c r="S506" t="s">
        <v>6</v>
      </c>
      <c r="T506">
        <v>14.283250000000001</v>
      </c>
      <c r="U506">
        <v>2.2814000000000001E-2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2.0333E-2</v>
      </c>
      <c r="AD506">
        <v>5.3000000000000001E-5</v>
      </c>
      <c r="AE506" t="s">
        <v>10</v>
      </c>
      <c r="AF506">
        <v>0</v>
      </c>
      <c r="AG506">
        <v>0</v>
      </c>
      <c r="AH506" t="s">
        <v>11</v>
      </c>
      <c r="AI506">
        <v>0.98124599999999995</v>
      </c>
      <c r="AJ506">
        <v>1.2E-5</v>
      </c>
      <c r="AK506" t="s">
        <v>12</v>
      </c>
      <c r="AL506">
        <v>0</v>
      </c>
      <c r="AM506">
        <v>0</v>
      </c>
    </row>
    <row r="507" spans="1:39" x14ac:dyDescent="0.25">
      <c r="A507" t="s">
        <v>192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277.504366</v>
      </c>
      <c r="I507">
        <v>11.153333</v>
      </c>
      <c r="J507" t="s">
        <v>3</v>
      </c>
      <c r="K507">
        <v>271.171558</v>
      </c>
      <c r="L507">
        <v>11.13125</v>
      </c>
      <c r="M507" t="s">
        <v>4</v>
      </c>
      <c r="N507">
        <v>12.309990000000001</v>
      </c>
      <c r="O507">
        <v>2.9887E-2</v>
      </c>
      <c r="P507" t="s">
        <v>5</v>
      </c>
      <c r="Q507">
        <v>0</v>
      </c>
      <c r="R507">
        <v>0</v>
      </c>
      <c r="S507" t="s">
        <v>6</v>
      </c>
      <c r="T507">
        <v>17.127984000000001</v>
      </c>
      <c r="U507">
        <v>2.8726999999999999E-2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1.9466000000000001E-2</v>
      </c>
      <c r="AD507">
        <v>5.3000000000000001E-5</v>
      </c>
      <c r="AE507" t="s">
        <v>10</v>
      </c>
      <c r="AF507">
        <v>0</v>
      </c>
      <c r="AG507">
        <v>0</v>
      </c>
      <c r="AH507" t="s">
        <v>11</v>
      </c>
      <c r="AI507">
        <v>0.98158699999999999</v>
      </c>
      <c r="AJ507">
        <v>1.0000000000000001E-5</v>
      </c>
      <c r="AK507" t="s">
        <v>12</v>
      </c>
      <c r="AL507">
        <v>0</v>
      </c>
      <c r="AM507">
        <v>0</v>
      </c>
    </row>
    <row r="508" spans="1:39" x14ac:dyDescent="0.25">
      <c r="A508" t="s">
        <v>192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323.81670000000003</v>
      </c>
      <c r="I508">
        <v>13.181151</v>
      </c>
      <c r="J508" t="s">
        <v>3</v>
      </c>
      <c r="K508">
        <v>316.437545</v>
      </c>
      <c r="L508">
        <v>13.189465999999999</v>
      </c>
      <c r="M508" t="s">
        <v>4</v>
      </c>
      <c r="N508">
        <v>14.351841</v>
      </c>
      <c r="O508">
        <v>3.9102999999999999E-2</v>
      </c>
      <c r="P508" t="s">
        <v>5</v>
      </c>
      <c r="Q508">
        <v>0</v>
      </c>
      <c r="R508">
        <v>0</v>
      </c>
      <c r="S508" t="s">
        <v>6</v>
      </c>
      <c r="T508">
        <v>19.978306</v>
      </c>
      <c r="U508">
        <v>3.4620999999999999E-2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1.8683000000000002E-2</v>
      </c>
      <c r="AD508">
        <v>5.1999999999999997E-5</v>
      </c>
      <c r="AE508" t="s">
        <v>10</v>
      </c>
      <c r="AF508">
        <v>0</v>
      </c>
      <c r="AG508">
        <v>0</v>
      </c>
      <c r="AH508" t="s">
        <v>11</v>
      </c>
      <c r="AI508">
        <v>0.98216599999999998</v>
      </c>
      <c r="AJ508">
        <v>1.4E-5</v>
      </c>
      <c r="AK508" t="s">
        <v>12</v>
      </c>
      <c r="AL508">
        <v>0</v>
      </c>
      <c r="AM508">
        <v>0</v>
      </c>
    </row>
    <row r="509" spans="1:39" x14ac:dyDescent="0.25">
      <c r="A509" t="s">
        <v>192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369.8503</v>
      </c>
      <c r="I509">
        <v>14.374627</v>
      </c>
      <c r="J509" t="s">
        <v>3</v>
      </c>
      <c r="K509">
        <v>361.42160000000001</v>
      </c>
      <c r="L509">
        <v>14.388738</v>
      </c>
      <c r="M509" t="s">
        <v>4</v>
      </c>
      <c r="N509">
        <v>16.390460000000001</v>
      </c>
      <c r="O509">
        <v>5.3977999999999998E-2</v>
      </c>
      <c r="P509" t="s">
        <v>5</v>
      </c>
      <c r="Q509">
        <v>0</v>
      </c>
      <c r="R509">
        <v>0</v>
      </c>
      <c r="S509" t="s">
        <v>6</v>
      </c>
      <c r="T509">
        <v>22.819637</v>
      </c>
      <c r="U509">
        <v>4.0947999999999998E-2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1.7994E-2</v>
      </c>
      <c r="AD509">
        <v>4.8999999999999998E-5</v>
      </c>
      <c r="AE509" t="s">
        <v>10</v>
      </c>
      <c r="AF509">
        <v>0</v>
      </c>
      <c r="AG509">
        <v>0</v>
      </c>
      <c r="AH509" t="s">
        <v>11</v>
      </c>
      <c r="AI509">
        <v>0.98221700000000001</v>
      </c>
      <c r="AJ509">
        <v>1.4E-5</v>
      </c>
      <c r="AK509" t="s">
        <v>12</v>
      </c>
      <c r="AL509">
        <v>0</v>
      </c>
      <c r="AM509">
        <v>0</v>
      </c>
    </row>
    <row r="510" spans="1:39" x14ac:dyDescent="0.25">
      <c r="A510" t="s">
        <v>192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415.88656900000001</v>
      </c>
      <c r="I510">
        <v>15.635666000000001</v>
      </c>
      <c r="J510" t="s">
        <v>3</v>
      </c>
      <c r="K510">
        <v>406.40587199999999</v>
      </c>
      <c r="L510">
        <v>15.647475</v>
      </c>
      <c r="M510" t="s">
        <v>4</v>
      </c>
      <c r="N510">
        <v>18.440242999999999</v>
      </c>
      <c r="O510">
        <v>6.8156999999999995E-2</v>
      </c>
      <c r="P510" t="s">
        <v>5</v>
      </c>
      <c r="Q510">
        <v>0</v>
      </c>
      <c r="R510">
        <v>0</v>
      </c>
      <c r="S510" t="s">
        <v>6</v>
      </c>
      <c r="T510">
        <v>25.669571000000001</v>
      </c>
      <c r="U510">
        <v>4.8994999999999997E-2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1.7212999999999999E-2</v>
      </c>
      <c r="AD510">
        <v>4.3999999999999999E-5</v>
      </c>
      <c r="AE510" t="s">
        <v>10</v>
      </c>
      <c r="AF510">
        <v>0</v>
      </c>
      <c r="AG510">
        <v>0</v>
      </c>
      <c r="AH510" t="s">
        <v>11</v>
      </c>
      <c r="AI510">
        <v>0.98224900000000004</v>
      </c>
      <c r="AJ510">
        <v>1.4E-5</v>
      </c>
      <c r="AK510" t="s">
        <v>12</v>
      </c>
      <c r="AL510">
        <v>0</v>
      </c>
      <c r="AM510">
        <v>0</v>
      </c>
    </row>
    <row r="511" spans="1:39" x14ac:dyDescent="0.25">
      <c r="A511" t="s">
        <v>192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461.95495499999998</v>
      </c>
      <c r="I511">
        <v>17.807877000000001</v>
      </c>
      <c r="J511" t="s">
        <v>3</v>
      </c>
      <c r="K511">
        <v>451.42030099999999</v>
      </c>
      <c r="L511">
        <v>17.849798</v>
      </c>
      <c r="M511" t="s">
        <v>4</v>
      </c>
      <c r="N511">
        <v>20.491040000000002</v>
      </c>
      <c r="O511">
        <v>8.7113999999999997E-2</v>
      </c>
      <c r="P511" t="s">
        <v>5</v>
      </c>
      <c r="Q511">
        <v>0</v>
      </c>
      <c r="R511">
        <v>0</v>
      </c>
      <c r="S511" t="s">
        <v>6</v>
      </c>
      <c r="T511">
        <v>28.505523</v>
      </c>
      <c r="U511">
        <v>5.5260999999999998E-2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1.6662E-2</v>
      </c>
      <c r="AD511">
        <v>4.0000000000000003E-5</v>
      </c>
      <c r="AE511" t="s">
        <v>10</v>
      </c>
      <c r="AF511">
        <v>0</v>
      </c>
      <c r="AG511">
        <v>0</v>
      </c>
      <c r="AH511" t="s">
        <v>11</v>
      </c>
      <c r="AI511">
        <v>0.98225200000000001</v>
      </c>
      <c r="AJ511">
        <v>1.4E-5</v>
      </c>
      <c r="AK511" t="s">
        <v>12</v>
      </c>
      <c r="AL511">
        <v>0</v>
      </c>
      <c r="AM511">
        <v>0</v>
      </c>
    </row>
    <row r="512" spans="1:39" x14ac:dyDescent="0.25">
      <c r="A512" t="s">
        <v>192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508.10263500000002</v>
      </c>
      <c r="I512">
        <v>19.551562000000001</v>
      </c>
      <c r="J512" t="s">
        <v>3</v>
      </c>
      <c r="K512">
        <v>496.518821</v>
      </c>
      <c r="L512">
        <v>19.630251999999999</v>
      </c>
      <c r="M512" t="s">
        <v>4</v>
      </c>
      <c r="N512">
        <v>22.524685999999999</v>
      </c>
      <c r="O512">
        <v>9.9723999999999993E-2</v>
      </c>
      <c r="P512" t="s">
        <v>5</v>
      </c>
      <c r="Q512">
        <v>0</v>
      </c>
      <c r="R512">
        <v>0</v>
      </c>
      <c r="S512" t="s">
        <v>6</v>
      </c>
      <c r="T512">
        <v>31.355839</v>
      </c>
      <c r="U512">
        <v>6.4302999999999999E-2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1.5526E-2</v>
      </c>
      <c r="AD512">
        <v>3.3000000000000003E-5</v>
      </c>
      <c r="AE512" t="s">
        <v>10</v>
      </c>
      <c r="AF512">
        <v>0</v>
      </c>
      <c r="AG512">
        <v>0</v>
      </c>
      <c r="AH512" t="s">
        <v>11</v>
      </c>
      <c r="AI512">
        <v>0.98225300000000004</v>
      </c>
      <c r="AJ512">
        <v>1.4E-5</v>
      </c>
      <c r="AK512" t="s">
        <v>12</v>
      </c>
      <c r="AL512">
        <v>0</v>
      </c>
      <c r="AM512">
        <v>0</v>
      </c>
    </row>
    <row r="513" spans="1:39" x14ac:dyDescent="0.25">
      <c r="A513" t="s">
        <v>192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554.55175399999996</v>
      </c>
      <c r="I513">
        <v>23.03013</v>
      </c>
      <c r="J513" t="s">
        <v>3</v>
      </c>
      <c r="K513">
        <v>541.91825100000005</v>
      </c>
      <c r="L513">
        <v>23.097435000000001</v>
      </c>
      <c r="M513" t="s">
        <v>4</v>
      </c>
      <c r="N513">
        <v>24.560746000000002</v>
      </c>
      <c r="O513">
        <v>0.11538900000000001</v>
      </c>
      <c r="P513" t="s">
        <v>5</v>
      </c>
      <c r="Q513">
        <v>0</v>
      </c>
      <c r="R513">
        <v>0</v>
      </c>
      <c r="S513" t="s">
        <v>6</v>
      </c>
      <c r="T513">
        <v>34.198571000000001</v>
      </c>
      <c r="U513">
        <v>7.6952999999999994E-2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1.4903E-2</v>
      </c>
      <c r="AD513">
        <v>3.1999999999999999E-5</v>
      </c>
      <c r="AE513" t="s">
        <v>10</v>
      </c>
      <c r="AF513">
        <v>0</v>
      </c>
      <c r="AG513">
        <v>0</v>
      </c>
      <c r="AH513" t="s">
        <v>11</v>
      </c>
      <c r="AI513">
        <v>0.98227500000000001</v>
      </c>
      <c r="AJ513">
        <v>1.4E-5</v>
      </c>
      <c r="AK513" t="s">
        <v>12</v>
      </c>
      <c r="AL513">
        <v>0</v>
      </c>
      <c r="AM513">
        <v>0</v>
      </c>
    </row>
    <row r="514" spans="1:39" x14ac:dyDescent="0.25">
      <c r="A514" t="s">
        <v>192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600.72601099999997</v>
      </c>
      <c r="I514">
        <v>27.287711000000002</v>
      </c>
      <c r="J514" t="s">
        <v>3</v>
      </c>
      <c r="K514">
        <v>587.036744</v>
      </c>
      <c r="L514">
        <v>27.464074</v>
      </c>
      <c r="M514" t="s">
        <v>4</v>
      </c>
      <c r="N514">
        <v>26.606065999999998</v>
      </c>
      <c r="O514">
        <v>0.13691700000000001</v>
      </c>
      <c r="P514" t="s">
        <v>5</v>
      </c>
      <c r="Q514">
        <v>0</v>
      </c>
      <c r="R514">
        <v>0</v>
      </c>
      <c r="S514" t="s">
        <v>6</v>
      </c>
      <c r="T514">
        <v>37.027411000000001</v>
      </c>
      <c r="U514">
        <v>9.3554999999999999E-2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1.4873000000000001E-2</v>
      </c>
      <c r="AD514">
        <v>3.1999999999999999E-5</v>
      </c>
      <c r="AE514" t="s">
        <v>10</v>
      </c>
      <c r="AF514">
        <v>0</v>
      </c>
      <c r="AG514">
        <v>0</v>
      </c>
      <c r="AH514" t="s">
        <v>11</v>
      </c>
      <c r="AI514">
        <v>0.98227500000000001</v>
      </c>
      <c r="AJ514">
        <v>1.4E-5</v>
      </c>
      <c r="AK514" t="s">
        <v>12</v>
      </c>
      <c r="AL514">
        <v>0</v>
      </c>
      <c r="AM514">
        <v>0</v>
      </c>
    </row>
    <row r="515" spans="1:39" x14ac:dyDescent="0.25">
      <c r="A515" t="s">
        <v>192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646.91415500000005</v>
      </c>
      <c r="I515">
        <v>33.247847</v>
      </c>
      <c r="J515" t="s">
        <v>3</v>
      </c>
      <c r="K515">
        <v>632.17579000000001</v>
      </c>
      <c r="L515">
        <v>33.510050999999997</v>
      </c>
      <c r="M515" t="s">
        <v>4</v>
      </c>
      <c r="N515">
        <v>28.647134999999999</v>
      </c>
      <c r="O515">
        <v>0.157801</v>
      </c>
      <c r="P515" t="s">
        <v>5</v>
      </c>
      <c r="Q515">
        <v>0</v>
      </c>
      <c r="R515">
        <v>0</v>
      </c>
      <c r="S515" t="s">
        <v>6</v>
      </c>
      <c r="T515">
        <v>39.877181999999998</v>
      </c>
      <c r="U515">
        <v>0.10514800000000001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1.3587999999999999E-2</v>
      </c>
      <c r="AD515">
        <v>1.5E-5</v>
      </c>
      <c r="AE515" t="s">
        <v>10</v>
      </c>
      <c r="AF515">
        <v>0</v>
      </c>
      <c r="AG515">
        <v>0</v>
      </c>
      <c r="AH515" t="s">
        <v>11</v>
      </c>
      <c r="AI515">
        <v>0.98228199999999999</v>
      </c>
      <c r="AJ515">
        <v>1.4E-5</v>
      </c>
      <c r="AK515" t="s">
        <v>12</v>
      </c>
      <c r="AL515">
        <v>0</v>
      </c>
      <c r="AM515">
        <v>0</v>
      </c>
    </row>
    <row r="516" spans="1:39" x14ac:dyDescent="0.25">
      <c r="A516" t="s">
        <v>192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692.94785999999999</v>
      </c>
      <c r="I516">
        <v>33.858471999999999</v>
      </c>
      <c r="J516" t="s">
        <v>3</v>
      </c>
      <c r="K516">
        <v>677.16028900000003</v>
      </c>
      <c r="L516">
        <v>34.172898000000004</v>
      </c>
      <c r="M516" t="s">
        <v>4</v>
      </c>
      <c r="N516">
        <v>30.689637000000001</v>
      </c>
      <c r="O516">
        <v>0.172123</v>
      </c>
      <c r="P516" t="s">
        <v>5</v>
      </c>
      <c r="Q516">
        <v>0</v>
      </c>
      <c r="R516">
        <v>0</v>
      </c>
      <c r="S516" t="s">
        <v>6</v>
      </c>
      <c r="T516">
        <v>42.711221000000002</v>
      </c>
      <c r="U516">
        <v>0.11641600000000001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1.3537E-2</v>
      </c>
      <c r="AD516">
        <v>1.5E-5</v>
      </c>
      <c r="AE516" t="s">
        <v>10</v>
      </c>
      <c r="AF516">
        <v>0</v>
      </c>
      <c r="AG516">
        <v>0</v>
      </c>
      <c r="AH516" t="s">
        <v>11</v>
      </c>
      <c r="AI516">
        <v>0.98228300000000002</v>
      </c>
      <c r="AJ516">
        <v>1.4E-5</v>
      </c>
      <c r="AK516" t="s">
        <v>12</v>
      </c>
      <c r="AL516">
        <v>0</v>
      </c>
      <c r="AM516">
        <v>0</v>
      </c>
    </row>
    <row r="517" spans="1:39" x14ac:dyDescent="0.25">
      <c r="A517" t="s">
        <v>192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739.132882</v>
      </c>
      <c r="I517">
        <v>36.257472</v>
      </c>
      <c r="J517" t="s">
        <v>3</v>
      </c>
      <c r="K517">
        <v>722.29464399999995</v>
      </c>
      <c r="L517">
        <v>36.544707000000002</v>
      </c>
      <c r="M517" t="s">
        <v>4</v>
      </c>
      <c r="N517">
        <v>32.745683999999997</v>
      </c>
      <c r="O517">
        <v>0.18115300000000001</v>
      </c>
      <c r="P517" t="s">
        <v>5</v>
      </c>
      <c r="Q517">
        <v>0</v>
      </c>
      <c r="R517">
        <v>0</v>
      </c>
      <c r="S517" t="s">
        <v>6</v>
      </c>
      <c r="T517">
        <v>45.537013999999999</v>
      </c>
      <c r="U517">
        <v>0.12568599999999999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1.3195999999999999E-2</v>
      </c>
      <c r="AD517">
        <v>1.4E-5</v>
      </c>
      <c r="AE517" t="s">
        <v>10</v>
      </c>
      <c r="AF517">
        <v>0</v>
      </c>
      <c r="AG517">
        <v>0</v>
      </c>
      <c r="AH517" t="s">
        <v>11</v>
      </c>
      <c r="AI517">
        <v>0.98233599999999999</v>
      </c>
      <c r="AJ517">
        <v>1.4E-5</v>
      </c>
      <c r="AK517" t="s">
        <v>12</v>
      </c>
      <c r="AL517">
        <v>0</v>
      </c>
      <c r="AM517">
        <v>0</v>
      </c>
    </row>
    <row r="518" spans="1:39" x14ac:dyDescent="0.25">
      <c r="A518" t="s">
        <v>192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785.081639</v>
      </c>
      <c r="I518">
        <v>43.271605000000001</v>
      </c>
      <c r="J518" t="s">
        <v>3</v>
      </c>
      <c r="K518">
        <v>767.19333600000004</v>
      </c>
      <c r="L518">
        <v>43.706791000000003</v>
      </c>
      <c r="M518" t="s">
        <v>4</v>
      </c>
      <c r="N518">
        <v>34.792039000000003</v>
      </c>
      <c r="O518">
        <v>0.20627799999999999</v>
      </c>
      <c r="P518" t="s">
        <v>5</v>
      </c>
      <c r="Q518">
        <v>0</v>
      </c>
      <c r="R518">
        <v>0</v>
      </c>
      <c r="S518" t="s">
        <v>6</v>
      </c>
      <c r="T518">
        <v>48.368462999999998</v>
      </c>
      <c r="U518">
        <v>0.135071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1.3044999999999999E-2</v>
      </c>
      <c r="AD518">
        <v>1.2999999999999999E-5</v>
      </c>
      <c r="AE518" t="s">
        <v>10</v>
      </c>
      <c r="AF518">
        <v>0</v>
      </c>
      <c r="AG518">
        <v>0</v>
      </c>
      <c r="AH518" t="s">
        <v>11</v>
      </c>
      <c r="AI518">
        <v>0.98261299999999996</v>
      </c>
      <c r="AJ518">
        <v>1.7E-5</v>
      </c>
      <c r="AK518" t="s">
        <v>12</v>
      </c>
      <c r="AL518">
        <v>0</v>
      </c>
      <c r="AM518">
        <v>0</v>
      </c>
    </row>
    <row r="519" spans="1:39" x14ac:dyDescent="0.25">
      <c r="A519" t="s">
        <v>192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831.21795199999997</v>
      </c>
      <c r="I519">
        <v>43.826433000000002</v>
      </c>
      <c r="J519" t="s">
        <v>3</v>
      </c>
      <c r="K519">
        <v>812.28055099999995</v>
      </c>
      <c r="L519">
        <v>44.488475999999999</v>
      </c>
      <c r="M519" t="s">
        <v>4</v>
      </c>
      <c r="N519">
        <v>36.840578999999998</v>
      </c>
      <c r="O519">
        <v>0.22758900000000001</v>
      </c>
      <c r="P519" t="s">
        <v>5</v>
      </c>
      <c r="Q519">
        <v>0</v>
      </c>
      <c r="R519">
        <v>0</v>
      </c>
      <c r="S519" t="s">
        <v>6</v>
      </c>
      <c r="T519">
        <v>51.202795000000002</v>
      </c>
      <c r="U519">
        <v>0.154303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1.2791E-2</v>
      </c>
      <c r="AD519">
        <v>1.0000000000000001E-5</v>
      </c>
      <c r="AE519" t="s">
        <v>10</v>
      </c>
      <c r="AF519">
        <v>0</v>
      </c>
      <c r="AG519">
        <v>0</v>
      </c>
      <c r="AH519" t="s">
        <v>11</v>
      </c>
      <c r="AI519">
        <v>0.98286700000000005</v>
      </c>
      <c r="AJ519">
        <v>1.9000000000000001E-5</v>
      </c>
      <c r="AK519" t="s">
        <v>12</v>
      </c>
      <c r="AL519">
        <v>0</v>
      </c>
      <c r="AM519">
        <v>0</v>
      </c>
    </row>
    <row r="520" spans="1:39" x14ac:dyDescent="0.25">
      <c r="A520" t="s">
        <v>192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877.208258</v>
      </c>
      <c r="I520">
        <v>49.533344</v>
      </c>
      <c r="J520" t="s">
        <v>3</v>
      </c>
      <c r="K520">
        <v>857.223297</v>
      </c>
      <c r="L520">
        <v>50.160294</v>
      </c>
      <c r="M520" t="s">
        <v>4</v>
      </c>
      <c r="N520">
        <v>38.896428</v>
      </c>
      <c r="O520">
        <v>0.23896800000000001</v>
      </c>
      <c r="P520" t="s">
        <v>5</v>
      </c>
      <c r="Q520">
        <v>0</v>
      </c>
      <c r="R520">
        <v>0</v>
      </c>
      <c r="S520" t="s">
        <v>6</v>
      </c>
      <c r="T520">
        <v>54.023398999999998</v>
      </c>
      <c r="U520">
        <v>0.169457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1.278E-2</v>
      </c>
      <c r="AD520">
        <v>1.0000000000000001E-5</v>
      </c>
      <c r="AE520" t="s">
        <v>10</v>
      </c>
      <c r="AF520">
        <v>0</v>
      </c>
      <c r="AG520">
        <v>0</v>
      </c>
      <c r="AH520" t="s">
        <v>11</v>
      </c>
      <c r="AI520">
        <v>0.98286899999999999</v>
      </c>
      <c r="AJ520">
        <v>1.9000000000000001E-5</v>
      </c>
      <c r="AK520" t="s">
        <v>12</v>
      </c>
      <c r="AL520">
        <v>0</v>
      </c>
      <c r="AM520">
        <v>0</v>
      </c>
    </row>
    <row r="521" spans="1:39" x14ac:dyDescent="0.25">
      <c r="A521" t="s">
        <v>192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923.47034499999995</v>
      </c>
      <c r="I521">
        <v>56.561638000000002</v>
      </c>
      <c r="J521" t="s">
        <v>3</v>
      </c>
      <c r="K521">
        <v>902.43414600000006</v>
      </c>
      <c r="L521">
        <v>57.269365999999998</v>
      </c>
      <c r="M521" t="s">
        <v>4</v>
      </c>
      <c r="N521">
        <v>40.939264999999999</v>
      </c>
      <c r="O521">
        <v>0.25979000000000002</v>
      </c>
      <c r="P521" t="s">
        <v>5</v>
      </c>
      <c r="Q521">
        <v>0</v>
      </c>
      <c r="R521">
        <v>0</v>
      </c>
      <c r="S521" t="s">
        <v>6</v>
      </c>
      <c r="T521">
        <v>56.872777999999997</v>
      </c>
      <c r="U521">
        <v>0.20318700000000001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1.2779E-2</v>
      </c>
      <c r="AD521">
        <v>1.0000000000000001E-5</v>
      </c>
      <c r="AE521" t="s">
        <v>10</v>
      </c>
      <c r="AF521">
        <v>0</v>
      </c>
      <c r="AG521">
        <v>0</v>
      </c>
      <c r="AH521" t="s">
        <v>11</v>
      </c>
      <c r="AI521">
        <v>0.98287000000000002</v>
      </c>
      <c r="AJ521">
        <v>1.9000000000000001E-5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193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44.129081999999997</v>
      </c>
      <c r="I522">
        <v>0.22326599999999999</v>
      </c>
      <c r="J522" t="s">
        <v>3</v>
      </c>
      <c r="K522">
        <v>43.062469</v>
      </c>
      <c r="L522">
        <v>0.21963199999999999</v>
      </c>
      <c r="M522" t="s">
        <v>4</v>
      </c>
      <c r="N522">
        <v>2.053296</v>
      </c>
      <c r="O522">
        <v>2.2980000000000001E-3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2.7179999999999999E-2</v>
      </c>
      <c r="AG522">
        <v>3.0000000000000001E-5</v>
      </c>
      <c r="AH522" t="s">
        <v>11</v>
      </c>
      <c r="AI522">
        <v>0.97301800000000005</v>
      </c>
      <c r="AJ522">
        <v>6.0000000000000002E-5</v>
      </c>
      <c r="AK522" t="s">
        <v>12</v>
      </c>
      <c r="AL522">
        <v>0</v>
      </c>
      <c r="AM522">
        <v>0</v>
      </c>
    </row>
    <row r="523" spans="1:39" x14ac:dyDescent="0.25">
      <c r="A523" t="s">
        <v>193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87.955078999999998</v>
      </c>
      <c r="I523">
        <v>0.55956799999999995</v>
      </c>
      <c r="J523" t="s">
        <v>3</v>
      </c>
      <c r="K523">
        <v>85.839376000000001</v>
      </c>
      <c r="L523">
        <v>0.54302600000000001</v>
      </c>
      <c r="M523" t="s">
        <v>4</v>
      </c>
      <c r="N523">
        <v>4.0963719999999997</v>
      </c>
      <c r="O523">
        <v>5.7879999999999997E-3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2.4299999999999999E-2</v>
      </c>
      <c r="AG523">
        <v>5.1999999999999997E-5</v>
      </c>
      <c r="AH523" t="s">
        <v>11</v>
      </c>
      <c r="AI523">
        <v>0.97883200000000004</v>
      </c>
      <c r="AJ523">
        <v>2.6999999999999999E-5</v>
      </c>
      <c r="AK523" t="s">
        <v>12</v>
      </c>
      <c r="AL523">
        <v>0</v>
      </c>
      <c r="AM523">
        <v>0</v>
      </c>
    </row>
    <row r="524" spans="1:39" x14ac:dyDescent="0.25">
      <c r="A524" t="s">
        <v>193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131.79825199999999</v>
      </c>
      <c r="I524">
        <v>1.1853739999999999</v>
      </c>
      <c r="J524" t="s">
        <v>3</v>
      </c>
      <c r="K524">
        <v>128.63259600000001</v>
      </c>
      <c r="L524">
        <v>1.1712899999999999</v>
      </c>
      <c r="M524" t="s">
        <v>4</v>
      </c>
      <c r="N524">
        <v>6.132708</v>
      </c>
      <c r="O524">
        <v>8.1960000000000002E-3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2.2733E-2</v>
      </c>
      <c r="AG524">
        <v>5.8999999999999998E-5</v>
      </c>
      <c r="AH524" t="s">
        <v>11</v>
      </c>
      <c r="AI524">
        <v>0.98081499999999999</v>
      </c>
      <c r="AJ524">
        <v>1.4E-5</v>
      </c>
      <c r="AK524" t="s">
        <v>12</v>
      </c>
      <c r="AL524">
        <v>0</v>
      </c>
      <c r="AM524">
        <v>0</v>
      </c>
    </row>
    <row r="525" spans="1:39" x14ac:dyDescent="0.25">
      <c r="A525" t="s">
        <v>193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175.67827299999999</v>
      </c>
      <c r="I525">
        <v>1.502651</v>
      </c>
      <c r="J525" t="s">
        <v>3</v>
      </c>
      <c r="K525">
        <v>171.46310199999999</v>
      </c>
      <c r="L525">
        <v>1.491819</v>
      </c>
      <c r="M525" t="s">
        <v>4</v>
      </c>
      <c r="N525">
        <v>8.1690020000000008</v>
      </c>
      <c r="O525">
        <v>1.0586999999999999E-2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2.1588E-2</v>
      </c>
      <c r="AG525">
        <v>6.2000000000000003E-5</v>
      </c>
      <c r="AH525" t="s">
        <v>11</v>
      </c>
      <c r="AI525">
        <v>0.98117399999999999</v>
      </c>
      <c r="AJ525">
        <v>1.2E-5</v>
      </c>
      <c r="AK525" t="s">
        <v>12</v>
      </c>
      <c r="AL525">
        <v>0</v>
      </c>
      <c r="AM525">
        <v>0</v>
      </c>
    </row>
    <row r="526" spans="1:39" x14ac:dyDescent="0.25">
      <c r="A526" t="s">
        <v>193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219.725392</v>
      </c>
      <c r="I526">
        <v>2.0965910000000001</v>
      </c>
      <c r="J526" t="s">
        <v>3</v>
      </c>
      <c r="K526">
        <v>214.456355</v>
      </c>
      <c r="L526">
        <v>2.07863</v>
      </c>
      <c r="M526" t="s">
        <v>4</v>
      </c>
      <c r="N526">
        <v>10.207561</v>
      </c>
      <c r="O526">
        <v>1.149E-2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1.9703999999999999E-2</v>
      </c>
      <c r="AG526">
        <v>5.8E-5</v>
      </c>
      <c r="AH526" t="s">
        <v>11</v>
      </c>
      <c r="AI526">
        <v>0.98144200000000004</v>
      </c>
      <c r="AJ526">
        <v>1.1E-5</v>
      </c>
      <c r="AK526" t="s">
        <v>12</v>
      </c>
      <c r="AL526">
        <v>0</v>
      </c>
      <c r="AM526">
        <v>0</v>
      </c>
    </row>
    <row r="527" spans="1:39" x14ac:dyDescent="0.25">
      <c r="A527" t="s">
        <v>193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263.53470399999998</v>
      </c>
      <c r="I527">
        <v>2.5233319999999999</v>
      </c>
      <c r="J527" t="s">
        <v>3</v>
      </c>
      <c r="K527">
        <v>257.215374</v>
      </c>
      <c r="L527">
        <v>2.521522</v>
      </c>
      <c r="M527" t="s">
        <v>4</v>
      </c>
      <c r="N527">
        <v>12.244801000000001</v>
      </c>
      <c r="O527">
        <v>1.4551E-2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1.9425999999999999E-2</v>
      </c>
      <c r="AG527">
        <v>5.7000000000000003E-5</v>
      </c>
      <c r="AH527" t="s">
        <v>11</v>
      </c>
      <c r="AI527">
        <v>0.98181499999999999</v>
      </c>
      <c r="AJ527">
        <v>1.2E-5</v>
      </c>
      <c r="AK527" t="s">
        <v>12</v>
      </c>
      <c r="AL527">
        <v>0</v>
      </c>
      <c r="AM527">
        <v>0</v>
      </c>
    </row>
    <row r="528" spans="1:39" x14ac:dyDescent="0.25">
      <c r="A528" t="s">
        <v>193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307.295027</v>
      </c>
      <c r="I528">
        <v>2.921176</v>
      </c>
      <c r="J528" t="s">
        <v>3</v>
      </c>
      <c r="K528">
        <v>299.92588000000001</v>
      </c>
      <c r="L528">
        <v>2.9356170000000001</v>
      </c>
      <c r="M528" t="s">
        <v>4</v>
      </c>
      <c r="N528">
        <v>14.285748</v>
      </c>
      <c r="O528">
        <v>1.8175E-2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1.8737E-2</v>
      </c>
      <c r="AG528">
        <v>5.7000000000000003E-5</v>
      </c>
      <c r="AH528" t="s">
        <v>11</v>
      </c>
      <c r="AI528">
        <v>0.98195399999999999</v>
      </c>
      <c r="AJ528">
        <v>1.2E-5</v>
      </c>
      <c r="AK528" t="s">
        <v>12</v>
      </c>
      <c r="AL528">
        <v>0</v>
      </c>
      <c r="AM528">
        <v>0</v>
      </c>
    </row>
    <row r="529" spans="1:39" x14ac:dyDescent="0.25">
      <c r="A529" t="s">
        <v>193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351.107122</v>
      </c>
      <c r="I529">
        <v>4.2300769999999996</v>
      </c>
      <c r="J529" t="s">
        <v>3</v>
      </c>
      <c r="K529">
        <v>342.68426299999999</v>
      </c>
      <c r="L529">
        <v>4.1982499999999998</v>
      </c>
      <c r="M529" t="s">
        <v>4</v>
      </c>
      <c r="N529">
        <v>16.327311000000002</v>
      </c>
      <c r="O529">
        <v>2.7636000000000001E-2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1.8460000000000001E-2</v>
      </c>
      <c r="AG529">
        <v>5.5999999999999999E-5</v>
      </c>
      <c r="AH529" t="s">
        <v>11</v>
      </c>
      <c r="AI529">
        <v>0.98213600000000001</v>
      </c>
      <c r="AJ529">
        <v>1.2E-5</v>
      </c>
      <c r="AK529" t="s">
        <v>12</v>
      </c>
      <c r="AL529">
        <v>0</v>
      </c>
      <c r="AM529">
        <v>0</v>
      </c>
    </row>
    <row r="530" spans="1:39" x14ac:dyDescent="0.25">
      <c r="A530" t="s">
        <v>193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394.91400499999997</v>
      </c>
      <c r="I530">
        <v>5.3941980000000003</v>
      </c>
      <c r="J530" t="s">
        <v>3</v>
      </c>
      <c r="K530">
        <v>385.44161400000002</v>
      </c>
      <c r="L530">
        <v>5.3511550000000003</v>
      </c>
      <c r="M530" t="s">
        <v>4</v>
      </c>
      <c r="N530">
        <v>18.365651</v>
      </c>
      <c r="O530">
        <v>3.0835999999999999E-2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1.7308E-2</v>
      </c>
      <c r="AG530">
        <v>5.1E-5</v>
      </c>
      <c r="AH530" t="s">
        <v>11</v>
      </c>
      <c r="AI530">
        <v>0.98223199999999999</v>
      </c>
      <c r="AJ530">
        <v>1.2E-5</v>
      </c>
      <c r="AK530" t="s">
        <v>12</v>
      </c>
      <c r="AL530">
        <v>0</v>
      </c>
      <c r="AM530">
        <v>0</v>
      </c>
    </row>
    <row r="531" spans="1:39" x14ac:dyDescent="0.25">
      <c r="A531" t="s">
        <v>193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438.90523899999999</v>
      </c>
      <c r="I531">
        <v>5.291404</v>
      </c>
      <c r="J531" t="s">
        <v>3</v>
      </c>
      <c r="K531">
        <v>428.38113700000002</v>
      </c>
      <c r="L531">
        <v>5.2598180000000001</v>
      </c>
      <c r="M531" t="s">
        <v>4</v>
      </c>
      <c r="N531">
        <v>20.405131000000001</v>
      </c>
      <c r="O531">
        <v>3.3293999999999997E-2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1.6112000000000001E-2</v>
      </c>
      <c r="AG531">
        <v>5.1E-5</v>
      </c>
      <c r="AH531" t="s">
        <v>11</v>
      </c>
      <c r="AI531">
        <v>0.98223899999999997</v>
      </c>
      <c r="AJ531">
        <v>1.2E-5</v>
      </c>
      <c r="AK531" t="s">
        <v>12</v>
      </c>
      <c r="AL531">
        <v>0</v>
      </c>
      <c r="AM531">
        <v>0</v>
      </c>
    </row>
    <row r="532" spans="1:39" x14ac:dyDescent="0.25">
      <c r="A532" t="s">
        <v>193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482.85260699999998</v>
      </c>
      <c r="I532">
        <v>5.4774130000000003</v>
      </c>
      <c r="J532" t="s">
        <v>3</v>
      </c>
      <c r="K532">
        <v>471.280327</v>
      </c>
      <c r="L532">
        <v>5.4370269999999996</v>
      </c>
      <c r="M532" t="s">
        <v>4</v>
      </c>
      <c r="N532">
        <v>22.461808999999999</v>
      </c>
      <c r="O532">
        <v>4.1675999999999998E-2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1.5955E-2</v>
      </c>
      <c r="AG532">
        <v>4.8000000000000001E-5</v>
      </c>
      <c r="AH532" t="s">
        <v>11</v>
      </c>
      <c r="AI532">
        <v>0.98225899999999999</v>
      </c>
      <c r="AJ532">
        <v>1.2E-5</v>
      </c>
      <c r="AK532" t="s">
        <v>12</v>
      </c>
      <c r="AL532">
        <v>0</v>
      </c>
      <c r="AM532">
        <v>0</v>
      </c>
    </row>
    <row r="533" spans="1:39" x14ac:dyDescent="0.25">
      <c r="A533" t="s">
        <v>193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526.66906500000005</v>
      </c>
      <c r="I533">
        <v>5.6653440000000002</v>
      </c>
      <c r="J533" t="s">
        <v>3</v>
      </c>
      <c r="K533">
        <v>514.04726200000005</v>
      </c>
      <c r="L533">
        <v>5.6532429999999998</v>
      </c>
      <c r="M533" t="s">
        <v>4</v>
      </c>
      <c r="N533">
        <v>24.500143000000001</v>
      </c>
      <c r="O533">
        <v>4.6620000000000002E-2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1.5514999999999999E-2</v>
      </c>
      <c r="AG533">
        <v>4.1E-5</v>
      </c>
      <c r="AH533" t="s">
        <v>11</v>
      </c>
      <c r="AI533">
        <v>0.98226800000000003</v>
      </c>
      <c r="AJ533">
        <v>1.2E-5</v>
      </c>
      <c r="AK533" t="s">
        <v>12</v>
      </c>
      <c r="AL533">
        <v>0</v>
      </c>
      <c r="AM533">
        <v>0</v>
      </c>
    </row>
    <row r="534" spans="1:39" x14ac:dyDescent="0.25">
      <c r="A534" t="s">
        <v>193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570.546381</v>
      </c>
      <c r="I534">
        <v>6.8860729999999997</v>
      </c>
      <c r="J534" t="s">
        <v>3</v>
      </c>
      <c r="K534">
        <v>556.87401399999999</v>
      </c>
      <c r="L534">
        <v>6.9014540000000002</v>
      </c>
      <c r="M534" t="s">
        <v>4</v>
      </c>
      <c r="N534">
        <v>26.550401000000001</v>
      </c>
      <c r="O534">
        <v>5.2669000000000001E-2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1.4711E-2</v>
      </c>
      <c r="AG534">
        <v>3.4E-5</v>
      </c>
      <c r="AH534" t="s">
        <v>11</v>
      </c>
      <c r="AI534">
        <v>0.98285900000000004</v>
      </c>
      <c r="AJ534">
        <v>1.7E-5</v>
      </c>
      <c r="AK534" t="s">
        <v>12</v>
      </c>
      <c r="AL534">
        <v>0</v>
      </c>
      <c r="AM534">
        <v>0</v>
      </c>
    </row>
    <row r="535" spans="1:39" x14ac:dyDescent="0.25">
      <c r="A535" t="s">
        <v>193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614.45335</v>
      </c>
      <c r="I535">
        <v>7.6507079999999998</v>
      </c>
      <c r="J535" t="s">
        <v>3</v>
      </c>
      <c r="K535">
        <v>599.73107700000003</v>
      </c>
      <c r="L535">
        <v>7.6880730000000002</v>
      </c>
      <c r="M535" t="s">
        <v>4</v>
      </c>
      <c r="N535">
        <v>28.587562999999999</v>
      </c>
      <c r="O535">
        <v>5.5292000000000001E-2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1.4204E-2</v>
      </c>
      <c r="AG535">
        <v>3.4E-5</v>
      </c>
      <c r="AH535" t="s">
        <v>11</v>
      </c>
      <c r="AI535">
        <v>0.983178</v>
      </c>
      <c r="AJ535">
        <v>1.9000000000000001E-5</v>
      </c>
      <c r="AK535" t="s">
        <v>12</v>
      </c>
      <c r="AL535">
        <v>0</v>
      </c>
      <c r="AM535">
        <v>0</v>
      </c>
    </row>
    <row r="536" spans="1:39" x14ac:dyDescent="0.25">
      <c r="A536" t="s">
        <v>193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658.35347200000001</v>
      </c>
      <c r="I536">
        <v>8.2432560000000006</v>
      </c>
      <c r="J536" t="s">
        <v>3</v>
      </c>
      <c r="K536">
        <v>642.58149800000001</v>
      </c>
      <c r="L536">
        <v>8.2729560000000006</v>
      </c>
      <c r="M536" t="s">
        <v>4</v>
      </c>
      <c r="N536">
        <v>30.625772000000001</v>
      </c>
      <c r="O536">
        <v>6.2814999999999996E-2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1.4142999999999999E-2</v>
      </c>
      <c r="AG536">
        <v>3.1999999999999999E-5</v>
      </c>
      <c r="AH536" t="s">
        <v>11</v>
      </c>
      <c r="AI536">
        <v>0.98318099999999997</v>
      </c>
      <c r="AJ536">
        <v>1.9000000000000001E-5</v>
      </c>
      <c r="AK536" t="s">
        <v>12</v>
      </c>
      <c r="AL536">
        <v>0</v>
      </c>
      <c r="AM536">
        <v>0</v>
      </c>
    </row>
    <row r="537" spans="1:39" x14ac:dyDescent="0.25">
      <c r="A537" t="s">
        <v>193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702.45214099999998</v>
      </c>
      <c r="I537">
        <v>8.3920270000000006</v>
      </c>
      <c r="J537" t="s">
        <v>3</v>
      </c>
      <c r="K537">
        <v>685.62964599999998</v>
      </c>
      <c r="L537">
        <v>8.432264</v>
      </c>
      <c r="M537" t="s">
        <v>4</v>
      </c>
      <c r="N537">
        <v>32.668393000000002</v>
      </c>
      <c r="O537">
        <v>7.2779999999999997E-2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1.3934E-2</v>
      </c>
      <c r="AG537">
        <v>3.1999999999999999E-5</v>
      </c>
      <c r="AH537" t="s">
        <v>11</v>
      </c>
      <c r="AI537">
        <v>0.983182</v>
      </c>
      <c r="AJ537">
        <v>1.9000000000000001E-5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193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746.28407000000004</v>
      </c>
      <c r="I538">
        <v>9.6525960000000008</v>
      </c>
      <c r="J538" t="s">
        <v>3</v>
      </c>
      <c r="K538">
        <v>728.41382399999998</v>
      </c>
      <c r="L538">
        <v>9.7362400000000004</v>
      </c>
      <c r="M538" t="s">
        <v>4</v>
      </c>
      <c r="N538">
        <v>34.706583000000002</v>
      </c>
      <c r="O538">
        <v>7.9014000000000001E-2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1.3258000000000001E-2</v>
      </c>
      <c r="AG538">
        <v>2.6999999999999999E-5</v>
      </c>
      <c r="AH538" t="s">
        <v>11</v>
      </c>
      <c r="AI538">
        <v>0.98352099999999998</v>
      </c>
      <c r="AJ538">
        <v>2.1999999999999999E-5</v>
      </c>
      <c r="AK538" t="s">
        <v>12</v>
      </c>
      <c r="AL538">
        <v>0</v>
      </c>
      <c r="AM538">
        <v>0</v>
      </c>
    </row>
    <row r="539" spans="1:39" x14ac:dyDescent="0.25">
      <c r="A539" t="s">
        <v>193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790.24327100000005</v>
      </c>
      <c r="I539">
        <v>11.815473000000001</v>
      </c>
      <c r="J539" t="s">
        <v>3</v>
      </c>
      <c r="K539">
        <v>771.32358399999998</v>
      </c>
      <c r="L539">
        <v>11.905690999999999</v>
      </c>
      <c r="M539" t="s">
        <v>4</v>
      </c>
      <c r="N539">
        <v>36.748316000000003</v>
      </c>
      <c r="O539">
        <v>9.3602000000000005E-2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1.2925000000000001E-2</v>
      </c>
      <c r="AG539">
        <v>2.1999999999999999E-5</v>
      </c>
      <c r="AH539" t="s">
        <v>11</v>
      </c>
      <c r="AI539">
        <v>0.98352499999999998</v>
      </c>
      <c r="AJ539">
        <v>2.1999999999999999E-5</v>
      </c>
      <c r="AK539" t="s">
        <v>12</v>
      </c>
      <c r="AL539">
        <v>0</v>
      </c>
      <c r="AM539">
        <v>0</v>
      </c>
    </row>
    <row r="540" spans="1:39" x14ac:dyDescent="0.25">
      <c r="A540" t="s">
        <v>193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834.16131499999995</v>
      </c>
      <c r="I540">
        <v>12.556990000000001</v>
      </c>
      <c r="J540" t="s">
        <v>3</v>
      </c>
      <c r="K540">
        <v>814.19040299999995</v>
      </c>
      <c r="L540">
        <v>12.655296999999999</v>
      </c>
      <c r="M540" t="s">
        <v>4</v>
      </c>
      <c r="N540">
        <v>38.788952999999999</v>
      </c>
      <c r="O540">
        <v>0.102518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1.2884E-2</v>
      </c>
      <c r="AG540">
        <v>2.1999999999999999E-5</v>
      </c>
      <c r="AH540" t="s">
        <v>11</v>
      </c>
      <c r="AI540">
        <v>0.98362799999999995</v>
      </c>
      <c r="AJ540">
        <v>2.1999999999999999E-5</v>
      </c>
      <c r="AK540" t="s">
        <v>12</v>
      </c>
      <c r="AL540">
        <v>0</v>
      </c>
      <c r="AM540">
        <v>0</v>
      </c>
    </row>
    <row r="541" spans="1:39" x14ac:dyDescent="0.25">
      <c r="A541" t="s">
        <v>193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878.02102200000002</v>
      </c>
      <c r="I541">
        <v>12.610552</v>
      </c>
      <c r="J541" t="s">
        <v>3</v>
      </c>
      <c r="K541">
        <v>857.00125100000002</v>
      </c>
      <c r="L541">
        <v>12.69509</v>
      </c>
      <c r="M541" t="s">
        <v>4</v>
      </c>
      <c r="N541">
        <v>40.832295999999999</v>
      </c>
      <c r="O541">
        <v>0.106224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1.2773E-2</v>
      </c>
      <c r="AG541">
        <v>2.0999999999999999E-5</v>
      </c>
      <c r="AH541" t="s">
        <v>11</v>
      </c>
      <c r="AI541">
        <v>0.98367400000000005</v>
      </c>
      <c r="AJ541">
        <v>2.1999999999999999E-5</v>
      </c>
      <c r="AK541" t="s">
        <v>12</v>
      </c>
      <c r="AL541">
        <v>0</v>
      </c>
      <c r="AM541">
        <v>0</v>
      </c>
    </row>
    <row r="542" spans="1:39" x14ac:dyDescent="0.25">
      <c r="A542" t="s">
        <v>194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194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194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194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194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194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194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194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194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194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194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194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194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194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194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194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194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194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194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194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195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44.975935999999997</v>
      </c>
      <c r="I562">
        <v>0.50566800000000001</v>
      </c>
      <c r="J562" t="s">
        <v>3</v>
      </c>
      <c r="K562">
        <v>43.882409000000003</v>
      </c>
      <c r="L562">
        <v>0.476435</v>
      </c>
      <c r="M562" t="s">
        <v>4</v>
      </c>
      <c r="N562">
        <v>2.0895060000000001</v>
      </c>
      <c r="O562">
        <v>4.6899999999999997E-3</v>
      </c>
      <c r="P562" t="s">
        <v>5</v>
      </c>
      <c r="Q562">
        <v>0</v>
      </c>
      <c r="R562">
        <v>0</v>
      </c>
      <c r="S562" t="s">
        <v>6</v>
      </c>
      <c r="T562">
        <v>2.9009860000000001</v>
      </c>
      <c r="U562">
        <v>4.6649999999999999E-3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2.7688000000000001E-2</v>
      </c>
      <c r="AD562">
        <v>2.9E-5</v>
      </c>
      <c r="AE562" t="s">
        <v>10</v>
      </c>
      <c r="AF562">
        <v>0</v>
      </c>
      <c r="AG562">
        <v>0</v>
      </c>
      <c r="AH562" t="s">
        <v>11</v>
      </c>
      <c r="AI562">
        <v>0.97367400000000004</v>
      </c>
      <c r="AJ562">
        <v>6.8999999999999997E-5</v>
      </c>
      <c r="AK562" t="s">
        <v>12</v>
      </c>
      <c r="AL562">
        <v>0</v>
      </c>
      <c r="AM562">
        <v>0</v>
      </c>
    </row>
    <row r="563" spans="1:39" x14ac:dyDescent="0.25">
      <c r="A563" t="s">
        <v>195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89.426074999999997</v>
      </c>
      <c r="I563">
        <v>1.6319399999999999</v>
      </c>
      <c r="J563" t="s">
        <v>3</v>
      </c>
      <c r="K563">
        <v>87.265173000000004</v>
      </c>
      <c r="L563">
        <v>1.52902</v>
      </c>
      <c r="M563" t="s">
        <v>4</v>
      </c>
      <c r="N563">
        <v>4.1437280000000003</v>
      </c>
      <c r="O563">
        <v>9.7339999999999996E-3</v>
      </c>
      <c r="P563" t="s">
        <v>5</v>
      </c>
      <c r="Q563">
        <v>0</v>
      </c>
      <c r="R563">
        <v>0</v>
      </c>
      <c r="S563" t="s">
        <v>6</v>
      </c>
      <c r="T563">
        <v>5.7744689999999999</v>
      </c>
      <c r="U563">
        <v>8.6479999999999994E-3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2.5658E-2</v>
      </c>
      <c r="AD563">
        <v>4.3000000000000002E-5</v>
      </c>
      <c r="AE563" t="s">
        <v>10</v>
      </c>
      <c r="AF563">
        <v>0</v>
      </c>
      <c r="AG563">
        <v>0</v>
      </c>
      <c r="AH563" t="s">
        <v>11</v>
      </c>
      <c r="AI563">
        <v>0.97733899999999996</v>
      </c>
      <c r="AJ563">
        <v>3.1000000000000001E-5</v>
      </c>
      <c r="AK563" t="s">
        <v>12</v>
      </c>
      <c r="AL563">
        <v>0</v>
      </c>
      <c r="AM563">
        <v>0</v>
      </c>
    </row>
    <row r="564" spans="1:39" x14ac:dyDescent="0.25">
      <c r="A564" t="s">
        <v>195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133.90194099999999</v>
      </c>
      <c r="I564">
        <v>2.99213</v>
      </c>
      <c r="J564" t="s">
        <v>3</v>
      </c>
      <c r="K564">
        <v>130.673179</v>
      </c>
      <c r="L564">
        <v>2.8047209999999998</v>
      </c>
      <c r="M564" t="s">
        <v>4</v>
      </c>
      <c r="N564">
        <v>6.2089540000000003</v>
      </c>
      <c r="O564">
        <v>1.5685999999999999E-2</v>
      </c>
      <c r="P564" t="s">
        <v>5</v>
      </c>
      <c r="Q564">
        <v>0</v>
      </c>
      <c r="R564">
        <v>0</v>
      </c>
      <c r="S564" t="s">
        <v>6</v>
      </c>
      <c r="T564">
        <v>8.6448529999999995</v>
      </c>
      <c r="U564">
        <v>1.4723E-2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2.2977000000000001E-2</v>
      </c>
      <c r="AD564">
        <v>5.8999999999999998E-5</v>
      </c>
      <c r="AE564" t="s">
        <v>10</v>
      </c>
      <c r="AF564">
        <v>0</v>
      </c>
      <c r="AG564">
        <v>0</v>
      </c>
      <c r="AH564" t="s">
        <v>11</v>
      </c>
      <c r="AI564">
        <v>0.97912600000000005</v>
      </c>
      <c r="AJ564">
        <v>1.2999999999999999E-5</v>
      </c>
      <c r="AK564" t="s">
        <v>12</v>
      </c>
      <c r="AL564">
        <v>0</v>
      </c>
      <c r="AM564">
        <v>0</v>
      </c>
    </row>
    <row r="565" spans="1:39" x14ac:dyDescent="0.25">
      <c r="A565" t="s">
        <v>195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178.414221</v>
      </c>
      <c r="I565">
        <v>4.7209120000000002</v>
      </c>
      <c r="J565" t="s">
        <v>3</v>
      </c>
      <c r="K565">
        <v>174.11618999999999</v>
      </c>
      <c r="L565">
        <v>4.397246</v>
      </c>
      <c r="M565" t="s">
        <v>4</v>
      </c>
      <c r="N565">
        <v>8.2831580000000002</v>
      </c>
      <c r="O565">
        <v>2.6365E-2</v>
      </c>
      <c r="P565" t="s">
        <v>5</v>
      </c>
      <c r="Q565">
        <v>0</v>
      </c>
      <c r="R565">
        <v>0</v>
      </c>
      <c r="S565" t="s">
        <v>6</v>
      </c>
      <c r="T565">
        <v>11.515858</v>
      </c>
      <c r="U565">
        <v>2.3460999999999999E-2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2.0292999999999999E-2</v>
      </c>
      <c r="AD565">
        <v>5.8E-5</v>
      </c>
      <c r="AE565" t="s">
        <v>10</v>
      </c>
      <c r="AF565">
        <v>0</v>
      </c>
      <c r="AG565">
        <v>0</v>
      </c>
      <c r="AH565" t="s">
        <v>11</v>
      </c>
      <c r="AI565">
        <v>0.97997500000000004</v>
      </c>
      <c r="AJ565">
        <v>6.0000000000000002E-6</v>
      </c>
      <c r="AK565" t="s">
        <v>12</v>
      </c>
      <c r="AL565">
        <v>0</v>
      </c>
      <c r="AM565">
        <v>0</v>
      </c>
    </row>
    <row r="566" spans="1:39" x14ac:dyDescent="0.25">
      <c r="A566" t="s">
        <v>195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222.89519999999999</v>
      </c>
      <c r="I566">
        <v>7.0540190000000003</v>
      </c>
      <c r="J566" t="s">
        <v>3</v>
      </c>
      <c r="K566">
        <v>217.533917</v>
      </c>
      <c r="L566">
        <v>6.625006</v>
      </c>
      <c r="M566" t="s">
        <v>4</v>
      </c>
      <c r="N566">
        <v>10.349107</v>
      </c>
      <c r="O566">
        <v>3.8967000000000002E-2</v>
      </c>
      <c r="P566" t="s">
        <v>5</v>
      </c>
      <c r="Q566">
        <v>0</v>
      </c>
      <c r="R566">
        <v>0</v>
      </c>
      <c r="S566" t="s">
        <v>6</v>
      </c>
      <c r="T566">
        <v>14.390205999999999</v>
      </c>
      <c r="U566">
        <v>2.588E-2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1.8467999999999998E-2</v>
      </c>
      <c r="AD566">
        <v>5.5999999999999999E-5</v>
      </c>
      <c r="AE566" t="s">
        <v>10</v>
      </c>
      <c r="AF566">
        <v>0</v>
      </c>
      <c r="AG566">
        <v>0</v>
      </c>
      <c r="AH566" t="s">
        <v>11</v>
      </c>
      <c r="AI566">
        <v>0.98020700000000005</v>
      </c>
      <c r="AJ566">
        <v>3.9999999999999998E-6</v>
      </c>
      <c r="AK566" t="s">
        <v>12</v>
      </c>
      <c r="AL566">
        <v>0</v>
      </c>
      <c r="AM566">
        <v>0</v>
      </c>
    </row>
    <row r="567" spans="1:39" x14ac:dyDescent="0.25">
      <c r="A567" t="s">
        <v>195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267.29596299999997</v>
      </c>
      <c r="I567">
        <v>9.1587540000000001</v>
      </c>
      <c r="J567" t="s">
        <v>3</v>
      </c>
      <c r="K567">
        <v>260.87054599999999</v>
      </c>
      <c r="L567">
        <v>8.6470789999999997</v>
      </c>
      <c r="M567" t="s">
        <v>4</v>
      </c>
      <c r="N567">
        <v>12.415190000000001</v>
      </c>
      <c r="O567">
        <v>5.8854999999999998E-2</v>
      </c>
      <c r="P567" t="s">
        <v>5</v>
      </c>
      <c r="Q567">
        <v>0</v>
      </c>
      <c r="R567">
        <v>0</v>
      </c>
      <c r="S567" t="s">
        <v>6</v>
      </c>
      <c r="T567">
        <v>17.261616</v>
      </c>
      <c r="U567">
        <v>3.2909000000000001E-2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1.7843999999999999E-2</v>
      </c>
      <c r="AD567">
        <v>5.0000000000000002E-5</v>
      </c>
      <c r="AE567" t="s">
        <v>10</v>
      </c>
      <c r="AF567">
        <v>0</v>
      </c>
      <c r="AG567">
        <v>0</v>
      </c>
      <c r="AH567" t="s">
        <v>11</v>
      </c>
      <c r="AI567">
        <v>0.98057499999999997</v>
      </c>
      <c r="AJ567">
        <v>3.0000000000000001E-6</v>
      </c>
      <c r="AK567" t="s">
        <v>12</v>
      </c>
      <c r="AL567">
        <v>0</v>
      </c>
      <c r="AM567">
        <v>0</v>
      </c>
    </row>
    <row r="568" spans="1:39" x14ac:dyDescent="0.25">
      <c r="A568" t="s">
        <v>195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311.66087599999997</v>
      </c>
      <c r="I568">
        <v>12.272098</v>
      </c>
      <c r="J568" t="s">
        <v>3</v>
      </c>
      <c r="K568">
        <v>304.17339800000002</v>
      </c>
      <c r="L568">
        <v>11.596772</v>
      </c>
      <c r="M568" t="s">
        <v>4</v>
      </c>
      <c r="N568">
        <v>14.465971</v>
      </c>
      <c r="O568">
        <v>8.0452999999999997E-2</v>
      </c>
      <c r="P568" t="s">
        <v>5</v>
      </c>
      <c r="Q568">
        <v>0</v>
      </c>
      <c r="R568">
        <v>0</v>
      </c>
      <c r="S568" t="s">
        <v>6</v>
      </c>
      <c r="T568">
        <v>20.126412999999999</v>
      </c>
      <c r="U568">
        <v>4.4889999999999999E-2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1.7314E-2</v>
      </c>
      <c r="AD568">
        <v>4.6E-5</v>
      </c>
      <c r="AE568" t="s">
        <v>10</v>
      </c>
      <c r="AF568">
        <v>0</v>
      </c>
      <c r="AG568">
        <v>0</v>
      </c>
      <c r="AH568" t="s">
        <v>11</v>
      </c>
      <c r="AI568">
        <v>0.98091099999999998</v>
      </c>
      <c r="AJ568">
        <v>9.9999999999999995E-7</v>
      </c>
      <c r="AK568" t="s">
        <v>12</v>
      </c>
      <c r="AL568">
        <v>0</v>
      </c>
      <c r="AM568">
        <v>0</v>
      </c>
    </row>
    <row r="569" spans="1:39" x14ac:dyDescent="0.25">
      <c r="A569" t="s">
        <v>195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355.95595200000002</v>
      </c>
      <c r="I569">
        <v>14.254265</v>
      </c>
      <c r="J569" t="s">
        <v>3</v>
      </c>
      <c r="K569">
        <v>347.40284000000003</v>
      </c>
      <c r="L569">
        <v>13.522373999999999</v>
      </c>
      <c r="M569" t="s">
        <v>4</v>
      </c>
      <c r="N569">
        <v>16.526596000000001</v>
      </c>
      <c r="O569">
        <v>0.101467</v>
      </c>
      <c r="P569" t="s">
        <v>5</v>
      </c>
      <c r="Q569">
        <v>0</v>
      </c>
      <c r="R569">
        <v>0</v>
      </c>
      <c r="S569" t="s">
        <v>6</v>
      </c>
      <c r="T569">
        <v>22.994251999999999</v>
      </c>
      <c r="U569">
        <v>5.2115000000000002E-2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1.6531000000000001E-2</v>
      </c>
      <c r="AD569">
        <v>4.3999999999999999E-5</v>
      </c>
      <c r="AE569" t="s">
        <v>10</v>
      </c>
      <c r="AF569">
        <v>0</v>
      </c>
      <c r="AG569">
        <v>0</v>
      </c>
      <c r="AH569" t="s">
        <v>11</v>
      </c>
      <c r="AI569">
        <v>0.98092500000000005</v>
      </c>
      <c r="AJ569">
        <v>9.9999999999999995E-7</v>
      </c>
      <c r="AK569" t="s">
        <v>12</v>
      </c>
      <c r="AL569">
        <v>0</v>
      </c>
      <c r="AM569">
        <v>0</v>
      </c>
    </row>
    <row r="570" spans="1:39" x14ac:dyDescent="0.25">
      <c r="A570" t="s">
        <v>195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400.30644000000001</v>
      </c>
      <c r="I570">
        <v>17.722753000000001</v>
      </c>
      <c r="J570" t="s">
        <v>3</v>
      </c>
      <c r="K570">
        <v>390.68950000000001</v>
      </c>
      <c r="L570">
        <v>16.816844</v>
      </c>
      <c r="M570" t="s">
        <v>4</v>
      </c>
      <c r="N570">
        <v>18.582884</v>
      </c>
      <c r="O570">
        <v>0.123821</v>
      </c>
      <c r="P570" t="s">
        <v>5</v>
      </c>
      <c r="Q570">
        <v>0</v>
      </c>
      <c r="R570">
        <v>0</v>
      </c>
      <c r="S570" t="s">
        <v>6</v>
      </c>
      <c r="T570">
        <v>25.854064999999999</v>
      </c>
      <c r="U570">
        <v>6.7913000000000001E-2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1.5049E-2</v>
      </c>
      <c r="AD570">
        <v>3.1000000000000001E-5</v>
      </c>
      <c r="AE570" t="s">
        <v>10</v>
      </c>
      <c r="AF570">
        <v>0</v>
      </c>
      <c r="AG570">
        <v>0</v>
      </c>
      <c r="AH570" t="s">
        <v>11</v>
      </c>
      <c r="AI570">
        <v>0.981016</v>
      </c>
      <c r="AJ570">
        <v>9.9999999999999995E-7</v>
      </c>
      <c r="AK570" t="s">
        <v>12</v>
      </c>
      <c r="AL570">
        <v>0</v>
      </c>
      <c r="AM570">
        <v>0</v>
      </c>
    </row>
    <row r="571" spans="1:39" x14ac:dyDescent="0.25">
      <c r="A571" t="s">
        <v>195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444.63584800000001</v>
      </c>
      <c r="I571">
        <v>21.380929999999999</v>
      </c>
      <c r="J571" t="s">
        <v>3</v>
      </c>
      <c r="K571">
        <v>433.952089</v>
      </c>
      <c r="L571">
        <v>20.280449000000001</v>
      </c>
      <c r="M571" t="s">
        <v>4</v>
      </c>
      <c r="N571">
        <v>20.644266999999999</v>
      </c>
      <c r="O571">
        <v>0.143734</v>
      </c>
      <c r="P571" t="s">
        <v>5</v>
      </c>
      <c r="Q571">
        <v>0</v>
      </c>
      <c r="R571">
        <v>0</v>
      </c>
      <c r="S571" t="s">
        <v>6</v>
      </c>
      <c r="T571">
        <v>28.715691</v>
      </c>
      <c r="U571">
        <v>6.9922999999999999E-2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1.4492E-2</v>
      </c>
      <c r="AD571">
        <v>2.8E-5</v>
      </c>
      <c r="AE571" t="s">
        <v>10</v>
      </c>
      <c r="AF571">
        <v>0</v>
      </c>
      <c r="AG571">
        <v>0</v>
      </c>
      <c r="AH571" t="s">
        <v>11</v>
      </c>
      <c r="AI571">
        <v>0.98104499999999994</v>
      </c>
      <c r="AJ571">
        <v>9.9999999999999995E-7</v>
      </c>
      <c r="AK571" t="s">
        <v>12</v>
      </c>
      <c r="AL571">
        <v>0</v>
      </c>
      <c r="AM571">
        <v>0</v>
      </c>
    </row>
    <row r="572" spans="1:39" x14ac:dyDescent="0.25">
      <c r="A572" t="s">
        <v>195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488.97590500000001</v>
      </c>
      <c r="I572">
        <v>24.328385999999998</v>
      </c>
      <c r="J572" t="s">
        <v>3</v>
      </c>
      <c r="K572">
        <v>477.22940899999998</v>
      </c>
      <c r="L572">
        <v>23.072562999999999</v>
      </c>
      <c r="M572" t="s">
        <v>4</v>
      </c>
      <c r="N572">
        <v>22.709368999999999</v>
      </c>
      <c r="O572">
        <v>0.178531</v>
      </c>
      <c r="P572" t="s">
        <v>5</v>
      </c>
      <c r="Q572">
        <v>0</v>
      </c>
      <c r="R572">
        <v>0</v>
      </c>
      <c r="S572" t="s">
        <v>6</v>
      </c>
      <c r="T572">
        <v>31.580233</v>
      </c>
      <c r="U572">
        <v>8.0795000000000006E-2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1.4028000000000001E-2</v>
      </c>
      <c r="AD572">
        <v>2.1999999999999999E-5</v>
      </c>
      <c r="AE572" t="s">
        <v>10</v>
      </c>
      <c r="AF572">
        <v>0</v>
      </c>
      <c r="AG572">
        <v>0</v>
      </c>
      <c r="AH572" t="s">
        <v>11</v>
      </c>
      <c r="AI572">
        <v>0.981155</v>
      </c>
      <c r="AJ572">
        <v>9.9999999999999995E-7</v>
      </c>
      <c r="AK572" t="s">
        <v>12</v>
      </c>
      <c r="AL572">
        <v>0</v>
      </c>
      <c r="AM572">
        <v>0</v>
      </c>
    </row>
    <row r="573" spans="1:39" x14ac:dyDescent="0.25">
      <c r="A573" t="s">
        <v>195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533.47592699999996</v>
      </c>
      <c r="I573">
        <v>30.030901</v>
      </c>
      <c r="J573" t="s">
        <v>3</v>
      </c>
      <c r="K573">
        <v>520.66362200000003</v>
      </c>
      <c r="L573">
        <v>28.572125</v>
      </c>
      <c r="M573" t="s">
        <v>4</v>
      </c>
      <c r="N573">
        <v>24.782767</v>
      </c>
      <c r="O573">
        <v>0.21746399999999999</v>
      </c>
      <c r="P573" t="s">
        <v>5</v>
      </c>
      <c r="Q573">
        <v>0</v>
      </c>
      <c r="R573">
        <v>0</v>
      </c>
      <c r="S573" t="s">
        <v>6</v>
      </c>
      <c r="T573">
        <v>34.459054000000002</v>
      </c>
      <c r="U573">
        <v>9.3496999999999997E-2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1.391E-2</v>
      </c>
      <c r="AD573">
        <v>2.1999999999999999E-5</v>
      </c>
      <c r="AE573" t="s">
        <v>10</v>
      </c>
      <c r="AF573">
        <v>0</v>
      </c>
      <c r="AG573">
        <v>0</v>
      </c>
      <c r="AH573" t="s">
        <v>11</v>
      </c>
      <c r="AI573">
        <v>0.98119900000000004</v>
      </c>
      <c r="AJ573">
        <v>9.9999999999999995E-7</v>
      </c>
      <c r="AK573" t="s">
        <v>12</v>
      </c>
      <c r="AL573">
        <v>0</v>
      </c>
      <c r="AM573">
        <v>0</v>
      </c>
    </row>
    <row r="574" spans="1:39" x14ac:dyDescent="0.25">
      <c r="A574" t="s">
        <v>195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577.82766800000002</v>
      </c>
      <c r="I574">
        <v>34.911096999999998</v>
      </c>
      <c r="J574" t="s">
        <v>3</v>
      </c>
      <c r="K574">
        <v>563.95369100000005</v>
      </c>
      <c r="L574">
        <v>33.279482000000002</v>
      </c>
      <c r="M574" t="s">
        <v>4</v>
      </c>
      <c r="N574">
        <v>26.833970000000001</v>
      </c>
      <c r="O574">
        <v>0.24587899999999999</v>
      </c>
      <c r="P574" t="s">
        <v>5</v>
      </c>
      <c r="Q574">
        <v>0</v>
      </c>
      <c r="R574">
        <v>0</v>
      </c>
      <c r="S574" t="s">
        <v>6</v>
      </c>
      <c r="T574">
        <v>37.314024000000003</v>
      </c>
      <c r="U574">
        <v>0.110926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1.3709000000000001E-2</v>
      </c>
      <c r="AD574">
        <v>1.9000000000000001E-5</v>
      </c>
      <c r="AE574" t="s">
        <v>10</v>
      </c>
      <c r="AF574">
        <v>0</v>
      </c>
      <c r="AG574">
        <v>0</v>
      </c>
      <c r="AH574" t="s">
        <v>11</v>
      </c>
      <c r="AI574">
        <v>0.98120300000000005</v>
      </c>
      <c r="AJ574">
        <v>9.9999999999999995E-7</v>
      </c>
      <c r="AK574" t="s">
        <v>12</v>
      </c>
      <c r="AL574">
        <v>0</v>
      </c>
      <c r="AM574">
        <v>0</v>
      </c>
    </row>
    <row r="575" spans="1:39" x14ac:dyDescent="0.25">
      <c r="A575" t="s">
        <v>195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622.59425299999998</v>
      </c>
      <c r="I575">
        <v>43.756988</v>
      </c>
      <c r="J575" t="s">
        <v>3</v>
      </c>
      <c r="K575">
        <v>607.64802399999996</v>
      </c>
      <c r="L575">
        <v>41.697493999999999</v>
      </c>
      <c r="M575" t="s">
        <v>4</v>
      </c>
      <c r="N575">
        <v>28.909804999999999</v>
      </c>
      <c r="O575">
        <v>0.29614699999999999</v>
      </c>
      <c r="P575" t="s">
        <v>5</v>
      </c>
      <c r="Q575">
        <v>0</v>
      </c>
      <c r="R575">
        <v>0</v>
      </c>
      <c r="S575" t="s">
        <v>6</v>
      </c>
      <c r="T575">
        <v>40.187829999999998</v>
      </c>
      <c r="U575">
        <v>0.12604899999999999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1.3115999999999999E-2</v>
      </c>
      <c r="AD575">
        <v>1.2E-5</v>
      </c>
      <c r="AE575" t="s">
        <v>10</v>
      </c>
      <c r="AF575">
        <v>0</v>
      </c>
      <c r="AG575">
        <v>0</v>
      </c>
      <c r="AH575" t="s">
        <v>11</v>
      </c>
      <c r="AI575">
        <v>0.98148800000000003</v>
      </c>
      <c r="AJ575">
        <v>5.0000000000000004E-6</v>
      </c>
      <c r="AK575" t="s">
        <v>12</v>
      </c>
      <c r="AL575">
        <v>0</v>
      </c>
      <c r="AM575">
        <v>0</v>
      </c>
    </row>
    <row r="576" spans="1:39" x14ac:dyDescent="0.25">
      <c r="A576" t="s">
        <v>195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667.17519000000004</v>
      </c>
      <c r="I576">
        <v>47.997681</v>
      </c>
      <c r="J576" t="s">
        <v>3</v>
      </c>
      <c r="K576">
        <v>651.15844500000003</v>
      </c>
      <c r="L576">
        <v>45.784892999999997</v>
      </c>
      <c r="M576" t="s">
        <v>4</v>
      </c>
      <c r="N576">
        <v>30.975173000000002</v>
      </c>
      <c r="O576">
        <v>0.31704300000000002</v>
      </c>
      <c r="P576" t="s">
        <v>5</v>
      </c>
      <c r="Q576">
        <v>0</v>
      </c>
      <c r="R576">
        <v>0</v>
      </c>
      <c r="S576" t="s">
        <v>6</v>
      </c>
      <c r="T576">
        <v>43.032729000000003</v>
      </c>
      <c r="U576">
        <v>0.13419500000000001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1.3077999999999999E-2</v>
      </c>
      <c r="AD576">
        <v>1.2E-5</v>
      </c>
      <c r="AE576" t="s">
        <v>10</v>
      </c>
      <c r="AF576">
        <v>0</v>
      </c>
      <c r="AG576">
        <v>0</v>
      </c>
      <c r="AH576" t="s">
        <v>11</v>
      </c>
      <c r="AI576">
        <v>0.98194800000000004</v>
      </c>
      <c r="AJ576">
        <v>9.0000000000000002E-6</v>
      </c>
      <c r="AK576" t="s">
        <v>12</v>
      </c>
      <c r="AL576">
        <v>0</v>
      </c>
      <c r="AM576">
        <v>0</v>
      </c>
    </row>
    <row r="577" spans="1:39" x14ac:dyDescent="0.25">
      <c r="A577" t="s">
        <v>195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711.97750199999996</v>
      </c>
      <c r="I577">
        <v>54.213864999999998</v>
      </c>
      <c r="J577" t="s">
        <v>3</v>
      </c>
      <c r="K577">
        <v>694.88560700000005</v>
      </c>
      <c r="L577">
        <v>51.744062</v>
      </c>
      <c r="M577" t="s">
        <v>4</v>
      </c>
      <c r="N577">
        <v>33.045290999999999</v>
      </c>
      <c r="O577">
        <v>0.36080899999999999</v>
      </c>
      <c r="P577" t="s">
        <v>5</v>
      </c>
      <c r="Q577">
        <v>0</v>
      </c>
      <c r="R577">
        <v>0</v>
      </c>
      <c r="S577" t="s">
        <v>6</v>
      </c>
      <c r="T577">
        <v>45.921698999999997</v>
      </c>
      <c r="U577">
        <v>0.18331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1.3077E-2</v>
      </c>
      <c r="AD577">
        <v>1.2E-5</v>
      </c>
      <c r="AE577" t="s">
        <v>10</v>
      </c>
      <c r="AF577">
        <v>0</v>
      </c>
      <c r="AG577">
        <v>0</v>
      </c>
      <c r="AH577" t="s">
        <v>11</v>
      </c>
      <c r="AI577">
        <v>0.98223300000000002</v>
      </c>
      <c r="AJ577">
        <v>1.2E-5</v>
      </c>
      <c r="AK577" t="s">
        <v>12</v>
      </c>
      <c r="AL577">
        <v>0</v>
      </c>
      <c r="AM577">
        <v>0</v>
      </c>
    </row>
    <row r="578" spans="1:39" x14ac:dyDescent="0.25">
      <c r="A578" t="s">
        <v>195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756.38035500000001</v>
      </c>
      <c r="I578">
        <v>60.817449000000003</v>
      </c>
      <c r="J578" t="s">
        <v>3</v>
      </c>
      <c r="K578">
        <v>738.22272099999998</v>
      </c>
      <c r="L578">
        <v>58.067686999999999</v>
      </c>
      <c r="M578" t="s">
        <v>4</v>
      </c>
      <c r="N578">
        <v>35.110909999999997</v>
      </c>
      <c r="O578">
        <v>0.40919899999999998</v>
      </c>
      <c r="P578" t="s">
        <v>5</v>
      </c>
      <c r="Q578">
        <v>0</v>
      </c>
      <c r="R578">
        <v>0</v>
      </c>
      <c r="S578" t="s">
        <v>6</v>
      </c>
      <c r="T578">
        <v>48.784526999999997</v>
      </c>
      <c r="U578">
        <v>0.20543500000000001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1.2753E-2</v>
      </c>
      <c r="AD578">
        <v>1.0000000000000001E-5</v>
      </c>
      <c r="AE578" t="s">
        <v>10</v>
      </c>
      <c r="AF578">
        <v>0</v>
      </c>
      <c r="AG578">
        <v>0</v>
      </c>
      <c r="AH578" t="s">
        <v>11</v>
      </c>
      <c r="AI578">
        <v>0.98225399999999996</v>
      </c>
      <c r="AJ578">
        <v>1.2E-5</v>
      </c>
      <c r="AK578" t="s">
        <v>12</v>
      </c>
      <c r="AL578">
        <v>0</v>
      </c>
      <c r="AM578">
        <v>0</v>
      </c>
    </row>
    <row r="579" spans="1:39" x14ac:dyDescent="0.25">
      <c r="A579" t="s">
        <v>195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800.83663899999999</v>
      </c>
      <c r="I579">
        <v>66.383920000000003</v>
      </c>
      <c r="J579" t="s">
        <v>3</v>
      </c>
      <c r="K579">
        <v>781.61023699999998</v>
      </c>
      <c r="L579">
        <v>63.315939</v>
      </c>
      <c r="M579" t="s">
        <v>4</v>
      </c>
      <c r="N579">
        <v>37.177410999999999</v>
      </c>
      <c r="O579">
        <v>0.449629</v>
      </c>
      <c r="P579" t="s">
        <v>5</v>
      </c>
      <c r="Q579">
        <v>0</v>
      </c>
      <c r="R579">
        <v>0</v>
      </c>
      <c r="S579" t="s">
        <v>6</v>
      </c>
      <c r="T579">
        <v>51.642313999999999</v>
      </c>
      <c r="U579">
        <v>0.21296300000000001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1.2563E-2</v>
      </c>
      <c r="AD579">
        <v>9.0000000000000002E-6</v>
      </c>
      <c r="AE579" t="s">
        <v>10</v>
      </c>
      <c r="AF579">
        <v>0</v>
      </c>
      <c r="AG579">
        <v>0</v>
      </c>
      <c r="AH579" t="s">
        <v>11</v>
      </c>
      <c r="AI579">
        <v>0.982263</v>
      </c>
      <c r="AJ579">
        <v>1.2E-5</v>
      </c>
      <c r="AK579" t="s">
        <v>12</v>
      </c>
      <c r="AL579">
        <v>0</v>
      </c>
      <c r="AM579">
        <v>0</v>
      </c>
    </row>
    <row r="580" spans="1:39" x14ac:dyDescent="0.25">
      <c r="A580" t="s">
        <v>195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845.31221600000003</v>
      </c>
      <c r="I580">
        <v>74.794662000000002</v>
      </c>
      <c r="J580" t="s">
        <v>3</v>
      </c>
      <c r="K580">
        <v>825.01771499999995</v>
      </c>
      <c r="L580">
        <v>71.293164000000004</v>
      </c>
      <c r="M580" t="s">
        <v>4</v>
      </c>
      <c r="N580">
        <v>39.232678999999997</v>
      </c>
      <c r="O580">
        <v>0.49343599999999999</v>
      </c>
      <c r="P580" t="s">
        <v>5</v>
      </c>
      <c r="Q580">
        <v>0</v>
      </c>
      <c r="R580">
        <v>0</v>
      </c>
      <c r="S580" t="s">
        <v>6</v>
      </c>
      <c r="T580">
        <v>54.502468999999998</v>
      </c>
      <c r="U580">
        <v>0.238317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1.2545000000000001E-2</v>
      </c>
      <c r="AD580">
        <v>9.0000000000000002E-6</v>
      </c>
      <c r="AE580" t="s">
        <v>10</v>
      </c>
      <c r="AF580">
        <v>0</v>
      </c>
      <c r="AG580">
        <v>0</v>
      </c>
      <c r="AH580" t="s">
        <v>11</v>
      </c>
      <c r="AI580">
        <v>0.98226400000000003</v>
      </c>
      <c r="AJ580">
        <v>1.2E-5</v>
      </c>
      <c r="AK580" t="s">
        <v>12</v>
      </c>
      <c r="AL580">
        <v>0</v>
      </c>
      <c r="AM580">
        <v>0</v>
      </c>
    </row>
    <row r="581" spans="1:39" x14ac:dyDescent="0.25">
      <c r="A581" t="s">
        <v>195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889.75251200000002</v>
      </c>
      <c r="I581">
        <v>84.334732000000002</v>
      </c>
      <c r="J581" t="s">
        <v>3</v>
      </c>
      <c r="K581">
        <v>868.39332300000001</v>
      </c>
      <c r="L581">
        <v>80.382056000000006</v>
      </c>
      <c r="M581" t="s">
        <v>4</v>
      </c>
      <c r="N581">
        <v>41.292555</v>
      </c>
      <c r="O581">
        <v>0.55369199999999996</v>
      </c>
      <c r="P581" t="s">
        <v>5</v>
      </c>
      <c r="Q581">
        <v>0</v>
      </c>
      <c r="R581">
        <v>0</v>
      </c>
      <c r="S581" t="s">
        <v>6</v>
      </c>
      <c r="T581">
        <v>57.359580999999999</v>
      </c>
      <c r="U581">
        <v>0.27113900000000002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1.2534E-2</v>
      </c>
      <c r="AD581">
        <v>9.0000000000000002E-6</v>
      </c>
      <c r="AE581" t="s">
        <v>10</v>
      </c>
      <c r="AF581">
        <v>0</v>
      </c>
      <c r="AG581">
        <v>0</v>
      </c>
      <c r="AH581" t="s">
        <v>11</v>
      </c>
      <c r="AI581">
        <v>0.98226500000000005</v>
      </c>
      <c r="AJ581">
        <v>1.2E-5</v>
      </c>
      <c r="AK581" t="s">
        <v>12</v>
      </c>
      <c r="AL581">
        <v>0</v>
      </c>
      <c r="AM581">
        <v>0</v>
      </c>
    </row>
    <row r="582" spans="1:39" x14ac:dyDescent="0.25">
      <c r="A582" t="s">
        <v>147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54.803381999999999</v>
      </c>
      <c r="I582">
        <v>1.943478</v>
      </c>
      <c r="J582" t="s">
        <v>3</v>
      </c>
      <c r="K582">
        <v>53.972605999999999</v>
      </c>
      <c r="L582">
        <v>1.881262</v>
      </c>
      <c r="M582" t="s">
        <v>4</v>
      </c>
      <c r="N582">
        <v>2.2058439999999999</v>
      </c>
      <c r="O582">
        <v>5.6610000000000002E-3</v>
      </c>
      <c r="P582" t="s">
        <v>5</v>
      </c>
      <c r="Q582">
        <v>8.8558409999999999</v>
      </c>
      <c r="R582">
        <v>0.13299900000000001</v>
      </c>
      <c r="S582" t="s">
        <v>6</v>
      </c>
      <c r="T582">
        <v>3.1535869999999999</v>
      </c>
      <c r="U582">
        <v>2.1395000000000001E-2</v>
      </c>
      <c r="V582" t="s">
        <v>7</v>
      </c>
      <c r="W582">
        <v>1.25231</v>
      </c>
      <c r="X582">
        <v>1.593E-3</v>
      </c>
      <c r="Y582" t="s">
        <v>8</v>
      </c>
      <c r="Z582">
        <v>3.1407790000000002</v>
      </c>
      <c r="AA582">
        <v>4.8807000000000003E-2</v>
      </c>
      <c r="AB582" t="s">
        <v>9</v>
      </c>
      <c r="AC582">
        <v>41.951636999999998</v>
      </c>
      <c r="AD582">
        <v>1.3693919999999999</v>
      </c>
      <c r="AE582" t="s">
        <v>10</v>
      </c>
      <c r="AF582">
        <v>2.7585999999999999E-2</v>
      </c>
      <c r="AG582">
        <v>2.9E-5</v>
      </c>
      <c r="AH582" t="s">
        <v>11</v>
      </c>
      <c r="AI582">
        <v>0.97428800000000004</v>
      </c>
      <c r="AJ582">
        <v>7.1000000000000005E-5</v>
      </c>
      <c r="AK582" t="s">
        <v>12</v>
      </c>
      <c r="AL582">
        <v>0</v>
      </c>
      <c r="AM582">
        <v>0</v>
      </c>
    </row>
    <row r="583" spans="1:39" x14ac:dyDescent="0.25">
      <c r="A583" t="s">
        <v>147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108.776241</v>
      </c>
      <c r="I583">
        <v>4.065582</v>
      </c>
      <c r="J583" t="s">
        <v>3</v>
      </c>
      <c r="K583">
        <v>107.145645</v>
      </c>
      <c r="L583">
        <v>3.9124639999999999</v>
      </c>
      <c r="M583" t="s">
        <v>4</v>
      </c>
      <c r="N583">
        <v>4.4088419999999999</v>
      </c>
      <c r="O583">
        <v>1.6525000000000001E-2</v>
      </c>
      <c r="P583" t="s">
        <v>5</v>
      </c>
      <c r="Q583">
        <v>17.443522999999999</v>
      </c>
      <c r="R583">
        <v>0.28008</v>
      </c>
      <c r="S583" t="s">
        <v>6</v>
      </c>
      <c r="T583">
        <v>6.2436850000000002</v>
      </c>
      <c r="U583">
        <v>3.4348999999999998E-2</v>
      </c>
      <c r="V583" t="s">
        <v>7</v>
      </c>
      <c r="W583">
        <v>2.4975830000000001</v>
      </c>
      <c r="X583">
        <v>4.4619999999999998E-3</v>
      </c>
      <c r="Y583" t="s">
        <v>8</v>
      </c>
      <c r="Z583">
        <v>6.0923559999999997</v>
      </c>
      <c r="AA583">
        <v>0.12259200000000001</v>
      </c>
      <c r="AB583" t="s">
        <v>9</v>
      </c>
      <c r="AC583">
        <v>83.416329000000005</v>
      </c>
      <c r="AD583">
        <v>2.9551720000000001</v>
      </c>
      <c r="AE583" t="s">
        <v>10</v>
      </c>
      <c r="AF583">
        <v>2.4558E-2</v>
      </c>
      <c r="AG583">
        <v>4.5000000000000003E-5</v>
      </c>
      <c r="AH583" t="s">
        <v>11</v>
      </c>
      <c r="AI583">
        <v>0.97724200000000006</v>
      </c>
      <c r="AJ583">
        <v>3.6000000000000001E-5</v>
      </c>
      <c r="AK583" t="s">
        <v>12</v>
      </c>
      <c r="AL583">
        <v>0</v>
      </c>
      <c r="AM583">
        <v>0</v>
      </c>
    </row>
    <row r="584" spans="1:39" x14ac:dyDescent="0.25">
      <c r="A584" t="s">
        <v>147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162.75604899999999</v>
      </c>
      <c r="I584">
        <v>6.3569380000000004</v>
      </c>
      <c r="J584" t="s">
        <v>3</v>
      </c>
      <c r="K584">
        <v>160.331771</v>
      </c>
      <c r="L584">
        <v>6.1075419999999996</v>
      </c>
      <c r="M584" t="s">
        <v>4</v>
      </c>
      <c r="N584">
        <v>6.6096459999999997</v>
      </c>
      <c r="O584">
        <v>2.5579000000000001E-2</v>
      </c>
      <c r="P584" t="s">
        <v>5</v>
      </c>
      <c r="Q584">
        <v>26.045525000000001</v>
      </c>
      <c r="R584">
        <v>0.41328900000000002</v>
      </c>
      <c r="S584" t="s">
        <v>6</v>
      </c>
      <c r="T584">
        <v>9.3662189999999992</v>
      </c>
      <c r="U584">
        <v>4.0640999999999997E-2</v>
      </c>
      <c r="V584" t="s">
        <v>7</v>
      </c>
      <c r="W584">
        <v>3.7398669999999998</v>
      </c>
      <c r="X584">
        <v>7.2370000000000004E-3</v>
      </c>
      <c r="Y584" t="s">
        <v>8</v>
      </c>
      <c r="Z584">
        <v>9.0242749999999994</v>
      </c>
      <c r="AA584">
        <v>0.204675</v>
      </c>
      <c r="AB584" t="s">
        <v>9</v>
      </c>
      <c r="AC584">
        <v>124.89030099999999</v>
      </c>
      <c r="AD584">
        <v>4.0501250000000004</v>
      </c>
      <c r="AE584" t="s">
        <v>10</v>
      </c>
      <c r="AF584">
        <v>2.2880999999999999E-2</v>
      </c>
      <c r="AG584">
        <v>5.1E-5</v>
      </c>
      <c r="AH584" t="s">
        <v>11</v>
      </c>
      <c r="AI584">
        <v>0.98005699999999996</v>
      </c>
      <c r="AJ584">
        <v>7.9999999999999996E-6</v>
      </c>
      <c r="AK584" t="s">
        <v>12</v>
      </c>
      <c r="AL584">
        <v>0</v>
      </c>
      <c r="AM584">
        <v>0</v>
      </c>
    </row>
    <row r="585" spans="1:39" x14ac:dyDescent="0.25">
      <c r="A585" t="s">
        <v>147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216.94322500000001</v>
      </c>
      <c r="I585">
        <v>10.49872</v>
      </c>
      <c r="J585" t="s">
        <v>3</v>
      </c>
      <c r="K585">
        <v>213.721924</v>
      </c>
      <c r="L585">
        <v>10.182385</v>
      </c>
      <c r="M585" t="s">
        <v>4</v>
      </c>
      <c r="N585">
        <v>8.8136299999999999</v>
      </c>
      <c r="O585">
        <v>3.3915000000000001E-2</v>
      </c>
      <c r="P585" t="s">
        <v>5</v>
      </c>
      <c r="Q585">
        <v>34.707801000000003</v>
      </c>
      <c r="R585">
        <v>0.51601600000000003</v>
      </c>
      <c r="S585" t="s">
        <v>6</v>
      </c>
      <c r="T585">
        <v>12.497831</v>
      </c>
      <c r="U585">
        <v>6.6297999999999996E-2</v>
      </c>
      <c r="V585" t="s">
        <v>7</v>
      </c>
      <c r="W585">
        <v>4.9870910000000004</v>
      </c>
      <c r="X585">
        <v>8.9130000000000008E-3</v>
      </c>
      <c r="Y585" t="s">
        <v>8</v>
      </c>
      <c r="Z585">
        <v>12.004094</v>
      </c>
      <c r="AA585">
        <v>0.25159799999999999</v>
      </c>
      <c r="AB585" t="s">
        <v>9</v>
      </c>
      <c r="AC585">
        <v>166.493045</v>
      </c>
      <c r="AD585">
        <v>7.5830440000000001</v>
      </c>
      <c r="AE585" t="s">
        <v>10</v>
      </c>
      <c r="AF585">
        <v>2.0375999999999998E-2</v>
      </c>
      <c r="AG585">
        <v>5.3999999999999998E-5</v>
      </c>
      <c r="AH585" t="s">
        <v>11</v>
      </c>
      <c r="AI585">
        <v>0.98046599999999995</v>
      </c>
      <c r="AJ585">
        <v>6.0000000000000002E-6</v>
      </c>
      <c r="AK585" t="s">
        <v>12</v>
      </c>
      <c r="AL585">
        <v>0</v>
      </c>
      <c r="AM585">
        <v>0</v>
      </c>
    </row>
    <row r="586" spans="1:39" x14ac:dyDescent="0.25">
      <c r="A586" t="s">
        <v>147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270.77773200000001</v>
      </c>
      <c r="I586">
        <v>15.158956</v>
      </c>
      <c r="J586" t="s">
        <v>3</v>
      </c>
      <c r="K586">
        <v>266.76553000000001</v>
      </c>
      <c r="L586">
        <v>14.721855</v>
      </c>
      <c r="M586" t="s">
        <v>4</v>
      </c>
      <c r="N586">
        <v>10.993876999999999</v>
      </c>
      <c r="O586">
        <v>4.1373E-2</v>
      </c>
      <c r="P586" t="s">
        <v>5</v>
      </c>
      <c r="Q586">
        <v>43.298802999999999</v>
      </c>
      <c r="R586">
        <v>0.67116299999999995</v>
      </c>
      <c r="S586" t="s">
        <v>6</v>
      </c>
      <c r="T586">
        <v>15.607784000000001</v>
      </c>
      <c r="U586">
        <v>8.6059999999999998E-2</v>
      </c>
      <c r="V586" t="s">
        <v>7</v>
      </c>
      <c r="W586">
        <v>6.2283239999999997</v>
      </c>
      <c r="X586">
        <v>1.0396000000000001E-2</v>
      </c>
      <c r="Y586" t="s">
        <v>8</v>
      </c>
      <c r="Z586">
        <v>14.942249</v>
      </c>
      <c r="AA586">
        <v>0.33352399999999999</v>
      </c>
      <c r="AB586" t="s">
        <v>9</v>
      </c>
      <c r="AC586">
        <v>207.84601699999999</v>
      </c>
      <c r="AD586">
        <v>10.960224999999999</v>
      </c>
      <c r="AE586" t="s">
        <v>10</v>
      </c>
      <c r="AF586">
        <v>1.8667E-2</v>
      </c>
      <c r="AG586">
        <v>5.1E-5</v>
      </c>
      <c r="AH586" t="s">
        <v>11</v>
      </c>
      <c r="AI586">
        <v>0.98077800000000004</v>
      </c>
      <c r="AJ586">
        <v>5.0000000000000004E-6</v>
      </c>
      <c r="AK586" t="s">
        <v>12</v>
      </c>
      <c r="AL586">
        <v>0</v>
      </c>
      <c r="AM586">
        <v>0</v>
      </c>
    </row>
    <row r="587" spans="1:39" x14ac:dyDescent="0.25">
      <c r="A587" t="s">
        <v>147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325.074637</v>
      </c>
      <c r="I587">
        <v>17.161027000000001</v>
      </c>
      <c r="J587" t="s">
        <v>3</v>
      </c>
      <c r="K587">
        <v>320.25621699999999</v>
      </c>
      <c r="L587">
        <v>16.797302999999999</v>
      </c>
      <c r="M587" t="s">
        <v>4</v>
      </c>
      <c r="N587">
        <v>13.191362</v>
      </c>
      <c r="O587">
        <v>5.2616999999999997E-2</v>
      </c>
      <c r="P587" t="s">
        <v>5</v>
      </c>
      <c r="Q587">
        <v>51.942819999999998</v>
      </c>
      <c r="R587">
        <v>0.86839500000000003</v>
      </c>
      <c r="S587" t="s">
        <v>6</v>
      </c>
      <c r="T587">
        <v>18.728729999999999</v>
      </c>
      <c r="U587">
        <v>0.10716000000000001</v>
      </c>
      <c r="V587" t="s">
        <v>7</v>
      </c>
      <c r="W587">
        <v>7.4691470000000004</v>
      </c>
      <c r="X587">
        <v>1.2026E-2</v>
      </c>
      <c r="Y587" t="s">
        <v>8</v>
      </c>
      <c r="Z587">
        <v>17.913374000000001</v>
      </c>
      <c r="AA587">
        <v>0.39654200000000001</v>
      </c>
      <c r="AB587" t="s">
        <v>9</v>
      </c>
      <c r="AC587">
        <v>249.56129200000001</v>
      </c>
      <c r="AD587">
        <v>12.832965</v>
      </c>
      <c r="AE587" t="s">
        <v>10</v>
      </c>
      <c r="AF587">
        <v>1.8293E-2</v>
      </c>
      <c r="AG587">
        <v>5.3000000000000001E-5</v>
      </c>
      <c r="AH587" t="s">
        <v>11</v>
      </c>
      <c r="AI587">
        <v>0.98095600000000005</v>
      </c>
      <c r="AJ587">
        <v>5.0000000000000004E-6</v>
      </c>
      <c r="AK587" t="s">
        <v>12</v>
      </c>
      <c r="AL587">
        <v>0</v>
      </c>
      <c r="AM587">
        <v>0</v>
      </c>
    </row>
    <row r="588" spans="1:39" x14ac:dyDescent="0.25">
      <c r="A588" t="s">
        <v>147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379.23027000000002</v>
      </c>
      <c r="I588">
        <v>22.228884999999998</v>
      </c>
      <c r="J588" t="s">
        <v>3</v>
      </c>
      <c r="K588">
        <v>373.60420299999998</v>
      </c>
      <c r="L588">
        <v>21.435749000000001</v>
      </c>
      <c r="M588" t="s">
        <v>4</v>
      </c>
      <c r="N588">
        <v>15.417382</v>
      </c>
      <c r="O588">
        <v>9.3926999999999997E-2</v>
      </c>
      <c r="P588" t="s">
        <v>5</v>
      </c>
      <c r="Q588">
        <v>60.64105</v>
      </c>
      <c r="R588">
        <v>1.1203970000000001</v>
      </c>
      <c r="S588" t="s">
        <v>6</v>
      </c>
      <c r="T588">
        <v>21.860554</v>
      </c>
      <c r="U588">
        <v>0.120814</v>
      </c>
      <c r="V588" t="s">
        <v>7</v>
      </c>
      <c r="W588">
        <v>8.7218889999999991</v>
      </c>
      <c r="X588">
        <v>1.4264000000000001E-2</v>
      </c>
      <c r="Y588" t="s">
        <v>8</v>
      </c>
      <c r="Z588">
        <v>20.917636000000002</v>
      </c>
      <c r="AA588">
        <v>0.52596500000000002</v>
      </c>
      <c r="AB588" t="s">
        <v>9</v>
      </c>
      <c r="AC588">
        <v>291.064502</v>
      </c>
      <c r="AD588">
        <v>15.229079</v>
      </c>
      <c r="AE588" t="s">
        <v>10</v>
      </c>
      <c r="AF588">
        <v>1.7927999999999999E-2</v>
      </c>
      <c r="AG588">
        <v>5.1E-5</v>
      </c>
      <c r="AH588" t="s">
        <v>11</v>
      </c>
      <c r="AI588">
        <v>0.98104100000000005</v>
      </c>
      <c r="AJ588">
        <v>5.0000000000000004E-6</v>
      </c>
      <c r="AK588" t="s">
        <v>12</v>
      </c>
      <c r="AL588">
        <v>0</v>
      </c>
      <c r="AM588">
        <v>0</v>
      </c>
    </row>
    <row r="589" spans="1:39" x14ac:dyDescent="0.25">
      <c r="A589" t="s">
        <v>147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433.55057799999997</v>
      </c>
      <c r="I589">
        <v>27.058821999999999</v>
      </c>
      <c r="J589" t="s">
        <v>3</v>
      </c>
      <c r="K589">
        <v>427.12493799999999</v>
      </c>
      <c r="L589">
        <v>25.934391000000002</v>
      </c>
      <c r="M589" t="s">
        <v>4</v>
      </c>
      <c r="N589">
        <v>17.610229</v>
      </c>
      <c r="O589">
        <v>0.110345</v>
      </c>
      <c r="P589" t="s">
        <v>5</v>
      </c>
      <c r="Q589">
        <v>69.330111000000002</v>
      </c>
      <c r="R589">
        <v>1.4667669999999999</v>
      </c>
      <c r="S589" t="s">
        <v>6</v>
      </c>
      <c r="T589">
        <v>24.986335</v>
      </c>
      <c r="U589">
        <v>0.131662</v>
      </c>
      <c r="V589" t="s">
        <v>7</v>
      </c>
      <c r="W589">
        <v>9.9767949999999992</v>
      </c>
      <c r="X589">
        <v>1.7430000000000001E-2</v>
      </c>
      <c r="Y589" t="s">
        <v>8</v>
      </c>
      <c r="Z589">
        <v>23.907489999999999</v>
      </c>
      <c r="AA589">
        <v>0.76563400000000004</v>
      </c>
      <c r="AB589" t="s">
        <v>9</v>
      </c>
      <c r="AC589">
        <v>332.79486000000003</v>
      </c>
      <c r="AD589">
        <v>17.269597999999998</v>
      </c>
      <c r="AE589" t="s">
        <v>10</v>
      </c>
      <c r="AF589">
        <v>1.6393999999999999E-2</v>
      </c>
      <c r="AG589">
        <v>4.3999999999999999E-5</v>
      </c>
      <c r="AH589" t="s">
        <v>11</v>
      </c>
      <c r="AI589">
        <v>0.98118399999999995</v>
      </c>
      <c r="AJ589">
        <v>3.9999999999999998E-6</v>
      </c>
      <c r="AK589" t="s">
        <v>12</v>
      </c>
      <c r="AL589">
        <v>0</v>
      </c>
      <c r="AM589">
        <v>0</v>
      </c>
    </row>
    <row r="590" spans="1:39" x14ac:dyDescent="0.25">
      <c r="A590" t="s">
        <v>147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487.948328</v>
      </c>
      <c r="I590">
        <v>34.346547000000001</v>
      </c>
      <c r="J590" t="s">
        <v>3</v>
      </c>
      <c r="K590">
        <v>480.70854600000001</v>
      </c>
      <c r="L590">
        <v>32.941324000000002</v>
      </c>
      <c r="M590" t="s">
        <v>4</v>
      </c>
      <c r="N590">
        <v>19.826347999999999</v>
      </c>
      <c r="O590">
        <v>0.12166299999999999</v>
      </c>
      <c r="P590" t="s">
        <v>5</v>
      </c>
      <c r="Q590">
        <v>78.040081999999998</v>
      </c>
      <c r="R590">
        <v>1.736856</v>
      </c>
      <c r="S590" t="s">
        <v>6</v>
      </c>
      <c r="T590">
        <v>28.11027</v>
      </c>
      <c r="U590">
        <v>0.14508299999999999</v>
      </c>
      <c r="V590" t="s">
        <v>7</v>
      </c>
      <c r="W590">
        <v>11.231177000000001</v>
      </c>
      <c r="X590">
        <v>1.7037E-2</v>
      </c>
      <c r="Y590" t="s">
        <v>8</v>
      </c>
      <c r="Z590">
        <v>26.910008000000001</v>
      </c>
      <c r="AA590">
        <v>0.98418799999999995</v>
      </c>
      <c r="AB590" t="s">
        <v>9</v>
      </c>
      <c r="AC590">
        <v>374.55095299999999</v>
      </c>
      <c r="AD590">
        <v>22.478086000000001</v>
      </c>
      <c r="AE590" t="s">
        <v>10</v>
      </c>
      <c r="AF590">
        <v>1.555E-2</v>
      </c>
      <c r="AG590">
        <v>3.4E-5</v>
      </c>
      <c r="AH590" t="s">
        <v>11</v>
      </c>
      <c r="AI590">
        <v>0.98144399999999998</v>
      </c>
      <c r="AJ590">
        <v>6.9999999999999999E-6</v>
      </c>
      <c r="AK590" t="s">
        <v>12</v>
      </c>
      <c r="AL590">
        <v>0</v>
      </c>
      <c r="AM590">
        <v>0</v>
      </c>
    </row>
    <row r="591" spans="1:39" x14ac:dyDescent="0.25">
      <c r="A591" t="s">
        <v>147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541.91292199999998</v>
      </c>
      <c r="I591">
        <v>44.179769</v>
      </c>
      <c r="J591" t="s">
        <v>3</v>
      </c>
      <c r="K591">
        <v>533.87233000000003</v>
      </c>
      <c r="L591">
        <v>42.283774999999999</v>
      </c>
      <c r="M591" t="s">
        <v>4</v>
      </c>
      <c r="N591">
        <v>22.035342</v>
      </c>
      <c r="O591">
        <v>0.13242000000000001</v>
      </c>
      <c r="P591" t="s">
        <v>5</v>
      </c>
      <c r="Q591">
        <v>86.675454999999999</v>
      </c>
      <c r="R591">
        <v>1.9515340000000001</v>
      </c>
      <c r="S591" t="s">
        <v>6</v>
      </c>
      <c r="T591">
        <v>31.212268999999999</v>
      </c>
      <c r="U591">
        <v>0.15148</v>
      </c>
      <c r="V591" t="s">
        <v>7</v>
      </c>
      <c r="W591">
        <v>12.476981</v>
      </c>
      <c r="X591">
        <v>1.8915000000000001E-2</v>
      </c>
      <c r="Y591" t="s">
        <v>8</v>
      </c>
      <c r="Z591">
        <v>29.874383000000002</v>
      </c>
      <c r="AA591">
        <v>1.147418</v>
      </c>
      <c r="AB591" t="s">
        <v>9</v>
      </c>
      <c r="AC591">
        <v>415.973634</v>
      </c>
      <c r="AD591">
        <v>29.213342000000001</v>
      </c>
      <c r="AE591" t="s">
        <v>10</v>
      </c>
      <c r="AF591">
        <v>1.5526E-2</v>
      </c>
      <c r="AG591">
        <v>3.4E-5</v>
      </c>
      <c r="AH591" t="s">
        <v>11</v>
      </c>
      <c r="AI591">
        <v>0.98172999999999999</v>
      </c>
      <c r="AJ591">
        <v>1.0000000000000001E-5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147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595.57556799999998</v>
      </c>
      <c r="I592">
        <v>50.320950000000003</v>
      </c>
      <c r="J592" t="s">
        <v>3</v>
      </c>
      <c r="K592">
        <v>586.74193500000001</v>
      </c>
      <c r="L592">
        <v>48.142868</v>
      </c>
      <c r="M592" t="s">
        <v>4</v>
      </c>
      <c r="N592">
        <v>24.229202000000001</v>
      </c>
      <c r="O592">
        <v>0.14604700000000001</v>
      </c>
      <c r="P592" t="s">
        <v>5</v>
      </c>
      <c r="Q592">
        <v>95.281552000000005</v>
      </c>
      <c r="R592">
        <v>2.1727180000000001</v>
      </c>
      <c r="S592" t="s">
        <v>6</v>
      </c>
      <c r="T592">
        <v>34.318382</v>
      </c>
      <c r="U592">
        <v>0.15687200000000001</v>
      </c>
      <c r="V592" t="s">
        <v>7</v>
      </c>
      <c r="W592">
        <v>13.723436</v>
      </c>
      <c r="X592">
        <v>1.8839000000000002E-2</v>
      </c>
      <c r="Y592" t="s">
        <v>8</v>
      </c>
      <c r="Z592">
        <v>32.800432000000001</v>
      </c>
      <c r="AA592">
        <v>1.2878069999999999</v>
      </c>
      <c r="AB592" t="s">
        <v>9</v>
      </c>
      <c r="AC592">
        <v>457.14782700000001</v>
      </c>
      <c r="AD592">
        <v>34.442293999999997</v>
      </c>
      <c r="AE592" t="s">
        <v>10</v>
      </c>
      <c r="AF592">
        <v>1.5236E-2</v>
      </c>
      <c r="AG592">
        <v>3.1999999999999999E-5</v>
      </c>
      <c r="AH592" t="s">
        <v>11</v>
      </c>
      <c r="AI592">
        <v>0.98204599999999997</v>
      </c>
      <c r="AJ592">
        <v>1.2999999999999999E-5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147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649.46072900000001</v>
      </c>
      <c r="I593">
        <v>59.474960000000003</v>
      </c>
      <c r="J593" t="s">
        <v>3</v>
      </c>
      <c r="K593">
        <v>639.82759499999997</v>
      </c>
      <c r="L593">
        <v>56.69079</v>
      </c>
      <c r="M593" t="s">
        <v>4</v>
      </c>
      <c r="N593">
        <v>26.424174000000001</v>
      </c>
      <c r="O593">
        <v>0.17355999999999999</v>
      </c>
      <c r="P593" t="s">
        <v>5</v>
      </c>
      <c r="Q593">
        <v>103.922163</v>
      </c>
      <c r="R593">
        <v>2.5635159999999999</v>
      </c>
      <c r="S593" t="s">
        <v>6</v>
      </c>
      <c r="T593">
        <v>37.416474000000001</v>
      </c>
      <c r="U593">
        <v>0.165991</v>
      </c>
      <c r="V593" t="s">
        <v>7</v>
      </c>
      <c r="W593">
        <v>14.973495</v>
      </c>
      <c r="X593">
        <v>2.213E-2</v>
      </c>
      <c r="Y593" t="s">
        <v>8</v>
      </c>
      <c r="Z593">
        <v>35.754353000000002</v>
      </c>
      <c r="AA593">
        <v>1.537445</v>
      </c>
      <c r="AB593" t="s">
        <v>9</v>
      </c>
      <c r="AC593">
        <v>498.49137000000002</v>
      </c>
      <c r="AD593">
        <v>39.793644999999998</v>
      </c>
      <c r="AE593" t="s">
        <v>10</v>
      </c>
      <c r="AF593">
        <v>1.3908999999999999E-2</v>
      </c>
      <c r="AG593">
        <v>2.0000000000000002E-5</v>
      </c>
      <c r="AH593" t="s">
        <v>11</v>
      </c>
      <c r="AI593">
        <v>0.98238999999999999</v>
      </c>
      <c r="AJ593">
        <v>1.5999999999999999E-5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147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703.29984999999999</v>
      </c>
      <c r="I594">
        <v>64.797953000000007</v>
      </c>
      <c r="J594" t="s">
        <v>3</v>
      </c>
      <c r="K594">
        <v>692.85241900000005</v>
      </c>
      <c r="L594">
        <v>61.385379999999998</v>
      </c>
      <c r="M594" t="s">
        <v>4</v>
      </c>
      <c r="N594">
        <v>28.617944999999999</v>
      </c>
      <c r="O594">
        <v>0.197213</v>
      </c>
      <c r="P594" t="s">
        <v>5</v>
      </c>
      <c r="Q594">
        <v>112.575884</v>
      </c>
      <c r="R594">
        <v>2.9990770000000002</v>
      </c>
      <c r="S594" t="s">
        <v>6</v>
      </c>
      <c r="T594">
        <v>40.515023999999997</v>
      </c>
      <c r="U594">
        <v>0.19475100000000001</v>
      </c>
      <c r="V594" t="s">
        <v>7</v>
      </c>
      <c r="W594">
        <v>16.225694000000001</v>
      </c>
      <c r="X594">
        <v>2.4448000000000001E-2</v>
      </c>
      <c r="Y594" t="s">
        <v>8</v>
      </c>
      <c r="Z594">
        <v>38.716352999999998</v>
      </c>
      <c r="AA594">
        <v>1.7788079999999999</v>
      </c>
      <c r="AB594" t="s">
        <v>9</v>
      </c>
      <c r="AC594">
        <v>539.78338399999996</v>
      </c>
      <c r="AD594">
        <v>42.348114000000002</v>
      </c>
      <c r="AE594" t="s">
        <v>10</v>
      </c>
      <c r="AF594">
        <v>1.3629E-2</v>
      </c>
      <c r="AG594">
        <v>1.8E-5</v>
      </c>
      <c r="AH594" t="s">
        <v>11</v>
      </c>
      <c r="AI594">
        <v>0.98239799999999999</v>
      </c>
      <c r="AJ594">
        <v>1.5999999999999999E-5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147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757.16062099999999</v>
      </c>
      <c r="I595">
        <v>78.216059999999999</v>
      </c>
      <c r="J595" t="s">
        <v>3</v>
      </c>
      <c r="K595">
        <v>745.91450399999997</v>
      </c>
      <c r="L595">
        <v>73.533750999999995</v>
      </c>
      <c r="M595" t="s">
        <v>4</v>
      </c>
      <c r="N595">
        <v>30.818069000000001</v>
      </c>
      <c r="O595">
        <v>0.25614700000000001</v>
      </c>
      <c r="P595" t="s">
        <v>5</v>
      </c>
      <c r="Q595">
        <v>121.254673</v>
      </c>
      <c r="R595">
        <v>3.6633360000000001</v>
      </c>
      <c r="S595" t="s">
        <v>6</v>
      </c>
      <c r="T595">
        <v>43.635860999999998</v>
      </c>
      <c r="U595">
        <v>0.21015500000000001</v>
      </c>
      <c r="V595" t="s">
        <v>7</v>
      </c>
      <c r="W595">
        <v>17.464763000000001</v>
      </c>
      <c r="X595">
        <v>2.6797999999999999E-2</v>
      </c>
      <c r="Y595" t="s">
        <v>8</v>
      </c>
      <c r="Z595">
        <v>41.682630000000003</v>
      </c>
      <c r="AA595">
        <v>2.081871</v>
      </c>
      <c r="AB595" t="s">
        <v>9</v>
      </c>
      <c r="AC595">
        <v>581.08153900000002</v>
      </c>
      <c r="AD595">
        <v>48.871420000000001</v>
      </c>
      <c r="AE595" t="s">
        <v>10</v>
      </c>
      <c r="AF595">
        <v>1.3136E-2</v>
      </c>
      <c r="AG595">
        <v>1.2999999999999999E-5</v>
      </c>
      <c r="AH595" t="s">
        <v>11</v>
      </c>
      <c r="AI595">
        <v>0.98239900000000002</v>
      </c>
      <c r="AJ595">
        <v>1.5999999999999999E-5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147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810.95090700000003</v>
      </c>
      <c r="I596">
        <v>87.619446999999994</v>
      </c>
      <c r="J596" t="s">
        <v>3</v>
      </c>
      <c r="K596">
        <v>798.91004499999997</v>
      </c>
      <c r="L596">
        <v>81.940509000000006</v>
      </c>
      <c r="M596" t="s">
        <v>4</v>
      </c>
      <c r="N596">
        <v>33.008111</v>
      </c>
      <c r="O596">
        <v>0.28959800000000002</v>
      </c>
      <c r="P596" t="s">
        <v>5</v>
      </c>
      <c r="Q596">
        <v>129.92504400000001</v>
      </c>
      <c r="R596">
        <v>4.3311060000000001</v>
      </c>
      <c r="S596" t="s">
        <v>6</v>
      </c>
      <c r="T596">
        <v>46.755642000000002</v>
      </c>
      <c r="U596">
        <v>0.22280800000000001</v>
      </c>
      <c r="V596" t="s">
        <v>7</v>
      </c>
      <c r="W596">
        <v>18.714759000000001</v>
      </c>
      <c r="X596">
        <v>3.1833E-2</v>
      </c>
      <c r="Y596" t="s">
        <v>8</v>
      </c>
      <c r="Z596">
        <v>44.641730000000003</v>
      </c>
      <c r="AA596">
        <v>2.5163859999999998</v>
      </c>
      <c r="AB596" t="s">
        <v>9</v>
      </c>
      <c r="AC596">
        <v>622.31861800000001</v>
      </c>
      <c r="AD596">
        <v>52.874467000000003</v>
      </c>
      <c r="AE596" t="s">
        <v>10</v>
      </c>
      <c r="AF596">
        <v>1.2952999999999999E-2</v>
      </c>
      <c r="AG596">
        <v>1.2E-5</v>
      </c>
      <c r="AH596" t="s">
        <v>11</v>
      </c>
      <c r="AI596">
        <v>0.98266600000000004</v>
      </c>
      <c r="AJ596">
        <v>1.9000000000000001E-5</v>
      </c>
      <c r="AK596" t="s">
        <v>12</v>
      </c>
      <c r="AL596">
        <v>0</v>
      </c>
      <c r="AM596">
        <v>0</v>
      </c>
    </row>
    <row r="597" spans="1:39" x14ac:dyDescent="0.25">
      <c r="A597" t="s">
        <v>147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865.12107400000002</v>
      </c>
      <c r="I597">
        <v>93.967590999999999</v>
      </c>
      <c r="J597" t="s">
        <v>3</v>
      </c>
      <c r="K597">
        <v>852.27830200000005</v>
      </c>
      <c r="L597">
        <v>87.449813000000006</v>
      </c>
      <c r="M597" t="s">
        <v>4</v>
      </c>
      <c r="N597">
        <v>35.2151</v>
      </c>
      <c r="O597">
        <v>0.33542499999999997</v>
      </c>
      <c r="P597" t="s">
        <v>5</v>
      </c>
      <c r="Q597">
        <v>138.55294699999999</v>
      </c>
      <c r="R597">
        <v>5.0080559999999998</v>
      </c>
      <c r="S597" t="s">
        <v>6</v>
      </c>
      <c r="T597">
        <v>49.880085000000001</v>
      </c>
      <c r="U597">
        <v>0.26665499999999998</v>
      </c>
      <c r="V597" t="s">
        <v>7</v>
      </c>
      <c r="W597">
        <v>19.947420999999999</v>
      </c>
      <c r="X597">
        <v>3.4504E-2</v>
      </c>
      <c r="Y597" t="s">
        <v>8</v>
      </c>
      <c r="Z597">
        <v>47.606811</v>
      </c>
      <c r="AA597">
        <v>2.9693390000000002</v>
      </c>
      <c r="AB597" t="s">
        <v>9</v>
      </c>
      <c r="AC597">
        <v>663.92583100000002</v>
      </c>
      <c r="AD597">
        <v>55.137282999999996</v>
      </c>
      <c r="AE597" t="s">
        <v>10</v>
      </c>
      <c r="AF597">
        <v>1.2721E-2</v>
      </c>
      <c r="AG597">
        <v>1.1E-5</v>
      </c>
      <c r="AH597" t="s">
        <v>11</v>
      </c>
      <c r="AI597">
        <v>0.98270299999999999</v>
      </c>
      <c r="AJ597">
        <v>1.8E-5</v>
      </c>
      <c r="AK597" t="s">
        <v>12</v>
      </c>
      <c r="AL597">
        <v>0</v>
      </c>
      <c r="AM597">
        <v>0</v>
      </c>
    </row>
    <row r="598" spans="1:39" x14ac:dyDescent="0.25">
      <c r="A598" t="s">
        <v>147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919.06169999999997</v>
      </c>
      <c r="I598">
        <v>109.645836</v>
      </c>
      <c r="J598" t="s">
        <v>3</v>
      </c>
      <c r="K598">
        <v>905.41946299999995</v>
      </c>
      <c r="L598">
        <v>102.09787900000001</v>
      </c>
      <c r="M598" t="s">
        <v>4</v>
      </c>
      <c r="N598">
        <v>37.409844999999997</v>
      </c>
      <c r="O598">
        <v>0.37884499999999999</v>
      </c>
      <c r="P598" t="s">
        <v>5</v>
      </c>
      <c r="Q598">
        <v>147.225842</v>
      </c>
      <c r="R598">
        <v>5.9554130000000001</v>
      </c>
      <c r="S598" t="s">
        <v>6</v>
      </c>
      <c r="T598">
        <v>53.011463999999997</v>
      </c>
      <c r="U598">
        <v>0.29040899999999997</v>
      </c>
      <c r="V598" t="s">
        <v>7</v>
      </c>
      <c r="W598">
        <v>21.179984000000001</v>
      </c>
      <c r="X598">
        <v>3.5478999999999997E-2</v>
      </c>
      <c r="Y598" t="s">
        <v>8</v>
      </c>
      <c r="Z598">
        <v>50.612152000000002</v>
      </c>
      <c r="AA598">
        <v>3.575348</v>
      </c>
      <c r="AB598" t="s">
        <v>9</v>
      </c>
      <c r="AC598">
        <v>705.27421100000004</v>
      </c>
      <c r="AD598">
        <v>63.451498000000001</v>
      </c>
      <c r="AE598" t="s">
        <v>10</v>
      </c>
      <c r="AF598">
        <v>1.2534999999999999E-2</v>
      </c>
      <c r="AG598">
        <v>1.0000000000000001E-5</v>
      </c>
      <c r="AH598" t="s">
        <v>11</v>
      </c>
      <c r="AI598">
        <v>0.98270599999999997</v>
      </c>
      <c r="AJ598">
        <v>1.8E-5</v>
      </c>
      <c r="AK598" t="s">
        <v>12</v>
      </c>
      <c r="AL598">
        <v>0</v>
      </c>
      <c r="AM598">
        <v>0</v>
      </c>
    </row>
    <row r="599" spans="1:39" x14ac:dyDescent="0.25">
      <c r="A599" t="s">
        <v>147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973.18784300000004</v>
      </c>
      <c r="I599">
        <v>130.44387800000001</v>
      </c>
      <c r="J599" t="s">
        <v>3</v>
      </c>
      <c r="K599">
        <v>958.74864400000001</v>
      </c>
      <c r="L599">
        <v>121.458358</v>
      </c>
      <c r="M599" t="s">
        <v>4</v>
      </c>
      <c r="N599">
        <v>39.631562000000002</v>
      </c>
      <c r="O599">
        <v>0.474997</v>
      </c>
      <c r="P599" t="s">
        <v>5</v>
      </c>
      <c r="Q599">
        <v>155.87530899999999</v>
      </c>
      <c r="R599">
        <v>6.9558200000000001</v>
      </c>
      <c r="S599" t="s">
        <v>6</v>
      </c>
      <c r="T599">
        <v>56.133181</v>
      </c>
      <c r="U599">
        <v>0.30803900000000001</v>
      </c>
      <c r="V599" t="s">
        <v>7</v>
      </c>
      <c r="W599">
        <v>22.418054000000001</v>
      </c>
      <c r="X599">
        <v>3.4646999999999997E-2</v>
      </c>
      <c r="Y599" t="s">
        <v>8</v>
      </c>
      <c r="Z599">
        <v>53.601829000000002</v>
      </c>
      <c r="AA599">
        <v>4.2781940000000001</v>
      </c>
      <c r="AB599" t="s">
        <v>9</v>
      </c>
      <c r="AC599">
        <v>746.813221</v>
      </c>
      <c r="AD599">
        <v>75.582857000000004</v>
      </c>
      <c r="AE599" t="s">
        <v>10</v>
      </c>
      <c r="AF599">
        <v>1.2411E-2</v>
      </c>
      <c r="AG599">
        <v>1.0000000000000001E-5</v>
      </c>
      <c r="AH599" t="s">
        <v>11</v>
      </c>
      <c r="AI599">
        <v>0.98270599999999997</v>
      </c>
      <c r="AJ599">
        <v>1.8E-5</v>
      </c>
      <c r="AK599" t="s">
        <v>12</v>
      </c>
      <c r="AL599">
        <v>0</v>
      </c>
      <c r="AM599">
        <v>0</v>
      </c>
    </row>
    <row r="600" spans="1:39" x14ac:dyDescent="0.25">
      <c r="A600" t="s">
        <v>147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1027.258525</v>
      </c>
      <c r="I600">
        <v>151.477024</v>
      </c>
      <c r="J600" t="s">
        <v>3</v>
      </c>
      <c r="K600">
        <v>1012.034059</v>
      </c>
      <c r="L600">
        <v>141.42796300000001</v>
      </c>
      <c r="M600" t="s">
        <v>4</v>
      </c>
      <c r="N600">
        <v>41.821382999999997</v>
      </c>
      <c r="O600">
        <v>0.53566000000000003</v>
      </c>
      <c r="P600" t="s">
        <v>5</v>
      </c>
      <c r="Q600">
        <v>164.55551399999999</v>
      </c>
      <c r="R600">
        <v>8.1790040000000008</v>
      </c>
      <c r="S600" t="s">
        <v>6</v>
      </c>
      <c r="T600">
        <v>59.266379000000001</v>
      </c>
      <c r="U600">
        <v>0.36721999999999999</v>
      </c>
      <c r="V600" t="s">
        <v>7</v>
      </c>
      <c r="W600">
        <v>23.657795</v>
      </c>
      <c r="X600">
        <v>3.6706000000000003E-2</v>
      </c>
      <c r="Y600" t="s">
        <v>8</v>
      </c>
      <c r="Z600">
        <v>56.610418000000003</v>
      </c>
      <c r="AA600">
        <v>4.9728570000000003</v>
      </c>
      <c r="AB600" t="s">
        <v>9</v>
      </c>
      <c r="AC600">
        <v>788.30602899999997</v>
      </c>
      <c r="AD600">
        <v>87.672676999999993</v>
      </c>
      <c r="AE600" t="s">
        <v>10</v>
      </c>
      <c r="AF600">
        <v>1.2122000000000001E-2</v>
      </c>
      <c r="AG600">
        <v>6.0000000000000002E-6</v>
      </c>
      <c r="AH600" t="s">
        <v>11</v>
      </c>
      <c r="AI600">
        <v>0.98294300000000001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147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1081.398633</v>
      </c>
      <c r="I601">
        <v>170.230087</v>
      </c>
      <c r="J601" t="s">
        <v>3</v>
      </c>
      <c r="K601">
        <v>1065.38051</v>
      </c>
      <c r="L601">
        <v>159.15400500000001</v>
      </c>
      <c r="M601" t="s">
        <v>4</v>
      </c>
      <c r="N601">
        <v>44.029252999999997</v>
      </c>
      <c r="O601">
        <v>0.60533499999999996</v>
      </c>
      <c r="P601" t="s">
        <v>5</v>
      </c>
      <c r="Q601">
        <v>173.142539</v>
      </c>
      <c r="R601">
        <v>9.3449080000000002</v>
      </c>
      <c r="S601" t="s">
        <v>6</v>
      </c>
      <c r="T601">
        <v>62.370545</v>
      </c>
      <c r="U601">
        <v>0.39286399999999999</v>
      </c>
      <c r="V601" t="s">
        <v>7</v>
      </c>
      <c r="W601">
        <v>24.893802000000001</v>
      </c>
      <c r="X601">
        <v>3.8727999999999999E-2</v>
      </c>
      <c r="Y601" t="s">
        <v>8</v>
      </c>
      <c r="Z601">
        <v>59.552126000000001</v>
      </c>
      <c r="AA601">
        <v>5.6886380000000001</v>
      </c>
      <c r="AB601" t="s">
        <v>9</v>
      </c>
      <c r="AC601">
        <v>829.93839700000001</v>
      </c>
      <c r="AD601">
        <v>96.508363000000003</v>
      </c>
      <c r="AE601" t="s">
        <v>10</v>
      </c>
      <c r="AF601">
        <v>1.2122000000000001E-2</v>
      </c>
      <c r="AG601">
        <v>6.0000000000000002E-6</v>
      </c>
      <c r="AH601" t="s">
        <v>11</v>
      </c>
      <c r="AI601">
        <v>0.98294300000000001</v>
      </c>
      <c r="AJ601">
        <v>2.0000000000000002E-5</v>
      </c>
      <c r="AK601" t="s">
        <v>12</v>
      </c>
      <c r="AL601">
        <v>0</v>
      </c>
      <c r="AM601">
        <v>0</v>
      </c>
    </row>
    <row r="602" spans="1:39" x14ac:dyDescent="0.25">
      <c r="A602" t="s">
        <v>148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50.801848</v>
      </c>
      <c r="I622">
        <v>4.8404259999999999</v>
      </c>
      <c r="J622" t="s">
        <v>3</v>
      </c>
      <c r="K622">
        <v>49.941105</v>
      </c>
      <c r="L622">
        <v>4.4595950000000002</v>
      </c>
      <c r="M622" t="s">
        <v>4</v>
      </c>
      <c r="N622">
        <v>2.2514280000000002</v>
      </c>
      <c r="O622">
        <v>1.4394000000000001E-2</v>
      </c>
      <c r="P622" t="s">
        <v>5</v>
      </c>
      <c r="Q622">
        <v>0</v>
      </c>
      <c r="R622">
        <v>0</v>
      </c>
      <c r="S622" t="s">
        <v>6</v>
      </c>
      <c r="T622">
        <v>3.0019209999999998</v>
      </c>
      <c r="U622">
        <v>9.7120000000000001E-3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2.7373000000000001E-2</v>
      </c>
      <c r="AD622">
        <v>3.0000000000000001E-5</v>
      </c>
      <c r="AE622" t="s">
        <v>10</v>
      </c>
      <c r="AF622">
        <v>0</v>
      </c>
      <c r="AG622">
        <v>0</v>
      </c>
      <c r="AH622" t="s">
        <v>11</v>
      </c>
      <c r="AI622">
        <v>0.97328899999999996</v>
      </c>
      <c r="AJ622">
        <v>7.2999999999999999E-5</v>
      </c>
      <c r="AK622" t="s">
        <v>12</v>
      </c>
      <c r="AL622">
        <v>0</v>
      </c>
      <c r="AM622">
        <v>0</v>
      </c>
    </row>
    <row r="623" spans="1:39" x14ac:dyDescent="0.25">
      <c r="A623" t="s">
        <v>149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100.61291300000001</v>
      </c>
      <c r="I623">
        <v>9.4609690000000004</v>
      </c>
      <c r="J623" t="s">
        <v>3</v>
      </c>
      <c r="K623">
        <v>98.954244000000003</v>
      </c>
      <c r="L623">
        <v>8.6735439999999997</v>
      </c>
      <c r="M623" t="s">
        <v>4</v>
      </c>
      <c r="N623">
        <v>4.4587979999999998</v>
      </c>
      <c r="O623">
        <v>2.7574999999999999E-2</v>
      </c>
      <c r="P623" t="s">
        <v>5</v>
      </c>
      <c r="Q623">
        <v>0</v>
      </c>
      <c r="R623">
        <v>0</v>
      </c>
      <c r="S623" t="s">
        <v>6</v>
      </c>
      <c r="T623">
        <v>5.9457930000000001</v>
      </c>
      <c r="U623">
        <v>1.9570000000000001E-2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2.4857000000000001E-2</v>
      </c>
      <c r="AD623">
        <v>5.0000000000000002E-5</v>
      </c>
      <c r="AE623" t="s">
        <v>10</v>
      </c>
      <c r="AF623">
        <v>0</v>
      </c>
      <c r="AG623">
        <v>0</v>
      </c>
      <c r="AH623" t="s">
        <v>11</v>
      </c>
      <c r="AI623">
        <v>0.97819400000000001</v>
      </c>
      <c r="AJ623">
        <v>2.1999999999999999E-5</v>
      </c>
      <c r="AK623" t="s">
        <v>12</v>
      </c>
      <c r="AL623">
        <v>0</v>
      </c>
      <c r="AM623">
        <v>0</v>
      </c>
    </row>
    <row r="624" spans="1:39" x14ac:dyDescent="0.25">
      <c r="A624" t="s">
        <v>149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150.57335800000001</v>
      </c>
      <c r="I624">
        <v>14.591227999999999</v>
      </c>
      <c r="J624" t="s">
        <v>3</v>
      </c>
      <c r="K624">
        <v>148.11855</v>
      </c>
      <c r="L624">
        <v>13.377221</v>
      </c>
      <c r="M624" t="s">
        <v>4</v>
      </c>
      <c r="N624">
        <v>6.669562</v>
      </c>
      <c r="O624">
        <v>4.734E-2</v>
      </c>
      <c r="P624" t="s">
        <v>5</v>
      </c>
      <c r="Q624">
        <v>0</v>
      </c>
      <c r="R624">
        <v>0</v>
      </c>
      <c r="S624" t="s">
        <v>6</v>
      </c>
      <c r="T624">
        <v>8.9016710000000003</v>
      </c>
      <c r="U624">
        <v>2.5811000000000001E-2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2.1989999999999999E-2</v>
      </c>
      <c r="AD624">
        <v>6.6000000000000005E-5</v>
      </c>
      <c r="AE624" t="s">
        <v>10</v>
      </c>
      <c r="AF624">
        <v>0</v>
      </c>
      <c r="AG624">
        <v>0</v>
      </c>
      <c r="AH624" t="s">
        <v>11</v>
      </c>
      <c r="AI624">
        <v>0.97963500000000003</v>
      </c>
      <c r="AJ624">
        <v>1.2E-5</v>
      </c>
      <c r="AK624" t="s">
        <v>12</v>
      </c>
      <c r="AL624">
        <v>0</v>
      </c>
      <c r="AM624">
        <v>0</v>
      </c>
    </row>
    <row r="625" spans="1:39" x14ac:dyDescent="0.25">
      <c r="A625" t="s">
        <v>149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200.26104000000001</v>
      </c>
      <c r="I625">
        <v>20.988945999999999</v>
      </c>
      <c r="J625" t="s">
        <v>3</v>
      </c>
      <c r="K625">
        <v>196.99426</v>
      </c>
      <c r="L625">
        <v>19.104507000000002</v>
      </c>
      <c r="M625" t="s">
        <v>4</v>
      </c>
      <c r="N625">
        <v>8.8838559999999998</v>
      </c>
      <c r="O625">
        <v>6.3496999999999998E-2</v>
      </c>
      <c r="P625" t="s">
        <v>5</v>
      </c>
      <c r="Q625">
        <v>0</v>
      </c>
      <c r="R625">
        <v>0</v>
      </c>
      <c r="S625" t="s">
        <v>6</v>
      </c>
      <c r="T625">
        <v>11.851732999999999</v>
      </c>
      <c r="U625">
        <v>3.1119999999999998E-2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2.0771000000000001E-2</v>
      </c>
      <c r="AD625">
        <v>6.4999999999999994E-5</v>
      </c>
      <c r="AE625" t="s">
        <v>10</v>
      </c>
      <c r="AF625">
        <v>0</v>
      </c>
      <c r="AG625">
        <v>0</v>
      </c>
      <c r="AH625" t="s">
        <v>11</v>
      </c>
      <c r="AI625">
        <v>0.98022100000000001</v>
      </c>
      <c r="AJ625">
        <v>1.4E-5</v>
      </c>
      <c r="AK625" t="s">
        <v>12</v>
      </c>
      <c r="AL625">
        <v>0</v>
      </c>
      <c r="AM625">
        <v>0</v>
      </c>
    </row>
    <row r="626" spans="1:39" x14ac:dyDescent="0.25">
      <c r="A626" t="s">
        <v>149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250.120025</v>
      </c>
      <c r="I626">
        <v>31.829857000000001</v>
      </c>
      <c r="J626" t="s">
        <v>3</v>
      </c>
      <c r="K626">
        <v>246.04307800000001</v>
      </c>
      <c r="L626">
        <v>29.153034000000002</v>
      </c>
      <c r="M626" t="s">
        <v>4</v>
      </c>
      <c r="N626">
        <v>11.110365</v>
      </c>
      <c r="O626">
        <v>8.6064000000000002E-2</v>
      </c>
      <c r="P626" t="s">
        <v>5</v>
      </c>
      <c r="Q626">
        <v>0</v>
      </c>
      <c r="R626">
        <v>0</v>
      </c>
      <c r="S626" t="s">
        <v>6</v>
      </c>
      <c r="T626">
        <v>14.804703999999999</v>
      </c>
      <c r="U626">
        <v>4.0561E-2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1.9900000000000001E-2</v>
      </c>
      <c r="AD626">
        <v>6.3999999999999997E-5</v>
      </c>
      <c r="AE626" t="s">
        <v>10</v>
      </c>
      <c r="AF626">
        <v>0</v>
      </c>
      <c r="AG626">
        <v>0</v>
      </c>
      <c r="AH626" t="s">
        <v>11</v>
      </c>
      <c r="AI626">
        <v>0.98063699999999998</v>
      </c>
      <c r="AJ626">
        <v>6.0000000000000002E-6</v>
      </c>
      <c r="AK626" t="s">
        <v>12</v>
      </c>
      <c r="AL626">
        <v>0</v>
      </c>
      <c r="AM626">
        <v>0</v>
      </c>
    </row>
    <row r="627" spans="1:39" x14ac:dyDescent="0.25">
      <c r="A627" t="s">
        <v>149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300.52026799999999</v>
      </c>
      <c r="I627">
        <v>42.790336000000003</v>
      </c>
      <c r="J627" t="s">
        <v>3</v>
      </c>
      <c r="K627">
        <v>295.61627900000002</v>
      </c>
      <c r="L627">
        <v>39.403530000000003</v>
      </c>
      <c r="M627" t="s">
        <v>4</v>
      </c>
      <c r="N627">
        <v>13.348613</v>
      </c>
      <c r="O627">
        <v>0.10687000000000001</v>
      </c>
      <c r="P627" t="s">
        <v>5</v>
      </c>
      <c r="Q627">
        <v>0</v>
      </c>
      <c r="R627">
        <v>0</v>
      </c>
      <c r="S627" t="s">
        <v>6</v>
      </c>
      <c r="T627">
        <v>17.759958000000001</v>
      </c>
      <c r="U627">
        <v>4.7252000000000002E-2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1.8858E-2</v>
      </c>
      <c r="AD627">
        <v>6.3999999999999997E-5</v>
      </c>
      <c r="AE627" t="s">
        <v>10</v>
      </c>
      <c r="AF627">
        <v>0</v>
      </c>
      <c r="AG627">
        <v>0</v>
      </c>
      <c r="AH627" t="s">
        <v>11</v>
      </c>
      <c r="AI627">
        <v>0.98109500000000005</v>
      </c>
      <c r="AJ627">
        <v>6.9999999999999999E-6</v>
      </c>
      <c r="AK627" t="s">
        <v>12</v>
      </c>
      <c r="AL627">
        <v>0</v>
      </c>
      <c r="AM627">
        <v>0</v>
      </c>
    </row>
    <row r="628" spans="1:39" x14ac:dyDescent="0.25">
      <c r="A628" t="s">
        <v>149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350.84795000000003</v>
      </c>
      <c r="I628">
        <v>57.575180000000003</v>
      </c>
      <c r="J628" t="s">
        <v>3</v>
      </c>
      <c r="K628">
        <v>345.11400099999997</v>
      </c>
      <c r="L628">
        <v>53.144438000000001</v>
      </c>
      <c r="M628" t="s">
        <v>4</v>
      </c>
      <c r="N628">
        <v>15.597118</v>
      </c>
      <c r="O628">
        <v>0.17258699999999999</v>
      </c>
      <c r="P628" t="s">
        <v>5</v>
      </c>
      <c r="Q628">
        <v>0</v>
      </c>
      <c r="R628">
        <v>0</v>
      </c>
      <c r="S628" t="s">
        <v>6</v>
      </c>
      <c r="T628">
        <v>20.718598</v>
      </c>
      <c r="U628">
        <v>5.9952999999999999E-2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1.7950000000000001E-2</v>
      </c>
      <c r="AD628">
        <v>5.5999999999999999E-5</v>
      </c>
      <c r="AE628" t="s">
        <v>10</v>
      </c>
      <c r="AF628">
        <v>0</v>
      </c>
      <c r="AG628">
        <v>0</v>
      </c>
      <c r="AH628" t="s">
        <v>11</v>
      </c>
      <c r="AI628">
        <v>0.98114699999999999</v>
      </c>
      <c r="AJ628">
        <v>6.9999999999999999E-6</v>
      </c>
      <c r="AK628" t="s">
        <v>12</v>
      </c>
      <c r="AL628">
        <v>0</v>
      </c>
      <c r="AM628">
        <v>0</v>
      </c>
    </row>
    <row r="629" spans="1:39" x14ac:dyDescent="0.25">
      <c r="A629" t="s">
        <v>149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401.08475199999998</v>
      </c>
      <c r="I629">
        <v>70.173840999999996</v>
      </c>
      <c r="J629" t="s">
        <v>3</v>
      </c>
      <c r="K629">
        <v>394.53941099999997</v>
      </c>
      <c r="L629">
        <v>64.192436000000001</v>
      </c>
      <c r="M629" t="s">
        <v>4</v>
      </c>
      <c r="N629">
        <v>17.820504</v>
      </c>
      <c r="O629">
        <v>0.223299</v>
      </c>
      <c r="P629" t="s">
        <v>5</v>
      </c>
      <c r="Q629">
        <v>0</v>
      </c>
      <c r="R629">
        <v>0</v>
      </c>
      <c r="S629" t="s">
        <v>6</v>
      </c>
      <c r="T629">
        <v>23.663284999999998</v>
      </c>
      <c r="U629">
        <v>7.1015999999999996E-2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1.7009E-2</v>
      </c>
      <c r="AD629">
        <v>5.1999999999999997E-5</v>
      </c>
      <c r="AE629" t="s">
        <v>10</v>
      </c>
      <c r="AF629">
        <v>0</v>
      </c>
      <c r="AG629">
        <v>0</v>
      </c>
      <c r="AH629" t="s">
        <v>11</v>
      </c>
      <c r="AI629">
        <v>0.98118399999999995</v>
      </c>
      <c r="AJ629">
        <v>6.9999999999999999E-6</v>
      </c>
      <c r="AK629" t="s">
        <v>12</v>
      </c>
      <c r="AL629">
        <v>0</v>
      </c>
      <c r="AM629">
        <v>0</v>
      </c>
    </row>
    <row r="630" spans="1:39" x14ac:dyDescent="0.25">
      <c r="A630" t="s">
        <v>149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450.92172900000003</v>
      </c>
      <c r="I630">
        <v>80.316124000000002</v>
      </c>
      <c r="J630" t="s">
        <v>3</v>
      </c>
      <c r="K630">
        <v>443.574139</v>
      </c>
      <c r="L630">
        <v>73.224615</v>
      </c>
      <c r="M630" t="s">
        <v>4</v>
      </c>
      <c r="N630">
        <v>20.042674000000002</v>
      </c>
      <c r="O630">
        <v>0.26622600000000002</v>
      </c>
      <c r="P630" t="s">
        <v>5</v>
      </c>
      <c r="Q630">
        <v>0</v>
      </c>
      <c r="R630">
        <v>0</v>
      </c>
      <c r="S630" t="s">
        <v>6</v>
      </c>
      <c r="T630">
        <v>26.60585</v>
      </c>
      <c r="U630">
        <v>8.9890999999999999E-2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1.6355999999999999E-2</v>
      </c>
      <c r="AD630">
        <v>4.8000000000000001E-5</v>
      </c>
      <c r="AE630" t="s">
        <v>10</v>
      </c>
      <c r="AF630">
        <v>0</v>
      </c>
      <c r="AG630">
        <v>0</v>
      </c>
      <c r="AH630" t="s">
        <v>11</v>
      </c>
      <c r="AI630">
        <v>0.98125399999999996</v>
      </c>
      <c r="AJ630">
        <v>6.0000000000000002E-6</v>
      </c>
      <c r="AK630" t="s">
        <v>12</v>
      </c>
      <c r="AL630">
        <v>0</v>
      </c>
      <c r="AM630">
        <v>0</v>
      </c>
    </row>
    <row r="631" spans="1:39" x14ac:dyDescent="0.25">
      <c r="A631" t="s">
        <v>149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500.662847</v>
      </c>
      <c r="I631">
        <v>89.356271000000007</v>
      </c>
      <c r="J631" t="s">
        <v>3</v>
      </c>
      <c r="K631">
        <v>492.49847</v>
      </c>
      <c r="L631">
        <v>81.291741000000002</v>
      </c>
      <c r="M631" t="s">
        <v>4</v>
      </c>
      <c r="N631">
        <v>22.270683999999999</v>
      </c>
      <c r="O631">
        <v>0.321021</v>
      </c>
      <c r="P631" t="s">
        <v>5</v>
      </c>
      <c r="Q631">
        <v>0</v>
      </c>
      <c r="R631">
        <v>0</v>
      </c>
      <c r="S631" t="s">
        <v>6</v>
      </c>
      <c r="T631">
        <v>29.557043</v>
      </c>
      <c r="U631">
        <v>0.102844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1.5744000000000001E-2</v>
      </c>
      <c r="AD631">
        <v>4.1E-5</v>
      </c>
      <c r="AE631" t="s">
        <v>10</v>
      </c>
      <c r="AF631">
        <v>0</v>
      </c>
      <c r="AG631">
        <v>0</v>
      </c>
      <c r="AH631" t="s">
        <v>11</v>
      </c>
      <c r="AI631">
        <v>0.98126199999999997</v>
      </c>
      <c r="AJ631">
        <v>6.0000000000000002E-6</v>
      </c>
      <c r="AK631" t="s">
        <v>12</v>
      </c>
      <c r="AL631">
        <v>0</v>
      </c>
      <c r="AM631">
        <v>0</v>
      </c>
    </row>
    <row r="632" spans="1:39" x14ac:dyDescent="0.25">
      <c r="A632" t="s">
        <v>149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550.86180200000001</v>
      </c>
      <c r="I632">
        <v>110.607642</v>
      </c>
      <c r="J632" t="s">
        <v>3</v>
      </c>
      <c r="K632">
        <v>541.89341400000001</v>
      </c>
      <c r="L632">
        <v>100.380245</v>
      </c>
      <c r="M632" t="s">
        <v>4</v>
      </c>
      <c r="N632">
        <v>24.497634999999999</v>
      </c>
      <c r="O632">
        <v>0.40284199999999998</v>
      </c>
      <c r="P632" t="s">
        <v>5</v>
      </c>
      <c r="Q632">
        <v>0</v>
      </c>
      <c r="R632">
        <v>0</v>
      </c>
      <c r="S632" t="s">
        <v>6</v>
      </c>
      <c r="T632">
        <v>32.533867999999998</v>
      </c>
      <c r="U632">
        <v>0.13531799999999999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1.5720999999999999E-2</v>
      </c>
      <c r="AD632">
        <v>4.1E-5</v>
      </c>
      <c r="AE632" t="s">
        <v>10</v>
      </c>
      <c r="AF632">
        <v>0</v>
      </c>
      <c r="AG632">
        <v>0</v>
      </c>
      <c r="AH632" t="s">
        <v>11</v>
      </c>
      <c r="AI632">
        <v>0.98168800000000001</v>
      </c>
      <c r="AJ632">
        <v>1.1E-5</v>
      </c>
      <c r="AK632" t="s">
        <v>12</v>
      </c>
      <c r="AL632">
        <v>0</v>
      </c>
      <c r="AM632">
        <v>0</v>
      </c>
    </row>
    <row r="633" spans="1:39" x14ac:dyDescent="0.25">
      <c r="A633" t="s">
        <v>149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600.51697899999999</v>
      </c>
      <c r="I633">
        <v>135.18938600000001</v>
      </c>
      <c r="J633" t="s">
        <v>3</v>
      </c>
      <c r="K633">
        <v>590.75089800000001</v>
      </c>
      <c r="L633">
        <v>122.777316</v>
      </c>
      <c r="M633" t="s">
        <v>4</v>
      </c>
      <c r="N633">
        <v>26.704712000000001</v>
      </c>
      <c r="O633">
        <v>0.46538800000000002</v>
      </c>
      <c r="P633" t="s">
        <v>5</v>
      </c>
      <c r="Q633">
        <v>0</v>
      </c>
      <c r="R633">
        <v>0</v>
      </c>
      <c r="S633" t="s">
        <v>6</v>
      </c>
      <c r="T633">
        <v>35.485252000000003</v>
      </c>
      <c r="U633">
        <v>0.157641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1.5292E-2</v>
      </c>
      <c r="AD633">
        <v>3.8999999999999999E-5</v>
      </c>
      <c r="AE633" t="s">
        <v>10</v>
      </c>
      <c r="AF633">
        <v>0</v>
      </c>
      <c r="AG633">
        <v>0</v>
      </c>
      <c r="AH633" t="s">
        <v>11</v>
      </c>
      <c r="AI633">
        <v>0.98195200000000005</v>
      </c>
      <c r="AJ633">
        <v>1.2999999999999999E-5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149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650.42310999999995</v>
      </c>
      <c r="I634">
        <v>173.174992</v>
      </c>
      <c r="J634" t="s">
        <v>3</v>
      </c>
      <c r="K634">
        <v>639.84310900000003</v>
      </c>
      <c r="L634">
        <v>157.842411</v>
      </c>
      <c r="M634" t="s">
        <v>4</v>
      </c>
      <c r="N634">
        <v>28.923755</v>
      </c>
      <c r="O634">
        <v>0.54585600000000001</v>
      </c>
      <c r="P634" t="s">
        <v>5</v>
      </c>
      <c r="Q634">
        <v>0</v>
      </c>
      <c r="R634">
        <v>0</v>
      </c>
      <c r="S634" t="s">
        <v>6</v>
      </c>
      <c r="T634">
        <v>38.459781</v>
      </c>
      <c r="U634">
        <v>0.25283099999999997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1.4977000000000001E-2</v>
      </c>
      <c r="AD634">
        <v>3.6000000000000001E-5</v>
      </c>
      <c r="AE634" t="s">
        <v>10</v>
      </c>
      <c r="AF634">
        <v>0</v>
      </c>
      <c r="AG634">
        <v>0</v>
      </c>
      <c r="AH634" t="s">
        <v>11</v>
      </c>
      <c r="AI634">
        <v>0.98221199999999997</v>
      </c>
      <c r="AJ634">
        <v>1.5999999999999999E-5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149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700.80905800000005</v>
      </c>
      <c r="I635">
        <v>201.335103</v>
      </c>
      <c r="J635" t="s">
        <v>3</v>
      </c>
      <c r="K635">
        <v>689.42497100000003</v>
      </c>
      <c r="L635">
        <v>183.77670800000001</v>
      </c>
      <c r="M635" t="s">
        <v>4</v>
      </c>
      <c r="N635">
        <v>31.143394000000001</v>
      </c>
      <c r="O635">
        <v>0.61183299999999996</v>
      </c>
      <c r="P635" t="s">
        <v>5</v>
      </c>
      <c r="Q635">
        <v>0</v>
      </c>
      <c r="R635">
        <v>0</v>
      </c>
      <c r="S635" t="s">
        <v>6</v>
      </c>
      <c r="T635">
        <v>41.431696000000002</v>
      </c>
      <c r="U635">
        <v>0.34470699999999999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1.4308E-2</v>
      </c>
      <c r="AD635">
        <v>3.0000000000000001E-5</v>
      </c>
      <c r="AE635" t="s">
        <v>10</v>
      </c>
      <c r="AF635">
        <v>0</v>
      </c>
      <c r="AG635">
        <v>0</v>
      </c>
      <c r="AH635" t="s">
        <v>11</v>
      </c>
      <c r="AI635">
        <v>0.98222799999999999</v>
      </c>
      <c r="AJ635">
        <v>1.5999999999999999E-5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149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750.42597999999998</v>
      </c>
      <c r="I636">
        <v>232.886777</v>
      </c>
      <c r="J636" t="s">
        <v>3</v>
      </c>
      <c r="K636">
        <v>738.24340700000005</v>
      </c>
      <c r="L636">
        <v>213.304621</v>
      </c>
      <c r="M636" t="s">
        <v>4</v>
      </c>
      <c r="N636">
        <v>33.356248000000001</v>
      </c>
      <c r="O636">
        <v>0.68244800000000005</v>
      </c>
      <c r="P636" t="s">
        <v>5</v>
      </c>
      <c r="Q636">
        <v>0</v>
      </c>
      <c r="R636">
        <v>0</v>
      </c>
      <c r="S636" t="s">
        <v>6</v>
      </c>
      <c r="T636">
        <v>44.389308</v>
      </c>
      <c r="U636">
        <v>0.398283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1.396E-2</v>
      </c>
      <c r="AD636">
        <v>2.5999999999999998E-5</v>
      </c>
      <c r="AE636" t="s">
        <v>10</v>
      </c>
      <c r="AF636">
        <v>0</v>
      </c>
      <c r="AG636">
        <v>0</v>
      </c>
      <c r="AH636" t="s">
        <v>11</v>
      </c>
      <c r="AI636">
        <v>0.98224</v>
      </c>
      <c r="AJ636">
        <v>1.5999999999999999E-5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149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799.95864400000005</v>
      </c>
      <c r="I637">
        <v>252.62643499999999</v>
      </c>
      <c r="J637" t="s">
        <v>3</v>
      </c>
      <c r="K637">
        <v>786.98014599999999</v>
      </c>
      <c r="L637">
        <v>231.484466</v>
      </c>
      <c r="M637" t="s">
        <v>4</v>
      </c>
      <c r="N637">
        <v>35.559502999999999</v>
      </c>
      <c r="O637">
        <v>0.74880999999999998</v>
      </c>
      <c r="P637" t="s">
        <v>5</v>
      </c>
      <c r="Q637">
        <v>0</v>
      </c>
      <c r="R637">
        <v>0</v>
      </c>
      <c r="S637" t="s">
        <v>6</v>
      </c>
      <c r="T637">
        <v>47.351089999999999</v>
      </c>
      <c r="U637">
        <v>0.43304399999999998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1.3717E-2</v>
      </c>
      <c r="AD637">
        <v>2.1999999999999999E-5</v>
      </c>
      <c r="AE637" t="s">
        <v>10</v>
      </c>
      <c r="AF637">
        <v>0</v>
      </c>
      <c r="AG637">
        <v>0</v>
      </c>
      <c r="AH637" t="s">
        <v>11</v>
      </c>
      <c r="AI637">
        <v>0.98251900000000003</v>
      </c>
      <c r="AJ637">
        <v>1.7E-5</v>
      </c>
      <c r="AK637" t="s">
        <v>12</v>
      </c>
      <c r="AL637">
        <v>0</v>
      </c>
      <c r="AM637">
        <v>0</v>
      </c>
    </row>
    <row r="638" spans="1:39" x14ac:dyDescent="0.25">
      <c r="A638" t="s">
        <v>149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849.62858800000004</v>
      </c>
      <c r="I638">
        <v>271.32827200000003</v>
      </c>
      <c r="J638" t="s">
        <v>3</v>
      </c>
      <c r="K638">
        <v>835.84751600000004</v>
      </c>
      <c r="L638">
        <v>248.82422</v>
      </c>
      <c r="M638" t="s">
        <v>4</v>
      </c>
      <c r="N638">
        <v>37.761519999999997</v>
      </c>
      <c r="O638">
        <v>0.79700199999999999</v>
      </c>
      <c r="P638" t="s">
        <v>5</v>
      </c>
      <c r="Q638">
        <v>0</v>
      </c>
      <c r="R638">
        <v>0</v>
      </c>
      <c r="S638" t="s">
        <v>6</v>
      </c>
      <c r="T638">
        <v>50.304822000000001</v>
      </c>
      <c r="U638">
        <v>0.45263900000000001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1.3589E-2</v>
      </c>
      <c r="AD638">
        <v>1.9000000000000001E-5</v>
      </c>
      <c r="AE638" t="s">
        <v>10</v>
      </c>
      <c r="AF638">
        <v>0</v>
      </c>
      <c r="AG638">
        <v>0</v>
      </c>
      <c r="AH638" t="s">
        <v>11</v>
      </c>
      <c r="AI638">
        <v>0.98256100000000002</v>
      </c>
      <c r="AJ638">
        <v>1.7E-5</v>
      </c>
      <c r="AK638" t="s">
        <v>12</v>
      </c>
      <c r="AL638">
        <v>0</v>
      </c>
      <c r="AM638">
        <v>0</v>
      </c>
    </row>
    <row r="639" spans="1:39" x14ac:dyDescent="0.25">
      <c r="A639" t="s">
        <v>149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899.421469</v>
      </c>
      <c r="I639">
        <v>290.00694499999997</v>
      </c>
      <c r="J639" t="s">
        <v>3</v>
      </c>
      <c r="K639">
        <v>884.84197900000004</v>
      </c>
      <c r="L639">
        <v>265.75320900000003</v>
      </c>
      <c r="M639" t="s">
        <v>4</v>
      </c>
      <c r="N639">
        <v>39.971688</v>
      </c>
      <c r="O639">
        <v>0.84807600000000005</v>
      </c>
      <c r="P639" t="s">
        <v>5</v>
      </c>
      <c r="Q639">
        <v>0</v>
      </c>
      <c r="R639">
        <v>0</v>
      </c>
      <c r="S639" t="s">
        <v>6</v>
      </c>
      <c r="T639">
        <v>53.248941000000002</v>
      </c>
      <c r="U639">
        <v>0.48705500000000002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1.3396999999999999E-2</v>
      </c>
      <c r="AD639">
        <v>1.9000000000000001E-5</v>
      </c>
      <c r="AE639" t="s">
        <v>10</v>
      </c>
      <c r="AF639">
        <v>0</v>
      </c>
      <c r="AG639">
        <v>0</v>
      </c>
      <c r="AH639" t="s">
        <v>11</v>
      </c>
      <c r="AI639">
        <v>0.98257000000000005</v>
      </c>
      <c r="AJ639">
        <v>1.7E-5</v>
      </c>
      <c r="AK639" t="s">
        <v>12</v>
      </c>
      <c r="AL639">
        <v>0</v>
      </c>
      <c r="AM639">
        <v>0</v>
      </c>
    </row>
    <row r="640" spans="1:39" x14ac:dyDescent="0.25">
      <c r="A640" t="s">
        <v>149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949.58058200000005</v>
      </c>
      <c r="I640">
        <v>305.75313</v>
      </c>
      <c r="J640" t="s">
        <v>3</v>
      </c>
      <c r="K640">
        <v>934.18051600000001</v>
      </c>
      <c r="L640">
        <v>280.16737899999998</v>
      </c>
      <c r="M640" t="s">
        <v>4</v>
      </c>
      <c r="N640">
        <v>42.190193999999998</v>
      </c>
      <c r="O640">
        <v>0.89103100000000002</v>
      </c>
      <c r="P640" t="s">
        <v>5</v>
      </c>
      <c r="Q640">
        <v>0</v>
      </c>
      <c r="R640">
        <v>0</v>
      </c>
      <c r="S640" t="s">
        <v>6</v>
      </c>
      <c r="T640">
        <v>56.175877999999997</v>
      </c>
      <c r="U640">
        <v>0.52034800000000003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1.3354E-2</v>
      </c>
      <c r="AD640">
        <v>1.9000000000000001E-5</v>
      </c>
      <c r="AE640" t="s">
        <v>10</v>
      </c>
      <c r="AF640">
        <v>0</v>
      </c>
      <c r="AG640">
        <v>0</v>
      </c>
      <c r="AH640" t="s">
        <v>11</v>
      </c>
      <c r="AI640">
        <v>0.98258199999999996</v>
      </c>
      <c r="AJ640">
        <v>1.7E-5</v>
      </c>
      <c r="AK640" t="s">
        <v>12</v>
      </c>
      <c r="AL640">
        <v>0</v>
      </c>
      <c r="AM640">
        <v>0</v>
      </c>
    </row>
    <row r="641" spans="1:39" x14ac:dyDescent="0.25">
      <c r="A641" t="s">
        <v>149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999.79062999999996</v>
      </c>
      <c r="I641">
        <v>337.65256099999999</v>
      </c>
      <c r="J641" t="s">
        <v>3</v>
      </c>
      <c r="K641">
        <v>983.571012</v>
      </c>
      <c r="L641">
        <v>309.99158399999999</v>
      </c>
      <c r="M641" t="s">
        <v>4</v>
      </c>
      <c r="N641">
        <v>44.427557999999998</v>
      </c>
      <c r="O641">
        <v>0.98124800000000001</v>
      </c>
      <c r="P641" t="s">
        <v>5</v>
      </c>
      <c r="Q641">
        <v>0</v>
      </c>
      <c r="R641">
        <v>0</v>
      </c>
      <c r="S641" t="s">
        <v>6</v>
      </c>
      <c r="T641">
        <v>59.133403999999999</v>
      </c>
      <c r="U641">
        <v>0.58425800000000006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1.3244000000000001E-2</v>
      </c>
      <c r="AD641">
        <v>1.7E-5</v>
      </c>
      <c r="AE641" t="s">
        <v>10</v>
      </c>
      <c r="AF641">
        <v>0</v>
      </c>
      <c r="AG641">
        <v>0</v>
      </c>
      <c r="AH641" t="s">
        <v>11</v>
      </c>
      <c r="AI641">
        <v>0.98259099999999999</v>
      </c>
      <c r="AJ641">
        <v>1.7E-5</v>
      </c>
      <c r="AK641" t="s">
        <v>12</v>
      </c>
      <c r="AL641">
        <v>0</v>
      </c>
      <c r="AM641">
        <v>0</v>
      </c>
    </row>
    <row r="642" spans="1:39" x14ac:dyDescent="0.25">
      <c r="A642" t="s">
        <v>150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55.319026000000001</v>
      </c>
      <c r="I642">
        <v>6.8912079999999998</v>
      </c>
      <c r="J642" t="s">
        <v>3</v>
      </c>
      <c r="K642">
        <v>54.425452999999997</v>
      </c>
      <c r="L642">
        <v>6.4407129999999997</v>
      </c>
      <c r="M642" t="s">
        <v>4</v>
      </c>
      <c r="N642">
        <v>2.2480799999999999</v>
      </c>
      <c r="O642">
        <v>2.5707000000000001E-2</v>
      </c>
      <c r="P642" t="s">
        <v>5</v>
      </c>
      <c r="Q642">
        <v>8.9320109999999993</v>
      </c>
      <c r="R642">
        <v>0.318332</v>
      </c>
      <c r="S642" t="s">
        <v>6</v>
      </c>
      <c r="T642">
        <v>3.1070829999999998</v>
      </c>
      <c r="U642">
        <v>1.0307E-2</v>
      </c>
      <c r="V642" t="s">
        <v>7</v>
      </c>
      <c r="W642">
        <v>1.268824</v>
      </c>
      <c r="X642">
        <v>2.7229E-2</v>
      </c>
      <c r="Y642" t="s">
        <v>8</v>
      </c>
      <c r="Z642">
        <v>3.2390509999999999</v>
      </c>
      <c r="AA642">
        <v>0.13438800000000001</v>
      </c>
      <c r="AB642" t="s">
        <v>9</v>
      </c>
      <c r="AC642">
        <v>42.306189000000003</v>
      </c>
      <c r="AD642">
        <v>3.5167989999999998</v>
      </c>
      <c r="AE642" t="s">
        <v>10</v>
      </c>
      <c r="AF642">
        <v>2.7099999999999999E-2</v>
      </c>
      <c r="AG642">
        <v>2.8E-5</v>
      </c>
      <c r="AH642" t="s">
        <v>11</v>
      </c>
      <c r="AI642">
        <v>0.97408700000000004</v>
      </c>
      <c r="AJ642">
        <v>6.9999999999999994E-5</v>
      </c>
      <c r="AK642" t="s">
        <v>12</v>
      </c>
      <c r="AL642">
        <v>0</v>
      </c>
      <c r="AM642">
        <v>0</v>
      </c>
    </row>
    <row r="643" spans="1:39" x14ac:dyDescent="0.25">
      <c r="A643" t="s">
        <v>150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109.84990999999999</v>
      </c>
      <c r="I643">
        <v>13.275605000000001</v>
      </c>
      <c r="J643" t="s">
        <v>3</v>
      </c>
      <c r="K643">
        <v>108.099602</v>
      </c>
      <c r="L643">
        <v>12.438712000000001</v>
      </c>
      <c r="M643" t="s">
        <v>4</v>
      </c>
      <c r="N643">
        <v>4.4877260000000003</v>
      </c>
      <c r="O643">
        <v>5.2887999999999998E-2</v>
      </c>
      <c r="P643" t="s">
        <v>5</v>
      </c>
      <c r="Q643">
        <v>17.648959999999999</v>
      </c>
      <c r="R643">
        <v>0.65440600000000004</v>
      </c>
      <c r="S643" t="s">
        <v>6</v>
      </c>
      <c r="T643">
        <v>6.2078369999999996</v>
      </c>
      <c r="U643">
        <v>1.9646E-2</v>
      </c>
      <c r="V643" t="s">
        <v>7</v>
      </c>
      <c r="W643">
        <v>2.515844</v>
      </c>
      <c r="X643">
        <v>2.8157999999999999E-2</v>
      </c>
      <c r="Y643" t="s">
        <v>8</v>
      </c>
      <c r="Z643">
        <v>6.298559</v>
      </c>
      <c r="AA643">
        <v>0.37674099999999999</v>
      </c>
      <c r="AB643" t="s">
        <v>9</v>
      </c>
      <c r="AC643">
        <v>84.098405999999997</v>
      </c>
      <c r="AD643">
        <v>7.2205310000000003</v>
      </c>
      <c r="AE643" t="s">
        <v>10</v>
      </c>
      <c r="AF643">
        <v>2.3785000000000001E-2</v>
      </c>
      <c r="AG643">
        <v>4.6E-5</v>
      </c>
      <c r="AH643" t="s">
        <v>11</v>
      </c>
      <c r="AI643">
        <v>0.978271</v>
      </c>
      <c r="AJ643">
        <v>2.0000000000000002E-5</v>
      </c>
      <c r="AK643" t="s">
        <v>12</v>
      </c>
      <c r="AL643">
        <v>0</v>
      </c>
      <c r="AM643">
        <v>0</v>
      </c>
    </row>
    <row r="644" spans="1:39" x14ac:dyDescent="0.25">
      <c r="A644" t="s">
        <v>150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164.85182699999999</v>
      </c>
      <c r="I644">
        <v>15.442634</v>
      </c>
      <c r="J644" t="s">
        <v>3</v>
      </c>
      <c r="K644">
        <v>162.23023900000001</v>
      </c>
      <c r="L644">
        <v>14.381167</v>
      </c>
      <c r="M644" t="s">
        <v>4</v>
      </c>
      <c r="N644">
        <v>6.7307680000000003</v>
      </c>
      <c r="O644">
        <v>8.2945000000000005E-2</v>
      </c>
      <c r="P644" t="s">
        <v>5</v>
      </c>
      <c r="Q644">
        <v>26.443576</v>
      </c>
      <c r="R644">
        <v>0.99568000000000001</v>
      </c>
      <c r="S644" t="s">
        <v>6</v>
      </c>
      <c r="T644">
        <v>9.3276459999999997</v>
      </c>
      <c r="U644">
        <v>3.1611E-2</v>
      </c>
      <c r="V644" t="s">
        <v>7</v>
      </c>
      <c r="W644">
        <v>3.7734770000000002</v>
      </c>
      <c r="X644">
        <v>2.7826E-2</v>
      </c>
      <c r="Y644" t="s">
        <v>8</v>
      </c>
      <c r="Z644">
        <v>9.400112</v>
      </c>
      <c r="AA644">
        <v>0.65510299999999999</v>
      </c>
      <c r="AB644" t="s">
        <v>9</v>
      </c>
      <c r="AC644">
        <v>126.262775</v>
      </c>
      <c r="AD644">
        <v>7.9601800000000003</v>
      </c>
      <c r="AE644" t="s">
        <v>10</v>
      </c>
      <c r="AF644">
        <v>2.239E-2</v>
      </c>
      <c r="AG644">
        <v>5.1999999999999997E-5</v>
      </c>
      <c r="AH644" t="s">
        <v>11</v>
      </c>
      <c r="AI644">
        <v>0.97979499999999997</v>
      </c>
      <c r="AJ644">
        <v>9.0000000000000002E-6</v>
      </c>
      <c r="AK644" t="s">
        <v>12</v>
      </c>
      <c r="AL644">
        <v>0</v>
      </c>
      <c r="AM644">
        <v>0</v>
      </c>
    </row>
    <row r="645" spans="1:39" x14ac:dyDescent="0.25">
      <c r="A645" t="s">
        <v>150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219.86125699999999</v>
      </c>
      <c r="I645">
        <v>23.610250000000001</v>
      </c>
      <c r="J645" t="s">
        <v>3</v>
      </c>
      <c r="K645">
        <v>216.36363900000001</v>
      </c>
      <c r="L645">
        <v>21.96576</v>
      </c>
      <c r="M645" t="s">
        <v>4</v>
      </c>
      <c r="N645">
        <v>8.9996100000000006</v>
      </c>
      <c r="O645">
        <v>0.14044699999999999</v>
      </c>
      <c r="P645" t="s">
        <v>5</v>
      </c>
      <c r="Q645">
        <v>35.311608999999997</v>
      </c>
      <c r="R645">
        <v>1.4346449999999999</v>
      </c>
      <c r="S645" t="s">
        <v>6</v>
      </c>
      <c r="T645">
        <v>12.456556000000001</v>
      </c>
      <c r="U645">
        <v>4.7018999999999998E-2</v>
      </c>
      <c r="V645" t="s">
        <v>7</v>
      </c>
      <c r="W645">
        <v>5.0364069999999996</v>
      </c>
      <c r="X645">
        <v>2.7501000000000001E-2</v>
      </c>
      <c r="Y645" t="s">
        <v>8</v>
      </c>
      <c r="Z645">
        <v>12.557437</v>
      </c>
      <c r="AA645">
        <v>0.95589599999999997</v>
      </c>
      <c r="AB645" t="s">
        <v>9</v>
      </c>
      <c r="AC645">
        <v>168.32690199999999</v>
      </c>
      <c r="AD645">
        <v>12.345461</v>
      </c>
      <c r="AE645" t="s">
        <v>10</v>
      </c>
      <c r="AF645">
        <v>2.1503000000000001E-2</v>
      </c>
      <c r="AG645">
        <v>5.3000000000000001E-5</v>
      </c>
      <c r="AH645" t="s">
        <v>11</v>
      </c>
      <c r="AI645">
        <v>0.98031199999999996</v>
      </c>
      <c r="AJ645">
        <v>3.9999999999999998E-6</v>
      </c>
      <c r="AK645" t="s">
        <v>12</v>
      </c>
      <c r="AL645">
        <v>0</v>
      </c>
      <c r="AM645">
        <v>0</v>
      </c>
    </row>
    <row r="646" spans="1:39" x14ac:dyDescent="0.25">
      <c r="A646" t="s">
        <v>150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274.95619599999998</v>
      </c>
      <c r="I646">
        <v>31.846817999999999</v>
      </c>
      <c r="J646" t="s">
        <v>3</v>
      </c>
      <c r="K646">
        <v>270.58251799999999</v>
      </c>
      <c r="L646">
        <v>29.544315999999998</v>
      </c>
      <c r="M646" t="s">
        <v>4</v>
      </c>
      <c r="N646">
        <v>11.251022000000001</v>
      </c>
      <c r="O646">
        <v>0.18984500000000001</v>
      </c>
      <c r="P646" t="s">
        <v>5</v>
      </c>
      <c r="Q646">
        <v>44.173493000000001</v>
      </c>
      <c r="R646">
        <v>1.8993329999999999</v>
      </c>
      <c r="S646" t="s">
        <v>6</v>
      </c>
      <c r="T646">
        <v>15.585353</v>
      </c>
      <c r="U646">
        <v>5.8775000000000001E-2</v>
      </c>
      <c r="V646" t="s">
        <v>7</v>
      </c>
      <c r="W646">
        <v>6.3066170000000001</v>
      </c>
      <c r="X646">
        <v>2.9329000000000001E-2</v>
      </c>
      <c r="Y646" t="s">
        <v>8</v>
      </c>
      <c r="Z646">
        <v>15.701853</v>
      </c>
      <c r="AA646">
        <v>1.287363</v>
      </c>
      <c r="AB646" t="s">
        <v>9</v>
      </c>
      <c r="AC646">
        <v>210.49731299999999</v>
      </c>
      <c r="AD646">
        <v>16.038734000000002</v>
      </c>
      <c r="AE646" t="s">
        <v>10</v>
      </c>
      <c r="AF646">
        <v>2.0018999999999999E-2</v>
      </c>
      <c r="AG646">
        <v>5.5999999999999999E-5</v>
      </c>
      <c r="AH646" t="s">
        <v>11</v>
      </c>
      <c r="AI646">
        <v>0.98063400000000001</v>
      </c>
      <c r="AJ646">
        <v>5.0000000000000004E-6</v>
      </c>
      <c r="AK646" t="s">
        <v>12</v>
      </c>
      <c r="AL646">
        <v>0</v>
      </c>
      <c r="AM646">
        <v>0</v>
      </c>
    </row>
    <row r="647" spans="1:39" x14ac:dyDescent="0.25">
      <c r="A647" t="s">
        <v>150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329.63904200000002</v>
      </c>
      <c r="I647">
        <v>42.271239000000001</v>
      </c>
      <c r="J647" t="s">
        <v>3</v>
      </c>
      <c r="K647">
        <v>324.41120999999998</v>
      </c>
      <c r="L647">
        <v>39.138160999999997</v>
      </c>
      <c r="M647" t="s">
        <v>4</v>
      </c>
      <c r="N647">
        <v>13.487361</v>
      </c>
      <c r="O647">
        <v>0.239651</v>
      </c>
      <c r="P647" t="s">
        <v>5</v>
      </c>
      <c r="Q647">
        <v>53.001291999999999</v>
      </c>
      <c r="R647">
        <v>2.3611430000000002</v>
      </c>
      <c r="S647" t="s">
        <v>6</v>
      </c>
      <c r="T647">
        <v>18.744188999999999</v>
      </c>
      <c r="U647">
        <v>7.5845999999999997E-2</v>
      </c>
      <c r="V647" t="s">
        <v>7</v>
      </c>
      <c r="W647">
        <v>7.5672759999999997</v>
      </c>
      <c r="X647">
        <v>3.526E-2</v>
      </c>
      <c r="Y647" t="s">
        <v>8</v>
      </c>
      <c r="Z647">
        <v>18.789763000000001</v>
      </c>
      <c r="AA647">
        <v>1.5475000000000001</v>
      </c>
      <c r="AB647" t="s">
        <v>9</v>
      </c>
      <c r="AC647">
        <v>252.335894</v>
      </c>
      <c r="AD647">
        <v>21.431196</v>
      </c>
      <c r="AE647" t="s">
        <v>10</v>
      </c>
      <c r="AF647">
        <v>1.8824E-2</v>
      </c>
      <c r="AG647">
        <v>5.1999999999999997E-5</v>
      </c>
      <c r="AH647" t="s">
        <v>11</v>
      </c>
      <c r="AI647">
        <v>0.98078699999999996</v>
      </c>
      <c r="AJ647">
        <v>3.9999999999999998E-6</v>
      </c>
      <c r="AK647" t="s">
        <v>12</v>
      </c>
      <c r="AL647">
        <v>0</v>
      </c>
      <c r="AM647">
        <v>0</v>
      </c>
    </row>
    <row r="648" spans="1:39" x14ac:dyDescent="0.25">
      <c r="A648" t="s">
        <v>150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384.39524399999999</v>
      </c>
      <c r="I648">
        <v>55.988571</v>
      </c>
      <c r="J648" t="s">
        <v>3</v>
      </c>
      <c r="K648">
        <v>378.30855200000002</v>
      </c>
      <c r="L648">
        <v>52.080016000000001</v>
      </c>
      <c r="M648" t="s">
        <v>4</v>
      </c>
      <c r="N648">
        <v>15.714104000000001</v>
      </c>
      <c r="O648">
        <v>0.29923</v>
      </c>
      <c r="P648" t="s">
        <v>5</v>
      </c>
      <c r="Q648">
        <v>61.780194000000002</v>
      </c>
      <c r="R648">
        <v>2.967759</v>
      </c>
      <c r="S648" t="s">
        <v>6</v>
      </c>
      <c r="T648">
        <v>21.880818000000001</v>
      </c>
      <c r="U648">
        <v>9.4666E-2</v>
      </c>
      <c r="V648" t="s">
        <v>7</v>
      </c>
      <c r="W648">
        <v>8.8237579999999998</v>
      </c>
      <c r="X648">
        <v>3.8077E-2</v>
      </c>
      <c r="Y648" t="s">
        <v>8</v>
      </c>
      <c r="Z648">
        <v>21.850569</v>
      </c>
      <c r="AA648">
        <v>1.8846270000000001</v>
      </c>
      <c r="AB648" t="s">
        <v>9</v>
      </c>
      <c r="AC648">
        <v>294.30503700000003</v>
      </c>
      <c r="AD648">
        <v>28.511945999999998</v>
      </c>
      <c r="AE648" t="s">
        <v>10</v>
      </c>
      <c r="AF648">
        <v>1.8651999999999998E-2</v>
      </c>
      <c r="AG648">
        <v>5.1999999999999997E-5</v>
      </c>
      <c r="AH648" t="s">
        <v>11</v>
      </c>
      <c r="AI648">
        <v>0.98122100000000001</v>
      </c>
      <c r="AJ648">
        <v>3.9999999999999998E-6</v>
      </c>
      <c r="AK648" t="s">
        <v>12</v>
      </c>
      <c r="AL648">
        <v>0</v>
      </c>
      <c r="AM648">
        <v>0</v>
      </c>
    </row>
    <row r="649" spans="1:39" x14ac:dyDescent="0.25">
      <c r="A649" t="s">
        <v>150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439.014521</v>
      </c>
      <c r="I649">
        <v>71.110806999999994</v>
      </c>
      <c r="J649" t="s">
        <v>3</v>
      </c>
      <c r="K649">
        <v>432.06953700000003</v>
      </c>
      <c r="L649">
        <v>66.026418000000007</v>
      </c>
      <c r="M649" t="s">
        <v>4</v>
      </c>
      <c r="N649">
        <v>17.940096</v>
      </c>
      <c r="O649">
        <v>0.347636</v>
      </c>
      <c r="P649" t="s">
        <v>5</v>
      </c>
      <c r="Q649">
        <v>70.617186000000004</v>
      </c>
      <c r="R649">
        <v>3.4723169999999999</v>
      </c>
      <c r="S649" t="s">
        <v>6</v>
      </c>
      <c r="T649">
        <v>25.017734000000001</v>
      </c>
      <c r="U649">
        <v>0.11609999999999999</v>
      </c>
      <c r="V649" t="s">
        <v>7</v>
      </c>
      <c r="W649">
        <v>10.089475</v>
      </c>
      <c r="X649">
        <v>4.4101000000000001E-2</v>
      </c>
      <c r="Y649" t="s">
        <v>8</v>
      </c>
      <c r="Z649">
        <v>24.951394000000001</v>
      </c>
      <c r="AA649">
        <v>2.2210209999999999</v>
      </c>
      <c r="AB649" t="s">
        <v>9</v>
      </c>
      <c r="AC649">
        <v>336.09357999999997</v>
      </c>
      <c r="AD649">
        <v>36.973506</v>
      </c>
      <c r="AE649" t="s">
        <v>10</v>
      </c>
      <c r="AF649">
        <v>1.7600000000000001E-2</v>
      </c>
      <c r="AG649">
        <v>5.0000000000000002E-5</v>
      </c>
      <c r="AH649" t="s">
        <v>11</v>
      </c>
      <c r="AI649">
        <v>0.98145000000000004</v>
      </c>
      <c r="AJ649">
        <v>6.0000000000000002E-6</v>
      </c>
      <c r="AK649" t="s">
        <v>12</v>
      </c>
      <c r="AL649">
        <v>0</v>
      </c>
      <c r="AM649">
        <v>0</v>
      </c>
    </row>
    <row r="650" spans="1:39" x14ac:dyDescent="0.25">
      <c r="A650" t="s">
        <v>150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493.62294100000003</v>
      </c>
      <c r="I650">
        <v>83.719594000000001</v>
      </c>
      <c r="J650" t="s">
        <v>3</v>
      </c>
      <c r="K650">
        <v>485.82471099999998</v>
      </c>
      <c r="L650">
        <v>77.561920999999998</v>
      </c>
      <c r="M650" t="s">
        <v>4</v>
      </c>
      <c r="N650">
        <v>20.164197999999999</v>
      </c>
      <c r="O650">
        <v>0.39057999999999998</v>
      </c>
      <c r="P650" t="s">
        <v>5</v>
      </c>
      <c r="Q650">
        <v>79.414286000000004</v>
      </c>
      <c r="R650">
        <v>4.0720780000000003</v>
      </c>
      <c r="S650" t="s">
        <v>6</v>
      </c>
      <c r="T650">
        <v>28.136665000000001</v>
      </c>
      <c r="U650">
        <v>0.13012199999999999</v>
      </c>
      <c r="V650" t="s">
        <v>7</v>
      </c>
      <c r="W650">
        <v>11.345045000000001</v>
      </c>
      <c r="X650">
        <v>5.2509E-2</v>
      </c>
      <c r="Y650" t="s">
        <v>8</v>
      </c>
      <c r="Z650">
        <v>28.032299999999999</v>
      </c>
      <c r="AA650">
        <v>2.5925419999999999</v>
      </c>
      <c r="AB650" t="s">
        <v>9</v>
      </c>
      <c r="AC650">
        <v>377.912555</v>
      </c>
      <c r="AD650">
        <v>44.068660999999999</v>
      </c>
      <c r="AE650" t="s">
        <v>10</v>
      </c>
      <c r="AF650">
        <v>1.6736000000000001E-2</v>
      </c>
      <c r="AG650">
        <v>4.8000000000000001E-5</v>
      </c>
      <c r="AH650" t="s">
        <v>11</v>
      </c>
      <c r="AI650">
        <v>0.98169200000000001</v>
      </c>
      <c r="AJ650">
        <v>6.0000000000000002E-6</v>
      </c>
      <c r="AK650" t="s">
        <v>12</v>
      </c>
      <c r="AL650">
        <v>0</v>
      </c>
      <c r="AM650">
        <v>0</v>
      </c>
    </row>
    <row r="651" spans="1:39" x14ac:dyDescent="0.25">
      <c r="A651" t="s">
        <v>150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548.63736500000005</v>
      </c>
      <c r="I651">
        <v>100.991676</v>
      </c>
      <c r="J651" t="s">
        <v>3</v>
      </c>
      <c r="K651">
        <v>539.96238500000004</v>
      </c>
      <c r="L651">
        <v>93.227344000000002</v>
      </c>
      <c r="M651" t="s">
        <v>4</v>
      </c>
      <c r="N651">
        <v>22.413105000000002</v>
      </c>
      <c r="O651">
        <v>0.46399299999999999</v>
      </c>
      <c r="P651" t="s">
        <v>5</v>
      </c>
      <c r="Q651">
        <v>88.297742</v>
      </c>
      <c r="R651">
        <v>4.8282689999999997</v>
      </c>
      <c r="S651" t="s">
        <v>6</v>
      </c>
      <c r="T651">
        <v>31.286065000000001</v>
      </c>
      <c r="U651">
        <v>0.14907400000000001</v>
      </c>
      <c r="V651" t="s">
        <v>7</v>
      </c>
      <c r="W651">
        <v>12.607409000000001</v>
      </c>
      <c r="X651">
        <v>5.9156E-2</v>
      </c>
      <c r="Y651" t="s">
        <v>8</v>
      </c>
      <c r="Z651">
        <v>31.165839999999999</v>
      </c>
      <c r="AA651">
        <v>3.0711110000000001</v>
      </c>
      <c r="AB651" t="s">
        <v>9</v>
      </c>
      <c r="AC651">
        <v>419.999143</v>
      </c>
      <c r="AD651">
        <v>52.426681000000002</v>
      </c>
      <c r="AE651" t="s">
        <v>10</v>
      </c>
      <c r="AF651">
        <v>1.5956999999999999E-2</v>
      </c>
      <c r="AG651">
        <v>4.1999999999999998E-5</v>
      </c>
      <c r="AH651" t="s">
        <v>11</v>
      </c>
      <c r="AI651">
        <v>0.981823</v>
      </c>
      <c r="AJ651">
        <v>6.0000000000000002E-6</v>
      </c>
      <c r="AK651" t="s">
        <v>12</v>
      </c>
      <c r="AL651">
        <v>0</v>
      </c>
      <c r="AM651">
        <v>0</v>
      </c>
    </row>
    <row r="652" spans="1:39" x14ac:dyDescent="0.25">
      <c r="A652" t="s">
        <v>150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603.35368200000005</v>
      </c>
      <c r="I652">
        <v>121.303726</v>
      </c>
      <c r="J652" t="s">
        <v>3</v>
      </c>
      <c r="K652">
        <v>593.80620499999998</v>
      </c>
      <c r="L652">
        <v>111.873651</v>
      </c>
      <c r="M652" t="s">
        <v>4</v>
      </c>
      <c r="N652">
        <v>24.658176999999998</v>
      </c>
      <c r="O652">
        <v>0.53466400000000003</v>
      </c>
      <c r="P652" t="s">
        <v>5</v>
      </c>
      <c r="Q652">
        <v>97.150431999999995</v>
      </c>
      <c r="R652">
        <v>5.8461999999999996</v>
      </c>
      <c r="S652" t="s">
        <v>6</v>
      </c>
      <c r="T652">
        <v>34.428781000000001</v>
      </c>
      <c r="U652">
        <v>0.18043600000000001</v>
      </c>
      <c r="V652" t="s">
        <v>7</v>
      </c>
      <c r="W652">
        <v>13.857521</v>
      </c>
      <c r="X652">
        <v>6.3436000000000006E-2</v>
      </c>
      <c r="Y652" t="s">
        <v>8</v>
      </c>
      <c r="Z652">
        <v>34.283085</v>
      </c>
      <c r="AA652">
        <v>3.6692520000000002</v>
      </c>
      <c r="AB652" t="s">
        <v>9</v>
      </c>
      <c r="AC652">
        <v>461.83369499999998</v>
      </c>
      <c r="AD652">
        <v>62.894784000000001</v>
      </c>
      <c r="AE652" t="s">
        <v>10</v>
      </c>
      <c r="AF652">
        <v>1.5103E-2</v>
      </c>
      <c r="AG652">
        <v>3.3000000000000003E-5</v>
      </c>
      <c r="AH652" t="s">
        <v>11</v>
      </c>
      <c r="AI652">
        <v>0.98222900000000002</v>
      </c>
      <c r="AJ652">
        <v>1.0000000000000001E-5</v>
      </c>
      <c r="AK652" t="s">
        <v>12</v>
      </c>
      <c r="AL652">
        <v>0</v>
      </c>
      <c r="AM652">
        <v>0</v>
      </c>
    </row>
    <row r="653" spans="1:39" x14ac:dyDescent="0.25">
      <c r="A653" t="s">
        <v>150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658.48332900000003</v>
      </c>
      <c r="I653">
        <v>137.34184099999999</v>
      </c>
      <c r="J653" t="s">
        <v>3</v>
      </c>
      <c r="K653">
        <v>648.06207199999994</v>
      </c>
      <c r="L653">
        <v>126.624897</v>
      </c>
      <c r="M653" t="s">
        <v>4</v>
      </c>
      <c r="N653">
        <v>26.945239000000001</v>
      </c>
      <c r="O653">
        <v>0.59202100000000002</v>
      </c>
      <c r="P653" t="s">
        <v>5</v>
      </c>
      <c r="Q653">
        <v>106.05559100000001</v>
      </c>
      <c r="R653">
        <v>6.5586039999999999</v>
      </c>
      <c r="S653" t="s">
        <v>6</v>
      </c>
      <c r="T653">
        <v>37.552349999999997</v>
      </c>
      <c r="U653">
        <v>0.209229</v>
      </c>
      <c r="V653" t="s">
        <v>7</v>
      </c>
      <c r="W653">
        <v>15.125795999999999</v>
      </c>
      <c r="X653">
        <v>6.5381999999999996E-2</v>
      </c>
      <c r="Y653" t="s">
        <v>8</v>
      </c>
      <c r="Z653">
        <v>37.451345000000003</v>
      </c>
      <c r="AA653">
        <v>4.1443459999999996</v>
      </c>
      <c r="AB653" t="s">
        <v>9</v>
      </c>
      <c r="AC653">
        <v>503.97166700000002</v>
      </c>
      <c r="AD653">
        <v>69.877198000000007</v>
      </c>
      <c r="AE653" t="s">
        <v>10</v>
      </c>
      <c r="AF653">
        <v>1.4416E-2</v>
      </c>
      <c r="AG653">
        <v>2.8E-5</v>
      </c>
      <c r="AH653" t="s">
        <v>11</v>
      </c>
      <c r="AI653">
        <v>0.98224</v>
      </c>
      <c r="AJ653">
        <v>1.0000000000000001E-5</v>
      </c>
      <c r="AK653" t="s">
        <v>12</v>
      </c>
      <c r="AL653">
        <v>0</v>
      </c>
      <c r="AM653">
        <v>0</v>
      </c>
    </row>
    <row r="654" spans="1:39" x14ac:dyDescent="0.25">
      <c r="A654" t="s">
        <v>150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713.42401400000006</v>
      </c>
      <c r="I654">
        <v>151.39764199999999</v>
      </c>
      <c r="J654" t="s">
        <v>3</v>
      </c>
      <c r="K654">
        <v>702.14507300000002</v>
      </c>
      <c r="L654">
        <v>139.55854500000001</v>
      </c>
      <c r="M654" t="s">
        <v>4</v>
      </c>
      <c r="N654">
        <v>29.180054999999999</v>
      </c>
      <c r="O654">
        <v>0.65220400000000001</v>
      </c>
      <c r="P654" t="s">
        <v>5</v>
      </c>
      <c r="Q654">
        <v>114.90931999999999</v>
      </c>
      <c r="R654">
        <v>7.3466670000000001</v>
      </c>
      <c r="S654" t="s">
        <v>6</v>
      </c>
      <c r="T654">
        <v>40.679684000000002</v>
      </c>
      <c r="U654">
        <v>0.240892</v>
      </c>
      <c r="V654" t="s">
        <v>7</v>
      </c>
      <c r="W654">
        <v>16.373922</v>
      </c>
      <c r="X654">
        <v>7.3488999999999999E-2</v>
      </c>
      <c r="Y654" t="s">
        <v>8</v>
      </c>
      <c r="Z654">
        <v>40.558543999999998</v>
      </c>
      <c r="AA654">
        <v>4.7216019999999999</v>
      </c>
      <c r="AB654" t="s">
        <v>9</v>
      </c>
      <c r="AC654">
        <v>546.07111799999996</v>
      </c>
      <c r="AD654">
        <v>76.587164000000001</v>
      </c>
      <c r="AE654" t="s">
        <v>10</v>
      </c>
      <c r="AF654">
        <v>1.3623E-2</v>
      </c>
      <c r="AG654">
        <v>2.1999999999999999E-5</v>
      </c>
      <c r="AH654" t="s">
        <v>11</v>
      </c>
      <c r="AI654">
        <v>0.98224800000000001</v>
      </c>
      <c r="AJ654">
        <v>1.0000000000000001E-5</v>
      </c>
      <c r="AK654" t="s">
        <v>12</v>
      </c>
      <c r="AL654">
        <v>0</v>
      </c>
      <c r="AM654">
        <v>0</v>
      </c>
    </row>
    <row r="655" spans="1:39" x14ac:dyDescent="0.25">
      <c r="A655" t="s">
        <v>150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767.847441</v>
      </c>
      <c r="I655">
        <v>168.772899</v>
      </c>
      <c r="J655" t="s">
        <v>3</v>
      </c>
      <c r="K655">
        <v>755.71826399999998</v>
      </c>
      <c r="L655">
        <v>155.40045499999999</v>
      </c>
      <c r="M655" t="s">
        <v>4</v>
      </c>
      <c r="N655">
        <v>31.394552999999998</v>
      </c>
      <c r="O655">
        <v>0.71415700000000004</v>
      </c>
      <c r="P655" t="s">
        <v>5</v>
      </c>
      <c r="Q655">
        <v>123.680278</v>
      </c>
      <c r="R655">
        <v>8.1672960000000003</v>
      </c>
      <c r="S655" t="s">
        <v>6</v>
      </c>
      <c r="T655">
        <v>43.789493999999998</v>
      </c>
      <c r="U655">
        <v>0.27593499999999999</v>
      </c>
      <c r="V655" t="s">
        <v>7</v>
      </c>
      <c r="W655">
        <v>17.617912</v>
      </c>
      <c r="X655">
        <v>7.9218999999999998E-2</v>
      </c>
      <c r="Y655" t="s">
        <v>8</v>
      </c>
      <c r="Z655">
        <v>43.609912999999999</v>
      </c>
      <c r="AA655">
        <v>5.1437650000000001</v>
      </c>
      <c r="AB655" t="s">
        <v>9</v>
      </c>
      <c r="AC655">
        <v>587.77503899999999</v>
      </c>
      <c r="AD655">
        <v>85.136274</v>
      </c>
      <c r="AE655" t="s">
        <v>10</v>
      </c>
      <c r="AF655">
        <v>1.3332E-2</v>
      </c>
      <c r="AG655">
        <v>2.1999999999999999E-5</v>
      </c>
      <c r="AH655" t="s">
        <v>11</v>
      </c>
      <c r="AI655">
        <v>0.98225099999999999</v>
      </c>
      <c r="AJ655">
        <v>1.0000000000000001E-5</v>
      </c>
      <c r="AK655" t="s">
        <v>12</v>
      </c>
      <c r="AL655">
        <v>0</v>
      </c>
      <c r="AM655">
        <v>0</v>
      </c>
    </row>
    <row r="656" spans="1:39" x14ac:dyDescent="0.25">
      <c r="A656" t="s">
        <v>150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822.45110699999998</v>
      </c>
      <c r="I656">
        <v>184.078936</v>
      </c>
      <c r="J656" t="s">
        <v>3</v>
      </c>
      <c r="K656">
        <v>809.45746499999996</v>
      </c>
      <c r="L656">
        <v>169.28746100000001</v>
      </c>
      <c r="M656" t="s">
        <v>4</v>
      </c>
      <c r="N656">
        <v>33.626596999999997</v>
      </c>
      <c r="O656">
        <v>0.78227599999999997</v>
      </c>
      <c r="P656" t="s">
        <v>5</v>
      </c>
      <c r="Q656">
        <v>132.50015500000001</v>
      </c>
      <c r="R656">
        <v>8.9238300000000006</v>
      </c>
      <c r="S656" t="s">
        <v>6</v>
      </c>
      <c r="T656">
        <v>46.932760999999999</v>
      </c>
      <c r="U656">
        <v>0.28597800000000001</v>
      </c>
      <c r="V656" t="s">
        <v>7</v>
      </c>
      <c r="W656">
        <v>18.866515</v>
      </c>
      <c r="X656">
        <v>8.3281999999999995E-2</v>
      </c>
      <c r="Y656" t="s">
        <v>8</v>
      </c>
      <c r="Z656">
        <v>46.695402000000001</v>
      </c>
      <c r="AA656">
        <v>5.7081330000000001</v>
      </c>
      <c r="AB656" t="s">
        <v>9</v>
      </c>
      <c r="AC656">
        <v>629.55828899999995</v>
      </c>
      <c r="AD656">
        <v>93.103652999999994</v>
      </c>
      <c r="AE656" t="s">
        <v>10</v>
      </c>
      <c r="AF656">
        <v>1.3213000000000001E-2</v>
      </c>
      <c r="AG656">
        <v>2.0999999999999999E-5</v>
      </c>
      <c r="AH656" t="s">
        <v>11</v>
      </c>
      <c r="AI656">
        <v>0.98225399999999996</v>
      </c>
      <c r="AJ656">
        <v>1.0000000000000001E-5</v>
      </c>
      <c r="AK656" t="s">
        <v>12</v>
      </c>
      <c r="AL656">
        <v>0</v>
      </c>
      <c r="AM656">
        <v>0</v>
      </c>
    </row>
    <row r="657" spans="1:39" x14ac:dyDescent="0.25">
      <c r="A657" t="s">
        <v>150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876.98007099999995</v>
      </c>
      <c r="I657">
        <v>198.485694</v>
      </c>
      <c r="J657" t="s">
        <v>3</v>
      </c>
      <c r="K657">
        <v>863.13190799999995</v>
      </c>
      <c r="L657">
        <v>182.47846999999999</v>
      </c>
      <c r="M657" t="s">
        <v>4</v>
      </c>
      <c r="N657">
        <v>35.862391000000002</v>
      </c>
      <c r="O657">
        <v>0.82923199999999997</v>
      </c>
      <c r="P657" t="s">
        <v>5</v>
      </c>
      <c r="Q657">
        <v>141.28555499999999</v>
      </c>
      <c r="R657">
        <v>9.7617840000000005</v>
      </c>
      <c r="S657" t="s">
        <v>6</v>
      </c>
      <c r="T657">
        <v>50.053821999999997</v>
      </c>
      <c r="U657">
        <v>0.31642300000000001</v>
      </c>
      <c r="V657" t="s">
        <v>7</v>
      </c>
      <c r="W657">
        <v>20.109724</v>
      </c>
      <c r="X657">
        <v>8.9441999999999994E-2</v>
      </c>
      <c r="Y657" t="s">
        <v>8</v>
      </c>
      <c r="Z657">
        <v>49.805107999999997</v>
      </c>
      <c r="AA657">
        <v>6.2719740000000002</v>
      </c>
      <c r="AB657" t="s">
        <v>9</v>
      </c>
      <c r="AC657">
        <v>671.28614300000004</v>
      </c>
      <c r="AD657">
        <v>99.856100999999995</v>
      </c>
      <c r="AE657" t="s">
        <v>10</v>
      </c>
      <c r="AF657">
        <v>1.2984000000000001E-2</v>
      </c>
      <c r="AG657">
        <v>2.0000000000000002E-5</v>
      </c>
      <c r="AH657" t="s">
        <v>11</v>
      </c>
      <c r="AI657">
        <v>0.98249200000000003</v>
      </c>
      <c r="AJ657">
        <v>1.2E-5</v>
      </c>
      <c r="AK657" t="s">
        <v>12</v>
      </c>
      <c r="AL657">
        <v>0</v>
      </c>
      <c r="AM657">
        <v>0</v>
      </c>
    </row>
    <row r="658" spans="1:39" x14ac:dyDescent="0.25">
      <c r="A658" t="s">
        <v>150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931.62685699999997</v>
      </c>
      <c r="I658">
        <v>217.290751</v>
      </c>
      <c r="J658" t="s">
        <v>3</v>
      </c>
      <c r="K658">
        <v>916.91998000000001</v>
      </c>
      <c r="L658">
        <v>199.88716199999999</v>
      </c>
      <c r="M658" t="s">
        <v>4</v>
      </c>
      <c r="N658">
        <v>38.090595</v>
      </c>
      <c r="O658">
        <v>0.88302800000000004</v>
      </c>
      <c r="P658" t="s">
        <v>5</v>
      </c>
      <c r="Q658">
        <v>150.08832000000001</v>
      </c>
      <c r="R658">
        <v>10.888806000000001</v>
      </c>
      <c r="S658" t="s">
        <v>6</v>
      </c>
      <c r="T658">
        <v>53.180501</v>
      </c>
      <c r="U658">
        <v>0.335594</v>
      </c>
      <c r="V658" t="s">
        <v>7</v>
      </c>
      <c r="W658">
        <v>21.358260999999999</v>
      </c>
      <c r="X658">
        <v>0.101047</v>
      </c>
      <c r="Y658" t="s">
        <v>8</v>
      </c>
      <c r="Z658">
        <v>52.923501999999999</v>
      </c>
      <c r="AA658">
        <v>6.9009689999999999</v>
      </c>
      <c r="AB658" t="s">
        <v>9</v>
      </c>
      <c r="AC658">
        <v>713.113336</v>
      </c>
      <c r="AD658">
        <v>109.049296</v>
      </c>
      <c r="AE658" t="s">
        <v>10</v>
      </c>
      <c r="AF658">
        <v>1.2841E-2</v>
      </c>
      <c r="AG658">
        <v>2.0000000000000002E-5</v>
      </c>
      <c r="AH658" t="s">
        <v>11</v>
      </c>
      <c r="AI658">
        <v>0.98249500000000001</v>
      </c>
      <c r="AJ658">
        <v>1.2E-5</v>
      </c>
      <c r="AK658" t="s">
        <v>12</v>
      </c>
      <c r="AL658">
        <v>0</v>
      </c>
      <c r="AM658">
        <v>0</v>
      </c>
    </row>
    <row r="659" spans="1:39" x14ac:dyDescent="0.25">
      <c r="A659" t="s">
        <v>150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986.65044699999999</v>
      </c>
      <c r="I659">
        <v>241.70334500000001</v>
      </c>
      <c r="J659" t="s">
        <v>3</v>
      </c>
      <c r="K659">
        <v>971.06777</v>
      </c>
      <c r="L659">
        <v>221.67122499999999</v>
      </c>
      <c r="M659" t="s">
        <v>4</v>
      </c>
      <c r="N659">
        <v>40.332645999999997</v>
      </c>
      <c r="O659">
        <v>0.94938199999999995</v>
      </c>
      <c r="P659" t="s">
        <v>5</v>
      </c>
      <c r="Q659">
        <v>158.91122999999999</v>
      </c>
      <c r="R659">
        <v>11.818785999999999</v>
      </c>
      <c r="S659" t="s">
        <v>6</v>
      </c>
      <c r="T659">
        <v>56.303961999999999</v>
      </c>
      <c r="U659">
        <v>0.34931600000000002</v>
      </c>
      <c r="V659" t="s">
        <v>7</v>
      </c>
      <c r="W659">
        <v>22.609759</v>
      </c>
      <c r="X659">
        <v>0.108941</v>
      </c>
      <c r="Y659" t="s">
        <v>8</v>
      </c>
      <c r="Z659">
        <v>56.051963000000001</v>
      </c>
      <c r="AA659">
        <v>7.5468510000000002</v>
      </c>
      <c r="AB659" t="s">
        <v>9</v>
      </c>
      <c r="AC659">
        <v>755.26134200000001</v>
      </c>
      <c r="AD659">
        <v>121.930513</v>
      </c>
      <c r="AE659" t="s">
        <v>10</v>
      </c>
      <c r="AF659">
        <v>1.2841E-2</v>
      </c>
      <c r="AG659">
        <v>2.0000000000000002E-5</v>
      </c>
      <c r="AH659" t="s">
        <v>11</v>
      </c>
      <c r="AI659">
        <v>0.98272700000000002</v>
      </c>
      <c r="AJ659">
        <v>1.4E-5</v>
      </c>
      <c r="AK659" t="s">
        <v>12</v>
      </c>
      <c r="AL659">
        <v>0</v>
      </c>
      <c r="AM659">
        <v>0</v>
      </c>
    </row>
    <row r="660" spans="1:39" x14ac:dyDescent="0.25">
      <c r="A660" t="s">
        <v>150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1041.4310829999999</v>
      </c>
      <c r="I660">
        <v>267.72569499999997</v>
      </c>
      <c r="J660" t="s">
        <v>3</v>
      </c>
      <c r="K660">
        <v>1024.9908829999999</v>
      </c>
      <c r="L660">
        <v>245.208305</v>
      </c>
      <c r="M660" t="s">
        <v>4</v>
      </c>
      <c r="N660">
        <v>42.565258</v>
      </c>
      <c r="O660">
        <v>1.0449949999999999</v>
      </c>
      <c r="P660" t="s">
        <v>5</v>
      </c>
      <c r="Q660">
        <v>167.706468</v>
      </c>
      <c r="R660">
        <v>13.229784</v>
      </c>
      <c r="S660" t="s">
        <v>6</v>
      </c>
      <c r="T660">
        <v>59.438279999999999</v>
      </c>
      <c r="U660">
        <v>0.37138199999999999</v>
      </c>
      <c r="V660" t="s">
        <v>7</v>
      </c>
      <c r="W660">
        <v>23.857095999999999</v>
      </c>
      <c r="X660">
        <v>0.117411</v>
      </c>
      <c r="Y660" t="s">
        <v>8</v>
      </c>
      <c r="Z660">
        <v>59.153731000000001</v>
      </c>
      <c r="AA660">
        <v>8.4638310000000008</v>
      </c>
      <c r="AB660" t="s">
        <v>9</v>
      </c>
      <c r="AC660">
        <v>797.21993699999996</v>
      </c>
      <c r="AD660">
        <v>133.93771100000001</v>
      </c>
      <c r="AE660" t="s">
        <v>10</v>
      </c>
      <c r="AF660">
        <v>1.2507000000000001E-2</v>
      </c>
      <c r="AG660">
        <v>1.5E-5</v>
      </c>
      <c r="AH660" t="s">
        <v>11</v>
      </c>
      <c r="AI660">
        <v>0.98274099999999998</v>
      </c>
      <c r="AJ660">
        <v>1.4E-5</v>
      </c>
      <c r="AK660" t="s">
        <v>12</v>
      </c>
      <c r="AL660">
        <v>0</v>
      </c>
      <c r="AM660">
        <v>0</v>
      </c>
    </row>
    <row r="661" spans="1:39" x14ac:dyDescent="0.25">
      <c r="A661" t="s">
        <v>150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1095.8938700000001</v>
      </c>
      <c r="I661">
        <v>285.13689499999998</v>
      </c>
      <c r="J661" t="s">
        <v>3</v>
      </c>
      <c r="K661">
        <v>1078.599731</v>
      </c>
      <c r="L661">
        <v>261.49403699999999</v>
      </c>
      <c r="M661" t="s">
        <v>4</v>
      </c>
      <c r="N661">
        <v>44.777743000000001</v>
      </c>
      <c r="O661">
        <v>1.106252</v>
      </c>
      <c r="P661" t="s">
        <v>5</v>
      </c>
      <c r="Q661">
        <v>176.41124099999999</v>
      </c>
      <c r="R661">
        <v>13.938072</v>
      </c>
      <c r="S661" t="s">
        <v>6</v>
      </c>
      <c r="T661">
        <v>62.542157000000003</v>
      </c>
      <c r="U661">
        <v>0.39346100000000001</v>
      </c>
      <c r="V661" t="s">
        <v>7</v>
      </c>
      <c r="W661">
        <v>25.096731999999999</v>
      </c>
      <c r="X661">
        <v>0.12198100000000001</v>
      </c>
      <c r="Y661" t="s">
        <v>8</v>
      </c>
      <c r="Z661">
        <v>62.204237999999997</v>
      </c>
      <c r="AA661">
        <v>8.9292400000000001</v>
      </c>
      <c r="AB661" t="s">
        <v>9</v>
      </c>
      <c r="AC661">
        <v>838.98606600000005</v>
      </c>
      <c r="AD661">
        <v>144.70651799999999</v>
      </c>
      <c r="AE661" t="s">
        <v>10</v>
      </c>
      <c r="AF661">
        <v>1.2234999999999999E-2</v>
      </c>
      <c r="AG661">
        <v>1.2999999999999999E-5</v>
      </c>
      <c r="AH661" t="s">
        <v>11</v>
      </c>
      <c r="AI661">
        <v>0.98274499999999998</v>
      </c>
      <c r="AJ661">
        <v>1.4E-5</v>
      </c>
      <c r="AK661" t="s">
        <v>12</v>
      </c>
      <c r="AL661">
        <v>0</v>
      </c>
      <c r="AM661">
        <v>0</v>
      </c>
    </row>
    <row r="662" spans="1:39" x14ac:dyDescent="0.25">
      <c r="A662" t="s">
        <v>151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152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50.051974000000001</v>
      </c>
      <c r="I682">
        <v>2.5916570000000001</v>
      </c>
      <c r="J682" t="s">
        <v>3</v>
      </c>
      <c r="K682">
        <v>49.240858000000003</v>
      </c>
      <c r="L682">
        <v>2.5656759999999998</v>
      </c>
      <c r="M682" t="s">
        <v>4</v>
      </c>
      <c r="N682">
        <v>2.1726359999999998</v>
      </c>
      <c r="O682">
        <v>1.8469999999999999E-3</v>
      </c>
      <c r="P682" t="s">
        <v>5</v>
      </c>
      <c r="Q682">
        <v>0</v>
      </c>
      <c r="R682">
        <v>0</v>
      </c>
      <c r="S682" t="s">
        <v>6</v>
      </c>
      <c r="T682">
        <v>2.974075</v>
      </c>
      <c r="U682">
        <v>2.4759999999999999E-3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2.7739E-2</v>
      </c>
      <c r="AD682">
        <v>2.8E-5</v>
      </c>
      <c r="AE682" t="s">
        <v>10</v>
      </c>
      <c r="AF682">
        <v>0</v>
      </c>
      <c r="AG682">
        <v>0</v>
      </c>
      <c r="AH682" t="s">
        <v>11</v>
      </c>
      <c r="AI682">
        <v>0.97355599999999998</v>
      </c>
      <c r="AJ682">
        <v>7.2000000000000002E-5</v>
      </c>
      <c r="AK682" t="s">
        <v>12</v>
      </c>
      <c r="AL682">
        <v>0</v>
      </c>
      <c r="AM682">
        <v>0</v>
      </c>
    </row>
    <row r="683" spans="1:39" x14ac:dyDescent="0.25">
      <c r="A683" t="s">
        <v>152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99.782048000000003</v>
      </c>
      <c r="I683">
        <v>3.8084519999999999</v>
      </c>
      <c r="J683" t="s">
        <v>3</v>
      </c>
      <c r="K683">
        <v>98.209087999999994</v>
      </c>
      <c r="L683">
        <v>3.7358730000000002</v>
      </c>
      <c r="M683" t="s">
        <v>4</v>
      </c>
      <c r="N683">
        <v>4.3185359999999999</v>
      </c>
      <c r="O683">
        <v>5.62E-3</v>
      </c>
      <c r="P683" t="s">
        <v>5</v>
      </c>
      <c r="Q683">
        <v>0</v>
      </c>
      <c r="R683">
        <v>0</v>
      </c>
      <c r="S683" t="s">
        <v>6</v>
      </c>
      <c r="T683">
        <v>5.9322169999999996</v>
      </c>
      <c r="U683">
        <v>1.2135999999999999E-2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2.4438999999999999E-2</v>
      </c>
      <c r="AD683">
        <v>5.3999999999999998E-5</v>
      </c>
      <c r="AE683" t="s">
        <v>10</v>
      </c>
      <c r="AF683">
        <v>0</v>
      </c>
      <c r="AG683">
        <v>0</v>
      </c>
      <c r="AH683" t="s">
        <v>11</v>
      </c>
      <c r="AI683">
        <v>0.97787599999999997</v>
      </c>
      <c r="AJ683">
        <v>3.1000000000000001E-5</v>
      </c>
      <c r="AK683" t="s">
        <v>12</v>
      </c>
      <c r="AL683">
        <v>0</v>
      </c>
      <c r="AM683">
        <v>0</v>
      </c>
    </row>
    <row r="684" spans="1:39" x14ac:dyDescent="0.25">
      <c r="A684" t="s">
        <v>152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148.87880200000001</v>
      </c>
      <c r="I684">
        <v>6.5285489999999999</v>
      </c>
      <c r="J684" t="s">
        <v>3</v>
      </c>
      <c r="K684">
        <v>146.549904</v>
      </c>
      <c r="L684">
        <v>6.4217870000000001</v>
      </c>
      <c r="M684" t="s">
        <v>4</v>
      </c>
      <c r="N684">
        <v>6.454243</v>
      </c>
      <c r="O684">
        <v>8.0389999999999993E-3</v>
      </c>
      <c r="P684" t="s">
        <v>5</v>
      </c>
      <c r="Q684">
        <v>0</v>
      </c>
      <c r="R684">
        <v>0</v>
      </c>
      <c r="S684" t="s">
        <v>6</v>
      </c>
      <c r="T684">
        <v>8.887696</v>
      </c>
      <c r="U684">
        <v>1.4813E-2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2.1735999999999998E-2</v>
      </c>
      <c r="AD684">
        <v>6.3E-5</v>
      </c>
      <c r="AE684" t="s">
        <v>10</v>
      </c>
      <c r="AF684">
        <v>0</v>
      </c>
      <c r="AG684">
        <v>0</v>
      </c>
      <c r="AH684" t="s">
        <v>11</v>
      </c>
      <c r="AI684">
        <v>0.97902199999999995</v>
      </c>
      <c r="AJ684">
        <v>2.1999999999999999E-5</v>
      </c>
      <c r="AK684" t="s">
        <v>12</v>
      </c>
      <c r="AL684">
        <v>0</v>
      </c>
      <c r="AM684">
        <v>0</v>
      </c>
    </row>
    <row r="685" spans="1:39" x14ac:dyDescent="0.25">
      <c r="A685" t="s">
        <v>152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197.83287300000001</v>
      </c>
      <c r="I685">
        <v>10.472797999999999</v>
      </c>
      <c r="J685" t="s">
        <v>3</v>
      </c>
      <c r="K685">
        <v>194.75233800000001</v>
      </c>
      <c r="L685">
        <v>10.34674</v>
      </c>
      <c r="M685" t="s">
        <v>4</v>
      </c>
      <c r="N685">
        <v>8.5827290000000005</v>
      </c>
      <c r="O685">
        <v>9.8840000000000004E-3</v>
      </c>
      <c r="P685" t="s">
        <v>5</v>
      </c>
      <c r="Q685">
        <v>0</v>
      </c>
      <c r="R685">
        <v>0</v>
      </c>
      <c r="S685" t="s">
        <v>6</v>
      </c>
      <c r="T685">
        <v>11.843631</v>
      </c>
      <c r="U685">
        <v>2.0192999999999999E-2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2.0448000000000001E-2</v>
      </c>
      <c r="AD685">
        <v>6.0999999999999999E-5</v>
      </c>
      <c r="AE685" t="s">
        <v>10</v>
      </c>
      <c r="AF685">
        <v>0</v>
      </c>
      <c r="AG685">
        <v>0</v>
      </c>
      <c r="AH685" t="s">
        <v>11</v>
      </c>
      <c r="AI685">
        <v>0.98034500000000002</v>
      </c>
      <c r="AJ685">
        <v>1.9999999999999999E-6</v>
      </c>
      <c r="AK685" t="s">
        <v>12</v>
      </c>
      <c r="AL685">
        <v>0</v>
      </c>
      <c r="AM685">
        <v>0</v>
      </c>
    </row>
    <row r="686" spans="1:39" x14ac:dyDescent="0.25">
      <c r="A686" t="s">
        <v>152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247.23833200000001</v>
      </c>
      <c r="I686">
        <v>12.788900999999999</v>
      </c>
      <c r="J686" t="s">
        <v>3</v>
      </c>
      <c r="K686">
        <v>243.401768</v>
      </c>
      <c r="L686">
        <v>12.606266</v>
      </c>
      <c r="M686" t="s">
        <v>4</v>
      </c>
      <c r="N686">
        <v>10.716623999999999</v>
      </c>
      <c r="O686">
        <v>1.3224E-2</v>
      </c>
      <c r="P686" t="s">
        <v>5</v>
      </c>
      <c r="Q686">
        <v>0</v>
      </c>
      <c r="R686">
        <v>0</v>
      </c>
      <c r="S686" t="s">
        <v>6</v>
      </c>
      <c r="T686">
        <v>14.794903</v>
      </c>
      <c r="U686">
        <v>2.5895000000000001E-2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1.9556E-2</v>
      </c>
      <c r="AD686">
        <v>5.8999999999999998E-5</v>
      </c>
      <c r="AE686" t="s">
        <v>10</v>
      </c>
      <c r="AF686">
        <v>0</v>
      </c>
      <c r="AG686">
        <v>0</v>
      </c>
      <c r="AH686" t="s">
        <v>11</v>
      </c>
      <c r="AI686">
        <v>0.98038000000000003</v>
      </c>
      <c r="AJ686">
        <v>1.9999999999999999E-6</v>
      </c>
      <c r="AK686" t="s">
        <v>12</v>
      </c>
      <c r="AL686">
        <v>0</v>
      </c>
      <c r="AM686">
        <v>0</v>
      </c>
    </row>
    <row r="687" spans="1:39" x14ac:dyDescent="0.25">
      <c r="A687" t="s">
        <v>152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296.75350700000001</v>
      </c>
      <c r="I687">
        <v>19.311133999999999</v>
      </c>
      <c r="J687" t="s">
        <v>3</v>
      </c>
      <c r="K687">
        <v>292.15276899999998</v>
      </c>
      <c r="L687">
        <v>18.959115000000001</v>
      </c>
      <c r="M687" t="s">
        <v>4</v>
      </c>
      <c r="N687">
        <v>12.858138</v>
      </c>
      <c r="O687">
        <v>1.6652E-2</v>
      </c>
      <c r="P687" t="s">
        <v>5</v>
      </c>
      <c r="Q687">
        <v>0</v>
      </c>
      <c r="R687">
        <v>0</v>
      </c>
      <c r="S687" t="s">
        <v>6</v>
      </c>
      <c r="T687">
        <v>17.759114</v>
      </c>
      <c r="U687">
        <v>3.3987999999999997E-2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1.8477E-2</v>
      </c>
      <c r="AD687">
        <v>5.3000000000000001E-5</v>
      </c>
      <c r="AE687" t="s">
        <v>10</v>
      </c>
      <c r="AF687">
        <v>0</v>
      </c>
      <c r="AG687">
        <v>0</v>
      </c>
      <c r="AH687" t="s">
        <v>11</v>
      </c>
      <c r="AI687">
        <v>0.98047799999999996</v>
      </c>
      <c r="AJ687">
        <v>1.9999999999999999E-6</v>
      </c>
      <c r="AK687" t="s">
        <v>12</v>
      </c>
      <c r="AL687">
        <v>0</v>
      </c>
      <c r="AM687">
        <v>0</v>
      </c>
    </row>
    <row r="688" spans="1:39" x14ac:dyDescent="0.25">
      <c r="A688" t="s">
        <v>152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346.63604600000002</v>
      </c>
      <c r="I688">
        <v>23.471335</v>
      </c>
      <c r="J688" t="s">
        <v>3</v>
      </c>
      <c r="K688">
        <v>341.25816900000001</v>
      </c>
      <c r="L688">
        <v>22.990964000000002</v>
      </c>
      <c r="M688" t="s">
        <v>4</v>
      </c>
      <c r="N688">
        <v>15.021812000000001</v>
      </c>
      <c r="O688">
        <v>2.0301E-2</v>
      </c>
      <c r="P688" t="s">
        <v>5</v>
      </c>
      <c r="Q688">
        <v>0</v>
      </c>
      <c r="R688">
        <v>0</v>
      </c>
      <c r="S688" t="s">
        <v>6</v>
      </c>
      <c r="T688">
        <v>20.715996000000001</v>
      </c>
      <c r="U688">
        <v>3.5770999999999997E-2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1.7663999999999999E-2</v>
      </c>
      <c r="AD688">
        <v>5.0000000000000002E-5</v>
      </c>
      <c r="AE688" t="s">
        <v>10</v>
      </c>
      <c r="AF688">
        <v>0</v>
      </c>
      <c r="AG688">
        <v>0</v>
      </c>
      <c r="AH688" t="s">
        <v>11</v>
      </c>
      <c r="AI688">
        <v>0.98057000000000005</v>
      </c>
      <c r="AJ688">
        <v>1.9999999999999999E-6</v>
      </c>
      <c r="AK688" t="s">
        <v>12</v>
      </c>
      <c r="AL688">
        <v>0</v>
      </c>
      <c r="AM688">
        <v>0</v>
      </c>
    </row>
    <row r="689" spans="1:39" x14ac:dyDescent="0.25">
      <c r="A689" t="s">
        <v>152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396.187117</v>
      </c>
      <c r="I689">
        <v>25.332511</v>
      </c>
      <c r="J689" t="s">
        <v>3</v>
      </c>
      <c r="K689">
        <v>390.036181</v>
      </c>
      <c r="L689">
        <v>24.787431999999999</v>
      </c>
      <c r="M689" t="s">
        <v>4</v>
      </c>
      <c r="N689">
        <v>17.176134999999999</v>
      </c>
      <c r="O689">
        <v>2.2192E-2</v>
      </c>
      <c r="P689" t="s">
        <v>5</v>
      </c>
      <c r="Q689">
        <v>0</v>
      </c>
      <c r="R689">
        <v>0</v>
      </c>
      <c r="S689" t="s">
        <v>6</v>
      </c>
      <c r="T689">
        <v>23.676376999999999</v>
      </c>
      <c r="U689">
        <v>4.3649E-2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1.7267000000000001E-2</v>
      </c>
      <c r="AD689">
        <v>5.0000000000000002E-5</v>
      </c>
      <c r="AE689" t="s">
        <v>10</v>
      </c>
      <c r="AF689">
        <v>0</v>
      </c>
      <c r="AG689">
        <v>0</v>
      </c>
      <c r="AH689" t="s">
        <v>11</v>
      </c>
      <c r="AI689">
        <v>0.98081399999999996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152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445.257363</v>
      </c>
      <c r="I690">
        <v>25.670297999999999</v>
      </c>
      <c r="J690" t="s">
        <v>3</v>
      </c>
      <c r="K690">
        <v>438.34644800000001</v>
      </c>
      <c r="L690">
        <v>25.119035</v>
      </c>
      <c r="M690" t="s">
        <v>4</v>
      </c>
      <c r="N690">
        <v>19.31596</v>
      </c>
      <c r="O690">
        <v>2.6159000000000002E-2</v>
      </c>
      <c r="P690" t="s">
        <v>5</v>
      </c>
      <c r="Q690">
        <v>0</v>
      </c>
      <c r="R690">
        <v>0</v>
      </c>
      <c r="S690" t="s">
        <v>6</v>
      </c>
      <c r="T690">
        <v>26.627122</v>
      </c>
      <c r="U690">
        <v>5.0469E-2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1.7024000000000001E-2</v>
      </c>
      <c r="AD690">
        <v>4.6999999999999997E-5</v>
      </c>
      <c r="AE690" t="s">
        <v>10</v>
      </c>
      <c r="AF690">
        <v>0</v>
      </c>
      <c r="AG690">
        <v>0</v>
      </c>
      <c r="AH690" t="s">
        <v>11</v>
      </c>
      <c r="AI690">
        <v>0.98084000000000005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152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494.48553500000003</v>
      </c>
      <c r="I691">
        <v>29.321815999999998</v>
      </c>
      <c r="J691" t="s">
        <v>3</v>
      </c>
      <c r="K691">
        <v>486.81480800000003</v>
      </c>
      <c r="L691">
        <v>28.667580000000001</v>
      </c>
      <c r="M691" t="s">
        <v>4</v>
      </c>
      <c r="N691">
        <v>21.453171000000001</v>
      </c>
      <c r="O691">
        <v>3.1364999999999997E-2</v>
      </c>
      <c r="P691" t="s">
        <v>5</v>
      </c>
      <c r="Q691">
        <v>0</v>
      </c>
      <c r="R691">
        <v>0</v>
      </c>
      <c r="S691" t="s">
        <v>6</v>
      </c>
      <c r="T691">
        <v>29.56561</v>
      </c>
      <c r="U691">
        <v>5.6896000000000002E-2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1.6910000000000001E-2</v>
      </c>
      <c r="AD691">
        <v>4.5000000000000003E-5</v>
      </c>
      <c r="AE691" t="s">
        <v>10</v>
      </c>
      <c r="AF691">
        <v>0</v>
      </c>
      <c r="AG691">
        <v>0</v>
      </c>
      <c r="AH691" t="s">
        <v>11</v>
      </c>
      <c r="AI691">
        <v>0.98097000000000001</v>
      </c>
      <c r="AJ691">
        <v>9.9999999999999995E-7</v>
      </c>
      <c r="AK691" t="s">
        <v>12</v>
      </c>
      <c r="AL691">
        <v>0</v>
      </c>
      <c r="AM691">
        <v>0</v>
      </c>
    </row>
    <row r="692" spans="1:39" x14ac:dyDescent="0.25">
      <c r="A692" t="s">
        <v>152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544.13662399999998</v>
      </c>
      <c r="I692">
        <v>32.187609999999999</v>
      </c>
      <c r="J692" t="s">
        <v>3</v>
      </c>
      <c r="K692">
        <v>535.700692</v>
      </c>
      <c r="L692">
        <v>31.666219000000002</v>
      </c>
      <c r="M692" t="s">
        <v>4</v>
      </c>
      <c r="N692">
        <v>23.594809000000001</v>
      </c>
      <c r="O692">
        <v>3.7484999999999997E-2</v>
      </c>
      <c r="P692" t="s">
        <v>5</v>
      </c>
      <c r="Q692">
        <v>0</v>
      </c>
      <c r="R692">
        <v>0</v>
      </c>
      <c r="S692" t="s">
        <v>6</v>
      </c>
      <c r="T692">
        <v>32.522925000000001</v>
      </c>
      <c r="U692">
        <v>6.7138000000000003E-2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1.6278999999999998E-2</v>
      </c>
      <c r="AD692">
        <v>4.0000000000000003E-5</v>
      </c>
      <c r="AE692" t="s">
        <v>10</v>
      </c>
      <c r="AF692">
        <v>0</v>
      </c>
      <c r="AG692">
        <v>0</v>
      </c>
      <c r="AH692" t="s">
        <v>11</v>
      </c>
      <c r="AI692">
        <v>0.98121000000000003</v>
      </c>
      <c r="AJ692">
        <v>1.9999999999999999E-6</v>
      </c>
      <c r="AK692" t="s">
        <v>12</v>
      </c>
      <c r="AL692">
        <v>0</v>
      </c>
      <c r="AM692">
        <v>0</v>
      </c>
    </row>
    <row r="693" spans="1:39" x14ac:dyDescent="0.25">
      <c r="A693" t="s">
        <v>152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593.43419200000005</v>
      </c>
      <c r="I693">
        <v>36.577531</v>
      </c>
      <c r="J693" t="s">
        <v>3</v>
      </c>
      <c r="K693">
        <v>584.23359900000003</v>
      </c>
      <c r="L693">
        <v>35.913741999999999</v>
      </c>
      <c r="M693" t="s">
        <v>4</v>
      </c>
      <c r="N693">
        <v>25.732585</v>
      </c>
      <c r="O693">
        <v>4.4241000000000003E-2</v>
      </c>
      <c r="P693" t="s">
        <v>5</v>
      </c>
      <c r="Q693">
        <v>0</v>
      </c>
      <c r="R693">
        <v>0</v>
      </c>
      <c r="S693" t="s">
        <v>6</v>
      </c>
      <c r="T693">
        <v>35.475628999999998</v>
      </c>
      <c r="U693">
        <v>7.6351000000000002E-2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1.5664000000000001E-2</v>
      </c>
      <c r="AD693">
        <v>3.8000000000000002E-5</v>
      </c>
      <c r="AE693" t="s">
        <v>10</v>
      </c>
      <c r="AF693">
        <v>0</v>
      </c>
      <c r="AG693">
        <v>0</v>
      </c>
      <c r="AH693" t="s">
        <v>11</v>
      </c>
      <c r="AI693">
        <v>0.98146</v>
      </c>
      <c r="AJ693">
        <v>3.9999999999999998E-6</v>
      </c>
      <c r="AK693" t="s">
        <v>12</v>
      </c>
      <c r="AL693">
        <v>0</v>
      </c>
      <c r="AM693">
        <v>0</v>
      </c>
    </row>
    <row r="694" spans="1:39" x14ac:dyDescent="0.25">
      <c r="A694" t="s">
        <v>152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642.83028000000002</v>
      </c>
      <c r="I694">
        <v>39.863042</v>
      </c>
      <c r="J694" t="s">
        <v>3</v>
      </c>
      <c r="K694">
        <v>632.85616000000005</v>
      </c>
      <c r="L694">
        <v>39.084184</v>
      </c>
      <c r="M694" t="s">
        <v>4</v>
      </c>
      <c r="N694">
        <v>27.882398999999999</v>
      </c>
      <c r="O694">
        <v>5.2386000000000002E-2</v>
      </c>
      <c r="P694" t="s">
        <v>5</v>
      </c>
      <c r="Q694">
        <v>0</v>
      </c>
      <c r="R694">
        <v>0</v>
      </c>
      <c r="S694" t="s">
        <v>6</v>
      </c>
      <c r="T694">
        <v>38.423985999999999</v>
      </c>
      <c r="U694">
        <v>8.0462000000000006E-2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1.5007E-2</v>
      </c>
      <c r="AD694">
        <v>3.1000000000000001E-5</v>
      </c>
      <c r="AE694" t="s">
        <v>10</v>
      </c>
      <c r="AF694">
        <v>0</v>
      </c>
      <c r="AG694">
        <v>0</v>
      </c>
      <c r="AH694" t="s">
        <v>11</v>
      </c>
      <c r="AI694">
        <v>0.98146900000000004</v>
      </c>
      <c r="AJ694">
        <v>3.9999999999999998E-6</v>
      </c>
      <c r="AK694" t="s">
        <v>12</v>
      </c>
      <c r="AL694">
        <v>0</v>
      </c>
      <c r="AM694">
        <v>0</v>
      </c>
    </row>
    <row r="695" spans="1:39" x14ac:dyDescent="0.25">
      <c r="A695" t="s">
        <v>152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692.363967</v>
      </c>
      <c r="I695">
        <v>45.158149999999999</v>
      </c>
      <c r="J695" t="s">
        <v>3</v>
      </c>
      <c r="K695">
        <v>681.60508400000003</v>
      </c>
      <c r="L695">
        <v>44.151648999999999</v>
      </c>
      <c r="M695" t="s">
        <v>4</v>
      </c>
      <c r="N695">
        <v>30.041906999999998</v>
      </c>
      <c r="O695">
        <v>6.7781999999999995E-2</v>
      </c>
      <c r="P695" t="s">
        <v>5</v>
      </c>
      <c r="Q695">
        <v>0</v>
      </c>
      <c r="R695">
        <v>0</v>
      </c>
      <c r="S695" t="s">
        <v>6</v>
      </c>
      <c r="T695">
        <v>41.370525000000001</v>
      </c>
      <c r="U695">
        <v>9.4200999999999993E-2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1.4734000000000001E-2</v>
      </c>
      <c r="AD695">
        <v>2.8E-5</v>
      </c>
      <c r="AE695" t="s">
        <v>10</v>
      </c>
      <c r="AF695">
        <v>0</v>
      </c>
      <c r="AG695">
        <v>0</v>
      </c>
      <c r="AH695" t="s">
        <v>11</v>
      </c>
      <c r="AI695">
        <v>0.981491</v>
      </c>
      <c r="AJ695">
        <v>3.9999999999999998E-6</v>
      </c>
      <c r="AK695" t="s">
        <v>12</v>
      </c>
      <c r="AL695">
        <v>0</v>
      </c>
      <c r="AM695">
        <v>0</v>
      </c>
    </row>
    <row r="696" spans="1:39" x14ac:dyDescent="0.25">
      <c r="A696" t="s">
        <v>152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741.98687399999994</v>
      </c>
      <c r="I696">
        <v>53.302658999999998</v>
      </c>
      <c r="J696" t="s">
        <v>3</v>
      </c>
      <c r="K696">
        <v>730.44220900000005</v>
      </c>
      <c r="L696">
        <v>52.113441999999999</v>
      </c>
      <c r="M696" t="s">
        <v>4</v>
      </c>
      <c r="N696">
        <v>32.199621</v>
      </c>
      <c r="O696">
        <v>7.5562000000000004E-2</v>
      </c>
      <c r="P696" t="s">
        <v>5</v>
      </c>
      <c r="Q696">
        <v>0</v>
      </c>
      <c r="R696">
        <v>0</v>
      </c>
      <c r="S696" t="s">
        <v>6</v>
      </c>
      <c r="T696">
        <v>44.298658000000003</v>
      </c>
      <c r="U696">
        <v>0.10884199999999999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1.4053E-2</v>
      </c>
      <c r="AD696">
        <v>2.0999999999999999E-5</v>
      </c>
      <c r="AE696" t="s">
        <v>10</v>
      </c>
      <c r="AF696">
        <v>0</v>
      </c>
      <c r="AG696">
        <v>0</v>
      </c>
      <c r="AH696" t="s">
        <v>11</v>
      </c>
      <c r="AI696">
        <v>0.98149900000000001</v>
      </c>
      <c r="AJ696">
        <v>3.9999999999999998E-6</v>
      </c>
      <c r="AK696" t="s">
        <v>12</v>
      </c>
      <c r="AL696">
        <v>0</v>
      </c>
      <c r="AM696">
        <v>0</v>
      </c>
    </row>
    <row r="697" spans="1:39" x14ac:dyDescent="0.25">
      <c r="A697" t="s">
        <v>152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791.25457800000004</v>
      </c>
      <c r="I697">
        <v>56.308579000000002</v>
      </c>
      <c r="J697" t="s">
        <v>3</v>
      </c>
      <c r="K697">
        <v>778.93207399999994</v>
      </c>
      <c r="L697">
        <v>55.044787999999997</v>
      </c>
      <c r="M697" t="s">
        <v>4</v>
      </c>
      <c r="N697">
        <v>34.353717000000003</v>
      </c>
      <c r="O697">
        <v>8.6027000000000006E-2</v>
      </c>
      <c r="P697" t="s">
        <v>5</v>
      </c>
      <c r="Q697">
        <v>0</v>
      </c>
      <c r="R697">
        <v>0</v>
      </c>
      <c r="S697" t="s">
        <v>6</v>
      </c>
      <c r="T697">
        <v>47.232765999999998</v>
      </c>
      <c r="U697">
        <v>0.13656399999999999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1.3995E-2</v>
      </c>
      <c r="AD697">
        <v>2.0999999999999999E-5</v>
      </c>
      <c r="AE697" t="s">
        <v>10</v>
      </c>
      <c r="AF697">
        <v>0</v>
      </c>
      <c r="AG697">
        <v>0</v>
      </c>
      <c r="AH697" t="s">
        <v>11</v>
      </c>
      <c r="AI697">
        <v>0.98168900000000003</v>
      </c>
      <c r="AJ697">
        <v>5.0000000000000004E-6</v>
      </c>
      <c r="AK697" t="s">
        <v>12</v>
      </c>
      <c r="AL697">
        <v>0</v>
      </c>
      <c r="AM697">
        <v>0</v>
      </c>
    </row>
    <row r="698" spans="1:39" x14ac:dyDescent="0.25">
      <c r="A698" t="s">
        <v>152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840.63064199999997</v>
      </c>
      <c r="I698">
        <v>57.552593000000002</v>
      </c>
      <c r="J698" t="s">
        <v>3</v>
      </c>
      <c r="K698">
        <v>827.53792099999998</v>
      </c>
      <c r="L698">
        <v>56.374108999999997</v>
      </c>
      <c r="M698" t="s">
        <v>4</v>
      </c>
      <c r="N698">
        <v>36.495441</v>
      </c>
      <c r="O698">
        <v>9.1225000000000001E-2</v>
      </c>
      <c r="P698" t="s">
        <v>5</v>
      </c>
      <c r="Q698">
        <v>0</v>
      </c>
      <c r="R698">
        <v>0</v>
      </c>
      <c r="S698" t="s">
        <v>6</v>
      </c>
      <c r="T698">
        <v>50.151640999999998</v>
      </c>
      <c r="U698">
        <v>0.14210800000000001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1.3649E-2</v>
      </c>
      <c r="AD698">
        <v>1.7E-5</v>
      </c>
      <c r="AE698" t="s">
        <v>10</v>
      </c>
      <c r="AF698">
        <v>0</v>
      </c>
      <c r="AG698">
        <v>0</v>
      </c>
      <c r="AH698" t="s">
        <v>11</v>
      </c>
      <c r="AI698">
        <v>0.98169600000000001</v>
      </c>
      <c r="AJ698">
        <v>5.0000000000000004E-6</v>
      </c>
      <c r="AK698" t="s">
        <v>12</v>
      </c>
      <c r="AL698">
        <v>0</v>
      </c>
      <c r="AM698">
        <v>0</v>
      </c>
    </row>
    <row r="699" spans="1:39" x14ac:dyDescent="0.25">
      <c r="A699" t="s">
        <v>152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889.98326799999995</v>
      </c>
      <c r="I699">
        <v>61.609701999999999</v>
      </c>
      <c r="J699" t="s">
        <v>3</v>
      </c>
      <c r="K699">
        <v>876.11188600000003</v>
      </c>
      <c r="L699">
        <v>60.327955000000003</v>
      </c>
      <c r="M699" t="s">
        <v>4</v>
      </c>
      <c r="N699">
        <v>38.641257000000003</v>
      </c>
      <c r="O699">
        <v>0.10685600000000001</v>
      </c>
      <c r="P699" t="s">
        <v>5</v>
      </c>
      <c r="Q699">
        <v>0</v>
      </c>
      <c r="R699">
        <v>0</v>
      </c>
      <c r="S699" t="s">
        <v>6</v>
      </c>
      <c r="T699">
        <v>53.093679000000002</v>
      </c>
      <c r="U699">
        <v>0.14776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1.3145E-2</v>
      </c>
      <c r="AD699">
        <v>1.5E-5</v>
      </c>
      <c r="AE699" t="s">
        <v>10</v>
      </c>
      <c r="AF699">
        <v>0</v>
      </c>
      <c r="AG699">
        <v>0</v>
      </c>
      <c r="AH699" t="s">
        <v>11</v>
      </c>
      <c r="AI699">
        <v>0.98170400000000002</v>
      </c>
      <c r="AJ699">
        <v>5.0000000000000004E-6</v>
      </c>
      <c r="AK699" t="s">
        <v>12</v>
      </c>
      <c r="AL699">
        <v>0</v>
      </c>
      <c r="AM699">
        <v>0</v>
      </c>
    </row>
    <row r="700" spans="1:39" x14ac:dyDescent="0.25">
      <c r="A700" t="s">
        <v>152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938.94377699999995</v>
      </c>
      <c r="I700">
        <v>64.523263</v>
      </c>
      <c r="J700" t="s">
        <v>3</v>
      </c>
      <c r="K700">
        <v>924.28658199999995</v>
      </c>
      <c r="L700">
        <v>63.184745999999997</v>
      </c>
      <c r="M700" t="s">
        <v>4</v>
      </c>
      <c r="N700">
        <v>40.795453999999999</v>
      </c>
      <c r="O700">
        <v>0.12002</v>
      </c>
      <c r="P700" t="s">
        <v>5</v>
      </c>
      <c r="Q700">
        <v>0</v>
      </c>
      <c r="R700">
        <v>0</v>
      </c>
      <c r="S700" t="s">
        <v>6</v>
      </c>
      <c r="T700">
        <v>56.022114000000002</v>
      </c>
      <c r="U700">
        <v>0.16313800000000001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1.2906000000000001E-2</v>
      </c>
      <c r="AD700">
        <v>1.4E-5</v>
      </c>
      <c r="AE700" t="s">
        <v>10</v>
      </c>
      <c r="AF700">
        <v>0</v>
      </c>
      <c r="AG700">
        <v>0</v>
      </c>
      <c r="AH700" t="s">
        <v>11</v>
      </c>
      <c r="AI700">
        <v>0.98170500000000005</v>
      </c>
      <c r="AJ700">
        <v>5.0000000000000004E-6</v>
      </c>
      <c r="AK700" t="s">
        <v>12</v>
      </c>
      <c r="AL700">
        <v>0</v>
      </c>
      <c r="AM700">
        <v>0</v>
      </c>
    </row>
    <row r="701" spans="1:39" x14ac:dyDescent="0.25">
      <c r="A701" t="s">
        <v>152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988.22252900000001</v>
      </c>
      <c r="I701">
        <v>73.648938999999999</v>
      </c>
      <c r="J701" t="s">
        <v>3</v>
      </c>
      <c r="K701">
        <v>972.78459799999996</v>
      </c>
      <c r="L701">
        <v>72.257239999999996</v>
      </c>
      <c r="M701" t="s">
        <v>4</v>
      </c>
      <c r="N701">
        <v>42.948059000000001</v>
      </c>
      <c r="O701">
        <v>0.13827300000000001</v>
      </c>
      <c r="P701" t="s">
        <v>5</v>
      </c>
      <c r="Q701">
        <v>0</v>
      </c>
      <c r="R701">
        <v>0</v>
      </c>
      <c r="S701" t="s">
        <v>6</v>
      </c>
      <c r="T701">
        <v>58.945525000000004</v>
      </c>
      <c r="U701">
        <v>0.17535800000000001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1.2593E-2</v>
      </c>
      <c r="AD701">
        <v>9.0000000000000002E-6</v>
      </c>
      <c r="AE701" t="s">
        <v>10</v>
      </c>
      <c r="AF701">
        <v>0</v>
      </c>
      <c r="AG701">
        <v>0</v>
      </c>
      <c r="AH701" t="s">
        <v>11</v>
      </c>
      <c r="AI701">
        <v>0.98170599999999997</v>
      </c>
      <c r="AJ701">
        <v>5.0000000000000004E-6</v>
      </c>
      <c r="AK701" t="s">
        <v>12</v>
      </c>
      <c r="AL701">
        <v>0</v>
      </c>
      <c r="AM7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96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202</v>
      </c>
      <c r="F1" t="s">
        <v>175</v>
      </c>
      <c r="G1" t="s">
        <v>203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1248.3599999999999</v>
      </c>
      <c r="C2">
        <v>1219.1199999999999</v>
      </c>
      <c r="D2">
        <v>1168.32</v>
      </c>
      <c r="E2">
        <v>711.92600000000004</v>
      </c>
      <c r="F2">
        <v>395.637</v>
      </c>
      <c r="G2">
        <v>0</v>
      </c>
      <c r="H2">
        <v>395.637</v>
      </c>
      <c r="I2">
        <v>0.49987999999999999</v>
      </c>
      <c r="J2">
        <v>1</v>
      </c>
      <c r="K2">
        <v>0</v>
      </c>
    </row>
    <row r="3" spans="1:17" x14ac:dyDescent="0.25">
      <c r="A3" t="s">
        <v>34</v>
      </c>
      <c r="B3">
        <v>1178.2</v>
      </c>
      <c r="C3">
        <v>1157.49</v>
      </c>
      <c r="D3">
        <v>1107.82</v>
      </c>
      <c r="E3">
        <v>679.22699999999998</v>
      </c>
      <c r="F3">
        <v>378.78199999999998</v>
      </c>
      <c r="G3">
        <v>0</v>
      </c>
      <c r="H3">
        <v>378.78199999999998</v>
      </c>
      <c r="I3">
        <v>0.5</v>
      </c>
      <c r="J3">
        <v>1</v>
      </c>
      <c r="K3">
        <v>0</v>
      </c>
    </row>
    <row r="4" spans="1:17" x14ac:dyDescent="0.25">
      <c r="A4" t="s">
        <v>34</v>
      </c>
      <c r="B4">
        <v>1174.26</v>
      </c>
      <c r="C4">
        <v>1159.04</v>
      </c>
      <c r="D4">
        <v>1110.3699999999999</v>
      </c>
      <c r="E4">
        <v>681.01800000000003</v>
      </c>
      <c r="F4">
        <v>379.53699999999998</v>
      </c>
      <c r="G4">
        <v>0</v>
      </c>
      <c r="H4">
        <v>379.53699999999998</v>
      </c>
      <c r="I4">
        <v>0.491568</v>
      </c>
      <c r="J4">
        <v>1</v>
      </c>
      <c r="K4">
        <v>0</v>
      </c>
    </row>
    <row r="5" spans="1:17" x14ac:dyDescent="0.25">
      <c r="A5" t="s">
        <v>34</v>
      </c>
      <c r="B5">
        <v>1170.51</v>
      </c>
      <c r="C5">
        <v>1155.6600000000001</v>
      </c>
      <c r="D5">
        <v>1109.83</v>
      </c>
      <c r="E5">
        <v>680.41099999999994</v>
      </c>
      <c r="F5">
        <v>379.11200000000002</v>
      </c>
      <c r="G5">
        <v>0</v>
      </c>
      <c r="H5">
        <v>379.11200000000002</v>
      </c>
      <c r="I5">
        <v>0.5</v>
      </c>
      <c r="J5">
        <v>1</v>
      </c>
      <c r="K5">
        <v>0</v>
      </c>
    </row>
    <row r="6" spans="1:17" x14ac:dyDescent="0.25">
      <c r="A6" t="s">
        <v>34</v>
      </c>
      <c r="B6">
        <v>1174.99</v>
      </c>
      <c r="C6">
        <v>1155.45</v>
      </c>
      <c r="D6">
        <v>1109.8399999999999</v>
      </c>
      <c r="E6">
        <v>681.12300000000005</v>
      </c>
      <c r="F6">
        <v>379.899</v>
      </c>
      <c r="G6">
        <v>0</v>
      </c>
      <c r="H6">
        <v>379.899</v>
      </c>
      <c r="I6">
        <v>0.5</v>
      </c>
      <c r="J6">
        <v>1</v>
      </c>
      <c r="K6">
        <v>0</v>
      </c>
    </row>
    <row r="7" spans="1:17" x14ac:dyDescent="0.25">
      <c r="A7" t="s">
        <v>34</v>
      </c>
      <c r="B7">
        <v>1175.19</v>
      </c>
      <c r="C7">
        <v>1160.49</v>
      </c>
      <c r="D7">
        <v>1110.67</v>
      </c>
      <c r="E7">
        <v>680.73800000000006</v>
      </c>
      <c r="F7">
        <v>379.42099999999999</v>
      </c>
      <c r="G7">
        <v>0</v>
      </c>
      <c r="H7">
        <v>379.42099999999999</v>
      </c>
      <c r="I7">
        <v>0.49998700000000001</v>
      </c>
      <c r="J7">
        <v>1</v>
      </c>
      <c r="K7">
        <v>0</v>
      </c>
    </row>
    <row r="8" spans="1:17" x14ac:dyDescent="0.25">
      <c r="A8" t="s">
        <v>34</v>
      </c>
      <c r="B8">
        <v>1162.68</v>
      </c>
      <c r="C8">
        <v>1147.7</v>
      </c>
      <c r="D8">
        <v>1109.1600000000001</v>
      </c>
      <c r="E8">
        <v>681.21699999999998</v>
      </c>
      <c r="F8">
        <v>379.92700000000002</v>
      </c>
      <c r="G8">
        <v>0</v>
      </c>
      <c r="H8">
        <v>379.92700000000002</v>
      </c>
      <c r="I8">
        <v>0.49999300000000002</v>
      </c>
      <c r="J8">
        <v>1</v>
      </c>
      <c r="K8">
        <v>0</v>
      </c>
    </row>
    <row r="9" spans="1:17" x14ac:dyDescent="0.25">
      <c r="A9" t="s">
        <v>34</v>
      </c>
      <c r="B9">
        <v>1165.3599999999999</v>
      </c>
      <c r="C9">
        <v>1149.95</v>
      </c>
      <c r="D9">
        <v>1109.6199999999999</v>
      </c>
      <c r="E9">
        <v>681.25199999999995</v>
      </c>
      <c r="F9">
        <v>379.94900000000001</v>
      </c>
      <c r="G9">
        <v>0</v>
      </c>
      <c r="H9">
        <v>379.94900000000001</v>
      </c>
      <c r="I9">
        <v>0.5</v>
      </c>
      <c r="J9">
        <v>1</v>
      </c>
      <c r="K9">
        <v>0</v>
      </c>
    </row>
    <row r="10" spans="1:17" x14ac:dyDescent="0.25">
      <c r="A10" t="s">
        <v>34</v>
      </c>
      <c r="B10">
        <v>1167.5899999999999</v>
      </c>
      <c r="C10">
        <v>1152.24</v>
      </c>
      <c r="D10">
        <v>1110.0899999999999</v>
      </c>
      <c r="E10">
        <v>680.79600000000005</v>
      </c>
      <c r="F10">
        <v>379.41500000000002</v>
      </c>
      <c r="G10">
        <v>0</v>
      </c>
      <c r="H10">
        <v>379.41500000000002</v>
      </c>
      <c r="I10">
        <v>0.49993700000000002</v>
      </c>
      <c r="J10">
        <v>1</v>
      </c>
      <c r="K10">
        <v>0</v>
      </c>
    </row>
    <row r="11" spans="1:17" x14ac:dyDescent="0.25">
      <c r="A11" t="s">
        <v>34</v>
      </c>
      <c r="B11">
        <v>1170.23</v>
      </c>
      <c r="C11">
        <v>1154.95</v>
      </c>
      <c r="D11">
        <v>1111.33</v>
      </c>
      <c r="E11">
        <v>682.54499999999996</v>
      </c>
      <c r="F11">
        <v>379.79700000000003</v>
      </c>
      <c r="G11">
        <v>0</v>
      </c>
      <c r="H11">
        <v>379.79700000000003</v>
      </c>
      <c r="I11">
        <v>0.354966</v>
      </c>
      <c r="J11">
        <v>1</v>
      </c>
      <c r="K11">
        <v>0</v>
      </c>
    </row>
    <row r="12" spans="1:17" x14ac:dyDescent="0.25">
      <c r="A12" t="s">
        <v>34</v>
      </c>
      <c r="B12">
        <v>1165.24</v>
      </c>
      <c r="C12">
        <v>1150.28</v>
      </c>
      <c r="D12">
        <v>1109</v>
      </c>
      <c r="E12">
        <v>680.48599999999999</v>
      </c>
      <c r="F12">
        <v>379.14600000000002</v>
      </c>
      <c r="G12">
        <v>0</v>
      </c>
      <c r="H12">
        <v>379.14600000000002</v>
      </c>
      <c r="I12">
        <v>0.5</v>
      </c>
      <c r="J12">
        <v>1</v>
      </c>
      <c r="K12">
        <v>0</v>
      </c>
    </row>
    <row r="13" spans="1:17" x14ac:dyDescent="0.25">
      <c r="A13" t="s">
        <v>34</v>
      </c>
      <c r="B13">
        <v>1176.18</v>
      </c>
      <c r="C13">
        <v>1161.6199999999999</v>
      </c>
      <c r="D13">
        <v>1111.0899999999999</v>
      </c>
      <c r="E13">
        <v>680.34699999999998</v>
      </c>
      <c r="F13">
        <v>379.11900000000003</v>
      </c>
      <c r="G13">
        <v>0</v>
      </c>
      <c r="H13">
        <v>379.11900000000003</v>
      </c>
      <c r="I13">
        <v>0.5</v>
      </c>
      <c r="J13">
        <v>1</v>
      </c>
      <c r="K13">
        <v>0</v>
      </c>
    </row>
    <row r="14" spans="1:17" x14ac:dyDescent="0.25">
      <c r="A14" t="s">
        <v>34</v>
      </c>
      <c r="B14">
        <v>1161.74</v>
      </c>
      <c r="C14">
        <v>1146.6300000000001</v>
      </c>
      <c r="D14">
        <v>1104.1199999999999</v>
      </c>
      <c r="E14">
        <v>677.14400000000001</v>
      </c>
      <c r="F14">
        <v>377.39</v>
      </c>
      <c r="G14">
        <v>0</v>
      </c>
      <c r="H14">
        <v>377.39</v>
      </c>
      <c r="I14">
        <v>0.5</v>
      </c>
      <c r="J14">
        <v>1</v>
      </c>
      <c r="K14">
        <v>0</v>
      </c>
    </row>
    <row r="15" spans="1:17" x14ac:dyDescent="0.25">
      <c r="A15" t="s">
        <v>34</v>
      </c>
      <c r="B15">
        <v>1148.01</v>
      </c>
      <c r="C15">
        <v>1133.29</v>
      </c>
      <c r="D15">
        <v>1100.0899999999999</v>
      </c>
      <c r="E15">
        <v>676.01599999999996</v>
      </c>
      <c r="F15">
        <v>377.21</v>
      </c>
      <c r="G15">
        <v>0</v>
      </c>
      <c r="H15">
        <v>377.21</v>
      </c>
      <c r="I15">
        <v>0.5</v>
      </c>
      <c r="J15">
        <v>1</v>
      </c>
      <c r="K15">
        <v>0</v>
      </c>
    </row>
    <row r="16" spans="1:17" x14ac:dyDescent="0.25">
      <c r="A16" t="s">
        <v>34</v>
      </c>
      <c r="B16">
        <v>1149.0999999999999</v>
      </c>
      <c r="C16">
        <v>1134.3900000000001</v>
      </c>
      <c r="D16">
        <v>1100.27</v>
      </c>
      <c r="E16">
        <v>676.15899999999999</v>
      </c>
      <c r="F16">
        <v>377.25400000000002</v>
      </c>
      <c r="G16">
        <v>0</v>
      </c>
      <c r="H16">
        <v>377.25400000000002</v>
      </c>
      <c r="I16">
        <v>0.5</v>
      </c>
      <c r="J16">
        <v>1</v>
      </c>
      <c r="K16">
        <v>0</v>
      </c>
    </row>
    <row r="17" spans="1:11" x14ac:dyDescent="0.25">
      <c r="A17" t="s">
        <v>34</v>
      </c>
      <c r="B17">
        <v>1143.45</v>
      </c>
      <c r="C17">
        <v>1128.71</v>
      </c>
      <c r="D17">
        <v>1099.01</v>
      </c>
      <c r="E17">
        <v>675.71699999999998</v>
      </c>
      <c r="F17">
        <v>376.84800000000001</v>
      </c>
      <c r="G17">
        <v>0</v>
      </c>
      <c r="H17">
        <v>376.84800000000001</v>
      </c>
      <c r="I17">
        <v>0.5</v>
      </c>
      <c r="J17">
        <v>1</v>
      </c>
      <c r="K17">
        <v>0</v>
      </c>
    </row>
    <row r="18" spans="1:11" x14ac:dyDescent="0.25">
      <c r="A18" t="s">
        <v>34</v>
      </c>
      <c r="B18">
        <v>1141.1400000000001</v>
      </c>
      <c r="C18">
        <v>1126.02</v>
      </c>
      <c r="D18">
        <v>1098.43</v>
      </c>
      <c r="E18">
        <v>675.95799999999997</v>
      </c>
      <c r="F18">
        <v>377.29700000000003</v>
      </c>
      <c r="G18">
        <v>0</v>
      </c>
      <c r="H18">
        <v>377.29700000000003</v>
      </c>
      <c r="I18">
        <v>3.2490199999999997E-2</v>
      </c>
      <c r="J18">
        <v>1</v>
      </c>
      <c r="K18">
        <v>0</v>
      </c>
    </row>
    <row r="19" spans="1:11" x14ac:dyDescent="0.25">
      <c r="A19" t="s">
        <v>34</v>
      </c>
      <c r="B19">
        <v>1152.0999999999999</v>
      </c>
      <c r="C19">
        <v>1137.47</v>
      </c>
      <c r="D19">
        <v>1100.46</v>
      </c>
      <c r="E19">
        <v>675.61699999999996</v>
      </c>
      <c r="F19">
        <v>376.54199999999997</v>
      </c>
      <c r="G19">
        <v>0</v>
      </c>
      <c r="H19">
        <v>376.54199999999997</v>
      </c>
      <c r="I19">
        <v>0.5</v>
      </c>
      <c r="J19">
        <v>1</v>
      </c>
      <c r="K19">
        <v>0</v>
      </c>
    </row>
    <row r="20" spans="1:11" x14ac:dyDescent="0.25">
      <c r="A20" t="s">
        <v>34</v>
      </c>
      <c r="B20">
        <v>1135.49</v>
      </c>
      <c r="C20">
        <v>1121.02</v>
      </c>
      <c r="D20">
        <v>1096.98</v>
      </c>
      <c r="E20">
        <v>675.21299999999997</v>
      </c>
      <c r="F20">
        <v>376.161</v>
      </c>
      <c r="G20">
        <v>0</v>
      </c>
      <c r="H20">
        <v>376.161</v>
      </c>
      <c r="I20">
        <v>0.5</v>
      </c>
      <c r="J20">
        <v>1</v>
      </c>
      <c r="K20">
        <v>0</v>
      </c>
    </row>
    <row r="21" spans="1:11" x14ac:dyDescent="0.25">
      <c r="A21" t="s">
        <v>34</v>
      </c>
      <c r="B21">
        <v>1138.75</v>
      </c>
      <c r="C21">
        <v>1124.55</v>
      </c>
      <c r="D21">
        <v>1098.1400000000001</v>
      </c>
      <c r="E21">
        <v>675.75800000000004</v>
      </c>
      <c r="F21">
        <v>376.88400000000001</v>
      </c>
      <c r="G21">
        <v>0</v>
      </c>
      <c r="H21">
        <v>376.88400000000001</v>
      </c>
      <c r="I21">
        <v>0.498805</v>
      </c>
      <c r="J21">
        <v>1</v>
      </c>
      <c r="K21">
        <v>0</v>
      </c>
    </row>
    <row r="22" spans="1:11" x14ac:dyDescent="0.25">
      <c r="A22" t="s">
        <v>34</v>
      </c>
      <c r="B22">
        <v>1137.74</v>
      </c>
      <c r="C22">
        <v>1123.07</v>
      </c>
      <c r="D22">
        <v>1098.03</v>
      </c>
      <c r="E22">
        <v>676.12099999999998</v>
      </c>
      <c r="F22">
        <v>377.07600000000002</v>
      </c>
      <c r="G22">
        <v>0</v>
      </c>
      <c r="H22">
        <v>377.07600000000002</v>
      </c>
      <c r="I22">
        <v>0.41009600000000002</v>
      </c>
      <c r="J22">
        <v>1</v>
      </c>
      <c r="K22">
        <v>0</v>
      </c>
    </row>
    <row r="23" spans="1:11" x14ac:dyDescent="0.25">
      <c r="A23" t="s">
        <v>34</v>
      </c>
      <c r="B23">
        <v>1137.81</v>
      </c>
      <c r="C23">
        <v>1123.73</v>
      </c>
      <c r="D23">
        <v>1097.25</v>
      </c>
      <c r="E23">
        <v>675.02099999999996</v>
      </c>
      <c r="F23">
        <v>376.20699999999999</v>
      </c>
      <c r="G23">
        <v>0</v>
      </c>
      <c r="H23">
        <v>376.20699999999999</v>
      </c>
      <c r="I23">
        <v>0.454094</v>
      </c>
      <c r="J23">
        <v>1</v>
      </c>
      <c r="K23">
        <v>0</v>
      </c>
    </row>
    <row r="24" spans="1:11" x14ac:dyDescent="0.25">
      <c r="A24" t="s">
        <v>34</v>
      </c>
      <c r="B24">
        <v>1157.47</v>
      </c>
      <c r="C24">
        <v>1142.03</v>
      </c>
      <c r="D24">
        <v>1101.06</v>
      </c>
      <c r="E24">
        <v>675.28800000000001</v>
      </c>
      <c r="F24">
        <v>376.31400000000002</v>
      </c>
      <c r="G24">
        <v>0</v>
      </c>
      <c r="H24">
        <v>376.31400000000002</v>
      </c>
      <c r="I24">
        <v>0.5</v>
      </c>
      <c r="J24">
        <v>1</v>
      </c>
      <c r="K24">
        <v>0</v>
      </c>
    </row>
    <row r="25" spans="1:11" x14ac:dyDescent="0.25">
      <c r="A25" t="s">
        <v>34</v>
      </c>
      <c r="B25">
        <v>1160.3800000000001</v>
      </c>
      <c r="C25">
        <v>1146.49</v>
      </c>
      <c r="D25">
        <v>1102.6099999999999</v>
      </c>
      <c r="E25">
        <v>675.88300000000004</v>
      </c>
      <c r="F25">
        <v>377.11099999999999</v>
      </c>
      <c r="G25">
        <v>0</v>
      </c>
      <c r="H25">
        <v>377.11099999999999</v>
      </c>
      <c r="I25">
        <v>0.5</v>
      </c>
      <c r="J25">
        <v>1</v>
      </c>
      <c r="K25">
        <v>0</v>
      </c>
    </row>
    <row r="26" spans="1:11" x14ac:dyDescent="0.25">
      <c r="A26" t="s">
        <v>34</v>
      </c>
      <c r="B26">
        <v>1168.29</v>
      </c>
      <c r="C26">
        <v>1153.08</v>
      </c>
      <c r="D26">
        <v>1103.3800000000001</v>
      </c>
      <c r="E26">
        <v>676.13099999999997</v>
      </c>
      <c r="F26">
        <v>377.15</v>
      </c>
      <c r="G26">
        <v>0</v>
      </c>
      <c r="H26">
        <v>377.15</v>
      </c>
      <c r="I26">
        <v>0.499693</v>
      </c>
      <c r="J26">
        <v>1</v>
      </c>
      <c r="K26">
        <v>0</v>
      </c>
    </row>
    <row r="27" spans="1:11" x14ac:dyDescent="0.25">
      <c r="A27" t="s">
        <v>34</v>
      </c>
      <c r="B27">
        <v>1162.22</v>
      </c>
      <c r="C27">
        <v>1147.97</v>
      </c>
      <c r="D27">
        <v>1103.0999999999999</v>
      </c>
      <c r="E27">
        <v>676.01599999999996</v>
      </c>
      <c r="F27">
        <v>377.07600000000002</v>
      </c>
      <c r="G27">
        <v>0</v>
      </c>
      <c r="H27">
        <v>377.07600000000002</v>
      </c>
      <c r="I27">
        <v>0.5</v>
      </c>
      <c r="J27">
        <v>1</v>
      </c>
      <c r="K27">
        <v>0</v>
      </c>
    </row>
    <row r="28" spans="1:11" x14ac:dyDescent="0.25">
      <c r="A28" t="s">
        <v>34</v>
      </c>
      <c r="B28">
        <v>1163.83</v>
      </c>
      <c r="C28">
        <v>1149.79</v>
      </c>
      <c r="D28">
        <v>1103.32</v>
      </c>
      <c r="E28">
        <v>675.90300000000002</v>
      </c>
      <c r="F28">
        <v>376.99599999999998</v>
      </c>
      <c r="G28">
        <v>0</v>
      </c>
      <c r="H28">
        <v>376.99599999999998</v>
      </c>
      <c r="I28">
        <v>0.44021199999999999</v>
      </c>
      <c r="J28">
        <v>1</v>
      </c>
      <c r="K28">
        <v>0</v>
      </c>
    </row>
    <row r="29" spans="1:11" x14ac:dyDescent="0.25">
      <c r="A29" t="s">
        <v>34</v>
      </c>
      <c r="B29">
        <v>1163.96</v>
      </c>
      <c r="C29">
        <v>1149.6500000000001</v>
      </c>
      <c r="D29">
        <v>1103.55</v>
      </c>
      <c r="E29">
        <v>676.05799999999999</v>
      </c>
      <c r="F29">
        <v>377.161</v>
      </c>
      <c r="G29">
        <v>0</v>
      </c>
      <c r="H29">
        <v>377.161</v>
      </c>
      <c r="I29">
        <v>0.27437899999999998</v>
      </c>
      <c r="J29">
        <v>1</v>
      </c>
      <c r="K29">
        <v>0</v>
      </c>
    </row>
    <row r="30" spans="1:11" x14ac:dyDescent="0.25">
      <c r="A30" t="s">
        <v>34</v>
      </c>
      <c r="B30">
        <v>1155.27</v>
      </c>
      <c r="C30">
        <v>1141.45</v>
      </c>
      <c r="D30">
        <v>1101.47</v>
      </c>
      <c r="E30">
        <v>675.86599999999999</v>
      </c>
      <c r="F30">
        <v>377.017</v>
      </c>
      <c r="G30">
        <v>0</v>
      </c>
      <c r="H30">
        <v>377.017</v>
      </c>
      <c r="I30">
        <v>0.19514100000000001</v>
      </c>
      <c r="J30">
        <v>1</v>
      </c>
      <c r="K30">
        <v>0</v>
      </c>
    </row>
    <row r="31" spans="1:11" x14ac:dyDescent="0.25">
      <c r="A31" t="s">
        <v>34</v>
      </c>
      <c r="B31">
        <v>1163.1199999999999</v>
      </c>
      <c r="C31">
        <v>1149.51</v>
      </c>
      <c r="D31">
        <v>1103.31</v>
      </c>
      <c r="E31">
        <v>675.60900000000004</v>
      </c>
      <c r="F31">
        <v>376.8</v>
      </c>
      <c r="G31">
        <v>0</v>
      </c>
      <c r="H31">
        <v>376.8</v>
      </c>
      <c r="I31">
        <v>0.49999900000000003</v>
      </c>
      <c r="J31">
        <v>1</v>
      </c>
      <c r="K31">
        <v>0</v>
      </c>
    </row>
    <row r="32" spans="1:11" x14ac:dyDescent="0.25">
      <c r="A32" t="s">
        <v>34</v>
      </c>
      <c r="B32">
        <v>1167.2</v>
      </c>
      <c r="C32">
        <v>1153.33</v>
      </c>
      <c r="D32">
        <v>1104.57</v>
      </c>
      <c r="E32">
        <v>676.11699999999996</v>
      </c>
      <c r="F32">
        <v>377.11</v>
      </c>
      <c r="G32">
        <v>0</v>
      </c>
      <c r="H32">
        <v>377.11</v>
      </c>
      <c r="I32">
        <v>8.8567999999999994E-2</v>
      </c>
      <c r="J32">
        <v>1</v>
      </c>
      <c r="K32">
        <v>0</v>
      </c>
    </row>
    <row r="33" spans="1:11" x14ac:dyDescent="0.25">
      <c r="A33" t="s">
        <v>34</v>
      </c>
      <c r="B33">
        <v>1166.1500000000001</v>
      </c>
      <c r="C33">
        <v>1151.3699999999999</v>
      </c>
      <c r="D33">
        <v>1103.1400000000001</v>
      </c>
      <c r="E33">
        <v>675.10900000000004</v>
      </c>
      <c r="F33">
        <v>376.37200000000001</v>
      </c>
      <c r="G33">
        <v>0</v>
      </c>
      <c r="H33">
        <v>376.37200000000001</v>
      </c>
      <c r="I33">
        <v>0.5</v>
      </c>
      <c r="J33">
        <v>1</v>
      </c>
      <c r="K33">
        <v>0</v>
      </c>
    </row>
    <row r="34" spans="1:11" x14ac:dyDescent="0.25">
      <c r="A34" t="s">
        <v>34</v>
      </c>
      <c r="B34">
        <v>1169.29</v>
      </c>
      <c r="C34">
        <v>1154.1500000000001</v>
      </c>
      <c r="D34">
        <v>1104.5999999999999</v>
      </c>
      <c r="E34">
        <v>676.12699999999995</v>
      </c>
      <c r="F34">
        <v>377.214</v>
      </c>
      <c r="G34">
        <v>0</v>
      </c>
      <c r="H34">
        <v>377.214</v>
      </c>
      <c r="I34">
        <v>0.5</v>
      </c>
      <c r="J34">
        <v>1</v>
      </c>
      <c r="K34">
        <v>0</v>
      </c>
    </row>
    <row r="35" spans="1:11" x14ac:dyDescent="0.25">
      <c r="A35" t="s">
        <v>34</v>
      </c>
      <c r="B35">
        <v>1140.42</v>
      </c>
      <c r="C35">
        <v>1126.1199999999999</v>
      </c>
      <c r="D35">
        <v>1098.8800000000001</v>
      </c>
      <c r="E35">
        <v>676.21500000000003</v>
      </c>
      <c r="F35">
        <v>377.08499999999998</v>
      </c>
      <c r="G35">
        <v>0</v>
      </c>
      <c r="H35">
        <v>377.08499999999998</v>
      </c>
      <c r="I35">
        <v>0.5</v>
      </c>
      <c r="J35">
        <v>1</v>
      </c>
      <c r="K35">
        <v>0</v>
      </c>
    </row>
    <row r="36" spans="1:11" x14ac:dyDescent="0.25">
      <c r="A36" t="s">
        <v>34</v>
      </c>
      <c r="B36">
        <v>1141.56</v>
      </c>
      <c r="C36">
        <v>1127.1199999999999</v>
      </c>
      <c r="D36">
        <v>1098.1500000000001</v>
      </c>
      <c r="E36">
        <v>675.495</v>
      </c>
      <c r="F36">
        <v>376.709</v>
      </c>
      <c r="G36">
        <v>0</v>
      </c>
      <c r="H36">
        <v>376.709</v>
      </c>
      <c r="I36">
        <v>0.5</v>
      </c>
      <c r="J36">
        <v>1</v>
      </c>
      <c r="K36">
        <v>0</v>
      </c>
    </row>
    <row r="37" spans="1:11" x14ac:dyDescent="0.25">
      <c r="A37" t="s">
        <v>34</v>
      </c>
      <c r="B37">
        <v>1141.04</v>
      </c>
      <c r="C37">
        <v>1126.0899999999999</v>
      </c>
      <c r="D37">
        <v>1098.02</v>
      </c>
      <c r="E37">
        <v>675.35199999999998</v>
      </c>
      <c r="F37">
        <v>376.49400000000003</v>
      </c>
      <c r="G37">
        <v>0</v>
      </c>
      <c r="H37">
        <v>376.49400000000003</v>
      </c>
      <c r="I37">
        <v>0.5</v>
      </c>
      <c r="J37">
        <v>1</v>
      </c>
      <c r="K37">
        <v>0</v>
      </c>
    </row>
    <row r="38" spans="1:11" x14ac:dyDescent="0.25">
      <c r="A38" t="s">
        <v>34</v>
      </c>
      <c r="B38">
        <v>1135.68</v>
      </c>
      <c r="C38">
        <v>1121.22</v>
      </c>
      <c r="D38">
        <v>1097.6500000000001</v>
      </c>
      <c r="E38">
        <v>675.92899999999997</v>
      </c>
      <c r="F38">
        <v>377.14800000000002</v>
      </c>
      <c r="G38">
        <v>0</v>
      </c>
      <c r="H38">
        <v>377.14800000000002</v>
      </c>
      <c r="I38">
        <v>1.40237E-2</v>
      </c>
      <c r="J38">
        <v>1</v>
      </c>
      <c r="K38">
        <v>0</v>
      </c>
    </row>
    <row r="39" spans="1:11" x14ac:dyDescent="0.25">
      <c r="A39" t="s">
        <v>34</v>
      </c>
      <c r="B39">
        <v>1134.54</v>
      </c>
      <c r="C39">
        <v>1120.1400000000001</v>
      </c>
      <c r="D39">
        <v>1096.95</v>
      </c>
      <c r="E39">
        <v>675.45799999999997</v>
      </c>
      <c r="F39">
        <v>376.38600000000002</v>
      </c>
      <c r="G39">
        <v>0</v>
      </c>
      <c r="H39">
        <v>376.38600000000002</v>
      </c>
      <c r="I39">
        <v>2.8841499999999998E-3</v>
      </c>
      <c r="J39">
        <v>1</v>
      </c>
      <c r="K39">
        <v>0</v>
      </c>
    </row>
    <row r="40" spans="1:11" x14ac:dyDescent="0.25">
      <c r="A40" t="s">
        <v>34</v>
      </c>
      <c r="B40">
        <v>1137.1500000000001</v>
      </c>
      <c r="C40">
        <v>1122.7</v>
      </c>
      <c r="D40">
        <v>1097.5</v>
      </c>
      <c r="E40">
        <v>675.18200000000002</v>
      </c>
      <c r="F40">
        <v>376.39499999999998</v>
      </c>
      <c r="G40">
        <v>0</v>
      </c>
      <c r="H40">
        <v>376.39499999999998</v>
      </c>
      <c r="I40">
        <v>0.39559699999999998</v>
      </c>
      <c r="J40">
        <v>1</v>
      </c>
      <c r="K40">
        <v>0</v>
      </c>
    </row>
    <row r="41" spans="1:11" x14ac:dyDescent="0.25">
      <c r="A41" t="s">
        <v>34</v>
      </c>
      <c r="B41">
        <v>1137.8800000000001</v>
      </c>
      <c r="C41">
        <v>1123.01</v>
      </c>
      <c r="D41">
        <v>1098.19</v>
      </c>
      <c r="E41">
        <v>676.12699999999995</v>
      </c>
      <c r="F41">
        <v>377.149</v>
      </c>
      <c r="G41">
        <v>0</v>
      </c>
      <c r="H41">
        <v>377.149</v>
      </c>
      <c r="I41">
        <v>0.49238199999999999</v>
      </c>
      <c r="J41">
        <v>1</v>
      </c>
      <c r="K41">
        <v>0</v>
      </c>
    </row>
    <row r="42" spans="1:11" x14ac:dyDescent="0.25">
      <c r="A42" t="s">
        <v>34</v>
      </c>
      <c r="B42">
        <v>1131.03</v>
      </c>
      <c r="C42">
        <v>1116.8</v>
      </c>
      <c r="D42">
        <v>1096.8900000000001</v>
      </c>
      <c r="E42">
        <v>675.70600000000002</v>
      </c>
      <c r="F42">
        <v>376.71600000000001</v>
      </c>
      <c r="G42">
        <v>0</v>
      </c>
      <c r="H42">
        <v>376.71600000000001</v>
      </c>
      <c r="I42">
        <v>0.49987999999999999</v>
      </c>
      <c r="J42">
        <v>1</v>
      </c>
      <c r="K42">
        <v>0</v>
      </c>
    </row>
    <row r="43" spans="1:11" x14ac:dyDescent="0.25">
      <c r="A43" t="s">
        <v>34</v>
      </c>
      <c r="B43">
        <v>1134.45</v>
      </c>
      <c r="C43">
        <v>1120.1500000000001</v>
      </c>
      <c r="D43">
        <v>1097.32</v>
      </c>
      <c r="E43">
        <v>675.90899999999999</v>
      </c>
      <c r="F43">
        <v>377.09100000000001</v>
      </c>
      <c r="G43">
        <v>0</v>
      </c>
      <c r="H43">
        <v>377.09100000000001</v>
      </c>
      <c r="I43">
        <v>9.1685100000000005E-2</v>
      </c>
      <c r="J43">
        <v>1</v>
      </c>
      <c r="K43">
        <v>0</v>
      </c>
    </row>
    <row r="44" spans="1:11" x14ac:dyDescent="0.25">
      <c r="A44" t="s">
        <v>34</v>
      </c>
      <c r="B44">
        <v>1142.98</v>
      </c>
      <c r="C44">
        <v>1127.3499999999999</v>
      </c>
      <c r="D44">
        <v>1098.3</v>
      </c>
      <c r="E44">
        <v>675.77200000000005</v>
      </c>
      <c r="F44">
        <v>377.20400000000001</v>
      </c>
      <c r="G44">
        <v>0</v>
      </c>
      <c r="H44">
        <v>377.20400000000001</v>
      </c>
      <c r="I44">
        <v>0.5</v>
      </c>
      <c r="J44">
        <v>1</v>
      </c>
      <c r="K44">
        <v>0</v>
      </c>
    </row>
    <row r="45" spans="1:11" x14ac:dyDescent="0.25">
      <c r="A45" t="s">
        <v>34</v>
      </c>
      <c r="B45">
        <v>1133.4000000000001</v>
      </c>
      <c r="C45">
        <v>1118.7</v>
      </c>
      <c r="D45">
        <v>1096.3900000000001</v>
      </c>
      <c r="E45">
        <v>675.28700000000003</v>
      </c>
      <c r="F45">
        <v>376.37400000000002</v>
      </c>
      <c r="G45">
        <v>0</v>
      </c>
      <c r="H45">
        <v>376.37400000000002</v>
      </c>
      <c r="I45">
        <v>0.49824299999999999</v>
      </c>
      <c r="J45">
        <v>1</v>
      </c>
      <c r="K45">
        <v>0</v>
      </c>
    </row>
    <row r="46" spans="1:11" x14ac:dyDescent="0.25">
      <c r="A46" t="s">
        <v>34</v>
      </c>
      <c r="B46">
        <v>1139.4000000000001</v>
      </c>
      <c r="C46">
        <v>1125.08</v>
      </c>
      <c r="D46">
        <v>1098.1199999999999</v>
      </c>
      <c r="E46">
        <v>675.61800000000005</v>
      </c>
      <c r="F46">
        <v>376.786</v>
      </c>
      <c r="G46">
        <v>0</v>
      </c>
      <c r="H46">
        <v>376.786</v>
      </c>
      <c r="I46">
        <v>0.478217</v>
      </c>
      <c r="J46">
        <v>1</v>
      </c>
      <c r="K46">
        <v>0</v>
      </c>
    </row>
    <row r="47" spans="1:11" x14ac:dyDescent="0.25">
      <c r="A47" t="s">
        <v>34</v>
      </c>
      <c r="B47">
        <v>1133.08</v>
      </c>
      <c r="C47">
        <v>1118.3699999999999</v>
      </c>
      <c r="D47">
        <v>1097.1099999999999</v>
      </c>
      <c r="E47">
        <v>675.97699999999998</v>
      </c>
      <c r="F47">
        <v>377.1</v>
      </c>
      <c r="G47">
        <v>0</v>
      </c>
      <c r="H47">
        <v>377.1</v>
      </c>
      <c r="I47">
        <v>0.49952299999999999</v>
      </c>
      <c r="J47">
        <v>1</v>
      </c>
      <c r="K47">
        <v>0</v>
      </c>
    </row>
    <row r="48" spans="1:11" x14ac:dyDescent="0.25">
      <c r="A48" t="s">
        <v>34</v>
      </c>
      <c r="B48">
        <v>1132.27</v>
      </c>
      <c r="C48">
        <v>1117.81</v>
      </c>
      <c r="D48">
        <v>1097.1300000000001</v>
      </c>
      <c r="E48">
        <v>676.06500000000005</v>
      </c>
      <c r="F48">
        <v>377.041</v>
      </c>
      <c r="G48">
        <v>0</v>
      </c>
      <c r="H48">
        <v>377.041</v>
      </c>
      <c r="I48">
        <v>0.49906200000000001</v>
      </c>
      <c r="J48">
        <v>1</v>
      </c>
      <c r="K48">
        <v>0</v>
      </c>
    </row>
    <row r="49" spans="1:25" x14ac:dyDescent="0.25">
      <c r="A49" t="s">
        <v>34</v>
      </c>
      <c r="B49">
        <v>1134.4000000000001</v>
      </c>
      <c r="C49">
        <v>1119.77</v>
      </c>
      <c r="D49">
        <v>1097.45</v>
      </c>
      <c r="E49">
        <v>676.01199999999994</v>
      </c>
      <c r="F49">
        <v>377.21</v>
      </c>
      <c r="G49">
        <v>0</v>
      </c>
      <c r="H49">
        <v>377.21</v>
      </c>
      <c r="I49">
        <v>4.1214599999999997E-2</v>
      </c>
      <c r="J49">
        <v>1</v>
      </c>
      <c r="K49">
        <v>0</v>
      </c>
    </row>
    <row r="50" spans="1:25" x14ac:dyDescent="0.25">
      <c r="A50" t="s">
        <v>34</v>
      </c>
      <c r="B50">
        <v>1135.04</v>
      </c>
      <c r="C50">
        <v>1120.3599999999999</v>
      </c>
      <c r="D50">
        <v>1097.52</v>
      </c>
      <c r="E50">
        <v>676.02300000000002</v>
      </c>
      <c r="F50">
        <v>377.15499999999997</v>
      </c>
      <c r="G50">
        <v>0</v>
      </c>
      <c r="H50">
        <v>377.15499999999997</v>
      </c>
      <c r="I50">
        <v>0.49096499999999998</v>
      </c>
      <c r="J50">
        <v>1</v>
      </c>
      <c r="K50">
        <v>0</v>
      </c>
    </row>
    <row r="51" spans="1:25" x14ac:dyDescent="0.25">
      <c r="A51" t="s">
        <v>34</v>
      </c>
      <c r="B51">
        <v>1133.3399999999999</v>
      </c>
      <c r="C51">
        <v>1118.5999999999999</v>
      </c>
      <c r="D51">
        <v>1097.06</v>
      </c>
      <c r="E51">
        <v>675.81100000000004</v>
      </c>
      <c r="F51">
        <v>377.19</v>
      </c>
      <c r="G51">
        <v>0</v>
      </c>
      <c r="H51">
        <v>377.19</v>
      </c>
      <c r="I51">
        <v>0.49357899999999999</v>
      </c>
      <c r="J51">
        <v>1</v>
      </c>
      <c r="K51">
        <v>0</v>
      </c>
    </row>
    <row r="52" spans="1:25" x14ac:dyDescent="0.25">
      <c r="A52" t="s">
        <v>34</v>
      </c>
      <c r="B52">
        <v>1132.7</v>
      </c>
      <c r="C52">
        <v>1117.69</v>
      </c>
      <c r="D52">
        <v>1097.07</v>
      </c>
      <c r="E52">
        <v>676.03499999999997</v>
      </c>
      <c r="F52">
        <v>377.12799999999999</v>
      </c>
      <c r="G52">
        <v>0</v>
      </c>
      <c r="H52">
        <v>377.12799999999999</v>
      </c>
      <c r="I52">
        <v>0.5</v>
      </c>
      <c r="J52">
        <v>1</v>
      </c>
      <c r="K52">
        <v>0</v>
      </c>
    </row>
    <row r="53" spans="1:25" x14ac:dyDescent="0.25">
      <c r="A53" t="s">
        <v>34</v>
      </c>
      <c r="B53">
        <v>1133.43</v>
      </c>
      <c r="C53">
        <v>1119.0899999999999</v>
      </c>
      <c r="D53">
        <v>1097.33</v>
      </c>
      <c r="E53">
        <v>675.82299999999998</v>
      </c>
      <c r="F53">
        <v>376.88799999999998</v>
      </c>
      <c r="G53">
        <v>0</v>
      </c>
      <c r="H53">
        <v>376.88799999999998</v>
      </c>
      <c r="I53">
        <v>0.49999100000000002</v>
      </c>
      <c r="J53">
        <v>1</v>
      </c>
      <c r="K53">
        <v>0</v>
      </c>
    </row>
    <row r="54" spans="1:25" x14ac:dyDescent="0.25">
      <c r="A54" t="s">
        <v>34</v>
      </c>
      <c r="B54">
        <v>1137.76</v>
      </c>
      <c r="C54">
        <v>1123.17</v>
      </c>
      <c r="D54">
        <v>1097.3800000000001</v>
      </c>
      <c r="E54">
        <v>675.68200000000002</v>
      </c>
      <c r="F54">
        <v>376.88799999999998</v>
      </c>
      <c r="G54">
        <v>0</v>
      </c>
      <c r="H54">
        <v>376.88799999999998</v>
      </c>
      <c r="I54">
        <v>1.8759499999999998E-2</v>
      </c>
      <c r="J54">
        <v>1</v>
      </c>
      <c r="K54">
        <v>0</v>
      </c>
    </row>
    <row r="55" spans="1:25" x14ac:dyDescent="0.25">
      <c r="A55" t="s">
        <v>34</v>
      </c>
      <c r="B55">
        <v>1138.52</v>
      </c>
      <c r="C55">
        <v>1123.8800000000001</v>
      </c>
      <c r="D55">
        <v>1097.29</v>
      </c>
      <c r="E55">
        <v>675.72299999999996</v>
      </c>
      <c r="F55">
        <v>376.95699999999999</v>
      </c>
      <c r="G55">
        <v>0</v>
      </c>
      <c r="H55">
        <v>376.95699999999999</v>
      </c>
      <c r="I55">
        <v>0.5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1138.56</v>
      </c>
      <c r="C56">
        <v>1124.1099999999999</v>
      </c>
      <c r="D56">
        <v>1098.8499999999999</v>
      </c>
      <c r="E56">
        <v>676.40099999999995</v>
      </c>
      <c r="F56">
        <v>377.21699999999998</v>
      </c>
      <c r="G56">
        <v>0</v>
      </c>
      <c r="H56">
        <v>377.21699999999998</v>
      </c>
      <c r="I56">
        <v>0.49575399999999997</v>
      </c>
      <c r="J56">
        <v>1</v>
      </c>
      <c r="K56">
        <v>0</v>
      </c>
      <c r="R56">
        <f>AVERAGE(B7:B56)</f>
        <v>1148.4721999999999</v>
      </c>
      <c r="S56">
        <f>AVERAGE(C7:C56)</f>
        <v>1133.8452</v>
      </c>
      <c r="U56">
        <f>_xlfn.VAR.P(B7:B56)</f>
        <v>199.74856115999989</v>
      </c>
      <c r="V56">
        <f>_xlfn.VAR.P(C7:C56)</f>
        <v>197.98987696000023</v>
      </c>
      <c r="X56">
        <f>1.96*SQRT(U56)/50</f>
        <v>0.55402313040242479</v>
      </c>
      <c r="Y56">
        <f>1.96*SQRT(V56)/50</f>
        <v>0.55157879267772314</v>
      </c>
    </row>
    <row r="57" spans="1:25" x14ac:dyDescent="0.25">
      <c r="A57" t="s">
        <v>102</v>
      </c>
      <c r="B57">
        <v>57525.820500000002</v>
      </c>
      <c r="C57" t="s">
        <v>36</v>
      </c>
    </row>
    <row r="58" spans="1:25" x14ac:dyDescent="0.25">
      <c r="A58" t="s">
        <v>35</v>
      </c>
      <c r="B58">
        <v>1176.4000000000001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0.5</v>
      </c>
      <c r="J58">
        <v>1</v>
      </c>
      <c r="K58">
        <v>0</v>
      </c>
    </row>
    <row r="59" spans="1:25" x14ac:dyDescent="0.25">
      <c r="A59" t="s">
        <v>35</v>
      </c>
      <c r="B59">
        <v>1175.52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0.5</v>
      </c>
      <c r="J59">
        <v>1</v>
      </c>
      <c r="K59">
        <v>0</v>
      </c>
    </row>
    <row r="60" spans="1:25" x14ac:dyDescent="0.25">
      <c r="A60" t="s">
        <v>35</v>
      </c>
      <c r="B60">
        <v>1167.97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0.5</v>
      </c>
      <c r="J60">
        <v>1</v>
      </c>
      <c r="K60">
        <v>0</v>
      </c>
    </row>
    <row r="61" spans="1:25" x14ac:dyDescent="0.25">
      <c r="A61" t="s">
        <v>35</v>
      </c>
      <c r="B61">
        <v>1180.32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0.33465200000000001</v>
      </c>
      <c r="J61">
        <v>1</v>
      </c>
      <c r="K61">
        <v>0</v>
      </c>
    </row>
    <row r="62" spans="1:25" x14ac:dyDescent="0.25">
      <c r="A62" t="s">
        <v>35</v>
      </c>
      <c r="B62">
        <v>1175.57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0.5</v>
      </c>
      <c r="J62">
        <v>1</v>
      </c>
      <c r="K62">
        <v>0</v>
      </c>
    </row>
    <row r="63" spans="1:25" x14ac:dyDescent="0.25">
      <c r="A63" t="s">
        <v>35</v>
      </c>
      <c r="B63">
        <v>1173.6400000000001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0.499998</v>
      </c>
      <c r="J63">
        <v>1</v>
      </c>
      <c r="K63">
        <v>0</v>
      </c>
    </row>
    <row r="64" spans="1:25" x14ac:dyDescent="0.25">
      <c r="A64" t="s">
        <v>35</v>
      </c>
      <c r="B64">
        <v>1174.58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0.5</v>
      </c>
      <c r="J64">
        <v>1</v>
      </c>
      <c r="K64">
        <v>0</v>
      </c>
    </row>
    <row r="65" spans="1:11" x14ac:dyDescent="0.25">
      <c r="A65" t="s">
        <v>35</v>
      </c>
      <c r="B65">
        <v>1182.04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0.42998500000000001</v>
      </c>
      <c r="J65">
        <v>1</v>
      </c>
      <c r="K65">
        <v>0</v>
      </c>
    </row>
    <row r="66" spans="1:11" x14ac:dyDescent="0.25">
      <c r="A66" t="s">
        <v>35</v>
      </c>
      <c r="B66">
        <v>1181.76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0.5</v>
      </c>
      <c r="J66">
        <v>1</v>
      </c>
      <c r="K66">
        <v>0</v>
      </c>
    </row>
    <row r="67" spans="1:11" x14ac:dyDescent="0.25">
      <c r="A67" t="s">
        <v>35</v>
      </c>
      <c r="B67">
        <v>1187.99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0.47559899999999999</v>
      </c>
      <c r="J67">
        <v>1</v>
      </c>
      <c r="K67">
        <v>0</v>
      </c>
    </row>
    <row r="68" spans="1:11" x14ac:dyDescent="0.25">
      <c r="A68" t="s">
        <v>35</v>
      </c>
      <c r="B68">
        <v>1186.8900000000001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0.5</v>
      </c>
      <c r="J68">
        <v>1</v>
      </c>
      <c r="K68">
        <v>0</v>
      </c>
    </row>
    <row r="69" spans="1:11" x14ac:dyDescent="0.25">
      <c r="A69" t="s">
        <v>35</v>
      </c>
      <c r="B69">
        <v>1186.7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6.2568399999999996E-2</v>
      </c>
      <c r="J69">
        <v>1</v>
      </c>
      <c r="K69">
        <v>0</v>
      </c>
    </row>
    <row r="70" spans="1:11" x14ac:dyDescent="0.25">
      <c r="A70" t="s">
        <v>35</v>
      </c>
      <c r="B70">
        <v>1185.49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0.5</v>
      </c>
      <c r="J70">
        <v>1</v>
      </c>
      <c r="K70">
        <v>0</v>
      </c>
    </row>
    <row r="71" spans="1:11" x14ac:dyDescent="0.25">
      <c r="A71" t="s">
        <v>35</v>
      </c>
      <c r="B71">
        <v>1188.3900000000001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0.123975</v>
      </c>
      <c r="J71">
        <v>1</v>
      </c>
      <c r="K71">
        <v>0</v>
      </c>
    </row>
    <row r="72" spans="1:11" x14ac:dyDescent="0.25">
      <c r="A72" t="s">
        <v>35</v>
      </c>
      <c r="B72">
        <v>1185.6500000000001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0.5</v>
      </c>
      <c r="J72">
        <v>1</v>
      </c>
      <c r="K72">
        <v>0</v>
      </c>
    </row>
    <row r="73" spans="1:11" x14ac:dyDescent="0.25">
      <c r="A73" t="s">
        <v>35</v>
      </c>
      <c r="B73">
        <v>1186.52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0.5</v>
      </c>
      <c r="J73">
        <v>1</v>
      </c>
      <c r="K73">
        <v>0</v>
      </c>
    </row>
    <row r="74" spans="1:11" x14ac:dyDescent="0.25">
      <c r="A74" t="s">
        <v>35</v>
      </c>
      <c r="B74">
        <v>1185.78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0.5</v>
      </c>
      <c r="J74">
        <v>1</v>
      </c>
      <c r="K74">
        <v>0</v>
      </c>
    </row>
    <row r="75" spans="1:11" x14ac:dyDescent="0.25">
      <c r="A75" t="s">
        <v>35</v>
      </c>
      <c r="B75">
        <v>1186.19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0.33330100000000001</v>
      </c>
      <c r="J75">
        <v>1</v>
      </c>
      <c r="K75">
        <v>0</v>
      </c>
    </row>
    <row r="76" spans="1:11" x14ac:dyDescent="0.25">
      <c r="A76" t="s">
        <v>35</v>
      </c>
      <c r="B76">
        <v>1185.1300000000001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0.5</v>
      </c>
      <c r="J76">
        <v>1</v>
      </c>
      <c r="K76">
        <v>0</v>
      </c>
    </row>
    <row r="77" spans="1:11" x14ac:dyDescent="0.25">
      <c r="A77" t="s">
        <v>35</v>
      </c>
      <c r="B77">
        <v>1185.9100000000001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0.22206500000000001</v>
      </c>
      <c r="J77">
        <v>1</v>
      </c>
      <c r="K77">
        <v>0</v>
      </c>
    </row>
    <row r="78" spans="1:11" x14ac:dyDescent="0.25">
      <c r="A78" t="s">
        <v>35</v>
      </c>
      <c r="B78">
        <v>1186.1500000000001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0.25373800000000002</v>
      </c>
      <c r="J78">
        <v>1</v>
      </c>
      <c r="K78">
        <v>0</v>
      </c>
    </row>
    <row r="79" spans="1:11" x14ac:dyDescent="0.25">
      <c r="A79" t="s">
        <v>35</v>
      </c>
      <c r="B79">
        <v>1186.72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0.227247</v>
      </c>
      <c r="J79">
        <v>1</v>
      </c>
      <c r="K79">
        <v>0</v>
      </c>
    </row>
    <row r="80" spans="1:11" x14ac:dyDescent="0.25">
      <c r="A80" t="s">
        <v>35</v>
      </c>
      <c r="B80">
        <v>1187.1600000000001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0.5</v>
      </c>
      <c r="J80">
        <v>1</v>
      </c>
      <c r="K80">
        <v>0</v>
      </c>
    </row>
    <row r="81" spans="1:11" x14ac:dyDescent="0.25">
      <c r="A81" t="s">
        <v>35</v>
      </c>
      <c r="B81">
        <v>1187.07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0.22053700000000001</v>
      </c>
      <c r="J81">
        <v>1</v>
      </c>
      <c r="K81">
        <v>0</v>
      </c>
    </row>
    <row r="82" spans="1:11" x14ac:dyDescent="0.25">
      <c r="A82" t="s">
        <v>35</v>
      </c>
      <c r="B82">
        <v>1186.3499999999999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0.5</v>
      </c>
      <c r="J82">
        <v>1</v>
      </c>
      <c r="K82">
        <v>0</v>
      </c>
    </row>
    <row r="83" spans="1:11" x14ac:dyDescent="0.25">
      <c r="A83" t="s">
        <v>35</v>
      </c>
      <c r="B83">
        <v>1183.9100000000001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1.06686E-2</v>
      </c>
      <c r="J83">
        <v>1</v>
      </c>
      <c r="K83">
        <v>0</v>
      </c>
    </row>
    <row r="84" spans="1:11" x14ac:dyDescent="0.25">
      <c r="A84" t="s">
        <v>35</v>
      </c>
      <c r="B84">
        <v>1181.7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9.6886700000000006E-2</v>
      </c>
      <c r="J84">
        <v>1</v>
      </c>
      <c r="K84">
        <v>0</v>
      </c>
    </row>
    <row r="85" spans="1:11" x14ac:dyDescent="0.25">
      <c r="A85" t="s">
        <v>35</v>
      </c>
      <c r="B85">
        <v>1180.5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0.5</v>
      </c>
      <c r="J85">
        <v>1</v>
      </c>
      <c r="K85">
        <v>0</v>
      </c>
    </row>
    <row r="86" spans="1:11" x14ac:dyDescent="0.25">
      <c r="A86" t="s">
        <v>35</v>
      </c>
      <c r="B86">
        <v>1179.1300000000001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0.5</v>
      </c>
      <c r="J86">
        <v>1</v>
      </c>
      <c r="K86">
        <v>0</v>
      </c>
    </row>
    <row r="87" spans="1:11" x14ac:dyDescent="0.25">
      <c r="A87" t="s">
        <v>35</v>
      </c>
      <c r="B87">
        <v>1171.32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0.5</v>
      </c>
      <c r="J87">
        <v>1</v>
      </c>
      <c r="K87">
        <v>0</v>
      </c>
    </row>
    <row r="88" spans="1:11" x14ac:dyDescent="0.25">
      <c r="A88" t="s">
        <v>35</v>
      </c>
      <c r="B88">
        <v>1163.33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0.44727899999999998</v>
      </c>
      <c r="J88">
        <v>1</v>
      </c>
      <c r="K88">
        <v>0</v>
      </c>
    </row>
    <row r="89" spans="1:11" x14ac:dyDescent="0.25">
      <c r="A89" t="s">
        <v>35</v>
      </c>
      <c r="B89">
        <v>1163.1600000000001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0.116603</v>
      </c>
      <c r="J89">
        <v>1</v>
      </c>
      <c r="K89">
        <v>0</v>
      </c>
    </row>
    <row r="90" spans="1:11" x14ac:dyDescent="0.25">
      <c r="A90" t="s">
        <v>35</v>
      </c>
      <c r="B90">
        <v>1168.8499999999999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0.5</v>
      </c>
      <c r="J90">
        <v>1</v>
      </c>
      <c r="K90">
        <v>0</v>
      </c>
    </row>
    <row r="91" spans="1:11" x14ac:dyDescent="0.25">
      <c r="A91" t="s">
        <v>35</v>
      </c>
      <c r="B91">
        <v>1164.6500000000001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0.5</v>
      </c>
      <c r="J91">
        <v>1</v>
      </c>
      <c r="K91">
        <v>0</v>
      </c>
    </row>
    <row r="92" spans="1:11" x14ac:dyDescent="0.25">
      <c r="A92" t="s">
        <v>35</v>
      </c>
      <c r="B92">
        <v>1173.46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0.49757000000000001</v>
      </c>
      <c r="J92">
        <v>1</v>
      </c>
      <c r="K92">
        <v>0</v>
      </c>
    </row>
    <row r="93" spans="1:11" x14ac:dyDescent="0.25">
      <c r="A93" t="s">
        <v>35</v>
      </c>
      <c r="B93">
        <v>1180.6600000000001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0.5</v>
      </c>
      <c r="J93">
        <v>1</v>
      </c>
      <c r="K93">
        <v>0</v>
      </c>
    </row>
    <row r="94" spans="1:11" x14ac:dyDescent="0.25">
      <c r="A94" t="s">
        <v>35</v>
      </c>
      <c r="B94">
        <v>1173.6300000000001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0.5</v>
      </c>
      <c r="J94">
        <v>1</v>
      </c>
      <c r="K94">
        <v>0</v>
      </c>
    </row>
    <row r="95" spans="1:11" x14ac:dyDescent="0.25">
      <c r="A95" t="s">
        <v>35</v>
      </c>
      <c r="B95">
        <v>1179.9100000000001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0.5</v>
      </c>
      <c r="J95">
        <v>1</v>
      </c>
      <c r="K95">
        <v>0</v>
      </c>
    </row>
    <row r="96" spans="1:11" x14ac:dyDescent="0.25">
      <c r="A96" t="s">
        <v>35</v>
      </c>
      <c r="B96">
        <v>1172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0.49999900000000003</v>
      </c>
      <c r="J96">
        <v>1</v>
      </c>
      <c r="K96">
        <v>0</v>
      </c>
    </row>
    <row r="97" spans="1:25" x14ac:dyDescent="0.25">
      <c r="A97" t="s">
        <v>35</v>
      </c>
      <c r="B97">
        <v>1188.81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0.5</v>
      </c>
      <c r="J97">
        <v>1</v>
      </c>
      <c r="K97">
        <v>0</v>
      </c>
    </row>
    <row r="98" spans="1:25" x14ac:dyDescent="0.25">
      <c r="A98" t="s">
        <v>35</v>
      </c>
      <c r="B98">
        <v>1185.21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0.5</v>
      </c>
      <c r="J98">
        <v>1</v>
      </c>
      <c r="K98">
        <v>0</v>
      </c>
    </row>
    <row r="99" spans="1:25" x14ac:dyDescent="0.25">
      <c r="A99" t="s">
        <v>35</v>
      </c>
      <c r="B99">
        <v>1186.23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0.5</v>
      </c>
      <c r="J99">
        <v>1</v>
      </c>
      <c r="K99">
        <v>0</v>
      </c>
    </row>
    <row r="100" spans="1:25" x14ac:dyDescent="0.25">
      <c r="A100" t="s">
        <v>35</v>
      </c>
      <c r="B100">
        <v>1184.51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0.5</v>
      </c>
      <c r="J100">
        <v>1</v>
      </c>
      <c r="K100">
        <v>0</v>
      </c>
    </row>
    <row r="101" spans="1:25" x14ac:dyDescent="0.25">
      <c r="A101" t="s">
        <v>35</v>
      </c>
      <c r="B101">
        <v>1185.95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0.35722100000000001</v>
      </c>
      <c r="J101">
        <v>1</v>
      </c>
      <c r="K101">
        <v>0</v>
      </c>
    </row>
    <row r="102" spans="1:25" x14ac:dyDescent="0.25">
      <c r="A102" t="s">
        <v>35</v>
      </c>
      <c r="B102">
        <v>1167.58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0.5</v>
      </c>
      <c r="J102">
        <v>1</v>
      </c>
      <c r="K102">
        <v>0</v>
      </c>
    </row>
    <row r="103" spans="1:25" x14ac:dyDescent="0.25">
      <c r="A103" t="s">
        <v>35</v>
      </c>
      <c r="B103">
        <v>1171.31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0.5</v>
      </c>
      <c r="J103">
        <v>1</v>
      </c>
      <c r="K103">
        <v>0</v>
      </c>
    </row>
    <row r="104" spans="1:25" x14ac:dyDescent="0.25">
      <c r="A104" t="s">
        <v>35</v>
      </c>
      <c r="B104">
        <v>1175.27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0.5</v>
      </c>
      <c r="J104">
        <v>1</v>
      </c>
      <c r="K104">
        <v>0</v>
      </c>
    </row>
    <row r="105" spans="1:25" x14ac:dyDescent="0.25">
      <c r="A105" t="s">
        <v>35</v>
      </c>
      <c r="B105">
        <v>1159.45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0.45455600000000002</v>
      </c>
      <c r="J105">
        <v>1</v>
      </c>
      <c r="K105">
        <v>0</v>
      </c>
    </row>
    <row r="106" spans="1:25" x14ac:dyDescent="0.25">
      <c r="A106" t="s">
        <v>35</v>
      </c>
      <c r="B106">
        <v>1173.52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7.0100900000000001E-3</v>
      </c>
      <c r="J106">
        <v>1</v>
      </c>
      <c r="K106">
        <v>0</v>
      </c>
    </row>
    <row r="107" spans="1:25" x14ac:dyDescent="0.25">
      <c r="A107" t="s">
        <v>35</v>
      </c>
      <c r="B107">
        <v>1175.18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0.5</v>
      </c>
      <c r="J107">
        <v>1</v>
      </c>
      <c r="K107">
        <v>0</v>
      </c>
    </row>
    <row r="108" spans="1:25" x14ac:dyDescent="0.25">
      <c r="A108" t="s">
        <v>35</v>
      </c>
      <c r="B108">
        <v>1171.53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0.5</v>
      </c>
      <c r="J108">
        <v>1</v>
      </c>
      <c r="K108">
        <v>0</v>
      </c>
    </row>
    <row r="109" spans="1:25" x14ac:dyDescent="0.25">
      <c r="A109" t="s">
        <v>35</v>
      </c>
      <c r="B109">
        <v>1179.28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0.16175999999999999</v>
      </c>
      <c r="J109">
        <v>1</v>
      </c>
      <c r="K109">
        <v>0</v>
      </c>
    </row>
    <row r="110" spans="1:25" x14ac:dyDescent="0.25">
      <c r="A110" t="s">
        <v>35</v>
      </c>
      <c r="B110">
        <v>1186.3399999999999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0.5</v>
      </c>
      <c r="J110">
        <v>1</v>
      </c>
      <c r="K110">
        <v>0</v>
      </c>
    </row>
    <row r="111" spans="1:25" x14ac:dyDescent="0.25">
      <c r="A111" t="s">
        <v>35</v>
      </c>
      <c r="B111">
        <v>1186.55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0.5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1185.6199999999999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0.5</v>
      </c>
      <c r="J112">
        <v>1</v>
      </c>
      <c r="K112">
        <v>0</v>
      </c>
      <c r="R112">
        <f>AVERAGE(B63:B112)</f>
        <v>1179.8932</v>
      </c>
      <c r="S112">
        <f>AVERAGE(C63:C112)</f>
        <v>0</v>
      </c>
      <c r="U112">
        <f>_xlfn.VAR.P(B63:B112)</f>
        <v>61.09745776000009</v>
      </c>
      <c r="V112">
        <f>_xlfn.VAR.P(C63:C112)</f>
        <v>0</v>
      </c>
      <c r="X112">
        <f>1.96*SQRT(U112)/50</f>
        <v>0.30640626216238881</v>
      </c>
      <c r="Y112">
        <f>1.96*SQRT(V112)/50</f>
        <v>0</v>
      </c>
    </row>
    <row r="113" spans="1:9" x14ac:dyDescent="0.25">
      <c r="A113" t="s">
        <v>35</v>
      </c>
      <c r="B113">
        <v>59082.061500000003</v>
      </c>
      <c r="C113" t="s">
        <v>36</v>
      </c>
    </row>
    <row r="114" spans="1:9" x14ac:dyDescent="0.25">
      <c r="A114" t="s">
        <v>37</v>
      </c>
      <c r="B114">
        <v>1008.79</v>
      </c>
      <c r="C114">
        <v>1000.36</v>
      </c>
      <c r="D114">
        <v>978.625</v>
      </c>
      <c r="E114">
        <v>555.14300000000003</v>
      </c>
      <c r="F114">
        <v>389.74799999999999</v>
      </c>
      <c r="G114">
        <v>0.5</v>
      </c>
      <c r="H114">
        <v>1</v>
      </c>
      <c r="I114">
        <v>0</v>
      </c>
    </row>
    <row r="115" spans="1:9" x14ac:dyDescent="0.25">
      <c r="A115" t="s">
        <v>37</v>
      </c>
      <c r="B115">
        <v>1007.55</v>
      </c>
      <c r="C115">
        <v>999.25400000000002</v>
      </c>
      <c r="D115">
        <v>978.12</v>
      </c>
      <c r="E115">
        <v>554.96299999999997</v>
      </c>
      <c r="F115">
        <v>389.76299999999998</v>
      </c>
      <c r="G115">
        <v>0.5</v>
      </c>
      <c r="H115">
        <v>1</v>
      </c>
      <c r="I115">
        <v>0</v>
      </c>
    </row>
    <row r="116" spans="1:9" x14ac:dyDescent="0.25">
      <c r="A116" t="s">
        <v>37</v>
      </c>
      <c r="B116">
        <v>1012.11</v>
      </c>
      <c r="C116">
        <v>1003.47</v>
      </c>
      <c r="D116">
        <v>978.221</v>
      </c>
      <c r="E116">
        <v>553.87400000000002</v>
      </c>
      <c r="F116">
        <v>389.63600000000002</v>
      </c>
      <c r="G116">
        <v>0.5</v>
      </c>
      <c r="H116">
        <v>1</v>
      </c>
      <c r="I116">
        <v>0</v>
      </c>
    </row>
    <row r="117" spans="1:9" x14ac:dyDescent="0.25">
      <c r="A117" t="s">
        <v>37</v>
      </c>
      <c r="B117">
        <v>1006.83</v>
      </c>
      <c r="C117">
        <v>998.41899999999998</v>
      </c>
      <c r="D117">
        <v>980.73900000000003</v>
      </c>
      <c r="E117">
        <v>558.16800000000001</v>
      </c>
      <c r="F117">
        <v>389.79599999999999</v>
      </c>
      <c r="G117">
        <v>0.5</v>
      </c>
      <c r="H117">
        <v>1</v>
      </c>
      <c r="I117">
        <v>0</v>
      </c>
    </row>
    <row r="118" spans="1:9" x14ac:dyDescent="0.25">
      <c r="A118" t="s">
        <v>37</v>
      </c>
      <c r="B118">
        <v>1014.04</v>
      </c>
      <c r="C118">
        <v>1005.88</v>
      </c>
      <c r="D118">
        <v>980.50400000000002</v>
      </c>
      <c r="E118">
        <v>556.01900000000001</v>
      </c>
      <c r="F118">
        <v>389.74900000000002</v>
      </c>
      <c r="G118">
        <v>4.1603800000000003E-2</v>
      </c>
      <c r="H118">
        <v>1</v>
      </c>
      <c r="I118">
        <v>0</v>
      </c>
    </row>
    <row r="119" spans="1:9" x14ac:dyDescent="0.25">
      <c r="A119" t="s">
        <v>37</v>
      </c>
      <c r="B119">
        <v>1008.84</v>
      </c>
      <c r="C119">
        <v>1000.6</v>
      </c>
      <c r="D119">
        <v>982.46799999999996</v>
      </c>
      <c r="E119">
        <v>559.84100000000001</v>
      </c>
      <c r="F119">
        <v>389.8</v>
      </c>
      <c r="G119">
        <v>0.5</v>
      </c>
      <c r="H119">
        <v>1</v>
      </c>
      <c r="I119">
        <v>0</v>
      </c>
    </row>
    <row r="120" spans="1:9" x14ac:dyDescent="0.25">
      <c r="A120" t="s">
        <v>37</v>
      </c>
      <c r="B120">
        <v>1009.65</v>
      </c>
      <c r="C120">
        <v>1001.12</v>
      </c>
      <c r="D120">
        <v>982.99599999999998</v>
      </c>
      <c r="E120">
        <v>560.45699999999999</v>
      </c>
      <c r="F120">
        <v>389.70600000000002</v>
      </c>
      <c r="G120">
        <v>0.41572900000000002</v>
      </c>
      <c r="H120">
        <v>1</v>
      </c>
      <c r="I120">
        <v>0</v>
      </c>
    </row>
    <row r="121" spans="1:9" x14ac:dyDescent="0.25">
      <c r="A121" t="s">
        <v>37</v>
      </c>
      <c r="B121">
        <v>1010.98</v>
      </c>
      <c r="C121">
        <v>1003.17</v>
      </c>
      <c r="D121">
        <v>980.10699999999997</v>
      </c>
      <c r="E121">
        <v>556.34100000000001</v>
      </c>
      <c r="F121">
        <v>389.762</v>
      </c>
      <c r="G121">
        <v>0.5</v>
      </c>
      <c r="H121">
        <v>1</v>
      </c>
      <c r="I121">
        <v>0</v>
      </c>
    </row>
    <row r="122" spans="1:9" x14ac:dyDescent="0.25">
      <c r="A122" t="s">
        <v>37</v>
      </c>
      <c r="B122">
        <v>1010.34</v>
      </c>
      <c r="C122">
        <v>1002.08</v>
      </c>
      <c r="D122">
        <v>982.62800000000004</v>
      </c>
      <c r="E122">
        <v>559.73900000000003</v>
      </c>
      <c r="F122">
        <v>389.75299999999999</v>
      </c>
      <c r="G122">
        <v>0.47260600000000003</v>
      </c>
      <c r="H122">
        <v>1</v>
      </c>
      <c r="I122">
        <v>0</v>
      </c>
    </row>
    <row r="123" spans="1:9" x14ac:dyDescent="0.25">
      <c r="A123" t="s">
        <v>37</v>
      </c>
      <c r="B123">
        <v>1010.88</v>
      </c>
      <c r="C123">
        <v>1002.34</v>
      </c>
      <c r="D123">
        <v>982.09500000000003</v>
      </c>
      <c r="E123">
        <v>558.95299999999997</v>
      </c>
      <c r="F123">
        <v>389.80399999999997</v>
      </c>
      <c r="G123">
        <v>0.5</v>
      </c>
      <c r="H123">
        <v>1</v>
      </c>
      <c r="I123">
        <v>0</v>
      </c>
    </row>
    <row r="124" spans="1:9" x14ac:dyDescent="0.25">
      <c r="A124" t="s">
        <v>37</v>
      </c>
      <c r="B124">
        <v>1011.42</v>
      </c>
      <c r="C124">
        <v>1002.75</v>
      </c>
      <c r="D124">
        <v>981.625</v>
      </c>
      <c r="E124">
        <v>558.22299999999996</v>
      </c>
      <c r="F124">
        <v>389.80799999999999</v>
      </c>
      <c r="G124">
        <v>0.39296700000000001</v>
      </c>
      <c r="H124">
        <v>1</v>
      </c>
      <c r="I124">
        <v>0</v>
      </c>
    </row>
    <row r="125" spans="1:9" x14ac:dyDescent="0.25">
      <c r="A125" t="s">
        <v>37</v>
      </c>
      <c r="B125">
        <v>1007.69</v>
      </c>
      <c r="C125">
        <v>999.08600000000001</v>
      </c>
      <c r="D125">
        <v>979.91499999999996</v>
      </c>
      <c r="E125">
        <v>557.12800000000004</v>
      </c>
      <c r="F125">
        <v>389.76499999999999</v>
      </c>
      <c r="G125">
        <v>0.5</v>
      </c>
      <c r="H125">
        <v>1</v>
      </c>
      <c r="I125">
        <v>0</v>
      </c>
    </row>
    <row r="126" spans="1:9" x14ac:dyDescent="0.25">
      <c r="A126" t="s">
        <v>37</v>
      </c>
      <c r="B126">
        <v>1008.86</v>
      </c>
      <c r="C126">
        <v>1000.49</v>
      </c>
      <c r="D126">
        <v>981.46900000000005</v>
      </c>
      <c r="E126">
        <v>558.74699999999996</v>
      </c>
      <c r="F126">
        <v>389.726</v>
      </c>
      <c r="G126">
        <v>0.5</v>
      </c>
      <c r="H126">
        <v>1</v>
      </c>
      <c r="I126">
        <v>0</v>
      </c>
    </row>
    <row r="127" spans="1:9" x14ac:dyDescent="0.25">
      <c r="A127" t="s">
        <v>37</v>
      </c>
      <c r="B127">
        <v>1010.06</v>
      </c>
      <c r="C127">
        <v>1001.77</v>
      </c>
      <c r="D127">
        <v>982.29499999999996</v>
      </c>
      <c r="E127">
        <v>559.37300000000005</v>
      </c>
      <c r="F127">
        <v>389.74700000000001</v>
      </c>
      <c r="G127">
        <v>0.5</v>
      </c>
      <c r="H127">
        <v>1</v>
      </c>
      <c r="I127">
        <v>0</v>
      </c>
    </row>
    <row r="128" spans="1:9" x14ac:dyDescent="0.25">
      <c r="A128" t="s">
        <v>37</v>
      </c>
      <c r="B128">
        <v>1010.3</v>
      </c>
      <c r="C128">
        <v>1001.81</v>
      </c>
      <c r="D128">
        <v>982.41899999999998</v>
      </c>
      <c r="E128">
        <v>559.47799999999995</v>
      </c>
      <c r="F128">
        <v>389.74400000000003</v>
      </c>
      <c r="G128">
        <v>0.5</v>
      </c>
      <c r="H128">
        <v>1</v>
      </c>
      <c r="I128">
        <v>0</v>
      </c>
    </row>
    <row r="129" spans="1:9" x14ac:dyDescent="0.25">
      <c r="A129" t="s">
        <v>37</v>
      </c>
      <c r="B129">
        <v>1011.74</v>
      </c>
      <c r="C129">
        <v>1003.53</v>
      </c>
      <c r="D129">
        <v>982.27099999999996</v>
      </c>
      <c r="E129">
        <v>558.952</v>
      </c>
      <c r="F129">
        <v>389.74700000000001</v>
      </c>
      <c r="G129">
        <v>0.5</v>
      </c>
      <c r="H129">
        <v>1</v>
      </c>
      <c r="I129">
        <v>0</v>
      </c>
    </row>
    <row r="130" spans="1:9" x14ac:dyDescent="0.25">
      <c r="A130" t="s">
        <v>37</v>
      </c>
      <c r="B130">
        <v>1013.86</v>
      </c>
      <c r="C130">
        <v>1005.39</v>
      </c>
      <c r="D130">
        <v>982.92399999999998</v>
      </c>
      <c r="E130">
        <v>559.33500000000004</v>
      </c>
      <c r="F130">
        <v>389.714</v>
      </c>
      <c r="G130">
        <v>0.5</v>
      </c>
      <c r="H130">
        <v>1</v>
      </c>
      <c r="I130">
        <v>0</v>
      </c>
    </row>
    <row r="131" spans="1:9" x14ac:dyDescent="0.25">
      <c r="A131" t="s">
        <v>37</v>
      </c>
      <c r="B131">
        <v>1011.28</v>
      </c>
      <c r="C131">
        <v>1003.19</v>
      </c>
      <c r="D131">
        <v>980.81399999999996</v>
      </c>
      <c r="E131">
        <v>557.226</v>
      </c>
      <c r="F131">
        <v>389.75599999999997</v>
      </c>
      <c r="G131">
        <v>0.5</v>
      </c>
      <c r="H131">
        <v>1</v>
      </c>
      <c r="I131">
        <v>0</v>
      </c>
    </row>
    <row r="132" spans="1:9" x14ac:dyDescent="0.25">
      <c r="A132" t="s">
        <v>37</v>
      </c>
      <c r="B132">
        <v>1009.08</v>
      </c>
      <c r="C132">
        <v>1000.65</v>
      </c>
      <c r="D132">
        <v>978.26599999999996</v>
      </c>
      <c r="E132">
        <v>554.56799999999998</v>
      </c>
      <c r="F132">
        <v>389.89800000000002</v>
      </c>
      <c r="G132">
        <v>0.5</v>
      </c>
      <c r="H132">
        <v>1</v>
      </c>
      <c r="I132">
        <v>0</v>
      </c>
    </row>
    <row r="133" spans="1:9" x14ac:dyDescent="0.25">
      <c r="A133" t="s">
        <v>37</v>
      </c>
      <c r="B133">
        <v>1010.16</v>
      </c>
      <c r="C133">
        <v>1001.39</v>
      </c>
      <c r="D133">
        <v>982.30799999999999</v>
      </c>
      <c r="E133">
        <v>559.31700000000001</v>
      </c>
      <c r="F133">
        <v>389.73399999999998</v>
      </c>
      <c r="G133">
        <v>0.5</v>
      </c>
      <c r="H133">
        <v>1</v>
      </c>
      <c r="I133">
        <v>0</v>
      </c>
    </row>
    <row r="134" spans="1:9" x14ac:dyDescent="0.25">
      <c r="A134" t="s">
        <v>37</v>
      </c>
      <c r="B134">
        <v>1009.66</v>
      </c>
      <c r="C134">
        <v>1001.08</v>
      </c>
      <c r="D134">
        <v>980.50199999999995</v>
      </c>
      <c r="E134">
        <v>557.01400000000001</v>
      </c>
      <c r="F134">
        <v>389.83499999999998</v>
      </c>
      <c r="G134">
        <v>0.35287800000000002</v>
      </c>
      <c r="H134">
        <v>1</v>
      </c>
      <c r="I134">
        <v>0</v>
      </c>
    </row>
    <row r="135" spans="1:9" x14ac:dyDescent="0.25">
      <c r="A135" t="s">
        <v>37</v>
      </c>
      <c r="B135">
        <v>1009.58</v>
      </c>
      <c r="C135">
        <v>1001.07</v>
      </c>
      <c r="D135">
        <v>981.85</v>
      </c>
      <c r="E135">
        <v>558.92100000000005</v>
      </c>
      <c r="F135">
        <v>389.80799999999999</v>
      </c>
      <c r="G135">
        <v>0.5</v>
      </c>
      <c r="H135">
        <v>1</v>
      </c>
      <c r="I135">
        <v>0</v>
      </c>
    </row>
    <row r="136" spans="1:9" x14ac:dyDescent="0.25">
      <c r="A136" t="s">
        <v>37</v>
      </c>
      <c r="B136">
        <v>1010.21</v>
      </c>
      <c r="C136">
        <v>1001.85</v>
      </c>
      <c r="D136">
        <v>983.16600000000005</v>
      </c>
      <c r="E136">
        <v>560.23500000000001</v>
      </c>
      <c r="F136">
        <v>389.74900000000002</v>
      </c>
      <c r="G136">
        <v>0.5</v>
      </c>
      <c r="H136">
        <v>1</v>
      </c>
      <c r="I136">
        <v>0</v>
      </c>
    </row>
    <row r="137" spans="1:9" x14ac:dyDescent="0.25">
      <c r="A137" t="s">
        <v>37</v>
      </c>
      <c r="B137">
        <v>1011.66</v>
      </c>
      <c r="C137">
        <v>1003.19</v>
      </c>
      <c r="D137">
        <v>982.04100000000005</v>
      </c>
      <c r="E137">
        <v>558.61599999999999</v>
      </c>
      <c r="F137">
        <v>389.78</v>
      </c>
      <c r="G137">
        <v>0.5</v>
      </c>
      <c r="H137">
        <v>1</v>
      </c>
      <c r="I137">
        <v>0</v>
      </c>
    </row>
    <row r="138" spans="1:9" x14ac:dyDescent="0.25">
      <c r="A138" t="s">
        <v>37</v>
      </c>
      <c r="B138">
        <v>1009.15</v>
      </c>
      <c r="C138">
        <v>1000.85</v>
      </c>
      <c r="D138">
        <v>979.42700000000002</v>
      </c>
      <c r="E138">
        <v>556.02599999999995</v>
      </c>
      <c r="F138">
        <v>389.81700000000001</v>
      </c>
      <c r="G138">
        <v>0.5</v>
      </c>
      <c r="H138">
        <v>1</v>
      </c>
      <c r="I138">
        <v>0</v>
      </c>
    </row>
    <row r="139" spans="1:9" x14ac:dyDescent="0.25">
      <c r="A139" t="s">
        <v>37</v>
      </c>
      <c r="B139">
        <v>1011.53</v>
      </c>
      <c r="C139">
        <v>1003.28</v>
      </c>
      <c r="D139">
        <v>984.05700000000002</v>
      </c>
      <c r="E139">
        <v>561.11400000000003</v>
      </c>
      <c r="F139">
        <v>389.86599999999999</v>
      </c>
      <c r="G139">
        <v>0.5</v>
      </c>
      <c r="H139">
        <v>1</v>
      </c>
      <c r="I139">
        <v>0</v>
      </c>
    </row>
    <row r="140" spans="1:9" x14ac:dyDescent="0.25">
      <c r="A140" t="s">
        <v>37</v>
      </c>
      <c r="B140">
        <v>1008.31</v>
      </c>
      <c r="C140">
        <v>999.56500000000005</v>
      </c>
      <c r="D140">
        <v>979.35500000000002</v>
      </c>
      <c r="E140">
        <v>556.26099999999997</v>
      </c>
      <c r="F140">
        <v>389.74</v>
      </c>
      <c r="G140">
        <v>0.5</v>
      </c>
      <c r="H140">
        <v>1</v>
      </c>
      <c r="I140">
        <v>0</v>
      </c>
    </row>
    <row r="141" spans="1:9" x14ac:dyDescent="0.25">
      <c r="A141" t="s">
        <v>37</v>
      </c>
      <c r="B141">
        <v>1013.41</v>
      </c>
      <c r="C141">
        <v>1004.81</v>
      </c>
      <c r="D141">
        <v>980.90099999999995</v>
      </c>
      <c r="E141">
        <v>557.01700000000005</v>
      </c>
      <c r="F141">
        <v>389.81</v>
      </c>
      <c r="G141">
        <v>0.5</v>
      </c>
      <c r="H141">
        <v>1</v>
      </c>
      <c r="I141">
        <v>0</v>
      </c>
    </row>
    <row r="142" spans="1:9" x14ac:dyDescent="0.25">
      <c r="A142" t="s">
        <v>37</v>
      </c>
      <c r="B142">
        <v>1011.97</v>
      </c>
      <c r="C142">
        <v>1003.29</v>
      </c>
      <c r="D142">
        <v>983.54600000000005</v>
      </c>
      <c r="E142">
        <v>560.42999999999995</v>
      </c>
      <c r="F142">
        <v>389.74700000000001</v>
      </c>
      <c r="G142">
        <v>0.5</v>
      </c>
      <c r="H142">
        <v>1</v>
      </c>
      <c r="I142">
        <v>0</v>
      </c>
    </row>
    <row r="143" spans="1:9" x14ac:dyDescent="0.25">
      <c r="A143" t="s">
        <v>37</v>
      </c>
      <c r="B143">
        <v>1005.33</v>
      </c>
      <c r="C143">
        <v>997.06299999999999</v>
      </c>
      <c r="D143">
        <v>977.846</v>
      </c>
      <c r="E143">
        <v>555.10400000000004</v>
      </c>
      <c r="F143">
        <v>389.86099999999999</v>
      </c>
      <c r="G143">
        <v>0.5</v>
      </c>
      <c r="H143">
        <v>1</v>
      </c>
      <c r="I143">
        <v>0</v>
      </c>
    </row>
    <row r="144" spans="1:9" x14ac:dyDescent="0.25">
      <c r="A144" t="s">
        <v>37</v>
      </c>
      <c r="B144">
        <v>1008.42</v>
      </c>
      <c r="C144">
        <v>999.87599999999998</v>
      </c>
      <c r="D144">
        <v>969.31500000000005</v>
      </c>
      <c r="E144">
        <v>543.65</v>
      </c>
      <c r="F144">
        <v>389.82900000000001</v>
      </c>
      <c r="G144">
        <v>0.499971</v>
      </c>
      <c r="H144">
        <v>1</v>
      </c>
      <c r="I144">
        <v>0</v>
      </c>
    </row>
    <row r="145" spans="1:9" x14ac:dyDescent="0.25">
      <c r="A145" t="s">
        <v>37</v>
      </c>
      <c r="B145">
        <v>1008.78</v>
      </c>
      <c r="C145">
        <v>1000.47</v>
      </c>
      <c r="D145">
        <v>960.86400000000003</v>
      </c>
      <c r="E145">
        <v>532.94299999999998</v>
      </c>
      <c r="F145">
        <v>389.803</v>
      </c>
      <c r="G145">
        <v>0.5</v>
      </c>
      <c r="H145">
        <v>1</v>
      </c>
      <c r="I145">
        <v>0</v>
      </c>
    </row>
    <row r="146" spans="1:9" x14ac:dyDescent="0.25">
      <c r="A146" t="s">
        <v>37</v>
      </c>
      <c r="B146">
        <v>1008.56</v>
      </c>
      <c r="C146">
        <v>1000.94</v>
      </c>
      <c r="D146">
        <v>963.12300000000005</v>
      </c>
      <c r="E146">
        <v>535.85900000000004</v>
      </c>
      <c r="F146">
        <v>389.78500000000003</v>
      </c>
      <c r="G146">
        <v>0.5</v>
      </c>
      <c r="H146">
        <v>1</v>
      </c>
      <c r="I146">
        <v>0</v>
      </c>
    </row>
    <row r="147" spans="1:9" x14ac:dyDescent="0.25">
      <c r="A147" t="s">
        <v>37</v>
      </c>
      <c r="B147">
        <v>1012.19</v>
      </c>
      <c r="C147">
        <v>1004.17</v>
      </c>
      <c r="D147">
        <v>961.79300000000001</v>
      </c>
      <c r="E147">
        <v>533.37</v>
      </c>
      <c r="F147">
        <v>389.77499999999998</v>
      </c>
      <c r="G147">
        <v>0.5</v>
      </c>
      <c r="H147">
        <v>1</v>
      </c>
      <c r="I147">
        <v>0</v>
      </c>
    </row>
    <row r="148" spans="1:9" x14ac:dyDescent="0.25">
      <c r="A148" t="s">
        <v>37</v>
      </c>
      <c r="B148">
        <v>1006.42</v>
      </c>
      <c r="C148">
        <v>998.24599999999998</v>
      </c>
      <c r="D148">
        <v>964.76599999999996</v>
      </c>
      <c r="E148">
        <v>538.27200000000005</v>
      </c>
      <c r="F148">
        <v>389.70699999999999</v>
      </c>
      <c r="G148">
        <v>0.5</v>
      </c>
      <c r="H148">
        <v>1</v>
      </c>
      <c r="I148">
        <v>0</v>
      </c>
    </row>
    <row r="149" spans="1:9" x14ac:dyDescent="0.25">
      <c r="A149" t="s">
        <v>37</v>
      </c>
      <c r="B149">
        <v>1001.4</v>
      </c>
      <c r="C149">
        <v>993.01499999999999</v>
      </c>
      <c r="D149">
        <v>963.077</v>
      </c>
      <c r="E149">
        <v>537.67399999999998</v>
      </c>
      <c r="F149">
        <v>389.76600000000002</v>
      </c>
      <c r="G149">
        <v>0.499996</v>
      </c>
      <c r="H149">
        <v>1</v>
      </c>
      <c r="I149">
        <v>0</v>
      </c>
    </row>
    <row r="150" spans="1:9" x14ac:dyDescent="0.25">
      <c r="A150" t="s">
        <v>37</v>
      </c>
      <c r="B150">
        <v>1007.45</v>
      </c>
      <c r="C150">
        <v>999.16099999999994</v>
      </c>
      <c r="D150">
        <v>974.83100000000002</v>
      </c>
      <c r="E150">
        <v>550.44200000000001</v>
      </c>
      <c r="F150">
        <v>389.74700000000001</v>
      </c>
      <c r="G150">
        <v>0.26925300000000002</v>
      </c>
      <c r="H150">
        <v>1</v>
      </c>
      <c r="I150">
        <v>0</v>
      </c>
    </row>
    <row r="151" spans="1:9" x14ac:dyDescent="0.25">
      <c r="A151" t="s">
        <v>37</v>
      </c>
      <c r="B151">
        <v>1003.37</v>
      </c>
      <c r="C151">
        <v>994.83</v>
      </c>
      <c r="D151">
        <v>962.37699999999995</v>
      </c>
      <c r="E151">
        <v>536.35400000000004</v>
      </c>
      <c r="F151">
        <v>389.93400000000003</v>
      </c>
      <c r="G151">
        <v>0.5</v>
      </c>
      <c r="H151">
        <v>1</v>
      </c>
      <c r="I151">
        <v>0</v>
      </c>
    </row>
    <row r="152" spans="1:9" x14ac:dyDescent="0.25">
      <c r="A152" t="s">
        <v>37</v>
      </c>
      <c r="B152">
        <v>1005.35</v>
      </c>
      <c r="C152">
        <v>996.70799999999997</v>
      </c>
      <c r="D152">
        <v>967.14200000000005</v>
      </c>
      <c r="E152">
        <v>541.76300000000003</v>
      </c>
      <c r="F152">
        <v>389.875</v>
      </c>
      <c r="G152">
        <v>0.5</v>
      </c>
      <c r="H152">
        <v>1</v>
      </c>
      <c r="I152">
        <v>0</v>
      </c>
    </row>
    <row r="153" spans="1:9" x14ac:dyDescent="0.25">
      <c r="A153" t="s">
        <v>37</v>
      </c>
      <c r="B153">
        <v>998.37599999999998</v>
      </c>
      <c r="C153">
        <v>989.66099999999994</v>
      </c>
      <c r="D153">
        <v>961.48599999999999</v>
      </c>
      <c r="E153">
        <v>536.47799999999995</v>
      </c>
      <c r="F153">
        <v>389.82499999999999</v>
      </c>
      <c r="G153">
        <v>0.5</v>
      </c>
      <c r="H153">
        <v>1</v>
      </c>
      <c r="I153">
        <v>0</v>
      </c>
    </row>
    <row r="154" spans="1:9" x14ac:dyDescent="0.25">
      <c r="A154" t="s">
        <v>37</v>
      </c>
      <c r="B154">
        <v>1002.54</v>
      </c>
      <c r="C154">
        <v>993.62</v>
      </c>
      <c r="D154">
        <v>960.93700000000001</v>
      </c>
      <c r="E154">
        <v>534.89</v>
      </c>
      <c r="F154">
        <v>389.90300000000002</v>
      </c>
      <c r="G154">
        <v>0.5</v>
      </c>
      <c r="H154">
        <v>1</v>
      </c>
      <c r="I154">
        <v>0</v>
      </c>
    </row>
    <row r="155" spans="1:9" x14ac:dyDescent="0.25">
      <c r="A155" t="s">
        <v>37</v>
      </c>
      <c r="B155">
        <v>1007.7</v>
      </c>
      <c r="C155">
        <v>998.59</v>
      </c>
      <c r="D155">
        <v>970.68</v>
      </c>
      <c r="E155">
        <v>545.31100000000004</v>
      </c>
      <c r="F155">
        <v>389.89499999999998</v>
      </c>
      <c r="G155">
        <v>0.5</v>
      </c>
      <c r="H155">
        <v>1</v>
      </c>
      <c r="I155">
        <v>0</v>
      </c>
    </row>
    <row r="156" spans="1:9" x14ac:dyDescent="0.25">
      <c r="A156" t="s">
        <v>37</v>
      </c>
      <c r="B156">
        <v>1008.53</v>
      </c>
      <c r="C156">
        <v>999.89499999999998</v>
      </c>
      <c r="D156">
        <v>961.49800000000005</v>
      </c>
      <c r="E156">
        <v>533.69200000000001</v>
      </c>
      <c r="F156">
        <v>389.822</v>
      </c>
      <c r="G156">
        <v>0.5</v>
      </c>
      <c r="H156">
        <v>1</v>
      </c>
      <c r="I156">
        <v>0</v>
      </c>
    </row>
    <row r="157" spans="1:9" x14ac:dyDescent="0.25">
      <c r="A157" t="s">
        <v>37</v>
      </c>
      <c r="B157">
        <v>1014.05</v>
      </c>
      <c r="C157">
        <v>1006.08</v>
      </c>
      <c r="D157">
        <v>969.30799999999999</v>
      </c>
      <c r="E157">
        <v>542.01900000000001</v>
      </c>
      <c r="F157">
        <v>389.767</v>
      </c>
      <c r="G157">
        <v>0.5</v>
      </c>
      <c r="H157">
        <v>1</v>
      </c>
      <c r="I157">
        <v>0</v>
      </c>
    </row>
    <row r="158" spans="1:9" x14ac:dyDescent="0.25">
      <c r="A158" t="s">
        <v>37</v>
      </c>
      <c r="B158">
        <v>1002.65</v>
      </c>
      <c r="C158">
        <v>994.52200000000005</v>
      </c>
      <c r="D158">
        <v>965.57299999999998</v>
      </c>
      <c r="E158">
        <v>540.46600000000001</v>
      </c>
      <c r="F158">
        <v>389.83800000000002</v>
      </c>
      <c r="G158">
        <v>4.1678600000000003E-2</v>
      </c>
      <c r="H158">
        <v>1</v>
      </c>
      <c r="I158">
        <v>0</v>
      </c>
    </row>
    <row r="159" spans="1:9" x14ac:dyDescent="0.25">
      <c r="A159" t="s">
        <v>37</v>
      </c>
      <c r="B159">
        <v>1002.25</v>
      </c>
      <c r="C159">
        <v>994.03099999999995</v>
      </c>
      <c r="D159">
        <v>962.19</v>
      </c>
      <c r="E159">
        <v>535.82500000000005</v>
      </c>
      <c r="F159">
        <v>389.85899999999998</v>
      </c>
      <c r="G159">
        <v>0.5</v>
      </c>
      <c r="H159">
        <v>1</v>
      </c>
      <c r="I159">
        <v>0</v>
      </c>
    </row>
    <row r="160" spans="1:9" x14ac:dyDescent="0.25">
      <c r="A160" t="s">
        <v>37</v>
      </c>
      <c r="B160">
        <v>1019.41</v>
      </c>
      <c r="C160">
        <v>1011.09</v>
      </c>
      <c r="D160">
        <v>973.19100000000003</v>
      </c>
      <c r="E160">
        <v>545.67200000000003</v>
      </c>
      <c r="F160">
        <v>389.803</v>
      </c>
      <c r="G160">
        <v>0.386295</v>
      </c>
      <c r="H160">
        <v>1</v>
      </c>
      <c r="I160">
        <v>0</v>
      </c>
    </row>
    <row r="161" spans="1:25" x14ac:dyDescent="0.25">
      <c r="A161" t="s">
        <v>37</v>
      </c>
      <c r="B161">
        <v>1008.44</v>
      </c>
      <c r="C161">
        <v>999.68899999999996</v>
      </c>
      <c r="D161">
        <v>964.51300000000003</v>
      </c>
      <c r="E161">
        <v>537.88400000000001</v>
      </c>
      <c r="F161">
        <v>389.84500000000003</v>
      </c>
      <c r="G161">
        <v>0.5</v>
      </c>
      <c r="H161">
        <v>1</v>
      </c>
      <c r="I161">
        <v>0</v>
      </c>
    </row>
    <row r="162" spans="1:25" x14ac:dyDescent="0.25">
      <c r="A162" t="s">
        <v>37</v>
      </c>
      <c r="B162">
        <v>1010.12</v>
      </c>
      <c r="C162">
        <v>1001.98</v>
      </c>
      <c r="D162">
        <v>970.52200000000005</v>
      </c>
      <c r="E162">
        <v>544.577</v>
      </c>
      <c r="F162">
        <v>389.86700000000002</v>
      </c>
      <c r="G162">
        <v>0.33487600000000001</v>
      </c>
      <c r="H162">
        <v>1</v>
      </c>
      <c r="I162">
        <v>0</v>
      </c>
    </row>
    <row r="163" spans="1:25" x14ac:dyDescent="0.25">
      <c r="A163" t="s">
        <v>37</v>
      </c>
      <c r="B163">
        <v>1009.08</v>
      </c>
      <c r="C163">
        <v>1000.69</v>
      </c>
      <c r="D163">
        <v>968.85900000000004</v>
      </c>
      <c r="E163">
        <v>542.70399999999995</v>
      </c>
      <c r="F163">
        <v>389.77499999999998</v>
      </c>
      <c r="G163">
        <v>0.14494099999999999</v>
      </c>
      <c r="H163">
        <v>1</v>
      </c>
      <c r="I163">
        <v>0</v>
      </c>
    </row>
    <row r="164" spans="1:25" x14ac:dyDescent="0.25">
      <c r="A164" t="s">
        <v>37</v>
      </c>
      <c r="B164">
        <v>1006.84</v>
      </c>
      <c r="C164">
        <v>998.41800000000001</v>
      </c>
      <c r="D164">
        <v>968.68100000000004</v>
      </c>
      <c r="E164">
        <v>543.30399999999997</v>
      </c>
      <c r="F164">
        <v>389.80099999999999</v>
      </c>
      <c r="G164">
        <v>0.5</v>
      </c>
      <c r="H164">
        <v>1</v>
      </c>
      <c r="I164">
        <v>0</v>
      </c>
    </row>
    <row r="165" spans="1:25" x14ac:dyDescent="0.25">
      <c r="A165" t="s">
        <v>37</v>
      </c>
      <c r="B165">
        <v>1011.37</v>
      </c>
      <c r="C165">
        <v>1002.86</v>
      </c>
      <c r="D165">
        <v>969.88900000000001</v>
      </c>
      <c r="E165">
        <v>543.44500000000005</v>
      </c>
      <c r="F165">
        <v>389.88299999999998</v>
      </c>
      <c r="G165">
        <v>0.5</v>
      </c>
      <c r="H165">
        <v>1</v>
      </c>
      <c r="I165">
        <v>0</v>
      </c>
    </row>
    <row r="166" spans="1:25" x14ac:dyDescent="0.25">
      <c r="A166" t="s">
        <v>37</v>
      </c>
      <c r="B166">
        <v>1010.82</v>
      </c>
      <c r="C166">
        <v>1002.43</v>
      </c>
      <c r="D166">
        <v>966.24900000000002</v>
      </c>
      <c r="E166">
        <v>539.529</v>
      </c>
      <c r="F166">
        <v>389.71499999999997</v>
      </c>
      <c r="G166">
        <v>0.5</v>
      </c>
      <c r="H166">
        <v>1</v>
      </c>
      <c r="I166">
        <v>0</v>
      </c>
    </row>
    <row r="167" spans="1:25" x14ac:dyDescent="0.25">
      <c r="A167" t="s">
        <v>37</v>
      </c>
      <c r="B167">
        <v>1012.06</v>
      </c>
      <c r="C167">
        <v>1004.11</v>
      </c>
      <c r="D167">
        <v>967.08</v>
      </c>
      <c r="E167">
        <v>539.80600000000004</v>
      </c>
      <c r="F167">
        <v>389.76</v>
      </c>
      <c r="G167">
        <v>0.5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1022.43</v>
      </c>
      <c r="C168">
        <v>1014.43</v>
      </c>
      <c r="D168">
        <v>976.56</v>
      </c>
      <c r="E168">
        <v>549.47400000000005</v>
      </c>
      <c r="F168">
        <v>389.81</v>
      </c>
      <c r="G168">
        <v>0.49995699999999998</v>
      </c>
      <c r="H168">
        <v>1</v>
      </c>
      <c r="I168">
        <v>0</v>
      </c>
      <c r="R168">
        <f>AVERAGE(B119:B168)</f>
        <v>1009.2911200000001</v>
      </c>
      <c r="S168">
        <f>AVERAGE(C119:C168)</f>
        <v>1000.8985199999997</v>
      </c>
      <c r="U168">
        <f>_xlfn.VAR.P(B119:B168)</f>
        <v>16.305028665599963</v>
      </c>
      <c r="V168">
        <f>_xlfn.VAR.P(C119:C168)</f>
        <v>17.007774369600007</v>
      </c>
      <c r="X168">
        <f>1.96*SQRT(U168)/50</f>
        <v>0.1582875840004753</v>
      </c>
      <c r="Y168">
        <f>1.96*SQRT(V168)/50</f>
        <v>0.16166269330708971</v>
      </c>
    </row>
    <row r="169" spans="1:25" x14ac:dyDescent="0.25">
      <c r="A169" t="s">
        <v>37</v>
      </c>
      <c r="B169">
        <v>50592.903400000003</v>
      </c>
      <c r="C169" t="s">
        <v>36</v>
      </c>
    </row>
    <row r="170" spans="1:25" x14ac:dyDescent="0.25">
      <c r="A170" t="s">
        <v>87</v>
      </c>
      <c r="B170">
        <v>1919.91</v>
      </c>
      <c r="C170">
        <v>1905.77</v>
      </c>
      <c r="D170">
        <v>1863.76</v>
      </c>
      <c r="E170">
        <v>1487.48</v>
      </c>
      <c r="F170">
        <v>454.37400000000002</v>
      </c>
      <c r="G170">
        <v>1.1360200000000001E-2</v>
      </c>
      <c r="H170">
        <v>0.98101400000000005</v>
      </c>
      <c r="I170">
        <v>0</v>
      </c>
    </row>
    <row r="171" spans="1:25" x14ac:dyDescent="0.25">
      <c r="A171" t="s">
        <v>87</v>
      </c>
      <c r="B171">
        <v>1924.22</v>
      </c>
      <c r="C171">
        <v>1910.14</v>
      </c>
      <c r="D171">
        <v>1864.72</v>
      </c>
      <c r="E171">
        <v>1487.25</v>
      </c>
      <c r="F171">
        <v>454.14499999999998</v>
      </c>
      <c r="G171">
        <v>1.7211899999999999E-2</v>
      </c>
      <c r="H171">
        <v>0.98901300000000003</v>
      </c>
      <c r="I171">
        <v>0</v>
      </c>
    </row>
    <row r="172" spans="1:25" x14ac:dyDescent="0.25">
      <c r="A172" t="s">
        <v>87</v>
      </c>
      <c r="B172">
        <v>1926.3</v>
      </c>
      <c r="C172">
        <v>1911.98</v>
      </c>
      <c r="D172">
        <v>1864.38</v>
      </c>
      <c r="E172">
        <v>1486.97</v>
      </c>
      <c r="F172">
        <v>454.11500000000001</v>
      </c>
      <c r="G172">
        <v>1.3981499999999999E-2</v>
      </c>
      <c r="H172">
        <v>0.98101899999999997</v>
      </c>
      <c r="I172">
        <v>0</v>
      </c>
    </row>
    <row r="173" spans="1:25" x14ac:dyDescent="0.25">
      <c r="A173" t="s">
        <v>87</v>
      </c>
      <c r="B173">
        <v>1922.7</v>
      </c>
      <c r="C173">
        <v>1908.38</v>
      </c>
      <c r="D173">
        <v>1864.2</v>
      </c>
      <c r="E173">
        <v>1487.17</v>
      </c>
      <c r="F173">
        <v>454.12900000000002</v>
      </c>
      <c r="G173">
        <v>1.09318E-2</v>
      </c>
      <c r="H173">
        <v>0.98101899999999997</v>
      </c>
      <c r="I173">
        <v>0</v>
      </c>
    </row>
    <row r="174" spans="1:25" x14ac:dyDescent="0.25">
      <c r="A174" t="s">
        <v>87</v>
      </c>
      <c r="B174">
        <v>1923.72</v>
      </c>
      <c r="C174">
        <v>1909.32</v>
      </c>
      <c r="D174">
        <v>1864.79</v>
      </c>
      <c r="E174">
        <v>1487.26</v>
      </c>
      <c r="F174">
        <v>454.20400000000001</v>
      </c>
      <c r="G174">
        <v>1.2650700000000001E-2</v>
      </c>
      <c r="H174">
        <v>0.98113700000000004</v>
      </c>
      <c r="I174">
        <v>0</v>
      </c>
    </row>
    <row r="175" spans="1:25" x14ac:dyDescent="0.25">
      <c r="A175" t="s">
        <v>87</v>
      </c>
      <c r="B175">
        <v>1923.28</v>
      </c>
      <c r="C175">
        <v>1908.95</v>
      </c>
      <c r="D175">
        <v>1863.94</v>
      </c>
      <c r="E175">
        <v>1487.08</v>
      </c>
      <c r="F175">
        <v>454.166</v>
      </c>
      <c r="G175">
        <v>1.541E-2</v>
      </c>
      <c r="H175">
        <v>0.98011599999999999</v>
      </c>
      <c r="I175">
        <v>0</v>
      </c>
    </row>
    <row r="176" spans="1:25" x14ac:dyDescent="0.25">
      <c r="A176" t="s">
        <v>87</v>
      </c>
      <c r="B176">
        <v>1925.61</v>
      </c>
      <c r="C176">
        <v>1910.96</v>
      </c>
      <c r="D176">
        <v>1864.12</v>
      </c>
      <c r="E176">
        <v>1487.14</v>
      </c>
      <c r="F176">
        <v>454.19099999999997</v>
      </c>
      <c r="G176">
        <v>1.1027199999999999E-2</v>
      </c>
      <c r="H176">
        <v>0.98101899999999997</v>
      </c>
      <c r="I176">
        <v>0</v>
      </c>
    </row>
    <row r="177" spans="1:9" x14ac:dyDescent="0.25">
      <c r="A177" t="s">
        <v>87</v>
      </c>
      <c r="B177">
        <v>1924.56</v>
      </c>
      <c r="C177">
        <v>1910.87</v>
      </c>
      <c r="D177">
        <v>1864.57</v>
      </c>
      <c r="E177">
        <v>1487.48</v>
      </c>
      <c r="F177">
        <v>454.2</v>
      </c>
      <c r="G177">
        <v>2.0450800000000002E-2</v>
      </c>
      <c r="H177">
        <v>0.980985</v>
      </c>
      <c r="I177">
        <v>0</v>
      </c>
    </row>
    <row r="178" spans="1:9" x14ac:dyDescent="0.25">
      <c r="A178" t="s">
        <v>87</v>
      </c>
      <c r="B178">
        <v>1924.54</v>
      </c>
      <c r="C178">
        <v>1910.07</v>
      </c>
      <c r="D178">
        <v>1864.09</v>
      </c>
      <c r="E178">
        <v>1487.32</v>
      </c>
      <c r="F178">
        <v>454.21100000000001</v>
      </c>
      <c r="G178">
        <v>1.10358E-2</v>
      </c>
      <c r="H178">
        <v>0.98101700000000003</v>
      </c>
      <c r="I178">
        <v>0</v>
      </c>
    </row>
    <row r="179" spans="1:9" x14ac:dyDescent="0.25">
      <c r="A179" t="s">
        <v>87</v>
      </c>
      <c r="B179">
        <v>1921.83</v>
      </c>
      <c r="C179">
        <v>1908.1</v>
      </c>
      <c r="D179">
        <v>1863.84</v>
      </c>
      <c r="E179">
        <v>1487.67</v>
      </c>
      <c r="F179">
        <v>454.19400000000002</v>
      </c>
      <c r="G179">
        <v>1.10337E-2</v>
      </c>
      <c r="H179">
        <v>0.98094499999999996</v>
      </c>
      <c r="I179">
        <v>0</v>
      </c>
    </row>
    <row r="180" spans="1:9" x14ac:dyDescent="0.25">
      <c r="A180" t="s">
        <v>87</v>
      </c>
      <c r="B180">
        <v>1918.03</v>
      </c>
      <c r="C180">
        <v>1903.8</v>
      </c>
      <c r="D180">
        <v>1861.66</v>
      </c>
      <c r="E180">
        <v>1487.06</v>
      </c>
      <c r="F180">
        <v>454.18299999999999</v>
      </c>
      <c r="G180">
        <v>1.0916800000000001E-2</v>
      </c>
      <c r="H180">
        <v>0.98101000000000005</v>
      </c>
      <c r="I180">
        <v>0</v>
      </c>
    </row>
    <row r="181" spans="1:9" x14ac:dyDescent="0.25">
      <c r="A181" t="s">
        <v>87</v>
      </c>
      <c r="B181">
        <v>1916.77</v>
      </c>
      <c r="C181">
        <v>1902.04</v>
      </c>
      <c r="D181">
        <v>1861.4</v>
      </c>
      <c r="E181">
        <v>1487.27</v>
      </c>
      <c r="F181">
        <v>454.12799999999999</v>
      </c>
      <c r="G181">
        <v>1.0885799999999999E-2</v>
      </c>
      <c r="H181">
        <v>0.98593500000000001</v>
      </c>
      <c r="I181">
        <v>0</v>
      </c>
    </row>
    <row r="182" spans="1:9" x14ac:dyDescent="0.25">
      <c r="A182" t="s">
        <v>87</v>
      </c>
      <c r="B182">
        <v>1918.25</v>
      </c>
      <c r="C182">
        <v>1903.25</v>
      </c>
      <c r="D182">
        <v>1861.57</v>
      </c>
      <c r="E182">
        <v>1487.02</v>
      </c>
      <c r="F182">
        <v>454.15</v>
      </c>
      <c r="G182">
        <v>1.17433E-2</v>
      </c>
      <c r="H182">
        <v>0.98101899999999997</v>
      </c>
      <c r="I182">
        <v>0</v>
      </c>
    </row>
    <row r="183" spans="1:9" x14ac:dyDescent="0.25">
      <c r="A183" t="s">
        <v>87</v>
      </c>
      <c r="B183">
        <v>1916.22</v>
      </c>
      <c r="C183">
        <v>1901.49</v>
      </c>
      <c r="D183">
        <v>1861.49</v>
      </c>
      <c r="E183">
        <v>1487.29</v>
      </c>
      <c r="F183">
        <v>454.16300000000001</v>
      </c>
      <c r="G183">
        <v>1.08807E-2</v>
      </c>
      <c r="H183">
        <v>0.98101099999999997</v>
      </c>
      <c r="I183">
        <v>0</v>
      </c>
    </row>
    <row r="184" spans="1:9" x14ac:dyDescent="0.25">
      <c r="A184" t="s">
        <v>87</v>
      </c>
      <c r="B184">
        <v>1921.74</v>
      </c>
      <c r="C184">
        <v>1906.3</v>
      </c>
      <c r="D184">
        <v>1862.77</v>
      </c>
      <c r="E184">
        <v>1487.1</v>
      </c>
      <c r="F184">
        <v>454.15199999999999</v>
      </c>
      <c r="G184">
        <v>1.24327E-2</v>
      </c>
      <c r="H184">
        <v>0.99351</v>
      </c>
      <c r="I184">
        <v>0</v>
      </c>
    </row>
    <row r="185" spans="1:9" x14ac:dyDescent="0.25">
      <c r="A185" t="s">
        <v>87</v>
      </c>
      <c r="B185">
        <v>1918.18</v>
      </c>
      <c r="C185">
        <v>1903.63</v>
      </c>
      <c r="D185">
        <v>1861.69</v>
      </c>
      <c r="E185">
        <v>1487</v>
      </c>
      <c r="F185">
        <v>454.14699999999999</v>
      </c>
      <c r="G185">
        <v>1.11182E-2</v>
      </c>
      <c r="H185">
        <v>0.98093399999999997</v>
      </c>
      <c r="I185">
        <v>0</v>
      </c>
    </row>
    <row r="186" spans="1:9" x14ac:dyDescent="0.25">
      <c r="A186" t="s">
        <v>87</v>
      </c>
      <c r="B186">
        <v>1912.67</v>
      </c>
      <c r="C186">
        <v>1898.39</v>
      </c>
      <c r="D186">
        <v>1860.79</v>
      </c>
      <c r="E186">
        <v>1487.37</v>
      </c>
      <c r="F186">
        <v>454.13499999999999</v>
      </c>
      <c r="G186">
        <v>1.08764E-2</v>
      </c>
      <c r="H186">
        <v>0.98099599999999998</v>
      </c>
      <c r="I186">
        <v>0</v>
      </c>
    </row>
    <row r="187" spans="1:9" x14ac:dyDescent="0.25">
      <c r="A187" t="s">
        <v>87</v>
      </c>
      <c r="B187">
        <v>1916.19</v>
      </c>
      <c r="C187">
        <v>1901.38</v>
      </c>
      <c r="D187">
        <v>1861.49</v>
      </c>
      <c r="E187">
        <v>1487.37</v>
      </c>
      <c r="F187">
        <v>454.23700000000002</v>
      </c>
      <c r="G187">
        <v>1.1207999999999999E-2</v>
      </c>
      <c r="H187">
        <v>0.98101899999999997</v>
      </c>
      <c r="I187">
        <v>0</v>
      </c>
    </row>
    <row r="188" spans="1:9" x14ac:dyDescent="0.25">
      <c r="A188" t="s">
        <v>87</v>
      </c>
      <c r="B188">
        <v>1915.26</v>
      </c>
      <c r="C188">
        <v>1900.83</v>
      </c>
      <c r="D188">
        <v>1860.91</v>
      </c>
      <c r="E188">
        <v>1487.11</v>
      </c>
      <c r="F188">
        <v>454.161</v>
      </c>
      <c r="G188">
        <v>1.0859199999999999E-2</v>
      </c>
      <c r="H188">
        <v>0.98100699999999996</v>
      </c>
      <c r="I188">
        <v>0</v>
      </c>
    </row>
    <row r="189" spans="1:9" x14ac:dyDescent="0.25">
      <c r="A189" t="s">
        <v>87</v>
      </c>
      <c r="B189">
        <v>1908.72</v>
      </c>
      <c r="C189">
        <v>1894.37</v>
      </c>
      <c r="D189">
        <v>1859.83</v>
      </c>
      <c r="E189">
        <v>1487.1</v>
      </c>
      <c r="F189">
        <v>454.17399999999998</v>
      </c>
      <c r="G189">
        <v>1.0876E-2</v>
      </c>
      <c r="H189">
        <v>0.99113099999999998</v>
      </c>
      <c r="I189">
        <v>0</v>
      </c>
    </row>
    <row r="190" spans="1:9" x14ac:dyDescent="0.25">
      <c r="A190" t="s">
        <v>87</v>
      </c>
      <c r="B190">
        <v>1912.69</v>
      </c>
      <c r="C190">
        <v>1897.29</v>
      </c>
      <c r="D190">
        <v>1860.06</v>
      </c>
      <c r="E190">
        <v>1487.03</v>
      </c>
      <c r="F190">
        <v>454.142</v>
      </c>
      <c r="G190">
        <v>1.0907E-2</v>
      </c>
      <c r="H190">
        <v>0.98090900000000003</v>
      </c>
      <c r="I190">
        <v>0</v>
      </c>
    </row>
    <row r="191" spans="1:9" x14ac:dyDescent="0.25">
      <c r="A191" t="s">
        <v>87</v>
      </c>
      <c r="B191">
        <v>1912.79</v>
      </c>
      <c r="C191">
        <v>1898.38</v>
      </c>
      <c r="D191">
        <v>1860.63</v>
      </c>
      <c r="E191">
        <v>1487.05</v>
      </c>
      <c r="F191">
        <v>454.108</v>
      </c>
      <c r="G191">
        <v>1.24846E-2</v>
      </c>
      <c r="H191">
        <v>0.98101700000000003</v>
      </c>
      <c r="I191">
        <v>0</v>
      </c>
    </row>
    <row r="192" spans="1:9" x14ac:dyDescent="0.25">
      <c r="A192" t="s">
        <v>87</v>
      </c>
      <c r="B192">
        <v>1912.01</v>
      </c>
      <c r="C192">
        <v>1896.91</v>
      </c>
      <c r="D192">
        <v>1859.98</v>
      </c>
      <c r="E192">
        <v>1486.75</v>
      </c>
      <c r="F192">
        <v>454.07400000000001</v>
      </c>
      <c r="G192">
        <v>1.2269E-2</v>
      </c>
      <c r="H192">
        <v>0.98440899999999998</v>
      </c>
      <c r="I192">
        <v>0</v>
      </c>
    </row>
    <row r="193" spans="1:9" x14ac:dyDescent="0.25">
      <c r="A193" t="s">
        <v>87</v>
      </c>
      <c r="B193">
        <v>1912.39</v>
      </c>
      <c r="C193">
        <v>1895.62</v>
      </c>
      <c r="D193">
        <v>1860.21</v>
      </c>
      <c r="E193">
        <v>1487.13</v>
      </c>
      <c r="F193">
        <v>454.12799999999999</v>
      </c>
      <c r="G193">
        <v>1.10025E-2</v>
      </c>
      <c r="H193">
        <v>0.98101799999999995</v>
      </c>
      <c r="I193">
        <v>0</v>
      </c>
    </row>
    <row r="194" spans="1:9" x14ac:dyDescent="0.25">
      <c r="A194" t="s">
        <v>87</v>
      </c>
      <c r="B194">
        <v>1926.47</v>
      </c>
      <c r="C194">
        <v>1911.89</v>
      </c>
      <c r="D194">
        <v>1863.55</v>
      </c>
      <c r="E194">
        <v>1486.95</v>
      </c>
      <c r="F194">
        <v>454.125</v>
      </c>
      <c r="G194">
        <v>1.0868900000000001E-2</v>
      </c>
      <c r="H194">
        <v>0.98100399999999999</v>
      </c>
      <c r="I194">
        <v>0</v>
      </c>
    </row>
    <row r="195" spans="1:9" x14ac:dyDescent="0.25">
      <c r="A195" t="s">
        <v>87</v>
      </c>
      <c r="B195">
        <v>1930.94</v>
      </c>
      <c r="C195">
        <v>1916.99</v>
      </c>
      <c r="D195">
        <v>1865.89</v>
      </c>
      <c r="E195">
        <v>1487.17</v>
      </c>
      <c r="F195">
        <v>454.18799999999999</v>
      </c>
      <c r="G195">
        <v>1.11544E-2</v>
      </c>
      <c r="H195">
        <v>0.98101000000000005</v>
      </c>
      <c r="I195">
        <v>0</v>
      </c>
    </row>
    <row r="196" spans="1:9" x14ac:dyDescent="0.25">
      <c r="A196" t="s">
        <v>87</v>
      </c>
      <c r="B196">
        <v>1933.59</v>
      </c>
      <c r="C196">
        <v>1918.86</v>
      </c>
      <c r="D196">
        <v>1866.68</v>
      </c>
      <c r="E196">
        <v>1487.09</v>
      </c>
      <c r="F196">
        <v>454.17200000000003</v>
      </c>
      <c r="G196">
        <v>1.10948E-2</v>
      </c>
      <c r="H196">
        <v>0.98099499999999995</v>
      </c>
      <c r="I196">
        <v>0</v>
      </c>
    </row>
    <row r="197" spans="1:9" x14ac:dyDescent="0.25">
      <c r="A197" t="s">
        <v>87</v>
      </c>
      <c r="B197">
        <v>1933.2</v>
      </c>
      <c r="C197">
        <v>1918.48</v>
      </c>
      <c r="D197">
        <v>1866.21</v>
      </c>
      <c r="E197">
        <v>1487.26</v>
      </c>
      <c r="F197">
        <v>454.20699999999999</v>
      </c>
      <c r="G197">
        <v>1.0865E-2</v>
      </c>
      <c r="H197">
        <v>0.98099499999999995</v>
      </c>
      <c r="I197">
        <v>0</v>
      </c>
    </row>
    <row r="198" spans="1:9" x14ac:dyDescent="0.25">
      <c r="A198" t="s">
        <v>87</v>
      </c>
      <c r="B198">
        <v>1937.25</v>
      </c>
      <c r="C198">
        <v>1922.81</v>
      </c>
      <c r="D198">
        <v>1866.82</v>
      </c>
      <c r="E198">
        <v>1487.12</v>
      </c>
      <c r="F198">
        <v>454.16</v>
      </c>
      <c r="G198">
        <v>1.0859199999999999E-2</v>
      </c>
      <c r="H198">
        <v>0.98100900000000002</v>
      </c>
      <c r="I198">
        <v>0</v>
      </c>
    </row>
    <row r="199" spans="1:9" x14ac:dyDescent="0.25">
      <c r="A199" t="s">
        <v>87</v>
      </c>
      <c r="B199">
        <v>1933.07</v>
      </c>
      <c r="C199">
        <v>1918.8</v>
      </c>
      <c r="D199">
        <v>1867.19</v>
      </c>
      <c r="E199">
        <v>1487.37</v>
      </c>
      <c r="F199">
        <v>454.24</v>
      </c>
      <c r="G199">
        <v>1.7340100000000001E-2</v>
      </c>
      <c r="H199">
        <v>0.98099700000000001</v>
      </c>
      <c r="I199">
        <v>0</v>
      </c>
    </row>
    <row r="200" spans="1:9" x14ac:dyDescent="0.25">
      <c r="A200" t="s">
        <v>87</v>
      </c>
      <c r="B200">
        <v>1933.03</v>
      </c>
      <c r="C200">
        <v>1919.08</v>
      </c>
      <c r="D200">
        <v>1867.41</v>
      </c>
      <c r="E200">
        <v>1487.03</v>
      </c>
      <c r="F200">
        <v>454.202</v>
      </c>
      <c r="G200">
        <v>1.2738899999999999E-2</v>
      </c>
      <c r="H200">
        <v>0.993807</v>
      </c>
      <c r="I200">
        <v>0</v>
      </c>
    </row>
    <row r="201" spans="1:9" x14ac:dyDescent="0.25">
      <c r="A201" t="s">
        <v>87</v>
      </c>
      <c r="B201">
        <v>1931.24</v>
      </c>
      <c r="C201">
        <v>1917.11</v>
      </c>
      <c r="D201">
        <v>1866.92</v>
      </c>
      <c r="E201">
        <v>1487.25</v>
      </c>
      <c r="F201">
        <v>454.17599999999999</v>
      </c>
      <c r="G201">
        <v>1.08986E-2</v>
      </c>
      <c r="H201">
        <v>0.98101499999999997</v>
      </c>
      <c r="I201">
        <v>0</v>
      </c>
    </row>
    <row r="202" spans="1:9" x14ac:dyDescent="0.25">
      <c r="A202" t="s">
        <v>87</v>
      </c>
      <c r="B202">
        <v>1933.44</v>
      </c>
      <c r="C202">
        <v>1919.29</v>
      </c>
      <c r="D202">
        <v>1866.82</v>
      </c>
      <c r="E202">
        <v>1487.13</v>
      </c>
      <c r="F202">
        <v>454.142</v>
      </c>
      <c r="G202">
        <v>2.3058800000000001E-2</v>
      </c>
      <c r="H202">
        <v>0.98068200000000005</v>
      </c>
      <c r="I202">
        <v>0</v>
      </c>
    </row>
    <row r="203" spans="1:9" x14ac:dyDescent="0.25">
      <c r="A203" t="s">
        <v>87</v>
      </c>
      <c r="B203">
        <v>1931.11</v>
      </c>
      <c r="C203">
        <v>1916.81</v>
      </c>
      <c r="D203">
        <v>1866.83</v>
      </c>
      <c r="E203">
        <v>1487.39</v>
      </c>
      <c r="F203">
        <v>454.16399999999999</v>
      </c>
      <c r="G203">
        <v>1.09976E-2</v>
      </c>
      <c r="H203">
        <v>0.98101899999999997</v>
      </c>
      <c r="I203">
        <v>0</v>
      </c>
    </row>
    <row r="204" spans="1:9" x14ac:dyDescent="0.25">
      <c r="A204" t="s">
        <v>87</v>
      </c>
      <c r="B204">
        <v>1932.82</v>
      </c>
      <c r="C204">
        <v>1918.46</v>
      </c>
      <c r="D204">
        <v>1867.21</v>
      </c>
      <c r="E204">
        <v>1487.08</v>
      </c>
      <c r="F204">
        <v>454.19099999999997</v>
      </c>
      <c r="G204">
        <v>1.09426E-2</v>
      </c>
      <c r="H204">
        <v>0.98099700000000001</v>
      </c>
      <c r="I204">
        <v>0</v>
      </c>
    </row>
    <row r="205" spans="1:9" x14ac:dyDescent="0.25">
      <c r="A205" t="s">
        <v>87</v>
      </c>
      <c r="B205">
        <v>1935.39</v>
      </c>
      <c r="C205">
        <v>1920.78</v>
      </c>
      <c r="D205">
        <v>1867.13</v>
      </c>
      <c r="E205">
        <v>1487.3</v>
      </c>
      <c r="F205">
        <v>454.20699999999999</v>
      </c>
      <c r="G205">
        <v>1.36282E-2</v>
      </c>
      <c r="H205">
        <v>0.98101899999999997</v>
      </c>
      <c r="I205">
        <v>0</v>
      </c>
    </row>
    <row r="206" spans="1:9" x14ac:dyDescent="0.25">
      <c r="A206" t="s">
        <v>87</v>
      </c>
      <c r="B206">
        <v>1935.62</v>
      </c>
      <c r="C206">
        <v>1921.03</v>
      </c>
      <c r="D206">
        <v>1867.26</v>
      </c>
      <c r="E206">
        <v>1487.06</v>
      </c>
      <c r="F206">
        <v>454.15899999999999</v>
      </c>
      <c r="G206">
        <v>1.0912099999999999E-2</v>
      </c>
      <c r="H206">
        <v>0.981016</v>
      </c>
      <c r="I206">
        <v>0</v>
      </c>
    </row>
    <row r="207" spans="1:9" x14ac:dyDescent="0.25">
      <c r="A207" t="s">
        <v>87</v>
      </c>
      <c r="B207">
        <v>1935.56</v>
      </c>
      <c r="C207">
        <v>1920.01</v>
      </c>
      <c r="D207">
        <v>1867.07</v>
      </c>
      <c r="E207">
        <v>1487.42</v>
      </c>
      <c r="F207">
        <v>454.18700000000001</v>
      </c>
      <c r="G207">
        <v>1.08938E-2</v>
      </c>
      <c r="H207">
        <v>0.98093900000000001</v>
      </c>
      <c r="I207">
        <v>0</v>
      </c>
    </row>
    <row r="208" spans="1:9" x14ac:dyDescent="0.25">
      <c r="A208" t="s">
        <v>87</v>
      </c>
      <c r="B208">
        <v>1931.34</v>
      </c>
      <c r="C208">
        <v>1917.28</v>
      </c>
      <c r="D208">
        <v>1866.74</v>
      </c>
      <c r="E208">
        <v>1487.12</v>
      </c>
      <c r="F208">
        <v>454.13600000000002</v>
      </c>
      <c r="G208">
        <v>1.18058E-2</v>
      </c>
      <c r="H208">
        <v>0.98101799999999995</v>
      </c>
      <c r="I208">
        <v>0</v>
      </c>
    </row>
    <row r="209" spans="1:25" x14ac:dyDescent="0.25">
      <c r="A209" t="s">
        <v>87</v>
      </c>
      <c r="B209">
        <v>1926.59</v>
      </c>
      <c r="C209">
        <v>1912.63</v>
      </c>
      <c r="D209">
        <v>1865.2</v>
      </c>
      <c r="E209">
        <v>1487.07</v>
      </c>
      <c r="F209">
        <v>454.12299999999999</v>
      </c>
      <c r="G209">
        <v>1.2200300000000001E-2</v>
      </c>
      <c r="H209">
        <v>0.98077300000000001</v>
      </c>
      <c r="I209">
        <v>0</v>
      </c>
    </row>
    <row r="210" spans="1:25" x14ac:dyDescent="0.25">
      <c r="A210" t="s">
        <v>87</v>
      </c>
      <c r="B210">
        <v>1917.73</v>
      </c>
      <c r="C210">
        <v>1903.24</v>
      </c>
      <c r="D210">
        <v>1862.35</v>
      </c>
      <c r="E210">
        <v>1486.87</v>
      </c>
      <c r="F210">
        <v>454.12299999999999</v>
      </c>
      <c r="G210">
        <v>1.08579E-2</v>
      </c>
      <c r="H210">
        <v>0.98101499999999997</v>
      </c>
      <c r="I210">
        <v>0</v>
      </c>
    </row>
    <row r="211" spans="1:25" x14ac:dyDescent="0.25">
      <c r="A211" t="s">
        <v>87</v>
      </c>
      <c r="B211">
        <v>1919.37</v>
      </c>
      <c r="C211">
        <v>1904.8</v>
      </c>
      <c r="D211">
        <v>1862.19</v>
      </c>
      <c r="E211">
        <v>1486.96</v>
      </c>
      <c r="F211">
        <v>454.11200000000002</v>
      </c>
      <c r="G211">
        <v>1.0859199999999999E-2</v>
      </c>
      <c r="H211">
        <v>0.98097000000000001</v>
      </c>
      <c r="I211">
        <v>0</v>
      </c>
    </row>
    <row r="212" spans="1:25" x14ac:dyDescent="0.25">
      <c r="A212" t="s">
        <v>87</v>
      </c>
      <c r="B212">
        <v>1912.95</v>
      </c>
      <c r="C212">
        <v>1898.07</v>
      </c>
      <c r="D212">
        <v>1860.85</v>
      </c>
      <c r="E212">
        <v>1486.98</v>
      </c>
      <c r="F212">
        <v>454.06900000000002</v>
      </c>
      <c r="G212">
        <v>1.53282E-2</v>
      </c>
      <c r="H212">
        <v>0.98094199999999998</v>
      </c>
      <c r="I212">
        <v>0</v>
      </c>
    </row>
    <row r="213" spans="1:25" x14ac:dyDescent="0.25">
      <c r="A213" t="s">
        <v>87</v>
      </c>
      <c r="B213">
        <v>1908.1</v>
      </c>
      <c r="C213">
        <v>1893.58</v>
      </c>
      <c r="D213">
        <v>1859.88</v>
      </c>
      <c r="E213">
        <v>1486.83</v>
      </c>
      <c r="F213">
        <v>454.06099999999998</v>
      </c>
      <c r="G213">
        <v>1.2335499999999999E-2</v>
      </c>
      <c r="H213">
        <v>0.98101799999999995</v>
      </c>
      <c r="I213">
        <v>0</v>
      </c>
    </row>
    <row r="214" spans="1:25" x14ac:dyDescent="0.25">
      <c r="A214" t="s">
        <v>87</v>
      </c>
      <c r="B214">
        <v>1920.9</v>
      </c>
      <c r="C214">
        <v>1907.2</v>
      </c>
      <c r="D214">
        <v>1863.02</v>
      </c>
      <c r="E214">
        <v>1486.96</v>
      </c>
      <c r="F214">
        <v>454.09100000000001</v>
      </c>
      <c r="G214">
        <v>1.4848999999999999E-2</v>
      </c>
      <c r="H214">
        <v>0.98064099999999998</v>
      </c>
      <c r="I214">
        <v>0</v>
      </c>
    </row>
    <row r="215" spans="1:25" x14ac:dyDescent="0.25">
      <c r="A215" t="s">
        <v>87</v>
      </c>
      <c r="B215">
        <v>1917.46</v>
      </c>
      <c r="C215">
        <v>1902.84</v>
      </c>
      <c r="D215">
        <v>1861.27</v>
      </c>
      <c r="E215">
        <v>1487.01</v>
      </c>
      <c r="F215">
        <v>454.06700000000001</v>
      </c>
      <c r="G215">
        <v>1.0961800000000001E-2</v>
      </c>
      <c r="H215">
        <v>0.98099199999999998</v>
      </c>
      <c r="I215">
        <v>0</v>
      </c>
    </row>
    <row r="216" spans="1:25" x14ac:dyDescent="0.25">
      <c r="A216" t="s">
        <v>87</v>
      </c>
      <c r="B216">
        <v>1918.13</v>
      </c>
      <c r="C216">
        <v>1903.27</v>
      </c>
      <c r="D216">
        <v>1861.58</v>
      </c>
      <c r="E216">
        <v>1487.21</v>
      </c>
      <c r="F216">
        <v>454.10899999999998</v>
      </c>
      <c r="G216">
        <v>1.65112E-2</v>
      </c>
      <c r="H216">
        <v>0.98101499999999997</v>
      </c>
      <c r="I216">
        <v>0</v>
      </c>
    </row>
    <row r="217" spans="1:25" x14ac:dyDescent="0.25">
      <c r="A217" t="s">
        <v>87</v>
      </c>
      <c r="B217">
        <v>1906.4</v>
      </c>
      <c r="C217">
        <v>1891.79</v>
      </c>
      <c r="D217">
        <v>1858.68</v>
      </c>
      <c r="E217">
        <v>1487.02</v>
      </c>
      <c r="F217">
        <v>454.11099999999999</v>
      </c>
      <c r="G217">
        <v>1.0921200000000001E-2</v>
      </c>
      <c r="H217">
        <v>0.98099499999999995</v>
      </c>
      <c r="I217">
        <v>0</v>
      </c>
    </row>
    <row r="218" spans="1:25" x14ac:dyDescent="0.25">
      <c r="A218" t="s">
        <v>87</v>
      </c>
      <c r="B218">
        <v>1920.18</v>
      </c>
      <c r="C218">
        <v>1905.15</v>
      </c>
      <c r="D218">
        <v>1861.94</v>
      </c>
      <c r="E218">
        <v>1486.96</v>
      </c>
      <c r="F218">
        <v>454.053</v>
      </c>
      <c r="G218">
        <v>1.17377E-2</v>
      </c>
      <c r="H218">
        <v>0.98101799999999995</v>
      </c>
      <c r="I218">
        <v>0</v>
      </c>
    </row>
    <row r="219" spans="1:25" x14ac:dyDescent="0.25">
      <c r="A219" t="s">
        <v>87</v>
      </c>
      <c r="B219">
        <v>1907.81</v>
      </c>
      <c r="C219">
        <v>1893.92</v>
      </c>
      <c r="D219">
        <v>1859.19</v>
      </c>
      <c r="E219">
        <v>1486.68</v>
      </c>
      <c r="F219">
        <v>454.06400000000002</v>
      </c>
      <c r="G219">
        <v>1.08898E-2</v>
      </c>
      <c r="H219">
        <v>0.98101499999999997</v>
      </c>
      <c r="I219">
        <v>0</v>
      </c>
    </row>
    <row r="220" spans="1:25" x14ac:dyDescent="0.25">
      <c r="A220" t="s">
        <v>87</v>
      </c>
      <c r="B220">
        <v>1904.64</v>
      </c>
      <c r="C220">
        <v>1890.39</v>
      </c>
      <c r="D220">
        <v>1858.72</v>
      </c>
      <c r="E220">
        <v>1487.31</v>
      </c>
      <c r="F220">
        <v>454.07400000000001</v>
      </c>
      <c r="G220">
        <v>1.37144E-2</v>
      </c>
      <c r="H220">
        <v>0.98101899999999997</v>
      </c>
      <c r="I220">
        <v>0</v>
      </c>
    </row>
    <row r="221" spans="1:25" x14ac:dyDescent="0.25">
      <c r="A221" t="s">
        <v>87</v>
      </c>
      <c r="B221">
        <v>1905</v>
      </c>
      <c r="C221">
        <v>1890.19</v>
      </c>
      <c r="D221">
        <v>1858.21</v>
      </c>
      <c r="E221">
        <v>1487</v>
      </c>
      <c r="F221">
        <v>454.10899999999998</v>
      </c>
      <c r="G221">
        <v>1.5986299999999998E-2</v>
      </c>
      <c r="H221">
        <v>0.98097199999999996</v>
      </c>
      <c r="I221">
        <v>0</v>
      </c>
    </row>
    <row r="222" spans="1:25" x14ac:dyDescent="0.25">
      <c r="A222" t="s">
        <v>87</v>
      </c>
      <c r="B222">
        <v>1903.75</v>
      </c>
      <c r="C222">
        <v>1889.38</v>
      </c>
      <c r="D222">
        <v>1858.52</v>
      </c>
      <c r="E222">
        <v>1486.96</v>
      </c>
      <c r="F222">
        <v>454.08499999999998</v>
      </c>
      <c r="G222">
        <v>1.14079E-2</v>
      </c>
      <c r="H222">
        <v>0.98099099999999995</v>
      </c>
      <c r="I222">
        <v>0</v>
      </c>
    </row>
    <row r="223" spans="1:25" x14ac:dyDescent="0.25">
      <c r="A223" t="s">
        <v>87</v>
      </c>
      <c r="B223">
        <v>1902.8</v>
      </c>
      <c r="C223">
        <v>1888.14</v>
      </c>
      <c r="D223">
        <v>1858.07</v>
      </c>
      <c r="E223">
        <v>1486.94</v>
      </c>
      <c r="F223">
        <v>454.09899999999999</v>
      </c>
      <c r="G223">
        <v>1.0933200000000001E-2</v>
      </c>
      <c r="H223">
        <v>0.98101899999999997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1905.68</v>
      </c>
      <c r="C224">
        <v>1890.37</v>
      </c>
      <c r="D224">
        <v>1858.76</v>
      </c>
      <c r="E224">
        <v>1487</v>
      </c>
      <c r="F224">
        <v>454.09500000000003</v>
      </c>
      <c r="G224">
        <v>1.13743E-2</v>
      </c>
      <c r="H224">
        <v>0.99367000000000005</v>
      </c>
      <c r="I224">
        <v>0</v>
      </c>
      <c r="R224">
        <f>AVERAGE(B175:B224)</f>
        <v>1920.4657999999993</v>
      </c>
      <c r="S224">
        <f>AVERAGE(C175:C224)</f>
        <v>1905.9054000000001</v>
      </c>
      <c r="U224">
        <f>_xlfn.VAR.P(B175:B224)</f>
        <v>99.494768359999654</v>
      </c>
      <c r="V224">
        <f>_xlfn.VAR.P(C175:C224)</f>
        <v>102.04191283999965</v>
      </c>
      <c r="X224">
        <f>1.96*SQRT(U224)/50</f>
        <v>0.39100849204679666</v>
      </c>
      <c r="Y224">
        <f>1.96*SQRT(V224)/50</f>
        <v>0.3959819250249399</v>
      </c>
    </row>
    <row r="225" spans="1:9" x14ac:dyDescent="0.25">
      <c r="A225" t="s">
        <v>87</v>
      </c>
      <c r="B225">
        <v>96146.855200000005</v>
      </c>
      <c r="C225" t="s">
        <v>36</v>
      </c>
    </row>
    <row r="226" spans="1:9" x14ac:dyDescent="0.25">
      <c r="A226" t="s">
        <v>103</v>
      </c>
      <c r="B226">
        <v>1967.1</v>
      </c>
      <c r="C226">
        <v>1951.13</v>
      </c>
      <c r="D226">
        <v>1917.88</v>
      </c>
      <c r="E226">
        <v>1496.57</v>
      </c>
      <c r="F226">
        <v>464.00599999999997</v>
      </c>
      <c r="G226">
        <v>1.5877800000000001E-2</v>
      </c>
      <c r="H226">
        <v>0.98101899999999997</v>
      </c>
      <c r="I226">
        <v>0</v>
      </c>
    </row>
    <row r="227" spans="1:9" x14ac:dyDescent="0.25">
      <c r="A227" t="s">
        <v>103</v>
      </c>
      <c r="B227">
        <v>1965.8</v>
      </c>
      <c r="C227">
        <v>1951.58</v>
      </c>
      <c r="D227">
        <v>1917.94</v>
      </c>
      <c r="E227">
        <v>1496.36</v>
      </c>
      <c r="F227">
        <v>463.827</v>
      </c>
      <c r="G227">
        <v>1.09707E-2</v>
      </c>
      <c r="H227">
        <v>0.98100100000000001</v>
      </c>
      <c r="I227">
        <v>0</v>
      </c>
    </row>
    <row r="228" spans="1:9" x14ac:dyDescent="0.25">
      <c r="A228" t="s">
        <v>103</v>
      </c>
      <c r="B228">
        <v>1965.42</v>
      </c>
      <c r="C228">
        <v>1950.8</v>
      </c>
      <c r="D228">
        <v>1918.07</v>
      </c>
      <c r="E228">
        <v>1496.44</v>
      </c>
      <c r="F228">
        <v>463.85500000000002</v>
      </c>
      <c r="G228">
        <v>1.0929899999999999E-2</v>
      </c>
      <c r="H228">
        <v>0.98094899999999996</v>
      </c>
      <c r="I228">
        <v>0</v>
      </c>
    </row>
    <row r="229" spans="1:9" x14ac:dyDescent="0.25">
      <c r="A229" t="s">
        <v>103</v>
      </c>
      <c r="B229">
        <v>1968.37</v>
      </c>
      <c r="C229">
        <v>1953.85</v>
      </c>
      <c r="D229">
        <v>1918.62</v>
      </c>
      <c r="E229">
        <v>1496.29</v>
      </c>
      <c r="F229">
        <v>463.827</v>
      </c>
      <c r="G229">
        <v>1.1087700000000001E-2</v>
      </c>
      <c r="H229">
        <v>0.98101899999999997</v>
      </c>
      <c r="I229">
        <v>0</v>
      </c>
    </row>
    <row r="230" spans="1:9" x14ac:dyDescent="0.25">
      <c r="A230" t="s">
        <v>103</v>
      </c>
      <c r="B230">
        <v>1971.52</v>
      </c>
      <c r="C230">
        <v>1957.35</v>
      </c>
      <c r="D230">
        <v>1919.12</v>
      </c>
      <c r="E230">
        <v>1496.15</v>
      </c>
      <c r="F230">
        <v>463.76600000000002</v>
      </c>
      <c r="G230">
        <v>1.0869200000000001E-2</v>
      </c>
      <c r="H230">
        <v>0.98100699999999996</v>
      </c>
      <c r="I230">
        <v>0</v>
      </c>
    </row>
    <row r="231" spans="1:9" x14ac:dyDescent="0.25">
      <c r="A231" t="s">
        <v>103</v>
      </c>
      <c r="B231">
        <v>1965.57</v>
      </c>
      <c r="C231">
        <v>1951.01</v>
      </c>
      <c r="D231">
        <v>1917.97</v>
      </c>
      <c r="E231">
        <v>1496.32</v>
      </c>
      <c r="F231">
        <v>463.786</v>
      </c>
      <c r="G231">
        <v>1.34229E-2</v>
      </c>
      <c r="H231">
        <v>0.98101899999999997</v>
      </c>
      <c r="I231">
        <v>0</v>
      </c>
    </row>
    <row r="232" spans="1:9" x14ac:dyDescent="0.25">
      <c r="A232" t="s">
        <v>103</v>
      </c>
      <c r="B232">
        <v>1964.54</v>
      </c>
      <c r="C232">
        <v>1949.81</v>
      </c>
      <c r="D232">
        <v>1918.04</v>
      </c>
      <c r="E232">
        <v>1496.39</v>
      </c>
      <c r="F232">
        <v>463.85399999999998</v>
      </c>
      <c r="G232">
        <v>1.4424899999999999E-2</v>
      </c>
      <c r="H232">
        <v>0.98099099999999995</v>
      </c>
      <c r="I232">
        <v>0</v>
      </c>
    </row>
    <row r="233" spans="1:9" x14ac:dyDescent="0.25">
      <c r="A233" t="s">
        <v>103</v>
      </c>
      <c r="B233">
        <v>1979.24</v>
      </c>
      <c r="C233">
        <v>1964.58</v>
      </c>
      <c r="D233">
        <v>1920.8</v>
      </c>
      <c r="E233">
        <v>1496.54</v>
      </c>
      <c r="F233">
        <v>463.86200000000002</v>
      </c>
      <c r="G233">
        <v>1.3817400000000001E-2</v>
      </c>
      <c r="H233">
        <v>0.98100799999999999</v>
      </c>
      <c r="I233">
        <v>0</v>
      </c>
    </row>
    <row r="234" spans="1:9" x14ac:dyDescent="0.25">
      <c r="A234" t="s">
        <v>103</v>
      </c>
      <c r="B234">
        <v>1972.15</v>
      </c>
      <c r="C234">
        <v>1957.79</v>
      </c>
      <c r="D234">
        <v>1918.7</v>
      </c>
      <c r="E234">
        <v>1496.23</v>
      </c>
      <c r="F234">
        <v>463.77800000000002</v>
      </c>
      <c r="G234">
        <v>1.08658E-2</v>
      </c>
      <c r="H234">
        <v>0.98101799999999995</v>
      </c>
      <c r="I234">
        <v>0</v>
      </c>
    </row>
    <row r="235" spans="1:9" x14ac:dyDescent="0.25">
      <c r="A235" t="s">
        <v>103</v>
      </c>
      <c r="B235">
        <v>1963.47</v>
      </c>
      <c r="C235">
        <v>1948.75</v>
      </c>
      <c r="D235">
        <v>1918.16</v>
      </c>
      <c r="E235">
        <v>1496.45</v>
      </c>
      <c r="F235">
        <v>463.84100000000001</v>
      </c>
      <c r="G235">
        <v>1.0905E-2</v>
      </c>
      <c r="H235">
        <v>0.98099899999999995</v>
      </c>
      <c r="I235">
        <v>0</v>
      </c>
    </row>
    <row r="236" spans="1:9" x14ac:dyDescent="0.25">
      <c r="A236" t="s">
        <v>103</v>
      </c>
      <c r="B236">
        <v>1964.58</v>
      </c>
      <c r="C236">
        <v>1949.36</v>
      </c>
      <c r="D236">
        <v>1917.86</v>
      </c>
      <c r="E236">
        <v>1496.47</v>
      </c>
      <c r="F236">
        <v>463.85199999999998</v>
      </c>
      <c r="G236">
        <v>1.0857199999999999E-2</v>
      </c>
      <c r="H236">
        <v>0.98101899999999997</v>
      </c>
      <c r="I236">
        <v>0</v>
      </c>
    </row>
    <row r="237" spans="1:9" x14ac:dyDescent="0.25">
      <c r="A237" t="s">
        <v>103</v>
      </c>
      <c r="B237">
        <v>1966.95</v>
      </c>
      <c r="C237">
        <v>1951.88</v>
      </c>
      <c r="D237">
        <v>1917.96</v>
      </c>
      <c r="E237">
        <v>1496.34</v>
      </c>
      <c r="F237">
        <v>463.81200000000001</v>
      </c>
      <c r="G237">
        <v>1.0861300000000001E-2</v>
      </c>
      <c r="H237">
        <v>0.98101899999999997</v>
      </c>
      <c r="I237">
        <v>0</v>
      </c>
    </row>
    <row r="238" spans="1:9" x14ac:dyDescent="0.25">
      <c r="A238" t="s">
        <v>103</v>
      </c>
      <c r="B238">
        <v>1962.77</v>
      </c>
      <c r="C238">
        <v>1948.49</v>
      </c>
      <c r="D238">
        <v>1917.28</v>
      </c>
      <c r="E238">
        <v>1496.4</v>
      </c>
      <c r="F238">
        <v>463.83499999999998</v>
      </c>
      <c r="G238">
        <v>1.36568E-2</v>
      </c>
      <c r="H238">
        <v>0.98101899999999997</v>
      </c>
      <c r="I238">
        <v>0</v>
      </c>
    </row>
    <row r="239" spans="1:9" x14ac:dyDescent="0.25">
      <c r="A239" t="s">
        <v>103</v>
      </c>
      <c r="B239">
        <v>1962.93</v>
      </c>
      <c r="C239">
        <v>1948.12</v>
      </c>
      <c r="D239">
        <v>1916.8</v>
      </c>
      <c r="E239">
        <v>1496.32</v>
      </c>
      <c r="F239">
        <v>463.79</v>
      </c>
      <c r="G239">
        <v>1.0856899999999999E-2</v>
      </c>
      <c r="H239">
        <v>0.980993</v>
      </c>
      <c r="I239">
        <v>0</v>
      </c>
    </row>
    <row r="240" spans="1:9" x14ac:dyDescent="0.25">
      <c r="A240" t="s">
        <v>103</v>
      </c>
      <c r="B240">
        <v>1962.72</v>
      </c>
      <c r="C240">
        <v>1948.14</v>
      </c>
      <c r="D240">
        <v>1917.02</v>
      </c>
      <c r="E240">
        <v>1496.41</v>
      </c>
      <c r="F240">
        <v>463.82600000000002</v>
      </c>
      <c r="G240">
        <v>1.0945399999999999E-2</v>
      </c>
      <c r="H240">
        <v>0.98099099999999995</v>
      </c>
      <c r="I240">
        <v>0</v>
      </c>
    </row>
    <row r="241" spans="1:9" x14ac:dyDescent="0.25">
      <c r="A241" t="s">
        <v>103</v>
      </c>
      <c r="B241">
        <v>1961.66</v>
      </c>
      <c r="C241">
        <v>1947.97</v>
      </c>
      <c r="D241">
        <v>1917.1</v>
      </c>
      <c r="E241">
        <v>1496.25</v>
      </c>
      <c r="F241">
        <v>463.80500000000001</v>
      </c>
      <c r="G241">
        <v>2.4592099999999999E-2</v>
      </c>
      <c r="H241">
        <v>0.99215200000000003</v>
      </c>
      <c r="I241">
        <v>0</v>
      </c>
    </row>
    <row r="242" spans="1:9" x14ac:dyDescent="0.25">
      <c r="A242" t="s">
        <v>103</v>
      </c>
      <c r="B242">
        <v>1962.12</v>
      </c>
      <c r="C242">
        <v>1948.37</v>
      </c>
      <c r="D242">
        <v>1916.87</v>
      </c>
      <c r="E242">
        <v>1496.18</v>
      </c>
      <c r="F242">
        <v>463.74</v>
      </c>
      <c r="G242">
        <v>1.1218799999999999E-2</v>
      </c>
      <c r="H242">
        <v>0.99345300000000003</v>
      </c>
      <c r="I242">
        <v>0</v>
      </c>
    </row>
    <row r="243" spans="1:9" x14ac:dyDescent="0.25">
      <c r="A243" t="s">
        <v>103</v>
      </c>
      <c r="B243">
        <v>1961.88</v>
      </c>
      <c r="C243">
        <v>1948.04</v>
      </c>
      <c r="D243">
        <v>1917.02</v>
      </c>
      <c r="E243">
        <v>1496.22</v>
      </c>
      <c r="F243">
        <v>463.80399999999997</v>
      </c>
      <c r="G243">
        <v>1.09868E-2</v>
      </c>
      <c r="H243">
        <v>0.98099400000000003</v>
      </c>
      <c r="I243">
        <v>0</v>
      </c>
    </row>
    <row r="244" spans="1:9" x14ac:dyDescent="0.25">
      <c r="A244" t="s">
        <v>103</v>
      </c>
      <c r="B244">
        <v>1965</v>
      </c>
      <c r="C244">
        <v>1951.1</v>
      </c>
      <c r="D244">
        <v>1917.67</v>
      </c>
      <c r="E244">
        <v>1496.39</v>
      </c>
      <c r="F244">
        <v>463.83800000000002</v>
      </c>
      <c r="G244">
        <v>1.0991799999999999E-2</v>
      </c>
      <c r="H244">
        <v>0.98100500000000002</v>
      </c>
      <c r="I244">
        <v>0</v>
      </c>
    </row>
    <row r="245" spans="1:9" x14ac:dyDescent="0.25">
      <c r="A245" t="s">
        <v>103</v>
      </c>
      <c r="B245">
        <v>1962.1</v>
      </c>
      <c r="C245">
        <v>1947.83</v>
      </c>
      <c r="D245">
        <v>1917.19</v>
      </c>
      <c r="E245">
        <v>1496.55</v>
      </c>
      <c r="F245">
        <v>463.89100000000002</v>
      </c>
      <c r="G245">
        <v>1.1114799999999999E-2</v>
      </c>
      <c r="H245">
        <v>0.98090299999999997</v>
      </c>
      <c r="I245">
        <v>0</v>
      </c>
    </row>
    <row r="246" spans="1:9" x14ac:dyDescent="0.25">
      <c r="A246" t="s">
        <v>103</v>
      </c>
      <c r="B246">
        <v>1962.43</v>
      </c>
      <c r="C246">
        <v>1947.55</v>
      </c>
      <c r="D246">
        <v>1917.15</v>
      </c>
      <c r="E246">
        <v>1496.41</v>
      </c>
      <c r="F246">
        <v>463.822</v>
      </c>
      <c r="G246">
        <v>1.34647E-2</v>
      </c>
      <c r="H246">
        <v>0.98100399999999999</v>
      </c>
      <c r="I246">
        <v>0</v>
      </c>
    </row>
    <row r="247" spans="1:9" x14ac:dyDescent="0.25">
      <c r="A247" t="s">
        <v>103</v>
      </c>
      <c r="B247">
        <v>1963.28</v>
      </c>
      <c r="C247">
        <v>1948.52</v>
      </c>
      <c r="D247">
        <v>1917.07</v>
      </c>
      <c r="E247">
        <v>1496.28</v>
      </c>
      <c r="F247">
        <v>463.79899999999998</v>
      </c>
      <c r="G247">
        <v>1.0939600000000001E-2</v>
      </c>
      <c r="H247">
        <v>0.98099999999999998</v>
      </c>
      <c r="I247">
        <v>0</v>
      </c>
    </row>
    <row r="248" spans="1:9" x14ac:dyDescent="0.25">
      <c r="A248" t="s">
        <v>103</v>
      </c>
      <c r="B248">
        <v>1962.41</v>
      </c>
      <c r="C248">
        <v>1947.8</v>
      </c>
      <c r="D248">
        <v>1916.98</v>
      </c>
      <c r="E248">
        <v>1496.31</v>
      </c>
      <c r="F248">
        <v>463.80700000000002</v>
      </c>
      <c r="G248">
        <v>1.53188E-2</v>
      </c>
      <c r="H248">
        <v>0.98095100000000002</v>
      </c>
      <c r="I248">
        <v>0</v>
      </c>
    </row>
    <row r="249" spans="1:9" x14ac:dyDescent="0.25">
      <c r="A249" t="s">
        <v>103</v>
      </c>
      <c r="B249">
        <v>1976.28</v>
      </c>
      <c r="C249">
        <v>1962.35</v>
      </c>
      <c r="D249">
        <v>1921.04</v>
      </c>
      <c r="E249">
        <v>1496.28</v>
      </c>
      <c r="F249">
        <v>463.78699999999998</v>
      </c>
      <c r="G249">
        <v>1.1754799999999999E-2</v>
      </c>
      <c r="H249">
        <v>0.98101000000000005</v>
      </c>
      <c r="I249">
        <v>0</v>
      </c>
    </row>
    <row r="250" spans="1:9" x14ac:dyDescent="0.25">
      <c r="A250" t="s">
        <v>103</v>
      </c>
      <c r="B250">
        <v>1962.63</v>
      </c>
      <c r="C250">
        <v>1948.25</v>
      </c>
      <c r="D250">
        <v>1917.12</v>
      </c>
      <c r="E250">
        <v>1496.31</v>
      </c>
      <c r="F250">
        <v>463.83300000000003</v>
      </c>
      <c r="G250">
        <v>1.12496E-2</v>
      </c>
      <c r="H250">
        <v>0.99413200000000002</v>
      </c>
      <c r="I250">
        <v>0</v>
      </c>
    </row>
    <row r="251" spans="1:9" x14ac:dyDescent="0.25">
      <c r="A251" t="s">
        <v>103</v>
      </c>
      <c r="B251">
        <v>1961.99</v>
      </c>
      <c r="C251">
        <v>1948.09</v>
      </c>
      <c r="D251">
        <v>1917.09</v>
      </c>
      <c r="E251">
        <v>1496.41</v>
      </c>
      <c r="F251">
        <v>463.86900000000003</v>
      </c>
      <c r="G251">
        <v>1.1418299999999999E-2</v>
      </c>
      <c r="H251">
        <v>0.98100900000000002</v>
      </c>
      <c r="I251">
        <v>0</v>
      </c>
    </row>
    <row r="252" spans="1:9" x14ac:dyDescent="0.25">
      <c r="A252" t="s">
        <v>103</v>
      </c>
      <c r="B252">
        <v>1963.67</v>
      </c>
      <c r="C252">
        <v>1949.81</v>
      </c>
      <c r="D252">
        <v>1917.22</v>
      </c>
      <c r="E252">
        <v>1496.4</v>
      </c>
      <c r="F252">
        <v>463.82299999999998</v>
      </c>
      <c r="G252">
        <v>1.1683000000000001E-2</v>
      </c>
      <c r="H252">
        <v>0.98101799999999995</v>
      </c>
      <c r="I252">
        <v>0</v>
      </c>
    </row>
    <row r="253" spans="1:9" x14ac:dyDescent="0.25">
      <c r="A253" t="s">
        <v>103</v>
      </c>
      <c r="B253">
        <v>1967.1</v>
      </c>
      <c r="C253">
        <v>1952.56</v>
      </c>
      <c r="D253">
        <v>1918.05</v>
      </c>
      <c r="E253">
        <v>1496.37</v>
      </c>
      <c r="F253">
        <v>463.82299999999998</v>
      </c>
      <c r="G253">
        <v>1.09812E-2</v>
      </c>
      <c r="H253">
        <v>0.98101799999999995</v>
      </c>
      <c r="I253">
        <v>0</v>
      </c>
    </row>
    <row r="254" spans="1:9" x14ac:dyDescent="0.25">
      <c r="A254" t="s">
        <v>103</v>
      </c>
      <c r="B254">
        <v>1961.87</v>
      </c>
      <c r="C254">
        <v>1948.19</v>
      </c>
      <c r="D254">
        <v>1917.26</v>
      </c>
      <c r="E254">
        <v>1496.4</v>
      </c>
      <c r="F254">
        <v>463.83</v>
      </c>
      <c r="G254">
        <v>1.08585E-2</v>
      </c>
      <c r="H254">
        <v>0.98101400000000005</v>
      </c>
      <c r="I254">
        <v>0</v>
      </c>
    </row>
    <row r="255" spans="1:9" x14ac:dyDescent="0.25">
      <c r="A255" t="s">
        <v>103</v>
      </c>
      <c r="B255">
        <v>1969.01</v>
      </c>
      <c r="C255">
        <v>1954.14</v>
      </c>
      <c r="D255">
        <v>1918.64</v>
      </c>
      <c r="E255">
        <v>1496.43</v>
      </c>
      <c r="F255">
        <v>463.82</v>
      </c>
      <c r="G255">
        <v>1.08734E-2</v>
      </c>
      <c r="H255">
        <v>0.98101400000000005</v>
      </c>
      <c r="I255">
        <v>0</v>
      </c>
    </row>
    <row r="256" spans="1:9" x14ac:dyDescent="0.25">
      <c r="A256" t="s">
        <v>103</v>
      </c>
      <c r="B256">
        <v>1976</v>
      </c>
      <c r="C256">
        <v>1959.17</v>
      </c>
      <c r="D256">
        <v>1919.52</v>
      </c>
      <c r="E256">
        <v>1496.33</v>
      </c>
      <c r="F256">
        <v>463.81799999999998</v>
      </c>
      <c r="G256">
        <v>1.0987200000000001E-2</v>
      </c>
      <c r="H256">
        <v>0.99251100000000003</v>
      </c>
      <c r="I256">
        <v>0</v>
      </c>
    </row>
    <row r="257" spans="1:9" x14ac:dyDescent="0.25">
      <c r="A257" t="s">
        <v>103</v>
      </c>
      <c r="B257">
        <v>1966.3</v>
      </c>
      <c r="C257">
        <v>1951.82</v>
      </c>
      <c r="D257">
        <v>1918.07</v>
      </c>
      <c r="E257">
        <v>1496.5</v>
      </c>
      <c r="F257">
        <v>463.87299999999999</v>
      </c>
      <c r="G257">
        <v>1.0865700000000001E-2</v>
      </c>
      <c r="H257">
        <v>0.98081300000000005</v>
      </c>
      <c r="I257">
        <v>0</v>
      </c>
    </row>
    <row r="258" spans="1:9" x14ac:dyDescent="0.25">
      <c r="A258" t="s">
        <v>103</v>
      </c>
      <c r="B258">
        <v>1966.26</v>
      </c>
      <c r="C258">
        <v>1952.46</v>
      </c>
      <c r="D258">
        <v>1918.26</v>
      </c>
      <c r="E258">
        <v>1496.6</v>
      </c>
      <c r="F258">
        <v>463.85599999999999</v>
      </c>
      <c r="G258">
        <v>1.1145199999999999E-2</v>
      </c>
      <c r="H258">
        <v>0.98100799999999999</v>
      </c>
      <c r="I258">
        <v>0</v>
      </c>
    </row>
    <row r="259" spans="1:9" x14ac:dyDescent="0.25">
      <c r="A259" t="s">
        <v>103</v>
      </c>
      <c r="B259">
        <v>1970.13</v>
      </c>
      <c r="C259">
        <v>1956.26</v>
      </c>
      <c r="D259">
        <v>1918.85</v>
      </c>
      <c r="E259">
        <v>1496.35</v>
      </c>
      <c r="F259">
        <v>463.85199999999998</v>
      </c>
      <c r="G259">
        <v>1.18662E-2</v>
      </c>
      <c r="H259">
        <v>0.98101300000000002</v>
      </c>
      <c r="I259">
        <v>0</v>
      </c>
    </row>
    <row r="260" spans="1:9" x14ac:dyDescent="0.25">
      <c r="A260" t="s">
        <v>103</v>
      </c>
      <c r="B260">
        <v>1967.28</v>
      </c>
      <c r="C260">
        <v>1952.9</v>
      </c>
      <c r="D260">
        <v>1918.07</v>
      </c>
      <c r="E260">
        <v>1496.42</v>
      </c>
      <c r="F260">
        <v>463.85300000000001</v>
      </c>
      <c r="G260">
        <v>1.27332E-2</v>
      </c>
      <c r="H260">
        <v>0.98101700000000003</v>
      </c>
      <c r="I260">
        <v>0</v>
      </c>
    </row>
    <row r="261" spans="1:9" x14ac:dyDescent="0.25">
      <c r="A261" t="s">
        <v>103</v>
      </c>
      <c r="B261">
        <v>1964.3</v>
      </c>
      <c r="C261">
        <v>1950.51</v>
      </c>
      <c r="D261">
        <v>1917.64</v>
      </c>
      <c r="E261">
        <v>1496.47</v>
      </c>
      <c r="F261">
        <v>463.88099999999997</v>
      </c>
      <c r="G261">
        <v>1.08956E-2</v>
      </c>
      <c r="H261">
        <v>0.98100799999999999</v>
      </c>
      <c r="I261">
        <v>0</v>
      </c>
    </row>
    <row r="262" spans="1:9" x14ac:dyDescent="0.25">
      <c r="A262" t="s">
        <v>103</v>
      </c>
      <c r="B262">
        <v>1965.64</v>
      </c>
      <c r="C262">
        <v>1951.3</v>
      </c>
      <c r="D262">
        <v>1917.62</v>
      </c>
      <c r="E262">
        <v>1496.2</v>
      </c>
      <c r="F262">
        <v>463.78500000000003</v>
      </c>
      <c r="G262">
        <v>1.08597E-2</v>
      </c>
      <c r="H262">
        <v>0.98101899999999997</v>
      </c>
      <c r="I262">
        <v>0</v>
      </c>
    </row>
    <row r="263" spans="1:9" x14ac:dyDescent="0.25">
      <c r="A263" t="s">
        <v>103</v>
      </c>
      <c r="B263">
        <v>1964.61</v>
      </c>
      <c r="C263">
        <v>1949.24</v>
      </c>
      <c r="D263">
        <v>1917.24</v>
      </c>
      <c r="E263">
        <v>1496.17</v>
      </c>
      <c r="F263">
        <v>463.77499999999998</v>
      </c>
      <c r="G263">
        <v>1.0904199999999999E-2</v>
      </c>
      <c r="H263">
        <v>0.98101700000000003</v>
      </c>
      <c r="I263">
        <v>0</v>
      </c>
    </row>
    <row r="264" spans="1:9" x14ac:dyDescent="0.25">
      <c r="A264" t="s">
        <v>103</v>
      </c>
      <c r="B264">
        <v>1963.75</v>
      </c>
      <c r="C264">
        <v>1949.09</v>
      </c>
      <c r="D264">
        <v>1917.24</v>
      </c>
      <c r="E264">
        <v>1496.25</v>
      </c>
      <c r="F264">
        <v>463.78500000000003</v>
      </c>
      <c r="G264">
        <v>1.0862399999999999E-2</v>
      </c>
      <c r="H264">
        <v>0.98805699999999996</v>
      </c>
      <c r="I264">
        <v>0</v>
      </c>
    </row>
    <row r="265" spans="1:9" x14ac:dyDescent="0.25">
      <c r="A265" t="s">
        <v>103</v>
      </c>
      <c r="B265">
        <v>1963.01</v>
      </c>
      <c r="C265">
        <v>1948.85</v>
      </c>
      <c r="D265">
        <v>1916.95</v>
      </c>
      <c r="E265">
        <v>1496.15</v>
      </c>
      <c r="F265">
        <v>463.76499999999999</v>
      </c>
      <c r="G265">
        <v>1.9815699999999999E-2</v>
      </c>
      <c r="H265">
        <v>0.981016</v>
      </c>
      <c r="I265">
        <v>0</v>
      </c>
    </row>
    <row r="266" spans="1:9" x14ac:dyDescent="0.25">
      <c r="A266" t="s">
        <v>103</v>
      </c>
      <c r="B266">
        <v>1966.95</v>
      </c>
      <c r="C266">
        <v>1952.69</v>
      </c>
      <c r="D266">
        <v>1917.91</v>
      </c>
      <c r="E266">
        <v>1496.26</v>
      </c>
      <c r="F266">
        <v>463.80500000000001</v>
      </c>
      <c r="G266">
        <v>1.0913900000000001E-2</v>
      </c>
      <c r="H266">
        <v>0.98642099999999999</v>
      </c>
      <c r="I266">
        <v>0</v>
      </c>
    </row>
    <row r="267" spans="1:9" x14ac:dyDescent="0.25">
      <c r="A267" t="s">
        <v>103</v>
      </c>
      <c r="B267">
        <v>1963.27</v>
      </c>
      <c r="C267">
        <v>1949.29</v>
      </c>
      <c r="D267">
        <v>1917.13</v>
      </c>
      <c r="E267">
        <v>1496.25</v>
      </c>
      <c r="F267">
        <v>463.75900000000001</v>
      </c>
      <c r="G267">
        <v>1.1073299999999999E-2</v>
      </c>
      <c r="H267">
        <v>0.98101899999999997</v>
      </c>
      <c r="I267">
        <v>0</v>
      </c>
    </row>
    <row r="268" spans="1:9" x14ac:dyDescent="0.25">
      <c r="A268" t="s">
        <v>103</v>
      </c>
      <c r="B268">
        <v>1963.88</v>
      </c>
      <c r="C268">
        <v>1949.87</v>
      </c>
      <c r="D268">
        <v>1917.24</v>
      </c>
      <c r="E268">
        <v>1496.25</v>
      </c>
      <c r="F268">
        <v>463.78300000000002</v>
      </c>
      <c r="G268">
        <v>1.20593E-2</v>
      </c>
      <c r="H268">
        <v>0.98078600000000005</v>
      </c>
      <c r="I268">
        <v>0</v>
      </c>
    </row>
    <row r="269" spans="1:9" x14ac:dyDescent="0.25">
      <c r="A269" t="s">
        <v>103</v>
      </c>
      <c r="B269">
        <v>1964.33</v>
      </c>
      <c r="C269">
        <v>1950.3</v>
      </c>
      <c r="D269">
        <v>1917.61</v>
      </c>
      <c r="E269">
        <v>1496.36</v>
      </c>
      <c r="F269">
        <v>463.815</v>
      </c>
      <c r="G269">
        <v>1.1709499999999999E-2</v>
      </c>
      <c r="H269">
        <v>0.98100100000000001</v>
      </c>
      <c r="I269">
        <v>0</v>
      </c>
    </row>
    <row r="270" spans="1:9" x14ac:dyDescent="0.25">
      <c r="A270" t="s">
        <v>103</v>
      </c>
      <c r="B270">
        <v>1963.39</v>
      </c>
      <c r="C270">
        <v>1948.64</v>
      </c>
      <c r="D270">
        <v>1917.27</v>
      </c>
      <c r="E270">
        <v>1496.31</v>
      </c>
      <c r="F270">
        <v>463.791</v>
      </c>
      <c r="G270">
        <v>1.1208299999999999E-2</v>
      </c>
      <c r="H270">
        <v>0.98101700000000003</v>
      </c>
      <c r="I270">
        <v>0</v>
      </c>
    </row>
    <row r="271" spans="1:9" x14ac:dyDescent="0.25">
      <c r="A271" t="s">
        <v>103</v>
      </c>
      <c r="B271">
        <v>1964.8</v>
      </c>
      <c r="C271">
        <v>1950.04</v>
      </c>
      <c r="D271">
        <v>1917.27</v>
      </c>
      <c r="E271">
        <v>1496.27</v>
      </c>
      <c r="F271">
        <v>463.80900000000003</v>
      </c>
      <c r="G271">
        <v>1.1329499999999999E-2</v>
      </c>
      <c r="H271">
        <v>0.98070599999999997</v>
      </c>
      <c r="I271">
        <v>0</v>
      </c>
    </row>
    <row r="272" spans="1:9" x14ac:dyDescent="0.25">
      <c r="A272" t="s">
        <v>103</v>
      </c>
      <c r="B272">
        <v>1967.76</v>
      </c>
      <c r="C272">
        <v>1953.42</v>
      </c>
      <c r="D272">
        <v>1918.32</v>
      </c>
      <c r="E272">
        <v>1496.15</v>
      </c>
      <c r="F272">
        <v>463.798</v>
      </c>
      <c r="G272">
        <v>1.26085E-2</v>
      </c>
      <c r="H272">
        <v>0.98098600000000002</v>
      </c>
      <c r="I272">
        <v>0</v>
      </c>
    </row>
    <row r="273" spans="1:25" x14ac:dyDescent="0.25">
      <c r="A273" t="s">
        <v>103</v>
      </c>
      <c r="B273">
        <v>1966.23</v>
      </c>
      <c r="C273">
        <v>1951.12</v>
      </c>
      <c r="D273">
        <v>1917.63</v>
      </c>
      <c r="E273">
        <v>1496.17</v>
      </c>
      <c r="F273">
        <v>463.77300000000002</v>
      </c>
      <c r="G273">
        <v>1.86558E-2</v>
      </c>
      <c r="H273">
        <v>0.981012</v>
      </c>
      <c r="I273">
        <v>0</v>
      </c>
    </row>
    <row r="274" spans="1:25" x14ac:dyDescent="0.25">
      <c r="A274" t="s">
        <v>103</v>
      </c>
      <c r="B274">
        <v>1961.12</v>
      </c>
      <c r="C274">
        <v>1946.61</v>
      </c>
      <c r="D274">
        <v>1916.62</v>
      </c>
      <c r="E274">
        <v>1496.07</v>
      </c>
      <c r="F274">
        <v>463.74299999999999</v>
      </c>
      <c r="G274">
        <v>1.1511E-2</v>
      </c>
      <c r="H274">
        <v>0.99506700000000003</v>
      </c>
      <c r="I274">
        <v>0</v>
      </c>
    </row>
    <row r="275" spans="1:25" x14ac:dyDescent="0.25">
      <c r="A275" t="s">
        <v>103</v>
      </c>
      <c r="B275">
        <v>1962.82</v>
      </c>
      <c r="C275">
        <v>1948.36</v>
      </c>
      <c r="D275">
        <v>1916.95</v>
      </c>
      <c r="E275">
        <v>1496.07</v>
      </c>
      <c r="F275">
        <v>463.73200000000003</v>
      </c>
      <c r="G275">
        <v>1.0929700000000001E-2</v>
      </c>
      <c r="H275">
        <v>0.98100200000000004</v>
      </c>
      <c r="I275">
        <v>0</v>
      </c>
    </row>
    <row r="276" spans="1:25" x14ac:dyDescent="0.25">
      <c r="A276" t="s">
        <v>103</v>
      </c>
      <c r="B276">
        <v>1966.33</v>
      </c>
      <c r="C276">
        <v>1951.74</v>
      </c>
      <c r="D276">
        <v>1917.43</v>
      </c>
      <c r="E276">
        <v>1496.09</v>
      </c>
      <c r="F276">
        <v>463.75400000000002</v>
      </c>
      <c r="G276">
        <v>1.10233E-2</v>
      </c>
      <c r="H276">
        <v>0.99347700000000005</v>
      </c>
      <c r="I276">
        <v>0</v>
      </c>
    </row>
    <row r="277" spans="1:25" x14ac:dyDescent="0.25">
      <c r="A277" t="s">
        <v>103</v>
      </c>
      <c r="B277">
        <v>1966.38</v>
      </c>
      <c r="C277">
        <v>1952.01</v>
      </c>
      <c r="D277">
        <v>1917.91</v>
      </c>
      <c r="E277">
        <v>1496.21</v>
      </c>
      <c r="F277">
        <v>463.74700000000001</v>
      </c>
      <c r="G277">
        <v>1.0903899999999999E-2</v>
      </c>
      <c r="H277">
        <v>0.981016</v>
      </c>
      <c r="I277">
        <v>0</v>
      </c>
    </row>
    <row r="278" spans="1:25" x14ac:dyDescent="0.25">
      <c r="A278" t="s">
        <v>103</v>
      </c>
      <c r="B278">
        <v>1963.99</v>
      </c>
      <c r="C278">
        <v>1950.16</v>
      </c>
      <c r="D278">
        <v>1917.23</v>
      </c>
      <c r="E278">
        <v>1496.22</v>
      </c>
      <c r="F278">
        <v>463.78</v>
      </c>
      <c r="G278">
        <v>1.09389E-2</v>
      </c>
      <c r="H278">
        <v>0.98974899999999999</v>
      </c>
      <c r="I278">
        <v>0</v>
      </c>
    </row>
    <row r="279" spans="1:25" x14ac:dyDescent="0.25">
      <c r="A279" t="s">
        <v>103</v>
      </c>
      <c r="B279">
        <v>1963.8</v>
      </c>
      <c r="C279">
        <v>1950.14</v>
      </c>
      <c r="D279">
        <v>1917.26</v>
      </c>
      <c r="E279">
        <v>1496.17</v>
      </c>
      <c r="F279">
        <v>463.78300000000002</v>
      </c>
      <c r="G279">
        <v>1.38642E-2</v>
      </c>
      <c r="H279">
        <v>0.98085800000000001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1971.24</v>
      </c>
      <c r="C280">
        <v>1957.53</v>
      </c>
      <c r="D280">
        <v>1919.16</v>
      </c>
      <c r="E280">
        <v>1496.38</v>
      </c>
      <c r="F280">
        <v>463.84699999999998</v>
      </c>
      <c r="G280">
        <v>2.89419E-2</v>
      </c>
      <c r="H280">
        <v>0.98603399999999997</v>
      </c>
      <c r="I280">
        <v>0</v>
      </c>
      <c r="R280">
        <f>AVERAGE(B231:B280)</f>
        <v>1965.4384000000002</v>
      </c>
      <c r="S280">
        <f>AVERAGE(C231:C280)</f>
        <v>1951.0403999999999</v>
      </c>
      <c r="U280">
        <f>_xlfn.VAR.P(B231:B280)</f>
        <v>14.818925440000035</v>
      </c>
      <c r="V280">
        <f>_xlfn.VAR.P(C231:C280)</f>
        <v>13.943175840000043</v>
      </c>
      <c r="X280">
        <f>1.96*SQRT(U280)/50</f>
        <v>0.15090180114273535</v>
      </c>
      <c r="Y280">
        <f>1.96*SQRT(V280)/50</f>
        <v>0.14637500374988097</v>
      </c>
    </row>
    <row r="281" spans="1:25" x14ac:dyDescent="0.25">
      <c r="A281" t="s">
        <v>103</v>
      </c>
      <c r="B281">
        <v>98387.785699999993</v>
      </c>
      <c r="C281" t="s">
        <v>36</v>
      </c>
    </row>
    <row r="282" spans="1:25" x14ac:dyDescent="0.25">
      <c r="A282" t="s">
        <v>88</v>
      </c>
      <c r="B282">
        <v>1854.23</v>
      </c>
      <c r="C282">
        <v>1839.64</v>
      </c>
      <c r="D282">
        <v>1800.26</v>
      </c>
      <c r="E282">
        <v>1426.27</v>
      </c>
      <c r="F282">
        <v>453.97300000000001</v>
      </c>
      <c r="G282">
        <v>1.16477E-2</v>
      </c>
      <c r="H282">
        <v>0.98101400000000005</v>
      </c>
      <c r="I282">
        <v>0</v>
      </c>
    </row>
    <row r="283" spans="1:25" x14ac:dyDescent="0.25">
      <c r="A283" t="s">
        <v>88</v>
      </c>
      <c r="B283">
        <v>1856.3</v>
      </c>
      <c r="C283">
        <v>1841.62</v>
      </c>
      <c r="D283">
        <v>1800.69</v>
      </c>
      <c r="E283">
        <v>1426.08</v>
      </c>
      <c r="F283">
        <v>453.93099999999998</v>
      </c>
      <c r="G283">
        <v>1.2126E-2</v>
      </c>
      <c r="H283">
        <v>0.980904</v>
      </c>
      <c r="I283">
        <v>0</v>
      </c>
    </row>
    <row r="284" spans="1:25" x14ac:dyDescent="0.25">
      <c r="A284" t="s">
        <v>88</v>
      </c>
      <c r="B284">
        <v>1856.53</v>
      </c>
      <c r="C284">
        <v>1841.93</v>
      </c>
      <c r="D284">
        <v>1801.32</v>
      </c>
      <c r="E284">
        <v>1426.27</v>
      </c>
      <c r="F284">
        <v>453.97399999999999</v>
      </c>
      <c r="G284">
        <v>1.09047E-2</v>
      </c>
      <c r="H284">
        <v>0.98101899999999997</v>
      </c>
      <c r="I284">
        <v>0</v>
      </c>
    </row>
    <row r="285" spans="1:25" x14ac:dyDescent="0.25">
      <c r="A285" t="s">
        <v>88</v>
      </c>
      <c r="B285">
        <v>1861.71</v>
      </c>
      <c r="C285">
        <v>1846.95</v>
      </c>
      <c r="D285">
        <v>1801.85</v>
      </c>
      <c r="E285">
        <v>1426.1</v>
      </c>
      <c r="F285">
        <v>453.93900000000002</v>
      </c>
      <c r="G285">
        <v>1.1419E-2</v>
      </c>
      <c r="H285">
        <v>0.99002599999999996</v>
      </c>
      <c r="I285">
        <v>0</v>
      </c>
    </row>
    <row r="286" spans="1:25" x14ac:dyDescent="0.25">
      <c r="A286" t="s">
        <v>88</v>
      </c>
      <c r="B286">
        <v>1860.89</v>
      </c>
      <c r="C286">
        <v>1846.05</v>
      </c>
      <c r="D286">
        <v>1801.2</v>
      </c>
      <c r="E286">
        <v>1426.17</v>
      </c>
      <c r="F286">
        <v>453.98399999999998</v>
      </c>
      <c r="G286">
        <v>1.3401100000000001E-2</v>
      </c>
      <c r="H286">
        <v>0.98101899999999997</v>
      </c>
      <c r="I286">
        <v>0</v>
      </c>
    </row>
    <row r="287" spans="1:25" x14ac:dyDescent="0.25">
      <c r="A287" t="s">
        <v>88</v>
      </c>
      <c r="B287">
        <v>1867.06</v>
      </c>
      <c r="C287">
        <v>1851.12</v>
      </c>
      <c r="D287">
        <v>1802.58</v>
      </c>
      <c r="E287">
        <v>1426.1</v>
      </c>
      <c r="F287">
        <v>453.96499999999997</v>
      </c>
      <c r="G287">
        <v>1.08821E-2</v>
      </c>
      <c r="H287">
        <v>0.98101499999999997</v>
      </c>
      <c r="I287">
        <v>0</v>
      </c>
    </row>
    <row r="288" spans="1:25" x14ac:dyDescent="0.25">
      <c r="A288" t="s">
        <v>88</v>
      </c>
      <c r="B288">
        <v>1860.34</v>
      </c>
      <c r="C288">
        <v>1843.49</v>
      </c>
      <c r="D288">
        <v>1801.1</v>
      </c>
      <c r="E288">
        <v>1426.07</v>
      </c>
      <c r="F288">
        <v>453.96300000000002</v>
      </c>
      <c r="G288">
        <v>1.6801400000000001E-2</v>
      </c>
      <c r="H288">
        <v>0.98575699999999999</v>
      </c>
      <c r="I288">
        <v>0</v>
      </c>
    </row>
    <row r="289" spans="1:9" x14ac:dyDescent="0.25">
      <c r="A289" t="s">
        <v>88</v>
      </c>
      <c r="B289">
        <v>1852.64</v>
      </c>
      <c r="C289">
        <v>1838.18</v>
      </c>
      <c r="D289">
        <v>1799.81</v>
      </c>
      <c r="E289">
        <v>1426.04</v>
      </c>
      <c r="F289">
        <v>453.93</v>
      </c>
      <c r="G289">
        <v>1.1247399999999999E-2</v>
      </c>
      <c r="H289">
        <v>0.981016</v>
      </c>
      <c r="I289">
        <v>0</v>
      </c>
    </row>
    <row r="290" spans="1:9" x14ac:dyDescent="0.25">
      <c r="A290" t="s">
        <v>88</v>
      </c>
      <c r="B290">
        <v>1850.84</v>
      </c>
      <c r="C290">
        <v>1836.44</v>
      </c>
      <c r="D290">
        <v>1799.63</v>
      </c>
      <c r="E290">
        <v>1426.21</v>
      </c>
      <c r="F290">
        <v>453.94400000000002</v>
      </c>
      <c r="G290">
        <v>1.0893699999999999E-2</v>
      </c>
      <c r="H290">
        <v>0.98101899999999997</v>
      </c>
      <c r="I290">
        <v>0</v>
      </c>
    </row>
    <row r="291" spans="1:9" x14ac:dyDescent="0.25">
      <c r="A291" t="s">
        <v>88</v>
      </c>
      <c r="B291">
        <v>1865.03</v>
      </c>
      <c r="C291">
        <v>1850.6</v>
      </c>
      <c r="D291">
        <v>1802.31</v>
      </c>
      <c r="E291">
        <v>1426.18</v>
      </c>
      <c r="F291">
        <v>453.983</v>
      </c>
      <c r="G291">
        <v>1.1089399999999999E-2</v>
      </c>
      <c r="H291">
        <v>0.98101799999999995</v>
      </c>
      <c r="I291">
        <v>0</v>
      </c>
    </row>
    <row r="292" spans="1:9" x14ac:dyDescent="0.25">
      <c r="A292" t="s">
        <v>88</v>
      </c>
      <c r="B292">
        <v>1862.44</v>
      </c>
      <c r="C292">
        <v>1848.49</v>
      </c>
      <c r="D292">
        <v>1802.41</v>
      </c>
      <c r="E292">
        <v>1426.24</v>
      </c>
      <c r="F292">
        <v>453.99299999999999</v>
      </c>
      <c r="G292">
        <v>1.1114600000000001E-2</v>
      </c>
      <c r="H292">
        <v>0.98101300000000002</v>
      </c>
      <c r="I292">
        <v>0</v>
      </c>
    </row>
    <row r="293" spans="1:9" x14ac:dyDescent="0.25">
      <c r="A293" t="s">
        <v>88</v>
      </c>
      <c r="B293">
        <v>1859.34</v>
      </c>
      <c r="C293">
        <v>1844.8</v>
      </c>
      <c r="D293">
        <v>1801.48</v>
      </c>
      <c r="E293">
        <v>1426.26</v>
      </c>
      <c r="F293">
        <v>454.02100000000002</v>
      </c>
      <c r="G293">
        <v>1.08856E-2</v>
      </c>
      <c r="H293">
        <v>0.98101899999999997</v>
      </c>
      <c r="I293">
        <v>0</v>
      </c>
    </row>
    <row r="294" spans="1:9" x14ac:dyDescent="0.25">
      <c r="A294" t="s">
        <v>88</v>
      </c>
      <c r="B294">
        <v>1857.82</v>
      </c>
      <c r="C294">
        <v>1843.64</v>
      </c>
      <c r="D294">
        <v>1801.06</v>
      </c>
      <c r="E294">
        <v>1426.26</v>
      </c>
      <c r="F294">
        <v>453.99299999999999</v>
      </c>
      <c r="G294">
        <v>1.2821900000000001E-2</v>
      </c>
      <c r="H294">
        <v>0.98099899999999995</v>
      </c>
      <c r="I294">
        <v>0</v>
      </c>
    </row>
    <row r="295" spans="1:9" x14ac:dyDescent="0.25">
      <c r="A295" t="s">
        <v>88</v>
      </c>
      <c r="B295">
        <v>1865.02</v>
      </c>
      <c r="C295">
        <v>1850.98</v>
      </c>
      <c r="D295">
        <v>1803.86</v>
      </c>
      <c r="E295">
        <v>1426.2</v>
      </c>
      <c r="F295">
        <v>454.00099999999998</v>
      </c>
      <c r="G295">
        <v>1.2943400000000001E-2</v>
      </c>
      <c r="H295">
        <v>0.98097900000000005</v>
      </c>
      <c r="I295">
        <v>0</v>
      </c>
    </row>
    <row r="296" spans="1:9" x14ac:dyDescent="0.25">
      <c r="A296" t="s">
        <v>88</v>
      </c>
      <c r="B296">
        <v>1862.67</v>
      </c>
      <c r="C296">
        <v>1847.5</v>
      </c>
      <c r="D296">
        <v>1802.62</v>
      </c>
      <c r="E296">
        <v>1426.35</v>
      </c>
      <c r="F296">
        <v>453.99200000000002</v>
      </c>
      <c r="G296">
        <v>1.10378E-2</v>
      </c>
      <c r="H296">
        <v>0.981012</v>
      </c>
      <c r="I296">
        <v>0</v>
      </c>
    </row>
    <row r="297" spans="1:9" x14ac:dyDescent="0.25">
      <c r="A297" t="s">
        <v>88</v>
      </c>
      <c r="B297">
        <v>1857.5</v>
      </c>
      <c r="C297">
        <v>1843.53</v>
      </c>
      <c r="D297">
        <v>1802.32</v>
      </c>
      <c r="E297">
        <v>1426.37</v>
      </c>
      <c r="F297">
        <v>453.96800000000002</v>
      </c>
      <c r="G297">
        <v>1.22554E-2</v>
      </c>
      <c r="H297">
        <v>0.98384700000000003</v>
      </c>
      <c r="I297">
        <v>0</v>
      </c>
    </row>
    <row r="298" spans="1:9" x14ac:dyDescent="0.25">
      <c r="A298" t="s">
        <v>88</v>
      </c>
      <c r="B298">
        <v>1861.38</v>
      </c>
      <c r="C298">
        <v>1846.87</v>
      </c>
      <c r="D298">
        <v>1802.48</v>
      </c>
      <c r="E298">
        <v>1426.04</v>
      </c>
      <c r="F298">
        <v>453.95</v>
      </c>
      <c r="G298">
        <v>1.4378999999999999E-2</v>
      </c>
      <c r="H298">
        <v>0.98101499999999997</v>
      </c>
      <c r="I298">
        <v>0</v>
      </c>
    </row>
    <row r="299" spans="1:9" x14ac:dyDescent="0.25">
      <c r="A299" t="s">
        <v>88</v>
      </c>
      <c r="B299">
        <v>1863.42</v>
      </c>
      <c r="C299">
        <v>1849.4</v>
      </c>
      <c r="D299">
        <v>1802.81</v>
      </c>
      <c r="E299">
        <v>1426.14</v>
      </c>
      <c r="F299">
        <v>453.98200000000003</v>
      </c>
      <c r="G299">
        <v>1.0969899999999999E-2</v>
      </c>
      <c r="H299">
        <v>0.98746100000000003</v>
      </c>
      <c r="I299">
        <v>0</v>
      </c>
    </row>
    <row r="300" spans="1:9" x14ac:dyDescent="0.25">
      <c r="A300" t="s">
        <v>88</v>
      </c>
      <c r="B300">
        <v>1864.11</v>
      </c>
      <c r="C300">
        <v>1849.96</v>
      </c>
      <c r="D300">
        <v>1803.41</v>
      </c>
      <c r="E300">
        <v>1426.32</v>
      </c>
      <c r="F300">
        <v>454.01100000000002</v>
      </c>
      <c r="G300">
        <v>1.08615E-2</v>
      </c>
      <c r="H300">
        <v>0.98101899999999997</v>
      </c>
      <c r="I300">
        <v>0</v>
      </c>
    </row>
    <row r="301" spans="1:9" x14ac:dyDescent="0.25">
      <c r="A301" t="s">
        <v>88</v>
      </c>
      <c r="B301">
        <v>1865.55</v>
      </c>
      <c r="C301">
        <v>1851.26</v>
      </c>
      <c r="D301">
        <v>1803.39</v>
      </c>
      <c r="E301">
        <v>1426.37</v>
      </c>
      <c r="F301">
        <v>454.00400000000002</v>
      </c>
      <c r="G301">
        <v>2.24228E-2</v>
      </c>
      <c r="H301">
        <v>0.98092400000000002</v>
      </c>
      <c r="I301">
        <v>0</v>
      </c>
    </row>
    <row r="302" spans="1:9" x14ac:dyDescent="0.25">
      <c r="A302" t="s">
        <v>88</v>
      </c>
      <c r="B302">
        <v>1860.66</v>
      </c>
      <c r="C302">
        <v>1846.51</v>
      </c>
      <c r="D302">
        <v>1802.21</v>
      </c>
      <c r="E302">
        <v>1426.12</v>
      </c>
      <c r="F302">
        <v>453.99799999999999</v>
      </c>
      <c r="G302">
        <v>1.09128E-2</v>
      </c>
      <c r="H302">
        <v>0.99333800000000005</v>
      </c>
      <c r="I302">
        <v>0</v>
      </c>
    </row>
    <row r="303" spans="1:9" x14ac:dyDescent="0.25">
      <c r="A303" t="s">
        <v>88</v>
      </c>
      <c r="B303">
        <v>1860.91</v>
      </c>
      <c r="C303">
        <v>1846.69</v>
      </c>
      <c r="D303">
        <v>1802.58</v>
      </c>
      <c r="E303">
        <v>1426.22</v>
      </c>
      <c r="F303">
        <v>454.00299999999999</v>
      </c>
      <c r="G303">
        <v>1.1540999999999999E-2</v>
      </c>
      <c r="H303">
        <v>0.98101799999999995</v>
      </c>
      <c r="I303">
        <v>0</v>
      </c>
    </row>
    <row r="304" spans="1:9" x14ac:dyDescent="0.25">
      <c r="A304" t="s">
        <v>88</v>
      </c>
      <c r="B304">
        <v>1862.37</v>
      </c>
      <c r="C304">
        <v>1847.56</v>
      </c>
      <c r="D304">
        <v>1802.79</v>
      </c>
      <c r="E304">
        <v>1426.14</v>
      </c>
      <c r="F304">
        <v>453.96199999999999</v>
      </c>
      <c r="G304">
        <v>1.08571E-2</v>
      </c>
      <c r="H304">
        <v>0.98101899999999997</v>
      </c>
      <c r="I304">
        <v>0</v>
      </c>
    </row>
    <row r="305" spans="1:9" x14ac:dyDescent="0.25">
      <c r="A305" t="s">
        <v>88</v>
      </c>
      <c r="B305">
        <v>1861.59</v>
      </c>
      <c r="C305">
        <v>1847.51</v>
      </c>
      <c r="D305">
        <v>1802.8</v>
      </c>
      <c r="E305">
        <v>1426.12</v>
      </c>
      <c r="F305">
        <v>453.96699999999998</v>
      </c>
      <c r="G305">
        <v>1.1380899999999999E-2</v>
      </c>
      <c r="H305">
        <v>0.99362399999999995</v>
      </c>
      <c r="I305">
        <v>0</v>
      </c>
    </row>
    <row r="306" spans="1:9" x14ac:dyDescent="0.25">
      <c r="A306" t="s">
        <v>88</v>
      </c>
      <c r="B306">
        <v>1863.75</v>
      </c>
      <c r="C306">
        <v>1849.44</v>
      </c>
      <c r="D306">
        <v>1803.64</v>
      </c>
      <c r="E306">
        <v>1426.25</v>
      </c>
      <c r="F306">
        <v>453.99</v>
      </c>
      <c r="G306">
        <v>1.12268E-2</v>
      </c>
      <c r="H306">
        <v>0.98098099999999999</v>
      </c>
      <c r="I306">
        <v>0</v>
      </c>
    </row>
    <row r="307" spans="1:9" x14ac:dyDescent="0.25">
      <c r="A307" t="s">
        <v>88</v>
      </c>
      <c r="B307">
        <v>1865.3</v>
      </c>
      <c r="C307">
        <v>1850.53</v>
      </c>
      <c r="D307">
        <v>1803.25</v>
      </c>
      <c r="E307">
        <v>1426.2</v>
      </c>
      <c r="F307">
        <v>453.99599999999998</v>
      </c>
      <c r="G307">
        <v>1.3416000000000001E-2</v>
      </c>
      <c r="H307">
        <v>0.98101400000000005</v>
      </c>
      <c r="I307">
        <v>0</v>
      </c>
    </row>
    <row r="308" spans="1:9" x14ac:dyDescent="0.25">
      <c r="A308" t="s">
        <v>88</v>
      </c>
      <c r="B308">
        <v>1863.04</v>
      </c>
      <c r="C308">
        <v>1849.28</v>
      </c>
      <c r="D308">
        <v>1803.21</v>
      </c>
      <c r="E308">
        <v>1426.13</v>
      </c>
      <c r="F308">
        <v>453.96899999999999</v>
      </c>
      <c r="G308">
        <v>1.0866900000000001E-2</v>
      </c>
      <c r="H308">
        <v>0.99169499999999999</v>
      </c>
      <c r="I308">
        <v>0</v>
      </c>
    </row>
    <row r="309" spans="1:9" x14ac:dyDescent="0.25">
      <c r="A309" t="s">
        <v>88</v>
      </c>
      <c r="B309">
        <v>1861.7</v>
      </c>
      <c r="C309">
        <v>1846.85</v>
      </c>
      <c r="D309">
        <v>1802.94</v>
      </c>
      <c r="E309">
        <v>1426.45</v>
      </c>
      <c r="F309">
        <v>454.005</v>
      </c>
      <c r="G309">
        <v>1.1958E-2</v>
      </c>
      <c r="H309">
        <v>0.98101300000000002</v>
      </c>
      <c r="I309">
        <v>0</v>
      </c>
    </row>
    <row r="310" spans="1:9" x14ac:dyDescent="0.25">
      <c r="A310" t="s">
        <v>88</v>
      </c>
      <c r="B310">
        <v>1865.41</v>
      </c>
      <c r="C310">
        <v>1850.9</v>
      </c>
      <c r="D310">
        <v>1803.54</v>
      </c>
      <c r="E310">
        <v>1426.22</v>
      </c>
      <c r="F310">
        <v>453.93900000000002</v>
      </c>
      <c r="G310">
        <v>1.08576E-2</v>
      </c>
      <c r="H310">
        <v>0.98101400000000005</v>
      </c>
      <c r="I310">
        <v>0</v>
      </c>
    </row>
    <row r="311" spans="1:9" x14ac:dyDescent="0.25">
      <c r="A311" t="s">
        <v>88</v>
      </c>
      <c r="B311">
        <v>1865.93</v>
      </c>
      <c r="C311">
        <v>1851.82</v>
      </c>
      <c r="D311">
        <v>1803.96</v>
      </c>
      <c r="E311">
        <v>1426.17</v>
      </c>
      <c r="F311">
        <v>453.95699999999999</v>
      </c>
      <c r="G311">
        <v>1.41157E-2</v>
      </c>
      <c r="H311">
        <v>0.98101799999999995</v>
      </c>
      <c r="I311">
        <v>0</v>
      </c>
    </row>
    <row r="312" spans="1:9" x14ac:dyDescent="0.25">
      <c r="A312" t="s">
        <v>88</v>
      </c>
      <c r="B312">
        <v>1860.04</v>
      </c>
      <c r="C312">
        <v>1845.59</v>
      </c>
      <c r="D312">
        <v>1801.43</v>
      </c>
      <c r="E312">
        <v>1426.23</v>
      </c>
      <c r="F312">
        <v>453.99200000000002</v>
      </c>
      <c r="G312">
        <v>1.4920900000000001E-2</v>
      </c>
      <c r="H312">
        <v>0.99509800000000004</v>
      </c>
      <c r="I312">
        <v>0</v>
      </c>
    </row>
    <row r="313" spans="1:9" x14ac:dyDescent="0.25">
      <c r="A313" t="s">
        <v>88</v>
      </c>
      <c r="B313">
        <v>1861.59</v>
      </c>
      <c r="C313">
        <v>1847.1</v>
      </c>
      <c r="D313">
        <v>1802.2</v>
      </c>
      <c r="E313">
        <v>1426.43</v>
      </c>
      <c r="F313">
        <v>454.02600000000001</v>
      </c>
      <c r="G313">
        <v>1.21723E-2</v>
      </c>
      <c r="H313">
        <v>0.98101799999999995</v>
      </c>
      <c r="I313">
        <v>0</v>
      </c>
    </row>
    <row r="314" spans="1:9" x14ac:dyDescent="0.25">
      <c r="A314" t="s">
        <v>88</v>
      </c>
      <c r="B314">
        <v>1870.08</v>
      </c>
      <c r="C314">
        <v>1855.85</v>
      </c>
      <c r="D314">
        <v>1803.68</v>
      </c>
      <c r="E314">
        <v>1426.11</v>
      </c>
      <c r="F314">
        <v>453.95800000000003</v>
      </c>
      <c r="G314">
        <v>1.73244E-2</v>
      </c>
      <c r="H314">
        <v>0.98101400000000005</v>
      </c>
      <c r="I314">
        <v>0</v>
      </c>
    </row>
    <row r="315" spans="1:9" x14ac:dyDescent="0.25">
      <c r="A315" t="s">
        <v>88</v>
      </c>
      <c r="B315">
        <v>1870.1</v>
      </c>
      <c r="C315">
        <v>1855.83</v>
      </c>
      <c r="D315">
        <v>1804.79</v>
      </c>
      <c r="E315">
        <v>1426.13</v>
      </c>
      <c r="F315">
        <v>453.97399999999999</v>
      </c>
      <c r="G315">
        <v>1.2760799999999999E-2</v>
      </c>
      <c r="H315">
        <v>0.981016</v>
      </c>
      <c r="I315">
        <v>0</v>
      </c>
    </row>
    <row r="316" spans="1:9" x14ac:dyDescent="0.25">
      <c r="A316" t="s">
        <v>88</v>
      </c>
      <c r="B316">
        <v>1867.12</v>
      </c>
      <c r="C316">
        <v>1853.41</v>
      </c>
      <c r="D316">
        <v>1804.26</v>
      </c>
      <c r="E316">
        <v>1426.28</v>
      </c>
      <c r="F316">
        <v>453.99299999999999</v>
      </c>
      <c r="G316">
        <v>1.0856899999999999E-2</v>
      </c>
      <c r="H316">
        <v>0.98100900000000002</v>
      </c>
      <c r="I316">
        <v>0</v>
      </c>
    </row>
    <row r="317" spans="1:9" x14ac:dyDescent="0.25">
      <c r="A317" t="s">
        <v>88</v>
      </c>
      <c r="B317">
        <v>1871.38</v>
      </c>
      <c r="C317">
        <v>1856.25</v>
      </c>
      <c r="D317">
        <v>1804.57</v>
      </c>
      <c r="E317">
        <v>1426.23</v>
      </c>
      <c r="F317">
        <v>453.98700000000002</v>
      </c>
      <c r="G317">
        <v>1.50933E-2</v>
      </c>
      <c r="H317">
        <v>0.98074799999999995</v>
      </c>
      <c r="I317">
        <v>0</v>
      </c>
    </row>
    <row r="318" spans="1:9" x14ac:dyDescent="0.25">
      <c r="A318" t="s">
        <v>88</v>
      </c>
      <c r="B318">
        <v>1872.21</v>
      </c>
      <c r="C318">
        <v>1857.25</v>
      </c>
      <c r="D318">
        <v>1804.62</v>
      </c>
      <c r="E318">
        <v>1426.22</v>
      </c>
      <c r="F318">
        <v>453.96899999999999</v>
      </c>
      <c r="G318">
        <v>1.08573E-2</v>
      </c>
      <c r="H318">
        <v>0.980846</v>
      </c>
      <c r="I318">
        <v>0</v>
      </c>
    </row>
    <row r="319" spans="1:9" x14ac:dyDescent="0.25">
      <c r="A319" t="s">
        <v>88</v>
      </c>
      <c r="B319">
        <v>1859.82</v>
      </c>
      <c r="C319">
        <v>1845.69</v>
      </c>
      <c r="D319">
        <v>1801.86</v>
      </c>
      <c r="E319">
        <v>1426.28</v>
      </c>
      <c r="F319">
        <v>454.05099999999999</v>
      </c>
      <c r="G319">
        <v>2.1446099999999999E-2</v>
      </c>
      <c r="H319">
        <v>0.988506</v>
      </c>
      <c r="I319">
        <v>0</v>
      </c>
    </row>
    <row r="320" spans="1:9" x14ac:dyDescent="0.25">
      <c r="A320" t="s">
        <v>88</v>
      </c>
      <c r="B320">
        <v>1866.51</v>
      </c>
      <c r="C320">
        <v>1849.77</v>
      </c>
      <c r="D320">
        <v>1802.55</v>
      </c>
      <c r="E320">
        <v>1426.3</v>
      </c>
      <c r="F320">
        <v>454.012</v>
      </c>
      <c r="G320">
        <v>1.3458599999999999E-2</v>
      </c>
      <c r="H320">
        <v>0.98100900000000002</v>
      </c>
      <c r="I320">
        <v>0</v>
      </c>
    </row>
    <row r="321" spans="1:25" x14ac:dyDescent="0.25">
      <c r="A321" t="s">
        <v>88</v>
      </c>
      <c r="B321">
        <v>1873.69</v>
      </c>
      <c r="C321">
        <v>1858.45</v>
      </c>
      <c r="D321">
        <v>1805.33</v>
      </c>
      <c r="E321">
        <v>1426.64</v>
      </c>
      <c r="F321">
        <v>454.01100000000002</v>
      </c>
      <c r="G321">
        <v>1.14403E-2</v>
      </c>
      <c r="H321">
        <v>0.98101700000000003</v>
      </c>
      <c r="I321">
        <v>0</v>
      </c>
    </row>
    <row r="322" spans="1:25" x14ac:dyDescent="0.25">
      <c r="A322" t="s">
        <v>88</v>
      </c>
      <c r="B322">
        <v>1871.34</v>
      </c>
      <c r="C322">
        <v>1856.64</v>
      </c>
      <c r="D322">
        <v>1804.73</v>
      </c>
      <c r="E322">
        <v>1426.28</v>
      </c>
      <c r="F322">
        <v>454.012</v>
      </c>
      <c r="G322">
        <v>1.08588E-2</v>
      </c>
      <c r="H322">
        <v>0.98101099999999997</v>
      </c>
      <c r="I322">
        <v>0</v>
      </c>
    </row>
    <row r="323" spans="1:25" x14ac:dyDescent="0.25">
      <c r="A323" t="s">
        <v>88</v>
      </c>
      <c r="B323">
        <v>1868.65</v>
      </c>
      <c r="C323">
        <v>1854.7</v>
      </c>
      <c r="D323">
        <v>1804.57</v>
      </c>
      <c r="E323">
        <v>1426.52</v>
      </c>
      <c r="F323">
        <v>454.05799999999999</v>
      </c>
      <c r="G323">
        <v>1.28331E-2</v>
      </c>
      <c r="H323">
        <v>0.98101799999999995</v>
      </c>
      <c r="I323">
        <v>0</v>
      </c>
    </row>
    <row r="324" spans="1:25" x14ac:dyDescent="0.25">
      <c r="A324" t="s">
        <v>88</v>
      </c>
      <c r="B324">
        <v>1868.54</v>
      </c>
      <c r="C324">
        <v>1854.26</v>
      </c>
      <c r="D324">
        <v>1804.55</v>
      </c>
      <c r="E324">
        <v>1426.47</v>
      </c>
      <c r="F324">
        <v>454.09399999999999</v>
      </c>
      <c r="G324">
        <v>1.24476E-2</v>
      </c>
      <c r="H324">
        <v>0.98089599999999999</v>
      </c>
      <c r="I324">
        <v>0</v>
      </c>
    </row>
    <row r="325" spans="1:25" x14ac:dyDescent="0.25">
      <c r="A325" t="s">
        <v>88</v>
      </c>
      <c r="B325">
        <v>1871</v>
      </c>
      <c r="C325">
        <v>1856.39</v>
      </c>
      <c r="D325">
        <v>1804.96</v>
      </c>
      <c r="E325">
        <v>1426.57</v>
      </c>
      <c r="F325">
        <v>453.99099999999999</v>
      </c>
      <c r="G325">
        <v>1.2899000000000001E-2</v>
      </c>
      <c r="H325">
        <v>0.98101300000000002</v>
      </c>
      <c r="I325">
        <v>0</v>
      </c>
    </row>
    <row r="326" spans="1:25" x14ac:dyDescent="0.25">
      <c r="A326" t="s">
        <v>88</v>
      </c>
      <c r="B326">
        <v>1870.36</v>
      </c>
      <c r="C326">
        <v>1856.47</v>
      </c>
      <c r="D326">
        <v>1804.69</v>
      </c>
      <c r="E326">
        <v>1426.26</v>
      </c>
      <c r="F326">
        <v>454.02600000000001</v>
      </c>
      <c r="G326">
        <v>1.10823E-2</v>
      </c>
      <c r="H326">
        <v>0.99386399999999997</v>
      </c>
      <c r="I326">
        <v>0</v>
      </c>
    </row>
    <row r="327" spans="1:25" x14ac:dyDescent="0.25">
      <c r="A327" t="s">
        <v>88</v>
      </c>
      <c r="B327">
        <v>1869.59</v>
      </c>
      <c r="C327">
        <v>1855.64</v>
      </c>
      <c r="D327">
        <v>1804.77</v>
      </c>
      <c r="E327">
        <v>1426.43</v>
      </c>
      <c r="F327">
        <v>454.029</v>
      </c>
      <c r="G327">
        <v>1.08571E-2</v>
      </c>
      <c r="H327">
        <v>0.98084000000000005</v>
      </c>
      <c r="I327">
        <v>0</v>
      </c>
    </row>
    <row r="328" spans="1:25" x14ac:dyDescent="0.25">
      <c r="A328" t="s">
        <v>88</v>
      </c>
      <c r="B328">
        <v>1869.36</v>
      </c>
      <c r="C328">
        <v>1854.64</v>
      </c>
      <c r="D328">
        <v>1804.67</v>
      </c>
      <c r="E328">
        <v>1426.39</v>
      </c>
      <c r="F328">
        <v>454.05700000000002</v>
      </c>
      <c r="G328">
        <v>1.10172E-2</v>
      </c>
      <c r="H328">
        <v>0.98092299999999999</v>
      </c>
      <c r="I328">
        <v>0</v>
      </c>
    </row>
    <row r="329" spans="1:25" x14ac:dyDescent="0.25">
      <c r="A329" t="s">
        <v>88</v>
      </c>
      <c r="B329">
        <v>1870.13</v>
      </c>
      <c r="C329">
        <v>1855.6</v>
      </c>
      <c r="D329">
        <v>1804.87</v>
      </c>
      <c r="E329">
        <v>1426.62</v>
      </c>
      <c r="F329">
        <v>454.05200000000002</v>
      </c>
      <c r="G329">
        <v>1.0992699999999999E-2</v>
      </c>
      <c r="H329">
        <v>0.98094199999999998</v>
      </c>
      <c r="I329">
        <v>0</v>
      </c>
    </row>
    <row r="330" spans="1:25" x14ac:dyDescent="0.25">
      <c r="A330" t="s">
        <v>88</v>
      </c>
      <c r="B330">
        <v>1872</v>
      </c>
      <c r="C330">
        <v>1857.44</v>
      </c>
      <c r="D330">
        <v>1805.12</v>
      </c>
      <c r="E330">
        <v>1426.24</v>
      </c>
      <c r="F330">
        <v>454.02699999999999</v>
      </c>
      <c r="G330">
        <v>1.0959200000000001E-2</v>
      </c>
      <c r="H330">
        <v>0.98101700000000003</v>
      </c>
      <c r="I330">
        <v>0</v>
      </c>
    </row>
    <row r="331" spans="1:25" x14ac:dyDescent="0.25">
      <c r="A331" t="s">
        <v>88</v>
      </c>
      <c r="B331">
        <v>1869.47</v>
      </c>
      <c r="C331">
        <v>1855.37</v>
      </c>
      <c r="D331">
        <v>1804.58</v>
      </c>
      <c r="E331">
        <v>1426.38</v>
      </c>
      <c r="F331">
        <v>453.99799999999999</v>
      </c>
      <c r="G331">
        <v>1.10846E-2</v>
      </c>
      <c r="H331">
        <v>0.98100500000000002</v>
      </c>
      <c r="I331">
        <v>0</v>
      </c>
    </row>
    <row r="332" spans="1:25" x14ac:dyDescent="0.25">
      <c r="A332" t="s">
        <v>88</v>
      </c>
      <c r="B332">
        <v>1870.04</v>
      </c>
      <c r="C332">
        <v>1856.14</v>
      </c>
      <c r="D332">
        <v>1804.63</v>
      </c>
      <c r="E332">
        <v>1426.33</v>
      </c>
      <c r="F332">
        <v>454.00700000000001</v>
      </c>
      <c r="G332">
        <v>1.08761E-2</v>
      </c>
      <c r="H332">
        <v>0.98101799999999995</v>
      </c>
      <c r="I332">
        <v>0</v>
      </c>
    </row>
    <row r="333" spans="1:25" x14ac:dyDescent="0.25">
      <c r="A333" t="s">
        <v>88</v>
      </c>
      <c r="B333">
        <v>1868.66</v>
      </c>
      <c r="C333">
        <v>1854.3</v>
      </c>
      <c r="D333">
        <v>1804.04</v>
      </c>
      <c r="E333">
        <v>1426.09</v>
      </c>
      <c r="F333">
        <v>453.96600000000001</v>
      </c>
      <c r="G333">
        <v>1.5655100000000002E-2</v>
      </c>
      <c r="H333">
        <v>0.99101099999999998</v>
      </c>
      <c r="I333">
        <v>0</v>
      </c>
    </row>
    <row r="334" spans="1:25" x14ac:dyDescent="0.25">
      <c r="A334" t="s">
        <v>88</v>
      </c>
      <c r="B334">
        <v>1872.11</v>
      </c>
      <c r="C334">
        <v>1857.4</v>
      </c>
      <c r="D334">
        <v>1804.25</v>
      </c>
      <c r="E334">
        <v>1426.15</v>
      </c>
      <c r="F334">
        <v>453.95400000000001</v>
      </c>
      <c r="G334">
        <v>1.09134E-2</v>
      </c>
      <c r="H334">
        <v>0.98101700000000003</v>
      </c>
      <c r="I334">
        <v>0</v>
      </c>
    </row>
    <row r="335" spans="1:25" x14ac:dyDescent="0.25">
      <c r="A335" t="s">
        <v>88</v>
      </c>
      <c r="B335">
        <v>1870.45</v>
      </c>
      <c r="C335">
        <v>1855.94</v>
      </c>
      <c r="D335">
        <v>1805</v>
      </c>
      <c r="E335">
        <v>1426.13</v>
      </c>
      <c r="F335">
        <v>453.99400000000003</v>
      </c>
      <c r="G335">
        <v>1.49424E-2</v>
      </c>
      <c r="H335">
        <v>0.98100399999999999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1872.43</v>
      </c>
      <c r="C336">
        <v>1857.9</v>
      </c>
      <c r="D336">
        <v>1805.85</v>
      </c>
      <c r="E336">
        <v>1426.49</v>
      </c>
      <c r="F336">
        <v>454.00299999999999</v>
      </c>
      <c r="G336">
        <v>1.7100400000000002E-2</v>
      </c>
      <c r="H336">
        <v>0.98101899999999997</v>
      </c>
      <c r="I336">
        <v>0</v>
      </c>
      <c r="R336">
        <f>AVERAGE(B287:B336)</f>
        <v>1865.4497999999994</v>
      </c>
      <c r="S336">
        <f>AVERAGE(C287:C336)</f>
        <v>1850.9473999999996</v>
      </c>
      <c r="U336">
        <f>_xlfn.VAR.P(B287:B336)</f>
        <v>26.788609960000031</v>
      </c>
      <c r="V336">
        <f>_xlfn.VAR.P(C287:C336)</f>
        <v>26.752883240000095</v>
      </c>
      <c r="X336">
        <f>1.96*SQRT(U336)/50</f>
        <v>0.2028902402998588</v>
      </c>
      <c r="Y336">
        <f>1.96*SQRT(V336)/50</f>
        <v>0.20275490253484313</v>
      </c>
    </row>
    <row r="337" spans="1:9" x14ac:dyDescent="0.25">
      <c r="A337" t="s">
        <v>88</v>
      </c>
      <c r="B337">
        <v>93385.645799999998</v>
      </c>
      <c r="C337" t="s">
        <v>36</v>
      </c>
    </row>
    <row r="338" spans="1:9" x14ac:dyDescent="0.25">
      <c r="A338" t="s">
        <v>107</v>
      </c>
      <c r="B338">
        <v>1927.24</v>
      </c>
      <c r="C338">
        <v>1875.09</v>
      </c>
      <c r="D338">
        <v>1863.02</v>
      </c>
      <c r="E338">
        <v>1439.63</v>
      </c>
      <c r="F338">
        <v>472.95800000000003</v>
      </c>
      <c r="G338">
        <v>1.0860699999999999E-2</v>
      </c>
      <c r="H338">
        <v>0.98101099999999997</v>
      </c>
      <c r="I338">
        <v>0</v>
      </c>
    </row>
    <row r="339" spans="1:9" x14ac:dyDescent="0.25">
      <c r="A339" t="s">
        <v>107</v>
      </c>
      <c r="B339">
        <v>1940.43</v>
      </c>
      <c r="C339">
        <v>1885.71</v>
      </c>
      <c r="D339">
        <v>1873.39</v>
      </c>
      <c r="E339">
        <v>1450.58</v>
      </c>
      <c r="F339">
        <v>472.24400000000003</v>
      </c>
      <c r="G339">
        <v>1.1175600000000001E-2</v>
      </c>
      <c r="H339">
        <v>0.98100399999999999</v>
      </c>
      <c r="I339">
        <v>0</v>
      </c>
    </row>
    <row r="340" spans="1:9" x14ac:dyDescent="0.25">
      <c r="A340" t="s">
        <v>107</v>
      </c>
      <c r="B340">
        <v>1950.98</v>
      </c>
      <c r="C340">
        <v>1899.21</v>
      </c>
      <c r="D340">
        <v>1886.7</v>
      </c>
      <c r="E340">
        <v>1463.78</v>
      </c>
      <c r="F340">
        <v>473.52699999999999</v>
      </c>
      <c r="G340">
        <v>1.0884599999999999E-2</v>
      </c>
      <c r="H340">
        <v>0.98100699999999996</v>
      </c>
      <c r="I340">
        <v>0</v>
      </c>
    </row>
    <row r="341" spans="1:9" x14ac:dyDescent="0.25">
      <c r="A341" t="s">
        <v>107</v>
      </c>
      <c r="B341">
        <v>1930.19</v>
      </c>
      <c r="C341">
        <v>1873.56</v>
      </c>
      <c r="D341">
        <v>1861.34</v>
      </c>
      <c r="E341">
        <v>1438.44</v>
      </c>
      <c r="F341">
        <v>473.14600000000002</v>
      </c>
      <c r="G341">
        <v>1.2359E-2</v>
      </c>
      <c r="H341">
        <v>0.98268500000000003</v>
      </c>
      <c r="I341">
        <v>0</v>
      </c>
    </row>
    <row r="342" spans="1:9" x14ac:dyDescent="0.25">
      <c r="A342" t="s">
        <v>107</v>
      </c>
      <c r="B342">
        <v>1934.92</v>
      </c>
      <c r="C342">
        <v>1880.17</v>
      </c>
      <c r="D342">
        <v>1866.64</v>
      </c>
      <c r="E342">
        <v>1443.63</v>
      </c>
      <c r="F342">
        <v>473.09100000000001</v>
      </c>
      <c r="G342">
        <v>1.0859799999999999E-2</v>
      </c>
      <c r="H342">
        <v>0.98101899999999997</v>
      </c>
      <c r="I342">
        <v>0</v>
      </c>
    </row>
    <row r="343" spans="1:9" x14ac:dyDescent="0.25">
      <c r="A343" t="s">
        <v>107</v>
      </c>
      <c r="B343">
        <v>1938.16</v>
      </c>
      <c r="C343">
        <v>1883.28</v>
      </c>
      <c r="D343">
        <v>1871.22</v>
      </c>
      <c r="E343">
        <v>1448.24</v>
      </c>
      <c r="F343">
        <v>473.49</v>
      </c>
      <c r="G343">
        <v>1.09517E-2</v>
      </c>
      <c r="H343">
        <v>0.98101000000000005</v>
      </c>
      <c r="I343">
        <v>0</v>
      </c>
    </row>
    <row r="344" spans="1:9" x14ac:dyDescent="0.25">
      <c r="A344" t="s">
        <v>107</v>
      </c>
      <c r="B344">
        <v>1933.68</v>
      </c>
      <c r="C344">
        <v>1881.94</v>
      </c>
      <c r="D344">
        <v>1869.74</v>
      </c>
      <c r="E344">
        <v>1446.58</v>
      </c>
      <c r="F344">
        <v>472.87400000000002</v>
      </c>
      <c r="G344">
        <v>1.11409E-2</v>
      </c>
      <c r="H344">
        <v>0.98099000000000003</v>
      </c>
      <c r="I344">
        <v>0</v>
      </c>
    </row>
    <row r="345" spans="1:9" x14ac:dyDescent="0.25">
      <c r="A345" t="s">
        <v>107</v>
      </c>
      <c r="B345">
        <v>1930.03</v>
      </c>
      <c r="C345">
        <v>1878.01</v>
      </c>
      <c r="D345">
        <v>1866.29</v>
      </c>
      <c r="E345">
        <v>1442.89</v>
      </c>
      <c r="F345">
        <v>472.09699999999998</v>
      </c>
      <c r="G345">
        <v>1.08825E-2</v>
      </c>
      <c r="H345">
        <v>0.98101700000000003</v>
      </c>
      <c r="I345">
        <v>0</v>
      </c>
    </row>
    <row r="346" spans="1:9" x14ac:dyDescent="0.25">
      <c r="A346" t="s">
        <v>107</v>
      </c>
      <c r="B346">
        <v>1939.14</v>
      </c>
      <c r="C346">
        <v>1879.53</v>
      </c>
      <c r="D346">
        <v>1867.68</v>
      </c>
      <c r="E346">
        <v>1444.73</v>
      </c>
      <c r="F346">
        <v>472.642</v>
      </c>
      <c r="G346">
        <v>1.0872100000000001E-2</v>
      </c>
      <c r="H346">
        <v>0.98101799999999995</v>
      </c>
      <c r="I346">
        <v>0</v>
      </c>
    </row>
    <row r="347" spans="1:9" x14ac:dyDescent="0.25">
      <c r="A347" t="s">
        <v>107</v>
      </c>
      <c r="B347">
        <v>1986.58</v>
      </c>
      <c r="C347">
        <v>1934.85</v>
      </c>
      <c r="D347">
        <v>1928.39</v>
      </c>
      <c r="E347">
        <v>1506.58</v>
      </c>
      <c r="F347">
        <v>466.298</v>
      </c>
      <c r="G347">
        <v>1.31092E-2</v>
      </c>
      <c r="H347">
        <v>0.98101499999999997</v>
      </c>
      <c r="I347">
        <v>0</v>
      </c>
    </row>
    <row r="348" spans="1:9" x14ac:dyDescent="0.25">
      <c r="A348" t="s">
        <v>107</v>
      </c>
      <c r="B348">
        <v>1952.83</v>
      </c>
      <c r="C348">
        <v>1897.26</v>
      </c>
      <c r="D348">
        <v>1891.87</v>
      </c>
      <c r="E348">
        <v>1470.57</v>
      </c>
      <c r="F348">
        <v>466.02199999999999</v>
      </c>
      <c r="G348">
        <v>1.09073E-2</v>
      </c>
      <c r="H348">
        <v>0.98101899999999997</v>
      </c>
      <c r="I348">
        <v>0</v>
      </c>
    </row>
    <row r="349" spans="1:9" x14ac:dyDescent="0.25">
      <c r="A349" t="s">
        <v>107</v>
      </c>
      <c r="B349">
        <v>1919.8</v>
      </c>
      <c r="C349">
        <v>1867.06</v>
      </c>
      <c r="D349">
        <v>1862.75</v>
      </c>
      <c r="E349">
        <v>1441.9</v>
      </c>
      <c r="F349">
        <v>465.92</v>
      </c>
      <c r="G349">
        <v>2.03518E-2</v>
      </c>
      <c r="H349">
        <v>0.981016</v>
      </c>
      <c r="I349">
        <v>0</v>
      </c>
    </row>
    <row r="350" spans="1:9" x14ac:dyDescent="0.25">
      <c r="A350" t="s">
        <v>107</v>
      </c>
      <c r="B350">
        <v>1917.22</v>
      </c>
      <c r="C350">
        <v>1866.02</v>
      </c>
      <c r="D350">
        <v>1861.94</v>
      </c>
      <c r="E350">
        <v>1441.24</v>
      </c>
      <c r="F350">
        <v>465.928</v>
      </c>
      <c r="G350">
        <v>1.26783E-2</v>
      </c>
      <c r="H350">
        <v>0.98098700000000005</v>
      </c>
      <c r="I350">
        <v>0</v>
      </c>
    </row>
    <row r="351" spans="1:9" x14ac:dyDescent="0.25">
      <c r="A351" t="s">
        <v>107</v>
      </c>
      <c r="B351">
        <v>1924.84</v>
      </c>
      <c r="C351">
        <v>1873.04</v>
      </c>
      <c r="D351">
        <v>1868.35</v>
      </c>
      <c r="E351">
        <v>1447.28</v>
      </c>
      <c r="F351">
        <v>466.22300000000001</v>
      </c>
      <c r="G351">
        <v>1.3987400000000001E-2</v>
      </c>
      <c r="H351">
        <v>0.98101899999999997</v>
      </c>
      <c r="I351">
        <v>0</v>
      </c>
    </row>
    <row r="352" spans="1:9" x14ac:dyDescent="0.25">
      <c r="A352" t="s">
        <v>107</v>
      </c>
      <c r="B352">
        <v>1937.6</v>
      </c>
      <c r="C352">
        <v>1885.84</v>
      </c>
      <c r="D352">
        <v>1881.09</v>
      </c>
      <c r="E352">
        <v>1459.98</v>
      </c>
      <c r="F352">
        <v>466.40800000000002</v>
      </c>
      <c r="G352">
        <v>1.5151E-2</v>
      </c>
      <c r="H352">
        <v>0.98100900000000002</v>
      </c>
      <c r="I352">
        <v>0</v>
      </c>
    </row>
    <row r="353" spans="1:9" x14ac:dyDescent="0.25">
      <c r="A353" t="s">
        <v>107</v>
      </c>
      <c r="B353">
        <v>1932.2</v>
      </c>
      <c r="C353">
        <v>1880.08</v>
      </c>
      <c r="D353">
        <v>1875.51</v>
      </c>
      <c r="E353">
        <v>1454.55</v>
      </c>
      <c r="F353">
        <v>466.108</v>
      </c>
      <c r="G353">
        <v>1.7313200000000001E-2</v>
      </c>
      <c r="H353">
        <v>0.98100799999999999</v>
      </c>
      <c r="I353">
        <v>0</v>
      </c>
    </row>
    <row r="354" spans="1:9" x14ac:dyDescent="0.25">
      <c r="A354" t="s">
        <v>107</v>
      </c>
      <c r="B354">
        <v>1924.29</v>
      </c>
      <c r="C354">
        <v>1872.44</v>
      </c>
      <c r="D354">
        <v>1868.02</v>
      </c>
      <c r="E354">
        <v>1447.11</v>
      </c>
      <c r="F354">
        <v>466.05900000000003</v>
      </c>
      <c r="G354">
        <v>1.10916E-2</v>
      </c>
      <c r="H354">
        <v>0.98099599999999998</v>
      </c>
      <c r="I354">
        <v>0</v>
      </c>
    </row>
    <row r="355" spans="1:9" x14ac:dyDescent="0.25">
      <c r="A355" t="s">
        <v>107</v>
      </c>
      <c r="B355">
        <v>1934.42</v>
      </c>
      <c r="C355">
        <v>1879.8</v>
      </c>
      <c r="D355">
        <v>1875.08</v>
      </c>
      <c r="E355">
        <v>1453.99</v>
      </c>
      <c r="F355">
        <v>466.29399999999998</v>
      </c>
      <c r="G355">
        <v>1.15129E-2</v>
      </c>
      <c r="H355">
        <v>0.98000500000000001</v>
      </c>
      <c r="I355">
        <v>0</v>
      </c>
    </row>
    <row r="356" spans="1:9" x14ac:dyDescent="0.25">
      <c r="A356" t="s">
        <v>107</v>
      </c>
      <c r="B356">
        <v>1928.72</v>
      </c>
      <c r="C356">
        <v>1876.86</v>
      </c>
      <c r="D356">
        <v>1872.63</v>
      </c>
      <c r="E356">
        <v>1451.86</v>
      </c>
      <c r="F356">
        <v>465.84500000000003</v>
      </c>
      <c r="G356">
        <v>1.09728E-2</v>
      </c>
      <c r="H356">
        <v>0.98099700000000001</v>
      </c>
      <c r="I356">
        <v>0</v>
      </c>
    </row>
    <row r="357" spans="1:9" x14ac:dyDescent="0.25">
      <c r="A357" t="s">
        <v>107</v>
      </c>
      <c r="B357">
        <v>1921.35</v>
      </c>
      <c r="C357">
        <v>1865.92</v>
      </c>
      <c r="D357">
        <v>1861.74</v>
      </c>
      <c r="E357">
        <v>1440.88</v>
      </c>
      <c r="F357">
        <v>465.928</v>
      </c>
      <c r="G357">
        <v>1.10148E-2</v>
      </c>
      <c r="H357">
        <v>0.98099800000000004</v>
      </c>
      <c r="I357">
        <v>0</v>
      </c>
    </row>
    <row r="358" spans="1:9" x14ac:dyDescent="0.25">
      <c r="A358" t="s">
        <v>107</v>
      </c>
      <c r="B358">
        <v>1926.3</v>
      </c>
      <c r="C358">
        <v>1874.15</v>
      </c>
      <c r="D358">
        <v>1869.46</v>
      </c>
      <c r="E358">
        <v>1448.43</v>
      </c>
      <c r="F358">
        <v>466.24900000000002</v>
      </c>
      <c r="G358">
        <v>1.5719899999999998E-2</v>
      </c>
      <c r="H358">
        <v>0.98101799999999995</v>
      </c>
      <c r="I358">
        <v>0</v>
      </c>
    </row>
    <row r="359" spans="1:9" x14ac:dyDescent="0.25">
      <c r="A359" t="s">
        <v>107</v>
      </c>
      <c r="B359">
        <v>1922.18</v>
      </c>
      <c r="C359">
        <v>1869.74</v>
      </c>
      <c r="D359">
        <v>1865.14</v>
      </c>
      <c r="E359">
        <v>1444.11</v>
      </c>
      <c r="F359">
        <v>466.26499999999999</v>
      </c>
      <c r="G359">
        <v>1.3113E-2</v>
      </c>
      <c r="H359">
        <v>0.99222900000000003</v>
      </c>
      <c r="I359">
        <v>0</v>
      </c>
    </row>
    <row r="360" spans="1:9" x14ac:dyDescent="0.25">
      <c r="A360" t="s">
        <v>107</v>
      </c>
      <c r="B360">
        <v>1935.19</v>
      </c>
      <c r="C360">
        <v>1880.14</v>
      </c>
      <c r="D360">
        <v>1875.76</v>
      </c>
      <c r="E360">
        <v>1454.88</v>
      </c>
      <c r="F360">
        <v>465.89100000000002</v>
      </c>
      <c r="G360">
        <v>5.5827899999999998E-3</v>
      </c>
      <c r="H360">
        <v>0.99391399999999996</v>
      </c>
      <c r="I360">
        <v>0</v>
      </c>
    </row>
    <row r="361" spans="1:9" x14ac:dyDescent="0.25">
      <c r="A361" t="s">
        <v>107</v>
      </c>
      <c r="B361">
        <v>1928.75</v>
      </c>
      <c r="C361">
        <v>1875.44</v>
      </c>
      <c r="D361">
        <v>1871.37</v>
      </c>
      <c r="E361">
        <v>1450.69</v>
      </c>
      <c r="F361">
        <v>465.82799999999997</v>
      </c>
      <c r="G361">
        <v>1.0935E-2</v>
      </c>
      <c r="H361">
        <v>0.98097199999999996</v>
      </c>
      <c r="I361">
        <v>0</v>
      </c>
    </row>
    <row r="362" spans="1:9" x14ac:dyDescent="0.25">
      <c r="A362" t="s">
        <v>107</v>
      </c>
      <c r="B362">
        <v>1928.58</v>
      </c>
      <c r="C362">
        <v>1876.14</v>
      </c>
      <c r="D362">
        <v>1871.69</v>
      </c>
      <c r="E362">
        <v>1450.66</v>
      </c>
      <c r="F362">
        <v>466.10500000000002</v>
      </c>
      <c r="G362">
        <v>1.08664E-2</v>
      </c>
      <c r="H362">
        <v>0.99507500000000004</v>
      </c>
      <c r="I362">
        <v>0</v>
      </c>
    </row>
    <row r="363" spans="1:9" x14ac:dyDescent="0.25">
      <c r="A363" t="s">
        <v>107</v>
      </c>
      <c r="B363">
        <v>1925.46</v>
      </c>
      <c r="C363">
        <v>1873.68</v>
      </c>
      <c r="D363">
        <v>1868.55</v>
      </c>
      <c r="E363">
        <v>1447.25</v>
      </c>
      <c r="F363">
        <v>466.70499999999998</v>
      </c>
      <c r="G363">
        <v>1.4065299999999999E-2</v>
      </c>
      <c r="H363">
        <v>0.98101799999999995</v>
      </c>
      <c r="I363">
        <v>0</v>
      </c>
    </row>
    <row r="364" spans="1:9" x14ac:dyDescent="0.25">
      <c r="A364" t="s">
        <v>107</v>
      </c>
      <c r="B364">
        <v>1926.02</v>
      </c>
      <c r="C364">
        <v>1872.87</v>
      </c>
      <c r="D364">
        <v>1868.73</v>
      </c>
      <c r="E364">
        <v>1447.97</v>
      </c>
      <c r="F364">
        <v>465.92899999999997</v>
      </c>
      <c r="G364">
        <v>1.2192100000000001E-2</v>
      </c>
      <c r="H364">
        <v>0.98101700000000003</v>
      </c>
      <c r="I364">
        <v>0</v>
      </c>
    </row>
    <row r="365" spans="1:9" x14ac:dyDescent="0.25">
      <c r="A365" t="s">
        <v>107</v>
      </c>
      <c r="B365">
        <v>1925.85</v>
      </c>
      <c r="C365">
        <v>1874.36</v>
      </c>
      <c r="D365">
        <v>1869.83</v>
      </c>
      <c r="E365">
        <v>1448.84</v>
      </c>
      <c r="F365">
        <v>465.96300000000002</v>
      </c>
      <c r="G365">
        <v>1.0863899999999999E-2</v>
      </c>
      <c r="H365">
        <v>0.98101899999999997</v>
      </c>
      <c r="I365">
        <v>0</v>
      </c>
    </row>
    <row r="366" spans="1:9" x14ac:dyDescent="0.25">
      <c r="A366" t="s">
        <v>107</v>
      </c>
      <c r="B366">
        <v>1934.57</v>
      </c>
      <c r="C366">
        <v>1879.78</v>
      </c>
      <c r="D366">
        <v>1875.03</v>
      </c>
      <c r="E366">
        <v>1453.91</v>
      </c>
      <c r="F366">
        <v>466.75900000000001</v>
      </c>
      <c r="G366">
        <v>1.18531E-2</v>
      </c>
      <c r="H366">
        <v>0.98101499999999997</v>
      </c>
      <c r="I366">
        <v>0</v>
      </c>
    </row>
    <row r="367" spans="1:9" x14ac:dyDescent="0.25">
      <c r="A367" t="s">
        <v>107</v>
      </c>
      <c r="B367">
        <v>1926.61</v>
      </c>
      <c r="C367">
        <v>1875.22</v>
      </c>
      <c r="D367">
        <v>1870.22</v>
      </c>
      <c r="E367">
        <v>1449.03</v>
      </c>
      <c r="F367">
        <v>466.53800000000001</v>
      </c>
      <c r="G367">
        <v>1.0979300000000001E-2</v>
      </c>
      <c r="H367">
        <v>0.98101300000000002</v>
      </c>
      <c r="I367">
        <v>0</v>
      </c>
    </row>
    <row r="368" spans="1:9" x14ac:dyDescent="0.25">
      <c r="A368" t="s">
        <v>107</v>
      </c>
      <c r="B368">
        <v>1946.95</v>
      </c>
      <c r="C368">
        <v>1893.72</v>
      </c>
      <c r="D368">
        <v>1889.62</v>
      </c>
      <c r="E368">
        <v>1468.87</v>
      </c>
      <c r="F368">
        <v>465.87299999999999</v>
      </c>
      <c r="G368">
        <v>1.16294E-2</v>
      </c>
      <c r="H368">
        <v>0.994668</v>
      </c>
      <c r="I368">
        <v>0</v>
      </c>
    </row>
    <row r="369" spans="1:9" x14ac:dyDescent="0.25">
      <c r="A369" t="s">
        <v>107</v>
      </c>
      <c r="B369">
        <v>1946.49</v>
      </c>
      <c r="C369">
        <v>1895.05</v>
      </c>
      <c r="D369">
        <v>1890.67</v>
      </c>
      <c r="E369">
        <v>1469.69</v>
      </c>
      <c r="F369">
        <v>466.09300000000002</v>
      </c>
      <c r="G369">
        <v>2.4914499999999999E-2</v>
      </c>
      <c r="H369">
        <v>0.99437399999999998</v>
      </c>
      <c r="I369">
        <v>0</v>
      </c>
    </row>
    <row r="370" spans="1:9" x14ac:dyDescent="0.25">
      <c r="A370" t="s">
        <v>107</v>
      </c>
      <c r="B370">
        <v>1955.65</v>
      </c>
      <c r="C370">
        <v>1901.52</v>
      </c>
      <c r="D370">
        <v>1897.26</v>
      </c>
      <c r="E370">
        <v>1476.4</v>
      </c>
      <c r="F370">
        <v>466.01499999999999</v>
      </c>
      <c r="G370">
        <v>1.22162E-2</v>
      </c>
      <c r="H370">
        <v>0.98097800000000002</v>
      </c>
      <c r="I370">
        <v>0</v>
      </c>
    </row>
    <row r="371" spans="1:9" x14ac:dyDescent="0.25">
      <c r="A371" t="s">
        <v>107</v>
      </c>
      <c r="B371">
        <v>1968.87</v>
      </c>
      <c r="C371">
        <v>1893.23</v>
      </c>
      <c r="D371">
        <v>1887.47</v>
      </c>
      <c r="E371">
        <v>1465.61</v>
      </c>
      <c r="F371">
        <v>467.20499999999998</v>
      </c>
      <c r="G371">
        <v>1.2267800000000001E-2</v>
      </c>
      <c r="H371">
        <v>0.981016</v>
      </c>
      <c r="I371">
        <v>0</v>
      </c>
    </row>
    <row r="372" spans="1:9" x14ac:dyDescent="0.25">
      <c r="A372" t="s">
        <v>107</v>
      </c>
      <c r="B372">
        <v>2044.13</v>
      </c>
      <c r="C372">
        <v>1888.42</v>
      </c>
      <c r="D372">
        <v>1883.95</v>
      </c>
      <c r="E372">
        <v>1462.9</v>
      </c>
      <c r="F372">
        <v>466.26499999999999</v>
      </c>
      <c r="G372">
        <v>1.08783E-2</v>
      </c>
      <c r="H372">
        <v>0.99479700000000004</v>
      </c>
      <c r="I372">
        <v>0</v>
      </c>
    </row>
    <row r="373" spans="1:9" x14ac:dyDescent="0.25">
      <c r="A373" t="s">
        <v>107</v>
      </c>
      <c r="B373">
        <v>1942.06</v>
      </c>
      <c r="C373">
        <v>1884.27</v>
      </c>
      <c r="D373">
        <v>1879.76</v>
      </c>
      <c r="E373">
        <v>1458.63</v>
      </c>
      <c r="F373">
        <v>466.19799999999998</v>
      </c>
      <c r="G373">
        <v>1.0927299999999999E-2</v>
      </c>
      <c r="H373">
        <v>0.98099800000000004</v>
      </c>
      <c r="I373">
        <v>0</v>
      </c>
    </row>
    <row r="374" spans="1:9" x14ac:dyDescent="0.25">
      <c r="A374" t="s">
        <v>107</v>
      </c>
      <c r="B374">
        <v>1934.29</v>
      </c>
      <c r="C374">
        <v>1883.14</v>
      </c>
      <c r="D374">
        <v>1878.48</v>
      </c>
      <c r="E374">
        <v>1457.4</v>
      </c>
      <c r="F374">
        <v>466.11500000000001</v>
      </c>
      <c r="G374">
        <v>1.0876500000000001E-2</v>
      </c>
      <c r="H374">
        <v>0.98101899999999997</v>
      </c>
      <c r="I374">
        <v>0</v>
      </c>
    </row>
    <row r="375" spans="1:9" x14ac:dyDescent="0.25">
      <c r="A375" t="s">
        <v>107</v>
      </c>
      <c r="B375">
        <v>1946.89</v>
      </c>
      <c r="C375">
        <v>1890.99</v>
      </c>
      <c r="D375">
        <v>1886.44</v>
      </c>
      <c r="E375">
        <v>1465.42</v>
      </c>
      <c r="F375">
        <v>466.05599999999998</v>
      </c>
      <c r="G375">
        <v>1.08579E-2</v>
      </c>
      <c r="H375">
        <v>0.99509400000000003</v>
      </c>
      <c r="I375">
        <v>0</v>
      </c>
    </row>
    <row r="376" spans="1:9" x14ac:dyDescent="0.25">
      <c r="A376" t="s">
        <v>107</v>
      </c>
      <c r="B376">
        <v>1949.63</v>
      </c>
      <c r="C376">
        <v>1893.91</v>
      </c>
      <c r="D376">
        <v>1889.41</v>
      </c>
      <c r="E376">
        <v>1468.47</v>
      </c>
      <c r="F376">
        <v>465.98200000000003</v>
      </c>
      <c r="G376">
        <v>1.0860399999999999E-2</v>
      </c>
      <c r="H376">
        <v>0.98101400000000005</v>
      </c>
      <c r="I376">
        <v>0</v>
      </c>
    </row>
    <row r="377" spans="1:9" x14ac:dyDescent="0.25">
      <c r="A377" t="s">
        <v>107</v>
      </c>
      <c r="B377">
        <v>1931.93</v>
      </c>
      <c r="C377">
        <v>1877.78</v>
      </c>
      <c r="D377">
        <v>1873.49</v>
      </c>
      <c r="E377">
        <v>1452.67</v>
      </c>
      <c r="F377">
        <v>466.00299999999999</v>
      </c>
      <c r="G377">
        <v>1.08579E-2</v>
      </c>
      <c r="H377">
        <v>0.98101400000000005</v>
      </c>
      <c r="I377">
        <v>0</v>
      </c>
    </row>
    <row r="378" spans="1:9" x14ac:dyDescent="0.25">
      <c r="A378" t="s">
        <v>107</v>
      </c>
      <c r="B378">
        <v>1935.35</v>
      </c>
      <c r="C378">
        <v>1880.81</v>
      </c>
      <c r="D378">
        <v>1876.14</v>
      </c>
      <c r="E378">
        <v>1455.31</v>
      </c>
      <c r="F378">
        <v>466.065</v>
      </c>
      <c r="G378">
        <v>1.2677600000000001E-2</v>
      </c>
      <c r="H378">
        <v>0.98101499999999997</v>
      </c>
      <c r="I378">
        <v>0</v>
      </c>
    </row>
    <row r="379" spans="1:9" x14ac:dyDescent="0.25">
      <c r="A379" t="s">
        <v>107</v>
      </c>
      <c r="B379">
        <v>1922.62</v>
      </c>
      <c r="C379">
        <v>1870.26</v>
      </c>
      <c r="D379">
        <v>1865.46</v>
      </c>
      <c r="E379">
        <v>1444.42</v>
      </c>
      <c r="F379">
        <v>466.49200000000002</v>
      </c>
      <c r="G379">
        <v>1.15532E-2</v>
      </c>
      <c r="H379">
        <v>0.98094499999999996</v>
      </c>
      <c r="I379">
        <v>0</v>
      </c>
    </row>
    <row r="380" spans="1:9" x14ac:dyDescent="0.25">
      <c r="A380" t="s">
        <v>107</v>
      </c>
      <c r="B380">
        <v>1946.6</v>
      </c>
      <c r="C380">
        <v>1889.32</v>
      </c>
      <c r="D380">
        <v>1884.26</v>
      </c>
      <c r="E380">
        <v>1463.1</v>
      </c>
      <c r="F380">
        <v>466.71199999999999</v>
      </c>
      <c r="G380">
        <v>1.1706100000000001E-2</v>
      </c>
      <c r="H380">
        <v>0.98089499999999996</v>
      </c>
      <c r="I380">
        <v>0</v>
      </c>
    </row>
    <row r="381" spans="1:9" x14ac:dyDescent="0.25">
      <c r="A381" t="s">
        <v>107</v>
      </c>
      <c r="B381">
        <v>1936.74</v>
      </c>
      <c r="C381">
        <v>1874.37</v>
      </c>
      <c r="D381">
        <v>1869.88</v>
      </c>
      <c r="E381">
        <v>1448.97</v>
      </c>
      <c r="F381">
        <v>466.20400000000001</v>
      </c>
      <c r="G381">
        <v>1.6231700000000002E-2</v>
      </c>
      <c r="H381">
        <v>0.98099800000000004</v>
      </c>
      <c r="I381">
        <v>0</v>
      </c>
    </row>
    <row r="382" spans="1:9" x14ac:dyDescent="0.25">
      <c r="A382" t="s">
        <v>107</v>
      </c>
      <c r="B382">
        <v>1936.91</v>
      </c>
      <c r="C382">
        <v>1877.24</v>
      </c>
      <c r="D382">
        <v>1872.35</v>
      </c>
      <c r="E382">
        <v>1451.22</v>
      </c>
      <c r="F382">
        <v>466.49099999999999</v>
      </c>
      <c r="G382">
        <v>1.11077E-2</v>
      </c>
      <c r="H382">
        <v>0.98101700000000003</v>
      </c>
      <c r="I382">
        <v>0</v>
      </c>
    </row>
    <row r="383" spans="1:9" x14ac:dyDescent="0.25">
      <c r="A383" t="s">
        <v>107</v>
      </c>
      <c r="B383">
        <v>1943.64</v>
      </c>
      <c r="C383">
        <v>1887.18</v>
      </c>
      <c r="D383">
        <v>1879.47</v>
      </c>
      <c r="E383">
        <v>1456.77</v>
      </c>
      <c r="F383">
        <v>469.07799999999997</v>
      </c>
      <c r="G383">
        <v>1.08606E-2</v>
      </c>
      <c r="H383">
        <v>0.98101700000000003</v>
      </c>
      <c r="I383">
        <v>0</v>
      </c>
    </row>
    <row r="384" spans="1:9" x14ac:dyDescent="0.25">
      <c r="A384" t="s">
        <v>107</v>
      </c>
      <c r="B384">
        <v>1962.19</v>
      </c>
      <c r="C384">
        <v>1901.37</v>
      </c>
      <c r="D384">
        <v>1893.09</v>
      </c>
      <c r="E384">
        <v>1468.66</v>
      </c>
      <c r="F384">
        <v>469.44200000000001</v>
      </c>
      <c r="G384">
        <v>1.2188299999999999E-2</v>
      </c>
      <c r="H384">
        <v>0.98101899999999997</v>
      </c>
      <c r="I384">
        <v>0</v>
      </c>
    </row>
    <row r="385" spans="1:25" x14ac:dyDescent="0.25">
      <c r="A385" t="s">
        <v>107</v>
      </c>
      <c r="B385">
        <v>1939.93</v>
      </c>
      <c r="C385">
        <v>1882.18</v>
      </c>
      <c r="D385">
        <v>1876.23</v>
      </c>
      <c r="E385">
        <v>1454.53</v>
      </c>
      <c r="F385">
        <v>467.428</v>
      </c>
      <c r="G385">
        <v>1.0859000000000001E-2</v>
      </c>
      <c r="H385">
        <v>0.98099199999999998</v>
      </c>
      <c r="I385">
        <v>0</v>
      </c>
    </row>
    <row r="386" spans="1:25" x14ac:dyDescent="0.25">
      <c r="A386" t="s">
        <v>107</v>
      </c>
      <c r="B386">
        <v>1941.77</v>
      </c>
      <c r="C386">
        <v>1889.65</v>
      </c>
      <c r="D386">
        <v>1881.6</v>
      </c>
      <c r="E386">
        <v>1458.54</v>
      </c>
      <c r="F386">
        <v>469.11799999999999</v>
      </c>
      <c r="G386">
        <v>1.75651E-2</v>
      </c>
      <c r="H386">
        <v>0.981016</v>
      </c>
      <c r="I386">
        <v>0</v>
      </c>
    </row>
    <row r="387" spans="1:25" x14ac:dyDescent="0.25">
      <c r="A387" t="s">
        <v>107</v>
      </c>
      <c r="B387">
        <v>1938.23</v>
      </c>
      <c r="C387">
        <v>1885.51</v>
      </c>
      <c r="D387">
        <v>1879.58</v>
      </c>
      <c r="E387">
        <v>1457.83</v>
      </c>
      <c r="F387">
        <v>467.49200000000002</v>
      </c>
      <c r="G387">
        <v>1.0907999999999999E-2</v>
      </c>
      <c r="H387">
        <v>0.98171399999999998</v>
      </c>
      <c r="I387">
        <v>0</v>
      </c>
    </row>
    <row r="388" spans="1:25" x14ac:dyDescent="0.25">
      <c r="A388" t="s">
        <v>107</v>
      </c>
      <c r="B388">
        <v>1926.71</v>
      </c>
      <c r="C388">
        <v>1874.2</v>
      </c>
      <c r="D388">
        <v>1869.49</v>
      </c>
      <c r="E388">
        <v>1448.49</v>
      </c>
      <c r="F388">
        <v>466.4</v>
      </c>
      <c r="G388">
        <v>1.09056E-2</v>
      </c>
      <c r="H388">
        <v>0.98095299999999996</v>
      </c>
      <c r="I388">
        <v>0</v>
      </c>
    </row>
    <row r="389" spans="1:25" x14ac:dyDescent="0.25">
      <c r="A389" t="s">
        <v>107</v>
      </c>
      <c r="B389">
        <v>1929.83</v>
      </c>
      <c r="C389">
        <v>1879.52</v>
      </c>
      <c r="D389">
        <v>1874.72</v>
      </c>
      <c r="E389">
        <v>1453.6</v>
      </c>
      <c r="F389">
        <v>466.49799999999999</v>
      </c>
      <c r="G389">
        <v>1.04406E-2</v>
      </c>
      <c r="H389">
        <v>0.98101400000000005</v>
      </c>
      <c r="I389">
        <v>0</v>
      </c>
    </row>
    <row r="390" spans="1:25" x14ac:dyDescent="0.25">
      <c r="A390" t="s">
        <v>107</v>
      </c>
      <c r="B390">
        <v>1939.8</v>
      </c>
      <c r="C390">
        <v>1887.45</v>
      </c>
      <c r="D390">
        <v>1882.2</v>
      </c>
      <c r="E390">
        <v>1460.79</v>
      </c>
      <c r="F390">
        <v>467.03199999999998</v>
      </c>
      <c r="G390">
        <v>1.0859000000000001E-2</v>
      </c>
      <c r="H390">
        <v>0.98101799999999995</v>
      </c>
      <c r="I390">
        <v>0</v>
      </c>
    </row>
    <row r="391" spans="1:25" x14ac:dyDescent="0.25">
      <c r="A391" t="s">
        <v>107</v>
      </c>
      <c r="B391">
        <v>1930.36</v>
      </c>
      <c r="C391">
        <v>1879.23</v>
      </c>
      <c r="D391">
        <v>1874.83</v>
      </c>
      <c r="E391">
        <v>1453.99</v>
      </c>
      <c r="F391">
        <v>466.10599999999999</v>
      </c>
      <c r="G391">
        <v>1.2957099999999999E-2</v>
      </c>
      <c r="H391">
        <v>0.98101700000000003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107</v>
      </c>
      <c r="B392">
        <v>1925.18</v>
      </c>
      <c r="C392">
        <v>1870.58</v>
      </c>
      <c r="D392">
        <v>1865.32</v>
      </c>
      <c r="E392">
        <v>1444.04</v>
      </c>
      <c r="F392">
        <v>466.91500000000002</v>
      </c>
      <c r="G392">
        <v>1.0975800000000001E-2</v>
      </c>
      <c r="H392">
        <v>0.98101700000000003</v>
      </c>
      <c r="I392">
        <v>0</v>
      </c>
      <c r="R392">
        <f>AVERAGE(B343:B392)</f>
        <v>1938.4623999999999</v>
      </c>
      <c r="S392">
        <f>AVERAGE(C343:C392)</f>
        <v>1882.0869999999995</v>
      </c>
      <c r="U392">
        <f>_xlfn.VAR.P(B343:B392)</f>
        <v>393.66443824000055</v>
      </c>
      <c r="V392">
        <f>_xlfn.VAR.P(C343:C392)</f>
        <v>132.93434499999981</v>
      </c>
      <c r="X392">
        <f>1.96*SQRT(U392)/50</f>
        <v>0.77776636747619421</v>
      </c>
      <c r="Y392">
        <f>1.96*SQRT(V392)/50</f>
        <v>0.45196485693115535</v>
      </c>
    </row>
    <row r="393" spans="1:25" x14ac:dyDescent="0.25">
      <c r="A393" t="s">
        <v>108</v>
      </c>
      <c r="B393">
        <v>97043.921000000002</v>
      </c>
      <c r="C393" t="s">
        <v>36</v>
      </c>
    </row>
    <row r="394" spans="1:25" x14ac:dyDescent="0.25">
      <c r="A394" t="s">
        <v>38</v>
      </c>
      <c r="B394">
        <v>1198.5899999999999</v>
      </c>
      <c r="C394">
        <v>0</v>
      </c>
      <c r="D394">
        <v>0</v>
      </c>
      <c r="E394">
        <v>0</v>
      </c>
      <c r="F394">
        <v>0</v>
      </c>
      <c r="G394">
        <v>8.0727599999999997E-2</v>
      </c>
      <c r="H394">
        <v>1</v>
      </c>
      <c r="I394">
        <v>0</v>
      </c>
    </row>
    <row r="395" spans="1:25" x14ac:dyDescent="0.25">
      <c r="A395" t="s">
        <v>38</v>
      </c>
      <c r="B395">
        <v>1194.6300000000001</v>
      </c>
      <c r="C395">
        <v>0</v>
      </c>
      <c r="D395">
        <v>0</v>
      </c>
      <c r="E395">
        <v>0</v>
      </c>
      <c r="F395">
        <v>0</v>
      </c>
      <c r="G395">
        <v>8.0727599999999997E-2</v>
      </c>
      <c r="H395">
        <v>1</v>
      </c>
      <c r="I395">
        <v>0</v>
      </c>
    </row>
    <row r="396" spans="1:25" x14ac:dyDescent="0.25">
      <c r="A396" t="s">
        <v>38</v>
      </c>
      <c r="B396">
        <v>1196.42</v>
      </c>
      <c r="C396">
        <v>0</v>
      </c>
      <c r="D396">
        <v>0</v>
      </c>
      <c r="E396">
        <v>0</v>
      </c>
      <c r="F396">
        <v>0</v>
      </c>
      <c r="G396">
        <v>8.0727599999999997E-2</v>
      </c>
      <c r="H396">
        <v>1</v>
      </c>
      <c r="I396">
        <v>0</v>
      </c>
    </row>
    <row r="397" spans="1:25" x14ac:dyDescent="0.25">
      <c r="A397" t="s">
        <v>38</v>
      </c>
      <c r="B397">
        <v>1198.7</v>
      </c>
      <c r="C397">
        <v>0</v>
      </c>
      <c r="D397">
        <v>0</v>
      </c>
      <c r="E397">
        <v>0</v>
      </c>
      <c r="F397">
        <v>0</v>
      </c>
      <c r="G397">
        <v>8.0727599999999997E-2</v>
      </c>
      <c r="H397">
        <v>1</v>
      </c>
      <c r="I397">
        <v>0</v>
      </c>
    </row>
    <row r="398" spans="1:25" x14ac:dyDescent="0.25">
      <c r="A398" t="s">
        <v>38</v>
      </c>
      <c r="B398">
        <v>1199.0999999999999</v>
      </c>
      <c r="C398">
        <v>0</v>
      </c>
      <c r="D398">
        <v>0</v>
      </c>
      <c r="E398">
        <v>0</v>
      </c>
      <c r="F398">
        <v>0</v>
      </c>
      <c r="G398">
        <v>8.0727599999999997E-2</v>
      </c>
      <c r="H398">
        <v>1</v>
      </c>
      <c r="I398">
        <v>0</v>
      </c>
    </row>
    <row r="399" spans="1:25" x14ac:dyDescent="0.25">
      <c r="A399" t="s">
        <v>38</v>
      </c>
      <c r="B399">
        <v>1197.57</v>
      </c>
      <c r="C399">
        <v>0</v>
      </c>
      <c r="D399">
        <v>0</v>
      </c>
      <c r="E399">
        <v>0</v>
      </c>
      <c r="F399">
        <v>0</v>
      </c>
      <c r="G399">
        <v>8.0727599999999997E-2</v>
      </c>
      <c r="H399">
        <v>1</v>
      </c>
      <c r="I399">
        <v>0</v>
      </c>
    </row>
    <row r="400" spans="1:25" x14ac:dyDescent="0.25">
      <c r="A400" t="s">
        <v>38</v>
      </c>
      <c r="B400">
        <v>1200.96</v>
      </c>
      <c r="C400">
        <v>0</v>
      </c>
      <c r="D400">
        <v>0</v>
      </c>
      <c r="E400">
        <v>0</v>
      </c>
      <c r="F400">
        <v>0</v>
      </c>
      <c r="G400">
        <v>8.0727599999999997E-2</v>
      </c>
      <c r="H400">
        <v>1</v>
      </c>
      <c r="I400">
        <v>0</v>
      </c>
    </row>
    <row r="401" spans="1:9" x14ac:dyDescent="0.25">
      <c r="A401" t="s">
        <v>38</v>
      </c>
      <c r="B401">
        <v>1199.92</v>
      </c>
      <c r="C401">
        <v>0</v>
      </c>
      <c r="D401">
        <v>0</v>
      </c>
      <c r="E401">
        <v>0</v>
      </c>
      <c r="F401">
        <v>0</v>
      </c>
      <c r="G401">
        <v>8.7240100000000001E-2</v>
      </c>
      <c r="H401">
        <v>1</v>
      </c>
      <c r="I401">
        <v>0</v>
      </c>
    </row>
    <row r="402" spans="1:9" x14ac:dyDescent="0.25">
      <c r="A402" t="s">
        <v>38</v>
      </c>
      <c r="B402">
        <v>1198.25</v>
      </c>
      <c r="C402">
        <v>0</v>
      </c>
      <c r="D402">
        <v>0</v>
      </c>
      <c r="E402">
        <v>0</v>
      </c>
      <c r="F402">
        <v>0</v>
      </c>
      <c r="G402">
        <v>8.7240100000000001E-2</v>
      </c>
      <c r="H402">
        <v>1</v>
      </c>
      <c r="I402">
        <v>0</v>
      </c>
    </row>
    <row r="403" spans="1:9" x14ac:dyDescent="0.25">
      <c r="A403" t="s">
        <v>38</v>
      </c>
      <c r="B403">
        <v>1197.6400000000001</v>
      </c>
      <c r="C403">
        <v>0</v>
      </c>
      <c r="D403">
        <v>0</v>
      </c>
      <c r="E403">
        <v>0</v>
      </c>
      <c r="F403">
        <v>0</v>
      </c>
      <c r="G403">
        <v>8.7240100000000001E-2</v>
      </c>
      <c r="H403">
        <v>1</v>
      </c>
      <c r="I403">
        <v>0</v>
      </c>
    </row>
    <row r="404" spans="1:9" x14ac:dyDescent="0.25">
      <c r="A404" t="s">
        <v>38</v>
      </c>
      <c r="B404">
        <v>1199.82</v>
      </c>
      <c r="C404">
        <v>0</v>
      </c>
      <c r="D404">
        <v>0</v>
      </c>
      <c r="E404">
        <v>0</v>
      </c>
      <c r="F404">
        <v>0</v>
      </c>
      <c r="G404">
        <v>8.7240100000000001E-2</v>
      </c>
      <c r="H404">
        <v>1</v>
      </c>
      <c r="I404">
        <v>0</v>
      </c>
    </row>
    <row r="405" spans="1:9" x14ac:dyDescent="0.25">
      <c r="A405" t="s">
        <v>38</v>
      </c>
      <c r="B405">
        <v>1198.74</v>
      </c>
      <c r="C405">
        <v>0</v>
      </c>
      <c r="D405">
        <v>0</v>
      </c>
      <c r="E405">
        <v>0</v>
      </c>
      <c r="F405">
        <v>0</v>
      </c>
      <c r="G405">
        <v>8.7240100000000001E-2</v>
      </c>
      <c r="H405">
        <v>1</v>
      </c>
      <c r="I405">
        <v>0</v>
      </c>
    </row>
    <row r="406" spans="1:9" x14ac:dyDescent="0.25">
      <c r="A406" t="s">
        <v>38</v>
      </c>
      <c r="B406">
        <v>1199.8699999999999</v>
      </c>
      <c r="C406">
        <v>0</v>
      </c>
      <c r="D406">
        <v>0</v>
      </c>
      <c r="E406">
        <v>0</v>
      </c>
      <c r="F406">
        <v>0</v>
      </c>
      <c r="G406">
        <v>8.7240100000000001E-2</v>
      </c>
      <c r="H406">
        <v>1</v>
      </c>
      <c r="I406">
        <v>0</v>
      </c>
    </row>
    <row r="407" spans="1:9" x14ac:dyDescent="0.25">
      <c r="A407" t="s">
        <v>38</v>
      </c>
      <c r="B407">
        <v>1200.69</v>
      </c>
      <c r="C407">
        <v>0</v>
      </c>
      <c r="D407">
        <v>0</v>
      </c>
      <c r="E407">
        <v>0</v>
      </c>
      <c r="F407">
        <v>0</v>
      </c>
      <c r="G407">
        <v>8.7240100000000001E-2</v>
      </c>
      <c r="H407">
        <v>1</v>
      </c>
      <c r="I407">
        <v>0</v>
      </c>
    </row>
    <row r="408" spans="1:9" x14ac:dyDescent="0.25">
      <c r="A408" t="s">
        <v>38</v>
      </c>
      <c r="B408">
        <v>1201</v>
      </c>
      <c r="C408">
        <v>0</v>
      </c>
      <c r="D408">
        <v>0</v>
      </c>
      <c r="E408">
        <v>0</v>
      </c>
      <c r="F408">
        <v>0</v>
      </c>
      <c r="G408">
        <v>8.7240100000000001E-2</v>
      </c>
      <c r="H408">
        <v>1</v>
      </c>
      <c r="I408">
        <v>0</v>
      </c>
    </row>
    <row r="409" spans="1:9" x14ac:dyDescent="0.25">
      <c r="A409" t="s">
        <v>38</v>
      </c>
      <c r="B409">
        <v>1197.94</v>
      </c>
      <c r="C409">
        <v>0</v>
      </c>
      <c r="D409">
        <v>0</v>
      </c>
      <c r="E409">
        <v>0</v>
      </c>
      <c r="F409">
        <v>0</v>
      </c>
      <c r="G409">
        <v>8.7240100000000001E-2</v>
      </c>
      <c r="H409">
        <v>1</v>
      </c>
      <c r="I409">
        <v>0</v>
      </c>
    </row>
    <row r="410" spans="1:9" x14ac:dyDescent="0.25">
      <c r="A410" t="s">
        <v>38</v>
      </c>
      <c r="B410">
        <v>1199.7</v>
      </c>
      <c r="C410">
        <v>0</v>
      </c>
      <c r="D410">
        <v>0</v>
      </c>
      <c r="E410">
        <v>0</v>
      </c>
      <c r="F410">
        <v>0</v>
      </c>
      <c r="G410">
        <v>8.7240100000000001E-2</v>
      </c>
      <c r="H410">
        <v>1</v>
      </c>
      <c r="I410">
        <v>0</v>
      </c>
    </row>
    <row r="411" spans="1:9" x14ac:dyDescent="0.25">
      <c r="A411" t="s">
        <v>38</v>
      </c>
      <c r="B411">
        <v>1198.8399999999999</v>
      </c>
      <c r="C411">
        <v>0</v>
      </c>
      <c r="D411">
        <v>0</v>
      </c>
      <c r="E411">
        <v>0</v>
      </c>
      <c r="F411">
        <v>0</v>
      </c>
      <c r="G411">
        <v>8.7240100000000001E-2</v>
      </c>
      <c r="H411">
        <v>1</v>
      </c>
      <c r="I411">
        <v>0</v>
      </c>
    </row>
    <row r="412" spans="1:9" x14ac:dyDescent="0.25">
      <c r="A412" t="s">
        <v>38</v>
      </c>
      <c r="B412">
        <v>1198.9100000000001</v>
      </c>
      <c r="C412">
        <v>0</v>
      </c>
      <c r="D412">
        <v>0</v>
      </c>
      <c r="E412">
        <v>0</v>
      </c>
      <c r="F412">
        <v>0</v>
      </c>
      <c r="G412">
        <v>8.7240100000000001E-2</v>
      </c>
      <c r="H412">
        <v>1</v>
      </c>
      <c r="I412">
        <v>0</v>
      </c>
    </row>
    <row r="413" spans="1:9" x14ac:dyDescent="0.25">
      <c r="A413" t="s">
        <v>38</v>
      </c>
      <c r="B413">
        <v>1199.3800000000001</v>
      </c>
      <c r="C413">
        <v>0</v>
      </c>
      <c r="D413">
        <v>0</v>
      </c>
      <c r="E413">
        <v>0</v>
      </c>
      <c r="F413">
        <v>0</v>
      </c>
      <c r="G413">
        <v>8.7240100000000001E-2</v>
      </c>
      <c r="H413">
        <v>1</v>
      </c>
      <c r="I413">
        <v>0</v>
      </c>
    </row>
    <row r="414" spans="1:9" x14ac:dyDescent="0.25">
      <c r="A414" t="s">
        <v>38</v>
      </c>
      <c r="B414">
        <v>1198.94</v>
      </c>
      <c r="C414">
        <v>0</v>
      </c>
      <c r="D414">
        <v>0</v>
      </c>
      <c r="E414">
        <v>0</v>
      </c>
      <c r="F414">
        <v>0</v>
      </c>
      <c r="G414">
        <v>8.0727599999999997E-2</v>
      </c>
      <c r="H414">
        <v>1</v>
      </c>
      <c r="I414">
        <v>0</v>
      </c>
    </row>
    <row r="415" spans="1:9" x14ac:dyDescent="0.25">
      <c r="A415" t="s">
        <v>38</v>
      </c>
      <c r="B415">
        <v>1198.3900000000001</v>
      </c>
      <c r="C415">
        <v>0</v>
      </c>
      <c r="D415">
        <v>0</v>
      </c>
      <c r="E415">
        <v>0</v>
      </c>
      <c r="F415">
        <v>0</v>
      </c>
      <c r="G415">
        <v>8.0727599999999997E-2</v>
      </c>
      <c r="H415">
        <v>1</v>
      </c>
      <c r="I415">
        <v>0</v>
      </c>
    </row>
    <row r="416" spans="1:9" x14ac:dyDescent="0.25">
      <c r="A416" t="s">
        <v>38</v>
      </c>
      <c r="B416">
        <v>1201.03</v>
      </c>
      <c r="C416">
        <v>0</v>
      </c>
      <c r="D416">
        <v>0</v>
      </c>
      <c r="E416">
        <v>0</v>
      </c>
      <c r="F416">
        <v>0</v>
      </c>
      <c r="G416">
        <v>8.7240100000000001E-2</v>
      </c>
      <c r="H416">
        <v>1</v>
      </c>
      <c r="I416">
        <v>0</v>
      </c>
    </row>
    <row r="417" spans="1:9" x14ac:dyDescent="0.25">
      <c r="A417" t="s">
        <v>38</v>
      </c>
      <c r="B417">
        <v>1201.71</v>
      </c>
      <c r="C417">
        <v>0</v>
      </c>
      <c r="D417">
        <v>0</v>
      </c>
      <c r="E417">
        <v>0</v>
      </c>
      <c r="F417">
        <v>0</v>
      </c>
      <c r="G417">
        <v>8.7240100000000001E-2</v>
      </c>
      <c r="H417">
        <v>1</v>
      </c>
      <c r="I417">
        <v>0</v>
      </c>
    </row>
    <row r="418" spans="1:9" x14ac:dyDescent="0.25">
      <c r="A418" t="s">
        <v>38</v>
      </c>
      <c r="B418">
        <v>1201.04</v>
      </c>
      <c r="C418">
        <v>0</v>
      </c>
      <c r="D418">
        <v>0</v>
      </c>
      <c r="E418">
        <v>0</v>
      </c>
      <c r="F418">
        <v>0</v>
      </c>
      <c r="G418">
        <v>8.7240100000000001E-2</v>
      </c>
      <c r="H418">
        <v>1</v>
      </c>
      <c r="I418">
        <v>0</v>
      </c>
    </row>
    <row r="419" spans="1:9" x14ac:dyDescent="0.25">
      <c r="A419" t="s">
        <v>38</v>
      </c>
      <c r="B419">
        <v>1200.1099999999999</v>
      </c>
      <c r="C419">
        <v>0</v>
      </c>
      <c r="D419">
        <v>0</v>
      </c>
      <c r="E419">
        <v>0</v>
      </c>
      <c r="F419">
        <v>0</v>
      </c>
      <c r="G419">
        <v>8.7240100000000001E-2</v>
      </c>
      <c r="H419">
        <v>1</v>
      </c>
      <c r="I419">
        <v>0</v>
      </c>
    </row>
    <row r="420" spans="1:9" x14ac:dyDescent="0.25">
      <c r="A420" t="s">
        <v>38</v>
      </c>
      <c r="B420">
        <v>1189.95</v>
      </c>
      <c r="C420">
        <v>0</v>
      </c>
      <c r="D420">
        <v>0</v>
      </c>
      <c r="E420">
        <v>0</v>
      </c>
      <c r="F420">
        <v>0</v>
      </c>
      <c r="G420">
        <v>8.7240100000000001E-2</v>
      </c>
      <c r="H420">
        <v>1</v>
      </c>
      <c r="I420">
        <v>0</v>
      </c>
    </row>
    <row r="421" spans="1:9" x14ac:dyDescent="0.25">
      <c r="A421" t="s">
        <v>38</v>
      </c>
      <c r="B421">
        <v>1184.78</v>
      </c>
      <c r="C421">
        <v>0</v>
      </c>
      <c r="D421">
        <v>0</v>
      </c>
      <c r="E421">
        <v>0</v>
      </c>
      <c r="F421">
        <v>0</v>
      </c>
      <c r="G421">
        <v>8.7240100000000001E-2</v>
      </c>
      <c r="H421">
        <v>1</v>
      </c>
      <c r="I421">
        <v>0</v>
      </c>
    </row>
    <row r="422" spans="1:9" x14ac:dyDescent="0.25">
      <c r="A422" t="s">
        <v>38</v>
      </c>
      <c r="B422">
        <v>1188.03</v>
      </c>
      <c r="C422">
        <v>0</v>
      </c>
      <c r="D422">
        <v>0</v>
      </c>
      <c r="E422">
        <v>0</v>
      </c>
      <c r="F422">
        <v>0</v>
      </c>
      <c r="G422">
        <v>8.7240100000000001E-2</v>
      </c>
      <c r="H422">
        <v>1</v>
      </c>
      <c r="I422">
        <v>0</v>
      </c>
    </row>
    <row r="423" spans="1:9" x14ac:dyDescent="0.25">
      <c r="A423" t="s">
        <v>38</v>
      </c>
      <c r="B423">
        <v>1186.92</v>
      </c>
      <c r="C423">
        <v>0</v>
      </c>
      <c r="D423">
        <v>0</v>
      </c>
      <c r="E423">
        <v>0</v>
      </c>
      <c r="F423">
        <v>0</v>
      </c>
      <c r="G423">
        <v>8.7240100000000001E-2</v>
      </c>
      <c r="H423">
        <v>1</v>
      </c>
      <c r="I423">
        <v>0</v>
      </c>
    </row>
    <row r="424" spans="1:9" x14ac:dyDescent="0.25">
      <c r="A424" t="s">
        <v>38</v>
      </c>
      <c r="B424">
        <v>1183.0999999999999</v>
      </c>
      <c r="C424">
        <v>0</v>
      </c>
      <c r="D424">
        <v>0</v>
      </c>
      <c r="E424">
        <v>0</v>
      </c>
      <c r="F424">
        <v>0</v>
      </c>
      <c r="G424">
        <v>8.0727599999999997E-2</v>
      </c>
      <c r="H424">
        <v>1</v>
      </c>
      <c r="I424">
        <v>0</v>
      </c>
    </row>
    <row r="425" spans="1:9" x14ac:dyDescent="0.25">
      <c r="A425" t="s">
        <v>38</v>
      </c>
      <c r="B425">
        <v>1184.1500000000001</v>
      </c>
      <c r="C425">
        <v>0</v>
      </c>
      <c r="D425">
        <v>0</v>
      </c>
      <c r="E425">
        <v>0</v>
      </c>
      <c r="F425">
        <v>0</v>
      </c>
      <c r="G425">
        <v>8.0727599999999997E-2</v>
      </c>
      <c r="H425">
        <v>1</v>
      </c>
      <c r="I425">
        <v>0</v>
      </c>
    </row>
    <row r="426" spans="1:9" x14ac:dyDescent="0.25">
      <c r="A426" t="s">
        <v>38</v>
      </c>
      <c r="B426">
        <v>1187.25</v>
      </c>
      <c r="C426">
        <v>0</v>
      </c>
      <c r="D426">
        <v>0</v>
      </c>
      <c r="E426">
        <v>0</v>
      </c>
      <c r="F426">
        <v>0</v>
      </c>
      <c r="G426">
        <v>8.0727599999999997E-2</v>
      </c>
      <c r="H426">
        <v>1</v>
      </c>
      <c r="I426">
        <v>0</v>
      </c>
    </row>
    <row r="427" spans="1:9" x14ac:dyDescent="0.25">
      <c r="A427" t="s">
        <v>38</v>
      </c>
      <c r="B427">
        <v>1193.75</v>
      </c>
      <c r="C427">
        <v>0</v>
      </c>
      <c r="D427">
        <v>0</v>
      </c>
      <c r="E427">
        <v>0</v>
      </c>
      <c r="F427">
        <v>0</v>
      </c>
      <c r="G427">
        <v>8.0727599999999997E-2</v>
      </c>
      <c r="H427">
        <v>1</v>
      </c>
      <c r="I427">
        <v>0</v>
      </c>
    </row>
    <row r="428" spans="1:9" x14ac:dyDescent="0.25">
      <c r="A428" t="s">
        <v>38</v>
      </c>
      <c r="B428">
        <v>1170.6099999999999</v>
      </c>
      <c r="C428">
        <v>0</v>
      </c>
      <c r="D428">
        <v>0</v>
      </c>
      <c r="E428">
        <v>0</v>
      </c>
      <c r="F428">
        <v>0</v>
      </c>
      <c r="G428">
        <v>8.0727599999999997E-2</v>
      </c>
      <c r="H428">
        <v>1</v>
      </c>
      <c r="I428">
        <v>0</v>
      </c>
    </row>
    <row r="429" spans="1:9" x14ac:dyDescent="0.25">
      <c r="A429" t="s">
        <v>38</v>
      </c>
      <c r="B429">
        <v>1190.58</v>
      </c>
      <c r="C429">
        <v>0</v>
      </c>
      <c r="D429">
        <v>0</v>
      </c>
      <c r="E429">
        <v>0</v>
      </c>
      <c r="F429">
        <v>0</v>
      </c>
      <c r="G429">
        <v>8.0727599999999997E-2</v>
      </c>
      <c r="H429">
        <v>1</v>
      </c>
      <c r="I429">
        <v>0</v>
      </c>
    </row>
    <row r="430" spans="1:9" x14ac:dyDescent="0.25">
      <c r="A430" t="s">
        <v>38</v>
      </c>
      <c r="B430">
        <v>1201.01</v>
      </c>
      <c r="C430">
        <v>0</v>
      </c>
      <c r="D430">
        <v>0</v>
      </c>
      <c r="E430">
        <v>0</v>
      </c>
      <c r="F430">
        <v>0</v>
      </c>
      <c r="G430">
        <v>8.0727599999999997E-2</v>
      </c>
      <c r="H430">
        <v>1</v>
      </c>
      <c r="I430">
        <v>0</v>
      </c>
    </row>
    <row r="431" spans="1:9" x14ac:dyDescent="0.25">
      <c r="A431" t="s">
        <v>38</v>
      </c>
      <c r="B431">
        <v>1196.8</v>
      </c>
      <c r="C431">
        <v>0</v>
      </c>
      <c r="D431">
        <v>0</v>
      </c>
      <c r="E431">
        <v>0</v>
      </c>
      <c r="F431">
        <v>0</v>
      </c>
      <c r="G431">
        <v>8.0727599999999997E-2</v>
      </c>
      <c r="H431">
        <v>1</v>
      </c>
      <c r="I431">
        <v>0</v>
      </c>
    </row>
    <row r="432" spans="1:9" x14ac:dyDescent="0.25">
      <c r="A432" t="s">
        <v>38</v>
      </c>
      <c r="B432">
        <v>1188.3399999999999</v>
      </c>
      <c r="C432">
        <v>0</v>
      </c>
      <c r="D432">
        <v>0</v>
      </c>
      <c r="E432">
        <v>0</v>
      </c>
      <c r="F432">
        <v>0</v>
      </c>
      <c r="G432">
        <v>8.7240100000000001E-2</v>
      </c>
      <c r="H432">
        <v>1</v>
      </c>
      <c r="I432">
        <v>0</v>
      </c>
    </row>
    <row r="433" spans="1:25" x14ac:dyDescent="0.25">
      <c r="A433" t="s">
        <v>38</v>
      </c>
      <c r="B433">
        <v>1185.0999999999999</v>
      </c>
      <c r="C433">
        <v>0</v>
      </c>
      <c r="D433">
        <v>0</v>
      </c>
      <c r="E433">
        <v>0</v>
      </c>
      <c r="F433">
        <v>0</v>
      </c>
      <c r="G433">
        <v>8.7240100000000001E-2</v>
      </c>
      <c r="H433">
        <v>1</v>
      </c>
      <c r="I433">
        <v>0</v>
      </c>
    </row>
    <row r="434" spans="1:25" x14ac:dyDescent="0.25">
      <c r="A434" t="s">
        <v>38</v>
      </c>
      <c r="B434">
        <v>1198.97</v>
      </c>
      <c r="C434">
        <v>0</v>
      </c>
      <c r="D434">
        <v>0</v>
      </c>
      <c r="E434">
        <v>0</v>
      </c>
      <c r="F434">
        <v>0</v>
      </c>
      <c r="G434">
        <v>8.0727599999999997E-2</v>
      </c>
      <c r="H434">
        <v>1</v>
      </c>
      <c r="I434">
        <v>0</v>
      </c>
    </row>
    <row r="435" spans="1:25" x14ac:dyDescent="0.25">
      <c r="A435" t="s">
        <v>38</v>
      </c>
      <c r="B435">
        <v>1194.3900000000001</v>
      </c>
      <c r="C435">
        <v>0</v>
      </c>
      <c r="D435">
        <v>0</v>
      </c>
      <c r="E435">
        <v>0</v>
      </c>
      <c r="F435">
        <v>0</v>
      </c>
      <c r="G435">
        <v>8.0727599999999997E-2</v>
      </c>
      <c r="H435">
        <v>1</v>
      </c>
      <c r="I435">
        <v>0</v>
      </c>
    </row>
    <row r="436" spans="1:25" x14ac:dyDescent="0.25">
      <c r="A436" t="s">
        <v>38</v>
      </c>
      <c r="B436">
        <v>1183.26</v>
      </c>
      <c r="C436">
        <v>0</v>
      </c>
      <c r="D436">
        <v>0</v>
      </c>
      <c r="E436">
        <v>0</v>
      </c>
      <c r="F436">
        <v>0</v>
      </c>
      <c r="G436">
        <v>8.0727599999999997E-2</v>
      </c>
      <c r="H436">
        <v>1</v>
      </c>
      <c r="I436">
        <v>0</v>
      </c>
    </row>
    <row r="437" spans="1:25" x14ac:dyDescent="0.25">
      <c r="A437" t="s">
        <v>38</v>
      </c>
      <c r="B437">
        <v>1183.3800000000001</v>
      </c>
      <c r="C437">
        <v>0</v>
      </c>
      <c r="D437">
        <v>0</v>
      </c>
      <c r="E437">
        <v>0</v>
      </c>
      <c r="F437">
        <v>0</v>
      </c>
      <c r="G437">
        <v>8.0727599999999997E-2</v>
      </c>
      <c r="H437">
        <v>1</v>
      </c>
      <c r="I437">
        <v>0</v>
      </c>
    </row>
    <row r="438" spans="1:25" x14ac:dyDescent="0.25">
      <c r="A438" t="s">
        <v>38</v>
      </c>
      <c r="B438">
        <v>1183.6600000000001</v>
      </c>
      <c r="C438">
        <v>0</v>
      </c>
      <c r="D438">
        <v>0</v>
      </c>
      <c r="E438">
        <v>0</v>
      </c>
      <c r="F438">
        <v>0</v>
      </c>
      <c r="G438">
        <v>8.0727599999999997E-2</v>
      </c>
      <c r="H438">
        <v>1</v>
      </c>
      <c r="I438">
        <v>0</v>
      </c>
    </row>
    <row r="439" spans="1:25" x14ac:dyDescent="0.25">
      <c r="A439" t="s">
        <v>38</v>
      </c>
      <c r="B439">
        <v>1183.17</v>
      </c>
      <c r="C439">
        <v>0</v>
      </c>
      <c r="D439">
        <v>0</v>
      </c>
      <c r="E439">
        <v>0</v>
      </c>
      <c r="F439">
        <v>0</v>
      </c>
      <c r="G439">
        <v>8.0727599999999997E-2</v>
      </c>
      <c r="H439">
        <v>1</v>
      </c>
      <c r="I439">
        <v>0</v>
      </c>
    </row>
    <row r="440" spans="1:25" x14ac:dyDescent="0.25">
      <c r="A440" t="s">
        <v>38</v>
      </c>
      <c r="B440">
        <v>1183.82</v>
      </c>
      <c r="C440">
        <v>0</v>
      </c>
      <c r="D440">
        <v>0</v>
      </c>
      <c r="E440">
        <v>0</v>
      </c>
      <c r="F440">
        <v>0</v>
      </c>
      <c r="G440">
        <v>8.0727599999999997E-2</v>
      </c>
      <c r="H440">
        <v>1</v>
      </c>
      <c r="I440">
        <v>0</v>
      </c>
    </row>
    <row r="441" spans="1:25" x14ac:dyDescent="0.25">
      <c r="A441" t="s">
        <v>38</v>
      </c>
      <c r="B441">
        <v>1183.79</v>
      </c>
      <c r="C441">
        <v>0</v>
      </c>
      <c r="D441">
        <v>0</v>
      </c>
      <c r="E441">
        <v>0</v>
      </c>
      <c r="F441">
        <v>0</v>
      </c>
      <c r="G441">
        <v>8.0727599999999997E-2</v>
      </c>
      <c r="H441">
        <v>1</v>
      </c>
      <c r="I441">
        <v>0</v>
      </c>
    </row>
    <row r="442" spans="1:25" x14ac:dyDescent="0.25">
      <c r="A442" t="s">
        <v>38</v>
      </c>
      <c r="B442">
        <v>1183.67</v>
      </c>
      <c r="C442">
        <v>0</v>
      </c>
      <c r="D442">
        <v>0</v>
      </c>
      <c r="E442">
        <v>0</v>
      </c>
      <c r="F442">
        <v>0</v>
      </c>
      <c r="G442">
        <v>8.0727599999999997E-2</v>
      </c>
      <c r="H442">
        <v>1</v>
      </c>
      <c r="I442">
        <v>0</v>
      </c>
    </row>
    <row r="443" spans="1:25" x14ac:dyDescent="0.25">
      <c r="A443" t="s">
        <v>38</v>
      </c>
      <c r="B443">
        <v>1185.8</v>
      </c>
      <c r="C443">
        <v>0</v>
      </c>
      <c r="D443">
        <v>0</v>
      </c>
      <c r="E443">
        <v>0</v>
      </c>
      <c r="F443">
        <v>0</v>
      </c>
      <c r="G443">
        <v>8.7240100000000001E-2</v>
      </c>
      <c r="H443">
        <v>1</v>
      </c>
      <c r="I443">
        <v>0</v>
      </c>
    </row>
    <row r="444" spans="1:25" x14ac:dyDescent="0.25">
      <c r="A444" t="s">
        <v>38</v>
      </c>
      <c r="B444">
        <v>1184.93</v>
      </c>
      <c r="C444">
        <v>0</v>
      </c>
      <c r="D444">
        <v>0</v>
      </c>
      <c r="E444">
        <v>0</v>
      </c>
      <c r="F444">
        <v>0</v>
      </c>
      <c r="G444">
        <v>8.7240100000000001E-2</v>
      </c>
      <c r="H444">
        <v>1</v>
      </c>
      <c r="I444">
        <v>0</v>
      </c>
    </row>
    <row r="445" spans="1:25" x14ac:dyDescent="0.25">
      <c r="A445" t="s">
        <v>38</v>
      </c>
      <c r="B445">
        <v>1184.8</v>
      </c>
      <c r="C445">
        <v>0</v>
      </c>
      <c r="D445">
        <v>0</v>
      </c>
      <c r="E445">
        <v>0</v>
      </c>
      <c r="F445">
        <v>0</v>
      </c>
      <c r="G445">
        <v>8.7240100000000001E-2</v>
      </c>
      <c r="H445">
        <v>1</v>
      </c>
      <c r="I445">
        <v>0</v>
      </c>
    </row>
    <row r="446" spans="1:25" x14ac:dyDescent="0.25">
      <c r="A446" t="s">
        <v>38</v>
      </c>
      <c r="B446">
        <v>1194.48</v>
      </c>
      <c r="C446">
        <v>0</v>
      </c>
      <c r="D446">
        <v>0</v>
      </c>
      <c r="E446">
        <v>0</v>
      </c>
      <c r="F446">
        <v>0</v>
      </c>
      <c r="G446">
        <v>8.7240100000000001E-2</v>
      </c>
      <c r="H446">
        <v>1</v>
      </c>
      <c r="I446">
        <v>0</v>
      </c>
    </row>
    <row r="447" spans="1:25" x14ac:dyDescent="0.25">
      <c r="A447" t="s">
        <v>38</v>
      </c>
      <c r="B447">
        <v>1196.56</v>
      </c>
      <c r="C447">
        <v>0</v>
      </c>
      <c r="D447">
        <v>0</v>
      </c>
      <c r="E447">
        <v>0</v>
      </c>
      <c r="F447">
        <v>0</v>
      </c>
      <c r="G447">
        <v>8.7240100000000001E-2</v>
      </c>
      <c r="H447">
        <v>1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38</v>
      </c>
      <c r="B448">
        <v>1188.6500000000001</v>
      </c>
      <c r="C448">
        <v>0</v>
      </c>
      <c r="D448">
        <v>0</v>
      </c>
      <c r="E448">
        <v>0</v>
      </c>
      <c r="F448">
        <v>0</v>
      </c>
      <c r="G448">
        <v>8.7240100000000001E-2</v>
      </c>
      <c r="H448">
        <v>1</v>
      </c>
      <c r="I448">
        <v>0</v>
      </c>
      <c r="R448">
        <f>AVERAGE(B399:B448)</f>
        <v>1192.6830000000002</v>
      </c>
      <c r="S448">
        <f>AVERAGE(C399:C448)</f>
        <v>0</v>
      </c>
      <c r="U448">
        <f>_xlfn.VAR.P(B399:B448)</f>
        <v>56.525517000000093</v>
      </c>
      <c r="V448">
        <f>_xlfn.VAR.P(C399:C448)</f>
        <v>0</v>
      </c>
      <c r="X448">
        <f>1.96*SQRT(U448)/50</f>
        <v>0.29471913823652535</v>
      </c>
      <c r="Y448">
        <f>1.96*SQRT(V448)/50</f>
        <v>0</v>
      </c>
    </row>
    <row r="449" spans="1:9" x14ac:dyDescent="0.25">
      <c r="A449" t="s">
        <v>38</v>
      </c>
      <c r="B449">
        <v>59715.000899999999</v>
      </c>
      <c r="C449" t="s">
        <v>36</v>
      </c>
    </row>
    <row r="450" spans="1:9" x14ac:dyDescent="0.25">
      <c r="A450" t="s">
        <v>39</v>
      </c>
      <c r="B450">
        <v>1195.48</v>
      </c>
      <c r="C450">
        <v>1180.33</v>
      </c>
      <c r="D450">
        <v>1131.19</v>
      </c>
      <c r="E450">
        <v>301.93299999999999</v>
      </c>
      <c r="F450">
        <v>0</v>
      </c>
      <c r="G450">
        <v>8.0727599999999997E-2</v>
      </c>
      <c r="H450">
        <v>1</v>
      </c>
      <c r="I450">
        <v>0</v>
      </c>
    </row>
    <row r="451" spans="1:9" x14ac:dyDescent="0.25">
      <c r="A451" t="s">
        <v>39</v>
      </c>
      <c r="B451">
        <v>1189.3399999999999</v>
      </c>
      <c r="C451">
        <v>1175.32</v>
      </c>
      <c r="D451">
        <v>1128.74</v>
      </c>
      <c r="E451">
        <v>301.73700000000002</v>
      </c>
      <c r="F451">
        <v>0</v>
      </c>
      <c r="G451">
        <v>8.0727599999999997E-2</v>
      </c>
      <c r="H451">
        <v>1</v>
      </c>
      <c r="I451">
        <v>0</v>
      </c>
    </row>
    <row r="452" spans="1:9" x14ac:dyDescent="0.25">
      <c r="A452" t="s">
        <v>39</v>
      </c>
      <c r="B452">
        <v>1193.1099999999999</v>
      </c>
      <c r="C452">
        <v>1177.9000000000001</v>
      </c>
      <c r="D452">
        <v>1129.95</v>
      </c>
      <c r="E452">
        <v>301.82100000000003</v>
      </c>
      <c r="F452">
        <v>0</v>
      </c>
      <c r="G452">
        <v>8.0727599999999997E-2</v>
      </c>
      <c r="H452">
        <v>1</v>
      </c>
      <c r="I452">
        <v>0</v>
      </c>
    </row>
    <row r="453" spans="1:9" x14ac:dyDescent="0.25">
      <c r="A453" t="s">
        <v>39</v>
      </c>
      <c r="B453">
        <v>1192.04</v>
      </c>
      <c r="C453">
        <v>1177.1199999999999</v>
      </c>
      <c r="D453">
        <v>1129.79</v>
      </c>
      <c r="E453">
        <v>301.84800000000001</v>
      </c>
      <c r="F453">
        <v>0</v>
      </c>
      <c r="G453">
        <v>8.7240100000000001E-2</v>
      </c>
      <c r="H453">
        <v>1</v>
      </c>
      <c r="I453">
        <v>0</v>
      </c>
    </row>
    <row r="454" spans="1:9" x14ac:dyDescent="0.25">
      <c r="A454" t="s">
        <v>39</v>
      </c>
      <c r="B454">
        <v>1183.05</v>
      </c>
      <c r="C454">
        <v>1168.95</v>
      </c>
      <c r="D454">
        <v>1128.27</v>
      </c>
      <c r="E454">
        <v>301.75299999999999</v>
      </c>
      <c r="F454">
        <v>0</v>
      </c>
      <c r="G454">
        <v>8.7240100000000001E-2</v>
      </c>
      <c r="H454">
        <v>1</v>
      </c>
      <c r="I454">
        <v>0</v>
      </c>
    </row>
    <row r="455" spans="1:9" x14ac:dyDescent="0.25">
      <c r="A455" t="s">
        <v>39</v>
      </c>
      <c r="B455">
        <v>1190.05</v>
      </c>
      <c r="C455">
        <v>1175.4000000000001</v>
      </c>
      <c r="D455">
        <v>1128.6099999999999</v>
      </c>
      <c r="E455">
        <v>301.71100000000001</v>
      </c>
      <c r="F455">
        <v>0</v>
      </c>
      <c r="G455">
        <v>8.0727599999999997E-2</v>
      </c>
      <c r="H455">
        <v>1</v>
      </c>
      <c r="I455">
        <v>0</v>
      </c>
    </row>
    <row r="456" spans="1:9" x14ac:dyDescent="0.25">
      <c r="A456" t="s">
        <v>39</v>
      </c>
      <c r="B456">
        <v>1184.8599999999999</v>
      </c>
      <c r="C456">
        <v>1171.07</v>
      </c>
      <c r="D456">
        <v>1128.57</v>
      </c>
      <c r="E456">
        <v>301.79300000000001</v>
      </c>
      <c r="F456">
        <v>0</v>
      </c>
      <c r="G456">
        <v>8.0727599999999997E-2</v>
      </c>
      <c r="H456">
        <v>1</v>
      </c>
      <c r="I456">
        <v>0</v>
      </c>
    </row>
    <row r="457" spans="1:9" x14ac:dyDescent="0.25">
      <c r="A457" t="s">
        <v>39</v>
      </c>
      <c r="B457">
        <v>1184.81</v>
      </c>
      <c r="C457">
        <v>1169.98</v>
      </c>
      <c r="D457">
        <v>1128.04</v>
      </c>
      <c r="E457">
        <v>301.97000000000003</v>
      </c>
      <c r="F457">
        <v>0</v>
      </c>
      <c r="G457">
        <v>8.7240100000000001E-2</v>
      </c>
      <c r="H457">
        <v>1</v>
      </c>
      <c r="I457">
        <v>0</v>
      </c>
    </row>
    <row r="458" spans="1:9" x14ac:dyDescent="0.25">
      <c r="A458" t="s">
        <v>39</v>
      </c>
      <c r="B458">
        <v>1178.25</v>
      </c>
      <c r="C458">
        <v>1163.72</v>
      </c>
      <c r="D458">
        <v>1126.71</v>
      </c>
      <c r="E458">
        <v>301.72399999999999</v>
      </c>
      <c r="F458">
        <v>0</v>
      </c>
      <c r="G458">
        <v>8.7240100000000001E-2</v>
      </c>
      <c r="H458">
        <v>1</v>
      </c>
      <c r="I458">
        <v>0</v>
      </c>
    </row>
    <row r="459" spans="1:9" x14ac:dyDescent="0.25">
      <c r="A459" t="s">
        <v>39</v>
      </c>
      <c r="B459">
        <v>1193.45</v>
      </c>
      <c r="C459">
        <v>1179.08</v>
      </c>
      <c r="D459">
        <v>1129.72</v>
      </c>
      <c r="E459">
        <v>301.83</v>
      </c>
      <c r="F459">
        <v>0</v>
      </c>
      <c r="G459">
        <v>8.7240100000000001E-2</v>
      </c>
      <c r="H459">
        <v>1</v>
      </c>
      <c r="I459">
        <v>0</v>
      </c>
    </row>
    <row r="460" spans="1:9" x14ac:dyDescent="0.25">
      <c r="A460" t="s">
        <v>39</v>
      </c>
      <c r="B460">
        <v>1187.9100000000001</v>
      </c>
      <c r="C460">
        <v>1174.19</v>
      </c>
      <c r="D460">
        <v>1129.93</v>
      </c>
      <c r="E460">
        <v>301.93299999999999</v>
      </c>
      <c r="F460">
        <v>0</v>
      </c>
      <c r="G460">
        <v>8.7240100000000001E-2</v>
      </c>
      <c r="H460">
        <v>1</v>
      </c>
      <c r="I460">
        <v>0</v>
      </c>
    </row>
    <row r="461" spans="1:9" x14ac:dyDescent="0.25">
      <c r="A461" t="s">
        <v>39</v>
      </c>
      <c r="B461">
        <v>1193.3599999999999</v>
      </c>
      <c r="C461">
        <v>1179.23</v>
      </c>
      <c r="D461">
        <v>1130.46</v>
      </c>
      <c r="E461">
        <v>301.91000000000003</v>
      </c>
      <c r="F461">
        <v>0</v>
      </c>
      <c r="G461">
        <v>8.7240100000000001E-2</v>
      </c>
      <c r="H461">
        <v>1</v>
      </c>
      <c r="I461">
        <v>0</v>
      </c>
    </row>
    <row r="462" spans="1:9" x14ac:dyDescent="0.25">
      <c r="A462" t="s">
        <v>39</v>
      </c>
      <c r="B462">
        <v>1192.1500000000001</v>
      </c>
      <c r="C462">
        <v>1177.08</v>
      </c>
      <c r="D462">
        <v>1129.56</v>
      </c>
      <c r="E462">
        <v>301.85000000000002</v>
      </c>
      <c r="F462">
        <v>0</v>
      </c>
      <c r="G462">
        <v>8.7240100000000001E-2</v>
      </c>
      <c r="H462">
        <v>1</v>
      </c>
      <c r="I462">
        <v>0</v>
      </c>
    </row>
    <row r="463" spans="1:9" x14ac:dyDescent="0.25">
      <c r="A463" t="s">
        <v>39</v>
      </c>
      <c r="B463">
        <v>1189.1099999999999</v>
      </c>
      <c r="C463">
        <v>1175.05</v>
      </c>
      <c r="D463">
        <v>1128.07</v>
      </c>
      <c r="E463">
        <v>301.80700000000002</v>
      </c>
      <c r="F463">
        <v>0</v>
      </c>
      <c r="G463">
        <v>8.0727599999999997E-2</v>
      </c>
      <c r="H463">
        <v>1</v>
      </c>
      <c r="I463">
        <v>0</v>
      </c>
    </row>
    <row r="464" spans="1:9" x14ac:dyDescent="0.25">
      <c r="A464" t="s">
        <v>39</v>
      </c>
      <c r="B464">
        <v>1183.6500000000001</v>
      </c>
      <c r="C464">
        <v>1168.3699999999999</v>
      </c>
      <c r="D464">
        <v>1127.53</v>
      </c>
      <c r="E464">
        <v>301.81799999999998</v>
      </c>
      <c r="F464">
        <v>0</v>
      </c>
      <c r="G464">
        <v>8.0727599999999997E-2</v>
      </c>
      <c r="H464">
        <v>1</v>
      </c>
      <c r="I464">
        <v>0</v>
      </c>
    </row>
    <row r="465" spans="1:9" x14ac:dyDescent="0.25">
      <c r="A465" t="s">
        <v>39</v>
      </c>
      <c r="B465">
        <v>1181.46</v>
      </c>
      <c r="C465">
        <v>1165.26</v>
      </c>
      <c r="D465">
        <v>1126.92</v>
      </c>
      <c r="E465">
        <v>301.863</v>
      </c>
      <c r="F465">
        <v>0</v>
      </c>
      <c r="G465">
        <v>8.7240100000000001E-2</v>
      </c>
      <c r="H465">
        <v>1</v>
      </c>
      <c r="I465">
        <v>0</v>
      </c>
    </row>
    <row r="466" spans="1:9" x14ac:dyDescent="0.25">
      <c r="A466" t="s">
        <v>39</v>
      </c>
      <c r="B466">
        <v>1183.6099999999999</v>
      </c>
      <c r="C466">
        <v>1168.8699999999999</v>
      </c>
      <c r="D466">
        <v>1126.8699999999999</v>
      </c>
      <c r="E466">
        <v>301.78899999999999</v>
      </c>
      <c r="F466">
        <v>0</v>
      </c>
      <c r="G466">
        <v>8.7240100000000001E-2</v>
      </c>
      <c r="H466">
        <v>1</v>
      </c>
      <c r="I466">
        <v>0</v>
      </c>
    </row>
    <row r="467" spans="1:9" x14ac:dyDescent="0.25">
      <c r="A467" t="s">
        <v>39</v>
      </c>
      <c r="B467">
        <v>1181.23</v>
      </c>
      <c r="C467">
        <v>1166.0899999999999</v>
      </c>
      <c r="D467">
        <v>1126.4000000000001</v>
      </c>
      <c r="E467">
        <v>301.73500000000001</v>
      </c>
      <c r="F467">
        <v>0</v>
      </c>
      <c r="G467">
        <v>8.7240100000000001E-2</v>
      </c>
      <c r="H467">
        <v>1</v>
      </c>
      <c r="I467">
        <v>0</v>
      </c>
    </row>
    <row r="468" spans="1:9" x14ac:dyDescent="0.25">
      <c r="A468" t="s">
        <v>39</v>
      </c>
      <c r="B468">
        <v>1189.93</v>
      </c>
      <c r="C468">
        <v>1175.08</v>
      </c>
      <c r="D468">
        <v>1129.99</v>
      </c>
      <c r="E468">
        <v>301.84100000000001</v>
      </c>
      <c r="F468">
        <v>0</v>
      </c>
      <c r="G468">
        <v>8.7240100000000001E-2</v>
      </c>
      <c r="H468">
        <v>1</v>
      </c>
      <c r="I468">
        <v>0</v>
      </c>
    </row>
    <row r="469" spans="1:9" x14ac:dyDescent="0.25">
      <c r="A469" t="s">
        <v>39</v>
      </c>
      <c r="B469">
        <v>1187.0999999999999</v>
      </c>
      <c r="C469">
        <v>1172.6199999999999</v>
      </c>
      <c r="D469">
        <v>1129.06</v>
      </c>
      <c r="E469">
        <v>301.91399999999999</v>
      </c>
      <c r="F469">
        <v>0</v>
      </c>
      <c r="G469">
        <v>8.7240100000000001E-2</v>
      </c>
      <c r="H469">
        <v>1</v>
      </c>
      <c r="I469">
        <v>0</v>
      </c>
    </row>
    <row r="470" spans="1:9" x14ac:dyDescent="0.25">
      <c r="A470" t="s">
        <v>39</v>
      </c>
      <c r="B470">
        <v>1192.94</v>
      </c>
      <c r="C470">
        <v>1177.99</v>
      </c>
      <c r="D470">
        <v>1130.22</v>
      </c>
      <c r="E470">
        <v>301.83999999999997</v>
      </c>
      <c r="F470">
        <v>0</v>
      </c>
      <c r="G470">
        <v>8.7240100000000001E-2</v>
      </c>
      <c r="H470">
        <v>1</v>
      </c>
      <c r="I470">
        <v>0</v>
      </c>
    </row>
    <row r="471" spans="1:9" x14ac:dyDescent="0.25">
      <c r="A471" t="s">
        <v>39</v>
      </c>
      <c r="B471">
        <v>1188.1300000000001</v>
      </c>
      <c r="C471">
        <v>1172.78</v>
      </c>
      <c r="D471">
        <v>1128.1099999999999</v>
      </c>
      <c r="E471">
        <v>301.86799999999999</v>
      </c>
      <c r="F471">
        <v>0</v>
      </c>
      <c r="G471">
        <v>8.7240100000000001E-2</v>
      </c>
      <c r="H471">
        <v>1</v>
      </c>
      <c r="I471">
        <v>0</v>
      </c>
    </row>
    <row r="472" spans="1:9" x14ac:dyDescent="0.25">
      <c r="A472" t="s">
        <v>39</v>
      </c>
      <c r="B472">
        <v>1189.9000000000001</v>
      </c>
      <c r="C472">
        <v>1175.44</v>
      </c>
      <c r="D472">
        <v>1127.6300000000001</v>
      </c>
      <c r="E472">
        <v>301.96100000000001</v>
      </c>
      <c r="F472">
        <v>0</v>
      </c>
      <c r="G472">
        <v>8.0727599999999997E-2</v>
      </c>
      <c r="H472">
        <v>1</v>
      </c>
      <c r="I472">
        <v>0</v>
      </c>
    </row>
    <row r="473" spans="1:9" x14ac:dyDescent="0.25">
      <c r="A473" t="s">
        <v>39</v>
      </c>
      <c r="B473">
        <v>1190.81</v>
      </c>
      <c r="C473">
        <v>1172.8599999999999</v>
      </c>
      <c r="D473">
        <v>1127.3499999999999</v>
      </c>
      <c r="E473">
        <v>302.01600000000002</v>
      </c>
      <c r="F473">
        <v>0</v>
      </c>
      <c r="G473">
        <v>8.0727599999999997E-2</v>
      </c>
      <c r="H473">
        <v>1</v>
      </c>
      <c r="I473">
        <v>0</v>
      </c>
    </row>
    <row r="474" spans="1:9" x14ac:dyDescent="0.25">
      <c r="A474" t="s">
        <v>39</v>
      </c>
      <c r="B474">
        <v>1180.02</v>
      </c>
      <c r="C474">
        <v>1165.51</v>
      </c>
      <c r="D474">
        <v>1126.18</v>
      </c>
      <c r="E474">
        <v>301.75599999999997</v>
      </c>
      <c r="F474">
        <v>0</v>
      </c>
      <c r="G474">
        <v>8.0727599999999997E-2</v>
      </c>
      <c r="H474">
        <v>1</v>
      </c>
      <c r="I474">
        <v>0</v>
      </c>
    </row>
    <row r="475" spans="1:9" x14ac:dyDescent="0.25">
      <c r="A475" t="s">
        <v>39</v>
      </c>
      <c r="B475">
        <v>1184.53</v>
      </c>
      <c r="C475">
        <v>1170.47</v>
      </c>
      <c r="D475">
        <v>1127.97</v>
      </c>
      <c r="E475">
        <v>301.94799999999998</v>
      </c>
      <c r="F475">
        <v>0</v>
      </c>
      <c r="G475">
        <v>8.7240100000000001E-2</v>
      </c>
      <c r="H475">
        <v>1</v>
      </c>
      <c r="I475">
        <v>0</v>
      </c>
    </row>
    <row r="476" spans="1:9" x14ac:dyDescent="0.25">
      <c r="A476" t="s">
        <v>39</v>
      </c>
      <c r="B476">
        <v>1192.71</v>
      </c>
      <c r="C476">
        <v>1178.0899999999999</v>
      </c>
      <c r="D476">
        <v>1129.74</v>
      </c>
      <c r="E476">
        <v>301.70999999999998</v>
      </c>
      <c r="F476">
        <v>0</v>
      </c>
      <c r="G476">
        <v>8.0727599999999997E-2</v>
      </c>
      <c r="H476">
        <v>1</v>
      </c>
      <c r="I476">
        <v>0</v>
      </c>
    </row>
    <row r="477" spans="1:9" x14ac:dyDescent="0.25">
      <c r="A477" t="s">
        <v>39</v>
      </c>
      <c r="B477">
        <v>1188.5899999999999</v>
      </c>
      <c r="C477">
        <v>1172.9100000000001</v>
      </c>
      <c r="D477">
        <v>1126.4000000000001</v>
      </c>
      <c r="E477">
        <v>301.79899999999998</v>
      </c>
      <c r="F477">
        <v>0</v>
      </c>
      <c r="G477">
        <v>8.0727599999999997E-2</v>
      </c>
      <c r="H477">
        <v>1</v>
      </c>
      <c r="I477">
        <v>0</v>
      </c>
    </row>
    <row r="478" spans="1:9" x14ac:dyDescent="0.25">
      <c r="A478" t="s">
        <v>39</v>
      </c>
      <c r="B478">
        <v>1173.6400000000001</v>
      </c>
      <c r="C478">
        <v>1158.71</v>
      </c>
      <c r="D478">
        <v>1125.4000000000001</v>
      </c>
      <c r="E478">
        <v>301.64600000000002</v>
      </c>
      <c r="F478">
        <v>0</v>
      </c>
      <c r="G478">
        <v>8.7240100000000001E-2</v>
      </c>
      <c r="H478">
        <v>1</v>
      </c>
      <c r="I478">
        <v>0</v>
      </c>
    </row>
    <row r="479" spans="1:9" x14ac:dyDescent="0.25">
      <c r="A479" t="s">
        <v>39</v>
      </c>
      <c r="B479">
        <v>1185.6500000000001</v>
      </c>
      <c r="C479">
        <v>1169.21</v>
      </c>
      <c r="D479">
        <v>1126.76</v>
      </c>
      <c r="E479">
        <v>301.87099999999998</v>
      </c>
      <c r="F479">
        <v>0</v>
      </c>
      <c r="G479">
        <v>8.7240100000000001E-2</v>
      </c>
      <c r="H479">
        <v>1</v>
      </c>
      <c r="I479">
        <v>0</v>
      </c>
    </row>
    <row r="480" spans="1:9" x14ac:dyDescent="0.25">
      <c r="A480" t="s">
        <v>39</v>
      </c>
      <c r="B480">
        <v>1185.68</v>
      </c>
      <c r="C480">
        <v>1169.8599999999999</v>
      </c>
      <c r="D480">
        <v>1126.6099999999999</v>
      </c>
      <c r="E480">
        <v>301.85199999999998</v>
      </c>
      <c r="F480">
        <v>0</v>
      </c>
      <c r="G480">
        <v>8.7240100000000001E-2</v>
      </c>
      <c r="H480">
        <v>1</v>
      </c>
      <c r="I480">
        <v>0</v>
      </c>
    </row>
    <row r="481" spans="1:9" x14ac:dyDescent="0.25">
      <c r="A481" t="s">
        <v>39</v>
      </c>
      <c r="B481">
        <v>1187.82</v>
      </c>
      <c r="C481">
        <v>1173.6500000000001</v>
      </c>
      <c r="D481">
        <v>1127.6300000000001</v>
      </c>
      <c r="E481">
        <v>301.61</v>
      </c>
      <c r="F481">
        <v>0</v>
      </c>
      <c r="G481">
        <v>8.0727599999999997E-2</v>
      </c>
      <c r="H481">
        <v>1</v>
      </c>
      <c r="I481">
        <v>0</v>
      </c>
    </row>
    <row r="482" spans="1:9" x14ac:dyDescent="0.25">
      <c r="A482" t="s">
        <v>39</v>
      </c>
      <c r="B482">
        <v>1181.54</v>
      </c>
      <c r="C482">
        <v>1166.9000000000001</v>
      </c>
      <c r="D482">
        <v>1125.5999999999999</v>
      </c>
      <c r="E482">
        <v>301.87900000000002</v>
      </c>
      <c r="F482">
        <v>0</v>
      </c>
      <c r="G482">
        <v>8.0727599999999997E-2</v>
      </c>
      <c r="H482">
        <v>1</v>
      </c>
      <c r="I482">
        <v>0</v>
      </c>
    </row>
    <row r="483" spans="1:9" x14ac:dyDescent="0.25">
      <c r="A483" t="s">
        <v>39</v>
      </c>
      <c r="B483">
        <v>1186.93</v>
      </c>
      <c r="C483">
        <v>1172.3800000000001</v>
      </c>
      <c r="D483">
        <v>1127.31</v>
      </c>
      <c r="E483">
        <v>301.839</v>
      </c>
      <c r="F483">
        <v>0</v>
      </c>
      <c r="G483">
        <v>8.0727599999999997E-2</v>
      </c>
      <c r="H483">
        <v>1</v>
      </c>
      <c r="I483">
        <v>0</v>
      </c>
    </row>
    <row r="484" spans="1:9" x14ac:dyDescent="0.25">
      <c r="A484" t="s">
        <v>39</v>
      </c>
      <c r="B484">
        <v>1184.42</v>
      </c>
      <c r="C484">
        <v>1169.48</v>
      </c>
      <c r="D484">
        <v>1126.27</v>
      </c>
      <c r="E484">
        <v>301.84500000000003</v>
      </c>
      <c r="F484">
        <v>0</v>
      </c>
      <c r="G484">
        <v>8.0727599999999997E-2</v>
      </c>
      <c r="H484">
        <v>1</v>
      </c>
      <c r="I484">
        <v>0</v>
      </c>
    </row>
    <row r="485" spans="1:9" x14ac:dyDescent="0.25">
      <c r="A485" t="s">
        <v>39</v>
      </c>
      <c r="B485">
        <v>1190.99</v>
      </c>
      <c r="C485">
        <v>1176.73</v>
      </c>
      <c r="D485">
        <v>1127.75</v>
      </c>
      <c r="E485">
        <v>302.01400000000001</v>
      </c>
      <c r="F485">
        <v>0</v>
      </c>
      <c r="G485">
        <v>8.0727599999999997E-2</v>
      </c>
      <c r="H485">
        <v>1</v>
      </c>
      <c r="I485">
        <v>0</v>
      </c>
    </row>
    <row r="486" spans="1:9" x14ac:dyDescent="0.25">
      <c r="A486" t="s">
        <v>39</v>
      </c>
      <c r="B486">
        <v>1188.44</v>
      </c>
      <c r="C486">
        <v>1174.1300000000001</v>
      </c>
      <c r="D486">
        <v>1127.1600000000001</v>
      </c>
      <c r="E486">
        <v>301.75700000000001</v>
      </c>
      <c r="F486">
        <v>0</v>
      </c>
      <c r="G486">
        <v>8.0727599999999997E-2</v>
      </c>
      <c r="H486">
        <v>1</v>
      </c>
      <c r="I486">
        <v>0</v>
      </c>
    </row>
    <row r="487" spans="1:9" x14ac:dyDescent="0.25">
      <c r="A487" t="s">
        <v>39</v>
      </c>
      <c r="B487">
        <v>1186.68</v>
      </c>
      <c r="C487">
        <v>1172.1600000000001</v>
      </c>
      <c r="D487">
        <v>1127.1099999999999</v>
      </c>
      <c r="E487">
        <v>301.84899999999999</v>
      </c>
      <c r="F487">
        <v>0</v>
      </c>
      <c r="G487">
        <v>8.0727599999999997E-2</v>
      </c>
      <c r="H487">
        <v>1</v>
      </c>
      <c r="I487">
        <v>0</v>
      </c>
    </row>
    <row r="488" spans="1:9" x14ac:dyDescent="0.25">
      <c r="A488" t="s">
        <v>39</v>
      </c>
      <c r="B488">
        <v>1186.6500000000001</v>
      </c>
      <c r="C488">
        <v>1171.7</v>
      </c>
      <c r="D488">
        <v>1126.7</v>
      </c>
      <c r="E488">
        <v>301.87299999999999</v>
      </c>
      <c r="F488">
        <v>0</v>
      </c>
      <c r="G488">
        <v>8.0727599999999997E-2</v>
      </c>
      <c r="H488">
        <v>1</v>
      </c>
      <c r="I488">
        <v>0</v>
      </c>
    </row>
    <row r="489" spans="1:9" x14ac:dyDescent="0.25">
      <c r="A489" t="s">
        <v>39</v>
      </c>
      <c r="B489">
        <v>1186.72</v>
      </c>
      <c r="C489">
        <v>1172.03</v>
      </c>
      <c r="D489">
        <v>1126.96</v>
      </c>
      <c r="E489">
        <v>301.91500000000002</v>
      </c>
      <c r="F489">
        <v>0</v>
      </c>
      <c r="G489">
        <v>8.0727599999999997E-2</v>
      </c>
      <c r="H489">
        <v>1</v>
      </c>
      <c r="I489">
        <v>0</v>
      </c>
    </row>
    <row r="490" spans="1:9" x14ac:dyDescent="0.25">
      <c r="A490" t="s">
        <v>39</v>
      </c>
      <c r="B490">
        <v>1182.77</v>
      </c>
      <c r="C490">
        <v>1167.73</v>
      </c>
      <c r="D490">
        <v>1125.68</v>
      </c>
      <c r="E490">
        <v>301.839</v>
      </c>
      <c r="F490">
        <v>0</v>
      </c>
      <c r="G490">
        <v>7.2248400000000004E-2</v>
      </c>
      <c r="H490">
        <v>1</v>
      </c>
      <c r="I490">
        <v>0</v>
      </c>
    </row>
    <row r="491" spans="1:9" x14ac:dyDescent="0.25">
      <c r="A491" t="s">
        <v>39</v>
      </c>
      <c r="B491">
        <v>1183.27</v>
      </c>
      <c r="C491">
        <v>1169.6400000000001</v>
      </c>
      <c r="D491">
        <v>1127.1600000000001</v>
      </c>
      <c r="E491">
        <v>301.87599999999998</v>
      </c>
      <c r="F491">
        <v>0</v>
      </c>
      <c r="G491">
        <v>8.0727599999999997E-2</v>
      </c>
      <c r="H491">
        <v>1</v>
      </c>
      <c r="I491">
        <v>0</v>
      </c>
    </row>
    <row r="492" spans="1:9" x14ac:dyDescent="0.25">
      <c r="A492" t="s">
        <v>39</v>
      </c>
      <c r="B492">
        <v>1184.76</v>
      </c>
      <c r="C492">
        <v>1170.08</v>
      </c>
      <c r="D492">
        <v>1126.94</v>
      </c>
      <c r="E492">
        <v>301.92399999999998</v>
      </c>
      <c r="F492">
        <v>0</v>
      </c>
      <c r="G492">
        <v>9.8444199999999996E-3</v>
      </c>
      <c r="H492">
        <v>1</v>
      </c>
      <c r="I492">
        <v>0</v>
      </c>
    </row>
    <row r="493" spans="1:9" x14ac:dyDescent="0.25">
      <c r="A493" t="s">
        <v>39</v>
      </c>
      <c r="B493">
        <v>1190.33</v>
      </c>
      <c r="C493">
        <v>1175.44</v>
      </c>
      <c r="D493">
        <v>1126.99</v>
      </c>
      <c r="E493">
        <v>301.87599999999998</v>
      </c>
      <c r="F493">
        <v>0</v>
      </c>
      <c r="G493">
        <v>8.0727599999999997E-2</v>
      </c>
      <c r="H493">
        <v>1</v>
      </c>
      <c r="I493">
        <v>0</v>
      </c>
    </row>
    <row r="494" spans="1:9" x14ac:dyDescent="0.25">
      <c r="A494" t="s">
        <v>39</v>
      </c>
      <c r="B494">
        <v>1192.1300000000001</v>
      </c>
      <c r="C494">
        <v>1177</v>
      </c>
      <c r="D494">
        <v>1128.3900000000001</v>
      </c>
      <c r="E494">
        <v>301.70800000000003</v>
      </c>
      <c r="F494">
        <v>0</v>
      </c>
      <c r="G494">
        <v>8.0727599999999997E-2</v>
      </c>
      <c r="H494">
        <v>1</v>
      </c>
      <c r="I494">
        <v>0</v>
      </c>
    </row>
    <row r="495" spans="1:9" x14ac:dyDescent="0.25">
      <c r="A495" t="s">
        <v>39</v>
      </c>
      <c r="B495">
        <v>1189.02</v>
      </c>
      <c r="C495">
        <v>1174.07</v>
      </c>
      <c r="D495">
        <v>1128.7</v>
      </c>
      <c r="E495">
        <v>301.81099999999998</v>
      </c>
      <c r="F495">
        <v>0</v>
      </c>
      <c r="G495">
        <v>8.7240100000000001E-2</v>
      </c>
      <c r="H495">
        <v>1</v>
      </c>
      <c r="I495">
        <v>0</v>
      </c>
    </row>
    <row r="496" spans="1:9" x14ac:dyDescent="0.25">
      <c r="A496" t="s">
        <v>39</v>
      </c>
      <c r="B496">
        <v>1186.97</v>
      </c>
      <c r="C496">
        <v>1172.9100000000001</v>
      </c>
      <c r="D496">
        <v>1128.3499999999999</v>
      </c>
      <c r="E496">
        <v>301.82900000000001</v>
      </c>
      <c r="F496">
        <v>0</v>
      </c>
      <c r="G496">
        <v>8.7240100000000001E-2</v>
      </c>
      <c r="H496">
        <v>1</v>
      </c>
      <c r="I496">
        <v>0</v>
      </c>
    </row>
    <row r="497" spans="1:25" x14ac:dyDescent="0.25">
      <c r="A497" t="s">
        <v>39</v>
      </c>
      <c r="B497">
        <v>1182.26</v>
      </c>
      <c r="C497">
        <v>1167.01</v>
      </c>
      <c r="D497">
        <v>1126.08</v>
      </c>
      <c r="E497">
        <v>301.78699999999998</v>
      </c>
      <c r="F497">
        <v>0</v>
      </c>
      <c r="G497">
        <v>8.7240100000000001E-2</v>
      </c>
      <c r="H497">
        <v>1</v>
      </c>
      <c r="I497">
        <v>0</v>
      </c>
    </row>
    <row r="498" spans="1:25" x14ac:dyDescent="0.25">
      <c r="A498" t="s">
        <v>39</v>
      </c>
      <c r="B498">
        <v>1185.57</v>
      </c>
      <c r="C498">
        <v>1170.0899999999999</v>
      </c>
      <c r="D498">
        <v>1127.42</v>
      </c>
      <c r="E498">
        <v>302.01799999999997</v>
      </c>
      <c r="F498">
        <v>0</v>
      </c>
      <c r="G498">
        <v>8.7240100000000001E-2</v>
      </c>
      <c r="H498">
        <v>1</v>
      </c>
      <c r="I498">
        <v>0</v>
      </c>
    </row>
    <row r="499" spans="1:25" x14ac:dyDescent="0.25">
      <c r="A499" t="s">
        <v>39</v>
      </c>
      <c r="B499">
        <v>1189.76</v>
      </c>
      <c r="C499">
        <v>1174.4100000000001</v>
      </c>
      <c r="D499">
        <v>1125.98</v>
      </c>
      <c r="E499">
        <v>301.78199999999998</v>
      </c>
      <c r="F499">
        <v>0</v>
      </c>
      <c r="G499">
        <v>8.7240100000000001E-2</v>
      </c>
      <c r="H499">
        <v>1</v>
      </c>
      <c r="I499">
        <v>0</v>
      </c>
    </row>
    <row r="500" spans="1:25" x14ac:dyDescent="0.25">
      <c r="A500" t="s">
        <v>39</v>
      </c>
      <c r="B500">
        <v>1188.07</v>
      </c>
      <c r="C500">
        <v>1170.01</v>
      </c>
      <c r="D500">
        <v>1127.24</v>
      </c>
      <c r="E500">
        <v>302.005</v>
      </c>
      <c r="F500">
        <v>0</v>
      </c>
      <c r="G500">
        <v>8.7240100000000001E-2</v>
      </c>
      <c r="H500">
        <v>1</v>
      </c>
      <c r="I500">
        <v>0</v>
      </c>
    </row>
    <row r="501" spans="1:25" x14ac:dyDescent="0.25">
      <c r="A501" t="s">
        <v>39</v>
      </c>
      <c r="B501">
        <v>1183.99</v>
      </c>
      <c r="C501">
        <v>1169.74</v>
      </c>
      <c r="D501">
        <v>1127.48</v>
      </c>
      <c r="E501">
        <v>302.02600000000001</v>
      </c>
      <c r="F501">
        <v>0</v>
      </c>
      <c r="G501">
        <v>8.7240100000000001E-2</v>
      </c>
      <c r="H501">
        <v>1</v>
      </c>
      <c r="I501">
        <v>0</v>
      </c>
    </row>
    <row r="502" spans="1:25" x14ac:dyDescent="0.25">
      <c r="A502" t="s">
        <v>39</v>
      </c>
      <c r="B502">
        <v>1181.46</v>
      </c>
      <c r="C502">
        <v>1166.0899999999999</v>
      </c>
      <c r="D502">
        <v>1126.48</v>
      </c>
      <c r="E502">
        <v>301.846</v>
      </c>
      <c r="F502">
        <v>0</v>
      </c>
      <c r="G502">
        <v>8.7240100000000001E-2</v>
      </c>
      <c r="H502">
        <v>1</v>
      </c>
      <c r="I502">
        <v>0</v>
      </c>
    </row>
    <row r="503" spans="1:25" x14ac:dyDescent="0.25">
      <c r="A503" t="s">
        <v>39</v>
      </c>
      <c r="B503">
        <v>1184.0899999999999</v>
      </c>
      <c r="C503">
        <v>1168.6300000000001</v>
      </c>
      <c r="D503">
        <v>1125.4100000000001</v>
      </c>
      <c r="E503">
        <v>301.63299999999998</v>
      </c>
      <c r="F503">
        <v>0</v>
      </c>
      <c r="G503">
        <v>8.0727599999999997E-2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39</v>
      </c>
      <c r="B504">
        <v>1186.29</v>
      </c>
      <c r="C504">
        <v>1171.96</v>
      </c>
      <c r="D504">
        <v>1126.46</v>
      </c>
      <c r="E504">
        <v>301.91699999999997</v>
      </c>
      <c r="F504">
        <v>0</v>
      </c>
      <c r="G504">
        <v>8.0727599999999997E-2</v>
      </c>
      <c r="H504">
        <v>1</v>
      </c>
      <c r="I504">
        <v>0</v>
      </c>
      <c r="R504">
        <f>AVERAGE(B455:B504)</f>
        <v>1186.4891999999998</v>
      </c>
      <c r="S504">
        <f>AVERAGE(C455:C504)</f>
        <v>1171.5778</v>
      </c>
      <c r="U504">
        <f>_xlfn.VAR.P(B455:B504)</f>
        <v>16.771799360000003</v>
      </c>
      <c r="V504">
        <f>_xlfn.VAR.P(C455:C504)</f>
        <v>17.469641160000005</v>
      </c>
      <c r="X504">
        <f>1.96*SQRT(U504)/50</f>
        <v>0.16053727843884238</v>
      </c>
      <c r="Y504">
        <f>1.96*SQRT(V504)/50</f>
        <v>0.16384306330175352</v>
      </c>
    </row>
    <row r="505" spans="1:25" x14ac:dyDescent="0.25">
      <c r="A505" t="s">
        <v>38</v>
      </c>
      <c r="B505">
        <v>59432.758399999999</v>
      </c>
      <c r="C505" t="s">
        <v>36</v>
      </c>
    </row>
    <row r="506" spans="1:25" x14ac:dyDescent="0.25">
      <c r="A506" t="s">
        <v>40</v>
      </c>
      <c r="B506">
        <v>992.70100000000002</v>
      </c>
      <c r="C506">
        <v>984.48599999999999</v>
      </c>
      <c r="D506">
        <v>942.76900000000001</v>
      </c>
      <c r="E506">
        <v>108.65</v>
      </c>
      <c r="F506">
        <v>0</v>
      </c>
      <c r="G506">
        <v>8.0727599999999997E-2</v>
      </c>
      <c r="H506">
        <v>1</v>
      </c>
      <c r="I506">
        <v>0</v>
      </c>
    </row>
    <row r="507" spans="1:25" x14ac:dyDescent="0.25">
      <c r="A507" t="s">
        <v>40</v>
      </c>
      <c r="B507">
        <v>987.76</v>
      </c>
      <c r="C507">
        <v>979.24099999999999</v>
      </c>
      <c r="D507">
        <v>941.34299999999996</v>
      </c>
      <c r="E507">
        <v>108.571</v>
      </c>
      <c r="F507">
        <v>0</v>
      </c>
      <c r="G507">
        <v>8.0727599999999997E-2</v>
      </c>
      <c r="H507">
        <v>1</v>
      </c>
      <c r="I507">
        <v>0</v>
      </c>
    </row>
    <row r="508" spans="1:25" x14ac:dyDescent="0.25">
      <c r="A508" t="s">
        <v>40</v>
      </c>
      <c r="B508">
        <v>995.28399999999999</v>
      </c>
      <c r="C508">
        <v>986.79300000000001</v>
      </c>
      <c r="D508">
        <v>942.63900000000001</v>
      </c>
      <c r="E508">
        <v>108.55800000000001</v>
      </c>
      <c r="F508">
        <v>0</v>
      </c>
      <c r="G508">
        <v>8.0727599999999997E-2</v>
      </c>
      <c r="H508">
        <v>1</v>
      </c>
      <c r="I508">
        <v>0</v>
      </c>
    </row>
    <row r="509" spans="1:25" x14ac:dyDescent="0.25">
      <c r="A509" t="s">
        <v>40</v>
      </c>
      <c r="B509">
        <v>989.25800000000004</v>
      </c>
      <c r="C509">
        <v>981.30799999999999</v>
      </c>
      <c r="D509">
        <v>941.79399999999998</v>
      </c>
      <c r="E509">
        <v>108.435</v>
      </c>
      <c r="F509">
        <v>0</v>
      </c>
      <c r="G509">
        <v>8.0727599999999997E-2</v>
      </c>
      <c r="H509">
        <v>1</v>
      </c>
      <c r="I509">
        <v>0</v>
      </c>
    </row>
    <row r="510" spans="1:25" x14ac:dyDescent="0.25">
      <c r="A510" t="s">
        <v>40</v>
      </c>
      <c r="B510">
        <v>995.60900000000004</v>
      </c>
      <c r="C510">
        <v>987.73599999999999</v>
      </c>
      <c r="D510">
        <v>942.69399999999996</v>
      </c>
      <c r="E510">
        <v>108.56699999999999</v>
      </c>
      <c r="F510">
        <v>0</v>
      </c>
      <c r="G510">
        <v>8.0727599999999997E-2</v>
      </c>
      <c r="H510">
        <v>1</v>
      </c>
      <c r="I510">
        <v>0</v>
      </c>
    </row>
    <row r="511" spans="1:25" x14ac:dyDescent="0.25">
      <c r="A511" t="s">
        <v>40</v>
      </c>
      <c r="B511">
        <v>1002.56</v>
      </c>
      <c r="C511">
        <v>993.96799999999996</v>
      </c>
      <c r="D511">
        <v>943.93499999999995</v>
      </c>
      <c r="E511">
        <v>108.4</v>
      </c>
      <c r="F511">
        <v>0</v>
      </c>
      <c r="G511">
        <v>8.0727599999999997E-2</v>
      </c>
      <c r="H511">
        <v>1</v>
      </c>
      <c r="I511">
        <v>0</v>
      </c>
    </row>
    <row r="512" spans="1:25" x14ac:dyDescent="0.25">
      <c r="A512" t="s">
        <v>40</v>
      </c>
      <c r="B512">
        <v>986.697</v>
      </c>
      <c r="C512">
        <v>977.72199999999998</v>
      </c>
      <c r="D512">
        <v>941.28800000000001</v>
      </c>
      <c r="E512">
        <v>108.48</v>
      </c>
      <c r="F512">
        <v>0</v>
      </c>
      <c r="G512">
        <v>8.0727599999999997E-2</v>
      </c>
      <c r="H512">
        <v>1</v>
      </c>
      <c r="I512">
        <v>0</v>
      </c>
    </row>
    <row r="513" spans="1:9" x14ac:dyDescent="0.25">
      <c r="A513" t="s">
        <v>40</v>
      </c>
      <c r="B513">
        <v>993.49</v>
      </c>
      <c r="C513">
        <v>985.05799999999999</v>
      </c>
      <c r="D513">
        <v>942.49400000000003</v>
      </c>
      <c r="E513">
        <v>108.599</v>
      </c>
      <c r="F513">
        <v>0</v>
      </c>
      <c r="G513">
        <v>8.0727599999999997E-2</v>
      </c>
      <c r="H513">
        <v>1</v>
      </c>
      <c r="I513">
        <v>0</v>
      </c>
    </row>
    <row r="514" spans="1:9" x14ac:dyDescent="0.25">
      <c r="A514" t="s">
        <v>40</v>
      </c>
      <c r="B514">
        <v>997.67700000000002</v>
      </c>
      <c r="C514">
        <v>989.33699999999999</v>
      </c>
      <c r="D514">
        <v>943.30899999999997</v>
      </c>
      <c r="E514">
        <v>108.47</v>
      </c>
      <c r="F514">
        <v>0</v>
      </c>
      <c r="G514">
        <v>8.0727599999999997E-2</v>
      </c>
      <c r="H514">
        <v>1</v>
      </c>
      <c r="I514">
        <v>0</v>
      </c>
    </row>
    <row r="515" spans="1:9" x14ac:dyDescent="0.25">
      <c r="A515" t="s">
        <v>40</v>
      </c>
      <c r="B515">
        <v>996.78</v>
      </c>
      <c r="C515">
        <v>988.04499999999996</v>
      </c>
      <c r="D515">
        <v>943.30499999999995</v>
      </c>
      <c r="E515">
        <v>108.55200000000001</v>
      </c>
      <c r="F515">
        <v>0</v>
      </c>
      <c r="G515">
        <v>8.0727599999999997E-2</v>
      </c>
      <c r="H515">
        <v>1</v>
      </c>
      <c r="I515">
        <v>0</v>
      </c>
    </row>
    <row r="516" spans="1:9" x14ac:dyDescent="0.25">
      <c r="A516" t="s">
        <v>40</v>
      </c>
      <c r="B516">
        <v>987.5</v>
      </c>
      <c r="C516">
        <v>978.64700000000005</v>
      </c>
      <c r="D516">
        <v>941.46400000000006</v>
      </c>
      <c r="E516">
        <v>108.504</v>
      </c>
      <c r="F516">
        <v>0</v>
      </c>
      <c r="G516">
        <v>8.0727599999999997E-2</v>
      </c>
      <c r="H516">
        <v>1</v>
      </c>
      <c r="I516">
        <v>0</v>
      </c>
    </row>
    <row r="517" spans="1:9" x14ac:dyDescent="0.25">
      <c r="A517" t="s">
        <v>40</v>
      </c>
      <c r="B517">
        <v>991.26199999999994</v>
      </c>
      <c r="C517">
        <v>983.16700000000003</v>
      </c>
      <c r="D517">
        <v>941.94899999999996</v>
      </c>
      <c r="E517">
        <v>108.43</v>
      </c>
      <c r="F517">
        <v>0</v>
      </c>
      <c r="G517">
        <v>8.0727599999999997E-2</v>
      </c>
      <c r="H517">
        <v>1</v>
      </c>
      <c r="I517">
        <v>0</v>
      </c>
    </row>
    <row r="518" spans="1:9" x14ac:dyDescent="0.25">
      <c r="A518" t="s">
        <v>40</v>
      </c>
      <c r="B518">
        <v>990.06</v>
      </c>
      <c r="C518">
        <v>981.67200000000003</v>
      </c>
      <c r="D518">
        <v>941.87800000000004</v>
      </c>
      <c r="E518">
        <v>108.544</v>
      </c>
      <c r="F518">
        <v>0</v>
      </c>
      <c r="G518">
        <v>8.0727599999999997E-2</v>
      </c>
      <c r="H518">
        <v>1</v>
      </c>
      <c r="I518">
        <v>0</v>
      </c>
    </row>
    <row r="519" spans="1:9" x14ac:dyDescent="0.25">
      <c r="A519" t="s">
        <v>40</v>
      </c>
      <c r="B519">
        <v>995.00400000000002</v>
      </c>
      <c r="C519">
        <v>986.27</v>
      </c>
      <c r="D519">
        <v>942.702</v>
      </c>
      <c r="E519">
        <v>108.521</v>
      </c>
      <c r="F519">
        <v>0</v>
      </c>
      <c r="G519">
        <v>8.0727599999999997E-2</v>
      </c>
      <c r="H519">
        <v>1</v>
      </c>
      <c r="I519">
        <v>0</v>
      </c>
    </row>
    <row r="520" spans="1:9" x14ac:dyDescent="0.25">
      <c r="A520" t="s">
        <v>40</v>
      </c>
      <c r="B520">
        <v>1007.96</v>
      </c>
      <c r="C520">
        <v>999.83500000000004</v>
      </c>
      <c r="D520">
        <v>943.26499999999999</v>
      </c>
      <c r="E520">
        <v>108.52800000000001</v>
      </c>
      <c r="F520">
        <v>0</v>
      </c>
      <c r="G520">
        <v>8.0727599999999997E-2</v>
      </c>
      <c r="H520">
        <v>1</v>
      </c>
      <c r="I520">
        <v>0</v>
      </c>
    </row>
    <row r="521" spans="1:9" x14ac:dyDescent="0.25">
      <c r="A521" t="s">
        <v>40</v>
      </c>
      <c r="B521">
        <v>990.92899999999997</v>
      </c>
      <c r="C521">
        <v>981.88699999999994</v>
      </c>
      <c r="D521">
        <v>941.37300000000005</v>
      </c>
      <c r="E521">
        <v>108.69799999999999</v>
      </c>
      <c r="F521">
        <v>0</v>
      </c>
      <c r="G521">
        <v>8.0727599999999997E-2</v>
      </c>
      <c r="H521">
        <v>1</v>
      </c>
      <c r="I521">
        <v>0</v>
      </c>
    </row>
    <row r="522" spans="1:9" x14ac:dyDescent="0.25">
      <c r="A522" t="s">
        <v>40</v>
      </c>
      <c r="B522">
        <v>990.87599999999998</v>
      </c>
      <c r="C522">
        <v>982.35400000000004</v>
      </c>
      <c r="D522">
        <v>941.52</v>
      </c>
      <c r="E522">
        <v>108.461</v>
      </c>
      <c r="F522">
        <v>0</v>
      </c>
      <c r="G522">
        <v>8.0727599999999997E-2</v>
      </c>
      <c r="H522">
        <v>1</v>
      </c>
      <c r="I522">
        <v>0</v>
      </c>
    </row>
    <row r="523" spans="1:9" x14ac:dyDescent="0.25">
      <c r="A523" t="s">
        <v>40</v>
      </c>
      <c r="B523">
        <v>988.96799999999996</v>
      </c>
      <c r="C523">
        <v>980.08500000000004</v>
      </c>
      <c r="D523">
        <v>941.26199999999994</v>
      </c>
      <c r="E523">
        <v>108.742</v>
      </c>
      <c r="F523">
        <v>0</v>
      </c>
      <c r="G523">
        <v>8.0727599999999997E-2</v>
      </c>
      <c r="H523">
        <v>1</v>
      </c>
      <c r="I523">
        <v>0</v>
      </c>
    </row>
    <row r="524" spans="1:9" x14ac:dyDescent="0.25">
      <c r="A524" t="s">
        <v>40</v>
      </c>
      <c r="B524">
        <v>990.66200000000003</v>
      </c>
      <c r="C524">
        <v>982.48099999999999</v>
      </c>
      <c r="D524">
        <v>941.62</v>
      </c>
      <c r="E524">
        <v>108.544</v>
      </c>
      <c r="F524">
        <v>0</v>
      </c>
      <c r="G524">
        <v>8.0727599999999997E-2</v>
      </c>
      <c r="H524">
        <v>1</v>
      </c>
      <c r="I524">
        <v>0</v>
      </c>
    </row>
    <row r="525" spans="1:9" x14ac:dyDescent="0.25">
      <c r="A525" t="s">
        <v>40</v>
      </c>
      <c r="B525">
        <v>992.74300000000005</v>
      </c>
      <c r="C525">
        <v>983.98400000000004</v>
      </c>
      <c r="D525">
        <v>942.28099999999995</v>
      </c>
      <c r="E525">
        <v>108.514</v>
      </c>
      <c r="F525">
        <v>0</v>
      </c>
      <c r="G525">
        <v>8.0727599999999997E-2</v>
      </c>
      <c r="H525">
        <v>1</v>
      </c>
      <c r="I525">
        <v>0</v>
      </c>
    </row>
    <row r="526" spans="1:9" x14ac:dyDescent="0.25">
      <c r="A526" t="s">
        <v>40</v>
      </c>
      <c r="B526">
        <v>991.697</v>
      </c>
      <c r="C526">
        <v>983.10699999999997</v>
      </c>
      <c r="D526">
        <v>942.06200000000001</v>
      </c>
      <c r="E526">
        <v>108.486</v>
      </c>
      <c r="F526">
        <v>0</v>
      </c>
      <c r="G526">
        <v>8.0727599999999997E-2</v>
      </c>
      <c r="H526">
        <v>1</v>
      </c>
      <c r="I526">
        <v>0</v>
      </c>
    </row>
    <row r="527" spans="1:9" x14ac:dyDescent="0.25">
      <c r="A527" t="s">
        <v>40</v>
      </c>
      <c r="B527">
        <v>981.40200000000004</v>
      </c>
      <c r="C527">
        <v>973.04100000000005</v>
      </c>
      <c r="D527">
        <v>940.65300000000002</v>
      </c>
      <c r="E527">
        <v>108.491</v>
      </c>
      <c r="F527">
        <v>0</v>
      </c>
      <c r="G527">
        <v>8.0727599999999997E-2</v>
      </c>
      <c r="H527">
        <v>1</v>
      </c>
      <c r="I527">
        <v>0</v>
      </c>
    </row>
    <row r="528" spans="1:9" x14ac:dyDescent="0.25">
      <c r="A528" t="s">
        <v>40</v>
      </c>
      <c r="B528">
        <v>981.22400000000005</v>
      </c>
      <c r="C528">
        <v>972.97799999999995</v>
      </c>
      <c r="D528">
        <v>940.10900000000004</v>
      </c>
      <c r="E528">
        <v>108.706</v>
      </c>
      <c r="F528">
        <v>0</v>
      </c>
      <c r="G528">
        <v>8.0727599999999997E-2</v>
      </c>
      <c r="H528">
        <v>1</v>
      </c>
      <c r="I528">
        <v>0</v>
      </c>
    </row>
    <row r="529" spans="1:9" x14ac:dyDescent="0.25">
      <c r="A529" t="s">
        <v>40</v>
      </c>
      <c r="B529">
        <v>984.44100000000003</v>
      </c>
      <c r="C529">
        <v>975.74199999999996</v>
      </c>
      <c r="D529">
        <v>940.56399999999996</v>
      </c>
      <c r="E529">
        <v>108.505</v>
      </c>
      <c r="F529">
        <v>0</v>
      </c>
      <c r="G529">
        <v>8.0727599999999997E-2</v>
      </c>
      <c r="H529">
        <v>1</v>
      </c>
      <c r="I529">
        <v>0</v>
      </c>
    </row>
    <row r="530" spans="1:9" x14ac:dyDescent="0.25">
      <c r="A530" t="s">
        <v>40</v>
      </c>
      <c r="B530">
        <v>978.18499999999995</v>
      </c>
      <c r="C530">
        <v>969.66099999999994</v>
      </c>
      <c r="D530">
        <v>939.77499999999998</v>
      </c>
      <c r="E530">
        <v>108.54900000000001</v>
      </c>
      <c r="F530">
        <v>0</v>
      </c>
      <c r="G530">
        <v>8.0727599999999997E-2</v>
      </c>
      <c r="H530">
        <v>1</v>
      </c>
      <c r="I530">
        <v>0</v>
      </c>
    </row>
    <row r="531" spans="1:9" x14ac:dyDescent="0.25">
      <c r="A531" t="s">
        <v>40</v>
      </c>
      <c r="B531">
        <v>985.327</v>
      </c>
      <c r="C531">
        <v>977.351</v>
      </c>
      <c r="D531">
        <v>941.10199999999998</v>
      </c>
      <c r="E531">
        <v>108.55800000000001</v>
      </c>
      <c r="F531">
        <v>0</v>
      </c>
      <c r="G531">
        <v>8.0727599999999997E-2</v>
      </c>
      <c r="H531">
        <v>1</v>
      </c>
      <c r="I531">
        <v>0</v>
      </c>
    </row>
    <row r="532" spans="1:9" x14ac:dyDescent="0.25">
      <c r="A532" t="s">
        <v>40</v>
      </c>
      <c r="B532">
        <v>980.04200000000003</v>
      </c>
      <c r="C532">
        <v>972.04100000000005</v>
      </c>
      <c r="D532">
        <v>939.73199999999997</v>
      </c>
      <c r="E532">
        <v>108.58</v>
      </c>
      <c r="F532">
        <v>0</v>
      </c>
      <c r="G532">
        <v>8.0727599999999997E-2</v>
      </c>
      <c r="H532">
        <v>1</v>
      </c>
      <c r="I532">
        <v>0</v>
      </c>
    </row>
    <row r="533" spans="1:9" x14ac:dyDescent="0.25">
      <c r="A533" t="s">
        <v>40</v>
      </c>
      <c r="B533">
        <v>978.31</v>
      </c>
      <c r="C533">
        <v>969.73800000000006</v>
      </c>
      <c r="D533">
        <v>939.53200000000004</v>
      </c>
      <c r="E533">
        <v>108.56399999999999</v>
      </c>
      <c r="F533">
        <v>0</v>
      </c>
      <c r="G533">
        <v>8.0727599999999997E-2</v>
      </c>
      <c r="H533">
        <v>1</v>
      </c>
      <c r="I533">
        <v>0</v>
      </c>
    </row>
    <row r="534" spans="1:9" x14ac:dyDescent="0.25">
      <c r="A534" t="s">
        <v>40</v>
      </c>
      <c r="B534">
        <v>979.12599999999998</v>
      </c>
      <c r="C534">
        <v>970.55100000000004</v>
      </c>
      <c r="D534">
        <v>940.01400000000001</v>
      </c>
      <c r="E534">
        <v>108.66</v>
      </c>
      <c r="F534">
        <v>0</v>
      </c>
      <c r="G534">
        <v>8.0727599999999997E-2</v>
      </c>
      <c r="H534">
        <v>1</v>
      </c>
      <c r="I534">
        <v>0</v>
      </c>
    </row>
    <row r="535" spans="1:9" x14ac:dyDescent="0.25">
      <c r="A535" t="s">
        <v>40</v>
      </c>
      <c r="B535">
        <v>979.18</v>
      </c>
      <c r="C535">
        <v>970.57500000000005</v>
      </c>
      <c r="D535">
        <v>939.74900000000002</v>
      </c>
      <c r="E535">
        <v>108.511</v>
      </c>
      <c r="F535">
        <v>0</v>
      </c>
      <c r="G535">
        <v>8.0727599999999997E-2</v>
      </c>
      <c r="H535">
        <v>1</v>
      </c>
      <c r="I535">
        <v>0</v>
      </c>
    </row>
    <row r="536" spans="1:9" x14ac:dyDescent="0.25">
      <c r="A536" t="s">
        <v>40</v>
      </c>
      <c r="B536">
        <v>982.96799999999996</v>
      </c>
      <c r="C536">
        <v>974.17399999999998</v>
      </c>
      <c r="D536">
        <v>940.73900000000003</v>
      </c>
      <c r="E536">
        <v>108.517</v>
      </c>
      <c r="F536">
        <v>0</v>
      </c>
      <c r="G536">
        <v>8.0727599999999997E-2</v>
      </c>
      <c r="H536">
        <v>1</v>
      </c>
      <c r="I536">
        <v>0</v>
      </c>
    </row>
    <row r="537" spans="1:9" x14ac:dyDescent="0.25">
      <c r="A537" t="s">
        <v>40</v>
      </c>
      <c r="B537">
        <v>978.928</v>
      </c>
      <c r="C537">
        <v>970.97400000000005</v>
      </c>
      <c r="D537">
        <v>939.81500000000005</v>
      </c>
      <c r="E537">
        <v>108.583</v>
      </c>
      <c r="F537">
        <v>0</v>
      </c>
      <c r="G537">
        <v>8.0727599999999997E-2</v>
      </c>
      <c r="H537">
        <v>1</v>
      </c>
      <c r="I537">
        <v>0</v>
      </c>
    </row>
    <row r="538" spans="1:9" x14ac:dyDescent="0.25">
      <c r="A538" t="s">
        <v>40</v>
      </c>
      <c r="B538">
        <v>977.48199999999997</v>
      </c>
      <c r="C538">
        <v>969.61900000000003</v>
      </c>
      <c r="D538">
        <v>939.11300000000006</v>
      </c>
      <c r="E538">
        <v>108.646</v>
      </c>
      <c r="F538">
        <v>0</v>
      </c>
      <c r="G538">
        <v>8.0727599999999997E-2</v>
      </c>
      <c r="H538">
        <v>1</v>
      </c>
      <c r="I538">
        <v>0</v>
      </c>
    </row>
    <row r="539" spans="1:9" x14ac:dyDescent="0.25">
      <c r="A539" t="s">
        <v>40</v>
      </c>
      <c r="B539">
        <v>966.52</v>
      </c>
      <c r="C539">
        <v>958.22699999999998</v>
      </c>
      <c r="D539">
        <v>937.38499999999999</v>
      </c>
      <c r="E539">
        <v>108.554</v>
      </c>
      <c r="F539">
        <v>0</v>
      </c>
      <c r="G539">
        <v>8.0727599999999997E-2</v>
      </c>
      <c r="H539">
        <v>1</v>
      </c>
      <c r="I539">
        <v>0</v>
      </c>
    </row>
    <row r="540" spans="1:9" x14ac:dyDescent="0.25">
      <c r="A540" t="s">
        <v>40</v>
      </c>
      <c r="B540">
        <v>979.32100000000003</v>
      </c>
      <c r="C540">
        <v>971.077</v>
      </c>
      <c r="D540">
        <v>939.90700000000004</v>
      </c>
      <c r="E540">
        <v>108.571</v>
      </c>
      <c r="F540">
        <v>0</v>
      </c>
      <c r="G540">
        <v>8.0727599999999997E-2</v>
      </c>
      <c r="H540">
        <v>1</v>
      </c>
      <c r="I540">
        <v>0</v>
      </c>
    </row>
    <row r="541" spans="1:9" x14ac:dyDescent="0.25">
      <c r="A541" t="s">
        <v>40</v>
      </c>
      <c r="B541">
        <v>982.41</v>
      </c>
      <c r="C541">
        <v>973.22699999999998</v>
      </c>
      <c r="D541">
        <v>940.31399999999996</v>
      </c>
      <c r="E541">
        <v>108.514</v>
      </c>
      <c r="F541">
        <v>0</v>
      </c>
      <c r="G541">
        <v>8.0727599999999997E-2</v>
      </c>
      <c r="H541">
        <v>1</v>
      </c>
      <c r="I541">
        <v>0</v>
      </c>
    </row>
    <row r="542" spans="1:9" x14ac:dyDescent="0.25">
      <c r="A542" t="s">
        <v>40</v>
      </c>
      <c r="B542">
        <v>983.09699999999998</v>
      </c>
      <c r="C542">
        <v>974.72</v>
      </c>
      <c r="D542">
        <v>940.34100000000001</v>
      </c>
      <c r="E542">
        <v>108.515</v>
      </c>
      <c r="F542">
        <v>0</v>
      </c>
      <c r="G542">
        <v>8.0727599999999997E-2</v>
      </c>
      <c r="H542">
        <v>1</v>
      </c>
      <c r="I542">
        <v>0</v>
      </c>
    </row>
    <row r="543" spans="1:9" x14ac:dyDescent="0.25">
      <c r="A543" t="s">
        <v>40</v>
      </c>
      <c r="B543">
        <v>973.72299999999996</v>
      </c>
      <c r="C543">
        <v>965.30100000000004</v>
      </c>
      <c r="D543">
        <v>938.94</v>
      </c>
      <c r="E543">
        <v>108.53</v>
      </c>
      <c r="F543">
        <v>0</v>
      </c>
      <c r="G543">
        <v>8.0727599999999997E-2</v>
      </c>
      <c r="H543">
        <v>1</v>
      </c>
      <c r="I543">
        <v>0</v>
      </c>
    </row>
    <row r="544" spans="1:9" x14ac:dyDescent="0.25">
      <c r="A544" t="s">
        <v>40</v>
      </c>
      <c r="B544">
        <v>965.44899999999996</v>
      </c>
      <c r="C544">
        <v>957.01700000000005</v>
      </c>
      <c r="D544">
        <v>937.32600000000002</v>
      </c>
      <c r="E544">
        <v>108.51900000000001</v>
      </c>
      <c r="F544">
        <v>0</v>
      </c>
      <c r="G544">
        <v>8.0727599999999997E-2</v>
      </c>
      <c r="H544">
        <v>1</v>
      </c>
      <c r="I544">
        <v>0</v>
      </c>
    </row>
    <row r="545" spans="1:25" x14ac:dyDescent="0.25">
      <c r="A545" t="s">
        <v>40</v>
      </c>
      <c r="B545">
        <v>973.16</v>
      </c>
      <c r="C545">
        <v>965.24599999999998</v>
      </c>
      <c r="D545">
        <v>938.79600000000005</v>
      </c>
      <c r="E545">
        <v>108.62</v>
      </c>
      <c r="F545">
        <v>0</v>
      </c>
      <c r="G545">
        <v>8.0727599999999997E-2</v>
      </c>
      <c r="H545">
        <v>1</v>
      </c>
      <c r="I545">
        <v>0</v>
      </c>
    </row>
    <row r="546" spans="1:25" x14ac:dyDescent="0.25">
      <c r="A546" t="s">
        <v>40</v>
      </c>
      <c r="B546">
        <v>982.41800000000001</v>
      </c>
      <c r="C546">
        <v>974.35900000000004</v>
      </c>
      <c r="D546">
        <v>940.40200000000004</v>
      </c>
      <c r="E546">
        <v>108.532</v>
      </c>
      <c r="F546">
        <v>0</v>
      </c>
      <c r="G546">
        <v>8.0727599999999997E-2</v>
      </c>
      <c r="H546">
        <v>1</v>
      </c>
      <c r="I546">
        <v>0</v>
      </c>
    </row>
    <row r="547" spans="1:25" x14ac:dyDescent="0.25">
      <c r="A547" t="s">
        <v>40</v>
      </c>
      <c r="B547">
        <v>980.24800000000005</v>
      </c>
      <c r="C547">
        <v>971.97900000000004</v>
      </c>
      <c r="D547">
        <v>939.96299999999997</v>
      </c>
      <c r="E547">
        <v>108.64</v>
      </c>
      <c r="F547">
        <v>0</v>
      </c>
      <c r="G547">
        <v>8.0727599999999997E-2</v>
      </c>
      <c r="H547">
        <v>1</v>
      </c>
      <c r="I547">
        <v>0</v>
      </c>
    </row>
    <row r="548" spans="1:25" x14ac:dyDescent="0.25">
      <c r="A548" t="s">
        <v>40</v>
      </c>
      <c r="B548">
        <v>984.46100000000001</v>
      </c>
      <c r="C548">
        <v>976.17600000000004</v>
      </c>
      <c r="D548">
        <v>940.62</v>
      </c>
      <c r="E548">
        <v>108.43</v>
      </c>
      <c r="F548">
        <v>0</v>
      </c>
      <c r="G548">
        <v>8.0727599999999997E-2</v>
      </c>
      <c r="H548">
        <v>1</v>
      </c>
      <c r="I548">
        <v>0</v>
      </c>
    </row>
    <row r="549" spans="1:25" x14ac:dyDescent="0.25">
      <c r="A549" t="s">
        <v>40</v>
      </c>
      <c r="B549">
        <v>982.12900000000002</v>
      </c>
      <c r="C549">
        <v>973.44500000000005</v>
      </c>
      <c r="D549">
        <v>940.10500000000002</v>
      </c>
      <c r="E549">
        <v>108.515</v>
      </c>
      <c r="F549">
        <v>0</v>
      </c>
      <c r="G549">
        <v>8.0727599999999997E-2</v>
      </c>
      <c r="H549">
        <v>1</v>
      </c>
      <c r="I549">
        <v>0</v>
      </c>
    </row>
    <row r="550" spans="1:25" x14ac:dyDescent="0.25">
      <c r="A550" t="s">
        <v>40</v>
      </c>
      <c r="B550">
        <v>978.41399999999999</v>
      </c>
      <c r="C550">
        <v>970.13300000000004</v>
      </c>
      <c r="D550">
        <v>939.82500000000005</v>
      </c>
      <c r="E550">
        <v>108.697</v>
      </c>
      <c r="F550">
        <v>0</v>
      </c>
      <c r="G550">
        <v>8.0727599999999997E-2</v>
      </c>
      <c r="H550">
        <v>1</v>
      </c>
      <c r="I550">
        <v>0</v>
      </c>
    </row>
    <row r="551" spans="1:25" x14ac:dyDescent="0.25">
      <c r="A551" t="s">
        <v>40</v>
      </c>
      <c r="B551">
        <v>976.3</v>
      </c>
      <c r="C551">
        <v>968.27700000000004</v>
      </c>
      <c r="D551">
        <v>939.38</v>
      </c>
      <c r="E551">
        <v>108.408</v>
      </c>
      <c r="F551">
        <v>0</v>
      </c>
      <c r="G551">
        <v>8.0727599999999997E-2</v>
      </c>
      <c r="H551">
        <v>1</v>
      </c>
      <c r="I551">
        <v>0</v>
      </c>
    </row>
    <row r="552" spans="1:25" x14ac:dyDescent="0.25">
      <c r="A552" t="s">
        <v>40</v>
      </c>
      <c r="B552">
        <v>977.15</v>
      </c>
      <c r="C552">
        <v>968.56600000000003</v>
      </c>
      <c r="D552">
        <v>939.59799999999996</v>
      </c>
      <c r="E552">
        <v>108.554</v>
      </c>
      <c r="F552">
        <v>0</v>
      </c>
      <c r="G552">
        <v>8.0727599999999997E-2</v>
      </c>
      <c r="H552">
        <v>1</v>
      </c>
      <c r="I552">
        <v>0</v>
      </c>
    </row>
    <row r="553" spans="1:25" x14ac:dyDescent="0.25">
      <c r="A553" t="s">
        <v>40</v>
      </c>
      <c r="B553">
        <v>985.44600000000003</v>
      </c>
      <c r="C553">
        <v>977.06100000000004</v>
      </c>
      <c r="D553">
        <v>940.43</v>
      </c>
      <c r="E553">
        <v>108.55500000000001</v>
      </c>
      <c r="F553">
        <v>0</v>
      </c>
      <c r="G553">
        <v>8.0727599999999997E-2</v>
      </c>
      <c r="H553">
        <v>1</v>
      </c>
      <c r="I553">
        <v>0</v>
      </c>
    </row>
    <row r="554" spans="1:25" x14ac:dyDescent="0.25">
      <c r="A554" t="s">
        <v>40</v>
      </c>
      <c r="B554">
        <v>977.35</v>
      </c>
      <c r="C554">
        <v>968.78200000000004</v>
      </c>
      <c r="D554">
        <v>939.50199999999995</v>
      </c>
      <c r="E554">
        <v>108.655</v>
      </c>
      <c r="F554">
        <v>0</v>
      </c>
      <c r="G554">
        <v>8.0727599999999997E-2</v>
      </c>
      <c r="H554">
        <v>1</v>
      </c>
      <c r="I554">
        <v>0</v>
      </c>
    </row>
    <row r="555" spans="1:25" x14ac:dyDescent="0.25">
      <c r="A555" t="s">
        <v>40</v>
      </c>
      <c r="B555">
        <v>981.09</v>
      </c>
      <c r="C555">
        <v>972.38199999999995</v>
      </c>
      <c r="D555">
        <v>940.08900000000006</v>
      </c>
      <c r="E555">
        <v>108.548</v>
      </c>
      <c r="F555">
        <v>0</v>
      </c>
      <c r="G555">
        <v>8.0727599999999997E-2</v>
      </c>
      <c r="H555">
        <v>1</v>
      </c>
      <c r="I555">
        <v>0</v>
      </c>
    </row>
    <row r="556" spans="1:25" x14ac:dyDescent="0.25">
      <c r="A556" t="s">
        <v>40</v>
      </c>
      <c r="B556">
        <v>968.53300000000002</v>
      </c>
      <c r="C556">
        <v>960.58500000000004</v>
      </c>
      <c r="D556">
        <v>938.03200000000004</v>
      </c>
      <c r="E556">
        <v>108.503</v>
      </c>
      <c r="F556">
        <v>0</v>
      </c>
      <c r="G556">
        <v>8.0727599999999997E-2</v>
      </c>
      <c r="H556">
        <v>1</v>
      </c>
      <c r="I556">
        <v>0</v>
      </c>
    </row>
    <row r="557" spans="1:25" x14ac:dyDescent="0.25">
      <c r="A557" t="s">
        <v>40</v>
      </c>
      <c r="B557">
        <v>968.08600000000001</v>
      </c>
      <c r="C557">
        <v>959.88699999999994</v>
      </c>
      <c r="D557">
        <v>937.82</v>
      </c>
      <c r="E557">
        <v>108.559</v>
      </c>
      <c r="F557">
        <v>0</v>
      </c>
      <c r="G557">
        <v>8.0727599999999997E-2</v>
      </c>
      <c r="H557">
        <v>1</v>
      </c>
      <c r="I557">
        <v>0</v>
      </c>
    </row>
    <row r="558" spans="1:25" x14ac:dyDescent="0.25">
      <c r="A558" t="s">
        <v>40</v>
      </c>
      <c r="B558">
        <v>968.24400000000003</v>
      </c>
      <c r="C558">
        <v>960.05499999999995</v>
      </c>
      <c r="D558">
        <v>937.79200000000003</v>
      </c>
      <c r="E558">
        <v>108.639</v>
      </c>
      <c r="F558">
        <v>0</v>
      </c>
      <c r="G558">
        <v>8.0727599999999997E-2</v>
      </c>
      <c r="H558">
        <v>1</v>
      </c>
      <c r="I558">
        <v>0</v>
      </c>
    </row>
    <row r="559" spans="1:25" x14ac:dyDescent="0.25">
      <c r="A559" t="s">
        <v>40</v>
      </c>
      <c r="B559">
        <v>983.35799999999995</v>
      </c>
      <c r="C559">
        <v>975.14099999999996</v>
      </c>
      <c r="D559">
        <v>940.42600000000004</v>
      </c>
      <c r="E559">
        <v>108.512</v>
      </c>
      <c r="F559">
        <v>0</v>
      </c>
      <c r="G559">
        <v>8.0727599999999997E-2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40</v>
      </c>
      <c r="B560">
        <v>981.91200000000003</v>
      </c>
      <c r="C560">
        <v>973.79300000000001</v>
      </c>
      <c r="D560">
        <v>940.25900000000001</v>
      </c>
      <c r="E560">
        <v>108.444</v>
      </c>
      <c r="F560">
        <v>0</v>
      </c>
      <c r="G560">
        <v>8.0727599999999997E-2</v>
      </c>
      <c r="H560">
        <v>1</v>
      </c>
      <c r="I560">
        <v>0</v>
      </c>
      <c r="R560">
        <f>AVERAGE(B511:B560)</f>
        <v>983.2059800000003</v>
      </c>
      <c r="S560">
        <f>AVERAGE(C511:C560)</f>
        <v>974.79</v>
      </c>
      <c r="U560">
        <f>_xlfn.VAR.P(B511:B560)</f>
        <v>78.563339019600051</v>
      </c>
      <c r="V560">
        <f>_xlfn.VAR.P(C511:C560)</f>
        <v>77.02160343999995</v>
      </c>
      <c r="X560">
        <f>1.96*SQRT(U560)/50</f>
        <v>0.34745297418654836</v>
      </c>
      <c r="Y560">
        <f>1.96*SQRT(V560)/50</f>
        <v>0.34402685463498556</v>
      </c>
    </row>
    <row r="561" spans="1:9" x14ac:dyDescent="0.25">
      <c r="A561" t="s">
        <v>40</v>
      </c>
      <c r="B561">
        <v>49277.248500000002</v>
      </c>
      <c r="C561" t="s">
        <v>36</v>
      </c>
    </row>
    <row r="562" spans="1:9" x14ac:dyDescent="0.25">
      <c r="A562" t="s">
        <v>89</v>
      </c>
      <c r="B562">
        <v>1933.39</v>
      </c>
      <c r="C562">
        <v>1919.55</v>
      </c>
      <c r="D562">
        <v>1878.02</v>
      </c>
      <c r="E562">
        <v>1040.3699999999999</v>
      </c>
      <c r="F562">
        <v>0</v>
      </c>
      <c r="G562">
        <v>1.29321E-2</v>
      </c>
      <c r="H562">
        <v>0.98073299999999997</v>
      </c>
      <c r="I562">
        <v>0</v>
      </c>
    </row>
    <row r="563" spans="1:9" x14ac:dyDescent="0.25">
      <c r="A563" t="s">
        <v>89</v>
      </c>
      <c r="B563">
        <v>1933.89</v>
      </c>
      <c r="C563">
        <v>1918.94</v>
      </c>
      <c r="D563">
        <v>1878.08</v>
      </c>
      <c r="E563">
        <v>1040.3800000000001</v>
      </c>
      <c r="F563">
        <v>0</v>
      </c>
      <c r="G563">
        <v>1.1146700000000001E-2</v>
      </c>
      <c r="H563">
        <v>0.98059399999999997</v>
      </c>
      <c r="I563">
        <v>0</v>
      </c>
    </row>
    <row r="564" spans="1:9" x14ac:dyDescent="0.25">
      <c r="A564" t="s">
        <v>89</v>
      </c>
      <c r="B564">
        <v>1925.68</v>
      </c>
      <c r="C564">
        <v>1911.38</v>
      </c>
      <c r="D564">
        <v>1876.81</v>
      </c>
      <c r="E564">
        <v>1040.27</v>
      </c>
      <c r="F564">
        <v>0</v>
      </c>
      <c r="G564">
        <v>1.08705E-2</v>
      </c>
      <c r="H564">
        <v>0.99307999999999996</v>
      </c>
      <c r="I564">
        <v>0</v>
      </c>
    </row>
    <row r="565" spans="1:9" x14ac:dyDescent="0.25">
      <c r="A565" t="s">
        <v>89</v>
      </c>
      <c r="B565">
        <v>1942.36</v>
      </c>
      <c r="C565">
        <v>1927.67</v>
      </c>
      <c r="D565">
        <v>1879.44</v>
      </c>
      <c r="E565">
        <v>1040.32</v>
      </c>
      <c r="F565">
        <v>0</v>
      </c>
      <c r="G565">
        <v>1.5972400000000001E-2</v>
      </c>
      <c r="H565">
        <v>0.98101899999999997</v>
      </c>
      <c r="I565">
        <v>0</v>
      </c>
    </row>
    <row r="566" spans="1:9" x14ac:dyDescent="0.25">
      <c r="A566" t="s">
        <v>89</v>
      </c>
      <c r="B566">
        <v>1928.52</v>
      </c>
      <c r="C566">
        <v>1913.91</v>
      </c>
      <c r="D566">
        <v>1876.86</v>
      </c>
      <c r="E566">
        <v>1040.4100000000001</v>
      </c>
      <c r="F566">
        <v>0</v>
      </c>
      <c r="G566">
        <v>1.08859E-2</v>
      </c>
      <c r="H566">
        <v>0.99007599999999996</v>
      </c>
      <c r="I566">
        <v>0</v>
      </c>
    </row>
    <row r="567" spans="1:9" x14ac:dyDescent="0.25">
      <c r="A567" t="s">
        <v>89</v>
      </c>
      <c r="B567">
        <v>1929.4</v>
      </c>
      <c r="C567">
        <v>1914.8</v>
      </c>
      <c r="D567">
        <v>1877.39</v>
      </c>
      <c r="E567">
        <v>1040.04</v>
      </c>
      <c r="F567">
        <v>0</v>
      </c>
      <c r="G567">
        <v>1.1553900000000001E-2</v>
      </c>
      <c r="H567">
        <v>0.98084300000000002</v>
      </c>
      <c r="I567">
        <v>0</v>
      </c>
    </row>
    <row r="568" spans="1:9" x14ac:dyDescent="0.25">
      <c r="A568" t="s">
        <v>89</v>
      </c>
      <c r="B568">
        <v>1935.16</v>
      </c>
      <c r="C568">
        <v>1919.87</v>
      </c>
      <c r="D568">
        <v>1877.6</v>
      </c>
      <c r="E568">
        <v>1040.42</v>
      </c>
      <c r="F568">
        <v>0</v>
      </c>
      <c r="G568">
        <v>1.14108E-2</v>
      </c>
      <c r="H568">
        <v>0.98486099999999999</v>
      </c>
      <c r="I568">
        <v>0</v>
      </c>
    </row>
    <row r="569" spans="1:9" x14ac:dyDescent="0.25">
      <c r="A569" t="s">
        <v>89</v>
      </c>
      <c r="B569">
        <v>1945.33</v>
      </c>
      <c r="C569">
        <v>1923.45</v>
      </c>
      <c r="D569">
        <v>1878.57</v>
      </c>
      <c r="E569">
        <v>1040.17</v>
      </c>
      <c r="F569">
        <v>0</v>
      </c>
      <c r="G569">
        <v>1.2729000000000001E-2</v>
      </c>
      <c r="H569">
        <v>0.98101799999999995</v>
      </c>
      <c r="I569">
        <v>0</v>
      </c>
    </row>
    <row r="570" spans="1:9" x14ac:dyDescent="0.25">
      <c r="A570" t="s">
        <v>89</v>
      </c>
      <c r="B570">
        <v>1944.3</v>
      </c>
      <c r="C570">
        <v>1922.69</v>
      </c>
      <c r="D570">
        <v>1878.31</v>
      </c>
      <c r="E570">
        <v>1040.23</v>
      </c>
      <c r="F570">
        <v>0</v>
      </c>
      <c r="G570">
        <v>1.0900099999999999E-2</v>
      </c>
      <c r="H570">
        <v>0.98100500000000002</v>
      </c>
      <c r="I570">
        <v>0</v>
      </c>
    </row>
    <row r="571" spans="1:9" x14ac:dyDescent="0.25">
      <c r="A571" t="s">
        <v>89</v>
      </c>
      <c r="B571">
        <v>1944.55</v>
      </c>
      <c r="C571">
        <v>1922.27</v>
      </c>
      <c r="D571">
        <v>1878.75</v>
      </c>
      <c r="E571">
        <v>1040.3800000000001</v>
      </c>
      <c r="F571">
        <v>0</v>
      </c>
      <c r="G571">
        <v>1.0869999999999999E-2</v>
      </c>
      <c r="H571">
        <v>0.98100200000000004</v>
      </c>
      <c r="I571">
        <v>0</v>
      </c>
    </row>
    <row r="572" spans="1:9" x14ac:dyDescent="0.25">
      <c r="A572" t="s">
        <v>89</v>
      </c>
      <c r="B572">
        <v>1937.1</v>
      </c>
      <c r="C572">
        <v>1921.36</v>
      </c>
      <c r="D572">
        <v>1878.23</v>
      </c>
      <c r="E572">
        <v>1040.4100000000001</v>
      </c>
      <c r="F572">
        <v>0</v>
      </c>
      <c r="G572">
        <v>1.08629E-2</v>
      </c>
      <c r="H572">
        <v>0.98101000000000005</v>
      </c>
      <c r="I572">
        <v>0</v>
      </c>
    </row>
    <row r="573" spans="1:9" x14ac:dyDescent="0.25">
      <c r="A573" t="s">
        <v>89</v>
      </c>
      <c r="B573">
        <v>1945.67</v>
      </c>
      <c r="C573">
        <v>1924.21</v>
      </c>
      <c r="D573">
        <v>1878.15</v>
      </c>
      <c r="E573">
        <v>1040.27</v>
      </c>
      <c r="F573">
        <v>0</v>
      </c>
      <c r="G573">
        <v>1.12154E-2</v>
      </c>
      <c r="H573">
        <v>0.98092699999999999</v>
      </c>
      <c r="I573">
        <v>0</v>
      </c>
    </row>
    <row r="574" spans="1:9" x14ac:dyDescent="0.25">
      <c r="A574" t="s">
        <v>89</v>
      </c>
      <c r="B574">
        <v>1937.47</v>
      </c>
      <c r="C574">
        <v>1923.43</v>
      </c>
      <c r="D574">
        <v>1878.48</v>
      </c>
      <c r="E574">
        <v>1040.3</v>
      </c>
      <c r="F574">
        <v>0</v>
      </c>
      <c r="G574">
        <v>2.0450200000000002E-2</v>
      </c>
      <c r="H574">
        <v>0.98101799999999995</v>
      </c>
      <c r="I574">
        <v>0</v>
      </c>
    </row>
    <row r="575" spans="1:9" x14ac:dyDescent="0.25">
      <c r="A575" t="s">
        <v>89</v>
      </c>
      <c r="B575">
        <v>1941.53</v>
      </c>
      <c r="C575">
        <v>1926.77</v>
      </c>
      <c r="D575">
        <v>1879.26</v>
      </c>
      <c r="E575">
        <v>1040.02</v>
      </c>
      <c r="F575">
        <v>0</v>
      </c>
      <c r="G575">
        <v>1.10624E-2</v>
      </c>
      <c r="H575">
        <v>0.98083299999999995</v>
      </c>
      <c r="I575">
        <v>0</v>
      </c>
    </row>
    <row r="576" spans="1:9" x14ac:dyDescent="0.25">
      <c r="A576" t="s">
        <v>89</v>
      </c>
      <c r="B576">
        <v>1945.45</v>
      </c>
      <c r="C576">
        <v>1930.3</v>
      </c>
      <c r="D576">
        <v>1880.6</v>
      </c>
      <c r="E576">
        <v>1040.23</v>
      </c>
      <c r="F576">
        <v>0</v>
      </c>
      <c r="G576">
        <v>1.30826E-2</v>
      </c>
      <c r="H576">
        <v>0.98101899999999997</v>
      </c>
      <c r="I576">
        <v>0</v>
      </c>
    </row>
    <row r="577" spans="1:9" x14ac:dyDescent="0.25">
      <c r="A577" t="s">
        <v>89</v>
      </c>
      <c r="B577">
        <v>1942.21</v>
      </c>
      <c r="C577">
        <v>1928.01</v>
      </c>
      <c r="D577">
        <v>1879.48</v>
      </c>
      <c r="E577">
        <v>1040.1099999999999</v>
      </c>
      <c r="F577">
        <v>0</v>
      </c>
      <c r="G577">
        <v>1.09166E-2</v>
      </c>
      <c r="H577">
        <v>0.99344200000000005</v>
      </c>
      <c r="I577">
        <v>0</v>
      </c>
    </row>
    <row r="578" spans="1:9" x14ac:dyDescent="0.25">
      <c r="A578" t="s">
        <v>89</v>
      </c>
      <c r="B578">
        <v>1948.78</v>
      </c>
      <c r="C578">
        <v>1933.33</v>
      </c>
      <c r="D578">
        <v>1881.61</v>
      </c>
      <c r="E578">
        <v>1040.26</v>
      </c>
      <c r="F578">
        <v>0</v>
      </c>
      <c r="G578">
        <v>1.20806E-2</v>
      </c>
      <c r="H578">
        <v>0.98101300000000002</v>
      </c>
      <c r="I578">
        <v>0</v>
      </c>
    </row>
    <row r="579" spans="1:9" x14ac:dyDescent="0.25">
      <c r="A579" t="s">
        <v>89</v>
      </c>
      <c r="B579">
        <v>1939.83</v>
      </c>
      <c r="C579">
        <v>1925.18</v>
      </c>
      <c r="D579">
        <v>1880.46</v>
      </c>
      <c r="E579">
        <v>1040.7</v>
      </c>
      <c r="F579">
        <v>0</v>
      </c>
      <c r="G579">
        <v>1.0941299999999999E-2</v>
      </c>
      <c r="H579">
        <v>0.98100799999999999</v>
      </c>
      <c r="I579">
        <v>0</v>
      </c>
    </row>
    <row r="580" spans="1:9" x14ac:dyDescent="0.25">
      <c r="A580" t="s">
        <v>89</v>
      </c>
      <c r="B580">
        <v>1946.48</v>
      </c>
      <c r="C580">
        <v>1931.91</v>
      </c>
      <c r="D580">
        <v>1880.53</v>
      </c>
      <c r="E580">
        <v>1040.27</v>
      </c>
      <c r="F580">
        <v>0</v>
      </c>
      <c r="G580">
        <v>1.9108E-2</v>
      </c>
      <c r="H580">
        <v>0.98100900000000002</v>
      </c>
      <c r="I580">
        <v>0</v>
      </c>
    </row>
    <row r="581" spans="1:9" x14ac:dyDescent="0.25">
      <c r="A581" t="s">
        <v>89</v>
      </c>
      <c r="B581">
        <v>1929.49</v>
      </c>
      <c r="C581">
        <v>1915.46</v>
      </c>
      <c r="D581">
        <v>1878.24</v>
      </c>
      <c r="E581">
        <v>1040.6400000000001</v>
      </c>
      <c r="F581">
        <v>0</v>
      </c>
      <c r="G581">
        <v>1.08659E-2</v>
      </c>
      <c r="H581">
        <v>0.98075500000000004</v>
      </c>
      <c r="I581">
        <v>0</v>
      </c>
    </row>
    <row r="582" spans="1:9" x14ac:dyDescent="0.25">
      <c r="A582" t="s">
        <v>89</v>
      </c>
      <c r="B582">
        <v>1946.33</v>
      </c>
      <c r="C582">
        <v>1928.97</v>
      </c>
      <c r="D582">
        <v>1879.9</v>
      </c>
      <c r="E582">
        <v>1040.23</v>
      </c>
      <c r="F582">
        <v>0</v>
      </c>
      <c r="G582">
        <v>1.0857500000000001E-2</v>
      </c>
      <c r="H582">
        <v>0.99051800000000001</v>
      </c>
      <c r="I582">
        <v>0</v>
      </c>
    </row>
    <row r="583" spans="1:9" x14ac:dyDescent="0.25">
      <c r="A583" t="s">
        <v>89</v>
      </c>
      <c r="B583">
        <v>1951.05</v>
      </c>
      <c r="C583">
        <v>1935.72</v>
      </c>
      <c r="D583">
        <v>1880.25</v>
      </c>
      <c r="E583">
        <v>1040.1500000000001</v>
      </c>
      <c r="F583">
        <v>0</v>
      </c>
      <c r="G583">
        <v>1.10344E-2</v>
      </c>
      <c r="H583">
        <v>0.98638000000000003</v>
      </c>
      <c r="I583">
        <v>0</v>
      </c>
    </row>
    <row r="584" spans="1:9" x14ac:dyDescent="0.25">
      <c r="A584" t="s">
        <v>89</v>
      </c>
      <c r="B584">
        <v>1941.72</v>
      </c>
      <c r="C584">
        <v>1927.19</v>
      </c>
      <c r="D584">
        <v>1879.71</v>
      </c>
      <c r="E584">
        <v>1040.2</v>
      </c>
      <c r="F584">
        <v>0</v>
      </c>
      <c r="G584">
        <v>1.1383900000000001E-2</v>
      </c>
      <c r="H584">
        <v>0.98101799999999995</v>
      </c>
      <c r="I584">
        <v>0</v>
      </c>
    </row>
    <row r="585" spans="1:9" x14ac:dyDescent="0.25">
      <c r="A585" t="s">
        <v>89</v>
      </c>
      <c r="B585">
        <v>1950.87</v>
      </c>
      <c r="C585">
        <v>1936.11</v>
      </c>
      <c r="D585">
        <v>1882.6</v>
      </c>
      <c r="E585">
        <v>1040.4000000000001</v>
      </c>
      <c r="F585">
        <v>0</v>
      </c>
      <c r="G585">
        <v>1.45462E-2</v>
      </c>
      <c r="H585">
        <v>0.98099700000000001</v>
      </c>
      <c r="I585">
        <v>0</v>
      </c>
    </row>
    <row r="586" spans="1:9" x14ac:dyDescent="0.25">
      <c r="A586" t="s">
        <v>89</v>
      </c>
      <c r="B586">
        <v>1938.92</v>
      </c>
      <c r="C586">
        <v>1924.31</v>
      </c>
      <c r="D586">
        <v>1879.25</v>
      </c>
      <c r="E586">
        <v>1040.3399999999999</v>
      </c>
      <c r="F586">
        <v>0</v>
      </c>
      <c r="G586">
        <v>1.24102E-2</v>
      </c>
      <c r="H586">
        <v>0.98101899999999997</v>
      </c>
      <c r="I586">
        <v>0</v>
      </c>
    </row>
    <row r="587" spans="1:9" x14ac:dyDescent="0.25">
      <c r="A587" t="s">
        <v>89</v>
      </c>
      <c r="B587">
        <v>1937.53</v>
      </c>
      <c r="C587">
        <v>1923.44</v>
      </c>
      <c r="D587">
        <v>1878.92</v>
      </c>
      <c r="E587">
        <v>1040.2</v>
      </c>
      <c r="F587">
        <v>0</v>
      </c>
      <c r="G587">
        <v>1.09254E-2</v>
      </c>
      <c r="H587">
        <v>0.98101099999999997</v>
      </c>
      <c r="I587">
        <v>0</v>
      </c>
    </row>
    <row r="588" spans="1:9" x14ac:dyDescent="0.25">
      <c r="A588" t="s">
        <v>89</v>
      </c>
      <c r="B588">
        <v>1934.35</v>
      </c>
      <c r="C588">
        <v>1920.68</v>
      </c>
      <c r="D588">
        <v>1878.83</v>
      </c>
      <c r="E588">
        <v>1040.2</v>
      </c>
      <c r="F588">
        <v>0</v>
      </c>
      <c r="G588">
        <v>1.2596700000000001E-2</v>
      </c>
      <c r="H588">
        <v>0.98089099999999996</v>
      </c>
      <c r="I588">
        <v>0</v>
      </c>
    </row>
    <row r="589" spans="1:9" x14ac:dyDescent="0.25">
      <c r="A589" t="s">
        <v>89</v>
      </c>
      <c r="B589">
        <v>1940.56</v>
      </c>
      <c r="C589">
        <v>1926.57</v>
      </c>
      <c r="D589">
        <v>1879.68</v>
      </c>
      <c r="E589">
        <v>1040.18</v>
      </c>
      <c r="F589">
        <v>0</v>
      </c>
      <c r="G589">
        <v>1.46333E-2</v>
      </c>
      <c r="H589">
        <v>0.98093200000000003</v>
      </c>
      <c r="I589">
        <v>0</v>
      </c>
    </row>
    <row r="590" spans="1:9" x14ac:dyDescent="0.25">
      <c r="A590" t="s">
        <v>89</v>
      </c>
      <c r="B590">
        <v>1941.24</v>
      </c>
      <c r="C590">
        <v>1925.99</v>
      </c>
      <c r="D590">
        <v>1879.83</v>
      </c>
      <c r="E590">
        <v>1040.1300000000001</v>
      </c>
      <c r="F590">
        <v>0</v>
      </c>
      <c r="G590">
        <v>1.1304E-2</v>
      </c>
      <c r="H590">
        <v>0.98101400000000005</v>
      </c>
      <c r="I590">
        <v>0</v>
      </c>
    </row>
    <row r="591" spans="1:9" x14ac:dyDescent="0.25">
      <c r="A591" t="s">
        <v>89</v>
      </c>
      <c r="B591">
        <v>1941.33</v>
      </c>
      <c r="C591">
        <v>1927.49</v>
      </c>
      <c r="D591">
        <v>1880.17</v>
      </c>
      <c r="E591">
        <v>1040.49</v>
      </c>
      <c r="F591">
        <v>0</v>
      </c>
      <c r="G591">
        <v>2.1372700000000001E-2</v>
      </c>
      <c r="H591">
        <v>0.99090599999999995</v>
      </c>
      <c r="I591">
        <v>0</v>
      </c>
    </row>
    <row r="592" spans="1:9" x14ac:dyDescent="0.25">
      <c r="A592" t="s">
        <v>89</v>
      </c>
      <c r="B592">
        <v>1939.77</v>
      </c>
      <c r="C592">
        <v>1922.21</v>
      </c>
      <c r="D592">
        <v>1878.16</v>
      </c>
      <c r="E592">
        <v>1040.1600000000001</v>
      </c>
      <c r="F592">
        <v>0</v>
      </c>
      <c r="G592">
        <v>1.4186799999999999E-2</v>
      </c>
      <c r="H592">
        <v>0.98099599999999998</v>
      </c>
      <c r="I592">
        <v>0</v>
      </c>
    </row>
    <row r="593" spans="1:9" x14ac:dyDescent="0.25">
      <c r="A593" t="s">
        <v>89</v>
      </c>
      <c r="B593">
        <v>1941.45</v>
      </c>
      <c r="C593">
        <v>1926.66</v>
      </c>
      <c r="D593">
        <v>1879.48</v>
      </c>
      <c r="E593">
        <v>1040.1099999999999</v>
      </c>
      <c r="F593">
        <v>0</v>
      </c>
      <c r="G593">
        <v>1.36419E-2</v>
      </c>
      <c r="H593">
        <v>0.99482000000000004</v>
      </c>
      <c r="I593">
        <v>0</v>
      </c>
    </row>
    <row r="594" spans="1:9" x14ac:dyDescent="0.25">
      <c r="A594" t="s">
        <v>89</v>
      </c>
      <c r="B594">
        <v>1940.74</v>
      </c>
      <c r="C594">
        <v>1925.91</v>
      </c>
      <c r="D594">
        <v>1879.53</v>
      </c>
      <c r="E594">
        <v>1039.94</v>
      </c>
      <c r="F594">
        <v>0</v>
      </c>
      <c r="G594">
        <v>1.22329E-2</v>
      </c>
      <c r="H594">
        <v>0.99186399999999997</v>
      </c>
      <c r="I594">
        <v>0</v>
      </c>
    </row>
    <row r="595" spans="1:9" x14ac:dyDescent="0.25">
      <c r="A595" t="s">
        <v>89</v>
      </c>
      <c r="B595">
        <v>1934.32</v>
      </c>
      <c r="C595">
        <v>1919.66</v>
      </c>
      <c r="D595">
        <v>1877.67</v>
      </c>
      <c r="E595">
        <v>1040.07</v>
      </c>
      <c r="F595">
        <v>0</v>
      </c>
      <c r="G595">
        <v>1.13113E-2</v>
      </c>
      <c r="H595">
        <v>0.99183900000000003</v>
      </c>
      <c r="I595">
        <v>0</v>
      </c>
    </row>
    <row r="596" spans="1:9" x14ac:dyDescent="0.25">
      <c r="A596" t="s">
        <v>89</v>
      </c>
      <c r="B596">
        <v>1929.52</v>
      </c>
      <c r="C596">
        <v>1914.94</v>
      </c>
      <c r="D596">
        <v>1877.1</v>
      </c>
      <c r="E596">
        <v>1040.25</v>
      </c>
      <c r="F596">
        <v>0</v>
      </c>
      <c r="G596">
        <v>1.2207300000000001E-2</v>
      </c>
      <c r="H596">
        <v>0.98093699999999995</v>
      </c>
      <c r="I596">
        <v>0</v>
      </c>
    </row>
    <row r="597" spans="1:9" x14ac:dyDescent="0.25">
      <c r="A597" t="s">
        <v>89</v>
      </c>
      <c r="B597">
        <v>1933.01</v>
      </c>
      <c r="C597">
        <v>1918.91</v>
      </c>
      <c r="D597">
        <v>1878.16</v>
      </c>
      <c r="E597">
        <v>1040.1500000000001</v>
      </c>
      <c r="F597">
        <v>0</v>
      </c>
      <c r="G597">
        <v>1.59043E-2</v>
      </c>
      <c r="H597">
        <v>0.98101300000000002</v>
      </c>
      <c r="I597">
        <v>0</v>
      </c>
    </row>
    <row r="598" spans="1:9" x14ac:dyDescent="0.25">
      <c r="A598" t="s">
        <v>89</v>
      </c>
      <c r="B598">
        <v>1930.84</v>
      </c>
      <c r="C598">
        <v>1916.83</v>
      </c>
      <c r="D598">
        <v>1877.11</v>
      </c>
      <c r="E598">
        <v>1040.1500000000001</v>
      </c>
      <c r="F598">
        <v>0</v>
      </c>
      <c r="G598">
        <v>1.0893699999999999E-2</v>
      </c>
      <c r="H598">
        <v>0.99509400000000003</v>
      </c>
      <c r="I598">
        <v>0</v>
      </c>
    </row>
    <row r="599" spans="1:9" x14ac:dyDescent="0.25">
      <c r="A599" t="s">
        <v>89</v>
      </c>
      <c r="B599">
        <v>1940.59</v>
      </c>
      <c r="C599">
        <v>1926.16</v>
      </c>
      <c r="D599">
        <v>1879.51</v>
      </c>
      <c r="E599">
        <v>1040.0999999999999</v>
      </c>
      <c r="F599">
        <v>0</v>
      </c>
      <c r="G599">
        <v>1.08691E-2</v>
      </c>
      <c r="H599">
        <v>0.98101000000000005</v>
      </c>
      <c r="I599">
        <v>0</v>
      </c>
    </row>
    <row r="600" spans="1:9" x14ac:dyDescent="0.25">
      <c r="A600" t="s">
        <v>89</v>
      </c>
      <c r="B600">
        <v>1945.12</v>
      </c>
      <c r="C600">
        <v>1930.11</v>
      </c>
      <c r="D600">
        <v>1880.88</v>
      </c>
      <c r="E600">
        <v>1040.1600000000001</v>
      </c>
      <c r="F600">
        <v>0</v>
      </c>
      <c r="G600">
        <v>1.08749E-2</v>
      </c>
      <c r="H600">
        <v>0.99061900000000003</v>
      </c>
      <c r="I600">
        <v>0</v>
      </c>
    </row>
    <row r="601" spans="1:9" x14ac:dyDescent="0.25">
      <c r="A601" t="s">
        <v>89</v>
      </c>
      <c r="B601">
        <v>1932.04</v>
      </c>
      <c r="C601">
        <v>1917.28</v>
      </c>
      <c r="D601">
        <v>1877.91</v>
      </c>
      <c r="E601">
        <v>1040.19</v>
      </c>
      <c r="F601">
        <v>0</v>
      </c>
      <c r="G601">
        <v>1.11489E-2</v>
      </c>
      <c r="H601">
        <v>0.98101899999999997</v>
      </c>
      <c r="I601">
        <v>0</v>
      </c>
    </row>
    <row r="602" spans="1:9" x14ac:dyDescent="0.25">
      <c r="A602" t="s">
        <v>89</v>
      </c>
      <c r="B602">
        <v>1943.88</v>
      </c>
      <c r="C602">
        <v>1928.42</v>
      </c>
      <c r="D602">
        <v>1880.19</v>
      </c>
      <c r="E602">
        <v>1040.3399999999999</v>
      </c>
      <c r="F602">
        <v>0</v>
      </c>
      <c r="G602">
        <v>1.1295400000000001E-2</v>
      </c>
      <c r="H602">
        <v>0.98097199999999996</v>
      </c>
      <c r="I602">
        <v>0</v>
      </c>
    </row>
    <row r="603" spans="1:9" x14ac:dyDescent="0.25">
      <c r="A603" t="s">
        <v>89</v>
      </c>
      <c r="B603">
        <v>1940.39</v>
      </c>
      <c r="C603">
        <v>1926.05</v>
      </c>
      <c r="D603">
        <v>1879.64</v>
      </c>
      <c r="E603">
        <v>1040.22</v>
      </c>
      <c r="F603">
        <v>0</v>
      </c>
      <c r="G603">
        <v>1.08602E-2</v>
      </c>
      <c r="H603">
        <v>0.98101400000000005</v>
      </c>
      <c r="I603">
        <v>0</v>
      </c>
    </row>
    <row r="604" spans="1:9" x14ac:dyDescent="0.25">
      <c r="A604" t="s">
        <v>89</v>
      </c>
      <c r="B604">
        <v>1939.91</v>
      </c>
      <c r="C604">
        <v>1924.72</v>
      </c>
      <c r="D604">
        <v>1879.34</v>
      </c>
      <c r="E604">
        <v>1040.24</v>
      </c>
      <c r="F604">
        <v>0</v>
      </c>
      <c r="G604">
        <v>1.09024E-2</v>
      </c>
      <c r="H604">
        <v>0.98075000000000001</v>
      </c>
      <c r="I604">
        <v>0</v>
      </c>
    </row>
    <row r="605" spans="1:9" x14ac:dyDescent="0.25">
      <c r="A605" t="s">
        <v>89</v>
      </c>
      <c r="B605">
        <v>1940.62</v>
      </c>
      <c r="C605">
        <v>1924.1</v>
      </c>
      <c r="D605">
        <v>1879.25</v>
      </c>
      <c r="E605">
        <v>1040.22</v>
      </c>
      <c r="F605">
        <v>0</v>
      </c>
      <c r="G605">
        <v>1.1059599999999999E-2</v>
      </c>
      <c r="H605">
        <v>0.98088500000000001</v>
      </c>
      <c r="I605">
        <v>0</v>
      </c>
    </row>
    <row r="606" spans="1:9" x14ac:dyDescent="0.25">
      <c r="A606" t="s">
        <v>89</v>
      </c>
      <c r="B606">
        <v>1939.61</v>
      </c>
      <c r="C606">
        <v>1924.41</v>
      </c>
      <c r="D606">
        <v>1879.83</v>
      </c>
      <c r="E606">
        <v>1040.56</v>
      </c>
      <c r="F606">
        <v>0</v>
      </c>
      <c r="G606">
        <v>1.08632E-2</v>
      </c>
      <c r="H606">
        <v>0.98101899999999997</v>
      </c>
      <c r="I606">
        <v>0</v>
      </c>
    </row>
    <row r="607" spans="1:9" x14ac:dyDescent="0.25">
      <c r="A607" t="s">
        <v>89</v>
      </c>
      <c r="B607">
        <v>1945.64</v>
      </c>
      <c r="C607">
        <v>1924.35</v>
      </c>
      <c r="D607">
        <v>1879.38</v>
      </c>
      <c r="E607">
        <v>1040.77</v>
      </c>
      <c r="F607">
        <v>0</v>
      </c>
      <c r="G607">
        <v>1.3372800000000001E-2</v>
      </c>
      <c r="H607">
        <v>0.99482300000000001</v>
      </c>
      <c r="I607">
        <v>0</v>
      </c>
    </row>
    <row r="608" spans="1:9" x14ac:dyDescent="0.25">
      <c r="A608" t="s">
        <v>89</v>
      </c>
      <c r="B608">
        <v>1941.64</v>
      </c>
      <c r="C608">
        <v>1920.02</v>
      </c>
      <c r="D608">
        <v>1878.33</v>
      </c>
      <c r="E608">
        <v>1040.24</v>
      </c>
      <c r="F608">
        <v>0</v>
      </c>
      <c r="G608">
        <v>1.9700599999999999E-2</v>
      </c>
      <c r="H608">
        <v>0.98101099999999997</v>
      </c>
      <c r="I608">
        <v>0</v>
      </c>
    </row>
    <row r="609" spans="1:25" x14ac:dyDescent="0.25">
      <c r="A609" t="s">
        <v>89</v>
      </c>
      <c r="B609">
        <v>1942.93</v>
      </c>
      <c r="C609">
        <v>1920.79</v>
      </c>
      <c r="D609">
        <v>1878.34</v>
      </c>
      <c r="E609">
        <v>1040.54</v>
      </c>
      <c r="F609">
        <v>0</v>
      </c>
      <c r="G609">
        <v>1.7561400000000001E-2</v>
      </c>
      <c r="H609">
        <v>0.99316800000000005</v>
      </c>
      <c r="I609">
        <v>0</v>
      </c>
    </row>
    <row r="610" spans="1:25" x14ac:dyDescent="0.25">
      <c r="A610" t="s">
        <v>89</v>
      </c>
      <c r="B610">
        <v>1946.83</v>
      </c>
      <c r="C610">
        <v>1925.81</v>
      </c>
      <c r="D610">
        <v>1880.08</v>
      </c>
      <c r="E610">
        <v>1040.23</v>
      </c>
      <c r="F610">
        <v>0</v>
      </c>
      <c r="G610">
        <v>1.4612999999999999E-2</v>
      </c>
      <c r="H610">
        <v>0.98100900000000002</v>
      </c>
      <c r="I610">
        <v>0</v>
      </c>
    </row>
    <row r="611" spans="1:25" x14ac:dyDescent="0.25">
      <c r="A611" t="s">
        <v>89</v>
      </c>
      <c r="B611">
        <v>1945.94</v>
      </c>
      <c r="C611">
        <v>1921.93</v>
      </c>
      <c r="D611">
        <v>1878.6</v>
      </c>
      <c r="E611">
        <v>1040.48</v>
      </c>
      <c r="F611">
        <v>0</v>
      </c>
      <c r="G611">
        <v>2.27195E-2</v>
      </c>
      <c r="H611">
        <v>0.98091600000000001</v>
      </c>
      <c r="I611">
        <v>0</v>
      </c>
    </row>
    <row r="612" spans="1:25" x14ac:dyDescent="0.25">
      <c r="A612" t="s">
        <v>89</v>
      </c>
      <c r="B612">
        <v>1949.38</v>
      </c>
      <c r="C612">
        <v>1928.15</v>
      </c>
      <c r="D612">
        <v>1880.42</v>
      </c>
      <c r="E612">
        <v>1040.1099999999999</v>
      </c>
      <c r="F612">
        <v>0</v>
      </c>
      <c r="G612">
        <v>1.0872E-2</v>
      </c>
      <c r="H612">
        <v>0.98101499999999997</v>
      </c>
      <c r="I612">
        <v>0</v>
      </c>
    </row>
    <row r="613" spans="1:25" x14ac:dyDescent="0.25">
      <c r="A613" t="s">
        <v>89</v>
      </c>
      <c r="B613">
        <v>1949.46</v>
      </c>
      <c r="C613">
        <v>1934.36</v>
      </c>
      <c r="D613">
        <v>1881.68</v>
      </c>
      <c r="E613">
        <v>1040.27</v>
      </c>
      <c r="F613">
        <v>0</v>
      </c>
      <c r="G613">
        <v>1.24283E-2</v>
      </c>
      <c r="H613">
        <v>0.98101799999999995</v>
      </c>
      <c r="I613">
        <v>0</v>
      </c>
    </row>
    <row r="614" spans="1:25" x14ac:dyDescent="0.25">
      <c r="A614" t="s">
        <v>89</v>
      </c>
      <c r="B614">
        <v>1952.03</v>
      </c>
      <c r="C614">
        <v>1937.68</v>
      </c>
      <c r="D614">
        <v>1881.94</v>
      </c>
      <c r="E614">
        <v>1040.4100000000001</v>
      </c>
      <c r="F614">
        <v>0</v>
      </c>
      <c r="G614">
        <v>1.15919E-2</v>
      </c>
      <c r="H614">
        <v>0.99510699999999996</v>
      </c>
      <c r="I614">
        <v>0</v>
      </c>
    </row>
    <row r="615" spans="1:25" x14ac:dyDescent="0.25">
      <c r="A615" t="s">
        <v>89</v>
      </c>
      <c r="B615">
        <v>1948.03</v>
      </c>
      <c r="C615">
        <v>1933.25</v>
      </c>
      <c r="D615">
        <v>1881.96</v>
      </c>
      <c r="E615">
        <v>1040.1400000000001</v>
      </c>
      <c r="F615">
        <v>0</v>
      </c>
      <c r="G615">
        <v>1.09438E-2</v>
      </c>
      <c r="H615">
        <v>0.98093600000000003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89</v>
      </c>
      <c r="B616">
        <v>1949.54</v>
      </c>
      <c r="C616">
        <v>1934.83</v>
      </c>
      <c r="D616">
        <v>1882.85</v>
      </c>
      <c r="E616">
        <v>1040.45</v>
      </c>
      <c r="F616">
        <v>0</v>
      </c>
      <c r="G616">
        <v>2.0313299999999999E-2</v>
      </c>
      <c r="H616">
        <v>0.98101099999999997</v>
      </c>
      <c r="I616">
        <v>0</v>
      </c>
      <c r="R616">
        <f>AVERAGE(B567:B616)</f>
        <v>1941.5975999999996</v>
      </c>
      <c r="S616">
        <f>AVERAGE(C567:C616)</f>
        <v>1925.3410000000003</v>
      </c>
      <c r="U616">
        <f>_xlfn.VAR.P(B567:B616)</f>
        <v>34.025302240000002</v>
      </c>
      <c r="V616">
        <f>_xlfn.VAR.P(C567:C616)</f>
        <v>30.334220999999921</v>
      </c>
      <c r="X616">
        <f>1.96*SQRT(U616)/50</f>
        <v>0.2286583487084467</v>
      </c>
      <c r="Y616">
        <f>1.96*SQRT(V616)/50</f>
        <v>0.21589992440350658</v>
      </c>
    </row>
    <row r="617" spans="1:25" x14ac:dyDescent="0.25">
      <c r="A617" t="s">
        <v>89</v>
      </c>
      <c r="B617">
        <v>97202.126999999993</v>
      </c>
      <c r="C617" t="s">
        <v>36</v>
      </c>
    </row>
    <row r="618" spans="1:25" x14ac:dyDescent="0.25">
      <c r="A618" t="s">
        <v>90</v>
      </c>
      <c r="B618">
        <v>1882.07</v>
      </c>
      <c r="C618">
        <v>1867.51</v>
      </c>
      <c r="D618">
        <v>1820.14</v>
      </c>
      <c r="E618">
        <v>980.38300000000004</v>
      </c>
      <c r="F618">
        <v>0</v>
      </c>
      <c r="G618">
        <v>1.72217E-2</v>
      </c>
      <c r="H618">
        <v>0.99511499999999997</v>
      </c>
      <c r="I618">
        <v>0</v>
      </c>
    </row>
    <row r="619" spans="1:25" x14ac:dyDescent="0.25">
      <c r="A619" t="s">
        <v>90</v>
      </c>
      <c r="B619">
        <v>1867.61</v>
      </c>
      <c r="C619">
        <v>1853</v>
      </c>
      <c r="D619">
        <v>1815.67</v>
      </c>
      <c r="E619">
        <v>979.17</v>
      </c>
      <c r="F619">
        <v>0</v>
      </c>
      <c r="G619">
        <v>1.0881699999999999E-2</v>
      </c>
      <c r="H619">
        <v>0.98133700000000001</v>
      </c>
      <c r="I619">
        <v>0</v>
      </c>
    </row>
    <row r="620" spans="1:25" x14ac:dyDescent="0.25">
      <c r="A620" t="s">
        <v>90</v>
      </c>
      <c r="B620">
        <v>1886.19</v>
      </c>
      <c r="C620">
        <v>1872.15</v>
      </c>
      <c r="D620">
        <v>1821.11</v>
      </c>
      <c r="E620">
        <v>979.77300000000002</v>
      </c>
      <c r="F620">
        <v>0</v>
      </c>
      <c r="G620">
        <v>1.12715E-2</v>
      </c>
      <c r="H620">
        <v>0.98101700000000003</v>
      </c>
      <c r="I620">
        <v>0</v>
      </c>
    </row>
    <row r="621" spans="1:25" x14ac:dyDescent="0.25">
      <c r="A621" t="s">
        <v>90</v>
      </c>
      <c r="B621">
        <v>1886.06</v>
      </c>
      <c r="C621">
        <v>1870.09</v>
      </c>
      <c r="D621">
        <v>1820.16</v>
      </c>
      <c r="E621">
        <v>979.36099999999999</v>
      </c>
      <c r="F621">
        <v>0</v>
      </c>
      <c r="G621">
        <v>1.18736E-2</v>
      </c>
      <c r="H621">
        <v>0.98093799999999998</v>
      </c>
      <c r="I621">
        <v>0</v>
      </c>
    </row>
    <row r="622" spans="1:25" x14ac:dyDescent="0.25">
      <c r="A622" t="s">
        <v>90</v>
      </c>
      <c r="B622">
        <v>1884.62</v>
      </c>
      <c r="C622">
        <v>1869.64</v>
      </c>
      <c r="D622">
        <v>1819.79</v>
      </c>
      <c r="E622">
        <v>979.745</v>
      </c>
      <c r="F622">
        <v>0</v>
      </c>
      <c r="G622">
        <v>1.09108E-2</v>
      </c>
      <c r="H622">
        <v>0.98097400000000001</v>
      </c>
      <c r="I622">
        <v>0</v>
      </c>
    </row>
    <row r="623" spans="1:25" x14ac:dyDescent="0.25">
      <c r="A623" t="s">
        <v>90</v>
      </c>
      <c r="B623">
        <v>1890.62</v>
      </c>
      <c r="C623">
        <v>1875.4</v>
      </c>
      <c r="D623">
        <v>1820.66</v>
      </c>
      <c r="E623">
        <v>979.15899999999999</v>
      </c>
      <c r="F623">
        <v>0</v>
      </c>
      <c r="G623">
        <v>1.1010300000000001E-2</v>
      </c>
      <c r="H623">
        <v>0.98101499999999997</v>
      </c>
      <c r="I623">
        <v>0</v>
      </c>
    </row>
    <row r="624" spans="1:25" x14ac:dyDescent="0.25">
      <c r="A624" t="s">
        <v>90</v>
      </c>
      <c r="B624">
        <v>1886.35</v>
      </c>
      <c r="C624">
        <v>1871.78</v>
      </c>
      <c r="D624">
        <v>1819.82</v>
      </c>
      <c r="E624">
        <v>979.04499999999996</v>
      </c>
      <c r="F624">
        <v>0</v>
      </c>
      <c r="G624">
        <v>1.7186799999999999E-2</v>
      </c>
      <c r="H624">
        <v>0.98101899999999997</v>
      </c>
      <c r="I624">
        <v>0</v>
      </c>
    </row>
    <row r="625" spans="1:9" x14ac:dyDescent="0.25">
      <c r="A625" t="s">
        <v>90</v>
      </c>
      <c r="B625">
        <v>1882.04</v>
      </c>
      <c r="C625">
        <v>1867</v>
      </c>
      <c r="D625">
        <v>1819.16</v>
      </c>
      <c r="E625">
        <v>979.46299999999997</v>
      </c>
      <c r="F625">
        <v>0</v>
      </c>
      <c r="G625">
        <v>1.10616E-2</v>
      </c>
      <c r="H625">
        <v>0.98100600000000004</v>
      </c>
      <c r="I625">
        <v>0</v>
      </c>
    </row>
    <row r="626" spans="1:9" x14ac:dyDescent="0.25">
      <c r="A626" t="s">
        <v>90</v>
      </c>
      <c r="B626">
        <v>1883.89</v>
      </c>
      <c r="C626">
        <v>1868.61</v>
      </c>
      <c r="D626">
        <v>1818.99</v>
      </c>
      <c r="E626">
        <v>979.29100000000005</v>
      </c>
      <c r="F626">
        <v>0</v>
      </c>
      <c r="G626">
        <v>1.08754E-2</v>
      </c>
      <c r="H626">
        <v>0.98101099999999997</v>
      </c>
      <c r="I626">
        <v>0</v>
      </c>
    </row>
    <row r="627" spans="1:9" x14ac:dyDescent="0.25">
      <c r="A627" t="s">
        <v>90</v>
      </c>
      <c r="B627">
        <v>1879.09</v>
      </c>
      <c r="C627">
        <v>1864.44</v>
      </c>
      <c r="D627">
        <v>1817.86</v>
      </c>
      <c r="E627">
        <v>978.995</v>
      </c>
      <c r="F627">
        <v>0</v>
      </c>
      <c r="G627">
        <v>1.9217700000000001E-2</v>
      </c>
      <c r="H627">
        <v>0.98099599999999998</v>
      </c>
      <c r="I627">
        <v>0</v>
      </c>
    </row>
    <row r="628" spans="1:9" x14ac:dyDescent="0.25">
      <c r="A628" t="s">
        <v>90</v>
      </c>
      <c r="B628">
        <v>1884.46</v>
      </c>
      <c r="C628">
        <v>1870.17</v>
      </c>
      <c r="D628">
        <v>1821.25</v>
      </c>
      <c r="E628">
        <v>980.02200000000005</v>
      </c>
      <c r="F628">
        <v>0</v>
      </c>
      <c r="G628">
        <v>1.41187E-2</v>
      </c>
      <c r="H628">
        <v>0.98101499999999997</v>
      </c>
      <c r="I628">
        <v>0</v>
      </c>
    </row>
    <row r="629" spans="1:9" x14ac:dyDescent="0.25">
      <c r="A629" t="s">
        <v>90</v>
      </c>
      <c r="B629">
        <v>1886.33</v>
      </c>
      <c r="C629">
        <v>1870.81</v>
      </c>
      <c r="D629">
        <v>1820.09</v>
      </c>
      <c r="E629">
        <v>979.28599999999994</v>
      </c>
      <c r="F629">
        <v>0</v>
      </c>
      <c r="G629">
        <v>1.14372E-2</v>
      </c>
      <c r="H629">
        <v>0.98101899999999997</v>
      </c>
      <c r="I629">
        <v>0</v>
      </c>
    </row>
    <row r="630" spans="1:9" x14ac:dyDescent="0.25">
      <c r="A630" t="s">
        <v>90</v>
      </c>
      <c r="B630">
        <v>1887.3</v>
      </c>
      <c r="C630">
        <v>1872.06</v>
      </c>
      <c r="D630">
        <v>1820.36</v>
      </c>
      <c r="E630">
        <v>979.49699999999996</v>
      </c>
      <c r="F630">
        <v>0</v>
      </c>
      <c r="G630">
        <v>1.08798E-2</v>
      </c>
      <c r="H630">
        <v>0.98101799999999995</v>
      </c>
      <c r="I630">
        <v>0</v>
      </c>
    </row>
    <row r="631" spans="1:9" x14ac:dyDescent="0.25">
      <c r="A631" t="s">
        <v>90</v>
      </c>
      <c r="B631">
        <v>1888.48</v>
      </c>
      <c r="C631">
        <v>1869.15</v>
      </c>
      <c r="D631">
        <v>1819.51</v>
      </c>
      <c r="E631">
        <v>979.16</v>
      </c>
      <c r="F631">
        <v>0</v>
      </c>
      <c r="G631">
        <v>1.10562E-2</v>
      </c>
      <c r="H631">
        <v>0.98101700000000003</v>
      </c>
      <c r="I631">
        <v>0</v>
      </c>
    </row>
    <row r="632" spans="1:9" x14ac:dyDescent="0.25">
      <c r="A632" t="s">
        <v>90</v>
      </c>
      <c r="B632">
        <v>1889.52</v>
      </c>
      <c r="C632">
        <v>1874.91</v>
      </c>
      <c r="D632">
        <v>1821.31</v>
      </c>
      <c r="E632">
        <v>979.53700000000003</v>
      </c>
      <c r="F632">
        <v>0</v>
      </c>
      <c r="G632">
        <v>1.1083300000000001E-2</v>
      </c>
      <c r="H632">
        <v>0.98101899999999997</v>
      </c>
      <c r="I632">
        <v>0</v>
      </c>
    </row>
    <row r="633" spans="1:9" x14ac:dyDescent="0.25">
      <c r="A633" t="s">
        <v>90</v>
      </c>
      <c r="B633">
        <v>1889.67</v>
      </c>
      <c r="C633">
        <v>1875.28</v>
      </c>
      <c r="D633">
        <v>1821.07</v>
      </c>
      <c r="E633">
        <v>979.52099999999996</v>
      </c>
      <c r="F633">
        <v>0</v>
      </c>
      <c r="G633">
        <v>2.90377E-2</v>
      </c>
      <c r="H633">
        <v>0.98100900000000002</v>
      </c>
      <c r="I633">
        <v>0</v>
      </c>
    </row>
    <row r="634" spans="1:9" x14ac:dyDescent="0.25">
      <c r="A634" t="s">
        <v>90</v>
      </c>
      <c r="B634">
        <v>1889.63</v>
      </c>
      <c r="C634">
        <v>1873.35</v>
      </c>
      <c r="D634">
        <v>1820.73</v>
      </c>
      <c r="E634">
        <v>979.21799999999996</v>
      </c>
      <c r="F634">
        <v>0</v>
      </c>
      <c r="G634">
        <v>1.08621E-2</v>
      </c>
      <c r="H634">
        <v>0.98101799999999995</v>
      </c>
      <c r="I634">
        <v>0</v>
      </c>
    </row>
    <row r="635" spans="1:9" x14ac:dyDescent="0.25">
      <c r="A635" t="s">
        <v>90</v>
      </c>
      <c r="B635">
        <v>1891.06</v>
      </c>
      <c r="C635">
        <v>1876.55</v>
      </c>
      <c r="D635">
        <v>1820.6</v>
      </c>
      <c r="E635">
        <v>979.16300000000001</v>
      </c>
      <c r="F635">
        <v>0</v>
      </c>
      <c r="G635">
        <v>1.0990099999999999E-2</v>
      </c>
      <c r="H635">
        <v>0.98101799999999995</v>
      </c>
      <c r="I635">
        <v>0</v>
      </c>
    </row>
    <row r="636" spans="1:9" x14ac:dyDescent="0.25">
      <c r="A636" t="s">
        <v>90</v>
      </c>
      <c r="B636">
        <v>1888.53</v>
      </c>
      <c r="C636">
        <v>1873.74</v>
      </c>
      <c r="D636">
        <v>1821.01</v>
      </c>
      <c r="E636">
        <v>978.99</v>
      </c>
      <c r="F636">
        <v>0</v>
      </c>
      <c r="G636">
        <v>1.1472700000000001E-2</v>
      </c>
      <c r="H636">
        <v>0.98099700000000001</v>
      </c>
      <c r="I636">
        <v>0</v>
      </c>
    </row>
    <row r="637" spans="1:9" x14ac:dyDescent="0.25">
      <c r="A637" t="s">
        <v>90</v>
      </c>
      <c r="B637">
        <v>1884.05</v>
      </c>
      <c r="C637">
        <v>1869.3</v>
      </c>
      <c r="D637">
        <v>1819.33</v>
      </c>
      <c r="E637">
        <v>979.64800000000002</v>
      </c>
      <c r="F637">
        <v>0</v>
      </c>
      <c r="G637">
        <v>1.21914E-2</v>
      </c>
      <c r="H637">
        <v>0.99484600000000001</v>
      </c>
      <c r="I637">
        <v>0</v>
      </c>
    </row>
    <row r="638" spans="1:9" x14ac:dyDescent="0.25">
      <c r="A638" t="s">
        <v>90</v>
      </c>
      <c r="B638">
        <v>1882.28</v>
      </c>
      <c r="C638">
        <v>1868.09</v>
      </c>
      <c r="D638">
        <v>1818.42</v>
      </c>
      <c r="E638">
        <v>979.6</v>
      </c>
      <c r="F638">
        <v>0</v>
      </c>
      <c r="G638">
        <v>1.2485400000000001E-2</v>
      </c>
      <c r="H638">
        <v>0.980742</v>
      </c>
      <c r="I638">
        <v>0</v>
      </c>
    </row>
    <row r="639" spans="1:9" x14ac:dyDescent="0.25">
      <c r="A639" t="s">
        <v>90</v>
      </c>
      <c r="B639">
        <v>1881.77</v>
      </c>
      <c r="C639">
        <v>1866.54</v>
      </c>
      <c r="D639">
        <v>1818.89</v>
      </c>
      <c r="E639">
        <v>979.19100000000003</v>
      </c>
      <c r="F639">
        <v>0</v>
      </c>
      <c r="G639">
        <v>1.71609E-2</v>
      </c>
      <c r="H639">
        <v>0.99359299999999995</v>
      </c>
      <c r="I639">
        <v>0</v>
      </c>
    </row>
    <row r="640" spans="1:9" x14ac:dyDescent="0.25">
      <c r="A640" t="s">
        <v>90</v>
      </c>
      <c r="B640">
        <v>1880.8</v>
      </c>
      <c r="C640">
        <v>1865.68</v>
      </c>
      <c r="D640">
        <v>1818.82</v>
      </c>
      <c r="E640">
        <v>979.15300000000002</v>
      </c>
      <c r="F640">
        <v>0</v>
      </c>
      <c r="G640">
        <v>1.32236E-2</v>
      </c>
      <c r="H640">
        <v>0.98101799999999995</v>
      </c>
      <c r="I640">
        <v>0</v>
      </c>
    </row>
    <row r="641" spans="1:9" x14ac:dyDescent="0.25">
      <c r="A641" t="s">
        <v>90</v>
      </c>
      <c r="B641">
        <v>1890.25</v>
      </c>
      <c r="C641">
        <v>1875.39</v>
      </c>
      <c r="D641">
        <v>1820.09</v>
      </c>
      <c r="E641">
        <v>979.14599999999996</v>
      </c>
      <c r="F641">
        <v>0</v>
      </c>
      <c r="G641">
        <v>1.10819E-2</v>
      </c>
      <c r="H641">
        <v>0.98093799999999998</v>
      </c>
      <c r="I641">
        <v>0</v>
      </c>
    </row>
    <row r="642" spans="1:9" x14ac:dyDescent="0.25">
      <c r="A642" t="s">
        <v>90</v>
      </c>
      <c r="B642">
        <v>1890.63</v>
      </c>
      <c r="C642">
        <v>1876.52</v>
      </c>
      <c r="D642">
        <v>1821.51</v>
      </c>
      <c r="E642">
        <v>979.36599999999999</v>
      </c>
      <c r="F642">
        <v>0</v>
      </c>
      <c r="G642">
        <v>2.0133399999999999E-2</v>
      </c>
      <c r="H642">
        <v>0.99489399999999995</v>
      </c>
      <c r="I642">
        <v>0</v>
      </c>
    </row>
    <row r="643" spans="1:9" x14ac:dyDescent="0.25">
      <c r="A643" t="s">
        <v>90</v>
      </c>
      <c r="B643">
        <v>1888.5</v>
      </c>
      <c r="C643">
        <v>1873.97</v>
      </c>
      <c r="D643">
        <v>1820.9</v>
      </c>
      <c r="E643">
        <v>979.20100000000002</v>
      </c>
      <c r="F643">
        <v>0</v>
      </c>
      <c r="G643">
        <v>1.08618E-2</v>
      </c>
      <c r="H643">
        <v>0.99468500000000004</v>
      </c>
      <c r="I643">
        <v>0</v>
      </c>
    </row>
    <row r="644" spans="1:9" x14ac:dyDescent="0.25">
      <c r="A644" t="s">
        <v>90</v>
      </c>
      <c r="B644">
        <v>1891.13</v>
      </c>
      <c r="C644">
        <v>1874.45</v>
      </c>
      <c r="D644">
        <v>1819.5</v>
      </c>
      <c r="E644">
        <v>979.22900000000004</v>
      </c>
      <c r="F644">
        <v>0</v>
      </c>
      <c r="G644">
        <v>1.1109000000000001E-2</v>
      </c>
      <c r="H644">
        <v>0.981012</v>
      </c>
      <c r="I644">
        <v>0</v>
      </c>
    </row>
    <row r="645" spans="1:9" x14ac:dyDescent="0.25">
      <c r="A645" t="s">
        <v>90</v>
      </c>
      <c r="B645">
        <v>1888.76</v>
      </c>
      <c r="C645">
        <v>1873.59</v>
      </c>
      <c r="D645">
        <v>1819.5</v>
      </c>
      <c r="E645">
        <v>979.24199999999996</v>
      </c>
      <c r="F645">
        <v>0</v>
      </c>
      <c r="G645">
        <v>1.12012E-2</v>
      </c>
      <c r="H645">
        <v>0.98101400000000005</v>
      </c>
      <c r="I645">
        <v>0</v>
      </c>
    </row>
    <row r="646" spans="1:9" x14ac:dyDescent="0.25">
      <c r="A646" t="s">
        <v>90</v>
      </c>
      <c r="B646">
        <v>1886.03</v>
      </c>
      <c r="C646">
        <v>1870.7</v>
      </c>
      <c r="D646">
        <v>1819.95</v>
      </c>
      <c r="E646">
        <v>979.16300000000001</v>
      </c>
      <c r="F646">
        <v>0</v>
      </c>
      <c r="G646">
        <v>1.0910700000000001E-2</v>
      </c>
      <c r="H646">
        <v>0.98094199999999998</v>
      </c>
      <c r="I646">
        <v>0</v>
      </c>
    </row>
    <row r="647" spans="1:9" x14ac:dyDescent="0.25">
      <c r="A647" t="s">
        <v>90</v>
      </c>
      <c r="B647">
        <v>1887.16</v>
      </c>
      <c r="C647">
        <v>1873.23</v>
      </c>
      <c r="D647">
        <v>1820.51</v>
      </c>
      <c r="E647">
        <v>979.30899999999997</v>
      </c>
      <c r="F647">
        <v>0</v>
      </c>
      <c r="G647">
        <v>1.4160000000000001E-2</v>
      </c>
      <c r="H647">
        <v>0.98100600000000004</v>
      </c>
      <c r="I647">
        <v>0</v>
      </c>
    </row>
    <row r="648" spans="1:9" x14ac:dyDescent="0.25">
      <c r="A648" t="s">
        <v>90</v>
      </c>
      <c r="B648">
        <v>1886.66</v>
      </c>
      <c r="C648">
        <v>1872.73</v>
      </c>
      <c r="D648">
        <v>1820.78</v>
      </c>
      <c r="E648">
        <v>979.28300000000002</v>
      </c>
      <c r="F648">
        <v>0</v>
      </c>
      <c r="G648">
        <v>1.09529E-2</v>
      </c>
      <c r="H648">
        <v>0.98100900000000002</v>
      </c>
      <c r="I648">
        <v>0</v>
      </c>
    </row>
    <row r="649" spans="1:9" x14ac:dyDescent="0.25">
      <c r="A649" t="s">
        <v>90</v>
      </c>
      <c r="B649">
        <v>1891.7</v>
      </c>
      <c r="C649">
        <v>1876.55</v>
      </c>
      <c r="D649">
        <v>1821.57</v>
      </c>
      <c r="E649">
        <v>979.21100000000001</v>
      </c>
      <c r="F649">
        <v>0</v>
      </c>
      <c r="G649">
        <v>1.22481E-2</v>
      </c>
      <c r="H649">
        <v>0.98099899999999995</v>
      </c>
      <c r="I649">
        <v>0</v>
      </c>
    </row>
    <row r="650" spans="1:9" x14ac:dyDescent="0.25">
      <c r="A650" t="s">
        <v>90</v>
      </c>
      <c r="B650">
        <v>1885.65</v>
      </c>
      <c r="C650">
        <v>1871.59</v>
      </c>
      <c r="D650">
        <v>1820.31</v>
      </c>
      <c r="E650">
        <v>979.32</v>
      </c>
      <c r="F650">
        <v>0</v>
      </c>
      <c r="G650">
        <v>1.49432E-2</v>
      </c>
      <c r="H650">
        <v>0.981016</v>
      </c>
      <c r="I650">
        <v>0</v>
      </c>
    </row>
    <row r="651" spans="1:9" x14ac:dyDescent="0.25">
      <c r="A651" t="s">
        <v>90</v>
      </c>
      <c r="B651">
        <v>1884.36</v>
      </c>
      <c r="C651">
        <v>1869.46</v>
      </c>
      <c r="D651">
        <v>1819.83</v>
      </c>
      <c r="E651">
        <v>979.17100000000005</v>
      </c>
      <c r="F651">
        <v>0</v>
      </c>
      <c r="G651">
        <v>1.1129E-2</v>
      </c>
      <c r="H651">
        <v>0.989394</v>
      </c>
      <c r="I651">
        <v>0</v>
      </c>
    </row>
    <row r="652" spans="1:9" x14ac:dyDescent="0.25">
      <c r="A652" t="s">
        <v>90</v>
      </c>
      <c r="B652">
        <v>1880.36</v>
      </c>
      <c r="C652">
        <v>1865.57</v>
      </c>
      <c r="D652">
        <v>1818.27</v>
      </c>
      <c r="E652">
        <v>979.61800000000005</v>
      </c>
      <c r="F652">
        <v>0</v>
      </c>
      <c r="G652">
        <v>1.0889100000000001E-2</v>
      </c>
      <c r="H652">
        <v>0.98101700000000003</v>
      </c>
      <c r="I652">
        <v>0</v>
      </c>
    </row>
    <row r="653" spans="1:9" x14ac:dyDescent="0.25">
      <c r="A653" t="s">
        <v>90</v>
      </c>
      <c r="B653">
        <v>1890.2</v>
      </c>
      <c r="C653">
        <v>1875.98</v>
      </c>
      <c r="D653">
        <v>1821.59</v>
      </c>
      <c r="E653">
        <v>979.50099999999998</v>
      </c>
      <c r="F653">
        <v>0</v>
      </c>
      <c r="G653">
        <v>1.1168900000000001E-2</v>
      </c>
      <c r="H653">
        <v>0.98101400000000005</v>
      </c>
      <c r="I653">
        <v>0</v>
      </c>
    </row>
    <row r="654" spans="1:9" x14ac:dyDescent="0.25">
      <c r="A654" t="s">
        <v>90</v>
      </c>
      <c r="B654">
        <v>1883</v>
      </c>
      <c r="C654">
        <v>1868.58</v>
      </c>
      <c r="D654">
        <v>1819.29</v>
      </c>
      <c r="E654">
        <v>979.19399999999996</v>
      </c>
      <c r="F654">
        <v>0</v>
      </c>
      <c r="G654">
        <v>1.1250700000000001E-2</v>
      </c>
      <c r="H654">
        <v>0.98085800000000001</v>
      </c>
      <c r="I654">
        <v>0</v>
      </c>
    </row>
    <row r="655" spans="1:9" x14ac:dyDescent="0.25">
      <c r="A655" t="s">
        <v>90</v>
      </c>
      <c r="B655">
        <v>1877.8</v>
      </c>
      <c r="C655">
        <v>1862.78</v>
      </c>
      <c r="D655">
        <v>1817.98</v>
      </c>
      <c r="E655">
        <v>979.226</v>
      </c>
      <c r="F655">
        <v>0</v>
      </c>
      <c r="G655">
        <v>1.47212E-2</v>
      </c>
      <c r="H655">
        <v>0.98101700000000003</v>
      </c>
      <c r="I655">
        <v>0</v>
      </c>
    </row>
    <row r="656" spans="1:9" x14ac:dyDescent="0.25">
      <c r="A656" t="s">
        <v>90</v>
      </c>
      <c r="B656">
        <v>1885.94</v>
      </c>
      <c r="C656">
        <v>1871.43</v>
      </c>
      <c r="D656">
        <v>1819.69</v>
      </c>
      <c r="E656">
        <v>979.31799999999998</v>
      </c>
      <c r="F656">
        <v>0</v>
      </c>
      <c r="G656">
        <v>1.11804E-2</v>
      </c>
      <c r="H656">
        <v>0.98101899999999997</v>
      </c>
      <c r="I656">
        <v>0</v>
      </c>
    </row>
    <row r="657" spans="1:25" x14ac:dyDescent="0.25">
      <c r="A657" t="s">
        <v>90</v>
      </c>
      <c r="B657">
        <v>1882.4</v>
      </c>
      <c r="C657">
        <v>1866.98</v>
      </c>
      <c r="D657">
        <v>1818.57</v>
      </c>
      <c r="E657">
        <v>979.05200000000002</v>
      </c>
      <c r="F657">
        <v>0</v>
      </c>
      <c r="G657">
        <v>1.09189E-2</v>
      </c>
      <c r="H657">
        <v>0.98101899999999997</v>
      </c>
      <c r="I657">
        <v>0</v>
      </c>
    </row>
    <row r="658" spans="1:25" x14ac:dyDescent="0.25">
      <c r="A658" t="s">
        <v>90</v>
      </c>
      <c r="B658">
        <v>1883.62</v>
      </c>
      <c r="C658">
        <v>1868.6</v>
      </c>
      <c r="D658">
        <v>1819.25</v>
      </c>
      <c r="E658">
        <v>979.11199999999997</v>
      </c>
      <c r="F658">
        <v>0</v>
      </c>
      <c r="G658">
        <v>1.53933E-2</v>
      </c>
      <c r="H658">
        <v>0.98101899999999997</v>
      </c>
      <c r="I658">
        <v>0</v>
      </c>
    </row>
    <row r="659" spans="1:25" x14ac:dyDescent="0.25">
      <c r="A659" t="s">
        <v>90</v>
      </c>
      <c r="B659">
        <v>1885.22</v>
      </c>
      <c r="C659">
        <v>1870.67</v>
      </c>
      <c r="D659">
        <v>1819.68</v>
      </c>
      <c r="E659">
        <v>979.68799999999999</v>
      </c>
      <c r="F659">
        <v>0</v>
      </c>
      <c r="G659">
        <v>1.3620699999999999E-2</v>
      </c>
      <c r="H659">
        <v>0.98100600000000004</v>
      </c>
      <c r="I659">
        <v>0</v>
      </c>
    </row>
    <row r="660" spans="1:25" x14ac:dyDescent="0.25">
      <c r="A660" t="s">
        <v>90</v>
      </c>
      <c r="B660">
        <v>1889.79</v>
      </c>
      <c r="C660">
        <v>1874.9</v>
      </c>
      <c r="D660">
        <v>1820.19</v>
      </c>
      <c r="E660">
        <v>979.2</v>
      </c>
      <c r="F660">
        <v>0</v>
      </c>
      <c r="G660">
        <v>1.0907399999999999E-2</v>
      </c>
      <c r="H660">
        <v>0.98101799999999995</v>
      </c>
      <c r="I660">
        <v>0</v>
      </c>
    </row>
    <row r="661" spans="1:25" x14ac:dyDescent="0.25">
      <c r="A661" t="s">
        <v>90</v>
      </c>
      <c r="B661">
        <v>1886.76</v>
      </c>
      <c r="C661">
        <v>1871.13</v>
      </c>
      <c r="D661">
        <v>1819.72</v>
      </c>
      <c r="E661">
        <v>979.32899999999995</v>
      </c>
      <c r="F661">
        <v>0</v>
      </c>
      <c r="G661">
        <v>1.1021700000000001E-2</v>
      </c>
      <c r="H661">
        <v>0.98097299999999998</v>
      </c>
      <c r="I661">
        <v>0</v>
      </c>
    </row>
    <row r="662" spans="1:25" x14ac:dyDescent="0.25">
      <c r="A662" t="s">
        <v>90</v>
      </c>
      <c r="B662">
        <v>1881.17</v>
      </c>
      <c r="C662">
        <v>1866</v>
      </c>
      <c r="D662">
        <v>1818.89</v>
      </c>
      <c r="E662">
        <v>979.23900000000003</v>
      </c>
      <c r="F662">
        <v>0</v>
      </c>
      <c r="G662">
        <v>1.2759400000000001E-2</v>
      </c>
      <c r="H662">
        <v>0.98094599999999998</v>
      </c>
      <c r="I662">
        <v>0</v>
      </c>
    </row>
    <row r="663" spans="1:25" x14ac:dyDescent="0.25">
      <c r="A663" t="s">
        <v>90</v>
      </c>
      <c r="B663">
        <v>1883.59</v>
      </c>
      <c r="C663">
        <v>1868.46</v>
      </c>
      <c r="D663">
        <v>1819.11</v>
      </c>
      <c r="E663">
        <v>979.10400000000004</v>
      </c>
      <c r="F663">
        <v>0</v>
      </c>
      <c r="G663">
        <v>1.0899300000000001E-2</v>
      </c>
      <c r="H663">
        <v>0.98101899999999997</v>
      </c>
      <c r="I663">
        <v>0</v>
      </c>
    </row>
    <row r="664" spans="1:25" x14ac:dyDescent="0.25">
      <c r="A664" t="s">
        <v>90</v>
      </c>
      <c r="B664">
        <v>1882.81</v>
      </c>
      <c r="C664">
        <v>1867.9</v>
      </c>
      <c r="D664">
        <v>1819.81</v>
      </c>
      <c r="E664">
        <v>979.41300000000001</v>
      </c>
      <c r="F664">
        <v>0</v>
      </c>
      <c r="G664">
        <v>1.0870599999999999E-2</v>
      </c>
      <c r="H664">
        <v>0.98101799999999995</v>
      </c>
      <c r="I664">
        <v>0</v>
      </c>
    </row>
    <row r="665" spans="1:25" x14ac:dyDescent="0.25">
      <c r="A665" t="s">
        <v>90</v>
      </c>
      <c r="B665">
        <v>1882.4</v>
      </c>
      <c r="C665">
        <v>1866.46</v>
      </c>
      <c r="D665">
        <v>1818.96</v>
      </c>
      <c r="E665">
        <v>979.38</v>
      </c>
      <c r="F665">
        <v>0</v>
      </c>
      <c r="G665">
        <v>1.1042400000000001E-2</v>
      </c>
      <c r="H665">
        <v>0.98080900000000004</v>
      </c>
      <c r="I665">
        <v>0</v>
      </c>
    </row>
    <row r="666" spans="1:25" x14ac:dyDescent="0.25">
      <c r="A666" t="s">
        <v>90</v>
      </c>
      <c r="B666">
        <v>1888.61</v>
      </c>
      <c r="C666">
        <v>1873.69</v>
      </c>
      <c r="D666">
        <v>1820.73</v>
      </c>
      <c r="E666">
        <v>979.10699999999997</v>
      </c>
      <c r="F666">
        <v>0</v>
      </c>
      <c r="G666">
        <v>1.6329300000000001E-2</v>
      </c>
      <c r="H666">
        <v>0.98518700000000003</v>
      </c>
      <c r="I666">
        <v>0</v>
      </c>
    </row>
    <row r="667" spans="1:25" x14ac:dyDescent="0.25">
      <c r="A667" t="s">
        <v>90</v>
      </c>
      <c r="B667">
        <v>1879.14</v>
      </c>
      <c r="C667">
        <v>1864.76</v>
      </c>
      <c r="D667">
        <v>1818.13</v>
      </c>
      <c r="E667">
        <v>979.12800000000004</v>
      </c>
      <c r="F667">
        <v>0</v>
      </c>
      <c r="G667">
        <v>1.12911E-2</v>
      </c>
      <c r="H667">
        <v>0.98094000000000003</v>
      </c>
      <c r="I667">
        <v>0</v>
      </c>
    </row>
    <row r="668" spans="1:25" x14ac:dyDescent="0.25">
      <c r="A668" t="s">
        <v>90</v>
      </c>
      <c r="B668">
        <v>1888.73</v>
      </c>
      <c r="C668">
        <v>1873.78</v>
      </c>
      <c r="D668">
        <v>1821.49</v>
      </c>
      <c r="E668">
        <v>979.346</v>
      </c>
      <c r="F668">
        <v>0</v>
      </c>
      <c r="G668">
        <v>1.0999500000000001E-2</v>
      </c>
      <c r="H668">
        <v>0.98099700000000001</v>
      </c>
      <c r="I668">
        <v>0</v>
      </c>
    </row>
    <row r="669" spans="1:25" x14ac:dyDescent="0.25">
      <c r="A669" t="s">
        <v>90</v>
      </c>
      <c r="B669">
        <v>1888.24</v>
      </c>
      <c r="C669">
        <v>1873.6</v>
      </c>
      <c r="D669">
        <v>1820.19</v>
      </c>
      <c r="E669">
        <v>979.29100000000005</v>
      </c>
      <c r="F669">
        <v>0</v>
      </c>
      <c r="G669">
        <v>1.74547E-2</v>
      </c>
      <c r="H669">
        <v>0.98100500000000002</v>
      </c>
      <c r="I669">
        <v>0</v>
      </c>
    </row>
    <row r="670" spans="1:25" x14ac:dyDescent="0.25">
      <c r="A670" t="s">
        <v>90</v>
      </c>
      <c r="B670">
        <v>1881.64</v>
      </c>
      <c r="C670">
        <v>1866.61</v>
      </c>
      <c r="D670">
        <v>1818.77</v>
      </c>
      <c r="E670">
        <v>979.09799999999996</v>
      </c>
      <c r="F670">
        <v>0</v>
      </c>
      <c r="G670">
        <v>1.08697E-2</v>
      </c>
      <c r="H670">
        <v>0.98099899999999995</v>
      </c>
      <c r="I670">
        <v>0</v>
      </c>
    </row>
    <row r="671" spans="1:25" x14ac:dyDescent="0.25">
      <c r="A671" t="s">
        <v>90</v>
      </c>
      <c r="B671">
        <v>1879.07</v>
      </c>
      <c r="C671">
        <v>1864.11</v>
      </c>
      <c r="D671">
        <v>1817.71</v>
      </c>
      <c r="E671">
        <v>979.32600000000002</v>
      </c>
      <c r="F671">
        <v>0</v>
      </c>
      <c r="G671">
        <v>1.08582E-2</v>
      </c>
      <c r="H671">
        <v>0.98096099999999997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90</v>
      </c>
      <c r="B672">
        <v>1876.89</v>
      </c>
      <c r="C672">
        <v>1862.22</v>
      </c>
      <c r="D672">
        <v>1817.5</v>
      </c>
      <c r="E672">
        <v>979.07</v>
      </c>
      <c r="F672">
        <v>0</v>
      </c>
      <c r="G672">
        <v>1.1185799999999999E-2</v>
      </c>
      <c r="H672">
        <v>0.98098399999999997</v>
      </c>
      <c r="I672">
        <v>0</v>
      </c>
      <c r="R672">
        <f>AVERAGE(B623:B672)</f>
        <v>1885.4815999999998</v>
      </c>
      <c r="S672">
        <f>AVERAGE(C623:C672)</f>
        <v>1870.5050000000001</v>
      </c>
      <c r="U672">
        <f>_xlfn.VAR.P(B623:B672)</f>
        <v>15.302497440000041</v>
      </c>
      <c r="V672">
        <f>_xlfn.VAR.P(C623:C672)</f>
        <v>15.295925000000059</v>
      </c>
      <c r="X672">
        <f>1.96*SQRT(U672)/50</f>
        <v>0.15334415432680068</v>
      </c>
      <c r="Y672">
        <f>1.96*SQRT(V672)/50</f>
        <v>0.15331122004602302</v>
      </c>
    </row>
    <row r="673" spans="1:9" x14ac:dyDescent="0.25">
      <c r="A673" t="s">
        <v>90</v>
      </c>
      <c r="B673">
        <v>94392.82</v>
      </c>
      <c r="C673" t="s">
        <v>36</v>
      </c>
    </row>
    <row r="674" spans="1:9" x14ac:dyDescent="0.25">
      <c r="A674" t="s">
        <v>109</v>
      </c>
      <c r="B674">
        <v>1979.61</v>
      </c>
      <c r="C674">
        <v>1965.46</v>
      </c>
      <c r="D674">
        <v>1929.52</v>
      </c>
      <c r="E674">
        <v>1039.46</v>
      </c>
      <c r="F674">
        <v>0</v>
      </c>
      <c r="G674">
        <v>2.00958E-2</v>
      </c>
      <c r="H674">
        <v>0.98100399999999999</v>
      </c>
      <c r="I674">
        <v>0</v>
      </c>
    </row>
    <row r="675" spans="1:9" x14ac:dyDescent="0.25">
      <c r="A675" t="s">
        <v>109</v>
      </c>
      <c r="B675">
        <v>1989.6</v>
      </c>
      <c r="C675">
        <v>1974.87</v>
      </c>
      <c r="D675">
        <v>1931.66</v>
      </c>
      <c r="E675">
        <v>1039.58</v>
      </c>
      <c r="F675">
        <v>0</v>
      </c>
      <c r="G675">
        <v>1.11225E-2</v>
      </c>
      <c r="H675">
        <v>0.981016</v>
      </c>
      <c r="I675">
        <v>0</v>
      </c>
    </row>
    <row r="676" spans="1:9" x14ac:dyDescent="0.25">
      <c r="A676" t="s">
        <v>109</v>
      </c>
      <c r="B676">
        <v>1986.16</v>
      </c>
      <c r="C676">
        <v>1970.36</v>
      </c>
      <c r="D676">
        <v>1930.46</v>
      </c>
      <c r="E676">
        <v>1039.45</v>
      </c>
      <c r="F676">
        <v>0</v>
      </c>
      <c r="G676">
        <v>1.10636E-2</v>
      </c>
      <c r="H676">
        <v>0.98099599999999998</v>
      </c>
      <c r="I676">
        <v>0</v>
      </c>
    </row>
    <row r="677" spans="1:9" x14ac:dyDescent="0.25">
      <c r="A677" t="s">
        <v>109</v>
      </c>
      <c r="B677">
        <v>1982.45</v>
      </c>
      <c r="C677">
        <v>1966.61</v>
      </c>
      <c r="D677">
        <v>1929.33</v>
      </c>
      <c r="E677">
        <v>1039.53</v>
      </c>
      <c r="F677">
        <v>0</v>
      </c>
      <c r="G677">
        <v>1.09955E-2</v>
      </c>
      <c r="H677">
        <v>0.981012</v>
      </c>
      <c r="I677">
        <v>0</v>
      </c>
    </row>
    <row r="678" spans="1:9" x14ac:dyDescent="0.25">
      <c r="A678" t="s">
        <v>109</v>
      </c>
      <c r="B678">
        <v>1973.95</v>
      </c>
      <c r="C678">
        <v>1959.73</v>
      </c>
      <c r="D678">
        <v>1928.47</v>
      </c>
      <c r="E678">
        <v>1039.57</v>
      </c>
      <c r="F678">
        <v>0</v>
      </c>
      <c r="G678">
        <v>1.09284E-2</v>
      </c>
      <c r="H678">
        <v>0.980993</v>
      </c>
      <c r="I678">
        <v>0</v>
      </c>
    </row>
    <row r="679" spans="1:9" x14ac:dyDescent="0.25">
      <c r="A679" t="s">
        <v>109</v>
      </c>
      <c r="B679">
        <v>1976.06</v>
      </c>
      <c r="C679">
        <v>1961.34</v>
      </c>
      <c r="D679">
        <v>1928.76</v>
      </c>
      <c r="E679">
        <v>1039.5</v>
      </c>
      <c r="F679">
        <v>0</v>
      </c>
      <c r="G679">
        <v>1.10268E-2</v>
      </c>
      <c r="H679">
        <v>0.98101700000000003</v>
      </c>
      <c r="I679">
        <v>0</v>
      </c>
    </row>
    <row r="680" spans="1:9" x14ac:dyDescent="0.25">
      <c r="A680" t="s">
        <v>109</v>
      </c>
      <c r="B680">
        <v>1975.67</v>
      </c>
      <c r="C680">
        <v>1961.08</v>
      </c>
      <c r="D680">
        <v>1928.93</v>
      </c>
      <c r="E680">
        <v>1039.49</v>
      </c>
      <c r="F680">
        <v>0</v>
      </c>
      <c r="G680">
        <v>1.08599E-2</v>
      </c>
      <c r="H680">
        <v>0.98094999999999999</v>
      </c>
      <c r="I680">
        <v>0</v>
      </c>
    </row>
    <row r="681" spans="1:9" x14ac:dyDescent="0.25">
      <c r="A681" t="s">
        <v>109</v>
      </c>
      <c r="B681">
        <v>1971.45</v>
      </c>
      <c r="C681">
        <v>1957.13</v>
      </c>
      <c r="D681">
        <v>1928</v>
      </c>
      <c r="E681">
        <v>1039.45</v>
      </c>
      <c r="F681">
        <v>0</v>
      </c>
      <c r="G681">
        <v>1.1143500000000001E-2</v>
      </c>
      <c r="H681">
        <v>0.98716899999999996</v>
      </c>
      <c r="I681">
        <v>0</v>
      </c>
    </row>
    <row r="682" spans="1:9" x14ac:dyDescent="0.25">
      <c r="A682" t="s">
        <v>109</v>
      </c>
      <c r="B682">
        <v>1975.01</v>
      </c>
      <c r="C682">
        <v>1960.42</v>
      </c>
      <c r="D682">
        <v>1928.18</v>
      </c>
      <c r="E682">
        <v>1039.46</v>
      </c>
      <c r="F682">
        <v>0</v>
      </c>
      <c r="G682">
        <v>1.0857500000000001E-2</v>
      </c>
      <c r="H682">
        <v>0.98100200000000004</v>
      </c>
      <c r="I682">
        <v>0</v>
      </c>
    </row>
    <row r="683" spans="1:9" x14ac:dyDescent="0.25">
      <c r="A683" t="s">
        <v>109</v>
      </c>
      <c r="B683">
        <v>1973.51</v>
      </c>
      <c r="C683">
        <v>1959.35</v>
      </c>
      <c r="D683">
        <v>1928.25</v>
      </c>
      <c r="E683">
        <v>1039.49</v>
      </c>
      <c r="F683">
        <v>0</v>
      </c>
      <c r="G683">
        <v>1.31723E-2</v>
      </c>
      <c r="H683">
        <v>0.99485199999999996</v>
      </c>
      <c r="I683">
        <v>0</v>
      </c>
    </row>
    <row r="684" spans="1:9" x14ac:dyDescent="0.25">
      <c r="A684" t="s">
        <v>109</v>
      </c>
      <c r="B684">
        <v>1974.6</v>
      </c>
      <c r="C684">
        <v>1960.01</v>
      </c>
      <c r="D684">
        <v>1928.75</v>
      </c>
      <c r="E684">
        <v>1039.42</v>
      </c>
      <c r="F684">
        <v>0</v>
      </c>
      <c r="G684">
        <v>1.0880799999999999E-2</v>
      </c>
      <c r="H684">
        <v>0.98098399999999997</v>
      </c>
      <c r="I684">
        <v>0</v>
      </c>
    </row>
    <row r="685" spans="1:9" x14ac:dyDescent="0.25">
      <c r="A685" t="s">
        <v>109</v>
      </c>
      <c r="B685">
        <v>1974.55</v>
      </c>
      <c r="C685">
        <v>1960</v>
      </c>
      <c r="D685">
        <v>1928.06</v>
      </c>
      <c r="E685">
        <v>1039.4000000000001</v>
      </c>
      <c r="F685">
        <v>0</v>
      </c>
      <c r="G685">
        <v>2.3986E-2</v>
      </c>
      <c r="H685">
        <v>0.981012</v>
      </c>
      <c r="I685">
        <v>0</v>
      </c>
    </row>
    <row r="686" spans="1:9" x14ac:dyDescent="0.25">
      <c r="A686" t="s">
        <v>109</v>
      </c>
      <c r="B686">
        <v>1977.01</v>
      </c>
      <c r="C686">
        <v>1963.09</v>
      </c>
      <c r="D686">
        <v>1928.84</v>
      </c>
      <c r="E686">
        <v>1039.47</v>
      </c>
      <c r="F686">
        <v>0</v>
      </c>
      <c r="G686">
        <v>1.25475E-2</v>
      </c>
      <c r="H686">
        <v>0.98100299999999996</v>
      </c>
      <c r="I686">
        <v>0</v>
      </c>
    </row>
    <row r="687" spans="1:9" x14ac:dyDescent="0.25">
      <c r="A687" t="s">
        <v>109</v>
      </c>
      <c r="B687">
        <v>1977.37</v>
      </c>
      <c r="C687">
        <v>1962.9</v>
      </c>
      <c r="D687">
        <v>1928.82</v>
      </c>
      <c r="E687">
        <v>1039.45</v>
      </c>
      <c r="F687">
        <v>0</v>
      </c>
      <c r="G687">
        <v>1.33317E-2</v>
      </c>
      <c r="H687">
        <v>0.98100600000000004</v>
      </c>
      <c r="I687">
        <v>0</v>
      </c>
    </row>
    <row r="688" spans="1:9" x14ac:dyDescent="0.25">
      <c r="A688" t="s">
        <v>109</v>
      </c>
      <c r="B688">
        <v>1974.28</v>
      </c>
      <c r="C688">
        <v>1959.92</v>
      </c>
      <c r="D688">
        <v>1928.55</v>
      </c>
      <c r="E688">
        <v>1039.5</v>
      </c>
      <c r="F688">
        <v>0</v>
      </c>
      <c r="G688">
        <v>2.90377E-2</v>
      </c>
      <c r="H688">
        <v>0.98101099999999997</v>
      </c>
      <c r="I688">
        <v>0</v>
      </c>
    </row>
    <row r="689" spans="1:9" x14ac:dyDescent="0.25">
      <c r="A689" t="s">
        <v>109</v>
      </c>
      <c r="B689">
        <v>1970.17</v>
      </c>
      <c r="C689">
        <v>1956.24</v>
      </c>
      <c r="D689">
        <v>1928.15</v>
      </c>
      <c r="E689">
        <v>1039.3800000000001</v>
      </c>
      <c r="F689">
        <v>0</v>
      </c>
      <c r="G689">
        <v>1.0874200000000001E-2</v>
      </c>
      <c r="H689">
        <v>0.99003399999999997</v>
      </c>
      <c r="I689">
        <v>0</v>
      </c>
    </row>
    <row r="690" spans="1:9" x14ac:dyDescent="0.25">
      <c r="A690" t="s">
        <v>109</v>
      </c>
      <c r="B690">
        <v>1974.91</v>
      </c>
      <c r="C690">
        <v>1960.48</v>
      </c>
      <c r="D690">
        <v>1928.98</v>
      </c>
      <c r="E690">
        <v>1039.52</v>
      </c>
      <c r="F690">
        <v>0</v>
      </c>
      <c r="G690">
        <v>1.0909800000000001E-2</v>
      </c>
      <c r="H690">
        <v>0.98091899999999999</v>
      </c>
      <c r="I690">
        <v>0</v>
      </c>
    </row>
    <row r="691" spans="1:9" x14ac:dyDescent="0.25">
      <c r="A691" t="s">
        <v>109</v>
      </c>
      <c r="B691">
        <v>1973.4</v>
      </c>
      <c r="C691">
        <v>1958.41</v>
      </c>
      <c r="D691">
        <v>1927.86</v>
      </c>
      <c r="E691">
        <v>1039.49</v>
      </c>
      <c r="F691">
        <v>0</v>
      </c>
      <c r="G691">
        <v>1.0859300000000001E-2</v>
      </c>
      <c r="H691">
        <v>0.98101899999999997</v>
      </c>
      <c r="I691">
        <v>0</v>
      </c>
    </row>
    <row r="692" spans="1:9" x14ac:dyDescent="0.25">
      <c r="A692" t="s">
        <v>109</v>
      </c>
      <c r="B692">
        <v>1974.31</v>
      </c>
      <c r="C692">
        <v>1959.96</v>
      </c>
      <c r="D692">
        <v>1928.39</v>
      </c>
      <c r="E692">
        <v>1039.4100000000001</v>
      </c>
      <c r="F692">
        <v>0</v>
      </c>
      <c r="G692">
        <v>1.08743E-2</v>
      </c>
      <c r="H692">
        <v>0.98100799999999999</v>
      </c>
      <c r="I692">
        <v>0</v>
      </c>
    </row>
    <row r="693" spans="1:9" x14ac:dyDescent="0.25">
      <c r="A693" t="s">
        <v>109</v>
      </c>
      <c r="B693">
        <v>1974.14</v>
      </c>
      <c r="C693">
        <v>1959.76</v>
      </c>
      <c r="D693">
        <v>1928.31</v>
      </c>
      <c r="E693">
        <v>1039.45</v>
      </c>
      <c r="F693">
        <v>0</v>
      </c>
      <c r="G693">
        <v>1.09084E-2</v>
      </c>
      <c r="H693">
        <v>0.98099499999999995</v>
      </c>
      <c r="I693">
        <v>0</v>
      </c>
    </row>
    <row r="694" spans="1:9" x14ac:dyDescent="0.25">
      <c r="A694" t="s">
        <v>109</v>
      </c>
      <c r="B694">
        <v>1973.57</v>
      </c>
      <c r="C694">
        <v>1958.87</v>
      </c>
      <c r="D694">
        <v>1928.08</v>
      </c>
      <c r="E694">
        <v>1039.45</v>
      </c>
      <c r="F694">
        <v>0</v>
      </c>
      <c r="G694">
        <v>1.09044E-2</v>
      </c>
      <c r="H694">
        <v>0.98101899999999997</v>
      </c>
      <c r="I694">
        <v>0</v>
      </c>
    </row>
    <row r="695" spans="1:9" x14ac:dyDescent="0.25">
      <c r="A695" t="s">
        <v>109</v>
      </c>
      <c r="B695">
        <v>1976.94</v>
      </c>
      <c r="C695">
        <v>1962.56</v>
      </c>
      <c r="D695">
        <v>1929.01</v>
      </c>
      <c r="E695">
        <v>1039.47</v>
      </c>
      <c r="F695">
        <v>0</v>
      </c>
      <c r="G695">
        <v>1.4089900000000001E-2</v>
      </c>
      <c r="H695">
        <v>0.99182899999999996</v>
      </c>
      <c r="I695">
        <v>0</v>
      </c>
    </row>
    <row r="696" spans="1:9" x14ac:dyDescent="0.25">
      <c r="A696" t="s">
        <v>109</v>
      </c>
      <c r="B696">
        <v>1973.91</v>
      </c>
      <c r="C696">
        <v>1959.27</v>
      </c>
      <c r="D696">
        <v>1928.29</v>
      </c>
      <c r="E696">
        <v>1039.4100000000001</v>
      </c>
      <c r="F696">
        <v>0</v>
      </c>
      <c r="G696">
        <v>1.09233E-2</v>
      </c>
      <c r="H696">
        <v>0.98098600000000002</v>
      </c>
      <c r="I696">
        <v>0</v>
      </c>
    </row>
    <row r="697" spans="1:9" x14ac:dyDescent="0.25">
      <c r="A697" t="s">
        <v>109</v>
      </c>
      <c r="B697">
        <v>1983.16</v>
      </c>
      <c r="C697">
        <v>1968.65</v>
      </c>
      <c r="D697">
        <v>1930.13</v>
      </c>
      <c r="E697">
        <v>1039.49</v>
      </c>
      <c r="F697">
        <v>0</v>
      </c>
      <c r="G697">
        <v>1.42536E-2</v>
      </c>
      <c r="H697">
        <v>0.98096799999999995</v>
      </c>
      <c r="I697">
        <v>0</v>
      </c>
    </row>
    <row r="698" spans="1:9" x14ac:dyDescent="0.25">
      <c r="A698" t="s">
        <v>109</v>
      </c>
      <c r="B698">
        <v>1973.93</v>
      </c>
      <c r="C698">
        <v>1959.73</v>
      </c>
      <c r="D698">
        <v>1928.46</v>
      </c>
      <c r="E698">
        <v>1039.52</v>
      </c>
      <c r="F698">
        <v>0</v>
      </c>
      <c r="G698">
        <v>1.1098500000000001E-2</v>
      </c>
      <c r="H698">
        <v>0.98832399999999998</v>
      </c>
      <c r="I698">
        <v>0</v>
      </c>
    </row>
    <row r="699" spans="1:9" x14ac:dyDescent="0.25">
      <c r="A699" t="s">
        <v>109</v>
      </c>
      <c r="B699">
        <v>1971.97</v>
      </c>
      <c r="C699">
        <v>1957.74</v>
      </c>
      <c r="D699">
        <v>1928.18</v>
      </c>
      <c r="E699">
        <v>1039.47</v>
      </c>
      <c r="F699">
        <v>0</v>
      </c>
      <c r="G699">
        <v>1.11308E-2</v>
      </c>
      <c r="H699">
        <v>0.98094400000000004</v>
      </c>
      <c r="I699">
        <v>0</v>
      </c>
    </row>
    <row r="700" spans="1:9" x14ac:dyDescent="0.25">
      <c r="A700" t="s">
        <v>109</v>
      </c>
      <c r="B700">
        <v>1975.97</v>
      </c>
      <c r="C700">
        <v>1961.58</v>
      </c>
      <c r="D700">
        <v>1928.85</v>
      </c>
      <c r="E700">
        <v>1039.3699999999999</v>
      </c>
      <c r="F700">
        <v>0</v>
      </c>
      <c r="G700">
        <v>1.22174E-2</v>
      </c>
      <c r="H700">
        <v>0.98090999999999995</v>
      </c>
      <c r="I700">
        <v>0</v>
      </c>
    </row>
    <row r="701" spans="1:9" x14ac:dyDescent="0.25">
      <c r="A701" t="s">
        <v>109</v>
      </c>
      <c r="B701">
        <v>1985.26</v>
      </c>
      <c r="C701">
        <v>1971.02</v>
      </c>
      <c r="D701">
        <v>1930.22</v>
      </c>
      <c r="E701">
        <v>1039.5</v>
      </c>
      <c r="F701">
        <v>0</v>
      </c>
      <c r="G701">
        <v>1.10505E-2</v>
      </c>
      <c r="H701">
        <v>0.98101899999999997</v>
      </c>
      <c r="I701">
        <v>0</v>
      </c>
    </row>
    <row r="702" spans="1:9" x14ac:dyDescent="0.25">
      <c r="A702" t="s">
        <v>109</v>
      </c>
      <c r="B702">
        <v>1994.83</v>
      </c>
      <c r="C702">
        <v>1981.31</v>
      </c>
      <c r="D702">
        <v>1932.5</v>
      </c>
      <c r="E702">
        <v>1039.45</v>
      </c>
      <c r="F702">
        <v>0</v>
      </c>
      <c r="G702">
        <v>1.0918199999999999E-2</v>
      </c>
      <c r="H702">
        <v>0.99343499999999996</v>
      </c>
      <c r="I702">
        <v>0</v>
      </c>
    </row>
    <row r="703" spans="1:9" x14ac:dyDescent="0.25">
      <c r="A703" t="s">
        <v>109</v>
      </c>
      <c r="B703">
        <v>1992.37</v>
      </c>
      <c r="C703">
        <v>1976.84</v>
      </c>
      <c r="D703">
        <v>1931.8</v>
      </c>
      <c r="E703">
        <v>1039.49</v>
      </c>
      <c r="F703">
        <v>0</v>
      </c>
      <c r="G703">
        <v>1.08745E-2</v>
      </c>
      <c r="H703">
        <v>0.98101899999999997</v>
      </c>
      <c r="I703">
        <v>0</v>
      </c>
    </row>
    <row r="704" spans="1:9" x14ac:dyDescent="0.25">
      <c r="A704" t="s">
        <v>109</v>
      </c>
      <c r="B704">
        <v>1990.17</v>
      </c>
      <c r="C704">
        <v>1975.04</v>
      </c>
      <c r="D704">
        <v>1931.57</v>
      </c>
      <c r="E704">
        <v>1039.47</v>
      </c>
      <c r="F704">
        <v>0</v>
      </c>
      <c r="G704">
        <v>1.0991799999999999E-2</v>
      </c>
      <c r="H704">
        <v>0.99479899999999999</v>
      </c>
      <c r="I704">
        <v>0</v>
      </c>
    </row>
    <row r="705" spans="1:9" x14ac:dyDescent="0.25">
      <c r="A705" t="s">
        <v>109</v>
      </c>
      <c r="B705">
        <v>1990.87</v>
      </c>
      <c r="C705">
        <v>1975.87</v>
      </c>
      <c r="D705">
        <v>1931.61</v>
      </c>
      <c r="E705">
        <v>1039.5</v>
      </c>
      <c r="F705">
        <v>0</v>
      </c>
      <c r="G705">
        <v>1.2458500000000001E-2</v>
      </c>
      <c r="H705">
        <v>0.98101899999999997</v>
      </c>
      <c r="I705">
        <v>0</v>
      </c>
    </row>
    <row r="706" spans="1:9" x14ac:dyDescent="0.25">
      <c r="A706" t="s">
        <v>109</v>
      </c>
      <c r="B706">
        <v>1989.35</v>
      </c>
      <c r="C706">
        <v>1974.54</v>
      </c>
      <c r="D706">
        <v>1931.27</v>
      </c>
      <c r="E706">
        <v>1039.42</v>
      </c>
      <c r="F706">
        <v>0</v>
      </c>
      <c r="G706">
        <v>1.15776E-2</v>
      </c>
      <c r="H706">
        <v>0.98101899999999997</v>
      </c>
      <c r="I706">
        <v>0</v>
      </c>
    </row>
    <row r="707" spans="1:9" x14ac:dyDescent="0.25">
      <c r="A707" t="s">
        <v>109</v>
      </c>
      <c r="B707">
        <v>1990.9</v>
      </c>
      <c r="C707">
        <v>1974.32</v>
      </c>
      <c r="D707">
        <v>1931.22</v>
      </c>
      <c r="E707">
        <v>1039.52</v>
      </c>
      <c r="F707">
        <v>0</v>
      </c>
      <c r="G707">
        <v>1.33633E-2</v>
      </c>
      <c r="H707">
        <v>0.99063400000000001</v>
      </c>
      <c r="I707">
        <v>0</v>
      </c>
    </row>
    <row r="708" spans="1:9" x14ac:dyDescent="0.25">
      <c r="A708" t="s">
        <v>109</v>
      </c>
      <c r="B708">
        <v>1992.27</v>
      </c>
      <c r="C708">
        <v>1977.08</v>
      </c>
      <c r="D708">
        <v>1931.27</v>
      </c>
      <c r="E708">
        <v>1039.45</v>
      </c>
      <c r="F708">
        <v>0</v>
      </c>
      <c r="G708">
        <v>1.63032E-2</v>
      </c>
      <c r="H708">
        <v>0.98062899999999997</v>
      </c>
      <c r="I708">
        <v>0</v>
      </c>
    </row>
    <row r="709" spans="1:9" x14ac:dyDescent="0.25">
      <c r="A709" t="s">
        <v>109</v>
      </c>
      <c r="B709">
        <v>1985.63</v>
      </c>
      <c r="C709">
        <v>1970.34</v>
      </c>
      <c r="D709">
        <v>1930.24</v>
      </c>
      <c r="E709">
        <v>1039.49</v>
      </c>
      <c r="F709">
        <v>0</v>
      </c>
      <c r="G709">
        <v>1.21724E-2</v>
      </c>
      <c r="H709">
        <v>0.98097999999999996</v>
      </c>
      <c r="I709">
        <v>0</v>
      </c>
    </row>
    <row r="710" spans="1:9" x14ac:dyDescent="0.25">
      <c r="A710" t="s">
        <v>109</v>
      </c>
      <c r="B710">
        <v>1979.66</v>
      </c>
      <c r="C710">
        <v>1963.94</v>
      </c>
      <c r="D710">
        <v>1929.13</v>
      </c>
      <c r="E710">
        <v>1039.46</v>
      </c>
      <c r="F710">
        <v>0</v>
      </c>
      <c r="G710">
        <v>1.1507099999999999E-2</v>
      </c>
      <c r="H710">
        <v>0.98095600000000005</v>
      </c>
      <c r="I710">
        <v>0</v>
      </c>
    </row>
    <row r="711" spans="1:9" x14ac:dyDescent="0.25">
      <c r="A711" t="s">
        <v>109</v>
      </c>
      <c r="B711">
        <v>1985.51</v>
      </c>
      <c r="C711">
        <v>1970.43</v>
      </c>
      <c r="D711">
        <v>1930.55</v>
      </c>
      <c r="E711">
        <v>1039.51</v>
      </c>
      <c r="F711">
        <v>0</v>
      </c>
      <c r="G711">
        <v>1.1349700000000001E-2</v>
      </c>
      <c r="H711">
        <v>0.98095699999999997</v>
      </c>
      <c r="I711">
        <v>0</v>
      </c>
    </row>
    <row r="712" spans="1:9" x14ac:dyDescent="0.25">
      <c r="A712" t="s">
        <v>109</v>
      </c>
      <c r="B712">
        <v>1986.02</v>
      </c>
      <c r="C712">
        <v>1970.97</v>
      </c>
      <c r="D712">
        <v>1930.37</v>
      </c>
      <c r="E712">
        <v>1039.5</v>
      </c>
      <c r="F712">
        <v>0</v>
      </c>
      <c r="G712">
        <v>1.39998E-2</v>
      </c>
      <c r="H712">
        <v>0.98101700000000003</v>
      </c>
      <c r="I712">
        <v>0</v>
      </c>
    </row>
    <row r="713" spans="1:9" x14ac:dyDescent="0.25">
      <c r="A713" t="s">
        <v>109</v>
      </c>
      <c r="B713">
        <v>1981.84</v>
      </c>
      <c r="C713">
        <v>1966.66</v>
      </c>
      <c r="D713">
        <v>1929.79</v>
      </c>
      <c r="E713">
        <v>1039.46</v>
      </c>
      <c r="F713">
        <v>0</v>
      </c>
      <c r="G713">
        <v>1.0907500000000001E-2</v>
      </c>
      <c r="H713">
        <v>0.98101899999999997</v>
      </c>
      <c r="I713">
        <v>0</v>
      </c>
    </row>
    <row r="714" spans="1:9" x14ac:dyDescent="0.25">
      <c r="A714" t="s">
        <v>109</v>
      </c>
      <c r="B714">
        <v>1972.11</v>
      </c>
      <c r="C714">
        <v>1957.37</v>
      </c>
      <c r="D714">
        <v>1928.08</v>
      </c>
      <c r="E714">
        <v>1039.53</v>
      </c>
      <c r="F714">
        <v>0</v>
      </c>
      <c r="G714">
        <v>1.18242E-2</v>
      </c>
      <c r="H714">
        <v>0.99050499999999997</v>
      </c>
      <c r="I714">
        <v>0</v>
      </c>
    </row>
    <row r="715" spans="1:9" x14ac:dyDescent="0.25">
      <c r="A715" t="s">
        <v>109</v>
      </c>
      <c r="B715">
        <v>1978.46</v>
      </c>
      <c r="C715">
        <v>1963.62</v>
      </c>
      <c r="D715">
        <v>1928.98</v>
      </c>
      <c r="E715">
        <v>1039.53</v>
      </c>
      <c r="F715">
        <v>0</v>
      </c>
      <c r="G715">
        <v>1.39308E-2</v>
      </c>
      <c r="H715">
        <v>0.98096300000000003</v>
      </c>
      <c r="I715">
        <v>0</v>
      </c>
    </row>
    <row r="716" spans="1:9" x14ac:dyDescent="0.25">
      <c r="A716" t="s">
        <v>109</v>
      </c>
      <c r="B716">
        <v>1978.89</v>
      </c>
      <c r="C716">
        <v>1963.74</v>
      </c>
      <c r="D716">
        <v>1929.16</v>
      </c>
      <c r="E716">
        <v>1039.51</v>
      </c>
      <c r="F716">
        <v>0</v>
      </c>
      <c r="G716">
        <v>1.09652E-2</v>
      </c>
      <c r="H716">
        <v>0.98101300000000002</v>
      </c>
      <c r="I716">
        <v>0</v>
      </c>
    </row>
    <row r="717" spans="1:9" x14ac:dyDescent="0.25">
      <c r="A717" t="s">
        <v>109</v>
      </c>
      <c r="B717">
        <v>1977.5</v>
      </c>
      <c r="C717">
        <v>1962.38</v>
      </c>
      <c r="D717">
        <v>1928.59</v>
      </c>
      <c r="E717">
        <v>1039.49</v>
      </c>
      <c r="F717">
        <v>0</v>
      </c>
      <c r="G717">
        <v>1.54869E-2</v>
      </c>
      <c r="H717">
        <v>0.98099899999999995</v>
      </c>
      <c r="I717">
        <v>0</v>
      </c>
    </row>
    <row r="718" spans="1:9" x14ac:dyDescent="0.25">
      <c r="A718" t="s">
        <v>109</v>
      </c>
      <c r="B718">
        <v>1993.32</v>
      </c>
      <c r="C718">
        <v>1977.98</v>
      </c>
      <c r="D718">
        <v>1931.51</v>
      </c>
      <c r="E718">
        <v>1039.48</v>
      </c>
      <c r="F718">
        <v>0</v>
      </c>
      <c r="G718">
        <v>1.21099E-2</v>
      </c>
      <c r="H718">
        <v>0.98101700000000003</v>
      </c>
      <c r="I718">
        <v>0</v>
      </c>
    </row>
    <row r="719" spans="1:9" x14ac:dyDescent="0.25">
      <c r="A719" t="s">
        <v>109</v>
      </c>
      <c r="B719">
        <v>1985.62</v>
      </c>
      <c r="C719">
        <v>1970.26</v>
      </c>
      <c r="D719">
        <v>1930.65</v>
      </c>
      <c r="E719">
        <v>1039.45</v>
      </c>
      <c r="F719">
        <v>0</v>
      </c>
      <c r="G719">
        <v>1.9945600000000001E-2</v>
      </c>
      <c r="H719">
        <v>0.98101899999999997</v>
      </c>
      <c r="I719">
        <v>0</v>
      </c>
    </row>
    <row r="720" spans="1:9" x14ac:dyDescent="0.25">
      <c r="A720" t="s">
        <v>109</v>
      </c>
      <c r="B720">
        <v>1973.23</v>
      </c>
      <c r="C720">
        <v>1957.8</v>
      </c>
      <c r="D720">
        <v>1928.03</v>
      </c>
      <c r="E720">
        <v>1039.42</v>
      </c>
      <c r="F720">
        <v>0</v>
      </c>
      <c r="G720">
        <v>1.1105800000000001E-2</v>
      </c>
      <c r="H720">
        <v>0.98101300000000002</v>
      </c>
      <c r="I720">
        <v>0</v>
      </c>
    </row>
    <row r="721" spans="1:25" x14ac:dyDescent="0.25">
      <c r="A721" t="s">
        <v>109</v>
      </c>
      <c r="B721">
        <v>1969.75</v>
      </c>
      <c r="C721">
        <v>1954.72</v>
      </c>
      <c r="D721">
        <v>1927.88</v>
      </c>
      <c r="E721">
        <v>1039.49</v>
      </c>
      <c r="F721">
        <v>0</v>
      </c>
      <c r="G721">
        <v>1.4522500000000001E-2</v>
      </c>
      <c r="H721">
        <v>0.98095200000000005</v>
      </c>
      <c r="I721">
        <v>0</v>
      </c>
    </row>
    <row r="722" spans="1:25" x14ac:dyDescent="0.25">
      <c r="A722" t="s">
        <v>109</v>
      </c>
      <c r="B722">
        <v>1972.34</v>
      </c>
      <c r="C722">
        <v>1957.84</v>
      </c>
      <c r="D722">
        <v>1928.1</v>
      </c>
      <c r="E722">
        <v>1039.44</v>
      </c>
      <c r="F722">
        <v>0</v>
      </c>
      <c r="G722">
        <v>1.27525E-2</v>
      </c>
      <c r="H722">
        <v>0.98079099999999997</v>
      </c>
      <c r="I722">
        <v>0</v>
      </c>
    </row>
    <row r="723" spans="1:25" x14ac:dyDescent="0.25">
      <c r="A723" t="s">
        <v>109</v>
      </c>
      <c r="B723">
        <v>1974.66</v>
      </c>
      <c r="C723">
        <v>1959.24</v>
      </c>
      <c r="D723">
        <v>1928.4</v>
      </c>
      <c r="E723">
        <v>1039.43</v>
      </c>
      <c r="F723">
        <v>0</v>
      </c>
      <c r="G723">
        <v>1.8534800000000001E-2</v>
      </c>
      <c r="H723">
        <v>0.98702100000000004</v>
      </c>
      <c r="I723">
        <v>0</v>
      </c>
    </row>
    <row r="724" spans="1:25" x14ac:dyDescent="0.25">
      <c r="A724" t="s">
        <v>109</v>
      </c>
      <c r="B724">
        <v>1973.4</v>
      </c>
      <c r="C724">
        <v>1958.46</v>
      </c>
      <c r="D724">
        <v>1928.3</v>
      </c>
      <c r="E724">
        <v>1039.48</v>
      </c>
      <c r="F724">
        <v>0</v>
      </c>
      <c r="G724">
        <v>1.0906000000000001E-2</v>
      </c>
      <c r="H724">
        <v>0.98101899999999997</v>
      </c>
      <c r="I724">
        <v>0</v>
      </c>
    </row>
    <row r="725" spans="1:25" x14ac:dyDescent="0.25">
      <c r="A725" t="s">
        <v>109</v>
      </c>
      <c r="B725">
        <v>1979.16</v>
      </c>
      <c r="C725">
        <v>1964.45</v>
      </c>
      <c r="D725">
        <v>1929.16</v>
      </c>
      <c r="E725">
        <v>1039.44</v>
      </c>
      <c r="F725">
        <v>0</v>
      </c>
      <c r="G725">
        <v>1.0884400000000001E-2</v>
      </c>
      <c r="H725">
        <v>0.98101899999999997</v>
      </c>
      <c r="I725">
        <v>0</v>
      </c>
    </row>
    <row r="726" spans="1:25" x14ac:dyDescent="0.25">
      <c r="A726" t="s">
        <v>109</v>
      </c>
      <c r="B726">
        <v>1991.79</v>
      </c>
      <c r="C726">
        <v>1976.78</v>
      </c>
      <c r="D726">
        <v>1931.89</v>
      </c>
      <c r="E726">
        <v>1039.45</v>
      </c>
      <c r="F726">
        <v>0</v>
      </c>
      <c r="G726">
        <v>2.2910400000000001E-2</v>
      </c>
      <c r="H726">
        <v>0.99317900000000003</v>
      </c>
      <c r="I726">
        <v>0</v>
      </c>
    </row>
    <row r="727" spans="1:25" x14ac:dyDescent="0.25">
      <c r="A727" t="s">
        <v>109</v>
      </c>
      <c r="B727">
        <v>1981.65</v>
      </c>
      <c r="C727">
        <v>1966.5</v>
      </c>
      <c r="D727">
        <v>1930.24</v>
      </c>
      <c r="E727">
        <v>1039.47</v>
      </c>
      <c r="F727">
        <v>0</v>
      </c>
      <c r="G727">
        <v>1.09605E-2</v>
      </c>
      <c r="H727">
        <v>0.98098700000000005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109</v>
      </c>
      <c r="B728">
        <v>1974.36</v>
      </c>
      <c r="C728">
        <v>1959.63</v>
      </c>
      <c r="D728">
        <v>1928.28</v>
      </c>
      <c r="E728">
        <v>1039.49</v>
      </c>
      <c r="F728">
        <v>0</v>
      </c>
      <c r="G728">
        <v>1.09246E-2</v>
      </c>
      <c r="H728">
        <v>0.98099000000000003</v>
      </c>
      <c r="I728">
        <v>0</v>
      </c>
      <c r="R728">
        <f>AVERAGE(B679:B728)</f>
        <v>1979.3362000000002</v>
      </c>
      <c r="S728">
        <f>AVERAGE(C679:C728)</f>
        <v>1964.5523999999998</v>
      </c>
      <c r="U728">
        <f>_xlfn.VAR.P(B679:B728)</f>
        <v>50.514947559999776</v>
      </c>
      <c r="V728">
        <f>_xlfn.VAR.P(C679:C728)</f>
        <v>47.899942239999802</v>
      </c>
      <c r="X728">
        <f>1.96*SQRT(U728)/50</f>
        <v>0.27860956376010865</v>
      </c>
      <c r="Y728">
        <f>1.96*SQRT(V728)/50</f>
        <v>0.27130235392210161</v>
      </c>
    </row>
    <row r="729" spans="1:25" x14ac:dyDescent="0.25">
      <c r="A729" t="s">
        <v>109</v>
      </c>
      <c r="B729">
        <v>99082.505300000004</v>
      </c>
      <c r="C729" t="s">
        <v>36</v>
      </c>
      <c r="U729" t="s">
        <v>75</v>
      </c>
    </row>
    <row r="730" spans="1:25" x14ac:dyDescent="0.25">
      <c r="A730" t="s">
        <v>41</v>
      </c>
      <c r="B730">
        <v>1094.78</v>
      </c>
      <c r="C730">
        <v>1008.88</v>
      </c>
      <c r="D730">
        <v>1008.81</v>
      </c>
      <c r="E730">
        <v>990.846</v>
      </c>
      <c r="F730">
        <v>41.946800000000003</v>
      </c>
      <c r="G730">
        <v>140.50899999999999</v>
      </c>
      <c r="H730">
        <v>31.847000000000001</v>
      </c>
      <c r="I730">
        <v>24.366700000000002</v>
      </c>
      <c r="J730">
        <v>57.299900000000001</v>
      </c>
      <c r="K730">
        <v>790.42100000000005</v>
      </c>
      <c r="L730">
        <v>1.11109E-2</v>
      </c>
      <c r="M730">
        <v>0.98827399999999999</v>
      </c>
      <c r="N730">
        <v>0</v>
      </c>
      <c r="O730" t="s">
        <v>42</v>
      </c>
      <c r="U730">
        <f>_xlfn.STDEV.P(B679:B728)</f>
        <v>7.1073868306150167</v>
      </c>
      <c r="V730">
        <f>_xlfn.STDEV.P(C679:C728)</f>
        <v>6.9209784163801435</v>
      </c>
    </row>
    <row r="731" spans="1:25" x14ac:dyDescent="0.25">
      <c r="A731" t="s">
        <v>41</v>
      </c>
      <c r="B731">
        <v>1119.29</v>
      </c>
      <c r="C731">
        <v>1053.3499999999999</v>
      </c>
      <c r="D731">
        <v>1053.26</v>
      </c>
      <c r="E731">
        <v>1034.82</v>
      </c>
      <c r="F731">
        <v>43.5321</v>
      </c>
      <c r="G731">
        <v>147.76599999999999</v>
      </c>
      <c r="H731">
        <v>32.112900000000003</v>
      </c>
      <c r="I731">
        <v>25.3566</v>
      </c>
      <c r="J731">
        <v>63.091799999999999</v>
      </c>
      <c r="K731">
        <v>825.00199999999995</v>
      </c>
      <c r="L731">
        <v>1.1021100000000001E-2</v>
      </c>
      <c r="M731">
        <v>0.99455300000000002</v>
      </c>
      <c r="N731">
        <v>0</v>
      </c>
      <c r="O731" t="s">
        <v>42</v>
      </c>
    </row>
    <row r="732" spans="1:25" x14ac:dyDescent="0.25">
      <c r="A732" t="s">
        <v>41</v>
      </c>
      <c r="B732">
        <v>1075.06</v>
      </c>
      <c r="C732">
        <v>1008.29</v>
      </c>
      <c r="D732">
        <v>1008.22</v>
      </c>
      <c r="E732">
        <v>990.21400000000006</v>
      </c>
      <c r="F732">
        <v>41.887900000000002</v>
      </c>
      <c r="G732">
        <v>140.56200000000001</v>
      </c>
      <c r="H732">
        <v>31.392099999999999</v>
      </c>
      <c r="I732">
        <v>24.206499999999998</v>
      </c>
      <c r="J732">
        <v>58.267400000000002</v>
      </c>
      <c r="K732">
        <v>790.00900000000001</v>
      </c>
      <c r="L732">
        <v>1.09687E-2</v>
      </c>
      <c r="M732">
        <v>0.98101700000000003</v>
      </c>
      <c r="N732">
        <v>0</v>
      </c>
      <c r="O732" t="s">
        <v>42</v>
      </c>
    </row>
    <row r="733" spans="1:25" x14ac:dyDescent="0.25">
      <c r="A733" t="s">
        <v>41</v>
      </c>
      <c r="B733">
        <v>1105.55</v>
      </c>
      <c r="C733">
        <v>1035.17</v>
      </c>
      <c r="D733">
        <v>1035.0899999999999</v>
      </c>
      <c r="E733">
        <v>1016.87</v>
      </c>
      <c r="F733">
        <v>42.595100000000002</v>
      </c>
      <c r="G733">
        <v>146.36500000000001</v>
      </c>
      <c r="H733">
        <v>32.106299999999997</v>
      </c>
      <c r="I733">
        <v>24.849699999999999</v>
      </c>
      <c r="J733">
        <v>62.369599999999998</v>
      </c>
      <c r="K733">
        <v>809.56200000000001</v>
      </c>
      <c r="L733">
        <v>1.0950700000000001E-2</v>
      </c>
      <c r="M733">
        <v>0.98099499999999995</v>
      </c>
      <c r="N733">
        <v>0</v>
      </c>
      <c r="O733" t="s">
        <v>42</v>
      </c>
    </row>
    <row r="734" spans="1:25" x14ac:dyDescent="0.25">
      <c r="A734" t="s">
        <v>41</v>
      </c>
      <c r="B734">
        <v>1082.8800000000001</v>
      </c>
      <c r="C734">
        <v>1015.25</v>
      </c>
      <c r="D734">
        <v>1015.17</v>
      </c>
      <c r="E734">
        <v>997.36800000000005</v>
      </c>
      <c r="F734">
        <v>42.3431</v>
      </c>
      <c r="G734">
        <v>144.46700000000001</v>
      </c>
      <c r="H734">
        <v>31.494</v>
      </c>
      <c r="I734">
        <v>24.439800000000002</v>
      </c>
      <c r="J734">
        <v>61.834000000000003</v>
      </c>
      <c r="K734">
        <v>792.62</v>
      </c>
      <c r="L734">
        <v>1.5713499999999998E-2</v>
      </c>
      <c r="M734">
        <v>0.98100900000000002</v>
      </c>
      <c r="N734">
        <v>0</v>
      </c>
      <c r="O734" t="s">
        <v>42</v>
      </c>
    </row>
    <row r="735" spans="1:25" x14ac:dyDescent="0.25">
      <c r="A735" t="s">
        <v>41</v>
      </c>
      <c r="B735">
        <v>1080.58</v>
      </c>
      <c r="C735">
        <v>1013.27</v>
      </c>
      <c r="D735">
        <v>1013.19</v>
      </c>
      <c r="E735">
        <v>995.20799999999997</v>
      </c>
      <c r="F735">
        <v>41.952199999999998</v>
      </c>
      <c r="G735">
        <v>144.184</v>
      </c>
      <c r="H735">
        <v>31.7179</v>
      </c>
      <c r="I735">
        <v>24.4816</v>
      </c>
      <c r="J735">
        <v>61.226399999999998</v>
      </c>
      <c r="K735">
        <v>791.02</v>
      </c>
      <c r="L735">
        <v>1.14273E-2</v>
      </c>
      <c r="M735">
        <v>0.98100100000000001</v>
      </c>
      <c r="N735">
        <v>0</v>
      </c>
      <c r="O735" t="s">
        <v>42</v>
      </c>
    </row>
    <row r="736" spans="1:25" x14ac:dyDescent="0.25">
      <c r="A736" t="s">
        <v>41</v>
      </c>
      <c r="B736">
        <v>1097.29</v>
      </c>
      <c r="C736">
        <v>1022.63</v>
      </c>
      <c r="D736">
        <v>1022.55</v>
      </c>
      <c r="E736">
        <v>1004.77</v>
      </c>
      <c r="F736">
        <v>41.730699999999999</v>
      </c>
      <c r="G736">
        <v>143.47200000000001</v>
      </c>
      <c r="H736">
        <v>31.221699999999998</v>
      </c>
      <c r="I736">
        <v>24.820699999999999</v>
      </c>
      <c r="J736">
        <v>60.556699999999999</v>
      </c>
      <c r="K736">
        <v>801.70399999999995</v>
      </c>
      <c r="L736">
        <v>1.4881200000000001E-2</v>
      </c>
      <c r="M736">
        <v>0.98101899999999997</v>
      </c>
      <c r="N736">
        <v>0</v>
      </c>
      <c r="O736" t="s">
        <v>42</v>
      </c>
    </row>
    <row r="737" spans="1:15" x14ac:dyDescent="0.25">
      <c r="A737" t="s">
        <v>41</v>
      </c>
      <c r="B737">
        <v>1097.6099999999999</v>
      </c>
      <c r="C737">
        <v>1025.55</v>
      </c>
      <c r="D737">
        <v>1025.47</v>
      </c>
      <c r="E737">
        <v>1007.27</v>
      </c>
      <c r="F737">
        <v>41.973199999999999</v>
      </c>
      <c r="G737">
        <v>143.548</v>
      </c>
      <c r="H737">
        <v>31.432500000000001</v>
      </c>
      <c r="I737">
        <v>24.5594</v>
      </c>
      <c r="J737">
        <v>60.421900000000001</v>
      </c>
      <c r="K737">
        <v>803.86300000000006</v>
      </c>
      <c r="L737">
        <v>1.08571E-2</v>
      </c>
      <c r="M737">
        <v>0.981016</v>
      </c>
      <c r="N737">
        <v>0</v>
      </c>
      <c r="O737" t="s">
        <v>42</v>
      </c>
    </row>
    <row r="738" spans="1:15" x14ac:dyDescent="0.25">
      <c r="A738" t="s">
        <v>41</v>
      </c>
      <c r="B738">
        <v>1079.1199999999999</v>
      </c>
      <c r="C738">
        <v>1012.91</v>
      </c>
      <c r="D738">
        <v>1012.85</v>
      </c>
      <c r="E738">
        <v>995.25800000000004</v>
      </c>
      <c r="F738">
        <v>41.2669</v>
      </c>
      <c r="G738">
        <v>139.07900000000001</v>
      </c>
      <c r="H738">
        <v>31.162600000000001</v>
      </c>
      <c r="I738">
        <v>24.122499999999999</v>
      </c>
      <c r="J738">
        <v>57.156700000000001</v>
      </c>
      <c r="K738">
        <v>797.19200000000001</v>
      </c>
      <c r="L738">
        <v>1.1016700000000001E-2</v>
      </c>
      <c r="M738">
        <v>0.98097699999999999</v>
      </c>
      <c r="N738">
        <v>0</v>
      </c>
      <c r="O738" t="s">
        <v>42</v>
      </c>
    </row>
    <row r="739" spans="1:15" x14ac:dyDescent="0.25">
      <c r="A739" t="s">
        <v>41</v>
      </c>
      <c r="B739">
        <v>1100.28</v>
      </c>
      <c r="C739">
        <v>1030.97</v>
      </c>
      <c r="D739">
        <v>1030.8900000000001</v>
      </c>
      <c r="E739">
        <v>1012.96</v>
      </c>
      <c r="F739">
        <v>42.123399999999997</v>
      </c>
      <c r="G739">
        <v>146.13399999999999</v>
      </c>
      <c r="H739">
        <v>31.7988</v>
      </c>
      <c r="I739">
        <v>24.7364</v>
      </c>
      <c r="J739">
        <v>62.7303</v>
      </c>
      <c r="K739">
        <v>806.60699999999997</v>
      </c>
      <c r="L739">
        <v>1.1380400000000001E-2</v>
      </c>
      <c r="M739">
        <v>0.98101899999999997</v>
      </c>
      <c r="N739">
        <v>0</v>
      </c>
      <c r="O739" t="s">
        <v>42</v>
      </c>
    </row>
    <row r="740" spans="1:15" x14ac:dyDescent="0.25">
      <c r="A740" t="s">
        <v>41</v>
      </c>
      <c r="B740">
        <v>1114.24</v>
      </c>
      <c r="C740">
        <v>1043.5</v>
      </c>
      <c r="D740">
        <v>1043.4000000000001</v>
      </c>
      <c r="E740">
        <v>1025.3699999999999</v>
      </c>
      <c r="F740">
        <v>42.635399999999997</v>
      </c>
      <c r="G740">
        <v>148.24799999999999</v>
      </c>
      <c r="H740">
        <v>32.167299999999997</v>
      </c>
      <c r="I740">
        <v>25.511399999999998</v>
      </c>
      <c r="J740">
        <v>63.512999999999998</v>
      </c>
      <c r="K740">
        <v>816.30200000000002</v>
      </c>
      <c r="L740">
        <v>1.2453199999999999E-2</v>
      </c>
      <c r="M740">
        <v>0.98099899999999995</v>
      </c>
      <c r="N740">
        <v>0</v>
      </c>
      <c r="O740" t="s">
        <v>42</v>
      </c>
    </row>
    <row r="741" spans="1:15" x14ac:dyDescent="0.25">
      <c r="A741" t="s">
        <v>41</v>
      </c>
      <c r="B741">
        <v>1110.8499999999999</v>
      </c>
      <c r="C741">
        <v>1043.4100000000001</v>
      </c>
      <c r="D741">
        <v>1043.32</v>
      </c>
      <c r="E741">
        <v>1025.03</v>
      </c>
      <c r="F741">
        <v>42.682600000000001</v>
      </c>
      <c r="G741">
        <v>147.643</v>
      </c>
      <c r="H741">
        <v>31.832899999999999</v>
      </c>
      <c r="I741">
        <v>24.761500000000002</v>
      </c>
      <c r="J741">
        <v>63.797899999999998</v>
      </c>
      <c r="K741">
        <v>816.08</v>
      </c>
      <c r="L741">
        <v>1.1009700000000001E-2</v>
      </c>
      <c r="M741">
        <v>0.98101899999999997</v>
      </c>
      <c r="N741">
        <v>0</v>
      </c>
      <c r="O741" t="s">
        <v>42</v>
      </c>
    </row>
    <row r="742" spans="1:15" x14ac:dyDescent="0.25">
      <c r="A742" t="s">
        <v>41</v>
      </c>
      <c r="B742">
        <v>1110.04</v>
      </c>
      <c r="C742">
        <v>1040.54</v>
      </c>
      <c r="D742">
        <v>1040.45</v>
      </c>
      <c r="E742">
        <v>1022.6</v>
      </c>
      <c r="F742">
        <v>42.545699999999997</v>
      </c>
      <c r="G742">
        <v>148.99100000000001</v>
      </c>
      <c r="H742">
        <v>31.766500000000001</v>
      </c>
      <c r="I742">
        <v>24.907499999999999</v>
      </c>
      <c r="J742">
        <v>65.589500000000001</v>
      </c>
      <c r="K742">
        <v>812.70699999999999</v>
      </c>
      <c r="L742">
        <v>1.12427E-2</v>
      </c>
      <c r="M742">
        <v>0.98100699999999996</v>
      </c>
      <c r="N742">
        <v>0</v>
      </c>
      <c r="O742" t="s">
        <v>42</v>
      </c>
    </row>
    <row r="743" spans="1:15" x14ac:dyDescent="0.25">
      <c r="A743" t="s">
        <v>41</v>
      </c>
      <c r="B743">
        <v>1109.92</v>
      </c>
      <c r="C743">
        <v>1040.5999999999999</v>
      </c>
      <c r="D743">
        <v>1040.51</v>
      </c>
      <c r="E743">
        <v>1022.3</v>
      </c>
      <c r="F743">
        <v>42.873899999999999</v>
      </c>
      <c r="G743">
        <v>149.93899999999999</v>
      </c>
      <c r="H743">
        <v>31.869299999999999</v>
      </c>
      <c r="I743">
        <v>24.720099999999999</v>
      </c>
      <c r="J743">
        <v>66.195599999999999</v>
      </c>
      <c r="K743">
        <v>811.19799999999998</v>
      </c>
      <c r="L743">
        <v>1.10116E-2</v>
      </c>
      <c r="M743">
        <v>0.98101899999999997</v>
      </c>
      <c r="N743">
        <v>0</v>
      </c>
      <c r="O743" t="s">
        <v>42</v>
      </c>
    </row>
    <row r="744" spans="1:15" x14ac:dyDescent="0.25">
      <c r="A744" t="s">
        <v>41</v>
      </c>
      <c r="B744">
        <v>1117.27</v>
      </c>
      <c r="C744">
        <v>1044.71</v>
      </c>
      <c r="D744">
        <v>1044.5999999999999</v>
      </c>
      <c r="E744">
        <v>1026.43</v>
      </c>
      <c r="F744">
        <v>43.552199999999999</v>
      </c>
      <c r="G744">
        <v>153.81399999999999</v>
      </c>
      <c r="H744">
        <v>32.340499999999999</v>
      </c>
      <c r="I744">
        <v>25.153600000000001</v>
      </c>
      <c r="J744">
        <v>68.805899999999994</v>
      </c>
      <c r="K744">
        <v>810.48199999999997</v>
      </c>
      <c r="L744">
        <v>1.0857199999999999E-2</v>
      </c>
      <c r="M744">
        <v>0.98101899999999997</v>
      </c>
      <c r="N744">
        <v>0</v>
      </c>
      <c r="O744" t="s">
        <v>42</v>
      </c>
    </row>
    <row r="745" spans="1:15" x14ac:dyDescent="0.25">
      <c r="A745" t="s">
        <v>41</v>
      </c>
      <c r="B745">
        <v>1127.6300000000001</v>
      </c>
      <c r="C745">
        <v>1055.8699999999999</v>
      </c>
      <c r="D745">
        <v>1055.74</v>
      </c>
      <c r="E745">
        <v>1037.4100000000001</v>
      </c>
      <c r="F745">
        <v>42.945</v>
      </c>
      <c r="G745">
        <v>156.14099999999999</v>
      </c>
      <c r="H745">
        <v>31.930099999999999</v>
      </c>
      <c r="I745">
        <v>24.966699999999999</v>
      </c>
      <c r="J745">
        <v>72.198499999999996</v>
      </c>
      <c r="K745">
        <v>819.94799999999998</v>
      </c>
      <c r="L745">
        <v>1.1121000000000001E-2</v>
      </c>
      <c r="M745">
        <v>0.98099099999999995</v>
      </c>
      <c r="N745">
        <v>0</v>
      </c>
      <c r="O745" t="s">
        <v>42</v>
      </c>
    </row>
    <row r="746" spans="1:15" x14ac:dyDescent="0.25">
      <c r="A746" t="s">
        <v>41</v>
      </c>
      <c r="B746">
        <v>1076.9100000000001</v>
      </c>
      <c r="C746">
        <v>1007.39</v>
      </c>
      <c r="D746">
        <v>1007.32</v>
      </c>
      <c r="E746">
        <v>989.72900000000004</v>
      </c>
      <c r="F746">
        <v>42.143900000000002</v>
      </c>
      <c r="G746">
        <v>140.791</v>
      </c>
      <c r="H746">
        <v>31.382899999999999</v>
      </c>
      <c r="I746">
        <v>24.430599999999998</v>
      </c>
      <c r="J746">
        <v>58.5642</v>
      </c>
      <c r="K746">
        <v>788.96500000000003</v>
      </c>
      <c r="L746">
        <v>1.22389E-2</v>
      </c>
      <c r="M746">
        <v>0.98101700000000003</v>
      </c>
      <c r="N746">
        <v>0</v>
      </c>
      <c r="O746" t="s">
        <v>42</v>
      </c>
    </row>
    <row r="747" spans="1:15" x14ac:dyDescent="0.25">
      <c r="A747" t="s">
        <v>41</v>
      </c>
      <c r="B747">
        <v>1079.0999999999999</v>
      </c>
      <c r="C747">
        <v>1011.14</v>
      </c>
      <c r="D747">
        <v>1011.07</v>
      </c>
      <c r="E747">
        <v>993.46600000000001</v>
      </c>
      <c r="F747">
        <v>41.3628</v>
      </c>
      <c r="G747">
        <v>141.22399999999999</v>
      </c>
      <c r="H747">
        <v>31.110299999999999</v>
      </c>
      <c r="I747">
        <v>24.535900000000002</v>
      </c>
      <c r="J747">
        <v>59.29</v>
      </c>
      <c r="K747">
        <v>793.17600000000004</v>
      </c>
      <c r="L747">
        <v>1.09157E-2</v>
      </c>
      <c r="M747">
        <v>0.98100699999999996</v>
      </c>
      <c r="N747">
        <v>0</v>
      </c>
      <c r="O747" t="s">
        <v>42</v>
      </c>
    </row>
    <row r="748" spans="1:15" x14ac:dyDescent="0.25">
      <c r="A748" t="s">
        <v>41</v>
      </c>
      <c r="B748">
        <v>1071.3</v>
      </c>
      <c r="C748">
        <v>1003.41</v>
      </c>
      <c r="D748">
        <v>1003.33</v>
      </c>
      <c r="E748">
        <v>985.77800000000002</v>
      </c>
      <c r="F748">
        <v>41.444200000000002</v>
      </c>
      <c r="G748">
        <v>139.97499999999999</v>
      </c>
      <c r="H748">
        <v>31.2806</v>
      </c>
      <c r="I748">
        <v>24.153500000000001</v>
      </c>
      <c r="J748">
        <v>58.238900000000001</v>
      </c>
      <c r="K748">
        <v>786.66899999999998</v>
      </c>
      <c r="L748">
        <v>1.08897E-2</v>
      </c>
      <c r="M748">
        <v>0.98101799999999995</v>
      </c>
      <c r="N748">
        <v>0</v>
      </c>
      <c r="O748" t="s">
        <v>42</v>
      </c>
    </row>
    <row r="749" spans="1:15" x14ac:dyDescent="0.25">
      <c r="A749" t="s">
        <v>41</v>
      </c>
      <c r="B749">
        <v>1152.52</v>
      </c>
      <c r="C749">
        <v>1078.6600000000001</v>
      </c>
      <c r="D749">
        <v>1078.54</v>
      </c>
      <c r="E749">
        <v>1059.6400000000001</v>
      </c>
      <c r="F749">
        <v>44.135100000000001</v>
      </c>
      <c r="G749">
        <v>158.40899999999999</v>
      </c>
      <c r="H749">
        <v>33.264200000000002</v>
      </c>
      <c r="I749">
        <v>25.923999999999999</v>
      </c>
      <c r="J749">
        <v>70.601100000000002</v>
      </c>
      <c r="K749">
        <v>837.72500000000002</v>
      </c>
      <c r="L749">
        <v>1.17384E-2</v>
      </c>
      <c r="M749">
        <v>0.99474099999999999</v>
      </c>
      <c r="N749">
        <v>0</v>
      </c>
      <c r="O749" t="s">
        <v>42</v>
      </c>
    </row>
    <row r="750" spans="1:15" x14ac:dyDescent="0.25">
      <c r="A750" t="s">
        <v>41</v>
      </c>
      <c r="B750">
        <v>1081.03</v>
      </c>
      <c r="C750">
        <v>1011.51</v>
      </c>
      <c r="D750">
        <v>1011.43</v>
      </c>
      <c r="E750">
        <v>993.64599999999996</v>
      </c>
      <c r="F750">
        <v>41.639400000000002</v>
      </c>
      <c r="G750">
        <v>143.358</v>
      </c>
      <c r="H750">
        <v>31.3367</v>
      </c>
      <c r="I750">
        <v>24.3491</v>
      </c>
      <c r="J750">
        <v>61.072000000000003</v>
      </c>
      <c r="K750">
        <v>790.72799999999995</v>
      </c>
      <c r="L750">
        <v>1.1022799999999999E-2</v>
      </c>
      <c r="M750">
        <v>0.98101700000000003</v>
      </c>
      <c r="N750">
        <v>0</v>
      </c>
      <c r="O750" t="s">
        <v>42</v>
      </c>
    </row>
    <row r="751" spans="1:15" x14ac:dyDescent="0.25">
      <c r="A751" t="s">
        <v>41</v>
      </c>
      <c r="B751">
        <v>1160.4100000000001</v>
      </c>
      <c r="C751">
        <v>1092.1300000000001</v>
      </c>
      <c r="D751">
        <v>1092.04</v>
      </c>
      <c r="E751">
        <v>1073.3599999999999</v>
      </c>
      <c r="F751">
        <v>43.247999999999998</v>
      </c>
      <c r="G751">
        <v>158.185</v>
      </c>
      <c r="H751">
        <v>33.275700000000001</v>
      </c>
      <c r="I751">
        <v>27.911799999999999</v>
      </c>
      <c r="J751">
        <v>67.828000000000003</v>
      </c>
      <c r="K751">
        <v>852.30799999999999</v>
      </c>
      <c r="L751">
        <v>1.1368899999999999E-2</v>
      </c>
      <c r="M751">
        <v>0.98101799999999995</v>
      </c>
      <c r="N751">
        <v>0</v>
      </c>
      <c r="O751" t="s">
        <v>42</v>
      </c>
    </row>
    <row r="752" spans="1:15" x14ac:dyDescent="0.25">
      <c r="A752" t="s">
        <v>41</v>
      </c>
      <c r="B752">
        <v>1068.08</v>
      </c>
      <c r="C752">
        <v>998.57799999999997</v>
      </c>
      <c r="D752">
        <v>998.50199999999995</v>
      </c>
      <c r="E752">
        <v>980.774</v>
      </c>
      <c r="F752">
        <v>41.611600000000003</v>
      </c>
      <c r="G752">
        <v>141.46600000000001</v>
      </c>
      <c r="H752">
        <v>31.334399999999999</v>
      </c>
      <c r="I752">
        <v>24.192900000000002</v>
      </c>
      <c r="J752">
        <v>59.762999999999998</v>
      </c>
      <c r="K752">
        <v>780.05700000000002</v>
      </c>
      <c r="L752">
        <v>1.1843100000000001E-2</v>
      </c>
      <c r="M752">
        <v>0.98101099999999997</v>
      </c>
      <c r="N752">
        <v>0</v>
      </c>
      <c r="O752" t="s">
        <v>42</v>
      </c>
    </row>
    <row r="753" spans="1:15" x14ac:dyDescent="0.25">
      <c r="A753" t="s">
        <v>41</v>
      </c>
      <c r="B753">
        <v>1066.25</v>
      </c>
      <c r="C753">
        <v>999.67499999999995</v>
      </c>
      <c r="D753">
        <v>999.59900000000005</v>
      </c>
      <c r="E753">
        <v>981.91700000000003</v>
      </c>
      <c r="F753">
        <v>41.4253</v>
      </c>
      <c r="G753">
        <v>141.101</v>
      </c>
      <c r="H753">
        <v>31.116399999999999</v>
      </c>
      <c r="I753">
        <v>24.0273</v>
      </c>
      <c r="J753">
        <v>59.508400000000002</v>
      </c>
      <c r="K753">
        <v>781.58699999999999</v>
      </c>
      <c r="L753">
        <v>1.0862200000000001E-2</v>
      </c>
      <c r="M753">
        <v>0.99473900000000004</v>
      </c>
      <c r="N753">
        <v>0</v>
      </c>
      <c r="O753" t="s">
        <v>42</v>
      </c>
    </row>
    <row r="754" spans="1:15" x14ac:dyDescent="0.25">
      <c r="A754" t="s">
        <v>41</v>
      </c>
      <c r="B754">
        <v>1076.83</v>
      </c>
      <c r="C754">
        <v>1008.02</v>
      </c>
      <c r="D754">
        <v>1007.95</v>
      </c>
      <c r="E754">
        <v>990.34199999999998</v>
      </c>
      <c r="F754">
        <v>41.758499999999998</v>
      </c>
      <c r="G754">
        <v>139.24700000000001</v>
      </c>
      <c r="H754">
        <v>31.162099999999999</v>
      </c>
      <c r="I754">
        <v>24.183599999999998</v>
      </c>
      <c r="J754">
        <v>57.671100000000003</v>
      </c>
      <c r="K754">
        <v>791.67100000000005</v>
      </c>
      <c r="L754">
        <v>1.12357E-2</v>
      </c>
      <c r="M754">
        <v>0.98101899999999997</v>
      </c>
      <c r="N754">
        <v>0</v>
      </c>
      <c r="O754" t="s">
        <v>42</v>
      </c>
    </row>
    <row r="755" spans="1:15" x14ac:dyDescent="0.25">
      <c r="A755" t="s">
        <v>41</v>
      </c>
      <c r="B755">
        <v>1066.83</v>
      </c>
      <c r="C755">
        <v>1000.08</v>
      </c>
      <c r="D755">
        <v>1000.01</v>
      </c>
      <c r="E755">
        <v>982.38</v>
      </c>
      <c r="F755">
        <v>41.106200000000001</v>
      </c>
      <c r="G755">
        <v>139.267</v>
      </c>
      <c r="H755">
        <v>31.1846</v>
      </c>
      <c r="I755">
        <v>24.0366</v>
      </c>
      <c r="J755">
        <v>57.6434</v>
      </c>
      <c r="K755">
        <v>784.43399999999997</v>
      </c>
      <c r="L755">
        <v>1.56118E-2</v>
      </c>
      <c r="M755">
        <v>0.98101499999999997</v>
      </c>
      <c r="N755">
        <v>0</v>
      </c>
      <c r="O755" t="s">
        <v>42</v>
      </c>
    </row>
    <row r="756" spans="1:15" x14ac:dyDescent="0.25">
      <c r="A756" t="s">
        <v>41</v>
      </c>
      <c r="B756">
        <v>1083.8699999999999</v>
      </c>
      <c r="C756">
        <v>1013.78</v>
      </c>
      <c r="D756">
        <v>1013.7</v>
      </c>
      <c r="E756">
        <v>996.08299999999997</v>
      </c>
      <c r="F756">
        <v>41.786900000000003</v>
      </c>
      <c r="G756">
        <v>144.09700000000001</v>
      </c>
      <c r="H756">
        <v>31.34</v>
      </c>
      <c r="I756">
        <v>24.5063</v>
      </c>
      <c r="J756">
        <v>61.7453</v>
      </c>
      <c r="K756">
        <v>792.03300000000002</v>
      </c>
      <c r="L756">
        <v>1.09389E-2</v>
      </c>
      <c r="M756">
        <v>0.98086099999999998</v>
      </c>
      <c r="N756">
        <v>0</v>
      </c>
      <c r="O756" t="s">
        <v>42</v>
      </c>
    </row>
    <row r="757" spans="1:15" x14ac:dyDescent="0.25">
      <c r="A757" t="s">
        <v>41</v>
      </c>
      <c r="B757">
        <v>1087.75</v>
      </c>
      <c r="C757">
        <v>1015.59</v>
      </c>
      <c r="D757">
        <v>1015.52</v>
      </c>
      <c r="E757">
        <v>997.45500000000004</v>
      </c>
      <c r="F757">
        <v>41.890500000000003</v>
      </c>
      <c r="G757">
        <v>142.256</v>
      </c>
      <c r="H757">
        <v>31.1938</v>
      </c>
      <c r="I757">
        <v>24.284199999999998</v>
      </c>
      <c r="J757">
        <v>60.26</v>
      </c>
      <c r="K757">
        <v>794.65200000000004</v>
      </c>
      <c r="L757">
        <v>1.08614E-2</v>
      </c>
      <c r="M757">
        <v>0.98101300000000002</v>
      </c>
      <c r="N757">
        <v>0</v>
      </c>
      <c r="O757" t="s">
        <v>42</v>
      </c>
    </row>
    <row r="758" spans="1:15" x14ac:dyDescent="0.25">
      <c r="A758" t="s">
        <v>41</v>
      </c>
      <c r="B758">
        <v>1146.98</v>
      </c>
      <c r="C758">
        <v>1076.5899999999999</v>
      </c>
      <c r="D758">
        <v>1076.5</v>
      </c>
      <c r="E758">
        <v>1057.96</v>
      </c>
      <c r="F758">
        <v>43.653700000000001</v>
      </c>
      <c r="G758">
        <v>153.25299999999999</v>
      </c>
      <c r="H758">
        <v>32.982300000000002</v>
      </c>
      <c r="I758">
        <v>26.663399999999999</v>
      </c>
      <c r="J758">
        <v>65.447800000000001</v>
      </c>
      <c r="K758">
        <v>841.86199999999997</v>
      </c>
      <c r="L758">
        <v>1.1105E-2</v>
      </c>
      <c r="M758">
        <v>0.98100900000000002</v>
      </c>
      <c r="N758">
        <v>0</v>
      </c>
      <c r="O758" t="s">
        <v>42</v>
      </c>
    </row>
    <row r="759" spans="1:15" x14ac:dyDescent="0.25">
      <c r="A759" t="s">
        <v>41</v>
      </c>
      <c r="B759">
        <v>1078.98</v>
      </c>
      <c r="C759">
        <v>1006.11</v>
      </c>
      <c r="D759">
        <v>1005.91</v>
      </c>
      <c r="E759">
        <v>987.94899999999996</v>
      </c>
      <c r="F759">
        <v>41.691000000000003</v>
      </c>
      <c r="G759">
        <v>142.96899999999999</v>
      </c>
      <c r="H759">
        <v>31.667300000000001</v>
      </c>
      <c r="I759">
        <v>24.210799999999999</v>
      </c>
      <c r="J759">
        <v>60.487200000000001</v>
      </c>
      <c r="K759">
        <v>785.53200000000004</v>
      </c>
      <c r="L759">
        <v>1.24808E-2</v>
      </c>
      <c r="M759">
        <v>0.99436100000000005</v>
      </c>
      <c r="N759">
        <v>0</v>
      </c>
      <c r="O759" t="s">
        <v>42</v>
      </c>
    </row>
    <row r="760" spans="1:15" x14ac:dyDescent="0.25">
      <c r="A760" t="s">
        <v>41</v>
      </c>
      <c r="B760">
        <v>1080.53</v>
      </c>
      <c r="C760">
        <v>1013.93</v>
      </c>
      <c r="D760">
        <v>1013.84</v>
      </c>
      <c r="E760">
        <v>996.077</v>
      </c>
      <c r="F760">
        <v>42.004399999999997</v>
      </c>
      <c r="G760">
        <v>144.053</v>
      </c>
      <c r="H760">
        <v>31.406099999999999</v>
      </c>
      <c r="I760">
        <v>24.605899999999998</v>
      </c>
      <c r="J760">
        <v>61.563800000000001</v>
      </c>
      <c r="K760">
        <v>792.12800000000004</v>
      </c>
      <c r="L760">
        <v>1.1538100000000001E-2</v>
      </c>
      <c r="M760">
        <v>0.98101899999999997</v>
      </c>
      <c r="N760">
        <v>0</v>
      </c>
      <c r="O760" t="s">
        <v>42</v>
      </c>
    </row>
    <row r="761" spans="1:15" x14ac:dyDescent="0.25">
      <c r="A761" t="s">
        <v>41</v>
      </c>
      <c r="B761">
        <v>1080.67</v>
      </c>
      <c r="C761">
        <v>1011.32</v>
      </c>
      <c r="D761">
        <v>1011.24</v>
      </c>
      <c r="E761">
        <v>993.274</v>
      </c>
      <c r="F761">
        <v>41.610799999999998</v>
      </c>
      <c r="G761">
        <v>143.102</v>
      </c>
      <c r="H761">
        <v>31.253799999999998</v>
      </c>
      <c r="I761">
        <v>24.3126</v>
      </c>
      <c r="J761">
        <v>60.894199999999998</v>
      </c>
      <c r="K761">
        <v>790.58199999999999</v>
      </c>
      <c r="L761">
        <v>1.3391200000000001E-2</v>
      </c>
      <c r="M761">
        <v>0.98099000000000003</v>
      </c>
      <c r="N761">
        <v>0</v>
      </c>
      <c r="O761" t="s">
        <v>42</v>
      </c>
    </row>
    <row r="762" spans="1:15" x14ac:dyDescent="0.25">
      <c r="A762" t="s">
        <v>41</v>
      </c>
      <c r="B762">
        <v>1064.54</v>
      </c>
      <c r="C762">
        <v>996.89099999999996</v>
      </c>
      <c r="D762">
        <v>996.83100000000002</v>
      </c>
      <c r="E762">
        <v>979.41</v>
      </c>
      <c r="F762">
        <v>41.391199999999998</v>
      </c>
      <c r="G762">
        <v>136.721</v>
      </c>
      <c r="H762">
        <v>30.7563</v>
      </c>
      <c r="I762">
        <v>23.729399999999998</v>
      </c>
      <c r="J762">
        <v>56.149299999999997</v>
      </c>
      <c r="K762">
        <v>783.77300000000002</v>
      </c>
      <c r="L762">
        <v>1.18678E-2</v>
      </c>
      <c r="M762">
        <v>0.99148700000000001</v>
      </c>
      <c r="N762">
        <v>0</v>
      </c>
      <c r="O762" t="s">
        <v>42</v>
      </c>
    </row>
    <row r="763" spans="1:15" x14ac:dyDescent="0.25">
      <c r="A763" t="s">
        <v>41</v>
      </c>
      <c r="B763">
        <v>1100.79</v>
      </c>
      <c r="C763">
        <v>1030.6300000000001</v>
      </c>
      <c r="D763">
        <v>1030.55</v>
      </c>
      <c r="E763">
        <v>1012.73</v>
      </c>
      <c r="F763">
        <v>41.905999999999999</v>
      </c>
      <c r="G763">
        <v>144.005</v>
      </c>
      <c r="H763">
        <v>31.275200000000002</v>
      </c>
      <c r="I763">
        <v>24.476900000000001</v>
      </c>
      <c r="J763">
        <v>61.586199999999998</v>
      </c>
      <c r="K763">
        <v>809.03300000000002</v>
      </c>
      <c r="L763">
        <v>1.2112700000000001E-2</v>
      </c>
      <c r="M763">
        <v>0.98097100000000004</v>
      </c>
      <c r="N763">
        <v>0</v>
      </c>
      <c r="O763" t="s">
        <v>42</v>
      </c>
    </row>
    <row r="764" spans="1:15" x14ac:dyDescent="0.25">
      <c r="A764" t="s">
        <v>41</v>
      </c>
      <c r="B764">
        <v>1064.99</v>
      </c>
      <c r="C764">
        <v>995.78800000000001</v>
      </c>
      <c r="D764">
        <v>995.71699999999998</v>
      </c>
      <c r="E764">
        <v>977.88</v>
      </c>
      <c r="F764">
        <v>41.3491</v>
      </c>
      <c r="G764">
        <v>140.11199999999999</v>
      </c>
      <c r="H764">
        <v>31.103300000000001</v>
      </c>
      <c r="I764">
        <v>24.029199999999999</v>
      </c>
      <c r="J764">
        <v>58.694600000000001</v>
      </c>
      <c r="K764">
        <v>778.59699999999998</v>
      </c>
      <c r="L764">
        <v>1.0865700000000001E-2</v>
      </c>
      <c r="M764">
        <v>0.98101300000000002</v>
      </c>
      <c r="N764">
        <v>0</v>
      </c>
      <c r="O764" t="s">
        <v>42</v>
      </c>
    </row>
    <row r="765" spans="1:15" x14ac:dyDescent="0.25">
      <c r="A765" t="s">
        <v>41</v>
      </c>
      <c r="B765">
        <v>1095.53</v>
      </c>
      <c r="C765">
        <v>1024.73</v>
      </c>
      <c r="D765">
        <v>1024.6500000000001</v>
      </c>
      <c r="E765">
        <v>1006.65</v>
      </c>
      <c r="F765">
        <v>42.483499999999999</v>
      </c>
      <c r="G765">
        <v>145.88900000000001</v>
      </c>
      <c r="H765">
        <v>31.753</v>
      </c>
      <c r="I765">
        <v>24.604199999999999</v>
      </c>
      <c r="J765">
        <v>62.451500000000003</v>
      </c>
      <c r="K765">
        <v>800.02800000000002</v>
      </c>
      <c r="L765">
        <v>1.22747E-2</v>
      </c>
      <c r="M765">
        <v>0.98100200000000004</v>
      </c>
      <c r="N765">
        <v>0</v>
      </c>
      <c r="O765" t="s">
        <v>42</v>
      </c>
    </row>
    <row r="766" spans="1:15" x14ac:dyDescent="0.25">
      <c r="A766" t="s">
        <v>41</v>
      </c>
      <c r="B766">
        <v>1085.29</v>
      </c>
      <c r="C766">
        <v>1016.26</v>
      </c>
      <c r="D766">
        <v>1016.15</v>
      </c>
      <c r="E766">
        <v>998.24300000000005</v>
      </c>
      <c r="F766">
        <v>42.287599999999998</v>
      </c>
      <c r="G766">
        <v>145.36799999999999</v>
      </c>
      <c r="H766">
        <v>31.518799999999999</v>
      </c>
      <c r="I766">
        <v>24.760899999999999</v>
      </c>
      <c r="J766">
        <v>62.052500000000002</v>
      </c>
      <c r="K766">
        <v>792.346</v>
      </c>
      <c r="L766">
        <v>1.08576E-2</v>
      </c>
      <c r="M766">
        <v>0.98101799999999995</v>
      </c>
      <c r="N766">
        <v>0</v>
      </c>
      <c r="O766" t="s">
        <v>42</v>
      </c>
    </row>
    <row r="767" spans="1:15" x14ac:dyDescent="0.25">
      <c r="A767" t="s">
        <v>41</v>
      </c>
      <c r="B767">
        <v>1118.6600000000001</v>
      </c>
      <c r="C767">
        <v>1041.51</v>
      </c>
      <c r="D767">
        <v>1041.4000000000001</v>
      </c>
      <c r="E767">
        <v>1023.42</v>
      </c>
      <c r="F767">
        <v>43.164900000000003</v>
      </c>
      <c r="G767">
        <v>151.304</v>
      </c>
      <c r="H767">
        <v>32.128399999999999</v>
      </c>
      <c r="I767">
        <v>24.748000000000001</v>
      </c>
      <c r="J767">
        <v>67.416200000000003</v>
      </c>
      <c r="K767">
        <v>810.58900000000006</v>
      </c>
      <c r="L767">
        <v>1.1248599999999999E-2</v>
      </c>
      <c r="M767">
        <v>0.98100699999999996</v>
      </c>
      <c r="N767">
        <v>0</v>
      </c>
      <c r="O767" t="s">
        <v>42</v>
      </c>
    </row>
    <row r="768" spans="1:15" x14ac:dyDescent="0.25">
      <c r="A768" t="s">
        <v>41</v>
      </c>
      <c r="B768">
        <v>1085.02</v>
      </c>
      <c r="C768">
        <v>1014.44</v>
      </c>
      <c r="D768">
        <v>1014.36</v>
      </c>
      <c r="E768">
        <v>996.68200000000002</v>
      </c>
      <c r="F768">
        <v>41.713099999999997</v>
      </c>
      <c r="G768">
        <v>141.703</v>
      </c>
      <c r="H768">
        <v>31.0839</v>
      </c>
      <c r="I768">
        <v>24.3399</v>
      </c>
      <c r="J768">
        <v>59.8371</v>
      </c>
      <c r="K768">
        <v>795.45699999999999</v>
      </c>
      <c r="L768">
        <v>1.21394E-2</v>
      </c>
      <c r="M768">
        <v>0.99486399999999997</v>
      </c>
      <c r="N768">
        <v>0</v>
      </c>
      <c r="O768" t="s">
        <v>42</v>
      </c>
    </row>
    <row r="769" spans="1:25" x14ac:dyDescent="0.25">
      <c r="A769" t="s">
        <v>41</v>
      </c>
      <c r="B769">
        <v>1127.0999999999999</v>
      </c>
      <c r="C769">
        <v>1059.58</v>
      </c>
      <c r="D769">
        <v>1059.48</v>
      </c>
      <c r="E769">
        <v>1041.1099999999999</v>
      </c>
      <c r="F769">
        <v>43.407200000000003</v>
      </c>
      <c r="G769">
        <v>153.64599999999999</v>
      </c>
      <c r="H769">
        <v>32.999400000000001</v>
      </c>
      <c r="I769">
        <v>25.479099999999999</v>
      </c>
      <c r="J769">
        <v>67.825699999999998</v>
      </c>
      <c r="K769">
        <v>825.322</v>
      </c>
      <c r="L769">
        <v>1.22948E-2</v>
      </c>
      <c r="M769">
        <v>0.98097800000000002</v>
      </c>
      <c r="N769">
        <v>0</v>
      </c>
      <c r="O769" t="s">
        <v>42</v>
      </c>
    </row>
    <row r="770" spans="1:25" x14ac:dyDescent="0.25">
      <c r="A770" t="s">
        <v>41</v>
      </c>
      <c r="B770">
        <v>1077.7</v>
      </c>
      <c r="C770">
        <v>1011.44</v>
      </c>
      <c r="D770">
        <v>1011.36</v>
      </c>
      <c r="E770">
        <v>993.54600000000005</v>
      </c>
      <c r="F770">
        <v>41.829799999999999</v>
      </c>
      <c r="G770">
        <v>143.69800000000001</v>
      </c>
      <c r="H770">
        <v>31.457599999999999</v>
      </c>
      <c r="I770">
        <v>24.472999999999999</v>
      </c>
      <c r="J770">
        <v>61.147500000000001</v>
      </c>
      <c r="K770">
        <v>790.08399999999995</v>
      </c>
      <c r="L770">
        <v>1.44157E-2</v>
      </c>
      <c r="M770">
        <v>0.98097999999999996</v>
      </c>
      <c r="N770">
        <v>0</v>
      </c>
      <c r="O770" t="s">
        <v>42</v>
      </c>
    </row>
    <row r="771" spans="1:25" x14ac:dyDescent="0.25">
      <c r="A771" t="s">
        <v>41</v>
      </c>
      <c r="B771">
        <v>1086.7</v>
      </c>
      <c r="C771">
        <v>1018.38</v>
      </c>
      <c r="D771">
        <v>1018.31</v>
      </c>
      <c r="E771">
        <v>1000.52</v>
      </c>
      <c r="F771">
        <v>41.752400000000002</v>
      </c>
      <c r="G771">
        <v>144.74700000000001</v>
      </c>
      <c r="H771">
        <v>32.227800000000002</v>
      </c>
      <c r="I771">
        <v>24.2361</v>
      </c>
      <c r="J771">
        <v>61.469099999999997</v>
      </c>
      <c r="K771">
        <v>795.98900000000003</v>
      </c>
      <c r="L771">
        <v>1.1232499999999999E-2</v>
      </c>
      <c r="M771">
        <v>0.98100799999999999</v>
      </c>
      <c r="N771">
        <v>0</v>
      </c>
      <c r="O771" t="s">
        <v>42</v>
      </c>
    </row>
    <row r="772" spans="1:25" x14ac:dyDescent="0.25">
      <c r="A772" t="s">
        <v>41</v>
      </c>
      <c r="B772">
        <v>1061.4100000000001</v>
      </c>
      <c r="C772">
        <v>994.22799999999995</v>
      </c>
      <c r="D772">
        <v>994.15499999999997</v>
      </c>
      <c r="E772">
        <v>976.48599999999999</v>
      </c>
      <c r="F772">
        <v>41.199300000000001</v>
      </c>
      <c r="G772">
        <v>138.87200000000001</v>
      </c>
      <c r="H772">
        <v>30.932400000000001</v>
      </c>
      <c r="I772">
        <v>23.8734</v>
      </c>
      <c r="J772">
        <v>57.425199999999997</v>
      </c>
      <c r="K772">
        <v>778.90899999999999</v>
      </c>
      <c r="L772">
        <v>1.3550700000000001E-2</v>
      </c>
      <c r="M772">
        <v>0.99131199999999997</v>
      </c>
      <c r="N772">
        <v>0</v>
      </c>
      <c r="O772" t="s">
        <v>42</v>
      </c>
    </row>
    <row r="773" spans="1:25" x14ac:dyDescent="0.25">
      <c r="A773" t="s">
        <v>41</v>
      </c>
      <c r="B773">
        <v>1071.3499999999999</v>
      </c>
      <c r="C773">
        <v>1003.23</v>
      </c>
      <c r="D773">
        <v>1003.15</v>
      </c>
      <c r="E773">
        <v>985.53599999999994</v>
      </c>
      <c r="F773">
        <v>41.424999999999997</v>
      </c>
      <c r="G773">
        <v>142.084</v>
      </c>
      <c r="H773">
        <v>31.2806</v>
      </c>
      <c r="I773">
        <v>24.358599999999999</v>
      </c>
      <c r="J773">
        <v>60.098399999999998</v>
      </c>
      <c r="K773">
        <v>784.303</v>
      </c>
      <c r="L773">
        <v>1.1743399999999999E-2</v>
      </c>
      <c r="M773">
        <v>0.98101000000000005</v>
      </c>
      <c r="N773">
        <v>0</v>
      </c>
      <c r="O773" t="s">
        <v>42</v>
      </c>
    </row>
    <row r="774" spans="1:25" x14ac:dyDescent="0.25">
      <c r="A774" t="s">
        <v>41</v>
      </c>
      <c r="B774">
        <v>1078.8599999999999</v>
      </c>
      <c r="C774">
        <v>1008.64</v>
      </c>
      <c r="D774">
        <v>1008.56</v>
      </c>
      <c r="E774">
        <v>990.99599999999998</v>
      </c>
      <c r="F774">
        <v>41.853400000000001</v>
      </c>
      <c r="G774">
        <v>142.53</v>
      </c>
      <c r="H774">
        <v>31.189</v>
      </c>
      <c r="I774">
        <v>24.197600000000001</v>
      </c>
      <c r="J774">
        <v>60.607500000000002</v>
      </c>
      <c r="K774">
        <v>788.86900000000003</v>
      </c>
      <c r="L774">
        <v>1.18995E-2</v>
      </c>
      <c r="M774">
        <v>0.99244399999999999</v>
      </c>
      <c r="N774">
        <v>0</v>
      </c>
      <c r="O774" t="s">
        <v>42</v>
      </c>
    </row>
    <row r="775" spans="1:25" x14ac:dyDescent="0.25">
      <c r="A775" t="s">
        <v>41</v>
      </c>
      <c r="B775">
        <v>1088.04</v>
      </c>
      <c r="C775">
        <v>1018.87</v>
      </c>
      <c r="D775">
        <v>1018.77</v>
      </c>
      <c r="E775">
        <v>1000.91</v>
      </c>
      <c r="F775">
        <v>41.890300000000003</v>
      </c>
      <c r="G775">
        <v>144.21600000000001</v>
      </c>
      <c r="H775">
        <v>31.397600000000001</v>
      </c>
      <c r="I775">
        <v>24.244800000000001</v>
      </c>
      <c r="J775">
        <v>61.854100000000003</v>
      </c>
      <c r="K775">
        <v>796.83199999999999</v>
      </c>
      <c r="L775">
        <v>1.08895E-2</v>
      </c>
      <c r="M775">
        <v>0.98100399999999999</v>
      </c>
      <c r="N775">
        <v>0</v>
      </c>
      <c r="O775" t="s">
        <v>42</v>
      </c>
    </row>
    <row r="776" spans="1:25" x14ac:dyDescent="0.25">
      <c r="A776" t="s">
        <v>41</v>
      </c>
      <c r="B776">
        <v>1088.49</v>
      </c>
      <c r="C776">
        <v>1018.3</v>
      </c>
      <c r="D776">
        <v>1018.22</v>
      </c>
      <c r="E776">
        <v>1000.05</v>
      </c>
      <c r="F776">
        <v>41.823900000000002</v>
      </c>
      <c r="G776">
        <v>144.63399999999999</v>
      </c>
      <c r="H776">
        <v>31.431000000000001</v>
      </c>
      <c r="I776">
        <v>24.5566</v>
      </c>
      <c r="J776">
        <v>61.822099999999999</v>
      </c>
      <c r="K776">
        <v>795.63499999999999</v>
      </c>
      <c r="L776">
        <v>1.09339E-2</v>
      </c>
      <c r="M776">
        <v>0.98099899999999995</v>
      </c>
      <c r="N776">
        <v>0</v>
      </c>
      <c r="O776" t="s">
        <v>42</v>
      </c>
    </row>
    <row r="777" spans="1:25" x14ac:dyDescent="0.25">
      <c r="A777" t="s">
        <v>41</v>
      </c>
      <c r="B777">
        <v>1080.23</v>
      </c>
      <c r="C777">
        <v>1011.62</v>
      </c>
      <c r="D777">
        <v>1011.54</v>
      </c>
      <c r="E777">
        <v>993.95799999999997</v>
      </c>
      <c r="F777">
        <v>41.598399999999998</v>
      </c>
      <c r="G777">
        <v>141.19200000000001</v>
      </c>
      <c r="H777">
        <v>30.958400000000001</v>
      </c>
      <c r="I777">
        <v>24.0761</v>
      </c>
      <c r="J777">
        <v>59.607199999999999</v>
      </c>
      <c r="K777">
        <v>793.33600000000001</v>
      </c>
      <c r="L777">
        <v>1.10907E-2</v>
      </c>
      <c r="M777">
        <v>0.98094499999999996</v>
      </c>
      <c r="N777">
        <v>0</v>
      </c>
      <c r="O777" t="s">
        <v>42</v>
      </c>
    </row>
    <row r="778" spans="1:25" x14ac:dyDescent="0.25">
      <c r="A778" t="s">
        <v>41</v>
      </c>
      <c r="B778">
        <v>1067.6400000000001</v>
      </c>
      <c r="C778">
        <v>998.25800000000004</v>
      </c>
      <c r="D778">
        <v>998.17</v>
      </c>
      <c r="E778">
        <v>980.51099999999997</v>
      </c>
      <c r="F778">
        <v>41.466200000000001</v>
      </c>
      <c r="G778">
        <v>142.517</v>
      </c>
      <c r="H778">
        <v>31.185099999999998</v>
      </c>
      <c r="I778">
        <v>24.256900000000002</v>
      </c>
      <c r="J778">
        <v>60.582099999999997</v>
      </c>
      <c r="K778">
        <v>778.71600000000001</v>
      </c>
      <c r="L778">
        <v>1.19652E-2</v>
      </c>
      <c r="M778">
        <v>0.98100500000000002</v>
      </c>
      <c r="N778">
        <v>0</v>
      </c>
      <c r="O778" t="s">
        <v>42</v>
      </c>
    </row>
    <row r="779" spans="1:25" x14ac:dyDescent="0.25">
      <c r="A779" t="s">
        <v>41</v>
      </c>
      <c r="B779">
        <v>1109.94</v>
      </c>
      <c r="C779">
        <v>1037.49</v>
      </c>
      <c r="D779">
        <v>1037.4000000000001</v>
      </c>
      <c r="E779">
        <v>1019.29</v>
      </c>
      <c r="F779">
        <v>42.478200000000001</v>
      </c>
      <c r="G779">
        <v>147.732</v>
      </c>
      <c r="H779">
        <v>31.9133</v>
      </c>
      <c r="I779">
        <v>24.743500000000001</v>
      </c>
      <c r="J779">
        <v>64.051100000000005</v>
      </c>
      <c r="K779">
        <v>810.80499999999995</v>
      </c>
      <c r="L779">
        <v>2.27412E-2</v>
      </c>
      <c r="M779">
        <v>0.98101899999999997</v>
      </c>
      <c r="N779">
        <v>0</v>
      </c>
      <c r="O779" t="s">
        <v>42</v>
      </c>
    </row>
    <row r="780" spans="1:25" x14ac:dyDescent="0.25">
      <c r="A780" t="s">
        <v>41</v>
      </c>
      <c r="B780">
        <v>1079.51</v>
      </c>
      <c r="C780">
        <v>1009.44</v>
      </c>
      <c r="D780">
        <v>1009.37</v>
      </c>
      <c r="E780">
        <v>991.82799999999997</v>
      </c>
      <c r="F780">
        <v>41.471699999999998</v>
      </c>
      <c r="G780">
        <v>140.83000000000001</v>
      </c>
      <c r="H780">
        <v>31.159400000000002</v>
      </c>
      <c r="I780">
        <v>23.9907</v>
      </c>
      <c r="J780">
        <v>59.233800000000002</v>
      </c>
      <c r="K780">
        <v>791.73400000000004</v>
      </c>
      <c r="L780">
        <v>1.0891400000000001E-2</v>
      </c>
      <c r="M780">
        <v>0.98100699999999996</v>
      </c>
      <c r="N780">
        <v>0</v>
      </c>
      <c r="O780" t="s">
        <v>42</v>
      </c>
    </row>
    <row r="781" spans="1:25" x14ac:dyDescent="0.25">
      <c r="A781" t="s">
        <v>41</v>
      </c>
      <c r="B781">
        <v>1068.4000000000001</v>
      </c>
      <c r="C781">
        <v>1002.5</v>
      </c>
      <c r="D781">
        <v>1002.44</v>
      </c>
      <c r="E781">
        <v>984.98400000000004</v>
      </c>
      <c r="F781">
        <v>40.657400000000003</v>
      </c>
      <c r="G781">
        <v>137.738</v>
      </c>
      <c r="H781">
        <v>31.043500000000002</v>
      </c>
      <c r="I781">
        <v>24.1998</v>
      </c>
      <c r="J781">
        <v>56.232300000000002</v>
      </c>
      <c r="K781">
        <v>789.13199999999995</v>
      </c>
      <c r="L781">
        <v>1.08605E-2</v>
      </c>
      <c r="M781">
        <v>0.981012</v>
      </c>
      <c r="N781">
        <v>0</v>
      </c>
      <c r="O781" t="s">
        <v>42</v>
      </c>
    </row>
    <row r="782" spans="1:25" x14ac:dyDescent="0.25">
      <c r="A782" t="s">
        <v>41</v>
      </c>
      <c r="B782">
        <v>1051.27</v>
      </c>
      <c r="C782">
        <v>981.87300000000005</v>
      </c>
      <c r="D782">
        <v>981.81899999999996</v>
      </c>
      <c r="E782">
        <v>964.404</v>
      </c>
      <c r="F782">
        <v>40.823300000000003</v>
      </c>
      <c r="G782">
        <v>136.91399999999999</v>
      </c>
      <c r="H782">
        <v>30.8948</v>
      </c>
      <c r="I782">
        <v>23.616</v>
      </c>
      <c r="J782">
        <v>56.170400000000001</v>
      </c>
      <c r="K782">
        <v>769.149</v>
      </c>
      <c r="L782">
        <v>1.08574E-2</v>
      </c>
      <c r="M782">
        <v>0.981016</v>
      </c>
      <c r="N782">
        <v>0</v>
      </c>
      <c r="O782" t="s">
        <v>42</v>
      </c>
    </row>
    <row r="783" spans="1:25" x14ac:dyDescent="0.25">
      <c r="A783" t="s">
        <v>41</v>
      </c>
      <c r="B783">
        <v>1065.94</v>
      </c>
      <c r="C783">
        <v>999.22400000000005</v>
      </c>
      <c r="D783">
        <v>999.15499999999997</v>
      </c>
      <c r="E783">
        <v>981.53499999999997</v>
      </c>
      <c r="F783">
        <v>41.229700000000001</v>
      </c>
      <c r="G783">
        <v>140.35499999999999</v>
      </c>
      <c r="H783">
        <v>31.1204</v>
      </c>
      <c r="I783">
        <v>24.010300000000001</v>
      </c>
      <c r="J783">
        <v>58.8628</v>
      </c>
      <c r="K783">
        <v>782.28599999999994</v>
      </c>
      <c r="L783">
        <v>1.10501E-2</v>
      </c>
      <c r="M783">
        <v>0.99125799999999997</v>
      </c>
      <c r="N783">
        <v>0</v>
      </c>
      <c r="O783" t="s">
        <v>42</v>
      </c>
      <c r="R783" t="s">
        <v>67</v>
      </c>
      <c r="U783" t="s">
        <v>66</v>
      </c>
      <c r="X783" t="s">
        <v>64</v>
      </c>
    </row>
    <row r="784" spans="1:25" x14ac:dyDescent="0.25">
      <c r="A784" t="s">
        <v>41</v>
      </c>
      <c r="B784">
        <v>1053.72</v>
      </c>
      <c r="C784">
        <v>984.02599999999995</v>
      </c>
      <c r="D784">
        <v>983.97400000000005</v>
      </c>
      <c r="E784">
        <v>966.51800000000003</v>
      </c>
      <c r="F784">
        <v>40.730200000000004</v>
      </c>
      <c r="G784">
        <v>136.27500000000001</v>
      </c>
      <c r="H784">
        <v>30.7879</v>
      </c>
      <c r="I784">
        <v>23.4039</v>
      </c>
      <c r="J784">
        <v>55.586199999999998</v>
      </c>
      <c r="K784">
        <v>772.12199999999996</v>
      </c>
      <c r="L784">
        <v>1.3219399999999999E-2</v>
      </c>
      <c r="M784">
        <v>0.98101799999999995</v>
      </c>
      <c r="N784">
        <v>0</v>
      </c>
      <c r="O784" t="s">
        <v>42</v>
      </c>
      <c r="R784">
        <f>AVERAGE(B735:B784)</f>
        <v>1089.4798000000001</v>
      </c>
      <c r="S784">
        <f>AVERAGE(C735:C784)</f>
        <v>1019.9844200000003</v>
      </c>
      <c r="U784">
        <f>_xlfn.VAR.P(B735:B784)</f>
        <v>588.15153796000038</v>
      </c>
      <c r="V784">
        <f>_xlfn.VAR.P(C735:C784)</f>
        <v>544.68620252360017</v>
      </c>
      <c r="X784">
        <f>1.96*SQRT(U784)/50</f>
        <v>0.95067196197787129</v>
      </c>
      <c r="Y784">
        <f>1.96*SQRT(V784)/50</f>
        <v>0.91486972091433061</v>
      </c>
    </row>
    <row r="785" spans="1:14" x14ac:dyDescent="0.25">
      <c r="A785" t="s">
        <v>43</v>
      </c>
      <c r="B785">
        <v>54703.258699999998</v>
      </c>
      <c r="C785" t="s">
        <v>36</v>
      </c>
    </row>
    <row r="786" spans="1:14" x14ac:dyDescent="0.25">
      <c r="A786" t="s">
        <v>44</v>
      </c>
      <c r="B786">
        <v>996.01800000000003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1.3511799999999999E-2</v>
      </c>
      <c r="L786">
        <v>0.99345700000000003</v>
      </c>
      <c r="M786">
        <v>0</v>
      </c>
      <c r="N786" t="s">
        <v>42</v>
      </c>
    </row>
    <row r="787" spans="1:14" x14ac:dyDescent="0.25">
      <c r="A787" t="s">
        <v>44</v>
      </c>
      <c r="B787">
        <v>1001.52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1.08571E-2</v>
      </c>
      <c r="L787">
        <v>0.98100799999999999</v>
      </c>
      <c r="M787">
        <v>0</v>
      </c>
      <c r="N787" t="s">
        <v>42</v>
      </c>
    </row>
    <row r="788" spans="1:14" x14ac:dyDescent="0.25">
      <c r="A788" t="s">
        <v>44</v>
      </c>
      <c r="B788">
        <v>1022.4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1.7838E-2</v>
      </c>
      <c r="L788">
        <v>0.98095600000000005</v>
      </c>
      <c r="M788">
        <v>0</v>
      </c>
      <c r="N788" t="s">
        <v>42</v>
      </c>
    </row>
    <row r="789" spans="1:14" x14ac:dyDescent="0.25">
      <c r="A789" t="s">
        <v>44</v>
      </c>
      <c r="B789">
        <v>1000.28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1.0988899999999999E-2</v>
      </c>
      <c r="L789">
        <v>0.980985</v>
      </c>
      <c r="M789">
        <v>0</v>
      </c>
      <c r="N789" t="s">
        <v>42</v>
      </c>
    </row>
    <row r="790" spans="1:14" x14ac:dyDescent="0.25">
      <c r="A790" t="s">
        <v>44</v>
      </c>
      <c r="B790">
        <v>995.98299999999995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1.0890199999999999E-2</v>
      </c>
      <c r="L790">
        <v>0.992672</v>
      </c>
      <c r="M790">
        <v>0</v>
      </c>
      <c r="N790" t="s">
        <v>42</v>
      </c>
    </row>
    <row r="791" spans="1:14" x14ac:dyDescent="0.25">
      <c r="A791" t="s">
        <v>44</v>
      </c>
      <c r="B791">
        <v>982.26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1.12304E-2</v>
      </c>
      <c r="L791">
        <v>0.99429199999999995</v>
      </c>
      <c r="M791">
        <v>0</v>
      </c>
      <c r="N791" t="s">
        <v>42</v>
      </c>
    </row>
    <row r="792" spans="1:14" x14ac:dyDescent="0.25">
      <c r="A792" t="s">
        <v>44</v>
      </c>
      <c r="B792">
        <v>987.99199999999996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1.5175900000000001E-2</v>
      </c>
      <c r="L792">
        <v>0.99490699999999999</v>
      </c>
      <c r="M792">
        <v>0</v>
      </c>
      <c r="N792" t="s">
        <v>42</v>
      </c>
    </row>
    <row r="793" spans="1:14" x14ac:dyDescent="0.25">
      <c r="A793" t="s">
        <v>44</v>
      </c>
      <c r="B793">
        <v>992.25900000000001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2.1051299999999998E-2</v>
      </c>
      <c r="L793">
        <v>0.981016</v>
      </c>
      <c r="M793">
        <v>0</v>
      </c>
      <c r="N793" t="s">
        <v>42</v>
      </c>
    </row>
    <row r="794" spans="1:14" x14ac:dyDescent="0.25">
      <c r="A794" t="s">
        <v>44</v>
      </c>
      <c r="B794">
        <v>986.26300000000003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1.71345E-2</v>
      </c>
      <c r="L794">
        <v>0.98101899999999997</v>
      </c>
      <c r="M794">
        <v>0</v>
      </c>
      <c r="N794" t="s">
        <v>42</v>
      </c>
    </row>
    <row r="795" spans="1:14" x14ac:dyDescent="0.25">
      <c r="A795" t="s">
        <v>44</v>
      </c>
      <c r="B795">
        <v>989.61400000000003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1.08723E-2</v>
      </c>
      <c r="L795">
        <v>0.98529500000000003</v>
      </c>
      <c r="M795">
        <v>0</v>
      </c>
      <c r="N795" t="s">
        <v>42</v>
      </c>
    </row>
    <row r="796" spans="1:14" x14ac:dyDescent="0.25">
      <c r="A796" t="s">
        <v>44</v>
      </c>
      <c r="B796">
        <v>980.94600000000003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1.111E-2</v>
      </c>
      <c r="L796">
        <v>0.98101300000000002</v>
      </c>
      <c r="M796">
        <v>0</v>
      </c>
      <c r="N796" t="s">
        <v>42</v>
      </c>
    </row>
    <row r="797" spans="1:14" x14ac:dyDescent="0.25">
      <c r="A797" t="s">
        <v>44</v>
      </c>
      <c r="B797">
        <v>1010.82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1.4966699999999999E-2</v>
      </c>
      <c r="L797">
        <v>0.98068200000000005</v>
      </c>
      <c r="M797">
        <v>0</v>
      </c>
      <c r="N797" t="s">
        <v>42</v>
      </c>
    </row>
    <row r="798" spans="1:14" x14ac:dyDescent="0.25">
      <c r="A798" t="s">
        <v>44</v>
      </c>
      <c r="B798">
        <v>997.89599999999996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1.0856899999999999E-2</v>
      </c>
      <c r="L798">
        <v>0.980993</v>
      </c>
      <c r="M798">
        <v>0</v>
      </c>
      <c r="N798" t="s">
        <v>42</v>
      </c>
    </row>
    <row r="799" spans="1:14" x14ac:dyDescent="0.25">
      <c r="A799" t="s">
        <v>44</v>
      </c>
      <c r="B799">
        <v>981.89400000000001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1.1532199999999999E-2</v>
      </c>
      <c r="L799">
        <v>0.98098399999999997</v>
      </c>
      <c r="M799">
        <v>0</v>
      </c>
      <c r="N799" t="s">
        <v>42</v>
      </c>
    </row>
    <row r="800" spans="1:14" x14ac:dyDescent="0.25">
      <c r="A800" t="s">
        <v>44</v>
      </c>
      <c r="B800">
        <v>994.09699999999998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1.91104E-2</v>
      </c>
      <c r="L800">
        <v>0.98101300000000002</v>
      </c>
      <c r="M800">
        <v>0</v>
      </c>
      <c r="N800" t="s">
        <v>42</v>
      </c>
    </row>
    <row r="801" spans="1:14" x14ac:dyDescent="0.25">
      <c r="A801" t="s">
        <v>44</v>
      </c>
      <c r="B801">
        <v>1019.47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1.30782E-2</v>
      </c>
      <c r="L801">
        <v>0.98099199999999998</v>
      </c>
      <c r="M801">
        <v>0</v>
      </c>
      <c r="N801" t="s">
        <v>42</v>
      </c>
    </row>
    <row r="802" spans="1:14" x14ac:dyDescent="0.25">
      <c r="A802" t="s">
        <v>44</v>
      </c>
      <c r="B802">
        <v>1040.28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1.0877700000000001E-2</v>
      </c>
      <c r="L802">
        <v>0.98094499999999996</v>
      </c>
      <c r="M802">
        <v>0</v>
      </c>
      <c r="N802" t="s">
        <v>42</v>
      </c>
    </row>
    <row r="803" spans="1:14" x14ac:dyDescent="0.25">
      <c r="A803" t="s">
        <v>44</v>
      </c>
      <c r="B803">
        <v>988.49099999999999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1.12417E-2</v>
      </c>
      <c r="L803">
        <v>0.98100799999999999</v>
      </c>
      <c r="M803">
        <v>0</v>
      </c>
      <c r="N803" t="s">
        <v>42</v>
      </c>
    </row>
    <row r="804" spans="1:14" x14ac:dyDescent="0.25">
      <c r="A804" t="s">
        <v>44</v>
      </c>
      <c r="B804">
        <v>990.79399999999998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3.4769499999999999E-3</v>
      </c>
      <c r="L804">
        <v>0.98101799999999995</v>
      </c>
      <c r="M804">
        <v>0</v>
      </c>
      <c r="N804" t="s">
        <v>42</v>
      </c>
    </row>
    <row r="805" spans="1:14" x14ac:dyDescent="0.25">
      <c r="A805" t="s">
        <v>44</v>
      </c>
      <c r="B805">
        <v>999.57500000000005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1.42407E-2</v>
      </c>
      <c r="L805">
        <v>0.98101499999999997</v>
      </c>
      <c r="M805">
        <v>0</v>
      </c>
      <c r="N805" t="s">
        <v>42</v>
      </c>
    </row>
    <row r="806" spans="1:14" x14ac:dyDescent="0.25">
      <c r="A806" t="s">
        <v>44</v>
      </c>
      <c r="B806">
        <v>1014.93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1.08851E-2</v>
      </c>
      <c r="L806">
        <v>0.98088699999999995</v>
      </c>
      <c r="M806">
        <v>0</v>
      </c>
      <c r="N806" t="s">
        <v>42</v>
      </c>
    </row>
    <row r="807" spans="1:14" x14ac:dyDescent="0.25">
      <c r="A807" t="s">
        <v>44</v>
      </c>
      <c r="B807">
        <v>1018.96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1.3509800000000001E-2</v>
      </c>
      <c r="L807">
        <v>0.98099700000000001</v>
      </c>
      <c r="M807">
        <v>0</v>
      </c>
      <c r="N807" t="s">
        <v>42</v>
      </c>
    </row>
    <row r="808" spans="1:14" x14ac:dyDescent="0.25">
      <c r="A808" t="s">
        <v>44</v>
      </c>
      <c r="B808">
        <v>1007.24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1.17964E-2</v>
      </c>
      <c r="L808">
        <v>0.980958</v>
      </c>
      <c r="M808">
        <v>0</v>
      </c>
      <c r="N808" t="s">
        <v>42</v>
      </c>
    </row>
    <row r="809" spans="1:14" x14ac:dyDescent="0.25">
      <c r="A809" t="s">
        <v>44</v>
      </c>
      <c r="B809">
        <v>1008.14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1.08574E-2</v>
      </c>
      <c r="L809">
        <v>0.99407500000000004</v>
      </c>
      <c r="M809">
        <v>0</v>
      </c>
      <c r="N809" t="s">
        <v>42</v>
      </c>
    </row>
    <row r="810" spans="1:14" x14ac:dyDescent="0.25">
      <c r="A810" t="s">
        <v>44</v>
      </c>
      <c r="B810">
        <v>1010.59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1.19582E-2</v>
      </c>
      <c r="L810">
        <v>0.98100500000000002</v>
      </c>
      <c r="M810">
        <v>0</v>
      </c>
      <c r="N810" t="s">
        <v>42</v>
      </c>
    </row>
    <row r="811" spans="1:14" x14ac:dyDescent="0.25">
      <c r="A811" t="s">
        <v>44</v>
      </c>
      <c r="B811">
        <v>1015.81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1.14438E-2</v>
      </c>
      <c r="L811">
        <v>0.98101899999999997</v>
      </c>
      <c r="M811">
        <v>0</v>
      </c>
      <c r="N811" t="s">
        <v>42</v>
      </c>
    </row>
    <row r="812" spans="1:14" x14ac:dyDescent="0.25">
      <c r="A812" t="s">
        <v>44</v>
      </c>
      <c r="B812">
        <v>1013.59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1.09053E-2</v>
      </c>
      <c r="L812">
        <v>0.98099199999999998</v>
      </c>
      <c r="M812">
        <v>0</v>
      </c>
      <c r="N812" t="s">
        <v>42</v>
      </c>
    </row>
    <row r="813" spans="1:14" x14ac:dyDescent="0.25">
      <c r="A813" t="s">
        <v>44</v>
      </c>
      <c r="B813">
        <v>996.60900000000004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1.1133000000000001E-2</v>
      </c>
      <c r="L813">
        <v>0.98101000000000005</v>
      </c>
      <c r="M813">
        <v>0</v>
      </c>
      <c r="N813" t="s">
        <v>42</v>
      </c>
    </row>
    <row r="814" spans="1:14" x14ac:dyDescent="0.25">
      <c r="A814" t="s">
        <v>44</v>
      </c>
      <c r="B814">
        <v>1018.55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2.90399E-2</v>
      </c>
      <c r="L814">
        <v>0.994371</v>
      </c>
      <c r="M814">
        <v>0</v>
      </c>
      <c r="N814" t="s">
        <v>42</v>
      </c>
    </row>
    <row r="815" spans="1:14" x14ac:dyDescent="0.25">
      <c r="A815" t="s">
        <v>44</v>
      </c>
      <c r="B815">
        <v>1007.63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1.39261E-2</v>
      </c>
      <c r="L815">
        <v>0.98101799999999995</v>
      </c>
      <c r="M815">
        <v>0</v>
      </c>
      <c r="N815" t="s">
        <v>42</v>
      </c>
    </row>
    <row r="816" spans="1:14" x14ac:dyDescent="0.25">
      <c r="A816" t="s">
        <v>44</v>
      </c>
      <c r="B816">
        <v>998.53499999999997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1.17628E-2</v>
      </c>
      <c r="L816">
        <v>0.99299800000000005</v>
      </c>
      <c r="M816">
        <v>0</v>
      </c>
      <c r="N816" t="s">
        <v>42</v>
      </c>
    </row>
    <row r="817" spans="1:14" x14ac:dyDescent="0.25">
      <c r="A817" t="s">
        <v>44</v>
      </c>
      <c r="B817">
        <v>1001.47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1.14565E-2</v>
      </c>
      <c r="L817">
        <v>0.98101799999999995</v>
      </c>
      <c r="M817">
        <v>0</v>
      </c>
      <c r="N817" t="s">
        <v>42</v>
      </c>
    </row>
    <row r="818" spans="1:14" x14ac:dyDescent="0.25">
      <c r="A818" t="s">
        <v>44</v>
      </c>
      <c r="B818">
        <v>1016.41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1.1181099999999999E-2</v>
      </c>
      <c r="L818">
        <v>0.98101899999999997</v>
      </c>
      <c r="M818">
        <v>0</v>
      </c>
      <c r="N818" t="s">
        <v>42</v>
      </c>
    </row>
    <row r="819" spans="1:14" x14ac:dyDescent="0.25">
      <c r="A819" t="s">
        <v>44</v>
      </c>
      <c r="B819">
        <v>1004.92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1.1035E-2</v>
      </c>
      <c r="L819">
        <v>0.98365999999999998</v>
      </c>
      <c r="M819">
        <v>0</v>
      </c>
      <c r="N819" t="s">
        <v>42</v>
      </c>
    </row>
    <row r="820" spans="1:14" x14ac:dyDescent="0.25">
      <c r="A820" t="s">
        <v>44</v>
      </c>
      <c r="B820">
        <v>1056.73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1.0944799999999999E-2</v>
      </c>
      <c r="L820">
        <v>0.98101799999999995</v>
      </c>
      <c r="M820">
        <v>0</v>
      </c>
      <c r="N820" t="s">
        <v>42</v>
      </c>
    </row>
    <row r="821" spans="1:14" x14ac:dyDescent="0.25">
      <c r="A821" t="s">
        <v>44</v>
      </c>
      <c r="B821">
        <v>1003.25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1.5465700000000001E-2</v>
      </c>
      <c r="L821">
        <v>0.99510799999999999</v>
      </c>
      <c r="M821">
        <v>0</v>
      </c>
      <c r="N821" t="s">
        <v>42</v>
      </c>
    </row>
    <row r="822" spans="1:14" x14ac:dyDescent="0.25">
      <c r="A822" t="s">
        <v>44</v>
      </c>
      <c r="B822">
        <v>1009.27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1.08664E-2</v>
      </c>
      <c r="L822">
        <v>0.98101099999999997</v>
      </c>
      <c r="M822">
        <v>0</v>
      </c>
      <c r="N822" t="s">
        <v>42</v>
      </c>
    </row>
    <row r="823" spans="1:14" x14ac:dyDescent="0.25">
      <c r="A823" t="s">
        <v>44</v>
      </c>
      <c r="B823">
        <v>994.53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1.47463E-2</v>
      </c>
      <c r="L823">
        <v>0.99402900000000005</v>
      </c>
      <c r="M823">
        <v>0</v>
      </c>
      <c r="N823" t="s">
        <v>42</v>
      </c>
    </row>
    <row r="824" spans="1:14" x14ac:dyDescent="0.25">
      <c r="A824" t="s">
        <v>44</v>
      </c>
      <c r="B824">
        <v>1008.47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1.09453E-2</v>
      </c>
      <c r="L824">
        <v>0.98100799999999999</v>
      </c>
      <c r="M824">
        <v>0</v>
      </c>
      <c r="N824" t="s">
        <v>42</v>
      </c>
    </row>
    <row r="825" spans="1:14" x14ac:dyDescent="0.25">
      <c r="A825" t="s">
        <v>44</v>
      </c>
      <c r="B825">
        <v>990.56600000000003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1.1210700000000001E-2</v>
      </c>
      <c r="L825">
        <v>0.98096099999999997</v>
      </c>
      <c r="M825">
        <v>0</v>
      </c>
      <c r="N825" t="s">
        <v>42</v>
      </c>
    </row>
    <row r="826" spans="1:14" x14ac:dyDescent="0.25">
      <c r="A826" t="s">
        <v>44</v>
      </c>
      <c r="B826">
        <v>991.23199999999997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1.1864100000000001E-2</v>
      </c>
      <c r="L826">
        <v>0.98101000000000005</v>
      </c>
      <c r="M826">
        <v>0</v>
      </c>
      <c r="N826" t="s">
        <v>42</v>
      </c>
    </row>
    <row r="827" spans="1:14" x14ac:dyDescent="0.25">
      <c r="A827" t="s">
        <v>44</v>
      </c>
      <c r="B827">
        <v>1017.36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1.3199199999999999E-2</v>
      </c>
      <c r="L827">
        <v>0.98099800000000004</v>
      </c>
      <c r="M827">
        <v>0</v>
      </c>
      <c r="N827" t="s">
        <v>42</v>
      </c>
    </row>
    <row r="828" spans="1:14" x14ac:dyDescent="0.25">
      <c r="A828" t="s">
        <v>44</v>
      </c>
      <c r="B828">
        <v>998.42399999999998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1.33928E-2</v>
      </c>
      <c r="L828">
        <v>0.98101700000000003</v>
      </c>
      <c r="M828">
        <v>0</v>
      </c>
      <c r="N828" t="s">
        <v>42</v>
      </c>
    </row>
    <row r="829" spans="1:14" x14ac:dyDescent="0.25">
      <c r="A829" t="s">
        <v>44</v>
      </c>
      <c r="B829">
        <v>1004.25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1.09566E-2</v>
      </c>
      <c r="L829">
        <v>0.98075900000000005</v>
      </c>
      <c r="M829">
        <v>0</v>
      </c>
      <c r="N829" t="s">
        <v>42</v>
      </c>
    </row>
    <row r="830" spans="1:14" x14ac:dyDescent="0.25">
      <c r="A830" t="s">
        <v>44</v>
      </c>
      <c r="B830">
        <v>1002.98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1.38899E-2</v>
      </c>
      <c r="L830">
        <v>0.98096000000000005</v>
      </c>
      <c r="M830">
        <v>0</v>
      </c>
      <c r="N830" t="s">
        <v>42</v>
      </c>
    </row>
    <row r="831" spans="1:14" x14ac:dyDescent="0.25">
      <c r="A831" t="s">
        <v>44</v>
      </c>
      <c r="B831">
        <v>1001.66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1.23643E-2</v>
      </c>
      <c r="L831">
        <v>0.98100900000000002</v>
      </c>
      <c r="M831">
        <v>0</v>
      </c>
      <c r="N831" t="s">
        <v>42</v>
      </c>
    </row>
    <row r="832" spans="1:14" x14ac:dyDescent="0.25">
      <c r="A832" t="s">
        <v>44</v>
      </c>
      <c r="B832">
        <v>1019.17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1.12193E-2</v>
      </c>
      <c r="L832">
        <v>0.98101799999999995</v>
      </c>
      <c r="M832">
        <v>0</v>
      </c>
      <c r="N832" t="s">
        <v>42</v>
      </c>
    </row>
    <row r="833" spans="1:25" x14ac:dyDescent="0.25">
      <c r="A833" t="s">
        <v>44</v>
      </c>
      <c r="B833">
        <v>1020.26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1.2507300000000001E-2</v>
      </c>
      <c r="L833">
        <v>0.981016</v>
      </c>
      <c r="M833">
        <v>0</v>
      </c>
      <c r="N833" t="s">
        <v>42</v>
      </c>
    </row>
    <row r="834" spans="1:25" x14ac:dyDescent="0.25">
      <c r="A834" t="s">
        <v>44</v>
      </c>
      <c r="B834">
        <v>1000.22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1.0857500000000001E-2</v>
      </c>
      <c r="L834">
        <v>0.99496700000000005</v>
      </c>
      <c r="M834">
        <v>0</v>
      </c>
      <c r="N834" t="s">
        <v>42</v>
      </c>
    </row>
    <row r="835" spans="1:25" x14ac:dyDescent="0.25">
      <c r="A835" t="s">
        <v>44</v>
      </c>
      <c r="B835">
        <v>1007.06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2.0793099999999998E-2</v>
      </c>
      <c r="L835">
        <v>0.98774099999999998</v>
      </c>
      <c r="M835">
        <v>0</v>
      </c>
      <c r="N835" t="s">
        <v>42</v>
      </c>
    </row>
    <row r="836" spans="1:25" x14ac:dyDescent="0.25">
      <c r="A836" t="s">
        <v>44</v>
      </c>
      <c r="B836">
        <v>1007.96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1.14503E-2</v>
      </c>
      <c r="L836">
        <v>0.98099700000000001</v>
      </c>
      <c r="M836">
        <v>0</v>
      </c>
      <c r="N836" t="s">
        <v>42</v>
      </c>
    </row>
    <row r="837" spans="1:25" x14ac:dyDescent="0.25">
      <c r="A837" t="s">
        <v>44</v>
      </c>
      <c r="B837">
        <v>998.09699999999998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1.1748099999999999E-2</v>
      </c>
      <c r="L837">
        <v>0.98100699999999996</v>
      </c>
      <c r="M837">
        <v>0</v>
      </c>
      <c r="N837" t="s">
        <v>42</v>
      </c>
    </row>
    <row r="838" spans="1:25" x14ac:dyDescent="0.25">
      <c r="A838" t="s">
        <v>44</v>
      </c>
      <c r="B838">
        <v>1039.92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1.09061E-2</v>
      </c>
      <c r="L838">
        <v>0.98101899999999997</v>
      </c>
      <c r="M838">
        <v>0</v>
      </c>
      <c r="N838" t="s">
        <v>42</v>
      </c>
    </row>
    <row r="839" spans="1:25" x14ac:dyDescent="0.25">
      <c r="A839" t="s">
        <v>44</v>
      </c>
      <c r="B839">
        <v>999.98800000000006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1.13724E-2</v>
      </c>
      <c r="L839">
        <v>0.98094099999999995</v>
      </c>
      <c r="M839">
        <v>0</v>
      </c>
      <c r="N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44</v>
      </c>
      <c r="B840">
        <v>1034.4100000000001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1.18093E-2</v>
      </c>
      <c r="L840">
        <v>0.98099000000000003</v>
      </c>
      <c r="M840">
        <v>0</v>
      </c>
      <c r="N840" t="s">
        <v>42</v>
      </c>
      <c r="R840">
        <f>AVERAGE(B791:B840)</f>
        <v>1005.6368400000001</v>
      </c>
      <c r="S840">
        <f>AVERAGE(C791:C840)</f>
        <v>0</v>
      </c>
      <c r="U840">
        <f>_xlfn.VAR.P(B791:B840)</f>
        <v>236.81430169440011</v>
      </c>
      <c r="V840">
        <f>_xlfn.VAR.P(C791:C840)</f>
        <v>0</v>
      </c>
      <c r="X840">
        <f>1.96*SQRT(U840)/50</f>
        <v>0.60323985988633322</v>
      </c>
      <c r="Y840">
        <f>1.96*SQRT(V840)/50</f>
        <v>0</v>
      </c>
    </row>
    <row r="841" spans="1:25" x14ac:dyDescent="0.25">
      <c r="A841" t="s">
        <v>45</v>
      </c>
      <c r="B841">
        <v>50410.928899999999</v>
      </c>
      <c r="C841" t="s">
        <v>36</v>
      </c>
    </row>
    <row r="842" spans="1:25" x14ac:dyDescent="0.25">
      <c r="A842" t="s">
        <v>46</v>
      </c>
      <c r="B842">
        <v>896.86500000000001</v>
      </c>
      <c r="C842">
        <v>889.76700000000005</v>
      </c>
      <c r="D842">
        <v>889.69600000000003</v>
      </c>
      <c r="E842">
        <v>872.20699999999999</v>
      </c>
      <c r="F842">
        <v>41.101599999999998</v>
      </c>
      <c r="G842">
        <v>0</v>
      </c>
      <c r="H842">
        <v>30.815100000000001</v>
      </c>
      <c r="I842">
        <v>0</v>
      </c>
      <c r="J842">
        <v>1.08729E-2</v>
      </c>
      <c r="K842">
        <v>0.98101899999999997</v>
      </c>
      <c r="L842">
        <v>0</v>
      </c>
      <c r="M842" t="s">
        <v>42</v>
      </c>
    </row>
    <row r="843" spans="1:25" x14ac:dyDescent="0.25">
      <c r="A843" t="s">
        <v>46</v>
      </c>
      <c r="B843">
        <v>887.17899999999997</v>
      </c>
      <c r="C843">
        <v>880.07799999999997</v>
      </c>
      <c r="D843">
        <v>880.01400000000001</v>
      </c>
      <c r="E843">
        <v>862.13400000000001</v>
      </c>
      <c r="F843">
        <v>40.870899999999999</v>
      </c>
      <c r="G843">
        <v>0</v>
      </c>
      <c r="H843">
        <v>31.2151</v>
      </c>
      <c r="I843">
        <v>0</v>
      </c>
      <c r="J843">
        <v>1.09893E-2</v>
      </c>
      <c r="K843">
        <v>0.99261600000000005</v>
      </c>
      <c r="L843">
        <v>0</v>
      </c>
      <c r="M843" t="s">
        <v>42</v>
      </c>
    </row>
    <row r="844" spans="1:25" x14ac:dyDescent="0.25">
      <c r="A844" t="s">
        <v>46</v>
      </c>
      <c r="B844">
        <v>927.20600000000002</v>
      </c>
      <c r="C844">
        <v>919.38800000000003</v>
      </c>
      <c r="D844">
        <v>919.26599999999996</v>
      </c>
      <c r="E844">
        <v>901.05200000000002</v>
      </c>
      <c r="F844">
        <v>43.000399999999999</v>
      </c>
      <c r="G844">
        <v>0</v>
      </c>
      <c r="H844">
        <v>31.980899999999998</v>
      </c>
      <c r="I844">
        <v>0</v>
      </c>
      <c r="J844">
        <v>1.2412400000000001E-2</v>
      </c>
      <c r="K844">
        <v>0.98098300000000005</v>
      </c>
      <c r="L844">
        <v>0</v>
      </c>
      <c r="M844" t="s">
        <v>42</v>
      </c>
    </row>
    <row r="845" spans="1:25" x14ac:dyDescent="0.25">
      <c r="A845" t="s">
        <v>46</v>
      </c>
      <c r="B845">
        <v>912.54399999999998</v>
      </c>
      <c r="C845">
        <v>905.35400000000004</v>
      </c>
      <c r="D845">
        <v>905.28899999999999</v>
      </c>
      <c r="E845">
        <v>887.66399999999999</v>
      </c>
      <c r="F845">
        <v>40.990900000000003</v>
      </c>
      <c r="G845">
        <v>0</v>
      </c>
      <c r="H845">
        <v>30.888100000000001</v>
      </c>
      <c r="I845">
        <v>0</v>
      </c>
      <c r="J845">
        <v>1.08886E-2</v>
      </c>
      <c r="K845">
        <v>0.98072700000000002</v>
      </c>
      <c r="L845">
        <v>0</v>
      </c>
      <c r="M845" t="s">
        <v>42</v>
      </c>
    </row>
    <row r="846" spans="1:25" x14ac:dyDescent="0.25">
      <c r="A846" t="s">
        <v>46</v>
      </c>
      <c r="B846">
        <v>919.88</v>
      </c>
      <c r="C846">
        <v>912.29</v>
      </c>
      <c r="D846">
        <v>912.2</v>
      </c>
      <c r="E846">
        <v>894.12900000000002</v>
      </c>
      <c r="F846">
        <v>42.654299999999999</v>
      </c>
      <c r="G846">
        <v>0</v>
      </c>
      <c r="H846">
        <v>32.092599999999997</v>
      </c>
      <c r="I846">
        <v>0</v>
      </c>
      <c r="J846">
        <v>1.09265E-2</v>
      </c>
      <c r="K846">
        <v>0.99406799999999995</v>
      </c>
      <c r="L846">
        <v>0</v>
      </c>
      <c r="M846" t="s">
        <v>42</v>
      </c>
    </row>
    <row r="847" spans="1:25" x14ac:dyDescent="0.25">
      <c r="A847" t="s">
        <v>46</v>
      </c>
      <c r="B847">
        <v>913.69899999999996</v>
      </c>
      <c r="C847">
        <v>905.84799999999996</v>
      </c>
      <c r="D847">
        <v>905.76199999999994</v>
      </c>
      <c r="E847">
        <v>887.90099999999995</v>
      </c>
      <c r="F847">
        <v>41.795699999999997</v>
      </c>
      <c r="G847">
        <v>0</v>
      </c>
      <c r="H847">
        <v>31.5624</v>
      </c>
      <c r="I847">
        <v>0</v>
      </c>
      <c r="J847">
        <v>1.0930499999999999E-2</v>
      </c>
      <c r="K847">
        <v>0.98101899999999997</v>
      </c>
      <c r="L847">
        <v>0</v>
      </c>
      <c r="M847" t="s">
        <v>42</v>
      </c>
    </row>
    <row r="848" spans="1:25" x14ac:dyDescent="0.25">
      <c r="A848" t="s">
        <v>46</v>
      </c>
      <c r="B848">
        <v>904.39200000000005</v>
      </c>
      <c r="C848">
        <v>896.49400000000003</v>
      </c>
      <c r="D848">
        <v>896.41600000000005</v>
      </c>
      <c r="E848">
        <v>878.51800000000003</v>
      </c>
      <c r="F848">
        <v>41.979100000000003</v>
      </c>
      <c r="G848">
        <v>0</v>
      </c>
      <c r="H848">
        <v>31.6144</v>
      </c>
      <c r="I848">
        <v>0</v>
      </c>
      <c r="J848">
        <v>1.1554699999999999E-2</v>
      </c>
      <c r="K848">
        <v>0.98096300000000003</v>
      </c>
      <c r="L848">
        <v>0</v>
      </c>
      <c r="M848" t="s">
        <v>42</v>
      </c>
    </row>
    <row r="849" spans="1:13" x14ac:dyDescent="0.25">
      <c r="A849" t="s">
        <v>46</v>
      </c>
      <c r="B849">
        <v>903.15</v>
      </c>
      <c r="C849">
        <v>896.01099999999997</v>
      </c>
      <c r="D849">
        <v>895.94200000000001</v>
      </c>
      <c r="E849">
        <v>878.39300000000003</v>
      </c>
      <c r="F849">
        <v>41.134900000000002</v>
      </c>
      <c r="G849">
        <v>0</v>
      </c>
      <c r="H849">
        <v>30.951699999999999</v>
      </c>
      <c r="I849">
        <v>0</v>
      </c>
      <c r="J849">
        <v>1.1355799999999999E-2</v>
      </c>
      <c r="K849">
        <v>0.98101799999999995</v>
      </c>
      <c r="L849">
        <v>0</v>
      </c>
      <c r="M849" t="s">
        <v>42</v>
      </c>
    </row>
    <row r="850" spans="1:13" x14ac:dyDescent="0.25">
      <c r="A850" t="s">
        <v>46</v>
      </c>
      <c r="B850">
        <v>901.08900000000006</v>
      </c>
      <c r="C850">
        <v>893.351</v>
      </c>
      <c r="D850">
        <v>893.279</v>
      </c>
      <c r="E850">
        <v>875.67600000000004</v>
      </c>
      <c r="F850">
        <v>41.391599999999997</v>
      </c>
      <c r="G850">
        <v>0</v>
      </c>
      <c r="H850">
        <v>30.997800000000002</v>
      </c>
      <c r="I850">
        <v>0</v>
      </c>
      <c r="J850">
        <v>1.22241E-2</v>
      </c>
      <c r="K850">
        <v>0.98101000000000005</v>
      </c>
      <c r="L850">
        <v>0</v>
      </c>
      <c r="M850" t="s">
        <v>42</v>
      </c>
    </row>
    <row r="851" spans="1:13" x14ac:dyDescent="0.25">
      <c r="A851" t="s">
        <v>46</v>
      </c>
      <c r="B851">
        <v>888.11400000000003</v>
      </c>
      <c r="C851">
        <v>880.48500000000001</v>
      </c>
      <c r="D851">
        <v>880.41</v>
      </c>
      <c r="E851">
        <v>862.72699999999998</v>
      </c>
      <c r="F851">
        <v>41.4771</v>
      </c>
      <c r="G851">
        <v>0</v>
      </c>
      <c r="H851">
        <v>31.207799999999999</v>
      </c>
      <c r="I851">
        <v>0</v>
      </c>
      <c r="J851">
        <v>1.1060499999999999E-2</v>
      </c>
      <c r="K851">
        <v>0.98101899999999997</v>
      </c>
      <c r="L851">
        <v>0</v>
      </c>
      <c r="M851" t="s">
        <v>42</v>
      </c>
    </row>
    <row r="852" spans="1:13" x14ac:dyDescent="0.25">
      <c r="A852" t="s">
        <v>46</v>
      </c>
      <c r="B852">
        <v>896.12599999999998</v>
      </c>
      <c r="C852">
        <v>889.00800000000004</v>
      </c>
      <c r="D852">
        <v>888.93499999999995</v>
      </c>
      <c r="E852">
        <v>871.30100000000004</v>
      </c>
      <c r="F852">
        <v>41.583399999999997</v>
      </c>
      <c r="G852">
        <v>0</v>
      </c>
      <c r="H852">
        <v>31.2134</v>
      </c>
      <c r="I852">
        <v>0</v>
      </c>
      <c r="J852">
        <v>1.17786E-2</v>
      </c>
      <c r="K852">
        <v>0.99051599999999995</v>
      </c>
      <c r="L852">
        <v>0</v>
      </c>
      <c r="M852" t="s">
        <v>42</v>
      </c>
    </row>
    <row r="853" spans="1:13" x14ac:dyDescent="0.25">
      <c r="A853" t="s">
        <v>46</v>
      </c>
      <c r="B853">
        <v>923.41700000000003</v>
      </c>
      <c r="C853">
        <v>915.70600000000002</v>
      </c>
      <c r="D853">
        <v>915.61400000000003</v>
      </c>
      <c r="E853">
        <v>897.45299999999997</v>
      </c>
      <c r="F853">
        <v>42.623800000000003</v>
      </c>
      <c r="G853">
        <v>0</v>
      </c>
      <c r="H853">
        <v>31.769200000000001</v>
      </c>
      <c r="I853">
        <v>0</v>
      </c>
      <c r="J853">
        <v>1.14089E-2</v>
      </c>
      <c r="K853">
        <v>0.98101899999999997</v>
      </c>
      <c r="L853">
        <v>0</v>
      </c>
      <c r="M853" t="s">
        <v>42</v>
      </c>
    </row>
    <row r="854" spans="1:13" x14ac:dyDescent="0.25">
      <c r="A854" t="s">
        <v>46</v>
      </c>
      <c r="B854">
        <v>899.15200000000004</v>
      </c>
      <c r="C854">
        <v>891.79300000000001</v>
      </c>
      <c r="D854">
        <v>891.71600000000001</v>
      </c>
      <c r="E854">
        <v>874.13300000000004</v>
      </c>
      <c r="F854">
        <v>41.265700000000002</v>
      </c>
      <c r="G854">
        <v>0</v>
      </c>
      <c r="H854">
        <v>30.8811</v>
      </c>
      <c r="I854">
        <v>0</v>
      </c>
      <c r="J854">
        <v>1.20258E-2</v>
      </c>
      <c r="K854">
        <v>0.98972800000000005</v>
      </c>
      <c r="L854">
        <v>0</v>
      </c>
      <c r="M854" t="s">
        <v>42</v>
      </c>
    </row>
    <row r="855" spans="1:13" x14ac:dyDescent="0.25">
      <c r="A855" t="s">
        <v>46</v>
      </c>
      <c r="B855">
        <v>933.19600000000003</v>
      </c>
      <c r="C855">
        <v>925.60199999999998</v>
      </c>
      <c r="D855">
        <v>925.51199999999994</v>
      </c>
      <c r="E855">
        <v>907.24199999999996</v>
      </c>
      <c r="F855">
        <v>43.271500000000003</v>
      </c>
      <c r="G855">
        <v>0</v>
      </c>
      <c r="H855">
        <v>32.152999999999999</v>
      </c>
      <c r="I855">
        <v>0</v>
      </c>
      <c r="J855">
        <v>1.0988599999999999E-2</v>
      </c>
      <c r="K855">
        <v>0.98551200000000005</v>
      </c>
      <c r="L855">
        <v>0</v>
      </c>
      <c r="M855" t="s">
        <v>42</v>
      </c>
    </row>
    <row r="856" spans="1:13" x14ac:dyDescent="0.25">
      <c r="A856" t="s">
        <v>46</v>
      </c>
      <c r="B856">
        <v>897.95799999999997</v>
      </c>
      <c r="C856">
        <v>890.33299999999997</v>
      </c>
      <c r="D856">
        <v>890.25699999999995</v>
      </c>
      <c r="E856">
        <v>872.61800000000005</v>
      </c>
      <c r="F856">
        <v>41.092399999999998</v>
      </c>
      <c r="G856">
        <v>0</v>
      </c>
      <c r="H856">
        <v>30.987400000000001</v>
      </c>
      <c r="I856">
        <v>0</v>
      </c>
      <c r="J856">
        <v>1.13817E-2</v>
      </c>
      <c r="K856">
        <v>0.98098700000000005</v>
      </c>
      <c r="L856">
        <v>0</v>
      </c>
      <c r="M856" t="s">
        <v>42</v>
      </c>
    </row>
    <row r="857" spans="1:13" x14ac:dyDescent="0.25">
      <c r="A857" t="s">
        <v>46</v>
      </c>
      <c r="B857">
        <v>928.79700000000003</v>
      </c>
      <c r="C857">
        <v>921.18499999999995</v>
      </c>
      <c r="D857">
        <v>921.08600000000001</v>
      </c>
      <c r="E857">
        <v>902.67499999999995</v>
      </c>
      <c r="F857">
        <v>43.8416</v>
      </c>
      <c r="G857">
        <v>0</v>
      </c>
      <c r="H857">
        <v>32.280200000000001</v>
      </c>
      <c r="I857">
        <v>0</v>
      </c>
      <c r="J857">
        <v>1.6274899999999998E-2</v>
      </c>
      <c r="K857">
        <v>0.98094300000000001</v>
      </c>
      <c r="L857">
        <v>0</v>
      </c>
      <c r="M857" t="s">
        <v>42</v>
      </c>
    </row>
    <row r="858" spans="1:13" x14ac:dyDescent="0.25">
      <c r="A858" t="s">
        <v>46</v>
      </c>
      <c r="B858">
        <v>911.30200000000002</v>
      </c>
      <c r="C858">
        <v>903.71900000000005</v>
      </c>
      <c r="D858">
        <v>903.64400000000001</v>
      </c>
      <c r="E858">
        <v>885.96400000000006</v>
      </c>
      <c r="F858">
        <v>41.598500000000001</v>
      </c>
      <c r="G858">
        <v>0</v>
      </c>
      <c r="H858">
        <v>31.0928</v>
      </c>
      <c r="I858">
        <v>0</v>
      </c>
      <c r="J858">
        <v>1.1566099999999999E-2</v>
      </c>
      <c r="K858">
        <v>0.98065999999999998</v>
      </c>
      <c r="L858">
        <v>0</v>
      </c>
      <c r="M858" t="s">
        <v>42</v>
      </c>
    </row>
    <row r="859" spans="1:13" x14ac:dyDescent="0.25">
      <c r="A859" t="s">
        <v>46</v>
      </c>
      <c r="B859">
        <v>927.96400000000006</v>
      </c>
      <c r="C859">
        <v>920.28</v>
      </c>
      <c r="D859">
        <v>920.19299999999998</v>
      </c>
      <c r="E859">
        <v>902.255</v>
      </c>
      <c r="F859">
        <v>42.457099999999997</v>
      </c>
      <c r="G859">
        <v>0</v>
      </c>
      <c r="H859">
        <v>31.423100000000002</v>
      </c>
      <c r="I859">
        <v>0</v>
      </c>
      <c r="J859">
        <v>1.0927900000000001E-2</v>
      </c>
      <c r="K859">
        <v>0.99394800000000005</v>
      </c>
      <c r="L859">
        <v>0</v>
      </c>
      <c r="M859" t="s">
        <v>42</v>
      </c>
    </row>
    <row r="860" spans="1:13" x14ac:dyDescent="0.25">
      <c r="A860" t="s">
        <v>46</v>
      </c>
      <c r="B860">
        <v>887.69799999999998</v>
      </c>
      <c r="C860">
        <v>880.07100000000003</v>
      </c>
      <c r="D860">
        <v>879.99900000000002</v>
      </c>
      <c r="E860">
        <v>862.58100000000002</v>
      </c>
      <c r="F860">
        <v>40.982599999999998</v>
      </c>
      <c r="G860">
        <v>0</v>
      </c>
      <c r="H860">
        <v>30.767199999999999</v>
      </c>
      <c r="I860">
        <v>0</v>
      </c>
      <c r="J860">
        <v>1.26626E-2</v>
      </c>
      <c r="K860">
        <v>0.98101700000000003</v>
      </c>
      <c r="L860">
        <v>0</v>
      </c>
      <c r="M860" t="s">
        <v>42</v>
      </c>
    </row>
    <row r="861" spans="1:13" x14ac:dyDescent="0.25">
      <c r="A861" t="s">
        <v>46</v>
      </c>
      <c r="B861">
        <v>918.27099999999996</v>
      </c>
      <c r="C861">
        <v>910.67499999999995</v>
      </c>
      <c r="D861">
        <v>910.58600000000001</v>
      </c>
      <c r="E861">
        <v>892.43700000000001</v>
      </c>
      <c r="F861">
        <v>42.916899999999998</v>
      </c>
      <c r="G861">
        <v>0</v>
      </c>
      <c r="H861">
        <v>31.819199999999999</v>
      </c>
      <c r="I861">
        <v>0</v>
      </c>
      <c r="J861">
        <v>1.0951900000000001E-2</v>
      </c>
      <c r="K861">
        <v>0.98517600000000005</v>
      </c>
      <c r="L861">
        <v>0</v>
      </c>
      <c r="M861" t="s">
        <v>42</v>
      </c>
    </row>
    <row r="862" spans="1:13" x14ac:dyDescent="0.25">
      <c r="A862" t="s">
        <v>46</v>
      </c>
      <c r="B862">
        <v>895.10599999999999</v>
      </c>
      <c r="C862">
        <v>887.36699999999996</v>
      </c>
      <c r="D862">
        <v>887.29300000000001</v>
      </c>
      <c r="E862">
        <v>869.55799999999999</v>
      </c>
      <c r="F862">
        <v>41.418999999999997</v>
      </c>
      <c r="G862">
        <v>0</v>
      </c>
      <c r="H862">
        <v>31.0303</v>
      </c>
      <c r="I862">
        <v>0</v>
      </c>
      <c r="J862">
        <v>2.3047600000000001E-2</v>
      </c>
      <c r="K862">
        <v>0.98101899999999997</v>
      </c>
      <c r="L862">
        <v>0</v>
      </c>
      <c r="M862" t="s">
        <v>42</v>
      </c>
    </row>
    <row r="863" spans="1:13" x14ac:dyDescent="0.25">
      <c r="A863" t="s">
        <v>46</v>
      </c>
      <c r="B863">
        <v>925.09500000000003</v>
      </c>
      <c r="C863">
        <v>917.46199999999999</v>
      </c>
      <c r="D863">
        <v>917.36400000000003</v>
      </c>
      <c r="E863">
        <v>899.00099999999998</v>
      </c>
      <c r="F863">
        <v>43.515999999999998</v>
      </c>
      <c r="G863">
        <v>0</v>
      </c>
      <c r="H863">
        <v>32.294499999999999</v>
      </c>
      <c r="I863">
        <v>0</v>
      </c>
      <c r="J863">
        <v>1.1431500000000001E-2</v>
      </c>
      <c r="K863">
        <v>0.98101899999999997</v>
      </c>
      <c r="L863">
        <v>0</v>
      </c>
      <c r="M863" t="s">
        <v>42</v>
      </c>
    </row>
    <row r="864" spans="1:13" x14ac:dyDescent="0.25">
      <c r="A864" t="s">
        <v>46</v>
      </c>
      <c r="B864">
        <v>950.74900000000002</v>
      </c>
      <c r="C864">
        <v>943.16800000000001</v>
      </c>
      <c r="D864">
        <v>943.07799999999997</v>
      </c>
      <c r="E864">
        <v>924.529</v>
      </c>
      <c r="F864">
        <v>43.188699999999997</v>
      </c>
      <c r="G864">
        <v>0</v>
      </c>
      <c r="H864">
        <v>33.280299999999997</v>
      </c>
      <c r="I864">
        <v>0</v>
      </c>
      <c r="J864">
        <v>1.08693E-2</v>
      </c>
      <c r="K864">
        <v>0.98101799999999995</v>
      </c>
      <c r="L864">
        <v>0</v>
      </c>
      <c r="M864" t="s">
        <v>42</v>
      </c>
    </row>
    <row r="865" spans="1:13" x14ac:dyDescent="0.25">
      <c r="A865" t="s">
        <v>46</v>
      </c>
      <c r="B865">
        <v>928.05600000000004</v>
      </c>
      <c r="C865">
        <v>920.19100000000003</v>
      </c>
      <c r="D865">
        <v>920.08799999999997</v>
      </c>
      <c r="E865">
        <v>902.024</v>
      </c>
      <c r="F865">
        <v>43.089300000000001</v>
      </c>
      <c r="G865">
        <v>0</v>
      </c>
      <c r="H865">
        <v>31.7866</v>
      </c>
      <c r="I865">
        <v>0</v>
      </c>
      <c r="J865">
        <v>1.08752E-2</v>
      </c>
      <c r="K865">
        <v>0.98101700000000003</v>
      </c>
      <c r="L865">
        <v>0</v>
      </c>
      <c r="M865" t="s">
        <v>42</v>
      </c>
    </row>
    <row r="866" spans="1:13" x14ac:dyDescent="0.25">
      <c r="A866" t="s">
        <v>46</v>
      </c>
      <c r="B866">
        <v>898.55399999999997</v>
      </c>
      <c r="C866">
        <v>890.99</v>
      </c>
      <c r="D866">
        <v>890.91499999999996</v>
      </c>
      <c r="E866">
        <v>873.41200000000003</v>
      </c>
      <c r="F866">
        <v>41.356999999999999</v>
      </c>
      <c r="G866">
        <v>0</v>
      </c>
      <c r="H866">
        <v>30.836400000000001</v>
      </c>
      <c r="I866">
        <v>0</v>
      </c>
      <c r="J866">
        <v>1.37953E-2</v>
      </c>
      <c r="K866">
        <v>0.98091300000000003</v>
      </c>
      <c r="L866">
        <v>0</v>
      </c>
      <c r="M866" t="s">
        <v>42</v>
      </c>
    </row>
    <row r="867" spans="1:13" x14ac:dyDescent="0.25">
      <c r="A867" t="s">
        <v>46</v>
      </c>
      <c r="B867">
        <v>928.42100000000005</v>
      </c>
      <c r="C867">
        <v>920.44299999999998</v>
      </c>
      <c r="D867">
        <v>920.34</v>
      </c>
      <c r="E867">
        <v>902.101</v>
      </c>
      <c r="F867">
        <v>43.327199999999998</v>
      </c>
      <c r="G867">
        <v>0</v>
      </c>
      <c r="H867">
        <v>32.264200000000002</v>
      </c>
      <c r="I867">
        <v>0</v>
      </c>
      <c r="J867">
        <v>1.2081100000000001E-2</v>
      </c>
      <c r="K867">
        <v>0.98101799999999995</v>
      </c>
      <c r="L867">
        <v>0</v>
      </c>
      <c r="M867" t="s">
        <v>42</v>
      </c>
    </row>
    <row r="868" spans="1:13" x14ac:dyDescent="0.25">
      <c r="A868" t="s">
        <v>46</v>
      </c>
      <c r="B868">
        <v>933.59699999999998</v>
      </c>
      <c r="C868">
        <v>925.77800000000002</v>
      </c>
      <c r="D868">
        <v>925.67100000000005</v>
      </c>
      <c r="E868">
        <v>907.30200000000002</v>
      </c>
      <c r="F868">
        <v>43.9099</v>
      </c>
      <c r="G868">
        <v>0</v>
      </c>
      <c r="H868">
        <v>32.228099999999998</v>
      </c>
      <c r="I868">
        <v>0</v>
      </c>
      <c r="J868">
        <v>1.19547E-2</v>
      </c>
      <c r="K868">
        <v>0.98101899999999997</v>
      </c>
      <c r="L868">
        <v>0</v>
      </c>
      <c r="M868" t="s">
        <v>42</v>
      </c>
    </row>
    <row r="869" spans="1:13" x14ac:dyDescent="0.25">
      <c r="A869" t="s">
        <v>46</v>
      </c>
      <c r="B869">
        <v>874.61900000000003</v>
      </c>
      <c r="C869">
        <v>866.81</v>
      </c>
      <c r="D869">
        <v>866.74099999999999</v>
      </c>
      <c r="E869">
        <v>849.14300000000003</v>
      </c>
      <c r="F869">
        <v>41.645600000000002</v>
      </c>
      <c r="G869">
        <v>0</v>
      </c>
      <c r="H869">
        <v>30.967199999999998</v>
      </c>
      <c r="I869">
        <v>0</v>
      </c>
      <c r="J869">
        <v>1.37809E-2</v>
      </c>
      <c r="K869">
        <v>0.98811800000000005</v>
      </c>
      <c r="L869">
        <v>0</v>
      </c>
      <c r="M869" t="s">
        <v>42</v>
      </c>
    </row>
    <row r="870" spans="1:13" x14ac:dyDescent="0.25">
      <c r="A870" t="s">
        <v>46</v>
      </c>
      <c r="B870">
        <v>878.45600000000002</v>
      </c>
      <c r="C870">
        <v>871.32799999999997</v>
      </c>
      <c r="D870">
        <v>871.25800000000004</v>
      </c>
      <c r="E870">
        <v>853.77099999999996</v>
      </c>
      <c r="F870">
        <v>41.341999999999999</v>
      </c>
      <c r="G870">
        <v>0</v>
      </c>
      <c r="H870">
        <v>30.6721</v>
      </c>
      <c r="I870">
        <v>0</v>
      </c>
      <c r="J870">
        <v>1.48413E-2</v>
      </c>
      <c r="K870">
        <v>0.99497000000000002</v>
      </c>
      <c r="L870">
        <v>0</v>
      </c>
      <c r="M870" t="s">
        <v>42</v>
      </c>
    </row>
    <row r="871" spans="1:13" x14ac:dyDescent="0.25">
      <c r="A871" t="s">
        <v>46</v>
      </c>
      <c r="B871">
        <v>910.65599999999995</v>
      </c>
      <c r="C871">
        <v>903.07399999999996</v>
      </c>
      <c r="D871">
        <v>903.00300000000004</v>
      </c>
      <c r="E871">
        <v>885.06399999999996</v>
      </c>
      <c r="F871">
        <v>42.225000000000001</v>
      </c>
      <c r="G871">
        <v>0</v>
      </c>
      <c r="H871">
        <v>31.343</v>
      </c>
      <c r="I871">
        <v>0</v>
      </c>
      <c r="J871">
        <v>1.14276E-2</v>
      </c>
      <c r="K871">
        <v>0.98101899999999997</v>
      </c>
      <c r="L871">
        <v>0</v>
      </c>
      <c r="M871" t="s">
        <v>42</v>
      </c>
    </row>
    <row r="872" spans="1:13" x14ac:dyDescent="0.25">
      <c r="A872" t="s">
        <v>46</v>
      </c>
      <c r="B872">
        <v>915.46699999999998</v>
      </c>
      <c r="C872">
        <v>907.803</v>
      </c>
      <c r="D872">
        <v>907.726</v>
      </c>
      <c r="E872">
        <v>889.81700000000001</v>
      </c>
      <c r="F872">
        <v>42.081499999999998</v>
      </c>
      <c r="G872">
        <v>0</v>
      </c>
      <c r="H872">
        <v>31.403199999999998</v>
      </c>
      <c r="I872">
        <v>0</v>
      </c>
      <c r="J872">
        <v>1.11009E-2</v>
      </c>
      <c r="K872">
        <v>0.98101899999999997</v>
      </c>
      <c r="L872">
        <v>0</v>
      </c>
      <c r="M872" t="s">
        <v>42</v>
      </c>
    </row>
    <row r="873" spans="1:13" x14ac:dyDescent="0.25">
      <c r="A873" t="s">
        <v>46</v>
      </c>
      <c r="B873">
        <v>930.37</v>
      </c>
      <c r="C873">
        <v>923.15300000000002</v>
      </c>
      <c r="D873">
        <v>923.06200000000001</v>
      </c>
      <c r="E873">
        <v>904.69</v>
      </c>
      <c r="F873">
        <v>42.9878</v>
      </c>
      <c r="G873">
        <v>0</v>
      </c>
      <c r="H873">
        <v>31.936599999999999</v>
      </c>
      <c r="I873">
        <v>0</v>
      </c>
      <c r="J873">
        <v>1.26701E-2</v>
      </c>
      <c r="K873">
        <v>0.98101799999999995</v>
      </c>
      <c r="L873">
        <v>0</v>
      </c>
      <c r="M873" t="s">
        <v>42</v>
      </c>
    </row>
    <row r="874" spans="1:13" x14ac:dyDescent="0.25">
      <c r="A874" t="s">
        <v>46</v>
      </c>
      <c r="B874">
        <v>898.11</v>
      </c>
      <c r="C874">
        <v>890.41899999999998</v>
      </c>
      <c r="D874">
        <v>890.34500000000003</v>
      </c>
      <c r="E874">
        <v>872.70600000000002</v>
      </c>
      <c r="F874">
        <v>41.183500000000002</v>
      </c>
      <c r="G874">
        <v>0</v>
      </c>
      <c r="H874">
        <v>30.7666</v>
      </c>
      <c r="I874">
        <v>0</v>
      </c>
      <c r="J874">
        <v>1.13177E-2</v>
      </c>
      <c r="K874">
        <v>0.98101899999999997</v>
      </c>
      <c r="L874">
        <v>0</v>
      </c>
      <c r="M874" t="s">
        <v>42</v>
      </c>
    </row>
    <row r="875" spans="1:13" x14ac:dyDescent="0.25">
      <c r="A875" t="s">
        <v>46</v>
      </c>
      <c r="B875">
        <v>887.404</v>
      </c>
      <c r="C875">
        <v>880.27800000000002</v>
      </c>
      <c r="D875">
        <v>880.2</v>
      </c>
      <c r="E875">
        <v>862.50900000000001</v>
      </c>
      <c r="F875">
        <v>41.476300000000002</v>
      </c>
      <c r="G875">
        <v>0</v>
      </c>
      <c r="H875">
        <v>30.994800000000001</v>
      </c>
      <c r="I875">
        <v>0</v>
      </c>
      <c r="J875">
        <v>1.1064900000000001E-2</v>
      </c>
      <c r="K875">
        <v>0.98100500000000002</v>
      </c>
      <c r="L875">
        <v>0</v>
      </c>
      <c r="M875" t="s">
        <v>42</v>
      </c>
    </row>
    <row r="876" spans="1:13" x14ac:dyDescent="0.25">
      <c r="A876" t="s">
        <v>46</v>
      </c>
      <c r="B876">
        <v>876.48699999999997</v>
      </c>
      <c r="C876">
        <v>869.08600000000001</v>
      </c>
      <c r="D876">
        <v>869.01300000000003</v>
      </c>
      <c r="E876">
        <v>851.57399999999996</v>
      </c>
      <c r="F876">
        <v>41.1875</v>
      </c>
      <c r="G876">
        <v>0</v>
      </c>
      <c r="H876">
        <v>30.729500000000002</v>
      </c>
      <c r="I876">
        <v>0</v>
      </c>
      <c r="J876">
        <v>1.43427E-2</v>
      </c>
      <c r="K876">
        <v>0.98101899999999997</v>
      </c>
      <c r="L876">
        <v>0</v>
      </c>
      <c r="M876" t="s">
        <v>42</v>
      </c>
    </row>
    <row r="877" spans="1:13" x14ac:dyDescent="0.25">
      <c r="A877" t="s">
        <v>46</v>
      </c>
      <c r="B877">
        <v>885.82799999999997</v>
      </c>
      <c r="C877">
        <v>878.61500000000001</v>
      </c>
      <c r="D877">
        <v>878.53700000000003</v>
      </c>
      <c r="E877">
        <v>860.87800000000004</v>
      </c>
      <c r="F877">
        <v>41.4255</v>
      </c>
      <c r="G877">
        <v>0</v>
      </c>
      <c r="H877">
        <v>30.978000000000002</v>
      </c>
      <c r="I877">
        <v>0</v>
      </c>
      <c r="J877">
        <v>1.6907100000000001E-2</v>
      </c>
      <c r="K877">
        <v>0.98101000000000005</v>
      </c>
      <c r="L877">
        <v>0</v>
      </c>
      <c r="M877" t="s">
        <v>42</v>
      </c>
    </row>
    <row r="878" spans="1:13" x14ac:dyDescent="0.25">
      <c r="A878" t="s">
        <v>46</v>
      </c>
      <c r="B878">
        <v>884.11300000000006</v>
      </c>
      <c r="C878">
        <v>876.98599999999999</v>
      </c>
      <c r="D878">
        <v>876.91499999999996</v>
      </c>
      <c r="E878">
        <v>859.37300000000005</v>
      </c>
      <c r="F878">
        <v>41.207900000000002</v>
      </c>
      <c r="G878">
        <v>0</v>
      </c>
      <c r="H878">
        <v>30.7088</v>
      </c>
      <c r="I878">
        <v>0</v>
      </c>
      <c r="J878">
        <v>1.1510100000000001E-2</v>
      </c>
      <c r="K878">
        <v>0.980966</v>
      </c>
      <c r="L878">
        <v>0</v>
      </c>
      <c r="M878" t="s">
        <v>42</v>
      </c>
    </row>
    <row r="879" spans="1:13" x14ac:dyDescent="0.25">
      <c r="A879" t="s">
        <v>46</v>
      </c>
      <c r="B879">
        <v>888.71500000000003</v>
      </c>
      <c r="C879">
        <v>881.58900000000006</v>
      </c>
      <c r="D879">
        <v>881.52200000000005</v>
      </c>
      <c r="E879">
        <v>863.86900000000003</v>
      </c>
      <c r="F879">
        <v>41.052199999999999</v>
      </c>
      <c r="G879">
        <v>0</v>
      </c>
      <c r="H879">
        <v>30.729600000000001</v>
      </c>
      <c r="I879">
        <v>0</v>
      </c>
      <c r="J879">
        <v>1.0872400000000001E-2</v>
      </c>
      <c r="K879">
        <v>0.98101400000000005</v>
      </c>
      <c r="L879">
        <v>0</v>
      </c>
      <c r="M879" t="s">
        <v>42</v>
      </c>
    </row>
    <row r="880" spans="1:13" x14ac:dyDescent="0.25">
      <c r="A880" t="s">
        <v>46</v>
      </c>
      <c r="B880">
        <v>891.15300000000002</v>
      </c>
      <c r="C880">
        <v>883.59799999999996</v>
      </c>
      <c r="D880">
        <v>883.524</v>
      </c>
      <c r="E880">
        <v>865.98500000000001</v>
      </c>
      <c r="F880">
        <v>41.182000000000002</v>
      </c>
      <c r="G880">
        <v>0</v>
      </c>
      <c r="H880">
        <v>30.797000000000001</v>
      </c>
      <c r="I880">
        <v>0</v>
      </c>
      <c r="J880">
        <v>1.2575899999999999E-2</v>
      </c>
      <c r="K880">
        <v>0.99322699999999997</v>
      </c>
      <c r="L880">
        <v>0</v>
      </c>
      <c r="M880" t="s">
        <v>42</v>
      </c>
    </row>
    <row r="881" spans="1:25" x14ac:dyDescent="0.25">
      <c r="A881" t="s">
        <v>46</v>
      </c>
      <c r="B881">
        <v>920.10699999999997</v>
      </c>
      <c r="C881">
        <v>912.50599999999997</v>
      </c>
      <c r="D881">
        <v>912.42200000000003</v>
      </c>
      <c r="E881">
        <v>894.25199999999995</v>
      </c>
      <c r="F881">
        <v>42.6477</v>
      </c>
      <c r="G881">
        <v>0</v>
      </c>
      <c r="H881">
        <v>31.7088</v>
      </c>
      <c r="I881">
        <v>0</v>
      </c>
      <c r="J881">
        <v>1.0927600000000001E-2</v>
      </c>
      <c r="K881">
        <v>0.98099999999999998</v>
      </c>
      <c r="L881">
        <v>0</v>
      </c>
      <c r="M881" t="s">
        <v>42</v>
      </c>
    </row>
    <row r="882" spans="1:25" x14ac:dyDescent="0.25">
      <c r="A882" t="s">
        <v>46</v>
      </c>
      <c r="B882">
        <v>898.947</v>
      </c>
      <c r="C882">
        <v>890.71699999999998</v>
      </c>
      <c r="D882">
        <v>890.64300000000003</v>
      </c>
      <c r="E882">
        <v>872.85299999999995</v>
      </c>
      <c r="F882">
        <v>41.734299999999998</v>
      </c>
      <c r="G882">
        <v>0</v>
      </c>
      <c r="H882">
        <v>31.377400000000002</v>
      </c>
      <c r="I882">
        <v>0</v>
      </c>
      <c r="J882">
        <v>1.6658800000000001E-2</v>
      </c>
      <c r="K882">
        <v>0.98228400000000005</v>
      </c>
      <c r="L882">
        <v>0</v>
      </c>
      <c r="M882" t="s">
        <v>42</v>
      </c>
    </row>
    <row r="883" spans="1:25" x14ac:dyDescent="0.25">
      <c r="A883" t="s">
        <v>46</v>
      </c>
      <c r="B883">
        <v>895.66399999999999</v>
      </c>
      <c r="C883">
        <v>887.63800000000003</v>
      </c>
      <c r="D883">
        <v>887.56</v>
      </c>
      <c r="E883">
        <v>869.88499999999999</v>
      </c>
      <c r="F883">
        <v>41.360799999999998</v>
      </c>
      <c r="G883">
        <v>0</v>
      </c>
      <c r="H883">
        <v>30.961400000000001</v>
      </c>
      <c r="I883">
        <v>0</v>
      </c>
      <c r="J883">
        <v>1.1520799999999999E-2</v>
      </c>
      <c r="K883">
        <v>0.98202500000000004</v>
      </c>
      <c r="L883">
        <v>0</v>
      </c>
      <c r="M883" t="s">
        <v>42</v>
      </c>
    </row>
    <row r="884" spans="1:25" x14ac:dyDescent="0.25">
      <c r="A884" t="s">
        <v>46</v>
      </c>
      <c r="B884">
        <v>892.91899999999998</v>
      </c>
      <c r="C884">
        <v>885.34100000000001</v>
      </c>
      <c r="D884">
        <v>885.27700000000004</v>
      </c>
      <c r="E884">
        <v>867.72500000000002</v>
      </c>
      <c r="F884">
        <v>41.316000000000003</v>
      </c>
      <c r="G884">
        <v>0</v>
      </c>
      <c r="H884">
        <v>30.709</v>
      </c>
      <c r="I884">
        <v>0</v>
      </c>
      <c r="J884">
        <v>1.6786100000000002E-2</v>
      </c>
      <c r="K884">
        <v>0.99496300000000004</v>
      </c>
      <c r="L884">
        <v>0</v>
      </c>
      <c r="M884" t="s">
        <v>42</v>
      </c>
    </row>
    <row r="885" spans="1:25" x14ac:dyDescent="0.25">
      <c r="A885" t="s">
        <v>46</v>
      </c>
      <c r="B885">
        <v>895.86199999999997</v>
      </c>
      <c r="C885">
        <v>888.37699999999995</v>
      </c>
      <c r="D885">
        <v>888.29</v>
      </c>
      <c r="E885">
        <v>870.48599999999999</v>
      </c>
      <c r="F885">
        <v>41.6205</v>
      </c>
      <c r="G885">
        <v>0</v>
      </c>
      <c r="H885">
        <v>31.2042</v>
      </c>
      <c r="I885">
        <v>0</v>
      </c>
      <c r="J885">
        <v>1.88071E-2</v>
      </c>
      <c r="K885">
        <v>0.981012</v>
      </c>
      <c r="L885">
        <v>0</v>
      </c>
      <c r="M885" t="s">
        <v>42</v>
      </c>
    </row>
    <row r="886" spans="1:25" x14ac:dyDescent="0.25">
      <c r="A886" t="s">
        <v>46</v>
      </c>
      <c r="B886">
        <v>917.06899999999996</v>
      </c>
      <c r="C886">
        <v>909.40200000000004</v>
      </c>
      <c r="D886">
        <v>909.31500000000005</v>
      </c>
      <c r="E886">
        <v>891.24199999999996</v>
      </c>
      <c r="F886">
        <v>43.415100000000002</v>
      </c>
      <c r="G886">
        <v>0</v>
      </c>
      <c r="H886">
        <v>31.993400000000001</v>
      </c>
      <c r="I886">
        <v>0</v>
      </c>
      <c r="J886">
        <v>1.0859300000000001E-2</v>
      </c>
      <c r="K886">
        <v>0.98091700000000004</v>
      </c>
      <c r="L886">
        <v>0</v>
      </c>
      <c r="M886" t="s">
        <v>42</v>
      </c>
    </row>
    <row r="887" spans="1:25" x14ac:dyDescent="0.25">
      <c r="A887" t="s">
        <v>46</v>
      </c>
      <c r="B887">
        <v>888.32</v>
      </c>
      <c r="C887">
        <v>881.05799999999999</v>
      </c>
      <c r="D887">
        <v>880.99800000000005</v>
      </c>
      <c r="E887">
        <v>863.41399999999999</v>
      </c>
      <c r="F887">
        <v>40.939399999999999</v>
      </c>
      <c r="G887">
        <v>0</v>
      </c>
      <c r="H887">
        <v>30.565999999999999</v>
      </c>
      <c r="I887">
        <v>0</v>
      </c>
      <c r="J887">
        <v>1.1233399999999999E-2</v>
      </c>
      <c r="K887">
        <v>0.98097100000000004</v>
      </c>
      <c r="L887">
        <v>0</v>
      </c>
      <c r="M887" t="s">
        <v>42</v>
      </c>
    </row>
    <row r="888" spans="1:25" x14ac:dyDescent="0.25">
      <c r="A888" t="s">
        <v>46</v>
      </c>
      <c r="B888">
        <v>891.13599999999997</v>
      </c>
      <c r="C888">
        <v>884.00900000000001</v>
      </c>
      <c r="D888">
        <v>883.93899999999996</v>
      </c>
      <c r="E888">
        <v>866.45299999999997</v>
      </c>
      <c r="F888">
        <v>41.2014</v>
      </c>
      <c r="G888">
        <v>0</v>
      </c>
      <c r="H888">
        <v>30.816800000000001</v>
      </c>
      <c r="I888">
        <v>0</v>
      </c>
      <c r="J888">
        <v>1.1104299999999999E-2</v>
      </c>
      <c r="K888">
        <v>0.98096499999999998</v>
      </c>
      <c r="L888">
        <v>0</v>
      </c>
      <c r="M888" t="s">
        <v>42</v>
      </c>
    </row>
    <row r="889" spans="1:25" x14ac:dyDescent="0.25">
      <c r="A889" t="s">
        <v>46</v>
      </c>
      <c r="B889">
        <v>887.62300000000005</v>
      </c>
      <c r="C889">
        <v>880.44799999999998</v>
      </c>
      <c r="D889">
        <v>880.37699999999995</v>
      </c>
      <c r="E889">
        <v>862.72699999999998</v>
      </c>
      <c r="F889">
        <v>41.435899999999997</v>
      </c>
      <c r="G889">
        <v>0</v>
      </c>
      <c r="H889">
        <v>30.9651</v>
      </c>
      <c r="I889">
        <v>0</v>
      </c>
      <c r="J889">
        <v>2.5234099999999999E-2</v>
      </c>
      <c r="K889">
        <v>0.99356999999999995</v>
      </c>
      <c r="L889">
        <v>0</v>
      </c>
      <c r="M889" t="s">
        <v>42</v>
      </c>
    </row>
    <row r="890" spans="1:25" x14ac:dyDescent="0.25">
      <c r="A890" t="s">
        <v>46</v>
      </c>
      <c r="B890">
        <v>916.471</v>
      </c>
      <c r="C890">
        <v>909.34500000000003</v>
      </c>
      <c r="D890">
        <v>909.24900000000002</v>
      </c>
      <c r="E890">
        <v>891.22299999999996</v>
      </c>
      <c r="F890">
        <v>42.432899999999997</v>
      </c>
      <c r="G890">
        <v>0</v>
      </c>
      <c r="H890">
        <v>31.782499999999999</v>
      </c>
      <c r="I890">
        <v>0</v>
      </c>
      <c r="J890">
        <v>1.08623E-2</v>
      </c>
      <c r="K890">
        <v>0.98099400000000003</v>
      </c>
      <c r="L890">
        <v>0</v>
      </c>
      <c r="M890" t="s">
        <v>42</v>
      </c>
    </row>
    <row r="891" spans="1:25" x14ac:dyDescent="0.25">
      <c r="A891" t="s">
        <v>46</v>
      </c>
      <c r="B891">
        <v>939.14</v>
      </c>
      <c r="C891">
        <v>931.11699999999996</v>
      </c>
      <c r="D891">
        <v>931.04</v>
      </c>
      <c r="E891">
        <v>912.99199999999996</v>
      </c>
      <c r="F891">
        <v>42.146700000000003</v>
      </c>
      <c r="G891">
        <v>0</v>
      </c>
      <c r="H891">
        <v>31.5319</v>
      </c>
      <c r="I891">
        <v>0</v>
      </c>
      <c r="J891">
        <v>1.09018E-2</v>
      </c>
      <c r="K891">
        <v>0.98100600000000004</v>
      </c>
      <c r="L891">
        <v>0</v>
      </c>
      <c r="M891" t="s">
        <v>42</v>
      </c>
    </row>
    <row r="892" spans="1:25" x14ac:dyDescent="0.25">
      <c r="A892" t="s">
        <v>46</v>
      </c>
      <c r="B892">
        <v>902.11199999999997</v>
      </c>
      <c r="C892">
        <v>894.95799999999997</v>
      </c>
      <c r="D892">
        <v>894.88300000000004</v>
      </c>
      <c r="E892">
        <v>877.34</v>
      </c>
      <c r="F892">
        <v>41.250100000000003</v>
      </c>
      <c r="G892">
        <v>0</v>
      </c>
      <c r="H892">
        <v>30.990500000000001</v>
      </c>
      <c r="I892">
        <v>0</v>
      </c>
      <c r="J892">
        <v>1.11933E-2</v>
      </c>
      <c r="K892">
        <v>0.98101899999999997</v>
      </c>
      <c r="L892">
        <v>0</v>
      </c>
      <c r="M892" t="s">
        <v>42</v>
      </c>
    </row>
    <row r="893" spans="1:25" x14ac:dyDescent="0.25">
      <c r="A893" t="s">
        <v>46</v>
      </c>
      <c r="B893">
        <v>924.89400000000001</v>
      </c>
      <c r="C893">
        <v>917.76499999999999</v>
      </c>
      <c r="D893">
        <v>917.67700000000002</v>
      </c>
      <c r="E893">
        <v>899.31200000000001</v>
      </c>
      <c r="F893">
        <v>43.023400000000002</v>
      </c>
      <c r="G893">
        <v>0</v>
      </c>
      <c r="H893">
        <v>32.328899999999997</v>
      </c>
      <c r="I893">
        <v>0</v>
      </c>
      <c r="J893">
        <v>1.0859199999999999E-2</v>
      </c>
      <c r="K893">
        <v>0.99423300000000003</v>
      </c>
      <c r="L893">
        <v>0</v>
      </c>
      <c r="M893" t="s">
        <v>42</v>
      </c>
    </row>
    <row r="894" spans="1:25" x14ac:dyDescent="0.25">
      <c r="A894" t="s">
        <v>46</v>
      </c>
      <c r="B894">
        <v>889.56</v>
      </c>
      <c r="C894">
        <v>882.47500000000002</v>
      </c>
      <c r="D894">
        <v>882.4</v>
      </c>
      <c r="E894">
        <v>864.91399999999999</v>
      </c>
      <c r="F894">
        <v>41.739400000000003</v>
      </c>
      <c r="G894">
        <v>0</v>
      </c>
      <c r="H894">
        <v>30.8597</v>
      </c>
      <c r="I894">
        <v>0</v>
      </c>
      <c r="J894">
        <v>1.08869E-2</v>
      </c>
      <c r="K894">
        <v>0.98097199999999996</v>
      </c>
      <c r="L894">
        <v>0</v>
      </c>
      <c r="M894" t="s">
        <v>42</v>
      </c>
    </row>
    <row r="895" spans="1:25" x14ac:dyDescent="0.25">
      <c r="A895" t="s">
        <v>46</v>
      </c>
      <c r="B895">
        <v>902.35799999999995</v>
      </c>
      <c r="C895">
        <v>895.24099999999999</v>
      </c>
      <c r="D895">
        <v>895.16800000000001</v>
      </c>
      <c r="E895">
        <v>877.46100000000001</v>
      </c>
      <c r="F895">
        <v>41.492699999999999</v>
      </c>
      <c r="G895">
        <v>0</v>
      </c>
      <c r="H895">
        <v>30.816299999999998</v>
      </c>
      <c r="I895">
        <v>0</v>
      </c>
      <c r="J895">
        <v>1.24314E-2</v>
      </c>
      <c r="K895">
        <v>0.98101499999999997</v>
      </c>
      <c r="L895">
        <v>0</v>
      </c>
      <c r="M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46</v>
      </c>
      <c r="B896">
        <v>881.86800000000005</v>
      </c>
      <c r="C896">
        <v>874.25699999999995</v>
      </c>
      <c r="D896">
        <v>874.19899999999996</v>
      </c>
      <c r="E896">
        <v>856.65599999999995</v>
      </c>
      <c r="F896">
        <v>40.844799999999999</v>
      </c>
      <c r="G896">
        <v>0</v>
      </c>
      <c r="H896">
        <v>30.758299999999998</v>
      </c>
      <c r="I896">
        <v>0</v>
      </c>
      <c r="J896">
        <v>1.08576E-2</v>
      </c>
      <c r="K896">
        <v>0.98099000000000003</v>
      </c>
      <c r="L896">
        <v>0</v>
      </c>
      <c r="M896" t="s">
        <v>42</v>
      </c>
      <c r="R896">
        <f>AVERAGE(B847:B896)</f>
        <v>905.18661999999995</v>
      </c>
      <c r="S896">
        <f>AVERAGE(C847:C896)</f>
        <v>897.66705999999988</v>
      </c>
      <c r="U896">
        <f>_xlfn.VAR.P(B847:B896)</f>
        <v>332.85439091559999</v>
      </c>
      <c r="V896">
        <f>_xlfn.VAR.P(C847:C896)</f>
        <v>329.28963909639998</v>
      </c>
      <c r="X896">
        <f>1.96*SQRT(U896)/50</f>
        <v>0.7151764616208699</v>
      </c>
      <c r="Y896">
        <f>1.96*SQRT(V896)/50</f>
        <v>0.71133651039510981</v>
      </c>
    </row>
    <row r="897" spans="1:12" x14ac:dyDescent="0.25">
      <c r="A897" t="s">
        <v>46</v>
      </c>
      <c r="B897">
        <v>45417.569799999997</v>
      </c>
      <c r="C897" t="s">
        <v>36</v>
      </c>
    </row>
    <row r="898" spans="1:12" x14ac:dyDescent="0.25">
      <c r="A898" t="s">
        <v>47</v>
      </c>
      <c r="B898">
        <v>26737.9</v>
      </c>
      <c r="C898">
        <v>21921</v>
      </c>
      <c r="D898">
        <v>21874.799999999999</v>
      </c>
      <c r="E898">
        <v>21834.9</v>
      </c>
      <c r="F898">
        <v>141.73099999999999</v>
      </c>
      <c r="G898">
        <v>376.25200000000001</v>
      </c>
      <c r="H898">
        <v>117.142</v>
      </c>
      <c r="I898">
        <v>1.0867999999999999E-2</v>
      </c>
      <c r="J898">
        <v>0.98101899999999997</v>
      </c>
      <c r="K898">
        <v>0</v>
      </c>
      <c r="L898" t="s">
        <v>42</v>
      </c>
    </row>
    <row r="899" spans="1:12" x14ac:dyDescent="0.25">
      <c r="A899" t="s">
        <v>47</v>
      </c>
      <c r="B899">
        <v>26298.2</v>
      </c>
      <c r="C899">
        <v>21626.799999999999</v>
      </c>
      <c r="D899">
        <v>21581.4</v>
      </c>
      <c r="E899">
        <v>21541.8</v>
      </c>
      <c r="F899">
        <v>138.35300000000001</v>
      </c>
      <c r="G899">
        <v>371.142</v>
      </c>
      <c r="H899">
        <v>114.081</v>
      </c>
      <c r="I899">
        <v>1.08646E-2</v>
      </c>
      <c r="J899">
        <v>0.98101700000000003</v>
      </c>
      <c r="K899">
        <v>0</v>
      </c>
      <c r="L899" t="s">
        <v>42</v>
      </c>
    </row>
    <row r="900" spans="1:12" x14ac:dyDescent="0.25">
      <c r="A900" t="s">
        <v>47</v>
      </c>
      <c r="B900">
        <v>26532.6</v>
      </c>
      <c r="C900">
        <v>21909.9</v>
      </c>
      <c r="D900">
        <v>21862.6</v>
      </c>
      <c r="E900">
        <v>21822.7</v>
      </c>
      <c r="F900">
        <v>140.54499999999999</v>
      </c>
      <c r="G900">
        <v>378.20800000000003</v>
      </c>
      <c r="H900">
        <v>117.45099999999999</v>
      </c>
      <c r="I900">
        <v>1.20188E-2</v>
      </c>
      <c r="J900">
        <v>0.98101899999999997</v>
      </c>
      <c r="K900">
        <v>0</v>
      </c>
      <c r="L900" t="s">
        <v>42</v>
      </c>
    </row>
    <row r="901" spans="1:12" x14ac:dyDescent="0.25">
      <c r="A901" t="s">
        <v>47</v>
      </c>
      <c r="B901">
        <v>26443.599999999999</v>
      </c>
      <c r="C901">
        <v>21816.799999999999</v>
      </c>
      <c r="D901">
        <v>21769.5</v>
      </c>
      <c r="E901">
        <v>21729.599999999999</v>
      </c>
      <c r="F901">
        <v>140.33099999999999</v>
      </c>
      <c r="G901">
        <v>372.23500000000001</v>
      </c>
      <c r="H901">
        <v>117.509</v>
      </c>
      <c r="I901">
        <v>1.2530299999999999E-2</v>
      </c>
      <c r="J901">
        <v>0.98101799999999995</v>
      </c>
      <c r="K901">
        <v>0</v>
      </c>
      <c r="L901" t="s">
        <v>42</v>
      </c>
    </row>
    <row r="902" spans="1:12" x14ac:dyDescent="0.25">
      <c r="A902" t="s">
        <v>47</v>
      </c>
      <c r="B902">
        <v>26449.9</v>
      </c>
      <c r="C902">
        <v>21775.599999999999</v>
      </c>
      <c r="D902">
        <v>21728.400000000001</v>
      </c>
      <c r="E902">
        <v>21688.799999999999</v>
      </c>
      <c r="F902">
        <v>138.547</v>
      </c>
      <c r="G902">
        <v>372.11</v>
      </c>
      <c r="H902">
        <v>116.379</v>
      </c>
      <c r="I902">
        <v>1.08821E-2</v>
      </c>
      <c r="J902">
        <v>0.98668100000000003</v>
      </c>
      <c r="K902">
        <v>0</v>
      </c>
      <c r="L902" t="s">
        <v>42</v>
      </c>
    </row>
    <row r="903" spans="1:12" x14ac:dyDescent="0.25">
      <c r="A903" t="s">
        <v>47</v>
      </c>
      <c r="B903">
        <v>26716.799999999999</v>
      </c>
      <c r="C903">
        <v>22128.5</v>
      </c>
      <c r="D903">
        <v>22080.1</v>
      </c>
      <c r="E903">
        <v>22039</v>
      </c>
      <c r="F903">
        <v>143.58500000000001</v>
      </c>
      <c r="G903">
        <v>384.53399999999999</v>
      </c>
      <c r="H903">
        <v>120.417</v>
      </c>
      <c r="I903">
        <v>1.0857E-2</v>
      </c>
      <c r="J903">
        <v>0.98099499999999995</v>
      </c>
      <c r="K903">
        <v>0</v>
      </c>
      <c r="L903" t="s">
        <v>42</v>
      </c>
    </row>
    <row r="904" spans="1:12" x14ac:dyDescent="0.25">
      <c r="A904" t="s">
        <v>47</v>
      </c>
      <c r="B904">
        <v>26952.2</v>
      </c>
      <c r="C904">
        <v>22216.799999999999</v>
      </c>
      <c r="D904">
        <v>22167.8</v>
      </c>
      <c r="E904">
        <v>22127.7</v>
      </c>
      <c r="F904">
        <v>144.99700000000001</v>
      </c>
      <c r="G904">
        <v>389.92599999999999</v>
      </c>
      <c r="H904">
        <v>120.318</v>
      </c>
      <c r="I904">
        <v>1.29065E-2</v>
      </c>
      <c r="J904">
        <v>0.981016</v>
      </c>
      <c r="K904">
        <v>0</v>
      </c>
      <c r="L904" t="s">
        <v>42</v>
      </c>
    </row>
    <row r="905" spans="1:12" x14ac:dyDescent="0.25">
      <c r="A905" t="s">
        <v>47</v>
      </c>
      <c r="B905">
        <v>27007</v>
      </c>
      <c r="C905">
        <v>22208.6</v>
      </c>
      <c r="D905">
        <v>22159</v>
      </c>
      <c r="E905">
        <v>22118.6</v>
      </c>
      <c r="F905">
        <v>144.316</v>
      </c>
      <c r="G905">
        <v>388.29399999999998</v>
      </c>
      <c r="H905">
        <v>120.175</v>
      </c>
      <c r="I905">
        <v>1.3030399999999999E-2</v>
      </c>
      <c r="J905">
        <v>0.98101099999999997</v>
      </c>
      <c r="K905">
        <v>0</v>
      </c>
      <c r="L905" t="s">
        <v>42</v>
      </c>
    </row>
    <row r="906" spans="1:12" x14ac:dyDescent="0.25">
      <c r="A906" t="s">
        <v>47</v>
      </c>
      <c r="B906">
        <v>26189.7</v>
      </c>
      <c r="C906">
        <v>21591.3</v>
      </c>
      <c r="D906">
        <v>21545.8</v>
      </c>
      <c r="E906">
        <v>21506.3</v>
      </c>
      <c r="F906">
        <v>136.50800000000001</v>
      </c>
      <c r="G906">
        <v>361.78699999999998</v>
      </c>
      <c r="H906">
        <v>114.139</v>
      </c>
      <c r="I906">
        <v>1.3431999999999999E-2</v>
      </c>
      <c r="J906">
        <v>0.99431800000000004</v>
      </c>
      <c r="K906">
        <v>0</v>
      </c>
      <c r="L906" t="s">
        <v>42</v>
      </c>
    </row>
    <row r="907" spans="1:12" x14ac:dyDescent="0.25">
      <c r="A907" t="s">
        <v>47</v>
      </c>
      <c r="B907">
        <v>25986.9</v>
      </c>
      <c r="C907">
        <v>21477</v>
      </c>
      <c r="D907">
        <v>21432.3</v>
      </c>
      <c r="E907">
        <v>21392.799999999999</v>
      </c>
      <c r="F907">
        <v>137.29400000000001</v>
      </c>
      <c r="G907">
        <v>354.55200000000002</v>
      </c>
      <c r="H907">
        <v>112.52800000000001</v>
      </c>
      <c r="I907">
        <v>1.08694E-2</v>
      </c>
      <c r="J907">
        <v>0.98092100000000004</v>
      </c>
      <c r="K907">
        <v>0</v>
      </c>
      <c r="L907" t="s">
        <v>42</v>
      </c>
    </row>
    <row r="908" spans="1:12" x14ac:dyDescent="0.25">
      <c r="A908" t="s">
        <v>47</v>
      </c>
      <c r="B908">
        <v>26287.5</v>
      </c>
      <c r="C908">
        <v>21675.4</v>
      </c>
      <c r="D908">
        <v>21629.3</v>
      </c>
      <c r="E908">
        <v>21589.7</v>
      </c>
      <c r="F908">
        <v>138.917</v>
      </c>
      <c r="G908">
        <v>370.29199999999997</v>
      </c>
      <c r="H908">
        <v>115.17700000000001</v>
      </c>
      <c r="I908">
        <v>1.1047400000000001E-2</v>
      </c>
      <c r="J908">
        <v>0.98101099999999997</v>
      </c>
      <c r="K908">
        <v>0</v>
      </c>
      <c r="L908" t="s">
        <v>42</v>
      </c>
    </row>
    <row r="909" spans="1:12" x14ac:dyDescent="0.25">
      <c r="A909" t="s">
        <v>47</v>
      </c>
      <c r="B909">
        <v>26108.6</v>
      </c>
      <c r="C909">
        <v>21610.7</v>
      </c>
      <c r="D909">
        <v>21564.7</v>
      </c>
      <c r="E909">
        <v>21525.1</v>
      </c>
      <c r="F909">
        <v>137.392</v>
      </c>
      <c r="G909">
        <v>363.01299999999998</v>
      </c>
      <c r="H909">
        <v>114.30500000000001</v>
      </c>
      <c r="I909">
        <v>1.08956E-2</v>
      </c>
      <c r="J909">
        <v>0.98806099999999997</v>
      </c>
      <c r="K909">
        <v>0</v>
      </c>
      <c r="L909" t="s">
        <v>42</v>
      </c>
    </row>
    <row r="910" spans="1:12" x14ac:dyDescent="0.25">
      <c r="A910" t="s">
        <v>47</v>
      </c>
      <c r="B910">
        <v>26279.1</v>
      </c>
      <c r="C910">
        <v>21740.400000000001</v>
      </c>
      <c r="D910">
        <v>21693.9</v>
      </c>
      <c r="E910">
        <v>21654.5</v>
      </c>
      <c r="F910">
        <v>138.50200000000001</v>
      </c>
      <c r="G910">
        <v>368.93200000000002</v>
      </c>
      <c r="H910">
        <v>115.011</v>
      </c>
      <c r="I910">
        <v>1.0859199999999999E-2</v>
      </c>
      <c r="J910">
        <v>0.99507000000000001</v>
      </c>
      <c r="K910">
        <v>0</v>
      </c>
      <c r="L910" t="s">
        <v>42</v>
      </c>
    </row>
    <row r="911" spans="1:12" x14ac:dyDescent="0.25">
      <c r="A911" t="s">
        <v>47</v>
      </c>
      <c r="B911">
        <v>26253.7</v>
      </c>
      <c r="C911">
        <v>21683.7</v>
      </c>
      <c r="D911">
        <v>21637.5</v>
      </c>
      <c r="E911">
        <v>21598.1</v>
      </c>
      <c r="F911">
        <v>139.42699999999999</v>
      </c>
      <c r="G911">
        <v>377.77</v>
      </c>
      <c r="H911">
        <v>114.85599999999999</v>
      </c>
      <c r="I911">
        <v>1.3093E-2</v>
      </c>
      <c r="J911">
        <v>0.98100200000000004</v>
      </c>
      <c r="K911">
        <v>0</v>
      </c>
      <c r="L911" t="s">
        <v>42</v>
      </c>
    </row>
    <row r="912" spans="1:12" x14ac:dyDescent="0.25">
      <c r="A912" t="s">
        <v>47</v>
      </c>
      <c r="B912">
        <v>26510.400000000001</v>
      </c>
      <c r="C912">
        <v>21926.5</v>
      </c>
      <c r="D912">
        <v>21878.400000000001</v>
      </c>
      <c r="E912">
        <v>21838.5</v>
      </c>
      <c r="F912">
        <v>142.48599999999999</v>
      </c>
      <c r="G912">
        <v>386.93200000000002</v>
      </c>
      <c r="H912">
        <v>117.742</v>
      </c>
      <c r="I912">
        <v>1.1125100000000001E-2</v>
      </c>
      <c r="J912">
        <v>0.98101700000000003</v>
      </c>
      <c r="K912">
        <v>0</v>
      </c>
      <c r="L912" t="s">
        <v>42</v>
      </c>
    </row>
    <row r="913" spans="1:12" x14ac:dyDescent="0.25">
      <c r="A913" t="s">
        <v>47</v>
      </c>
      <c r="B913">
        <v>26532.5</v>
      </c>
      <c r="C913">
        <v>21863.200000000001</v>
      </c>
      <c r="D913">
        <v>21815.3</v>
      </c>
      <c r="E913">
        <v>21775.5</v>
      </c>
      <c r="F913">
        <v>139.934</v>
      </c>
      <c r="G913">
        <v>378.43400000000003</v>
      </c>
      <c r="H913">
        <v>117.473</v>
      </c>
      <c r="I913">
        <v>1.34158E-2</v>
      </c>
      <c r="J913">
        <v>0.98090599999999994</v>
      </c>
      <c r="K913">
        <v>0</v>
      </c>
      <c r="L913" t="s">
        <v>42</v>
      </c>
    </row>
    <row r="914" spans="1:12" x14ac:dyDescent="0.25">
      <c r="A914" t="s">
        <v>47</v>
      </c>
      <c r="B914">
        <v>35954</v>
      </c>
      <c r="C914">
        <v>29819.599999999999</v>
      </c>
      <c r="D914">
        <v>29753.5</v>
      </c>
      <c r="E914">
        <v>29703</v>
      </c>
      <c r="F914">
        <v>203.863</v>
      </c>
      <c r="G914">
        <v>560.59299999999996</v>
      </c>
      <c r="H914">
        <v>164.96700000000001</v>
      </c>
      <c r="I914">
        <v>1.4286099999999999E-2</v>
      </c>
      <c r="J914">
        <v>0.98101499999999997</v>
      </c>
      <c r="K914">
        <v>0</v>
      </c>
      <c r="L914" t="s">
        <v>42</v>
      </c>
    </row>
    <row r="915" spans="1:12" x14ac:dyDescent="0.25">
      <c r="A915" t="s">
        <v>47</v>
      </c>
      <c r="B915">
        <v>26821.5</v>
      </c>
      <c r="C915">
        <v>21872</v>
      </c>
      <c r="D915">
        <v>21824</v>
      </c>
      <c r="E915">
        <v>21784.2</v>
      </c>
      <c r="F915">
        <v>140.34</v>
      </c>
      <c r="G915">
        <v>371.51299999999998</v>
      </c>
      <c r="H915">
        <v>117.06</v>
      </c>
      <c r="I915">
        <v>2.9037799999999999E-2</v>
      </c>
      <c r="J915">
        <v>0.98100399999999999</v>
      </c>
      <c r="K915">
        <v>0</v>
      </c>
      <c r="L915" t="s">
        <v>42</v>
      </c>
    </row>
    <row r="916" spans="1:12" x14ac:dyDescent="0.25">
      <c r="A916" t="s">
        <v>47</v>
      </c>
      <c r="B916">
        <v>26394.5</v>
      </c>
      <c r="C916">
        <v>21815.4</v>
      </c>
      <c r="D916">
        <v>21768</v>
      </c>
      <c r="E916">
        <v>21728.3</v>
      </c>
      <c r="F916">
        <v>138.50399999999999</v>
      </c>
      <c r="G916">
        <v>370.74299999999999</v>
      </c>
      <c r="H916">
        <v>116.16800000000001</v>
      </c>
      <c r="I916">
        <v>1.42837E-2</v>
      </c>
      <c r="J916">
        <v>0.98098099999999999</v>
      </c>
      <c r="K916">
        <v>0</v>
      </c>
      <c r="L916" t="s">
        <v>42</v>
      </c>
    </row>
    <row r="917" spans="1:12" x14ac:dyDescent="0.25">
      <c r="A917" t="s">
        <v>47</v>
      </c>
      <c r="B917">
        <v>26108.799999999999</v>
      </c>
      <c r="C917">
        <v>21588.7</v>
      </c>
      <c r="D917">
        <v>21542.799999999999</v>
      </c>
      <c r="E917">
        <v>21503.3</v>
      </c>
      <c r="F917">
        <v>135.501</v>
      </c>
      <c r="G917">
        <v>362.40600000000001</v>
      </c>
      <c r="H917">
        <v>113.742</v>
      </c>
      <c r="I917">
        <v>1.10055E-2</v>
      </c>
      <c r="J917">
        <v>0.99510100000000001</v>
      </c>
      <c r="K917">
        <v>0</v>
      </c>
      <c r="L917" t="s">
        <v>42</v>
      </c>
    </row>
    <row r="918" spans="1:12" x14ac:dyDescent="0.25">
      <c r="A918" t="s">
        <v>47</v>
      </c>
      <c r="B918">
        <v>26207.599999999999</v>
      </c>
      <c r="C918">
        <v>21652.2</v>
      </c>
      <c r="D918">
        <v>21605</v>
      </c>
      <c r="E918">
        <v>21564.9</v>
      </c>
      <c r="F918">
        <v>137.06100000000001</v>
      </c>
      <c r="G918">
        <v>368.40199999999999</v>
      </c>
      <c r="H918">
        <v>114.69799999999999</v>
      </c>
      <c r="I918">
        <v>1.1871700000000001E-2</v>
      </c>
      <c r="J918">
        <v>0.98651699999999998</v>
      </c>
      <c r="K918">
        <v>0</v>
      </c>
      <c r="L918" t="s">
        <v>42</v>
      </c>
    </row>
    <row r="919" spans="1:12" x14ac:dyDescent="0.25">
      <c r="A919" t="s">
        <v>47</v>
      </c>
      <c r="B919">
        <v>26648</v>
      </c>
      <c r="C919">
        <v>21977.8</v>
      </c>
      <c r="D919">
        <v>21927.9</v>
      </c>
      <c r="E919">
        <v>21888.1</v>
      </c>
      <c r="F919">
        <v>140.691</v>
      </c>
      <c r="G919">
        <v>386.51</v>
      </c>
      <c r="H919">
        <v>119.726</v>
      </c>
      <c r="I919">
        <v>1.0992999999999999E-2</v>
      </c>
      <c r="J919">
        <v>0.98101899999999997</v>
      </c>
      <c r="K919">
        <v>0</v>
      </c>
      <c r="L919" t="s">
        <v>42</v>
      </c>
    </row>
    <row r="920" spans="1:12" x14ac:dyDescent="0.25">
      <c r="A920" t="s">
        <v>47</v>
      </c>
      <c r="B920">
        <v>26135.1</v>
      </c>
      <c r="C920">
        <v>21600.5</v>
      </c>
      <c r="D920">
        <v>21552.799999999999</v>
      </c>
      <c r="E920">
        <v>21513.4</v>
      </c>
      <c r="F920">
        <v>135.31399999999999</v>
      </c>
      <c r="G920">
        <v>362.64699999999999</v>
      </c>
      <c r="H920">
        <v>114.15</v>
      </c>
      <c r="I920">
        <v>1.24154E-2</v>
      </c>
      <c r="J920">
        <v>0.98100600000000004</v>
      </c>
      <c r="K920">
        <v>0</v>
      </c>
      <c r="L920" t="s">
        <v>42</v>
      </c>
    </row>
    <row r="921" spans="1:12" x14ac:dyDescent="0.25">
      <c r="A921" t="s">
        <v>47</v>
      </c>
      <c r="B921">
        <v>26233.200000000001</v>
      </c>
      <c r="C921">
        <v>21668.9</v>
      </c>
      <c r="D921">
        <v>21621.5</v>
      </c>
      <c r="E921">
        <v>21581.9</v>
      </c>
      <c r="F921">
        <v>136.72</v>
      </c>
      <c r="G921">
        <v>372.52499999999998</v>
      </c>
      <c r="H921">
        <v>114.76300000000001</v>
      </c>
      <c r="I921">
        <v>1.0856899999999999E-2</v>
      </c>
      <c r="J921">
        <v>0.98101899999999997</v>
      </c>
      <c r="K921">
        <v>0</v>
      </c>
      <c r="L921" t="s">
        <v>42</v>
      </c>
    </row>
    <row r="922" spans="1:12" x14ac:dyDescent="0.25">
      <c r="A922" t="s">
        <v>47</v>
      </c>
      <c r="B922">
        <v>26396.3</v>
      </c>
      <c r="C922">
        <v>21744.9</v>
      </c>
      <c r="D922">
        <v>21697.7</v>
      </c>
      <c r="E922">
        <v>21657.7</v>
      </c>
      <c r="F922">
        <v>138.22999999999999</v>
      </c>
      <c r="G922">
        <v>415.55700000000002</v>
      </c>
      <c r="H922">
        <v>114.011</v>
      </c>
      <c r="I922">
        <v>1.14237E-2</v>
      </c>
      <c r="J922">
        <v>0.98100399999999999</v>
      </c>
      <c r="K922">
        <v>0</v>
      </c>
      <c r="L922" t="s">
        <v>42</v>
      </c>
    </row>
    <row r="923" spans="1:12" x14ac:dyDescent="0.25">
      <c r="A923" t="s">
        <v>47</v>
      </c>
      <c r="B923">
        <v>26188.2</v>
      </c>
      <c r="C923">
        <v>21583.200000000001</v>
      </c>
      <c r="D923">
        <v>21536.5</v>
      </c>
      <c r="E923">
        <v>21497</v>
      </c>
      <c r="F923">
        <v>135.815</v>
      </c>
      <c r="G923">
        <v>376.47300000000001</v>
      </c>
      <c r="H923">
        <v>113.735</v>
      </c>
      <c r="I923">
        <v>1.09026E-2</v>
      </c>
      <c r="J923">
        <v>0.994973</v>
      </c>
      <c r="K923">
        <v>0</v>
      </c>
      <c r="L923" t="s">
        <v>42</v>
      </c>
    </row>
    <row r="924" spans="1:12" x14ac:dyDescent="0.25">
      <c r="A924" t="s">
        <v>47</v>
      </c>
      <c r="B924">
        <v>26155.3</v>
      </c>
      <c r="C924">
        <v>21531.8</v>
      </c>
      <c r="D924">
        <v>21485.599999999999</v>
      </c>
      <c r="E924">
        <v>21446</v>
      </c>
      <c r="F924">
        <v>136.96799999999999</v>
      </c>
      <c r="G924">
        <v>373.66800000000001</v>
      </c>
      <c r="H924">
        <v>112.60299999999999</v>
      </c>
      <c r="I924">
        <v>1.6750000000000001E-2</v>
      </c>
      <c r="J924">
        <v>0.98101700000000003</v>
      </c>
      <c r="K924">
        <v>0</v>
      </c>
      <c r="L924" t="s">
        <v>42</v>
      </c>
    </row>
    <row r="925" spans="1:12" x14ac:dyDescent="0.25">
      <c r="A925" t="s">
        <v>47</v>
      </c>
      <c r="B925">
        <v>26024.5</v>
      </c>
      <c r="C925">
        <v>21514.9</v>
      </c>
      <c r="D925">
        <v>21468.3</v>
      </c>
      <c r="E925">
        <v>21428.799999999999</v>
      </c>
      <c r="F925">
        <v>136.09899999999999</v>
      </c>
      <c r="G925">
        <v>364.81299999999999</v>
      </c>
      <c r="H925">
        <v>112.747</v>
      </c>
      <c r="I925">
        <v>1.08837E-2</v>
      </c>
      <c r="J925">
        <v>0.98101899999999997</v>
      </c>
      <c r="K925">
        <v>0</v>
      </c>
      <c r="L925" t="s">
        <v>42</v>
      </c>
    </row>
    <row r="926" spans="1:12" x14ac:dyDescent="0.25">
      <c r="A926" t="s">
        <v>47</v>
      </c>
      <c r="B926">
        <v>26556</v>
      </c>
      <c r="C926">
        <v>21999.4</v>
      </c>
      <c r="D926">
        <v>21950.3</v>
      </c>
      <c r="E926">
        <v>21910.1</v>
      </c>
      <c r="F926">
        <v>140.86699999999999</v>
      </c>
      <c r="G926">
        <v>383.00099999999998</v>
      </c>
      <c r="H926">
        <v>116.569</v>
      </c>
      <c r="I926">
        <v>1.59656E-2</v>
      </c>
      <c r="J926">
        <v>0.99393100000000001</v>
      </c>
      <c r="K926">
        <v>0</v>
      </c>
      <c r="L926" t="s">
        <v>42</v>
      </c>
    </row>
    <row r="927" spans="1:12" x14ac:dyDescent="0.25">
      <c r="A927" t="s">
        <v>47</v>
      </c>
      <c r="B927">
        <v>26337.7</v>
      </c>
      <c r="C927">
        <v>21744.2</v>
      </c>
      <c r="D927">
        <v>21696.400000000001</v>
      </c>
      <c r="E927">
        <v>21656.5</v>
      </c>
      <c r="F927">
        <v>138.65799999999999</v>
      </c>
      <c r="G927">
        <v>374.654</v>
      </c>
      <c r="H927">
        <v>114.069</v>
      </c>
      <c r="I927">
        <v>1.09135E-2</v>
      </c>
      <c r="J927">
        <v>0.98088399999999998</v>
      </c>
      <c r="K927">
        <v>0</v>
      </c>
      <c r="L927" t="s">
        <v>42</v>
      </c>
    </row>
    <row r="928" spans="1:12" x14ac:dyDescent="0.25">
      <c r="A928" t="s">
        <v>47</v>
      </c>
      <c r="B928">
        <v>26485.7</v>
      </c>
      <c r="C928">
        <v>21762.2</v>
      </c>
      <c r="D928">
        <v>21713.9</v>
      </c>
      <c r="E928">
        <v>21674.2</v>
      </c>
      <c r="F928">
        <v>139.381</v>
      </c>
      <c r="G928">
        <v>377.31299999999999</v>
      </c>
      <c r="H928">
        <v>115.279</v>
      </c>
      <c r="I928">
        <v>1.09823E-2</v>
      </c>
      <c r="J928">
        <v>0.98101899999999997</v>
      </c>
      <c r="K928">
        <v>0</v>
      </c>
      <c r="L928" t="s">
        <v>42</v>
      </c>
    </row>
    <row r="929" spans="1:12" x14ac:dyDescent="0.25">
      <c r="A929" t="s">
        <v>47</v>
      </c>
      <c r="B929">
        <v>26418.799999999999</v>
      </c>
      <c r="C929">
        <v>21668.3</v>
      </c>
      <c r="D929">
        <v>21621.1</v>
      </c>
      <c r="E929">
        <v>21581.3</v>
      </c>
      <c r="F929">
        <v>137.79900000000001</v>
      </c>
      <c r="G929">
        <v>375.65300000000002</v>
      </c>
      <c r="H929">
        <v>114.166</v>
      </c>
      <c r="I929">
        <v>1.1905300000000001E-2</v>
      </c>
      <c r="J929">
        <v>0.98101899999999997</v>
      </c>
      <c r="K929">
        <v>0</v>
      </c>
      <c r="L929" t="s">
        <v>42</v>
      </c>
    </row>
    <row r="930" spans="1:12" x14ac:dyDescent="0.25">
      <c r="A930" t="s">
        <v>47</v>
      </c>
      <c r="B930">
        <v>26580.799999999999</v>
      </c>
      <c r="C930">
        <v>21972.3</v>
      </c>
      <c r="D930">
        <v>21923.200000000001</v>
      </c>
      <c r="E930">
        <v>21883.200000000001</v>
      </c>
      <c r="F930">
        <v>140.36500000000001</v>
      </c>
      <c r="G930">
        <v>401.81299999999999</v>
      </c>
      <c r="H930">
        <v>116.872</v>
      </c>
      <c r="I930">
        <v>1.2535299999999999E-2</v>
      </c>
      <c r="J930">
        <v>0.98101000000000005</v>
      </c>
      <c r="K930">
        <v>0</v>
      </c>
      <c r="L930" t="s">
        <v>42</v>
      </c>
    </row>
    <row r="931" spans="1:12" x14ac:dyDescent="0.25">
      <c r="A931" t="s">
        <v>47</v>
      </c>
      <c r="B931">
        <v>26530</v>
      </c>
      <c r="C931">
        <v>21895.4</v>
      </c>
      <c r="D931">
        <v>21847.200000000001</v>
      </c>
      <c r="E931">
        <v>21807.4</v>
      </c>
      <c r="F931">
        <v>139.20500000000001</v>
      </c>
      <c r="G931">
        <v>377.27199999999999</v>
      </c>
      <c r="H931">
        <v>116.128</v>
      </c>
      <c r="I931">
        <v>1.2280599999999999E-2</v>
      </c>
      <c r="J931">
        <v>0.981016</v>
      </c>
      <c r="K931">
        <v>0</v>
      </c>
      <c r="L931" t="s">
        <v>42</v>
      </c>
    </row>
    <row r="932" spans="1:12" x14ac:dyDescent="0.25">
      <c r="A932" t="s">
        <v>47</v>
      </c>
      <c r="B932">
        <v>26434</v>
      </c>
      <c r="C932">
        <v>21680.3</v>
      </c>
      <c r="D932">
        <v>21632.799999999999</v>
      </c>
      <c r="E932">
        <v>21593.4</v>
      </c>
      <c r="F932">
        <v>138.70400000000001</v>
      </c>
      <c r="G932">
        <v>371.95699999999999</v>
      </c>
      <c r="H932">
        <v>114.455</v>
      </c>
      <c r="I932">
        <v>1.60264E-2</v>
      </c>
      <c r="J932">
        <v>0.98095100000000002</v>
      </c>
      <c r="K932">
        <v>0</v>
      </c>
      <c r="L932" t="s">
        <v>42</v>
      </c>
    </row>
    <row r="933" spans="1:12" x14ac:dyDescent="0.25">
      <c r="A933" t="s">
        <v>47</v>
      </c>
      <c r="B933">
        <v>26422.3</v>
      </c>
      <c r="C933">
        <v>21842.400000000001</v>
      </c>
      <c r="D933">
        <v>21794.3</v>
      </c>
      <c r="E933">
        <v>21754.5</v>
      </c>
      <c r="F933">
        <v>139.24600000000001</v>
      </c>
      <c r="G933">
        <v>390.83100000000002</v>
      </c>
      <c r="H933">
        <v>114.884</v>
      </c>
      <c r="I933">
        <v>1.13066E-2</v>
      </c>
      <c r="J933">
        <v>0.994923</v>
      </c>
      <c r="K933">
        <v>0</v>
      </c>
      <c r="L933" t="s">
        <v>42</v>
      </c>
    </row>
    <row r="934" spans="1:12" x14ac:dyDescent="0.25">
      <c r="A934" t="s">
        <v>47</v>
      </c>
      <c r="B934">
        <v>26192</v>
      </c>
      <c r="C934">
        <v>21541.1</v>
      </c>
      <c r="D934">
        <v>21494.3</v>
      </c>
      <c r="E934">
        <v>21454.6</v>
      </c>
      <c r="F934">
        <v>136.91499999999999</v>
      </c>
      <c r="G934">
        <v>371.34300000000002</v>
      </c>
      <c r="H934">
        <v>112.86</v>
      </c>
      <c r="I934">
        <v>1.08571E-2</v>
      </c>
      <c r="J934">
        <v>0.98153000000000001</v>
      </c>
      <c r="K934">
        <v>0</v>
      </c>
      <c r="L934" t="s">
        <v>42</v>
      </c>
    </row>
    <row r="935" spans="1:12" x14ac:dyDescent="0.25">
      <c r="A935" t="s">
        <v>47</v>
      </c>
      <c r="B935">
        <v>26591.5</v>
      </c>
      <c r="C935">
        <v>22009.200000000001</v>
      </c>
      <c r="D935">
        <v>21959.3</v>
      </c>
      <c r="E935">
        <v>21919.200000000001</v>
      </c>
      <c r="F935">
        <v>141.55699999999999</v>
      </c>
      <c r="G935">
        <v>396.375</v>
      </c>
      <c r="H935">
        <v>116.777</v>
      </c>
      <c r="I935">
        <v>1.09788E-2</v>
      </c>
      <c r="J935">
        <v>0.98101300000000002</v>
      </c>
      <c r="K935">
        <v>0</v>
      </c>
      <c r="L935" t="s">
        <v>42</v>
      </c>
    </row>
    <row r="936" spans="1:12" x14ac:dyDescent="0.25">
      <c r="A936" t="s">
        <v>47</v>
      </c>
      <c r="B936">
        <v>26081.4</v>
      </c>
      <c r="C936">
        <v>21518.7</v>
      </c>
      <c r="D936">
        <v>21471.8</v>
      </c>
      <c r="E936">
        <v>21432.400000000001</v>
      </c>
      <c r="F936">
        <v>136.16</v>
      </c>
      <c r="G936">
        <v>371.85</v>
      </c>
      <c r="H936">
        <v>112.602</v>
      </c>
      <c r="I936">
        <v>1.09122E-2</v>
      </c>
      <c r="J936">
        <v>0.99442699999999995</v>
      </c>
      <c r="K936">
        <v>0</v>
      </c>
      <c r="L936" t="s">
        <v>42</v>
      </c>
    </row>
    <row r="937" spans="1:12" x14ac:dyDescent="0.25">
      <c r="A937" t="s">
        <v>47</v>
      </c>
      <c r="B937">
        <v>26381.7</v>
      </c>
      <c r="C937">
        <v>21841.3</v>
      </c>
      <c r="D937">
        <v>21792.5</v>
      </c>
      <c r="E937">
        <v>21752.5</v>
      </c>
      <c r="F937">
        <v>140.48699999999999</v>
      </c>
      <c r="G937">
        <v>377.52800000000002</v>
      </c>
      <c r="H937">
        <v>115.40300000000001</v>
      </c>
      <c r="I937">
        <v>1.17371E-2</v>
      </c>
      <c r="J937">
        <v>0.98101899999999997</v>
      </c>
      <c r="K937">
        <v>0</v>
      </c>
      <c r="L937" t="s">
        <v>42</v>
      </c>
    </row>
    <row r="938" spans="1:12" x14ac:dyDescent="0.25">
      <c r="A938" t="s">
        <v>47</v>
      </c>
      <c r="B938">
        <v>26350.3</v>
      </c>
      <c r="C938">
        <v>21701</v>
      </c>
      <c r="D938">
        <v>21653.200000000001</v>
      </c>
      <c r="E938">
        <v>21613.599999999999</v>
      </c>
      <c r="F938">
        <v>138.26599999999999</v>
      </c>
      <c r="G938">
        <v>375.76299999999998</v>
      </c>
      <c r="H938">
        <v>114.587</v>
      </c>
      <c r="I938">
        <v>1.0959999999999999E-2</v>
      </c>
      <c r="J938">
        <v>0.99032900000000001</v>
      </c>
      <c r="K938">
        <v>0</v>
      </c>
      <c r="L938" t="s">
        <v>42</v>
      </c>
    </row>
    <row r="939" spans="1:12" x14ac:dyDescent="0.25">
      <c r="A939" t="s">
        <v>47</v>
      </c>
      <c r="B939">
        <v>26581.9</v>
      </c>
      <c r="C939">
        <v>21747.8</v>
      </c>
      <c r="D939">
        <v>21699.5</v>
      </c>
      <c r="E939">
        <v>21659.9</v>
      </c>
      <c r="F939">
        <v>138.24199999999999</v>
      </c>
      <c r="G939">
        <v>376.33</v>
      </c>
      <c r="H939">
        <v>114.874</v>
      </c>
      <c r="I939">
        <v>1.08834E-2</v>
      </c>
      <c r="J939">
        <v>0.98101400000000005</v>
      </c>
      <c r="K939">
        <v>0</v>
      </c>
      <c r="L939" t="s">
        <v>42</v>
      </c>
    </row>
    <row r="940" spans="1:12" x14ac:dyDescent="0.25">
      <c r="A940" t="s">
        <v>47</v>
      </c>
      <c r="B940">
        <v>26150</v>
      </c>
      <c r="C940">
        <v>21567.7</v>
      </c>
      <c r="D940">
        <v>21520.7</v>
      </c>
      <c r="E940">
        <v>21481.3</v>
      </c>
      <c r="F940">
        <v>135.91399999999999</v>
      </c>
      <c r="G940">
        <v>372.44499999999999</v>
      </c>
      <c r="H940">
        <v>113.373</v>
      </c>
      <c r="I940">
        <v>1.1401100000000001E-2</v>
      </c>
      <c r="J940">
        <v>0.98101099999999997</v>
      </c>
      <c r="K940">
        <v>0</v>
      </c>
      <c r="L940" t="s">
        <v>42</v>
      </c>
    </row>
    <row r="941" spans="1:12" x14ac:dyDescent="0.25">
      <c r="A941" t="s">
        <v>47</v>
      </c>
      <c r="B941">
        <v>26142.9</v>
      </c>
      <c r="C941">
        <v>21553.7</v>
      </c>
      <c r="D941">
        <v>21506.5</v>
      </c>
      <c r="E941">
        <v>21466.9</v>
      </c>
      <c r="F941">
        <v>136.136</v>
      </c>
      <c r="G941">
        <v>374.30900000000003</v>
      </c>
      <c r="H941">
        <v>113.32599999999999</v>
      </c>
      <c r="I941">
        <v>1.23695E-2</v>
      </c>
      <c r="J941">
        <v>0.995116</v>
      </c>
      <c r="K941">
        <v>0</v>
      </c>
      <c r="L941" t="s">
        <v>42</v>
      </c>
    </row>
    <row r="942" spans="1:12" x14ac:dyDescent="0.25">
      <c r="A942" t="s">
        <v>47</v>
      </c>
      <c r="B942">
        <v>26414.799999999999</v>
      </c>
      <c r="C942">
        <v>21789</v>
      </c>
      <c r="D942">
        <v>21739.9</v>
      </c>
      <c r="E942">
        <v>21700.1</v>
      </c>
      <c r="F942">
        <v>139.41999999999999</v>
      </c>
      <c r="G942">
        <v>375.65699999999998</v>
      </c>
      <c r="H942">
        <v>114.64100000000001</v>
      </c>
      <c r="I942">
        <v>1.32912E-2</v>
      </c>
      <c r="J942">
        <v>0.98101700000000003</v>
      </c>
      <c r="K942">
        <v>0</v>
      </c>
      <c r="L942" t="s">
        <v>42</v>
      </c>
    </row>
    <row r="943" spans="1:12" x14ac:dyDescent="0.25">
      <c r="A943" t="s">
        <v>47</v>
      </c>
      <c r="B943">
        <v>26636.5</v>
      </c>
      <c r="C943">
        <v>21961.5</v>
      </c>
      <c r="D943">
        <v>21912.3</v>
      </c>
      <c r="E943">
        <v>21871.9</v>
      </c>
      <c r="F943">
        <v>140.18199999999999</v>
      </c>
      <c r="G943">
        <v>384.28199999999998</v>
      </c>
      <c r="H943">
        <v>116.511</v>
      </c>
      <c r="I943">
        <v>1.1426199999999999E-2</v>
      </c>
      <c r="J943">
        <v>0.98098399999999997</v>
      </c>
      <c r="K943">
        <v>0</v>
      </c>
      <c r="L943" t="s">
        <v>42</v>
      </c>
    </row>
    <row r="944" spans="1:12" x14ac:dyDescent="0.25">
      <c r="A944" t="s">
        <v>47</v>
      </c>
      <c r="B944">
        <v>26285.1</v>
      </c>
      <c r="C944">
        <v>21586.400000000001</v>
      </c>
      <c r="D944">
        <v>21537.9</v>
      </c>
      <c r="E944">
        <v>21498.1</v>
      </c>
      <c r="F944">
        <v>135.54400000000001</v>
      </c>
      <c r="G944">
        <v>387.16899999999998</v>
      </c>
      <c r="H944">
        <v>113.77800000000001</v>
      </c>
      <c r="I944">
        <v>1.09935E-2</v>
      </c>
      <c r="J944">
        <v>0.98101799999999995</v>
      </c>
      <c r="K944">
        <v>0</v>
      </c>
      <c r="L944" t="s">
        <v>42</v>
      </c>
    </row>
    <row r="945" spans="1:25" x14ac:dyDescent="0.25">
      <c r="A945" t="s">
        <v>47</v>
      </c>
      <c r="B945">
        <v>26294.799999999999</v>
      </c>
      <c r="C945">
        <v>21738.3</v>
      </c>
      <c r="D945">
        <v>21689.3</v>
      </c>
      <c r="E945">
        <v>21649.1</v>
      </c>
      <c r="F945">
        <v>137.447</v>
      </c>
      <c r="G945">
        <v>383.68799999999999</v>
      </c>
      <c r="H945">
        <v>114.56100000000001</v>
      </c>
      <c r="I945">
        <v>1.2015E-2</v>
      </c>
      <c r="J945">
        <v>0.98101899999999997</v>
      </c>
      <c r="K945">
        <v>0</v>
      </c>
      <c r="L945" t="s">
        <v>42</v>
      </c>
    </row>
    <row r="946" spans="1:25" x14ac:dyDescent="0.25">
      <c r="A946" t="s">
        <v>47</v>
      </c>
      <c r="B946">
        <v>26506.2</v>
      </c>
      <c r="C946">
        <v>21933.3</v>
      </c>
      <c r="D946">
        <v>21882.799999999999</v>
      </c>
      <c r="E946">
        <v>21842.6</v>
      </c>
      <c r="F946">
        <v>139.548</v>
      </c>
      <c r="G946">
        <v>398.92</v>
      </c>
      <c r="H946">
        <v>116.57</v>
      </c>
      <c r="I946">
        <v>1.08699E-2</v>
      </c>
      <c r="J946">
        <v>0.99490199999999995</v>
      </c>
      <c r="K946">
        <v>0</v>
      </c>
      <c r="L946" t="s">
        <v>42</v>
      </c>
    </row>
    <row r="947" spans="1:25" x14ac:dyDescent="0.25">
      <c r="A947" t="s">
        <v>47</v>
      </c>
      <c r="B947">
        <v>26282.799999999999</v>
      </c>
      <c r="C947">
        <v>21610.5</v>
      </c>
      <c r="D947">
        <v>21562.1</v>
      </c>
      <c r="E947">
        <v>21522.7</v>
      </c>
      <c r="F947">
        <v>136.89400000000001</v>
      </c>
      <c r="G947">
        <v>382.69499999999999</v>
      </c>
      <c r="H947">
        <v>114.041</v>
      </c>
      <c r="I947">
        <v>1.75126E-2</v>
      </c>
      <c r="J947">
        <v>0.98100500000000002</v>
      </c>
      <c r="K947">
        <v>0</v>
      </c>
      <c r="L947" t="s">
        <v>42</v>
      </c>
    </row>
    <row r="948" spans="1:25" x14ac:dyDescent="0.25">
      <c r="A948" t="s">
        <v>47</v>
      </c>
      <c r="B948">
        <v>26728.9</v>
      </c>
      <c r="C948">
        <v>21974</v>
      </c>
      <c r="D948">
        <v>21923.8</v>
      </c>
      <c r="E948">
        <v>21883.7</v>
      </c>
      <c r="F948">
        <v>138.92599999999999</v>
      </c>
      <c r="G948">
        <v>385.86599999999999</v>
      </c>
      <c r="H948">
        <v>116.133</v>
      </c>
      <c r="I948">
        <v>1.14926E-2</v>
      </c>
      <c r="J948">
        <v>0.98101899999999997</v>
      </c>
      <c r="K948">
        <v>0</v>
      </c>
      <c r="L948" t="s">
        <v>42</v>
      </c>
    </row>
    <row r="949" spans="1:25" x14ac:dyDescent="0.25">
      <c r="A949" t="s">
        <v>47</v>
      </c>
      <c r="B949">
        <v>26285.3</v>
      </c>
      <c r="C949">
        <v>21569.9</v>
      </c>
      <c r="D949">
        <v>21522.799999999999</v>
      </c>
      <c r="E949">
        <v>21480.400000000001</v>
      </c>
      <c r="F949">
        <v>135.465</v>
      </c>
      <c r="G949">
        <v>364.041</v>
      </c>
      <c r="H949">
        <v>113.125</v>
      </c>
      <c r="I949">
        <v>1.12849E-2</v>
      </c>
      <c r="J949">
        <v>0.98101799999999995</v>
      </c>
      <c r="K949">
        <v>0</v>
      </c>
      <c r="L949" t="s">
        <v>42</v>
      </c>
    </row>
    <row r="950" spans="1:25" x14ac:dyDescent="0.25">
      <c r="A950" t="s">
        <v>47</v>
      </c>
      <c r="B950">
        <v>26142.7</v>
      </c>
      <c r="C950">
        <v>21568.3</v>
      </c>
      <c r="D950">
        <v>21520.9</v>
      </c>
      <c r="E950">
        <v>21481.4</v>
      </c>
      <c r="F950">
        <v>135.471</v>
      </c>
      <c r="G950">
        <v>373.95400000000001</v>
      </c>
      <c r="H950">
        <v>113.349</v>
      </c>
      <c r="I950">
        <v>1.34818E-2</v>
      </c>
      <c r="J950">
        <v>0.99487599999999998</v>
      </c>
      <c r="K950">
        <v>0</v>
      </c>
      <c r="L950" t="s">
        <v>42</v>
      </c>
    </row>
    <row r="951" spans="1:25" x14ac:dyDescent="0.25">
      <c r="A951" t="s">
        <v>47</v>
      </c>
      <c r="B951">
        <v>26196.3</v>
      </c>
      <c r="C951">
        <v>21603.200000000001</v>
      </c>
      <c r="D951">
        <v>21555.5</v>
      </c>
      <c r="E951">
        <v>21515.9</v>
      </c>
      <c r="F951">
        <v>136.28100000000001</v>
      </c>
      <c r="G951">
        <v>384.03199999999998</v>
      </c>
      <c r="H951">
        <v>113.459</v>
      </c>
      <c r="I951">
        <v>1.18061E-2</v>
      </c>
      <c r="J951">
        <v>0.99366200000000005</v>
      </c>
      <c r="K951">
        <v>0</v>
      </c>
      <c r="L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47</v>
      </c>
      <c r="B952">
        <v>26095</v>
      </c>
      <c r="C952">
        <v>21525.7</v>
      </c>
      <c r="D952">
        <v>21478.5</v>
      </c>
      <c r="E952">
        <v>21439</v>
      </c>
      <c r="F952">
        <v>134.53200000000001</v>
      </c>
      <c r="G952">
        <v>368.75200000000001</v>
      </c>
      <c r="H952">
        <v>112.938</v>
      </c>
      <c r="I952">
        <v>1.08606E-2</v>
      </c>
      <c r="J952">
        <v>0.98097400000000001</v>
      </c>
      <c r="K952">
        <v>0</v>
      </c>
      <c r="L952" t="s">
        <v>42</v>
      </c>
      <c r="R952">
        <f>AVERAGE(B903:B952)</f>
        <v>26563.936000000005</v>
      </c>
      <c r="S952">
        <f>AVERAGE(C903:C952)</f>
        <v>21907.942000000003</v>
      </c>
      <c r="U952">
        <f>_xlfn.VAR.P(B903:B952)</f>
        <v>1853049.0355040003</v>
      </c>
      <c r="V952">
        <f>_xlfn.VAR.P(C903:C952)</f>
        <v>1311912.3792359994</v>
      </c>
      <c r="X952">
        <f>1.96*SQRT(U952)/50</f>
        <v>53.361683537130531</v>
      </c>
      <c r="Y952">
        <f>1.96*SQRT(V952)/50</f>
        <v>44.899187502996156</v>
      </c>
    </row>
    <row r="953" spans="1:25" x14ac:dyDescent="0.25">
      <c r="A953" t="s">
        <v>48</v>
      </c>
      <c r="B953">
        <v>1328398.5893999999</v>
      </c>
      <c r="C953" t="s">
        <v>36</v>
      </c>
    </row>
    <row r="954" spans="1:25" x14ac:dyDescent="0.25">
      <c r="A954" t="s">
        <v>49</v>
      </c>
      <c r="B954">
        <v>21294.6</v>
      </c>
      <c r="C954">
        <v>21282.7</v>
      </c>
      <c r="D954">
        <v>21239.200000000001</v>
      </c>
      <c r="E954">
        <v>21199.7</v>
      </c>
      <c r="F954">
        <v>136.49299999999999</v>
      </c>
      <c r="G954">
        <v>0</v>
      </c>
      <c r="H954">
        <v>111.062</v>
      </c>
      <c r="I954">
        <v>1.09795E-2</v>
      </c>
      <c r="J954">
        <v>0.98101899999999997</v>
      </c>
      <c r="K954">
        <v>0</v>
      </c>
      <c r="L954" t="s">
        <v>42</v>
      </c>
    </row>
    <row r="955" spans="1:25" x14ac:dyDescent="0.25">
      <c r="A955" t="s">
        <v>49</v>
      </c>
      <c r="B955">
        <v>21252.2</v>
      </c>
      <c r="C955">
        <v>21241.9</v>
      </c>
      <c r="D955">
        <v>21198.3</v>
      </c>
      <c r="E955">
        <v>21158.799999999999</v>
      </c>
      <c r="F955">
        <v>137.75800000000001</v>
      </c>
      <c r="G955">
        <v>0</v>
      </c>
      <c r="H955">
        <v>110.313</v>
      </c>
      <c r="I955">
        <v>1.16629E-2</v>
      </c>
      <c r="J955">
        <v>0.98071299999999995</v>
      </c>
      <c r="K955">
        <v>0</v>
      </c>
      <c r="L955" t="s">
        <v>42</v>
      </c>
    </row>
    <row r="956" spans="1:25" x14ac:dyDescent="0.25">
      <c r="A956" t="s">
        <v>49</v>
      </c>
      <c r="B956">
        <v>21268.7</v>
      </c>
      <c r="C956">
        <v>21259.599999999999</v>
      </c>
      <c r="D956">
        <v>21216.1</v>
      </c>
      <c r="E956">
        <v>21176.799999999999</v>
      </c>
      <c r="F956">
        <v>139.15</v>
      </c>
      <c r="G956">
        <v>0</v>
      </c>
      <c r="H956">
        <v>111.081</v>
      </c>
      <c r="I956">
        <v>1.29044E-2</v>
      </c>
      <c r="J956">
        <v>0.99438000000000004</v>
      </c>
      <c r="K956">
        <v>0</v>
      </c>
      <c r="L956" t="s">
        <v>42</v>
      </c>
    </row>
    <row r="957" spans="1:25" x14ac:dyDescent="0.25">
      <c r="A957" t="s">
        <v>49</v>
      </c>
      <c r="B957">
        <v>21332.5</v>
      </c>
      <c r="C957">
        <v>21323.200000000001</v>
      </c>
      <c r="D957">
        <v>21278.6</v>
      </c>
      <c r="E957">
        <v>21239.3</v>
      </c>
      <c r="F957">
        <v>137.64500000000001</v>
      </c>
      <c r="G957">
        <v>0</v>
      </c>
      <c r="H957">
        <v>111.873</v>
      </c>
      <c r="I957">
        <v>1.11147E-2</v>
      </c>
      <c r="J957">
        <v>0.98065199999999997</v>
      </c>
      <c r="K957">
        <v>0</v>
      </c>
      <c r="L957" t="s">
        <v>42</v>
      </c>
    </row>
    <row r="958" spans="1:25" x14ac:dyDescent="0.25">
      <c r="A958" t="s">
        <v>49</v>
      </c>
      <c r="B958">
        <v>21282.3</v>
      </c>
      <c r="C958">
        <v>21273.1</v>
      </c>
      <c r="D958">
        <v>21229.4</v>
      </c>
      <c r="E958">
        <v>21190.400000000001</v>
      </c>
      <c r="F958">
        <v>136.96199999999999</v>
      </c>
      <c r="G958">
        <v>0</v>
      </c>
      <c r="H958">
        <v>111.34399999999999</v>
      </c>
      <c r="I958">
        <v>1.3362300000000001E-2</v>
      </c>
      <c r="J958">
        <v>0.99502999999999997</v>
      </c>
      <c r="K958">
        <v>0</v>
      </c>
      <c r="L958" t="s">
        <v>42</v>
      </c>
    </row>
    <row r="959" spans="1:25" x14ac:dyDescent="0.25">
      <c r="A959" t="s">
        <v>49</v>
      </c>
      <c r="B959">
        <v>21285.4</v>
      </c>
      <c r="C959">
        <v>21276.2</v>
      </c>
      <c r="D959">
        <v>21232.1</v>
      </c>
      <c r="E959">
        <v>21192.9</v>
      </c>
      <c r="F959">
        <v>138.36099999999999</v>
      </c>
      <c r="G959">
        <v>0</v>
      </c>
      <c r="H959">
        <v>111.64</v>
      </c>
      <c r="I959">
        <v>1.34559E-2</v>
      </c>
      <c r="J959">
        <v>0.98101700000000003</v>
      </c>
      <c r="K959">
        <v>0</v>
      </c>
      <c r="L959" t="s">
        <v>42</v>
      </c>
    </row>
    <row r="960" spans="1:25" x14ac:dyDescent="0.25">
      <c r="A960" t="s">
        <v>49</v>
      </c>
      <c r="B960">
        <v>21322.7</v>
      </c>
      <c r="C960">
        <v>21313.1</v>
      </c>
      <c r="D960">
        <v>21269.1</v>
      </c>
      <c r="E960">
        <v>21229.7</v>
      </c>
      <c r="F960">
        <v>138.39699999999999</v>
      </c>
      <c r="G960">
        <v>0</v>
      </c>
      <c r="H960">
        <v>112.05500000000001</v>
      </c>
      <c r="I960">
        <v>1.09196E-2</v>
      </c>
      <c r="J960">
        <v>0.98100699999999996</v>
      </c>
      <c r="K960">
        <v>0</v>
      </c>
      <c r="L960" t="s">
        <v>42</v>
      </c>
    </row>
    <row r="961" spans="1:12" x14ac:dyDescent="0.25">
      <c r="A961" t="s">
        <v>49</v>
      </c>
      <c r="B961">
        <v>21244.6</v>
      </c>
      <c r="C961">
        <v>21235.4</v>
      </c>
      <c r="D961">
        <v>21192.1</v>
      </c>
      <c r="E961">
        <v>21152.799999999999</v>
      </c>
      <c r="F961">
        <v>138.56100000000001</v>
      </c>
      <c r="G961">
        <v>0</v>
      </c>
      <c r="H961">
        <v>110.943</v>
      </c>
      <c r="I961">
        <v>1.1124999999999999E-2</v>
      </c>
      <c r="J961">
        <v>0.98101700000000003</v>
      </c>
      <c r="K961">
        <v>0</v>
      </c>
      <c r="L961" t="s">
        <v>42</v>
      </c>
    </row>
    <row r="962" spans="1:12" x14ac:dyDescent="0.25">
      <c r="A962" t="s">
        <v>49</v>
      </c>
      <c r="B962">
        <v>21284.6</v>
      </c>
      <c r="C962">
        <v>21274.3</v>
      </c>
      <c r="D962">
        <v>21230.5</v>
      </c>
      <c r="E962">
        <v>21191.200000000001</v>
      </c>
      <c r="F962">
        <v>137.45400000000001</v>
      </c>
      <c r="G962">
        <v>0</v>
      </c>
      <c r="H962">
        <v>111.536</v>
      </c>
      <c r="I962">
        <v>1.4457599999999999E-2</v>
      </c>
      <c r="J962">
        <v>0.980993</v>
      </c>
      <c r="K962">
        <v>0</v>
      </c>
      <c r="L962" t="s">
        <v>42</v>
      </c>
    </row>
    <row r="963" spans="1:12" x14ac:dyDescent="0.25">
      <c r="A963" t="s">
        <v>49</v>
      </c>
      <c r="B963">
        <v>21547.5</v>
      </c>
      <c r="C963">
        <v>21538.5</v>
      </c>
      <c r="D963">
        <v>21494.3</v>
      </c>
      <c r="E963">
        <v>21454.3</v>
      </c>
      <c r="F963">
        <v>138.12</v>
      </c>
      <c r="G963">
        <v>0</v>
      </c>
      <c r="H963">
        <v>112.932</v>
      </c>
      <c r="I963">
        <v>1.73863E-2</v>
      </c>
      <c r="J963">
        <v>0.98389000000000004</v>
      </c>
      <c r="K963">
        <v>0</v>
      </c>
      <c r="L963" t="s">
        <v>42</v>
      </c>
    </row>
    <row r="964" spans="1:12" x14ac:dyDescent="0.25">
      <c r="A964" t="s">
        <v>49</v>
      </c>
      <c r="B964">
        <v>21959.5</v>
      </c>
      <c r="C964">
        <v>21950.400000000001</v>
      </c>
      <c r="D964">
        <v>21904.3</v>
      </c>
      <c r="E964">
        <v>21863.4</v>
      </c>
      <c r="F964">
        <v>141.31</v>
      </c>
      <c r="G964">
        <v>0</v>
      </c>
      <c r="H964">
        <v>116.57599999999999</v>
      </c>
      <c r="I964">
        <v>1.6507899999999999E-2</v>
      </c>
      <c r="J964">
        <v>0.98097500000000004</v>
      </c>
      <c r="K964">
        <v>0</v>
      </c>
      <c r="L964" t="s">
        <v>42</v>
      </c>
    </row>
    <row r="965" spans="1:12" x14ac:dyDescent="0.25">
      <c r="A965" t="s">
        <v>49</v>
      </c>
      <c r="B965">
        <v>22529.8</v>
      </c>
      <c r="C965">
        <v>22520.2</v>
      </c>
      <c r="D965">
        <v>22472.799999999999</v>
      </c>
      <c r="E965">
        <v>22431.3</v>
      </c>
      <c r="F965">
        <v>146.27500000000001</v>
      </c>
      <c r="G965">
        <v>0</v>
      </c>
      <c r="H965">
        <v>119.6</v>
      </c>
      <c r="I965">
        <v>1.08728E-2</v>
      </c>
      <c r="J965">
        <v>0.98101400000000005</v>
      </c>
      <c r="K965">
        <v>0</v>
      </c>
      <c r="L965" t="s">
        <v>42</v>
      </c>
    </row>
    <row r="966" spans="1:12" x14ac:dyDescent="0.25">
      <c r="A966" t="s">
        <v>49</v>
      </c>
      <c r="B966">
        <v>22528.3</v>
      </c>
      <c r="C966">
        <v>22518.400000000001</v>
      </c>
      <c r="D966">
        <v>22470.9</v>
      </c>
      <c r="E966">
        <v>22429.1</v>
      </c>
      <c r="F966">
        <v>145.94499999999999</v>
      </c>
      <c r="G966">
        <v>0</v>
      </c>
      <c r="H966">
        <v>119.53100000000001</v>
      </c>
      <c r="I966">
        <v>1.2207900000000001E-2</v>
      </c>
      <c r="J966">
        <v>0.98101899999999997</v>
      </c>
      <c r="K966">
        <v>0</v>
      </c>
      <c r="L966" t="s">
        <v>42</v>
      </c>
    </row>
    <row r="967" spans="1:12" x14ac:dyDescent="0.25">
      <c r="A967" t="s">
        <v>49</v>
      </c>
      <c r="B967">
        <v>22525.7</v>
      </c>
      <c r="C967">
        <v>22515.9</v>
      </c>
      <c r="D967">
        <v>22467.9</v>
      </c>
      <c r="E967">
        <v>22426.3</v>
      </c>
      <c r="F967">
        <v>146.83199999999999</v>
      </c>
      <c r="G967">
        <v>0</v>
      </c>
      <c r="H967">
        <v>120.042</v>
      </c>
      <c r="I967">
        <v>1.43704E-2</v>
      </c>
      <c r="J967">
        <v>0.99416300000000002</v>
      </c>
      <c r="K967">
        <v>0</v>
      </c>
      <c r="L967" t="s">
        <v>42</v>
      </c>
    </row>
    <row r="968" spans="1:12" x14ac:dyDescent="0.25">
      <c r="A968" t="s">
        <v>49</v>
      </c>
      <c r="B968">
        <v>22517.9</v>
      </c>
      <c r="C968">
        <v>22508.5</v>
      </c>
      <c r="D968">
        <v>22460.5</v>
      </c>
      <c r="E968">
        <v>22419.1</v>
      </c>
      <c r="F968">
        <v>145.89699999999999</v>
      </c>
      <c r="G968">
        <v>0</v>
      </c>
      <c r="H968">
        <v>120.581</v>
      </c>
      <c r="I968">
        <v>1.83404E-2</v>
      </c>
      <c r="J968">
        <v>0.98353500000000005</v>
      </c>
      <c r="K968">
        <v>0</v>
      </c>
      <c r="L968" t="s">
        <v>42</v>
      </c>
    </row>
    <row r="969" spans="1:12" x14ac:dyDescent="0.25">
      <c r="A969" t="s">
        <v>49</v>
      </c>
      <c r="B969">
        <v>21945.1</v>
      </c>
      <c r="C969">
        <v>21935.200000000001</v>
      </c>
      <c r="D969">
        <v>21888.1</v>
      </c>
      <c r="E969">
        <v>21847.3</v>
      </c>
      <c r="F969">
        <v>142.25299999999999</v>
      </c>
      <c r="G969">
        <v>0</v>
      </c>
      <c r="H969">
        <v>117.339</v>
      </c>
      <c r="I969">
        <v>1.0909800000000001E-2</v>
      </c>
      <c r="J969">
        <v>0.98100600000000004</v>
      </c>
      <c r="K969">
        <v>0</v>
      </c>
      <c r="L969" t="s">
        <v>42</v>
      </c>
    </row>
    <row r="970" spans="1:12" x14ac:dyDescent="0.25">
      <c r="A970" t="s">
        <v>49</v>
      </c>
      <c r="B970">
        <v>21736.799999999999</v>
      </c>
      <c r="C970">
        <v>21726.9</v>
      </c>
      <c r="D970">
        <v>21680.400000000001</v>
      </c>
      <c r="E970">
        <v>21640</v>
      </c>
      <c r="F970">
        <v>141.12200000000001</v>
      </c>
      <c r="G970">
        <v>0</v>
      </c>
      <c r="H970">
        <v>116.063</v>
      </c>
      <c r="I970">
        <v>1.0866600000000001E-2</v>
      </c>
      <c r="J970">
        <v>0.98079099999999997</v>
      </c>
      <c r="K970">
        <v>0</v>
      </c>
      <c r="L970" t="s">
        <v>42</v>
      </c>
    </row>
    <row r="971" spans="1:12" x14ac:dyDescent="0.25">
      <c r="A971" t="s">
        <v>49</v>
      </c>
      <c r="B971">
        <v>21857.599999999999</v>
      </c>
      <c r="C971">
        <v>21848.1</v>
      </c>
      <c r="D971">
        <v>21800.7</v>
      </c>
      <c r="E971">
        <v>21760.9</v>
      </c>
      <c r="F971">
        <v>147.78399999999999</v>
      </c>
      <c r="G971">
        <v>0</v>
      </c>
      <c r="H971">
        <v>117.88200000000001</v>
      </c>
      <c r="I971">
        <v>1.16562E-2</v>
      </c>
      <c r="J971">
        <v>0.981016</v>
      </c>
      <c r="K971">
        <v>0</v>
      </c>
      <c r="L971" t="s">
        <v>42</v>
      </c>
    </row>
    <row r="972" spans="1:12" x14ac:dyDescent="0.25">
      <c r="A972" t="s">
        <v>49</v>
      </c>
      <c r="B972">
        <v>21738.3</v>
      </c>
      <c r="C972">
        <v>21729</v>
      </c>
      <c r="D972">
        <v>21682.9</v>
      </c>
      <c r="E972">
        <v>21643.1</v>
      </c>
      <c r="F972">
        <v>141.251</v>
      </c>
      <c r="G972">
        <v>0</v>
      </c>
      <c r="H972">
        <v>115.203</v>
      </c>
      <c r="I972">
        <v>1.09479E-2</v>
      </c>
      <c r="J972">
        <v>0.98101799999999995</v>
      </c>
      <c r="K972">
        <v>0</v>
      </c>
      <c r="L972" t="s">
        <v>42</v>
      </c>
    </row>
    <row r="973" spans="1:12" x14ac:dyDescent="0.25">
      <c r="A973" t="s">
        <v>49</v>
      </c>
      <c r="B973">
        <v>21663.8</v>
      </c>
      <c r="C973">
        <v>21654.400000000001</v>
      </c>
      <c r="D973">
        <v>21607.8</v>
      </c>
      <c r="E973">
        <v>21568</v>
      </c>
      <c r="F973">
        <v>142.22999999999999</v>
      </c>
      <c r="G973">
        <v>0</v>
      </c>
      <c r="H973">
        <v>115.642</v>
      </c>
      <c r="I973">
        <v>1.089E-2</v>
      </c>
      <c r="J973">
        <v>0.98100100000000001</v>
      </c>
      <c r="K973">
        <v>0</v>
      </c>
      <c r="L973" t="s">
        <v>42</v>
      </c>
    </row>
    <row r="974" spans="1:12" x14ac:dyDescent="0.25">
      <c r="A974" t="s">
        <v>49</v>
      </c>
      <c r="B974">
        <v>21508</v>
      </c>
      <c r="C974">
        <v>21498.6</v>
      </c>
      <c r="D974">
        <v>21453.3</v>
      </c>
      <c r="E974">
        <v>21413.599999999999</v>
      </c>
      <c r="F974">
        <v>140.73099999999999</v>
      </c>
      <c r="G974">
        <v>0</v>
      </c>
      <c r="H974">
        <v>114.24299999999999</v>
      </c>
      <c r="I974">
        <v>1.08571E-2</v>
      </c>
      <c r="J974">
        <v>0.98097999999999996</v>
      </c>
      <c r="K974">
        <v>0</v>
      </c>
      <c r="L974" t="s">
        <v>42</v>
      </c>
    </row>
    <row r="975" spans="1:12" x14ac:dyDescent="0.25">
      <c r="A975" t="s">
        <v>49</v>
      </c>
      <c r="B975">
        <v>21429.4</v>
      </c>
      <c r="C975">
        <v>21420.2</v>
      </c>
      <c r="D975">
        <v>21375</v>
      </c>
      <c r="E975">
        <v>21335.4</v>
      </c>
      <c r="F975">
        <v>139.732</v>
      </c>
      <c r="G975">
        <v>0</v>
      </c>
      <c r="H975">
        <v>113.884</v>
      </c>
      <c r="I975">
        <v>1.08574E-2</v>
      </c>
      <c r="J975">
        <v>0.989174</v>
      </c>
      <c r="K975">
        <v>0</v>
      </c>
      <c r="L975" t="s">
        <v>42</v>
      </c>
    </row>
    <row r="976" spans="1:12" x14ac:dyDescent="0.25">
      <c r="A976" t="s">
        <v>49</v>
      </c>
      <c r="B976">
        <v>21458.1</v>
      </c>
      <c r="C976">
        <v>21448.6</v>
      </c>
      <c r="D976">
        <v>21403.4</v>
      </c>
      <c r="E976">
        <v>21363.7</v>
      </c>
      <c r="F976">
        <v>138.96899999999999</v>
      </c>
      <c r="G976">
        <v>0</v>
      </c>
      <c r="H976">
        <v>113.79300000000001</v>
      </c>
      <c r="I976">
        <v>1.3140499999999999E-2</v>
      </c>
      <c r="J976">
        <v>0.98085800000000001</v>
      </c>
      <c r="K976">
        <v>0</v>
      </c>
      <c r="L976" t="s">
        <v>42</v>
      </c>
    </row>
    <row r="977" spans="1:12" x14ac:dyDescent="0.25">
      <c r="A977" t="s">
        <v>49</v>
      </c>
      <c r="B977">
        <v>21280.7</v>
      </c>
      <c r="C977">
        <v>21271</v>
      </c>
      <c r="D977">
        <v>21227.200000000001</v>
      </c>
      <c r="E977">
        <v>21187.4</v>
      </c>
      <c r="F977">
        <v>138.77099999999999</v>
      </c>
      <c r="G977">
        <v>0</v>
      </c>
      <c r="H977">
        <v>111.03700000000001</v>
      </c>
      <c r="I977">
        <v>1.0893699999999999E-2</v>
      </c>
      <c r="J977">
        <v>0.98100200000000004</v>
      </c>
      <c r="K977">
        <v>0</v>
      </c>
      <c r="L977" t="s">
        <v>42</v>
      </c>
    </row>
    <row r="978" spans="1:12" x14ac:dyDescent="0.25">
      <c r="A978" t="s">
        <v>49</v>
      </c>
      <c r="B978">
        <v>21252.6</v>
      </c>
      <c r="C978">
        <v>21242.400000000001</v>
      </c>
      <c r="D978">
        <v>21198.9</v>
      </c>
      <c r="E978">
        <v>21159.599999999999</v>
      </c>
      <c r="F978">
        <v>138.631</v>
      </c>
      <c r="G978">
        <v>0</v>
      </c>
      <c r="H978">
        <v>110.736</v>
      </c>
      <c r="I978">
        <v>1.27454E-2</v>
      </c>
      <c r="J978">
        <v>0.98101499999999997</v>
      </c>
      <c r="K978">
        <v>0</v>
      </c>
      <c r="L978" t="s">
        <v>42</v>
      </c>
    </row>
    <row r="979" spans="1:12" x14ac:dyDescent="0.25">
      <c r="A979" t="s">
        <v>49</v>
      </c>
      <c r="B979">
        <v>21336.9</v>
      </c>
      <c r="C979">
        <v>21327.1</v>
      </c>
      <c r="D979">
        <v>21282.799999999999</v>
      </c>
      <c r="E979">
        <v>21243.4</v>
      </c>
      <c r="F979">
        <v>138.22499999999999</v>
      </c>
      <c r="G979">
        <v>0</v>
      </c>
      <c r="H979">
        <v>111.93</v>
      </c>
      <c r="I979">
        <v>1.12158E-2</v>
      </c>
      <c r="J979">
        <v>0.98101799999999995</v>
      </c>
      <c r="K979">
        <v>0</v>
      </c>
      <c r="L979" t="s">
        <v>42</v>
      </c>
    </row>
    <row r="980" spans="1:12" x14ac:dyDescent="0.25">
      <c r="A980" t="s">
        <v>49</v>
      </c>
      <c r="B980">
        <v>21275.1</v>
      </c>
      <c r="C980">
        <v>21266</v>
      </c>
      <c r="D980">
        <v>21222.3</v>
      </c>
      <c r="E980">
        <v>21183.1</v>
      </c>
      <c r="F980">
        <v>136.983</v>
      </c>
      <c r="G980">
        <v>0</v>
      </c>
      <c r="H980">
        <v>111.126</v>
      </c>
      <c r="I980">
        <v>1.3491299999999999E-2</v>
      </c>
      <c r="J980">
        <v>0.98100299999999996</v>
      </c>
      <c r="K980">
        <v>0</v>
      </c>
      <c r="L980" t="s">
        <v>42</v>
      </c>
    </row>
    <row r="981" spans="1:12" x14ac:dyDescent="0.25">
      <c r="A981" t="s">
        <v>49</v>
      </c>
      <c r="B981">
        <v>21279.7</v>
      </c>
      <c r="C981">
        <v>21270.5</v>
      </c>
      <c r="D981">
        <v>21226.6</v>
      </c>
      <c r="E981">
        <v>21187.3</v>
      </c>
      <c r="F981">
        <v>138.34299999999999</v>
      </c>
      <c r="G981">
        <v>0</v>
      </c>
      <c r="H981">
        <v>111.471</v>
      </c>
      <c r="I981">
        <v>1.0901599999999999E-2</v>
      </c>
      <c r="J981">
        <v>0.98097400000000001</v>
      </c>
      <c r="K981">
        <v>0</v>
      </c>
      <c r="L981" t="s">
        <v>42</v>
      </c>
    </row>
    <row r="982" spans="1:12" x14ac:dyDescent="0.25">
      <c r="A982" t="s">
        <v>49</v>
      </c>
      <c r="B982">
        <v>21343.3</v>
      </c>
      <c r="C982">
        <v>21334.1</v>
      </c>
      <c r="D982">
        <v>21289.8</v>
      </c>
      <c r="E982">
        <v>21250.5</v>
      </c>
      <c r="F982">
        <v>137.83099999999999</v>
      </c>
      <c r="G982">
        <v>0</v>
      </c>
      <c r="H982">
        <v>115.291</v>
      </c>
      <c r="I982">
        <v>1.1843599999999999E-2</v>
      </c>
      <c r="J982">
        <v>0.98101799999999995</v>
      </c>
      <c r="K982">
        <v>0</v>
      </c>
      <c r="L982" t="s">
        <v>42</v>
      </c>
    </row>
    <row r="983" spans="1:12" x14ac:dyDescent="0.25">
      <c r="A983" t="s">
        <v>49</v>
      </c>
      <c r="B983">
        <v>21292.3</v>
      </c>
      <c r="C983">
        <v>21282.7</v>
      </c>
      <c r="D983">
        <v>21239.200000000001</v>
      </c>
      <c r="E983">
        <v>21199</v>
      </c>
      <c r="F983">
        <v>137.858</v>
      </c>
      <c r="G983">
        <v>0</v>
      </c>
      <c r="H983">
        <v>112.17400000000001</v>
      </c>
      <c r="I983">
        <v>1.09157E-2</v>
      </c>
      <c r="J983">
        <v>0.98096799999999995</v>
      </c>
      <c r="K983">
        <v>0</v>
      </c>
      <c r="L983" t="s">
        <v>42</v>
      </c>
    </row>
    <row r="984" spans="1:12" x14ac:dyDescent="0.25">
      <c r="A984" t="s">
        <v>49</v>
      </c>
      <c r="B984">
        <v>21254.5</v>
      </c>
      <c r="C984">
        <v>21245.200000000001</v>
      </c>
      <c r="D984">
        <v>21201.9</v>
      </c>
      <c r="E984">
        <v>21162.6</v>
      </c>
      <c r="F984">
        <v>136.61600000000001</v>
      </c>
      <c r="G984">
        <v>0</v>
      </c>
      <c r="H984">
        <v>110.634</v>
      </c>
      <c r="I984">
        <v>1.1273E-2</v>
      </c>
      <c r="J984">
        <v>0.99209099999999995</v>
      </c>
      <c r="K984">
        <v>0</v>
      </c>
      <c r="L984" t="s">
        <v>42</v>
      </c>
    </row>
    <row r="985" spans="1:12" x14ac:dyDescent="0.25">
      <c r="A985" t="s">
        <v>49</v>
      </c>
      <c r="B985">
        <v>21251.4</v>
      </c>
      <c r="C985">
        <v>21241.5</v>
      </c>
      <c r="D985">
        <v>21198.1</v>
      </c>
      <c r="E985">
        <v>21158.5</v>
      </c>
      <c r="F985">
        <v>135.994</v>
      </c>
      <c r="G985">
        <v>0</v>
      </c>
      <c r="H985">
        <v>110.613</v>
      </c>
      <c r="I985">
        <v>1.0940999999999999E-2</v>
      </c>
      <c r="J985">
        <v>0.98099999999999998</v>
      </c>
      <c r="K985">
        <v>0</v>
      </c>
      <c r="L985" t="s">
        <v>42</v>
      </c>
    </row>
    <row r="986" spans="1:12" x14ac:dyDescent="0.25">
      <c r="A986" t="s">
        <v>49</v>
      </c>
      <c r="B986">
        <v>21239.9</v>
      </c>
      <c r="C986">
        <v>21230.799999999999</v>
      </c>
      <c r="D986">
        <v>21187.599999999999</v>
      </c>
      <c r="E986">
        <v>21148.3</v>
      </c>
      <c r="F986">
        <v>137.84899999999999</v>
      </c>
      <c r="G986">
        <v>0</v>
      </c>
      <c r="H986">
        <v>110.55</v>
      </c>
      <c r="I986">
        <v>1.1221200000000001E-2</v>
      </c>
      <c r="J986">
        <v>0.98097199999999996</v>
      </c>
      <c r="K986">
        <v>0</v>
      </c>
      <c r="L986" t="s">
        <v>42</v>
      </c>
    </row>
    <row r="987" spans="1:12" x14ac:dyDescent="0.25">
      <c r="A987" t="s">
        <v>49</v>
      </c>
      <c r="B987">
        <v>21285.4</v>
      </c>
      <c r="C987">
        <v>21276.1</v>
      </c>
      <c r="D987">
        <v>21232.5</v>
      </c>
      <c r="E987">
        <v>21193.200000000001</v>
      </c>
      <c r="F987">
        <v>138.315</v>
      </c>
      <c r="G987">
        <v>0</v>
      </c>
      <c r="H987">
        <v>111.46899999999999</v>
      </c>
      <c r="I987">
        <v>1.09262E-2</v>
      </c>
      <c r="J987">
        <v>0.98100699999999996</v>
      </c>
      <c r="K987">
        <v>0</v>
      </c>
      <c r="L987" t="s">
        <v>42</v>
      </c>
    </row>
    <row r="988" spans="1:12" x14ac:dyDescent="0.25">
      <c r="A988" t="s">
        <v>49</v>
      </c>
      <c r="B988">
        <v>21238.1</v>
      </c>
      <c r="C988">
        <v>21229</v>
      </c>
      <c r="D988">
        <v>21185.8</v>
      </c>
      <c r="E988">
        <v>21146.2</v>
      </c>
      <c r="F988">
        <v>136.023</v>
      </c>
      <c r="G988">
        <v>0</v>
      </c>
      <c r="H988">
        <v>110.72799999999999</v>
      </c>
      <c r="I988">
        <v>1.15301E-2</v>
      </c>
      <c r="J988">
        <v>0.99077000000000004</v>
      </c>
      <c r="K988">
        <v>0</v>
      </c>
      <c r="L988" t="s">
        <v>42</v>
      </c>
    </row>
    <row r="989" spans="1:12" x14ac:dyDescent="0.25">
      <c r="A989" t="s">
        <v>49</v>
      </c>
      <c r="B989">
        <v>21226.6</v>
      </c>
      <c r="C989">
        <v>21217.200000000001</v>
      </c>
      <c r="D989">
        <v>21174.2</v>
      </c>
      <c r="E989">
        <v>21134.799999999999</v>
      </c>
      <c r="F989">
        <v>136.489</v>
      </c>
      <c r="G989">
        <v>0</v>
      </c>
      <c r="H989">
        <v>110.473</v>
      </c>
      <c r="I989">
        <v>2.2327400000000001E-2</v>
      </c>
      <c r="J989">
        <v>0.98367199999999999</v>
      </c>
      <c r="K989">
        <v>0</v>
      </c>
      <c r="L989" t="s">
        <v>42</v>
      </c>
    </row>
    <row r="990" spans="1:12" x14ac:dyDescent="0.25">
      <c r="A990" t="s">
        <v>49</v>
      </c>
      <c r="B990">
        <v>21332.400000000001</v>
      </c>
      <c r="C990">
        <v>21323.1</v>
      </c>
      <c r="D990">
        <v>21279.1</v>
      </c>
      <c r="E990">
        <v>21239.4</v>
      </c>
      <c r="F990">
        <v>137.81</v>
      </c>
      <c r="G990">
        <v>0</v>
      </c>
      <c r="H990">
        <v>112.113</v>
      </c>
      <c r="I990">
        <v>1.1584000000000001E-2</v>
      </c>
      <c r="J990">
        <v>0.98100100000000001</v>
      </c>
      <c r="K990">
        <v>0</v>
      </c>
      <c r="L990" t="s">
        <v>42</v>
      </c>
    </row>
    <row r="991" spans="1:12" x14ac:dyDescent="0.25">
      <c r="A991" t="s">
        <v>49</v>
      </c>
      <c r="B991">
        <v>21485.3</v>
      </c>
      <c r="C991">
        <v>21475.8</v>
      </c>
      <c r="D991">
        <v>21431.4</v>
      </c>
      <c r="E991">
        <v>21391.5</v>
      </c>
      <c r="F991">
        <v>138.74700000000001</v>
      </c>
      <c r="G991">
        <v>0</v>
      </c>
      <c r="H991">
        <v>113.001</v>
      </c>
      <c r="I991">
        <v>1.16217E-2</v>
      </c>
      <c r="J991">
        <v>0.98101899999999997</v>
      </c>
      <c r="K991">
        <v>0</v>
      </c>
      <c r="L991" t="s">
        <v>42</v>
      </c>
    </row>
    <row r="992" spans="1:12" x14ac:dyDescent="0.25">
      <c r="A992" t="s">
        <v>49</v>
      </c>
      <c r="B992">
        <v>21280.5</v>
      </c>
      <c r="C992">
        <v>21271.200000000001</v>
      </c>
      <c r="D992">
        <v>21227.599999999999</v>
      </c>
      <c r="E992">
        <v>21188.5</v>
      </c>
      <c r="F992">
        <v>136.82300000000001</v>
      </c>
      <c r="G992">
        <v>0</v>
      </c>
      <c r="H992">
        <v>111.759</v>
      </c>
      <c r="I992">
        <v>2.71279E-2</v>
      </c>
      <c r="J992">
        <v>0.98082999999999998</v>
      </c>
      <c r="K992">
        <v>0</v>
      </c>
      <c r="L992" t="s">
        <v>42</v>
      </c>
    </row>
    <row r="993" spans="1:25" x14ac:dyDescent="0.25">
      <c r="A993" t="s">
        <v>49</v>
      </c>
      <c r="B993">
        <v>21434.9</v>
      </c>
      <c r="C993">
        <v>21425.3</v>
      </c>
      <c r="D993">
        <v>21380.5</v>
      </c>
      <c r="E993">
        <v>21340.799999999999</v>
      </c>
      <c r="F993">
        <v>139.80699999999999</v>
      </c>
      <c r="G993">
        <v>0</v>
      </c>
      <c r="H993">
        <v>112.453</v>
      </c>
      <c r="I993">
        <v>1.1788E-2</v>
      </c>
      <c r="J993">
        <v>0.990097</v>
      </c>
      <c r="K993">
        <v>0</v>
      </c>
      <c r="L993" t="s">
        <v>42</v>
      </c>
    </row>
    <row r="994" spans="1:25" x14ac:dyDescent="0.25">
      <c r="A994" t="s">
        <v>49</v>
      </c>
      <c r="B994">
        <v>21279.200000000001</v>
      </c>
      <c r="C994">
        <v>21270.1</v>
      </c>
      <c r="D994">
        <v>21226.400000000001</v>
      </c>
      <c r="E994">
        <v>21187</v>
      </c>
      <c r="F994">
        <v>137.82599999999999</v>
      </c>
      <c r="G994">
        <v>0</v>
      </c>
      <c r="H994">
        <v>111.718</v>
      </c>
      <c r="I994">
        <v>1.0933500000000001E-2</v>
      </c>
      <c r="J994">
        <v>0.980985</v>
      </c>
      <c r="K994">
        <v>0</v>
      </c>
      <c r="L994" t="s">
        <v>42</v>
      </c>
    </row>
    <row r="995" spans="1:25" x14ac:dyDescent="0.25">
      <c r="A995" t="s">
        <v>49</v>
      </c>
      <c r="B995">
        <v>21254.799999999999</v>
      </c>
      <c r="C995">
        <v>21245.599999999999</v>
      </c>
      <c r="D995">
        <v>21202.2</v>
      </c>
      <c r="E995">
        <v>21162.9</v>
      </c>
      <c r="F995">
        <v>137.23400000000001</v>
      </c>
      <c r="G995">
        <v>0</v>
      </c>
      <c r="H995">
        <v>110.89</v>
      </c>
      <c r="I995">
        <v>1.09155E-2</v>
      </c>
      <c r="J995">
        <v>0.98099099999999995</v>
      </c>
      <c r="K995">
        <v>0</v>
      </c>
      <c r="L995" t="s">
        <v>42</v>
      </c>
    </row>
    <row r="996" spans="1:25" x14ac:dyDescent="0.25">
      <c r="A996" t="s">
        <v>49</v>
      </c>
      <c r="B996">
        <v>21290.7</v>
      </c>
      <c r="C996">
        <v>21280.799999999999</v>
      </c>
      <c r="D996">
        <v>21237.200000000001</v>
      </c>
      <c r="E996">
        <v>21197.8</v>
      </c>
      <c r="F996">
        <v>138.63900000000001</v>
      </c>
      <c r="G996">
        <v>0</v>
      </c>
      <c r="H996">
        <v>111.072</v>
      </c>
      <c r="I996">
        <v>1.12496E-2</v>
      </c>
      <c r="J996">
        <v>0.98101899999999997</v>
      </c>
      <c r="K996">
        <v>0</v>
      </c>
      <c r="L996" t="s">
        <v>42</v>
      </c>
    </row>
    <row r="997" spans="1:25" x14ac:dyDescent="0.25">
      <c r="A997" t="s">
        <v>49</v>
      </c>
      <c r="B997">
        <v>21248.7</v>
      </c>
      <c r="C997">
        <v>21239.4</v>
      </c>
      <c r="D997">
        <v>21196.2</v>
      </c>
      <c r="E997">
        <v>21156.799999999999</v>
      </c>
      <c r="F997">
        <v>139.03299999999999</v>
      </c>
      <c r="G997">
        <v>0</v>
      </c>
      <c r="H997">
        <v>110.58</v>
      </c>
      <c r="I997">
        <v>1.1958999999999999E-2</v>
      </c>
      <c r="J997">
        <v>0.981012</v>
      </c>
      <c r="K997">
        <v>0</v>
      </c>
      <c r="L997" t="s">
        <v>42</v>
      </c>
    </row>
    <row r="998" spans="1:25" x14ac:dyDescent="0.25">
      <c r="A998" t="s">
        <v>49</v>
      </c>
      <c r="B998">
        <v>21250.5</v>
      </c>
      <c r="C998">
        <v>21241.200000000001</v>
      </c>
      <c r="D998">
        <v>21197.9</v>
      </c>
      <c r="E998">
        <v>21158.5</v>
      </c>
      <c r="F998">
        <v>138.399</v>
      </c>
      <c r="G998">
        <v>0</v>
      </c>
      <c r="H998">
        <v>110.70099999999999</v>
      </c>
      <c r="I998">
        <v>1.1254500000000001E-2</v>
      </c>
      <c r="J998">
        <v>0.98101799999999995</v>
      </c>
      <c r="K998">
        <v>0</v>
      </c>
      <c r="L998" t="s">
        <v>42</v>
      </c>
    </row>
    <row r="999" spans="1:25" x14ac:dyDescent="0.25">
      <c r="A999" t="s">
        <v>49</v>
      </c>
      <c r="B999">
        <v>21269</v>
      </c>
      <c r="C999">
        <v>21259.7</v>
      </c>
      <c r="D999">
        <v>21216</v>
      </c>
      <c r="E999">
        <v>21176.5</v>
      </c>
      <c r="F999">
        <v>137.393</v>
      </c>
      <c r="G999">
        <v>0</v>
      </c>
      <c r="H999">
        <v>110.991</v>
      </c>
      <c r="I999">
        <v>1.16179E-2</v>
      </c>
      <c r="J999">
        <v>0.99510200000000004</v>
      </c>
      <c r="K999">
        <v>0</v>
      </c>
      <c r="L999" t="s">
        <v>42</v>
      </c>
    </row>
    <row r="1000" spans="1:25" x14ac:dyDescent="0.25">
      <c r="A1000" t="s">
        <v>49</v>
      </c>
      <c r="B1000">
        <v>21229.3</v>
      </c>
      <c r="C1000">
        <v>21220.2</v>
      </c>
      <c r="D1000">
        <v>21177</v>
      </c>
      <c r="E1000">
        <v>21137.4</v>
      </c>
      <c r="F1000">
        <v>137.63499999999999</v>
      </c>
      <c r="G1000">
        <v>0</v>
      </c>
      <c r="H1000">
        <v>110.968</v>
      </c>
      <c r="I1000">
        <v>1.08577E-2</v>
      </c>
      <c r="J1000">
        <v>0.99509700000000001</v>
      </c>
      <c r="K1000">
        <v>0</v>
      </c>
      <c r="L1000" t="s">
        <v>42</v>
      </c>
    </row>
    <row r="1001" spans="1:25" x14ac:dyDescent="0.25">
      <c r="A1001" t="s">
        <v>49</v>
      </c>
      <c r="B1001">
        <v>21273.8</v>
      </c>
      <c r="C1001">
        <v>21264.7</v>
      </c>
      <c r="D1001">
        <v>21220.9</v>
      </c>
      <c r="E1001">
        <v>21181.5</v>
      </c>
      <c r="F1001">
        <v>137.524</v>
      </c>
      <c r="G1001">
        <v>0</v>
      </c>
      <c r="H1001">
        <v>111.43300000000001</v>
      </c>
      <c r="I1001">
        <v>1.1397900000000001E-2</v>
      </c>
      <c r="J1001">
        <v>0.98101499999999997</v>
      </c>
      <c r="K1001">
        <v>0</v>
      </c>
      <c r="L1001" t="s">
        <v>42</v>
      </c>
    </row>
    <row r="1002" spans="1:25" x14ac:dyDescent="0.25">
      <c r="A1002" t="s">
        <v>49</v>
      </c>
      <c r="B1002">
        <v>21314.2</v>
      </c>
      <c r="C1002">
        <v>21304.2</v>
      </c>
      <c r="D1002">
        <v>21260.3</v>
      </c>
      <c r="E1002">
        <v>21220.9</v>
      </c>
      <c r="F1002">
        <v>137.81</v>
      </c>
      <c r="G1002">
        <v>0</v>
      </c>
      <c r="H1002">
        <v>111.633</v>
      </c>
      <c r="I1002">
        <v>1.08842E-2</v>
      </c>
      <c r="J1002">
        <v>0.98099800000000004</v>
      </c>
      <c r="K1002">
        <v>0</v>
      </c>
      <c r="L1002" t="s">
        <v>42</v>
      </c>
    </row>
    <row r="1003" spans="1:25" x14ac:dyDescent="0.25">
      <c r="A1003" t="s">
        <v>49</v>
      </c>
      <c r="B1003">
        <v>21257.9</v>
      </c>
      <c r="C1003">
        <v>21248.400000000001</v>
      </c>
      <c r="D1003">
        <v>21204.799999999999</v>
      </c>
      <c r="E1003">
        <v>21165.7</v>
      </c>
      <c r="F1003">
        <v>136.72499999999999</v>
      </c>
      <c r="G1003">
        <v>0</v>
      </c>
      <c r="H1003">
        <v>111.926</v>
      </c>
      <c r="I1003">
        <v>1.1505700000000001E-2</v>
      </c>
      <c r="J1003">
        <v>0.98101400000000005</v>
      </c>
      <c r="K1003">
        <v>0</v>
      </c>
      <c r="L1003" t="s">
        <v>42</v>
      </c>
    </row>
    <row r="1004" spans="1:25" x14ac:dyDescent="0.25">
      <c r="A1004" t="s">
        <v>49</v>
      </c>
      <c r="B1004">
        <v>21315.200000000001</v>
      </c>
      <c r="C1004">
        <v>21305.4</v>
      </c>
      <c r="D1004">
        <v>21261.5</v>
      </c>
      <c r="E1004">
        <v>21222.400000000001</v>
      </c>
      <c r="F1004">
        <v>136.751</v>
      </c>
      <c r="G1004">
        <v>0</v>
      </c>
      <c r="H1004">
        <v>111.30200000000001</v>
      </c>
      <c r="I1004">
        <v>1.08571E-2</v>
      </c>
      <c r="J1004">
        <v>0.98101899999999997</v>
      </c>
      <c r="K1004">
        <v>0</v>
      </c>
      <c r="L1004" t="s">
        <v>42</v>
      </c>
    </row>
    <row r="1005" spans="1:25" x14ac:dyDescent="0.25">
      <c r="A1005" t="s">
        <v>49</v>
      </c>
      <c r="B1005">
        <v>21282.7</v>
      </c>
      <c r="C1005">
        <v>21273.3</v>
      </c>
      <c r="D1005">
        <v>21229.599999999999</v>
      </c>
      <c r="E1005">
        <v>21190.2</v>
      </c>
      <c r="F1005">
        <v>137.81</v>
      </c>
      <c r="G1005">
        <v>0</v>
      </c>
      <c r="H1005">
        <v>111.44499999999999</v>
      </c>
      <c r="I1005">
        <v>2.4196700000000002E-2</v>
      </c>
      <c r="J1005">
        <v>0.98101799999999995</v>
      </c>
      <c r="K1005">
        <v>0</v>
      </c>
      <c r="L1005" t="s">
        <v>42</v>
      </c>
    </row>
    <row r="1006" spans="1:25" x14ac:dyDescent="0.25">
      <c r="A1006" t="s">
        <v>49</v>
      </c>
      <c r="B1006">
        <v>21289.3</v>
      </c>
      <c r="C1006">
        <v>21280</v>
      </c>
      <c r="D1006">
        <v>21236.5</v>
      </c>
      <c r="E1006">
        <v>21197.200000000001</v>
      </c>
      <c r="F1006">
        <v>137.59700000000001</v>
      </c>
      <c r="G1006">
        <v>0</v>
      </c>
      <c r="H1006">
        <v>111.157</v>
      </c>
      <c r="I1006">
        <v>1.21304E-2</v>
      </c>
      <c r="J1006">
        <v>0.98100900000000002</v>
      </c>
      <c r="K1006">
        <v>0</v>
      </c>
      <c r="L1006" t="s">
        <v>42</v>
      </c>
    </row>
    <row r="1007" spans="1:25" x14ac:dyDescent="0.25">
      <c r="A1007" t="s">
        <v>49</v>
      </c>
      <c r="B1007">
        <v>21288.3</v>
      </c>
      <c r="C1007">
        <v>21278.9</v>
      </c>
      <c r="D1007">
        <v>21235.3</v>
      </c>
      <c r="E1007">
        <v>21195.8</v>
      </c>
      <c r="F1007">
        <v>136.92500000000001</v>
      </c>
      <c r="G1007">
        <v>0</v>
      </c>
      <c r="H1007">
        <v>111.399</v>
      </c>
      <c r="I1007">
        <v>1.5048499999999999E-2</v>
      </c>
      <c r="J1007">
        <v>0.98100399999999999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49</v>
      </c>
      <c r="B1008">
        <v>21275.4</v>
      </c>
      <c r="C1008">
        <v>21266.2</v>
      </c>
      <c r="D1008">
        <v>21222.5</v>
      </c>
      <c r="E1008">
        <v>21183.200000000001</v>
      </c>
      <c r="F1008">
        <v>137.57599999999999</v>
      </c>
      <c r="G1008">
        <v>0</v>
      </c>
      <c r="H1008">
        <v>110.997</v>
      </c>
      <c r="I1008">
        <v>2.1008300000000001E-2</v>
      </c>
      <c r="J1008">
        <v>0.98101899999999997</v>
      </c>
      <c r="K1008">
        <v>0</v>
      </c>
      <c r="L1008" t="s">
        <v>42</v>
      </c>
      <c r="R1008">
        <f>AVERAGE(B959:B1008)</f>
        <v>21465.833999999999</v>
      </c>
      <c r="S1008">
        <f>AVERAGE(C959:C1008)</f>
        <v>21456.379999999994</v>
      </c>
      <c r="U1008">
        <f>_xlfn.VAR.P(B959:B1008)</f>
        <v>131106.02784399994</v>
      </c>
      <c r="V1008">
        <f>_xlfn.VAR.P(C959:C1008)</f>
        <v>131055.82680000014</v>
      </c>
      <c r="X1008">
        <f>1.96*SQRT(U1008)/50</f>
        <v>14.193758016332533</v>
      </c>
      <c r="Y1008">
        <f>1.96*SQRT(V1008)/50</f>
        <v>14.191040331630102</v>
      </c>
    </row>
    <row r="1009" spans="1:12" x14ac:dyDescent="0.25">
      <c r="A1009" t="s">
        <v>50</v>
      </c>
      <c r="B1009">
        <v>1073430.0109000001</v>
      </c>
      <c r="C1009" t="s">
        <v>36</v>
      </c>
    </row>
    <row r="1010" spans="1:12" x14ac:dyDescent="0.25">
      <c r="A1010" t="s">
        <v>51</v>
      </c>
      <c r="B1010">
        <v>996.19899999999996</v>
      </c>
      <c r="C1010">
        <v>917.84500000000003</v>
      </c>
      <c r="D1010">
        <v>917.79</v>
      </c>
      <c r="E1010">
        <v>900.52</v>
      </c>
      <c r="F1010">
        <v>41.308300000000003</v>
      </c>
      <c r="G1010">
        <v>116.379</v>
      </c>
      <c r="H1010">
        <v>30.491800000000001</v>
      </c>
      <c r="I1010">
        <v>1.4908599999999999E-2</v>
      </c>
      <c r="J1010">
        <v>0.98101799999999995</v>
      </c>
      <c r="K1010">
        <v>0</v>
      </c>
      <c r="L1010" t="s">
        <v>42</v>
      </c>
    </row>
    <row r="1011" spans="1:12" x14ac:dyDescent="0.25">
      <c r="A1011" t="s">
        <v>51</v>
      </c>
      <c r="B1011">
        <v>1003.75</v>
      </c>
      <c r="C1011">
        <v>923.24199999999996</v>
      </c>
      <c r="D1011">
        <v>923.18899999999996</v>
      </c>
      <c r="E1011">
        <v>905.70600000000002</v>
      </c>
      <c r="F1011">
        <v>40.826900000000002</v>
      </c>
      <c r="G1011">
        <v>114.054</v>
      </c>
      <c r="H1011">
        <v>30.5258</v>
      </c>
      <c r="I1011">
        <v>1.0872400000000001E-2</v>
      </c>
      <c r="J1011">
        <v>0.99511400000000005</v>
      </c>
      <c r="K1011">
        <v>0</v>
      </c>
      <c r="L1011" t="s">
        <v>42</v>
      </c>
    </row>
    <row r="1012" spans="1:12" x14ac:dyDescent="0.25">
      <c r="A1012" t="s">
        <v>51</v>
      </c>
      <c r="B1012">
        <v>997.16</v>
      </c>
      <c r="C1012">
        <v>927.34500000000003</v>
      </c>
      <c r="D1012">
        <v>927.28700000000003</v>
      </c>
      <c r="E1012">
        <v>909.86900000000003</v>
      </c>
      <c r="F1012">
        <v>42.117899999999999</v>
      </c>
      <c r="G1012">
        <v>116.938</v>
      </c>
      <c r="H1012">
        <v>30.774899999999999</v>
      </c>
      <c r="I1012">
        <v>1.1722700000000001E-2</v>
      </c>
      <c r="J1012">
        <v>0.98101899999999997</v>
      </c>
      <c r="K1012">
        <v>0</v>
      </c>
      <c r="L1012" t="s">
        <v>42</v>
      </c>
    </row>
    <row r="1013" spans="1:12" x14ac:dyDescent="0.25">
      <c r="A1013" t="s">
        <v>51</v>
      </c>
      <c r="B1013">
        <v>1002.4</v>
      </c>
      <c r="C1013">
        <v>928.55</v>
      </c>
      <c r="D1013">
        <v>928.49400000000003</v>
      </c>
      <c r="E1013">
        <v>910.90200000000004</v>
      </c>
      <c r="F1013">
        <v>41.342599999999997</v>
      </c>
      <c r="G1013">
        <v>116.19199999999999</v>
      </c>
      <c r="H1013">
        <v>30.721900000000002</v>
      </c>
      <c r="I1013">
        <v>1.16214E-2</v>
      </c>
      <c r="J1013">
        <v>0.98088699999999995</v>
      </c>
      <c r="K1013">
        <v>0</v>
      </c>
      <c r="L1013" t="s">
        <v>42</v>
      </c>
    </row>
    <row r="1014" spans="1:12" x14ac:dyDescent="0.25">
      <c r="A1014" t="s">
        <v>51</v>
      </c>
      <c r="B1014">
        <v>1006.95</v>
      </c>
      <c r="C1014">
        <v>934.94299999999998</v>
      </c>
      <c r="D1014">
        <v>934.88199999999995</v>
      </c>
      <c r="E1014">
        <v>917.26099999999997</v>
      </c>
      <c r="F1014">
        <v>41.734400000000001</v>
      </c>
      <c r="G1014">
        <v>118.22499999999999</v>
      </c>
      <c r="H1014">
        <v>30.917000000000002</v>
      </c>
      <c r="I1014">
        <v>1.13466E-2</v>
      </c>
      <c r="J1014">
        <v>0.98409999999999997</v>
      </c>
      <c r="K1014">
        <v>0</v>
      </c>
      <c r="L1014" t="s">
        <v>42</v>
      </c>
    </row>
    <row r="1015" spans="1:12" x14ac:dyDescent="0.25">
      <c r="A1015" t="s">
        <v>51</v>
      </c>
      <c r="B1015">
        <v>995.71199999999999</v>
      </c>
      <c r="C1015">
        <v>925.38199999999995</v>
      </c>
      <c r="D1015">
        <v>925.32600000000002</v>
      </c>
      <c r="E1015">
        <v>907.81</v>
      </c>
      <c r="F1015">
        <v>41.158999999999999</v>
      </c>
      <c r="G1015">
        <v>117.09</v>
      </c>
      <c r="H1015">
        <v>30.8246</v>
      </c>
      <c r="I1015">
        <v>2.65401E-2</v>
      </c>
      <c r="J1015">
        <v>0.98101799999999995</v>
      </c>
      <c r="K1015">
        <v>0</v>
      </c>
      <c r="L1015" t="s">
        <v>42</v>
      </c>
    </row>
    <row r="1016" spans="1:12" x14ac:dyDescent="0.25">
      <c r="A1016" t="s">
        <v>51</v>
      </c>
      <c r="B1016">
        <v>982.23900000000003</v>
      </c>
      <c r="C1016">
        <v>914.40899999999999</v>
      </c>
      <c r="D1016">
        <v>914.35799999999995</v>
      </c>
      <c r="E1016">
        <v>897.01499999999999</v>
      </c>
      <c r="F1016">
        <v>40.564500000000002</v>
      </c>
      <c r="G1016">
        <v>114.681</v>
      </c>
      <c r="H1016">
        <v>30.4011</v>
      </c>
      <c r="I1016">
        <v>1.0951600000000001E-2</v>
      </c>
      <c r="J1016">
        <v>0.98101300000000002</v>
      </c>
      <c r="K1016">
        <v>0</v>
      </c>
      <c r="L1016" t="s">
        <v>42</v>
      </c>
    </row>
    <row r="1017" spans="1:12" x14ac:dyDescent="0.25">
      <c r="A1017" t="s">
        <v>51</v>
      </c>
      <c r="B1017">
        <v>996.09799999999996</v>
      </c>
      <c r="C1017">
        <v>921.98500000000001</v>
      </c>
      <c r="D1017">
        <v>921.93</v>
      </c>
      <c r="E1017">
        <v>904.52200000000005</v>
      </c>
      <c r="F1017">
        <v>40.905500000000004</v>
      </c>
      <c r="G1017">
        <v>115.852</v>
      </c>
      <c r="H1017">
        <v>30.750800000000002</v>
      </c>
      <c r="I1017">
        <v>1.15789E-2</v>
      </c>
      <c r="J1017">
        <v>0.98099899999999995</v>
      </c>
      <c r="K1017">
        <v>0</v>
      </c>
      <c r="L1017" t="s">
        <v>42</v>
      </c>
    </row>
    <row r="1018" spans="1:12" x14ac:dyDescent="0.25">
      <c r="A1018" t="s">
        <v>51</v>
      </c>
      <c r="B1018">
        <v>989.46299999999997</v>
      </c>
      <c r="C1018">
        <v>918.43600000000004</v>
      </c>
      <c r="D1018">
        <v>918.37900000000002</v>
      </c>
      <c r="E1018">
        <v>901.14200000000005</v>
      </c>
      <c r="F1018">
        <v>40.899799999999999</v>
      </c>
      <c r="G1018">
        <v>114.053</v>
      </c>
      <c r="H1018">
        <v>30.466799999999999</v>
      </c>
      <c r="I1018">
        <v>1.1250100000000001E-2</v>
      </c>
      <c r="J1018">
        <v>0.98100299999999996</v>
      </c>
      <c r="K1018">
        <v>0</v>
      </c>
      <c r="L1018" t="s">
        <v>42</v>
      </c>
    </row>
    <row r="1019" spans="1:12" x14ac:dyDescent="0.25">
      <c r="A1019" t="s">
        <v>51</v>
      </c>
      <c r="B1019">
        <v>989.26199999999994</v>
      </c>
      <c r="C1019">
        <v>920.95799999999997</v>
      </c>
      <c r="D1019">
        <v>920.9</v>
      </c>
      <c r="E1019">
        <v>903.58500000000004</v>
      </c>
      <c r="F1019">
        <v>41.395200000000003</v>
      </c>
      <c r="G1019">
        <v>114.738</v>
      </c>
      <c r="H1019">
        <v>30.413</v>
      </c>
      <c r="I1019">
        <v>1.8679299999999999E-2</v>
      </c>
      <c r="J1019">
        <v>0.99424800000000002</v>
      </c>
      <c r="K1019">
        <v>0</v>
      </c>
      <c r="L1019" t="s">
        <v>42</v>
      </c>
    </row>
    <row r="1020" spans="1:12" x14ac:dyDescent="0.25">
      <c r="A1020" t="s">
        <v>51</v>
      </c>
      <c r="B1020">
        <v>989.55600000000004</v>
      </c>
      <c r="C1020">
        <v>921.46900000000005</v>
      </c>
      <c r="D1020">
        <v>921.41200000000003</v>
      </c>
      <c r="E1020">
        <v>904.08299999999997</v>
      </c>
      <c r="F1020">
        <v>41.3217</v>
      </c>
      <c r="G1020">
        <v>115.61199999999999</v>
      </c>
      <c r="H1020">
        <v>30.367699999999999</v>
      </c>
      <c r="I1020">
        <v>1.4055099999999999E-2</v>
      </c>
      <c r="J1020">
        <v>0.981016</v>
      </c>
      <c r="K1020">
        <v>0</v>
      </c>
      <c r="L1020" t="s">
        <v>42</v>
      </c>
    </row>
    <row r="1021" spans="1:12" x14ac:dyDescent="0.25">
      <c r="A1021" t="s">
        <v>51</v>
      </c>
      <c r="B1021">
        <v>980.77599999999995</v>
      </c>
      <c r="C1021">
        <v>912.41700000000003</v>
      </c>
      <c r="D1021">
        <v>912.36099999999999</v>
      </c>
      <c r="E1021">
        <v>895.08299999999997</v>
      </c>
      <c r="F1021">
        <v>40.536999999999999</v>
      </c>
      <c r="G1021">
        <v>112.867</v>
      </c>
      <c r="H1021">
        <v>30.421700000000001</v>
      </c>
      <c r="I1021">
        <v>1.33863E-2</v>
      </c>
      <c r="J1021">
        <v>0.99496300000000004</v>
      </c>
      <c r="K1021">
        <v>0</v>
      </c>
      <c r="L1021" t="s">
        <v>42</v>
      </c>
    </row>
    <row r="1022" spans="1:12" x14ac:dyDescent="0.25">
      <c r="A1022" t="s">
        <v>51</v>
      </c>
      <c r="B1022">
        <v>991.90599999999995</v>
      </c>
      <c r="C1022">
        <v>921.15899999999999</v>
      </c>
      <c r="D1022">
        <v>921.10400000000004</v>
      </c>
      <c r="E1022">
        <v>903.87099999999998</v>
      </c>
      <c r="F1022">
        <v>40.951500000000003</v>
      </c>
      <c r="G1022">
        <v>114.283</v>
      </c>
      <c r="H1022">
        <v>30.4862</v>
      </c>
      <c r="I1022">
        <v>1.1070099999999999E-2</v>
      </c>
      <c r="J1022">
        <v>0.981016</v>
      </c>
      <c r="K1022">
        <v>0</v>
      </c>
      <c r="L1022" t="s">
        <v>42</v>
      </c>
    </row>
    <row r="1023" spans="1:12" x14ac:dyDescent="0.25">
      <c r="A1023" t="s">
        <v>51</v>
      </c>
      <c r="B1023">
        <v>982.56799999999998</v>
      </c>
      <c r="C1023">
        <v>914.92</v>
      </c>
      <c r="D1023">
        <v>914.87</v>
      </c>
      <c r="E1023">
        <v>897.54600000000005</v>
      </c>
      <c r="F1023">
        <v>41.295499999999997</v>
      </c>
      <c r="G1023">
        <v>114.919</v>
      </c>
      <c r="H1023">
        <v>30.477599999999999</v>
      </c>
      <c r="I1023">
        <v>1.35773E-2</v>
      </c>
      <c r="J1023">
        <v>0.98101000000000005</v>
      </c>
      <c r="K1023">
        <v>0</v>
      </c>
      <c r="L1023" t="s">
        <v>42</v>
      </c>
    </row>
    <row r="1024" spans="1:12" x14ac:dyDescent="0.25">
      <c r="A1024" t="s">
        <v>51</v>
      </c>
      <c r="B1024">
        <v>991.78399999999999</v>
      </c>
      <c r="C1024">
        <v>924.29700000000003</v>
      </c>
      <c r="D1024">
        <v>924.24199999999996</v>
      </c>
      <c r="E1024">
        <v>906.93600000000004</v>
      </c>
      <c r="F1024">
        <v>40.852899999999998</v>
      </c>
      <c r="G1024">
        <v>113.905</v>
      </c>
      <c r="H1024">
        <v>30.4057</v>
      </c>
      <c r="I1024">
        <v>1.0862E-2</v>
      </c>
      <c r="J1024">
        <v>0.99375899999999995</v>
      </c>
      <c r="K1024">
        <v>0</v>
      </c>
      <c r="L1024" t="s">
        <v>42</v>
      </c>
    </row>
    <row r="1025" spans="1:12" x14ac:dyDescent="0.25">
      <c r="A1025" t="s">
        <v>51</v>
      </c>
      <c r="B1025">
        <v>995.02200000000005</v>
      </c>
      <c r="C1025">
        <v>925.74900000000002</v>
      </c>
      <c r="D1025">
        <v>925.68700000000001</v>
      </c>
      <c r="E1025">
        <v>908.39400000000001</v>
      </c>
      <c r="F1025">
        <v>41.239199999999997</v>
      </c>
      <c r="G1025">
        <v>116.09099999999999</v>
      </c>
      <c r="H1025">
        <v>30.5578</v>
      </c>
      <c r="I1025">
        <v>1.08609E-2</v>
      </c>
      <c r="J1025">
        <v>0.98224100000000003</v>
      </c>
      <c r="K1025">
        <v>0</v>
      </c>
      <c r="L1025" t="s">
        <v>42</v>
      </c>
    </row>
    <row r="1026" spans="1:12" x14ac:dyDescent="0.25">
      <c r="A1026" t="s">
        <v>51</v>
      </c>
      <c r="B1026">
        <v>980.49099999999999</v>
      </c>
      <c r="C1026">
        <v>913.03800000000001</v>
      </c>
      <c r="D1026">
        <v>912.98299999999995</v>
      </c>
      <c r="E1026">
        <v>895.7</v>
      </c>
      <c r="F1026">
        <v>40.511299999999999</v>
      </c>
      <c r="G1026">
        <v>113.449</v>
      </c>
      <c r="H1026">
        <v>30.375900000000001</v>
      </c>
      <c r="I1026">
        <v>1.2737099999999999E-2</v>
      </c>
      <c r="J1026">
        <v>0.98100600000000004</v>
      </c>
      <c r="K1026">
        <v>0</v>
      </c>
      <c r="L1026" t="s">
        <v>42</v>
      </c>
    </row>
    <row r="1027" spans="1:12" x14ac:dyDescent="0.25">
      <c r="A1027" t="s">
        <v>51</v>
      </c>
      <c r="B1027">
        <v>982.95699999999999</v>
      </c>
      <c r="C1027">
        <v>915.42100000000005</v>
      </c>
      <c r="D1027">
        <v>915.36599999999999</v>
      </c>
      <c r="E1027">
        <v>898.029</v>
      </c>
      <c r="F1027">
        <v>40.727699999999999</v>
      </c>
      <c r="G1027">
        <v>113.85899999999999</v>
      </c>
      <c r="H1027">
        <v>30.497299999999999</v>
      </c>
      <c r="I1027">
        <v>1.0856899999999999E-2</v>
      </c>
      <c r="J1027">
        <v>0.98100500000000002</v>
      </c>
      <c r="K1027">
        <v>0</v>
      </c>
      <c r="L1027" t="s">
        <v>42</v>
      </c>
    </row>
    <row r="1028" spans="1:12" x14ac:dyDescent="0.25">
      <c r="A1028" t="s">
        <v>51</v>
      </c>
      <c r="B1028">
        <v>987.15499999999997</v>
      </c>
      <c r="C1028">
        <v>919</v>
      </c>
      <c r="D1028">
        <v>918.94399999999996</v>
      </c>
      <c r="E1028">
        <v>901.58900000000006</v>
      </c>
      <c r="F1028">
        <v>40.693399999999997</v>
      </c>
      <c r="G1028">
        <v>113.682</v>
      </c>
      <c r="H1028">
        <v>30.3109</v>
      </c>
      <c r="I1028">
        <v>1.34857E-2</v>
      </c>
      <c r="J1028">
        <v>0.98101499999999997</v>
      </c>
      <c r="K1028">
        <v>0</v>
      </c>
      <c r="L1028" t="s">
        <v>42</v>
      </c>
    </row>
    <row r="1029" spans="1:12" x14ac:dyDescent="0.25">
      <c r="A1029" t="s">
        <v>51</v>
      </c>
      <c r="B1029">
        <v>987.50800000000004</v>
      </c>
      <c r="C1029">
        <v>919.46900000000005</v>
      </c>
      <c r="D1029">
        <v>919.41499999999996</v>
      </c>
      <c r="E1029">
        <v>902.125</v>
      </c>
      <c r="F1029">
        <v>40.979900000000001</v>
      </c>
      <c r="G1029">
        <v>115.146</v>
      </c>
      <c r="H1029">
        <v>30.423400000000001</v>
      </c>
      <c r="I1029">
        <v>1.18301E-2</v>
      </c>
      <c r="J1029">
        <v>0.98101499999999997</v>
      </c>
      <c r="K1029">
        <v>0</v>
      </c>
      <c r="L1029" t="s">
        <v>42</v>
      </c>
    </row>
    <row r="1030" spans="1:12" x14ac:dyDescent="0.25">
      <c r="A1030" t="s">
        <v>51</v>
      </c>
      <c r="B1030">
        <v>990.58</v>
      </c>
      <c r="C1030">
        <v>920.62199999999996</v>
      </c>
      <c r="D1030">
        <v>920.56799999999998</v>
      </c>
      <c r="E1030">
        <v>903.27700000000004</v>
      </c>
      <c r="F1030">
        <v>41.556600000000003</v>
      </c>
      <c r="G1030">
        <v>116.023</v>
      </c>
      <c r="H1030">
        <v>30.341899999999999</v>
      </c>
      <c r="I1030">
        <v>2.4148800000000002E-2</v>
      </c>
      <c r="J1030">
        <v>0.98099999999999998</v>
      </c>
      <c r="K1030">
        <v>0</v>
      </c>
      <c r="L1030" t="s">
        <v>42</v>
      </c>
    </row>
    <row r="1031" spans="1:12" x14ac:dyDescent="0.25">
      <c r="A1031" t="s">
        <v>51</v>
      </c>
      <c r="B1031">
        <v>1001.13</v>
      </c>
      <c r="C1031">
        <v>934.17399999999998</v>
      </c>
      <c r="D1031">
        <v>934.11800000000005</v>
      </c>
      <c r="E1031">
        <v>916.78899999999999</v>
      </c>
      <c r="F1031">
        <v>40.872900000000001</v>
      </c>
      <c r="G1031">
        <v>115.785</v>
      </c>
      <c r="H1031">
        <v>30.393699999999999</v>
      </c>
      <c r="I1031">
        <v>1.17225E-2</v>
      </c>
      <c r="J1031">
        <v>0.98082100000000005</v>
      </c>
      <c r="K1031">
        <v>0</v>
      </c>
      <c r="L1031" t="s">
        <v>42</v>
      </c>
    </row>
    <row r="1032" spans="1:12" x14ac:dyDescent="0.25">
      <c r="A1032" t="s">
        <v>51</v>
      </c>
      <c r="B1032">
        <v>992.39099999999996</v>
      </c>
      <c r="C1032">
        <v>922.98900000000003</v>
      </c>
      <c r="D1032">
        <v>922.93</v>
      </c>
      <c r="E1032">
        <v>905.5</v>
      </c>
      <c r="F1032">
        <v>41.0657</v>
      </c>
      <c r="G1032">
        <v>115.807</v>
      </c>
      <c r="H1032">
        <v>30.786100000000001</v>
      </c>
      <c r="I1032">
        <v>1.11451E-2</v>
      </c>
      <c r="J1032">
        <v>0.99442799999999998</v>
      </c>
      <c r="K1032">
        <v>0</v>
      </c>
      <c r="L1032" t="s">
        <v>42</v>
      </c>
    </row>
    <row r="1033" spans="1:12" x14ac:dyDescent="0.25">
      <c r="A1033" t="s">
        <v>51</v>
      </c>
      <c r="B1033">
        <v>988.21299999999997</v>
      </c>
      <c r="C1033">
        <v>919.61400000000003</v>
      </c>
      <c r="D1033">
        <v>919.55100000000004</v>
      </c>
      <c r="E1033">
        <v>902.20399999999995</v>
      </c>
      <c r="F1033">
        <v>41.243499999999997</v>
      </c>
      <c r="G1033">
        <v>114.669</v>
      </c>
      <c r="H1033">
        <v>30.3809</v>
      </c>
      <c r="I1033">
        <v>1.0883500000000001E-2</v>
      </c>
      <c r="J1033">
        <v>0.99113600000000002</v>
      </c>
      <c r="K1033">
        <v>0</v>
      </c>
      <c r="L1033" t="s">
        <v>42</v>
      </c>
    </row>
    <row r="1034" spans="1:12" x14ac:dyDescent="0.25">
      <c r="A1034" t="s">
        <v>51</v>
      </c>
      <c r="B1034">
        <v>984.26800000000003</v>
      </c>
      <c r="C1034">
        <v>916.36300000000006</v>
      </c>
      <c r="D1034">
        <v>916.30799999999999</v>
      </c>
      <c r="E1034">
        <v>898.98800000000006</v>
      </c>
      <c r="F1034">
        <v>40.619900000000001</v>
      </c>
      <c r="G1034">
        <v>113.38500000000001</v>
      </c>
      <c r="H1034">
        <v>30.3218</v>
      </c>
      <c r="I1034">
        <v>1.0909200000000001E-2</v>
      </c>
      <c r="J1034">
        <v>0.98101700000000003</v>
      </c>
      <c r="K1034">
        <v>0</v>
      </c>
      <c r="L1034" t="s">
        <v>42</v>
      </c>
    </row>
    <row r="1035" spans="1:12" x14ac:dyDescent="0.25">
      <c r="A1035" t="s">
        <v>51</v>
      </c>
      <c r="B1035">
        <v>977.35299999999995</v>
      </c>
      <c r="C1035">
        <v>910.68200000000002</v>
      </c>
      <c r="D1035">
        <v>910.62800000000004</v>
      </c>
      <c r="E1035">
        <v>893.35699999999997</v>
      </c>
      <c r="F1035">
        <v>40.717500000000001</v>
      </c>
      <c r="G1035">
        <v>113.33199999999999</v>
      </c>
      <c r="H1035">
        <v>30.379200000000001</v>
      </c>
      <c r="I1035">
        <v>1.0865700000000001E-2</v>
      </c>
      <c r="J1035">
        <v>0.98101899999999997</v>
      </c>
      <c r="K1035">
        <v>0</v>
      </c>
      <c r="L1035" t="s">
        <v>42</v>
      </c>
    </row>
    <row r="1036" spans="1:12" x14ac:dyDescent="0.25">
      <c r="A1036" t="s">
        <v>51</v>
      </c>
      <c r="B1036">
        <v>986.23400000000004</v>
      </c>
      <c r="C1036">
        <v>918.25800000000004</v>
      </c>
      <c r="D1036">
        <v>918.19799999999998</v>
      </c>
      <c r="E1036">
        <v>900.89300000000003</v>
      </c>
      <c r="F1036">
        <v>40.936599999999999</v>
      </c>
      <c r="G1036">
        <v>115.188</v>
      </c>
      <c r="H1036">
        <v>30.433</v>
      </c>
      <c r="I1036">
        <v>1.1487199999999999E-2</v>
      </c>
      <c r="J1036">
        <v>0.99005600000000005</v>
      </c>
      <c r="K1036">
        <v>0</v>
      </c>
      <c r="L1036" t="s">
        <v>42</v>
      </c>
    </row>
    <row r="1037" spans="1:12" x14ac:dyDescent="0.25">
      <c r="A1037" t="s">
        <v>51</v>
      </c>
      <c r="B1037">
        <v>984.68299999999999</v>
      </c>
      <c r="C1037">
        <v>913.26</v>
      </c>
      <c r="D1037">
        <v>913.20500000000004</v>
      </c>
      <c r="E1037">
        <v>895.88400000000001</v>
      </c>
      <c r="F1037">
        <v>40.589599999999997</v>
      </c>
      <c r="G1037">
        <v>112.96</v>
      </c>
      <c r="H1037">
        <v>30.427099999999999</v>
      </c>
      <c r="I1037">
        <v>1.0920900000000001E-2</v>
      </c>
      <c r="J1037">
        <v>0.98101499999999997</v>
      </c>
      <c r="K1037">
        <v>0</v>
      </c>
      <c r="L1037" t="s">
        <v>42</v>
      </c>
    </row>
    <row r="1038" spans="1:12" x14ac:dyDescent="0.25">
      <c r="A1038" t="s">
        <v>51</v>
      </c>
      <c r="B1038">
        <v>986.18600000000004</v>
      </c>
      <c r="C1038">
        <v>917.83</v>
      </c>
      <c r="D1038">
        <v>917.77599999999995</v>
      </c>
      <c r="E1038">
        <v>900.49099999999999</v>
      </c>
      <c r="F1038">
        <v>41.048200000000001</v>
      </c>
      <c r="G1038">
        <v>114.319</v>
      </c>
      <c r="H1038">
        <v>30.447500000000002</v>
      </c>
      <c r="I1038">
        <v>1.0906000000000001E-2</v>
      </c>
      <c r="J1038">
        <v>0.98101300000000002</v>
      </c>
      <c r="K1038">
        <v>0</v>
      </c>
      <c r="L1038" t="s">
        <v>42</v>
      </c>
    </row>
    <row r="1039" spans="1:12" x14ac:dyDescent="0.25">
      <c r="A1039" t="s">
        <v>51</v>
      </c>
      <c r="B1039">
        <v>993.17100000000005</v>
      </c>
      <c r="C1039">
        <v>924.51300000000003</v>
      </c>
      <c r="D1039">
        <v>924.46</v>
      </c>
      <c r="E1039">
        <v>907.00199999999995</v>
      </c>
      <c r="F1039">
        <v>41.0501</v>
      </c>
      <c r="G1039">
        <v>113.922</v>
      </c>
      <c r="H1039">
        <v>30.8049</v>
      </c>
      <c r="I1039">
        <v>1.2928E-2</v>
      </c>
      <c r="J1039">
        <v>0.98099700000000001</v>
      </c>
      <c r="K1039">
        <v>0</v>
      </c>
      <c r="L1039" t="s">
        <v>42</v>
      </c>
    </row>
    <row r="1040" spans="1:12" x14ac:dyDescent="0.25">
      <c r="A1040" t="s">
        <v>51</v>
      </c>
      <c r="B1040">
        <v>1031.07</v>
      </c>
      <c r="C1040">
        <v>958.76499999999999</v>
      </c>
      <c r="D1040">
        <v>958.68200000000002</v>
      </c>
      <c r="E1040">
        <v>940.63499999999999</v>
      </c>
      <c r="F1040">
        <v>42.796199999999999</v>
      </c>
      <c r="G1040">
        <v>124.752</v>
      </c>
      <c r="H1040">
        <v>31.7698</v>
      </c>
      <c r="I1040">
        <v>1.30875E-2</v>
      </c>
      <c r="J1040">
        <v>0.99511499999999997</v>
      </c>
      <c r="K1040">
        <v>0</v>
      </c>
      <c r="L1040" t="s">
        <v>42</v>
      </c>
    </row>
    <row r="1041" spans="1:12" x14ac:dyDescent="0.25">
      <c r="A1041" t="s">
        <v>51</v>
      </c>
      <c r="B1041">
        <v>998.82600000000002</v>
      </c>
      <c r="C1041">
        <v>928.79100000000005</v>
      </c>
      <c r="D1041">
        <v>928.71900000000005</v>
      </c>
      <c r="E1041">
        <v>911.125</v>
      </c>
      <c r="F1041">
        <v>41.528399999999998</v>
      </c>
      <c r="G1041">
        <v>118.833</v>
      </c>
      <c r="H1041">
        <v>30.714400000000001</v>
      </c>
      <c r="I1041">
        <v>1.14743E-2</v>
      </c>
      <c r="J1041">
        <v>0.98100399999999999</v>
      </c>
      <c r="K1041">
        <v>0</v>
      </c>
      <c r="L1041" t="s">
        <v>42</v>
      </c>
    </row>
    <row r="1042" spans="1:12" x14ac:dyDescent="0.25">
      <c r="A1042" t="s">
        <v>51</v>
      </c>
      <c r="B1042">
        <v>988.58</v>
      </c>
      <c r="C1042">
        <v>917.12900000000002</v>
      </c>
      <c r="D1042">
        <v>917.07600000000002</v>
      </c>
      <c r="E1042">
        <v>899.75900000000001</v>
      </c>
      <c r="F1042">
        <v>40.758600000000001</v>
      </c>
      <c r="G1042">
        <v>113.53400000000001</v>
      </c>
      <c r="H1042">
        <v>30.406500000000001</v>
      </c>
      <c r="I1042">
        <v>1.7200099999999999E-2</v>
      </c>
      <c r="J1042">
        <v>0.98099999999999998</v>
      </c>
      <c r="K1042">
        <v>0</v>
      </c>
      <c r="L1042" t="s">
        <v>42</v>
      </c>
    </row>
    <row r="1043" spans="1:12" x14ac:dyDescent="0.25">
      <c r="A1043" t="s">
        <v>51</v>
      </c>
      <c r="B1043">
        <v>984.45100000000002</v>
      </c>
      <c r="C1043">
        <v>917.17200000000003</v>
      </c>
      <c r="D1043">
        <v>917.11500000000001</v>
      </c>
      <c r="E1043">
        <v>899.80100000000004</v>
      </c>
      <c r="F1043">
        <v>41.048299999999998</v>
      </c>
      <c r="G1043">
        <v>113.866</v>
      </c>
      <c r="H1043">
        <v>30.6464</v>
      </c>
      <c r="I1043">
        <v>1.7856299999999999E-2</v>
      </c>
      <c r="J1043">
        <v>0.99388600000000005</v>
      </c>
      <c r="K1043">
        <v>0</v>
      </c>
      <c r="L1043" t="s">
        <v>42</v>
      </c>
    </row>
    <row r="1044" spans="1:12" x14ac:dyDescent="0.25">
      <c r="A1044" t="s">
        <v>51</v>
      </c>
      <c r="B1044">
        <v>989.07299999999998</v>
      </c>
      <c r="C1044">
        <v>919.85199999999998</v>
      </c>
      <c r="D1044">
        <v>919.79200000000003</v>
      </c>
      <c r="E1044">
        <v>902.50599999999997</v>
      </c>
      <c r="F1044">
        <v>40.612499999999997</v>
      </c>
      <c r="G1044">
        <v>114.012</v>
      </c>
      <c r="H1044">
        <v>30.401900000000001</v>
      </c>
      <c r="I1044">
        <v>1.14112E-2</v>
      </c>
      <c r="J1044">
        <v>0.98097400000000001</v>
      </c>
      <c r="K1044">
        <v>0</v>
      </c>
      <c r="L1044" t="s">
        <v>42</v>
      </c>
    </row>
    <row r="1045" spans="1:12" x14ac:dyDescent="0.25">
      <c r="A1045" t="s">
        <v>51</v>
      </c>
      <c r="B1045">
        <v>988.87199999999996</v>
      </c>
      <c r="C1045">
        <v>918.99099999999999</v>
      </c>
      <c r="D1045">
        <v>918.928</v>
      </c>
      <c r="E1045">
        <v>901.58</v>
      </c>
      <c r="F1045">
        <v>41.693800000000003</v>
      </c>
      <c r="G1045">
        <v>114.339</v>
      </c>
      <c r="H1045">
        <v>30.4316</v>
      </c>
      <c r="I1045">
        <v>1.10288E-2</v>
      </c>
      <c r="J1045">
        <v>0.98098600000000002</v>
      </c>
      <c r="K1045">
        <v>0</v>
      </c>
      <c r="L1045" t="s">
        <v>42</v>
      </c>
    </row>
    <row r="1046" spans="1:12" x14ac:dyDescent="0.25">
      <c r="A1046" t="s">
        <v>51</v>
      </c>
      <c r="B1046">
        <v>994.67600000000004</v>
      </c>
      <c r="C1046">
        <v>923.44399999999996</v>
      </c>
      <c r="D1046">
        <v>923.38099999999997</v>
      </c>
      <c r="E1046">
        <v>905.976</v>
      </c>
      <c r="F1046">
        <v>41.5379</v>
      </c>
      <c r="G1046">
        <v>116.721</v>
      </c>
      <c r="H1046">
        <v>30.6477</v>
      </c>
      <c r="I1046">
        <v>1.1083000000000001E-2</v>
      </c>
      <c r="J1046">
        <v>0.98071399999999997</v>
      </c>
      <c r="K1046">
        <v>0</v>
      </c>
      <c r="L1046" t="s">
        <v>42</v>
      </c>
    </row>
    <row r="1047" spans="1:12" x14ac:dyDescent="0.25">
      <c r="A1047" t="s">
        <v>51</v>
      </c>
      <c r="B1047">
        <v>999.71699999999998</v>
      </c>
      <c r="C1047">
        <v>931.154</v>
      </c>
      <c r="D1047">
        <v>931.09299999999996</v>
      </c>
      <c r="E1047">
        <v>913.553</v>
      </c>
      <c r="F1047">
        <v>41.778599999999997</v>
      </c>
      <c r="G1047">
        <v>116.699</v>
      </c>
      <c r="H1047">
        <v>30.654599999999999</v>
      </c>
      <c r="I1047">
        <v>1.12187E-2</v>
      </c>
      <c r="J1047">
        <v>0.99505999999999994</v>
      </c>
      <c r="K1047">
        <v>0</v>
      </c>
      <c r="L1047" t="s">
        <v>42</v>
      </c>
    </row>
    <row r="1048" spans="1:12" x14ac:dyDescent="0.25">
      <c r="A1048" t="s">
        <v>51</v>
      </c>
      <c r="B1048">
        <v>986.82</v>
      </c>
      <c r="C1048">
        <v>917.25900000000001</v>
      </c>
      <c r="D1048">
        <v>917.20399999999995</v>
      </c>
      <c r="E1048">
        <v>899.88699999999994</v>
      </c>
      <c r="F1048">
        <v>41.453899999999997</v>
      </c>
      <c r="G1048">
        <v>114.735</v>
      </c>
      <c r="H1048">
        <v>30.296399999999998</v>
      </c>
      <c r="I1048">
        <v>1.1596E-2</v>
      </c>
      <c r="J1048">
        <v>0.981016</v>
      </c>
      <c r="K1048">
        <v>0</v>
      </c>
      <c r="L1048" t="s">
        <v>42</v>
      </c>
    </row>
    <row r="1049" spans="1:12" x14ac:dyDescent="0.25">
      <c r="A1049" t="s">
        <v>51</v>
      </c>
      <c r="B1049">
        <v>985.41399999999999</v>
      </c>
      <c r="C1049">
        <v>919.48500000000001</v>
      </c>
      <c r="D1049">
        <v>919.42700000000002</v>
      </c>
      <c r="E1049">
        <v>902.10599999999999</v>
      </c>
      <c r="F1049">
        <v>41.309899999999999</v>
      </c>
      <c r="G1049">
        <v>113.837</v>
      </c>
      <c r="H1049">
        <v>30.299399999999999</v>
      </c>
      <c r="I1049">
        <v>1.1399299999999999E-2</v>
      </c>
      <c r="J1049">
        <v>0.98097800000000002</v>
      </c>
      <c r="K1049">
        <v>0</v>
      </c>
      <c r="L1049" t="s">
        <v>42</v>
      </c>
    </row>
    <row r="1050" spans="1:12" x14ac:dyDescent="0.25">
      <c r="A1050" t="s">
        <v>51</v>
      </c>
      <c r="B1050">
        <v>983.65899999999999</v>
      </c>
      <c r="C1050">
        <v>916.59100000000001</v>
      </c>
      <c r="D1050">
        <v>916.53599999999994</v>
      </c>
      <c r="E1050">
        <v>899.279</v>
      </c>
      <c r="F1050">
        <v>40.896799999999999</v>
      </c>
      <c r="G1050">
        <v>113.51300000000001</v>
      </c>
      <c r="H1050">
        <v>30.518000000000001</v>
      </c>
      <c r="I1050">
        <v>1.45892E-2</v>
      </c>
      <c r="J1050">
        <v>0.98075299999999999</v>
      </c>
      <c r="K1050">
        <v>0</v>
      </c>
      <c r="L1050" t="s">
        <v>42</v>
      </c>
    </row>
    <row r="1051" spans="1:12" x14ac:dyDescent="0.25">
      <c r="A1051" t="s">
        <v>51</v>
      </c>
      <c r="B1051">
        <v>986.00699999999995</v>
      </c>
      <c r="C1051">
        <v>918.68499999999995</v>
      </c>
      <c r="D1051">
        <v>918.63199999999995</v>
      </c>
      <c r="E1051">
        <v>901.35299999999995</v>
      </c>
      <c r="F1051">
        <v>40.603999999999999</v>
      </c>
      <c r="G1051">
        <v>112.69199999999999</v>
      </c>
      <c r="H1051">
        <v>30.381799999999998</v>
      </c>
      <c r="I1051">
        <v>1.67899E-2</v>
      </c>
      <c r="J1051">
        <v>0.98101899999999997</v>
      </c>
      <c r="K1051">
        <v>0</v>
      </c>
      <c r="L1051" t="s">
        <v>42</v>
      </c>
    </row>
    <row r="1052" spans="1:12" x14ac:dyDescent="0.25">
      <c r="A1052" t="s">
        <v>51</v>
      </c>
      <c r="B1052">
        <v>984.803</v>
      </c>
      <c r="C1052">
        <v>918.66600000000005</v>
      </c>
      <c r="D1052">
        <v>918.61</v>
      </c>
      <c r="E1052">
        <v>901.29200000000003</v>
      </c>
      <c r="F1052">
        <v>40.910699999999999</v>
      </c>
      <c r="G1052">
        <v>113.443</v>
      </c>
      <c r="H1052">
        <v>30.4148</v>
      </c>
      <c r="I1052">
        <v>1.30174E-2</v>
      </c>
      <c r="J1052">
        <v>0.98101099999999997</v>
      </c>
      <c r="K1052">
        <v>0</v>
      </c>
      <c r="L1052" t="s">
        <v>42</v>
      </c>
    </row>
    <row r="1053" spans="1:12" x14ac:dyDescent="0.25">
      <c r="A1053" t="s">
        <v>51</v>
      </c>
      <c r="B1053">
        <v>1008.53</v>
      </c>
      <c r="C1053">
        <v>939.31</v>
      </c>
      <c r="D1053">
        <v>939.25599999999997</v>
      </c>
      <c r="E1053">
        <v>921.91099999999994</v>
      </c>
      <c r="F1053">
        <v>40.504399999999997</v>
      </c>
      <c r="G1053">
        <v>115.52200000000001</v>
      </c>
      <c r="H1053">
        <v>30.4727</v>
      </c>
      <c r="I1053">
        <v>1.0858700000000001E-2</v>
      </c>
      <c r="J1053">
        <v>0.981016</v>
      </c>
      <c r="K1053">
        <v>0</v>
      </c>
      <c r="L1053" t="s">
        <v>42</v>
      </c>
    </row>
    <row r="1054" spans="1:12" x14ac:dyDescent="0.25">
      <c r="A1054" t="s">
        <v>51</v>
      </c>
      <c r="B1054">
        <v>1010.43</v>
      </c>
      <c r="C1054">
        <v>941.97400000000005</v>
      </c>
      <c r="D1054">
        <v>941.92200000000003</v>
      </c>
      <c r="E1054">
        <v>924.60199999999998</v>
      </c>
      <c r="F1054">
        <v>40.539499999999997</v>
      </c>
      <c r="G1054">
        <v>115.68600000000001</v>
      </c>
      <c r="H1054">
        <v>30.410599999999999</v>
      </c>
      <c r="I1054">
        <v>1.1693800000000001E-2</v>
      </c>
      <c r="J1054">
        <v>0.98254600000000003</v>
      </c>
      <c r="K1054">
        <v>0</v>
      </c>
      <c r="L1054" t="s">
        <v>42</v>
      </c>
    </row>
    <row r="1055" spans="1:12" x14ac:dyDescent="0.25">
      <c r="A1055" t="s">
        <v>51</v>
      </c>
      <c r="B1055">
        <v>985.24599999999998</v>
      </c>
      <c r="C1055">
        <v>918.69799999999998</v>
      </c>
      <c r="D1055">
        <v>918.64099999999996</v>
      </c>
      <c r="E1055">
        <v>901.37900000000002</v>
      </c>
      <c r="F1055">
        <v>40.957299999999996</v>
      </c>
      <c r="G1055">
        <v>113.739</v>
      </c>
      <c r="H1055">
        <v>30.520499999999998</v>
      </c>
      <c r="I1055">
        <v>1.10905E-2</v>
      </c>
      <c r="J1055">
        <v>0.98101899999999997</v>
      </c>
      <c r="K1055">
        <v>0</v>
      </c>
      <c r="L1055" t="s">
        <v>42</v>
      </c>
    </row>
    <row r="1056" spans="1:12" x14ac:dyDescent="0.25">
      <c r="A1056" t="s">
        <v>51</v>
      </c>
      <c r="B1056">
        <v>980.529</v>
      </c>
      <c r="C1056">
        <v>911.60199999999998</v>
      </c>
      <c r="D1056">
        <v>911.55100000000004</v>
      </c>
      <c r="E1056">
        <v>894.29600000000005</v>
      </c>
      <c r="F1056">
        <v>40.632199999999997</v>
      </c>
      <c r="G1056">
        <v>112.892</v>
      </c>
      <c r="H1056">
        <v>30.363499999999998</v>
      </c>
      <c r="I1056">
        <v>1.53233E-2</v>
      </c>
      <c r="J1056">
        <v>0.98101899999999997</v>
      </c>
      <c r="K1056">
        <v>0</v>
      </c>
      <c r="L1056" t="s">
        <v>42</v>
      </c>
    </row>
    <row r="1057" spans="1:25" x14ac:dyDescent="0.25">
      <c r="A1057" t="s">
        <v>51</v>
      </c>
      <c r="B1057">
        <v>1003.84</v>
      </c>
      <c r="C1057">
        <v>937.20699999999999</v>
      </c>
      <c r="D1057">
        <v>937.149</v>
      </c>
      <c r="E1057">
        <v>919.75800000000004</v>
      </c>
      <c r="F1057">
        <v>41.152900000000002</v>
      </c>
      <c r="G1057">
        <v>115.80800000000001</v>
      </c>
      <c r="H1057">
        <v>30.453900000000001</v>
      </c>
      <c r="I1057">
        <v>1.4017699999999999E-2</v>
      </c>
      <c r="J1057">
        <v>0.98094300000000001</v>
      </c>
      <c r="K1057">
        <v>0</v>
      </c>
      <c r="L1057" t="s">
        <v>42</v>
      </c>
    </row>
    <row r="1058" spans="1:25" x14ac:dyDescent="0.25">
      <c r="A1058" t="s">
        <v>51</v>
      </c>
      <c r="B1058">
        <v>986.61699999999996</v>
      </c>
      <c r="C1058">
        <v>920.22900000000004</v>
      </c>
      <c r="D1058">
        <v>920.17399999999998</v>
      </c>
      <c r="E1058">
        <v>902.83399999999995</v>
      </c>
      <c r="F1058">
        <v>41.110900000000001</v>
      </c>
      <c r="G1058">
        <v>113.88</v>
      </c>
      <c r="H1058">
        <v>30.408100000000001</v>
      </c>
      <c r="I1058">
        <v>1.1066599999999999E-2</v>
      </c>
      <c r="J1058">
        <v>0.98100799999999999</v>
      </c>
      <c r="K1058">
        <v>0</v>
      </c>
      <c r="L1058" t="s">
        <v>42</v>
      </c>
    </row>
    <row r="1059" spans="1:25" x14ac:dyDescent="0.25">
      <c r="A1059" t="s">
        <v>51</v>
      </c>
      <c r="B1059">
        <v>985.60400000000004</v>
      </c>
      <c r="C1059">
        <v>918.71799999999996</v>
      </c>
      <c r="D1059">
        <v>918.66200000000003</v>
      </c>
      <c r="E1059">
        <v>901.29100000000005</v>
      </c>
      <c r="F1059">
        <v>40.719000000000001</v>
      </c>
      <c r="G1059">
        <v>112.964</v>
      </c>
      <c r="H1059">
        <v>30.449400000000001</v>
      </c>
      <c r="I1059">
        <v>1.40302E-2</v>
      </c>
      <c r="J1059">
        <v>0.98100100000000001</v>
      </c>
      <c r="K1059">
        <v>0</v>
      </c>
      <c r="L1059" t="s">
        <v>42</v>
      </c>
    </row>
    <row r="1060" spans="1:25" x14ac:dyDescent="0.25">
      <c r="A1060" t="s">
        <v>51</v>
      </c>
      <c r="B1060">
        <v>985.447</v>
      </c>
      <c r="C1060">
        <v>918.07100000000003</v>
      </c>
      <c r="D1060">
        <v>918.01199999999994</v>
      </c>
      <c r="E1060">
        <v>900.58299999999997</v>
      </c>
      <c r="F1060">
        <v>41.131399999999999</v>
      </c>
      <c r="G1060">
        <v>113.881</v>
      </c>
      <c r="H1060">
        <v>30.386399999999998</v>
      </c>
      <c r="I1060">
        <v>1.2968500000000001E-2</v>
      </c>
      <c r="J1060">
        <v>0.98100699999999996</v>
      </c>
      <c r="K1060">
        <v>0</v>
      </c>
      <c r="L1060" t="s">
        <v>42</v>
      </c>
    </row>
    <row r="1061" spans="1:25" x14ac:dyDescent="0.25">
      <c r="A1061" t="s">
        <v>51</v>
      </c>
      <c r="B1061">
        <v>981.74400000000003</v>
      </c>
      <c r="C1061">
        <v>915.59500000000003</v>
      </c>
      <c r="D1061">
        <v>915.52200000000005</v>
      </c>
      <c r="E1061">
        <v>898.20600000000002</v>
      </c>
      <c r="F1061">
        <v>40.870600000000003</v>
      </c>
      <c r="G1061">
        <v>113.956</v>
      </c>
      <c r="H1061">
        <v>30.4101</v>
      </c>
      <c r="I1061">
        <v>1.1953E-2</v>
      </c>
      <c r="J1061">
        <v>0.98861600000000005</v>
      </c>
      <c r="K1061">
        <v>0</v>
      </c>
      <c r="L1061" t="s">
        <v>42</v>
      </c>
    </row>
    <row r="1062" spans="1:25" x14ac:dyDescent="0.25">
      <c r="A1062" t="s">
        <v>51</v>
      </c>
      <c r="B1062">
        <v>983.52300000000002</v>
      </c>
      <c r="C1062">
        <v>917.327</v>
      </c>
      <c r="D1062">
        <v>917.26900000000001</v>
      </c>
      <c r="E1062">
        <v>899.96500000000003</v>
      </c>
      <c r="F1062">
        <v>40.773099999999999</v>
      </c>
      <c r="G1062">
        <v>113.44199999999999</v>
      </c>
      <c r="H1062">
        <v>30.483899999999998</v>
      </c>
      <c r="I1062">
        <v>1.10621E-2</v>
      </c>
      <c r="J1062">
        <v>0.981016</v>
      </c>
      <c r="K1062">
        <v>0</v>
      </c>
      <c r="L1062" t="s">
        <v>42</v>
      </c>
    </row>
    <row r="1063" spans="1:25" x14ac:dyDescent="0.25">
      <c r="A1063" t="s">
        <v>51</v>
      </c>
      <c r="B1063">
        <v>983.16899999999998</v>
      </c>
      <c r="C1063">
        <v>916.89099999999996</v>
      </c>
      <c r="D1063">
        <v>916.78399999999999</v>
      </c>
      <c r="E1063">
        <v>899.51</v>
      </c>
      <c r="F1063">
        <v>41.097000000000001</v>
      </c>
      <c r="G1063">
        <v>114.374</v>
      </c>
      <c r="H1063">
        <v>30.4542</v>
      </c>
      <c r="I1063">
        <v>1.19507E-2</v>
      </c>
      <c r="J1063">
        <v>0.98101799999999995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51</v>
      </c>
      <c r="B1064">
        <v>986.00099999999998</v>
      </c>
      <c r="C1064">
        <v>919.53300000000002</v>
      </c>
      <c r="D1064">
        <v>919.47400000000005</v>
      </c>
      <c r="E1064">
        <v>902.17</v>
      </c>
      <c r="F1064">
        <v>41.277999999999999</v>
      </c>
      <c r="G1064">
        <v>113.83499999999999</v>
      </c>
      <c r="H1064">
        <v>30.447500000000002</v>
      </c>
      <c r="I1064">
        <v>1.1114799999999999E-2</v>
      </c>
      <c r="J1064">
        <v>0.98101899999999997</v>
      </c>
      <c r="K1064">
        <v>0</v>
      </c>
      <c r="L1064" t="s">
        <v>42</v>
      </c>
      <c r="R1064">
        <f>AVERAGE(B1015:B1064)</f>
        <v>989.78707999999983</v>
      </c>
      <c r="S1064">
        <f>AVERAGE(C1015:C1064)</f>
        <v>921.35105999999996</v>
      </c>
      <c r="U1064">
        <f>_xlfn.VAR.P(B1015:B1064)</f>
        <v>83.35006639359986</v>
      </c>
      <c r="V1064">
        <f>_xlfn.VAR.P(C1015:C1064)</f>
        <v>71.832428456399938</v>
      </c>
      <c r="X1064">
        <f>1.96*SQRT(U1064)/50</f>
        <v>0.35788132952567009</v>
      </c>
      <c r="Y1064">
        <f>1.96*SQRT(V1064)/50</f>
        <v>0.33223573387467276</v>
      </c>
    </row>
    <row r="1065" spans="1:25" x14ac:dyDescent="0.25">
      <c r="A1065" t="s">
        <v>51</v>
      </c>
      <c r="B1065">
        <v>49655.693899999998</v>
      </c>
      <c r="C1065" t="s">
        <v>36</v>
      </c>
    </row>
    <row r="1066" spans="1:25" x14ac:dyDescent="0.25">
      <c r="A1066" t="s">
        <v>70</v>
      </c>
      <c r="B1066">
        <v>847.29499999999996</v>
      </c>
      <c r="C1066">
        <v>839.45500000000004</v>
      </c>
      <c r="D1066">
        <v>839.40300000000002</v>
      </c>
      <c r="E1066">
        <v>822.18299999999999</v>
      </c>
      <c r="F1066">
        <v>40.804699999999997</v>
      </c>
      <c r="G1066">
        <v>0</v>
      </c>
      <c r="H1066">
        <v>30.0624</v>
      </c>
      <c r="I1066">
        <v>1.0856899999999999E-2</v>
      </c>
      <c r="J1066">
        <v>0.98101899999999997</v>
      </c>
      <c r="K1066">
        <v>0</v>
      </c>
      <c r="L1066" t="s">
        <v>42</v>
      </c>
    </row>
    <row r="1067" spans="1:25" x14ac:dyDescent="0.25">
      <c r="A1067" t="s">
        <v>70</v>
      </c>
      <c r="B1067">
        <v>842.995</v>
      </c>
      <c r="C1067">
        <v>835.50699999999995</v>
      </c>
      <c r="D1067">
        <v>835.45399999999995</v>
      </c>
      <c r="E1067">
        <v>818.21900000000005</v>
      </c>
      <c r="F1067">
        <v>40.952100000000002</v>
      </c>
      <c r="G1067">
        <v>0</v>
      </c>
      <c r="H1067">
        <v>30.213200000000001</v>
      </c>
      <c r="I1067">
        <v>1.4013899999999999E-2</v>
      </c>
      <c r="J1067">
        <v>0.98096099999999997</v>
      </c>
      <c r="K1067">
        <v>0</v>
      </c>
      <c r="L1067" t="s">
        <v>42</v>
      </c>
    </row>
    <row r="1068" spans="1:25" x14ac:dyDescent="0.25">
      <c r="A1068" t="s">
        <v>70</v>
      </c>
      <c r="B1068">
        <v>838.99900000000002</v>
      </c>
      <c r="C1068">
        <v>831.57799999999997</v>
      </c>
      <c r="D1068">
        <v>831.52700000000004</v>
      </c>
      <c r="E1068">
        <v>814.27200000000005</v>
      </c>
      <c r="F1068">
        <v>40.908099999999997</v>
      </c>
      <c r="G1068">
        <v>0</v>
      </c>
      <c r="H1068">
        <v>30.119599999999998</v>
      </c>
      <c r="I1068">
        <v>1.0988299999999999E-2</v>
      </c>
      <c r="J1068">
        <v>0.98101899999999997</v>
      </c>
      <c r="K1068">
        <v>0</v>
      </c>
      <c r="L1068" t="s">
        <v>42</v>
      </c>
    </row>
    <row r="1069" spans="1:25" x14ac:dyDescent="0.25">
      <c r="A1069" t="s">
        <v>70</v>
      </c>
      <c r="B1069">
        <v>840.33399999999995</v>
      </c>
      <c r="C1069">
        <v>833.08500000000004</v>
      </c>
      <c r="D1069">
        <v>833.03800000000001</v>
      </c>
      <c r="E1069">
        <v>815.85299999999995</v>
      </c>
      <c r="F1069">
        <v>40.637999999999998</v>
      </c>
      <c r="G1069">
        <v>0</v>
      </c>
      <c r="H1069">
        <v>30.182400000000001</v>
      </c>
      <c r="I1069">
        <v>1.1593900000000001E-2</v>
      </c>
      <c r="J1069">
        <v>0.98097299999999998</v>
      </c>
      <c r="K1069">
        <v>0</v>
      </c>
      <c r="L1069" t="s">
        <v>42</v>
      </c>
    </row>
    <row r="1070" spans="1:25" x14ac:dyDescent="0.25">
      <c r="A1070" t="s">
        <v>70</v>
      </c>
      <c r="B1070">
        <v>844.71199999999999</v>
      </c>
      <c r="C1070">
        <v>837.24900000000002</v>
      </c>
      <c r="D1070">
        <v>837.19899999999996</v>
      </c>
      <c r="E1070">
        <v>819.96400000000006</v>
      </c>
      <c r="F1070">
        <v>41.060400000000001</v>
      </c>
      <c r="G1070">
        <v>0</v>
      </c>
      <c r="H1070">
        <v>30.1935</v>
      </c>
      <c r="I1070">
        <v>1.1511499999999999E-2</v>
      </c>
      <c r="J1070">
        <v>0.99191399999999996</v>
      </c>
      <c r="K1070">
        <v>0</v>
      </c>
      <c r="L1070" t="s">
        <v>42</v>
      </c>
    </row>
    <row r="1071" spans="1:25" x14ac:dyDescent="0.25">
      <c r="A1071" t="s">
        <v>70</v>
      </c>
      <c r="B1071">
        <v>843.16800000000001</v>
      </c>
      <c r="C1071">
        <v>835.27499999999998</v>
      </c>
      <c r="D1071">
        <v>835.22500000000002</v>
      </c>
      <c r="E1071">
        <v>818.00300000000004</v>
      </c>
      <c r="F1071">
        <v>40.589399999999998</v>
      </c>
      <c r="G1071">
        <v>0</v>
      </c>
      <c r="H1071">
        <v>30.323599999999999</v>
      </c>
      <c r="I1071">
        <v>1.10647E-2</v>
      </c>
      <c r="J1071">
        <v>0.98101899999999997</v>
      </c>
      <c r="K1071">
        <v>0</v>
      </c>
      <c r="L1071" t="s">
        <v>42</v>
      </c>
    </row>
    <row r="1072" spans="1:25" x14ac:dyDescent="0.25">
      <c r="A1072" t="s">
        <v>70</v>
      </c>
      <c r="B1072">
        <v>841.27700000000004</v>
      </c>
      <c r="C1072">
        <v>833.48699999999997</v>
      </c>
      <c r="D1072">
        <v>833.44299999999998</v>
      </c>
      <c r="E1072">
        <v>816.202</v>
      </c>
      <c r="F1072">
        <v>40.617699999999999</v>
      </c>
      <c r="G1072">
        <v>0</v>
      </c>
      <c r="H1072">
        <v>30.021599999999999</v>
      </c>
      <c r="I1072">
        <v>1.10075E-2</v>
      </c>
      <c r="J1072">
        <v>0.98100399999999999</v>
      </c>
      <c r="K1072">
        <v>0</v>
      </c>
      <c r="L1072" t="s">
        <v>42</v>
      </c>
    </row>
    <row r="1073" spans="1:12" x14ac:dyDescent="0.25">
      <c r="A1073" t="s">
        <v>70</v>
      </c>
      <c r="B1073">
        <v>841.39599999999996</v>
      </c>
      <c r="C1073">
        <v>833.61400000000003</v>
      </c>
      <c r="D1073">
        <v>833.55899999999997</v>
      </c>
      <c r="E1073">
        <v>816.27499999999998</v>
      </c>
      <c r="F1073">
        <v>41.008099999999999</v>
      </c>
      <c r="G1073">
        <v>0</v>
      </c>
      <c r="H1073">
        <v>30.1418</v>
      </c>
      <c r="I1073">
        <v>1.1747499999999999E-2</v>
      </c>
      <c r="J1073">
        <v>0.980993</v>
      </c>
      <c r="K1073">
        <v>0</v>
      </c>
      <c r="L1073" t="s">
        <v>42</v>
      </c>
    </row>
    <row r="1074" spans="1:12" x14ac:dyDescent="0.25">
      <c r="A1074" t="s">
        <v>70</v>
      </c>
      <c r="B1074">
        <v>842.07299999999998</v>
      </c>
      <c r="C1074">
        <v>834.60500000000002</v>
      </c>
      <c r="D1074">
        <v>834.55799999999999</v>
      </c>
      <c r="E1074">
        <v>817.33199999999999</v>
      </c>
      <c r="F1074">
        <v>40.6248</v>
      </c>
      <c r="G1074">
        <v>0</v>
      </c>
      <c r="H1074">
        <v>30.174900000000001</v>
      </c>
      <c r="I1074">
        <v>1.31269E-2</v>
      </c>
      <c r="J1074">
        <v>0.98100900000000002</v>
      </c>
      <c r="K1074">
        <v>0</v>
      </c>
      <c r="L1074" t="s">
        <v>42</v>
      </c>
    </row>
    <row r="1075" spans="1:12" x14ac:dyDescent="0.25">
      <c r="A1075" t="s">
        <v>70</v>
      </c>
      <c r="B1075">
        <v>841.46500000000003</v>
      </c>
      <c r="C1075">
        <v>833.68299999999999</v>
      </c>
      <c r="D1075">
        <v>833.64</v>
      </c>
      <c r="E1075">
        <v>816.41499999999996</v>
      </c>
      <c r="F1075">
        <v>40.563899999999997</v>
      </c>
      <c r="G1075">
        <v>0</v>
      </c>
      <c r="H1075">
        <v>30.166899999999998</v>
      </c>
      <c r="I1075">
        <v>1.1349100000000001E-2</v>
      </c>
      <c r="J1075">
        <v>0.98099800000000004</v>
      </c>
      <c r="K1075">
        <v>0</v>
      </c>
      <c r="L1075" t="s">
        <v>42</v>
      </c>
    </row>
    <row r="1076" spans="1:12" x14ac:dyDescent="0.25">
      <c r="A1076" t="s">
        <v>70</v>
      </c>
      <c r="B1076">
        <v>844.72799999999995</v>
      </c>
      <c r="C1076">
        <v>837.46400000000006</v>
      </c>
      <c r="D1076">
        <v>837.41700000000003</v>
      </c>
      <c r="E1076">
        <v>820.072</v>
      </c>
      <c r="F1076">
        <v>41.2117</v>
      </c>
      <c r="G1076">
        <v>0</v>
      </c>
      <c r="H1076">
        <v>30.172599999999999</v>
      </c>
      <c r="I1076">
        <v>1.1189599999999999E-2</v>
      </c>
      <c r="J1076">
        <v>0.98100200000000004</v>
      </c>
      <c r="K1076">
        <v>0</v>
      </c>
      <c r="L1076" t="s">
        <v>42</v>
      </c>
    </row>
    <row r="1077" spans="1:12" x14ac:dyDescent="0.25">
      <c r="A1077" t="s">
        <v>70</v>
      </c>
      <c r="B1077">
        <v>847.62599999999998</v>
      </c>
      <c r="C1077">
        <v>840.00900000000001</v>
      </c>
      <c r="D1077">
        <v>839.95500000000004</v>
      </c>
      <c r="E1077">
        <v>822.68799999999999</v>
      </c>
      <c r="F1077">
        <v>41.1937</v>
      </c>
      <c r="G1077">
        <v>0</v>
      </c>
      <c r="H1077">
        <v>30.280999999999999</v>
      </c>
      <c r="I1077">
        <v>1.08681E-2</v>
      </c>
      <c r="J1077">
        <v>0.99259900000000001</v>
      </c>
      <c r="K1077">
        <v>0</v>
      </c>
      <c r="L1077" t="s">
        <v>42</v>
      </c>
    </row>
    <row r="1078" spans="1:12" x14ac:dyDescent="0.25">
      <c r="A1078" t="s">
        <v>70</v>
      </c>
      <c r="B1078">
        <v>840.40899999999999</v>
      </c>
      <c r="C1078">
        <v>833.18799999999999</v>
      </c>
      <c r="D1078">
        <v>833.13900000000001</v>
      </c>
      <c r="E1078">
        <v>815.87300000000005</v>
      </c>
      <c r="F1078">
        <v>40.797899999999998</v>
      </c>
      <c r="G1078">
        <v>0</v>
      </c>
      <c r="H1078">
        <v>30.209599999999998</v>
      </c>
      <c r="I1078">
        <v>1.3063099999999999E-2</v>
      </c>
      <c r="J1078">
        <v>0.98101899999999997</v>
      </c>
      <c r="K1078">
        <v>0</v>
      </c>
      <c r="L1078" t="s">
        <v>42</v>
      </c>
    </row>
    <row r="1079" spans="1:12" x14ac:dyDescent="0.25">
      <c r="A1079" t="s">
        <v>70</v>
      </c>
      <c r="B1079">
        <v>844.40899999999999</v>
      </c>
      <c r="C1079">
        <v>837.20100000000002</v>
      </c>
      <c r="D1079">
        <v>837.15300000000002</v>
      </c>
      <c r="E1079">
        <v>819.87699999999995</v>
      </c>
      <c r="F1079">
        <v>41.191099999999999</v>
      </c>
      <c r="G1079">
        <v>0</v>
      </c>
      <c r="H1079">
        <v>30.305499999999999</v>
      </c>
      <c r="I1079">
        <v>1.08597E-2</v>
      </c>
      <c r="J1079">
        <v>0.98099599999999998</v>
      </c>
      <c r="K1079">
        <v>0</v>
      </c>
      <c r="L1079" t="s">
        <v>42</v>
      </c>
    </row>
    <row r="1080" spans="1:12" x14ac:dyDescent="0.25">
      <c r="A1080" t="s">
        <v>70</v>
      </c>
      <c r="B1080">
        <v>839.73199999999997</v>
      </c>
      <c r="C1080">
        <v>832.29499999999996</v>
      </c>
      <c r="D1080">
        <v>832.25</v>
      </c>
      <c r="E1080">
        <v>814.99199999999996</v>
      </c>
      <c r="F1080">
        <v>40.544699999999999</v>
      </c>
      <c r="G1080">
        <v>0</v>
      </c>
      <c r="H1080">
        <v>30.086300000000001</v>
      </c>
      <c r="I1080">
        <v>1.7788700000000001E-2</v>
      </c>
      <c r="J1080">
        <v>0.98096799999999995</v>
      </c>
      <c r="K1080">
        <v>0</v>
      </c>
      <c r="L1080" t="s">
        <v>42</v>
      </c>
    </row>
    <row r="1081" spans="1:12" x14ac:dyDescent="0.25">
      <c r="A1081" t="s">
        <v>70</v>
      </c>
      <c r="B1081">
        <v>839.22299999999996</v>
      </c>
      <c r="C1081">
        <v>831.98699999999997</v>
      </c>
      <c r="D1081">
        <v>831.94299999999998</v>
      </c>
      <c r="E1081">
        <v>814.75</v>
      </c>
      <c r="F1081">
        <v>40.617800000000003</v>
      </c>
      <c r="G1081">
        <v>0</v>
      </c>
      <c r="H1081">
        <v>30.229700000000001</v>
      </c>
      <c r="I1081">
        <v>1.1442799999999999E-2</v>
      </c>
      <c r="J1081">
        <v>0.98101899999999997</v>
      </c>
      <c r="K1081">
        <v>0</v>
      </c>
      <c r="L1081" t="s">
        <v>42</v>
      </c>
    </row>
    <row r="1082" spans="1:12" x14ac:dyDescent="0.25">
      <c r="A1082" t="s">
        <v>70</v>
      </c>
      <c r="B1082">
        <v>843.36900000000003</v>
      </c>
      <c r="C1082">
        <v>836.04499999999996</v>
      </c>
      <c r="D1082">
        <v>835.99300000000005</v>
      </c>
      <c r="E1082">
        <v>818.71799999999996</v>
      </c>
      <c r="F1082">
        <v>40.798000000000002</v>
      </c>
      <c r="G1082">
        <v>0</v>
      </c>
      <c r="H1082">
        <v>30.269500000000001</v>
      </c>
      <c r="I1082">
        <v>2.1707500000000001E-2</v>
      </c>
      <c r="J1082">
        <v>0.980985</v>
      </c>
      <c r="K1082">
        <v>0</v>
      </c>
      <c r="L1082" t="s">
        <v>42</v>
      </c>
    </row>
    <row r="1083" spans="1:12" x14ac:dyDescent="0.25">
      <c r="A1083" t="s">
        <v>70</v>
      </c>
      <c r="B1083">
        <v>840.43200000000002</v>
      </c>
      <c r="C1083">
        <v>833.029</v>
      </c>
      <c r="D1083">
        <v>832.97799999999995</v>
      </c>
      <c r="E1083">
        <v>815.80799999999999</v>
      </c>
      <c r="F1083">
        <v>40.8842</v>
      </c>
      <c r="G1083">
        <v>0</v>
      </c>
      <c r="H1083">
        <v>30.305900000000001</v>
      </c>
      <c r="I1083">
        <v>2.09978E-2</v>
      </c>
      <c r="J1083">
        <v>0.98101799999999995</v>
      </c>
      <c r="K1083">
        <v>0</v>
      </c>
      <c r="L1083" t="s">
        <v>42</v>
      </c>
    </row>
    <row r="1084" spans="1:12" x14ac:dyDescent="0.25">
      <c r="A1084" t="s">
        <v>70</v>
      </c>
      <c r="B1084">
        <v>837.88199999999995</v>
      </c>
      <c r="C1084">
        <v>830.66499999999996</v>
      </c>
      <c r="D1084">
        <v>830.61900000000003</v>
      </c>
      <c r="E1084">
        <v>813.44200000000001</v>
      </c>
      <c r="F1084">
        <v>40.341700000000003</v>
      </c>
      <c r="G1084">
        <v>0</v>
      </c>
      <c r="H1084">
        <v>30.241700000000002</v>
      </c>
      <c r="I1084">
        <v>1.60906E-2</v>
      </c>
      <c r="J1084">
        <v>0.99505600000000005</v>
      </c>
      <c r="K1084">
        <v>0</v>
      </c>
      <c r="L1084" t="s">
        <v>42</v>
      </c>
    </row>
    <row r="1085" spans="1:12" x14ac:dyDescent="0.25">
      <c r="A1085" t="s">
        <v>70</v>
      </c>
      <c r="B1085">
        <v>838.74400000000003</v>
      </c>
      <c r="C1085">
        <v>831.32899999999995</v>
      </c>
      <c r="D1085">
        <v>831.28200000000004</v>
      </c>
      <c r="E1085">
        <v>814.05200000000002</v>
      </c>
      <c r="F1085">
        <v>40.5627</v>
      </c>
      <c r="G1085">
        <v>0</v>
      </c>
      <c r="H1085">
        <v>30.184200000000001</v>
      </c>
      <c r="I1085">
        <v>1.2041899999999999E-2</v>
      </c>
      <c r="J1085">
        <v>0.98099700000000001</v>
      </c>
      <c r="K1085">
        <v>0</v>
      </c>
      <c r="L1085" t="s">
        <v>42</v>
      </c>
    </row>
    <row r="1086" spans="1:12" x14ac:dyDescent="0.25">
      <c r="A1086" t="s">
        <v>70</v>
      </c>
      <c r="B1086">
        <v>841.60199999999998</v>
      </c>
      <c r="C1086">
        <v>834.33600000000001</v>
      </c>
      <c r="D1086">
        <v>834.28499999999997</v>
      </c>
      <c r="E1086">
        <v>816.83199999999999</v>
      </c>
      <c r="F1086">
        <v>40.665900000000001</v>
      </c>
      <c r="G1086">
        <v>0</v>
      </c>
      <c r="H1086">
        <v>30.2943</v>
      </c>
      <c r="I1086">
        <v>1.12186E-2</v>
      </c>
      <c r="J1086">
        <v>0.98101899999999997</v>
      </c>
      <c r="K1086">
        <v>0</v>
      </c>
      <c r="L1086" t="s">
        <v>42</v>
      </c>
    </row>
    <row r="1087" spans="1:12" x14ac:dyDescent="0.25">
      <c r="A1087" t="s">
        <v>70</v>
      </c>
      <c r="B1087">
        <v>844.36599999999999</v>
      </c>
      <c r="C1087">
        <v>836.83799999999997</v>
      </c>
      <c r="D1087">
        <v>836.78800000000001</v>
      </c>
      <c r="E1087">
        <v>819.59100000000001</v>
      </c>
      <c r="F1087">
        <v>40.64</v>
      </c>
      <c r="G1087">
        <v>0</v>
      </c>
      <c r="H1087">
        <v>30.377500000000001</v>
      </c>
      <c r="I1087">
        <v>1.3332399999999999E-2</v>
      </c>
      <c r="J1087">
        <v>0.98835899999999999</v>
      </c>
      <c r="K1087">
        <v>0</v>
      </c>
      <c r="L1087" t="s">
        <v>42</v>
      </c>
    </row>
    <row r="1088" spans="1:12" x14ac:dyDescent="0.25">
      <c r="A1088" t="s">
        <v>70</v>
      </c>
      <c r="B1088">
        <v>840.00699999999995</v>
      </c>
      <c r="C1088">
        <v>832.07799999999997</v>
      </c>
      <c r="D1088">
        <v>832.03300000000002</v>
      </c>
      <c r="E1088">
        <v>814.81500000000005</v>
      </c>
      <c r="F1088">
        <v>40.527200000000001</v>
      </c>
      <c r="G1088">
        <v>0</v>
      </c>
      <c r="H1088">
        <v>30.204499999999999</v>
      </c>
      <c r="I1088">
        <v>1.0873799999999999E-2</v>
      </c>
      <c r="J1088">
        <v>0.98101400000000005</v>
      </c>
      <c r="K1088">
        <v>0</v>
      </c>
      <c r="L1088" t="s">
        <v>42</v>
      </c>
    </row>
    <row r="1089" spans="1:12" x14ac:dyDescent="0.25">
      <c r="A1089" t="s">
        <v>70</v>
      </c>
      <c r="B1089">
        <v>842.50699999999995</v>
      </c>
      <c r="C1089">
        <v>834.75199999999995</v>
      </c>
      <c r="D1089">
        <v>834.70399999999995</v>
      </c>
      <c r="E1089">
        <v>817.4</v>
      </c>
      <c r="F1089">
        <v>41.181600000000003</v>
      </c>
      <c r="G1089">
        <v>0</v>
      </c>
      <c r="H1089">
        <v>30.2698</v>
      </c>
      <c r="I1089">
        <v>1.1768799999999999E-2</v>
      </c>
      <c r="J1089">
        <v>0.98101499999999997</v>
      </c>
      <c r="K1089">
        <v>0</v>
      </c>
      <c r="L1089" t="s">
        <v>42</v>
      </c>
    </row>
    <row r="1090" spans="1:12" x14ac:dyDescent="0.25">
      <c r="A1090" t="s">
        <v>70</v>
      </c>
      <c r="B1090">
        <v>839.03</v>
      </c>
      <c r="C1090">
        <v>831.16899999999998</v>
      </c>
      <c r="D1090">
        <v>831.12400000000002</v>
      </c>
      <c r="E1090">
        <v>813.80600000000004</v>
      </c>
      <c r="F1090">
        <v>40.357999999999997</v>
      </c>
      <c r="G1090">
        <v>0</v>
      </c>
      <c r="H1090">
        <v>30.276199999999999</v>
      </c>
      <c r="I1090">
        <v>1.14076E-2</v>
      </c>
      <c r="J1090">
        <v>0.98101300000000002</v>
      </c>
      <c r="K1090">
        <v>0</v>
      </c>
      <c r="L1090" t="s">
        <v>42</v>
      </c>
    </row>
    <row r="1091" spans="1:12" x14ac:dyDescent="0.25">
      <c r="A1091" t="s">
        <v>70</v>
      </c>
      <c r="B1091">
        <v>841.76400000000001</v>
      </c>
      <c r="C1091">
        <v>834.31899999999996</v>
      </c>
      <c r="D1091">
        <v>834.26800000000003</v>
      </c>
      <c r="E1091">
        <v>816.995</v>
      </c>
      <c r="F1091">
        <v>40.556399999999996</v>
      </c>
      <c r="G1091">
        <v>0</v>
      </c>
      <c r="H1091">
        <v>30.1816</v>
      </c>
      <c r="I1091">
        <v>1.0857800000000001E-2</v>
      </c>
      <c r="J1091">
        <v>0.98088799999999998</v>
      </c>
      <c r="K1091">
        <v>0</v>
      </c>
      <c r="L1091" t="s">
        <v>42</v>
      </c>
    </row>
    <row r="1092" spans="1:12" x14ac:dyDescent="0.25">
      <c r="A1092" t="s">
        <v>70</v>
      </c>
      <c r="B1092">
        <v>843.06200000000001</v>
      </c>
      <c r="C1092">
        <v>835.82600000000002</v>
      </c>
      <c r="D1092">
        <v>835.78200000000004</v>
      </c>
      <c r="E1092">
        <v>818.59799999999996</v>
      </c>
      <c r="F1092">
        <v>40.448</v>
      </c>
      <c r="G1092">
        <v>0</v>
      </c>
      <c r="H1092">
        <v>30.077300000000001</v>
      </c>
      <c r="I1092">
        <v>1.7013E-2</v>
      </c>
      <c r="J1092">
        <v>0.98094000000000003</v>
      </c>
      <c r="K1092">
        <v>0</v>
      </c>
      <c r="L1092" t="s">
        <v>42</v>
      </c>
    </row>
    <row r="1093" spans="1:12" x14ac:dyDescent="0.25">
      <c r="A1093" t="s">
        <v>70</v>
      </c>
      <c r="B1093">
        <v>843.20299999999997</v>
      </c>
      <c r="C1093">
        <v>835.98900000000003</v>
      </c>
      <c r="D1093">
        <v>835.93899999999996</v>
      </c>
      <c r="E1093">
        <v>818.71900000000005</v>
      </c>
      <c r="F1093">
        <v>40.776299999999999</v>
      </c>
      <c r="G1093">
        <v>0</v>
      </c>
      <c r="H1093">
        <v>30.1965</v>
      </c>
      <c r="I1093">
        <v>1.18339E-2</v>
      </c>
      <c r="J1093">
        <v>0.98101799999999995</v>
      </c>
      <c r="K1093">
        <v>0</v>
      </c>
      <c r="L1093" t="s">
        <v>42</v>
      </c>
    </row>
    <row r="1094" spans="1:12" x14ac:dyDescent="0.25">
      <c r="A1094" t="s">
        <v>70</v>
      </c>
      <c r="B1094">
        <v>844.21600000000001</v>
      </c>
      <c r="C1094">
        <v>836.85500000000002</v>
      </c>
      <c r="D1094">
        <v>836.80399999999997</v>
      </c>
      <c r="E1094">
        <v>819.41499999999996</v>
      </c>
      <c r="F1094">
        <v>41.192700000000002</v>
      </c>
      <c r="G1094">
        <v>0</v>
      </c>
      <c r="H1094">
        <v>30.2699</v>
      </c>
      <c r="I1094">
        <v>2.5000399999999999E-2</v>
      </c>
      <c r="J1094">
        <v>0.98080400000000001</v>
      </c>
      <c r="K1094">
        <v>0</v>
      </c>
      <c r="L1094" t="s">
        <v>42</v>
      </c>
    </row>
    <row r="1095" spans="1:12" x14ac:dyDescent="0.25">
      <c r="A1095" t="s">
        <v>70</v>
      </c>
      <c r="B1095">
        <v>841.66</v>
      </c>
      <c r="C1095">
        <v>834.33600000000001</v>
      </c>
      <c r="D1095">
        <v>834.28899999999999</v>
      </c>
      <c r="E1095">
        <v>817.03499999999997</v>
      </c>
      <c r="F1095">
        <v>40.918500000000002</v>
      </c>
      <c r="G1095">
        <v>0</v>
      </c>
      <c r="H1095">
        <v>30.252600000000001</v>
      </c>
      <c r="I1095">
        <v>1.0858E-2</v>
      </c>
      <c r="J1095">
        <v>0.98101000000000005</v>
      </c>
      <c r="K1095">
        <v>0</v>
      </c>
      <c r="L1095" t="s">
        <v>42</v>
      </c>
    </row>
    <row r="1096" spans="1:12" x14ac:dyDescent="0.25">
      <c r="A1096" t="s">
        <v>70</v>
      </c>
      <c r="B1096">
        <v>846.98900000000003</v>
      </c>
      <c r="C1096">
        <v>839.78899999999999</v>
      </c>
      <c r="D1096">
        <v>839.73800000000006</v>
      </c>
      <c r="E1096">
        <v>822.39200000000005</v>
      </c>
      <c r="F1096">
        <v>40.657699999999998</v>
      </c>
      <c r="G1096">
        <v>0</v>
      </c>
      <c r="H1096">
        <v>30.239100000000001</v>
      </c>
      <c r="I1096">
        <v>1.1819E-2</v>
      </c>
      <c r="J1096">
        <v>0.99382899999999996</v>
      </c>
      <c r="K1096">
        <v>0</v>
      </c>
      <c r="L1096" t="s">
        <v>42</v>
      </c>
    </row>
    <row r="1097" spans="1:12" x14ac:dyDescent="0.25">
      <c r="A1097" t="s">
        <v>70</v>
      </c>
      <c r="B1097">
        <v>842.76800000000003</v>
      </c>
      <c r="C1097">
        <v>835.47500000000002</v>
      </c>
      <c r="D1097">
        <v>835.42700000000002</v>
      </c>
      <c r="E1097">
        <v>818.18600000000004</v>
      </c>
      <c r="F1097">
        <v>40.6828</v>
      </c>
      <c r="G1097">
        <v>0</v>
      </c>
      <c r="H1097">
        <v>30.247</v>
      </c>
      <c r="I1097">
        <v>1.10422E-2</v>
      </c>
      <c r="J1097">
        <v>0.98101700000000003</v>
      </c>
      <c r="K1097">
        <v>0</v>
      </c>
      <c r="L1097" t="s">
        <v>42</v>
      </c>
    </row>
    <row r="1098" spans="1:12" x14ac:dyDescent="0.25">
      <c r="A1098" t="s">
        <v>70</v>
      </c>
      <c r="B1098">
        <v>841.90700000000004</v>
      </c>
      <c r="C1098">
        <v>834.40899999999999</v>
      </c>
      <c r="D1098">
        <v>834.35400000000004</v>
      </c>
      <c r="E1098">
        <v>817.07299999999998</v>
      </c>
      <c r="F1098">
        <v>40.756799999999998</v>
      </c>
      <c r="G1098">
        <v>0</v>
      </c>
      <c r="H1098">
        <v>30.2925</v>
      </c>
      <c r="I1098">
        <v>1.22512E-2</v>
      </c>
      <c r="J1098">
        <v>0.98083299999999995</v>
      </c>
      <c r="K1098">
        <v>0</v>
      </c>
      <c r="L1098" t="s">
        <v>42</v>
      </c>
    </row>
    <row r="1099" spans="1:12" x14ac:dyDescent="0.25">
      <c r="A1099" t="s">
        <v>70</v>
      </c>
      <c r="B1099">
        <v>846.03599999999994</v>
      </c>
      <c r="C1099">
        <v>838.33699999999999</v>
      </c>
      <c r="D1099">
        <v>838.28599999999994</v>
      </c>
      <c r="E1099">
        <v>820.96299999999997</v>
      </c>
      <c r="F1099">
        <v>40.975499999999997</v>
      </c>
      <c r="G1099">
        <v>0</v>
      </c>
      <c r="H1099">
        <v>30.4253</v>
      </c>
      <c r="I1099">
        <v>1.6566600000000001E-2</v>
      </c>
      <c r="J1099">
        <v>0.99238999999999999</v>
      </c>
      <c r="K1099">
        <v>0</v>
      </c>
      <c r="L1099" t="s">
        <v>42</v>
      </c>
    </row>
    <row r="1100" spans="1:12" x14ac:dyDescent="0.25">
      <c r="A1100" t="s">
        <v>70</v>
      </c>
      <c r="B1100">
        <v>855.40899999999999</v>
      </c>
      <c r="C1100">
        <v>847.49699999999996</v>
      </c>
      <c r="D1100">
        <v>847.44500000000005</v>
      </c>
      <c r="E1100">
        <v>830.02599999999995</v>
      </c>
      <c r="F1100">
        <v>41.616100000000003</v>
      </c>
      <c r="G1100">
        <v>0</v>
      </c>
      <c r="H1100">
        <v>30.479199999999999</v>
      </c>
      <c r="I1100">
        <v>1.08699E-2</v>
      </c>
      <c r="J1100">
        <v>0.98100799999999999</v>
      </c>
      <c r="K1100">
        <v>0</v>
      </c>
      <c r="L1100" t="s">
        <v>42</v>
      </c>
    </row>
    <row r="1101" spans="1:12" x14ac:dyDescent="0.25">
      <c r="A1101" t="s">
        <v>70</v>
      </c>
      <c r="B1101">
        <v>842.43299999999999</v>
      </c>
      <c r="C1101">
        <v>835.11599999999999</v>
      </c>
      <c r="D1101">
        <v>835.06399999999996</v>
      </c>
      <c r="E1101">
        <v>817.78399999999999</v>
      </c>
      <c r="F1101">
        <v>40.8887</v>
      </c>
      <c r="G1101">
        <v>0</v>
      </c>
      <c r="H1101">
        <v>30.351400000000002</v>
      </c>
      <c r="I1101">
        <v>1.0883800000000001E-2</v>
      </c>
      <c r="J1101">
        <v>0.98100699999999996</v>
      </c>
      <c r="K1101">
        <v>0</v>
      </c>
      <c r="L1101" t="s">
        <v>42</v>
      </c>
    </row>
    <row r="1102" spans="1:12" x14ac:dyDescent="0.25">
      <c r="A1102" t="s">
        <v>70</v>
      </c>
      <c r="B1102">
        <v>842.75199999999995</v>
      </c>
      <c r="C1102">
        <v>835.149</v>
      </c>
      <c r="D1102">
        <v>835.09699999999998</v>
      </c>
      <c r="E1102">
        <v>817.85900000000004</v>
      </c>
      <c r="F1102">
        <v>40.7057</v>
      </c>
      <c r="G1102">
        <v>0</v>
      </c>
      <c r="H1102">
        <v>30.236499999999999</v>
      </c>
      <c r="I1102">
        <v>1.25849E-2</v>
      </c>
      <c r="J1102">
        <v>0.981012</v>
      </c>
      <c r="K1102">
        <v>0</v>
      </c>
      <c r="L1102" t="s">
        <v>42</v>
      </c>
    </row>
    <row r="1103" spans="1:12" x14ac:dyDescent="0.25">
      <c r="A1103" t="s">
        <v>70</v>
      </c>
      <c r="B1103">
        <v>846.63</v>
      </c>
      <c r="C1103">
        <v>838.79600000000005</v>
      </c>
      <c r="D1103">
        <v>838.74900000000002</v>
      </c>
      <c r="E1103">
        <v>821.44399999999996</v>
      </c>
      <c r="F1103">
        <v>41.257100000000001</v>
      </c>
      <c r="G1103">
        <v>0</v>
      </c>
      <c r="H1103">
        <v>30.328800000000001</v>
      </c>
      <c r="I1103">
        <v>1.2626200000000001E-2</v>
      </c>
      <c r="J1103">
        <v>0.99471799999999999</v>
      </c>
      <c r="K1103">
        <v>0</v>
      </c>
      <c r="L1103" t="s">
        <v>42</v>
      </c>
    </row>
    <row r="1104" spans="1:12" x14ac:dyDescent="0.25">
      <c r="A1104" t="s">
        <v>70</v>
      </c>
      <c r="B1104">
        <v>848.11300000000006</v>
      </c>
      <c r="C1104">
        <v>840.73</v>
      </c>
      <c r="D1104">
        <v>840.68</v>
      </c>
      <c r="E1104">
        <v>823.31299999999999</v>
      </c>
      <c r="F1104">
        <v>41.4193</v>
      </c>
      <c r="G1104">
        <v>0</v>
      </c>
      <c r="H1104">
        <v>30.264700000000001</v>
      </c>
      <c r="I1104">
        <v>1.53137E-2</v>
      </c>
      <c r="J1104">
        <v>0.98099800000000004</v>
      </c>
      <c r="K1104">
        <v>0</v>
      </c>
      <c r="L1104" t="s">
        <v>42</v>
      </c>
    </row>
    <row r="1105" spans="1:25" x14ac:dyDescent="0.25">
      <c r="A1105" t="s">
        <v>70</v>
      </c>
      <c r="B1105">
        <v>846.28599999999994</v>
      </c>
      <c r="C1105">
        <v>838.64099999999996</v>
      </c>
      <c r="D1105">
        <v>838.58699999999999</v>
      </c>
      <c r="E1105">
        <v>821.34299999999996</v>
      </c>
      <c r="F1105">
        <v>40.843499999999999</v>
      </c>
      <c r="G1105">
        <v>0</v>
      </c>
      <c r="H1105">
        <v>30.283100000000001</v>
      </c>
      <c r="I1105">
        <v>1.1084800000000001E-2</v>
      </c>
      <c r="J1105">
        <v>0.98101899999999997</v>
      </c>
      <c r="K1105">
        <v>0</v>
      </c>
      <c r="L1105" t="s">
        <v>42</v>
      </c>
    </row>
    <row r="1106" spans="1:25" x14ac:dyDescent="0.25">
      <c r="A1106" t="s">
        <v>70</v>
      </c>
      <c r="B1106">
        <v>846.80600000000004</v>
      </c>
      <c r="C1106">
        <v>839.48800000000006</v>
      </c>
      <c r="D1106">
        <v>839.43600000000004</v>
      </c>
      <c r="E1106">
        <v>822.09699999999998</v>
      </c>
      <c r="F1106">
        <v>40.640099999999997</v>
      </c>
      <c r="G1106">
        <v>0</v>
      </c>
      <c r="H1106">
        <v>30.3566</v>
      </c>
      <c r="I1106">
        <v>1.08897E-2</v>
      </c>
      <c r="J1106">
        <v>0.98101799999999995</v>
      </c>
      <c r="K1106">
        <v>0</v>
      </c>
      <c r="L1106" t="s">
        <v>42</v>
      </c>
    </row>
    <row r="1107" spans="1:25" x14ac:dyDescent="0.25">
      <c r="A1107" t="s">
        <v>70</v>
      </c>
      <c r="B1107">
        <v>858.28700000000003</v>
      </c>
      <c r="C1107">
        <v>850.404</v>
      </c>
      <c r="D1107">
        <v>850.34799999999996</v>
      </c>
      <c r="E1107">
        <v>832.79399999999998</v>
      </c>
      <c r="F1107">
        <v>41.610900000000001</v>
      </c>
      <c r="G1107">
        <v>0</v>
      </c>
      <c r="H1107">
        <v>31.039300000000001</v>
      </c>
      <c r="I1107">
        <v>1.48354E-2</v>
      </c>
      <c r="J1107">
        <v>0.98100799999999999</v>
      </c>
      <c r="K1107">
        <v>0</v>
      </c>
      <c r="L1107" t="s">
        <v>42</v>
      </c>
    </row>
    <row r="1108" spans="1:25" x14ac:dyDescent="0.25">
      <c r="A1108" t="s">
        <v>70</v>
      </c>
      <c r="B1108">
        <v>854.64800000000002</v>
      </c>
      <c r="C1108">
        <v>847.31700000000001</v>
      </c>
      <c r="D1108">
        <v>847.24</v>
      </c>
      <c r="E1108">
        <v>829.755</v>
      </c>
      <c r="F1108">
        <v>42.398499999999999</v>
      </c>
      <c r="G1108">
        <v>0</v>
      </c>
      <c r="H1108">
        <v>30.6172</v>
      </c>
      <c r="I1108">
        <v>1.14348E-2</v>
      </c>
      <c r="J1108">
        <v>0.98101799999999995</v>
      </c>
      <c r="K1108">
        <v>0</v>
      </c>
      <c r="L1108" t="s">
        <v>42</v>
      </c>
    </row>
    <row r="1109" spans="1:25" x14ac:dyDescent="0.25">
      <c r="A1109" t="s">
        <v>70</v>
      </c>
      <c r="B1109">
        <v>846.38300000000004</v>
      </c>
      <c r="C1109">
        <v>839.048</v>
      </c>
      <c r="D1109">
        <v>838.99300000000005</v>
      </c>
      <c r="E1109">
        <v>821.76800000000003</v>
      </c>
      <c r="F1109">
        <v>40.810600000000001</v>
      </c>
      <c r="G1109">
        <v>0</v>
      </c>
      <c r="H1109">
        <v>30.348600000000001</v>
      </c>
      <c r="I1109">
        <v>1.33604E-2</v>
      </c>
      <c r="J1109">
        <v>0.98100799999999999</v>
      </c>
      <c r="K1109">
        <v>0</v>
      </c>
      <c r="L1109" t="s">
        <v>42</v>
      </c>
    </row>
    <row r="1110" spans="1:25" x14ac:dyDescent="0.25">
      <c r="A1110" t="s">
        <v>70</v>
      </c>
      <c r="B1110">
        <v>841.30100000000004</v>
      </c>
      <c r="C1110">
        <v>833.9</v>
      </c>
      <c r="D1110">
        <v>833.85199999999998</v>
      </c>
      <c r="E1110">
        <v>816.41499999999996</v>
      </c>
      <c r="F1110">
        <v>40.585500000000003</v>
      </c>
      <c r="G1110">
        <v>0</v>
      </c>
      <c r="H1110">
        <v>30.166399999999999</v>
      </c>
      <c r="I1110">
        <v>1.0918000000000001E-2</v>
      </c>
      <c r="J1110">
        <v>0.98100200000000004</v>
      </c>
      <c r="K1110">
        <v>0</v>
      </c>
      <c r="L1110" t="s">
        <v>42</v>
      </c>
    </row>
    <row r="1111" spans="1:25" x14ac:dyDescent="0.25">
      <c r="A1111" t="s">
        <v>70</v>
      </c>
      <c r="B1111">
        <v>848.52700000000004</v>
      </c>
      <c r="C1111">
        <v>841.22500000000002</v>
      </c>
      <c r="D1111">
        <v>841.17100000000005</v>
      </c>
      <c r="E1111">
        <v>823.88</v>
      </c>
      <c r="F1111">
        <v>41.088500000000003</v>
      </c>
      <c r="G1111">
        <v>0</v>
      </c>
      <c r="H1111">
        <v>30.273299999999999</v>
      </c>
      <c r="I1111">
        <v>1.0877400000000001E-2</v>
      </c>
      <c r="J1111">
        <v>0.99451800000000001</v>
      </c>
      <c r="K1111">
        <v>0</v>
      </c>
      <c r="L1111" t="s">
        <v>42</v>
      </c>
    </row>
    <row r="1112" spans="1:25" x14ac:dyDescent="0.25">
      <c r="A1112" t="s">
        <v>70</v>
      </c>
      <c r="B1112">
        <v>842.99099999999999</v>
      </c>
      <c r="C1112">
        <v>835.73099999999999</v>
      </c>
      <c r="D1112">
        <v>835.67899999999997</v>
      </c>
      <c r="E1112">
        <v>818.22699999999998</v>
      </c>
      <c r="F1112">
        <v>40.762999999999998</v>
      </c>
      <c r="G1112">
        <v>0</v>
      </c>
      <c r="H1112">
        <v>30.228400000000001</v>
      </c>
      <c r="I1112">
        <v>1.08874E-2</v>
      </c>
      <c r="J1112">
        <v>0.98101799999999995</v>
      </c>
      <c r="K1112">
        <v>0</v>
      </c>
      <c r="L1112" t="s">
        <v>42</v>
      </c>
    </row>
    <row r="1113" spans="1:25" x14ac:dyDescent="0.25">
      <c r="A1113" t="s">
        <v>70</v>
      </c>
      <c r="B1113">
        <v>841.91399999999999</v>
      </c>
      <c r="C1113">
        <v>834.46900000000005</v>
      </c>
      <c r="D1113">
        <v>834.42499999999995</v>
      </c>
      <c r="E1113">
        <v>817.17600000000004</v>
      </c>
      <c r="F1113">
        <v>40.502899999999997</v>
      </c>
      <c r="G1113">
        <v>0</v>
      </c>
      <c r="H1113">
        <v>30.4544</v>
      </c>
      <c r="I1113">
        <v>1.1055799999999999E-2</v>
      </c>
      <c r="J1113">
        <v>0.99491200000000002</v>
      </c>
      <c r="K1113">
        <v>0</v>
      </c>
      <c r="L1113" t="s">
        <v>42</v>
      </c>
    </row>
    <row r="1114" spans="1:25" x14ac:dyDescent="0.25">
      <c r="A1114" t="s">
        <v>70</v>
      </c>
      <c r="B1114">
        <v>854.26199999999994</v>
      </c>
      <c r="C1114">
        <v>846.67700000000002</v>
      </c>
      <c r="D1114">
        <v>846.61900000000003</v>
      </c>
      <c r="E1114">
        <v>829.27599999999995</v>
      </c>
      <c r="F1114">
        <v>41.351100000000002</v>
      </c>
      <c r="G1114">
        <v>0</v>
      </c>
      <c r="H1114">
        <v>30.5001</v>
      </c>
      <c r="I1114">
        <v>1.10946E-2</v>
      </c>
      <c r="J1114">
        <v>0.98101499999999997</v>
      </c>
      <c r="K1114">
        <v>0</v>
      </c>
      <c r="L1114" t="s">
        <v>42</v>
      </c>
    </row>
    <row r="1115" spans="1:25" x14ac:dyDescent="0.25">
      <c r="A1115" t="s">
        <v>70</v>
      </c>
      <c r="B1115">
        <v>847.56100000000004</v>
      </c>
      <c r="C1115">
        <v>840.13800000000003</v>
      </c>
      <c r="D1115">
        <v>840.077</v>
      </c>
      <c r="E1115">
        <v>822.65499999999997</v>
      </c>
      <c r="F1115">
        <v>41.477600000000002</v>
      </c>
      <c r="G1115">
        <v>0</v>
      </c>
      <c r="H1115">
        <v>30.374700000000001</v>
      </c>
      <c r="I1115">
        <v>1.2976400000000001E-2</v>
      </c>
      <c r="J1115">
        <v>0.98101300000000002</v>
      </c>
      <c r="K1115">
        <v>0</v>
      </c>
      <c r="L1115" t="s">
        <v>42</v>
      </c>
    </row>
    <row r="1116" spans="1:25" x14ac:dyDescent="0.25">
      <c r="A1116" t="s">
        <v>70</v>
      </c>
      <c r="B1116">
        <v>844.03200000000004</v>
      </c>
      <c r="C1116">
        <v>836.78099999999995</v>
      </c>
      <c r="D1116">
        <v>836.72799999999995</v>
      </c>
      <c r="E1116">
        <v>819.423</v>
      </c>
      <c r="F1116">
        <v>41.002699999999997</v>
      </c>
      <c r="G1116">
        <v>0</v>
      </c>
      <c r="H1116">
        <v>30.3917</v>
      </c>
      <c r="I1116">
        <v>1.11764E-2</v>
      </c>
      <c r="J1116">
        <v>0.98099899999999995</v>
      </c>
      <c r="K1116">
        <v>0</v>
      </c>
      <c r="L1116" t="s">
        <v>42</v>
      </c>
    </row>
    <row r="1117" spans="1:25" x14ac:dyDescent="0.25">
      <c r="A1117" t="s">
        <v>70</v>
      </c>
      <c r="B1117">
        <v>847.95399999999995</v>
      </c>
      <c r="C1117">
        <v>840.495</v>
      </c>
      <c r="D1117">
        <v>840.44299999999998</v>
      </c>
      <c r="E1117">
        <v>823.18600000000004</v>
      </c>
      <c r="F1117">
        <v>41.404200000000003</v>
      </c>
      <c r="G1117">
        <v>0</v>
      </c>
      <c r="H1117">
        <v>30.264700000000001</v>
      </c>
      <c r="I1117">
        <v>2.9038499999999998E-2</v>
      </c>
      <c r="J1117">
        <v>0.98099499999999995</v>
      </c>
      <c r="K1117">
        <v>0</v>
      </c>
      <c r="L1117" t="s">
        <v>42</v>
      </c>
    </row>
    <row r="1118" spans="1:25" x14ac:dyDescent="0.25">
      <c r="A1118" t="s">
        <v>70</v>
      </c>
      <c r="B1118">
        <v>845.62599999999998</v>
      </c>
      <c r="C1118">
        <v>838.40499999999997</v>
      </c>
      <c r="D1118">
        <v>838.34900000000005</v>
      </c>
      <c r="E1118">
        <v>821.14200000000005</v>
      </c>
      <c r="F1118">
        <v>40.7742</v>
      </c>
      <c r="G1118">
        <v>0</v>
      </c>
      <c r="H1118">
        <v>30.352</v>
      </c>
      <c r="I1118">
        <v>1.32806E-2</v>
      </c>
      <c r="J1118">
        <v>0.98090900000000003</v>
      </c>
      <c r="K1118">
        <v>0</v>
      </c>
      <c r="L1118" t="s">
        <v>42</v>
      </c>
    </row>
    <row r="1119" spans="1:25" x14ac:dyDescent="0.25">
      <c r="A1119" t="s">
        <v>70</v>
      </c>
      <c r="B1119">
        <v>846.31600000000003</v>
      </c>
      <c r="C1119">
        <v>838.61699999999996</v>
      </c>
      <c r="D1119">
        <v>838.56200000000001</v>
      </c>
      <c r="E1119">
        <v>821.33299999999997</v>
      </c>
      <c r="F1119">
        <v>41.143799999999999</v>
      </c>
      <c r="G1119">
        <v>0</v>
      </c>
      <c r="H1119">
        <v>30.159800000000001</v>
      </c>
      <c r="I1119">
        <v>1.0866900000000001E-2</v>
      </c>
      <c r="J1119">
        <v>0.98101499999999997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70</v>
      </c>
      <c r="B1120">
        <v>842.81200000000001</v>
      </c>
      <c r="C1120">
        <v>834.97199999999998</v>
      </c>
      <c r="D1120">
        <v>834.92600000000004</v>
      </c>
      <c r="E1120">
        <v>817.70100000000002</v>
      </c>
      <c r="F1120">
        <v>40.523099999999999</v>
      </c>
      <c r="G1120">
        <v>0</v>
      </c>
      <c r="H1120">
        <v>30.204999999999998</v>
      </c>
      <c r="I1120">
        <v>1.0866199999999999E-2</v>
      </c>
      <c r="J1120">
        <v>0.98060899999999995</v>
      </c>
      <c r="K1120">
        <v>0</v>
      </c>
      <c r="L1120" t="s">
        <v>42</v>
      </c>
      <c r="R1120">
        <f>AVERAGE(B1071:B1120)</f>
        <v>844.32186000000002</v>
      </c>
      <c r="S1120">
        <f>AVERAGE(C1071:C1120)</f>
        <v>836.8395999999999</v>
      </c>
      <c r="U1120">
        <f>_xlfn.VAR.P(B1071:B1120)</f>
        <v>18.32121656040005</v>
      </c>
      <c r="V1120">
        <f>_xlfn.VAR.P(C1071:C1120)</f>
        <v>18.028978560000059</v>
      </c>
      <c r="X1120">
        <f>1.96*SQRT(U1120)/50</f>
        <v>0.1677888977714948</v>
      </c>
      <c r="Y1120">
        <f>1.96*SQRT(V1120)/50</f>
        <v>0.16644533521381275</v>
      </c>
    </row>
    <row r="1121" spans="1:15" x14ac:dyDescent="0.25">
      <c r="A1121" t="s">
        <v>70</v>
      </c>
      <c r="B1121">
        <v>42366.203600000001</v>
      </c>
      <c r="C1121" t="s">
        <v>36</v>
      </c>
    </row>
    <row r="1122" spans="1:15" x14ac:dyDescent="0.25">
      <c r="A1122" t="s">
        <v>154</v>
      </c>
      <c r="B1122">
        <v>1107.94</v>
      </c>
      <c r="C1122">
        <v>1039.08</v>
      </c>
      <c r="D1122">
        <v>1039.01</v>
      </c>
      <c r="E1122">
        <v>1020.31</v>
      </c>
      <c r="F1122">
        <v>43.472799999999999</v>
      </c>
      <c r="G1122">
        <v>141.959</v>
      </c>
      <c r="H1122">
        <v>32.390900000000002</v>
      </c>
      <c r="I1122">
        <v>25.240200000000002</v>
      </c>
      <c r="J1122">
        <v>58.067100000000003</v>
      </c>
      <c r="K1122">
        <v>817.274</v>
      </c>
      <c r="L1122">
        <v>1.7116099999999999E-3</v>
      </c>
      <c r="M1122">
        <v>0.99357300000000004</v>
      </c>
      <c r="N1122">
        <v>0</v>
      </c>
      <c r="O1122" t="s">
        <v>42</v>
      </c>
    </row>
    <row r="1123" spans="1:15" x14ac:dyDescent="0.25">
      <c r="A1123" t="s">
        <v>154</v>
      </c>
      <c r="B1123">
        <v>1083.76</v>
      </c>
      <c r="C1123">
        <v>1014.61</v>
      </c>
      <c r="D1123">
        <v>1014.55</v>
      </c>
      <c r="E1123">
        <v>996.03899999999999</v>
      </c>
      <c r="F1123">
        <v>43.096200000000003</v>
      </c>
      <c r="G1123">
        <v>138.21100000000001</v>
      </c>
      <c r="H1123">
        <v>30.9071</v>
      </c>
      <c r="I1123">
        <v>24.591799999999999</v>
      </c>
      <c r="J1123">
        <v>56.724699999999999</v>
      </c>
      <c r="K1123">
        <v>797.26499999999999</v>
      </c>
      <c r="L1123">
        <v>1.10803E-2</v>
      </c>
      <c r="M1123">
        <v>0.98101899999999997</v>
      </c>
      <c r="N1123">
        <v>0</v>
      </c>
      <c r="O1123" t="s">
        <v>42</v>
      </c>
    </row>
    <row r="1124" spans="1:15" x14ac:dyDescent="0.25">
      <c r="A1124" t="s">
        <v>154</v>
      </c>
      <c r="B1124">
        <v>1105.6099999999999</v>
      </c>
      <c r="C1124">
        <v>1038.33</v>
      </c>
      <c r="D1124">
        <v>1038.28</v>
      </c>
      <c r="E1124">
        <v>1019.76</v>
      </c>
      <c r="F1124">
        <v>43.322400000000002</v>
      </c>
      <c r="G1124">
        <v>138.29400000000001</v>
      </c>
      <c r="H1124">
        <v>30.5991</v>
      </c>
      <c r="I1124">
        <v>24.520900000000001</v>
      </c>
      <c r="J1124">
        <v>57.032600000000002</v>
      </c>
      <c r="K1124">
        <v>820.62800000000004</v>
      </c>
      <c r="L1124">
        <v>1.08796E-2</v>
      </c>
      <c r="M1124">
        <v>0.99504700000000001</v>
      </c>
      <c r="N1124">
        <v>0</v>
      </c>
      <c r="O1124" t="s">
        <v>42</v>
      </c>
    </row>
    <row r="1125" spans="1:15" x14ac:dyDescent="0.25">
      <c r="A1125" t="s">
        <v>154</v>
      </c>
      <c r="B1125">
        <v>1091.5</v>
      </c>
      <c r="C1125">
        <v>1025.28</v>
      </c>
      <c r="D1125">
        <v>1025.22</v>
      </c>
      <c r="E1125">
        <v>1006.71</v>
      </c>
      <c r="F1125">
        <v>42.992400000000004</v>
      </c>
      <c r="G1125">
        <v>137.82900000000001</v>
      </c>
      <c r="H1125">
        <v>30.679200000000002</v>
      </c>
      <c r="I1125">
        <v>24.5443</v>
      </c>
      <c r="J1125">
        <v>56.501399999999997</v>
      </c>
      <c r="K1125">
        <v>808.38400000000001</v>
      </c>
      <c r="L1125">
        <v>1.14298E-2</v>
      </c>
      <c r="M1125">
        <v>0.981012</v>
      </c>
      <c r="N1125">
        <v>0</v>
      </c>
      <c r="O1125" t="s">
        <v>42</v>
      </c>
    </row>
    <row r="1126" spans="1:15" x14ac:dyDescent="0.25">
      <c r="A1126" t="s">
        <v>154</v>
      </c>
      <c r="B1126">
        <v>1096.99</v>
      </c>
      <c r="C1126">
        <v>1031.44</v>
      </c>
      <c r="D1126">
        <v>1031.3900000000001</v>
      </c>
      <c r="E1126">
        <v>1012.89</v>
      </c>
      <c r="F1126">
        <v>43.155299999999997</v>
      </c>
      <c r="G1126">
        <v>137.58199999999999</v>
      </c>
      <c r="H1126">
        <v>30.711500000000001</v>
      </c>
      <c r="I1126">
        <v>24.680299999999999</v>
      </c>
      <c r="J1126">
        <v>56.354900000000001</v>
      </c>
      <c r="K1126">
        <v>814.721</v>
      </c>
      <c r="L1126">
        <v>1.59299E-2</v>
      </c>
      <c r="M1126">
        <v>0.98101300000000002</v>
      </c>
      <c r="N1126">
        <v>0</v>
      </c>
      <c r="O1126" t="s">
        <v>42</v>
      </c>
    </row>
    <row r="1127" spans="1:15" x14ac:dyDescent="0.25">
      <c r="A1127" t="s">
        <v>154</v>
      </c>
      <c r="B1127">
        <v>1102.1500000000001</v>
      </c>
      <c r="C1127">
        <v>1034.21</v>
      </c>
      <c r="D1127">
        <v>1034.1500000000001</v>
      </c>
      <c r="E1127">
        <v>1015.34</v>
      </c>
      <c r="F1127">
        <v>43.076300000000003</v>
      </c>
      <c r="G1127">
        <v>138.14500000000001</v>
      </c>
      <c r="H1127">
        <v>30.795300000000001</v>
      </c>
      <c r="I1127">
        <v>24.2195</v>
      </c>
      <c r="J1127">
        <v>57.002400000000002</v>
      </c>
      <c r="K1127">
        <v>816.56</v>
      </c>
      <c r="L1127">
        <v>1.10635E-2</v>
      </c>
      <c r="M1127">
        <v>0.98431000000000002</v>
      </c>
      <c r="N1127">
        <v>0</v>
      </c>
      <c r="O1127" t="s">
        <v>42</v>
      </c>
    </row>
    <row r="1128" spans="1:15" x14ac:dyDescent="0.25">
      <c r="A1128" t="s">
        <v>154</v>
      </c>
      <c r="B1128">
        <v>1153.3699999999999</v>
      </c>
      <c r="C1128">
        <v>1083.07</v>
      </c>
      <c r="D1128">
        <v>1082.96</v>
      </c>
      <c r="E1128">
        <v>1061.8900000000001</v>
      </c>
      <c r="F1128">
        <v>46.3812</v>
      </c>
      <c r="G1128">
        <v>151.96100000000001</v>
      </c>
      <c r="H1128">
        <v>32.476199999999999</v>
      </c>
      <c r="I1128">
        <v>25.3657</v>
      </c>
      <c r="J1128">
        <v>67.135599999999997</v>
      </c>
      <c r="K1128">
        <v>844.92700000000002</v>
      </c>
      <c r="L1128">
        <v>1.72322E-2</v>
      </c>
      <c r="M1128">
        <v>0.99446800000000002</v>
      </c>
      <c r="N1128">
        <v>0</v>
      </c>
      <c r="O1128" t="s">
        <v>42</v>
      </c>
    </row>
    <row r="1129" spans="1:15" x14ac:dyDescent="0.25">
      <c r="A1129" t="s">
        <v>154</v>
      </c>
      <c r="B1129">
        <v>1170.8399999999999</v>
      </c>
      <c r="C1129">
        <v>1097.05</v>
      </c>
      <c r="D1129">
        <v>1096.94</v>
      </c>
      <c r="E1129">
        <v>1075.8699999999999</v>
      </c>
      <c r="F1129">
        <v>46.281199999999998</v>
      </c>
      <c r="G1129">
        <v>152.315</v>
      </c>
      <c r="H1129">
        <v>32.367800000000003</v>
      </c>
      <c r="I1129">
        <v>25.657399999999999</v>
      </c>
      <c r="J1129">
        <v>66.756699999999995</v>
      </c>
      <c r="K1129">
        <v>858.62199999999996</v>
      </c>
      <c r="L1129">
        <v>1.2205499999999999E-2</v>
      </c>
      <c r="M1129">
        <v>0.98100100000000001</v>
      </c>
      <c r="N1129">
        <v>0</v>
      </c>
      <c r="O1129" t="s">
        <v>42</v>
      </c>
    </row>
    <row r="1130" spans="1:15" x14ac:dyDescent="0.25">
      <c r="A1130" t="s">
        <v>154</v>
      </c>
      <c r="B1130">
        <v>1150.1099999999999</v>
      </c>
      <c r="C1130">
        <v>1078.3599999999999</v>
      </c>
      <c r="D1130">
        <v>1078.28</v>
      </c>
      <c r="E1130">
        <v>1058.3800000000001</v>
      </c>
      <c r="F1130">
        <v>44.734699999999997</v>
      </c>
      <c r="G1130">
        <v>146.13</v>
      </c>
      <c r="H1130">
        <v>31.694400000000002</v>
      </c>
      <c r="I1130">
        <v>25.323899999999998</v>
      </c>
      <c r="J1130">
        <v>62.259099999999997</v>
      </c>
      <c r="K1130">
        <v>849.59</v>
      </c>
      <c r="L1130">
        <v>1.22928E-2</v>
      </c>
      <c r="M1130">
        <v>0.99511499999999997</v>
      </c>
      <c r="N1130">
        <v>0</v>
      </c>
      <c r="O1130" t="s">
        <v>42</v>
      </c>
    </row>
    <row r="1131" spans="1:15" x14ac:dyDescent="0.25">
      <c r="A1131" t="s">
        <v>154</v>
      </c>
      <c r="B1131">
        <v>1102</v>
      </c>
      <c r="C1131">
        <v>1032.46</v>
      </c>
      <c r="D1131">
        <v>1032.4000000000001</v>
      </c>
      <c r="E1131">
        <v>1013.86</v>
      </c>
      <c r="F1131">
        <v>43.310499999999998</v>
      </c>
      <c r="G1131">
        <v>139.77099999999999</v>
      </c>
      <c r="H1131">
        <v>31.042000000000002</v>
      </c>
      <c r="I1131">
        <v>24.616</v>
      </c>
      <c r="J1131">
        <v>57.8309</v>
      </c>
      <c r="K1131">
        <v>813.24800000000005</v>
      </c>
      <c r="L1131">
        <v>1.10787E-2</v>
      </c>
      <c r="M1131">
        <v>0.99501200000000001</v>
      </c>
      <c r="N1131">
        <v>0</v>
      </c>
      <c r="O1131" t="s">
        <v>42</v>
      </c>
    </row>
    <row r="1132" spans="1:15" x14ac:dyDescent="0.25">
      <c r="A1132" t="s">
        <v>154</v>
      </c>
      <c r="B1132">
        <v>1119.83</v>
      </c>
      <c r="C1132">
        <v>1048.8900000000001</v>
      </c>
      <c r="D1132">
        <v>1048.83</v>
      </c>
      <c r="E1132">
        <v>1030.08</v>
      </c>
      <c r="F1132">
        <v>43.662700000000001</v>
      </c>
      <c r="G1132">
        <v>140.97499999999999</v>
      </c>
      <c r="H1132">
        <v>31.253599999999999</v>
      </c>
      <c r="I1132">
        <v>24.969899999999999</v>
      </c>
      <c r="J1132">
        <v>58.369900000000001</v>
      </c>
      <c r="K1132">
        <v>827.65700000000004</v>
      </c>
      <c r="L1132">
        <v>1.11638E-2</v>
      </c>
      <c r="M1132">
        <v>0.99236000000000002</v>
      </c>
      <c r="N1132">
        <v>0</v>
      </c>
      <c r="O1132" t="s">
        <v>42</v>
      </c>
    </row>
    <row r="1133" spans="1:15" x14ac:dyDescent="0.25">
      <c r="A1133" t="s">
        <v>154</v>
      </c>
      <c r="B1133">
        <v>1117.03</v>
      </c>
      <c r="C1133">
        <v>1048.1500000000001</v>
      </c>
      <c r="D1133">
        <v>1048.0899999999999</v>
      </c>
      <c r="E1133">
        <v>1029.33</v>
      </c>
      <c r="F1133">
        <v>43.416499999999999</v>
      </c>
      <c r="G1133">
        <v>140.541</v>
      </c>
      <c r="H1133">
        <v>31.174199999999999</v>
      </c>
      <c r="I1133">
        <v>24.8384</v>
      </c>
      <c r="J1133">
        <v>58.301499999999997</v>
      </c>
      <c r="K1133">
        <v>827.75900000000001</v>
      </c>
      <c r="L1133">
        <v>1.2445899999999999E-2</v>
      </c>
      <c r="M1133">
        <v>0.99389700000000003</v>
      </c>
      <c r="N1133">
        <v>0</v>
      </c>
      <c r="O1133" t="s">
        <v>42</v>
      </c>
    </row>
    <row r="1134" spans="1:15" x14ac:dyDescent="0.25">
      <c r="A1134" t="s">
        <v>154</v>
      </c>
      <c r="B1134">
        <v>1103.04</v>
      </c>
      <c r="C1134">
        <v>1031.1500000000001</v>
      </c>
      <c r="D1134">
        <v>1031.0899999999999</v>
      </c>
      <c r="E1134">
        <v>1012.34</v>
      </c>
      <c r="F1134">
        <v>43.951000000000001</v>
      </c>
      <c r="G1134">
        <v>139.81200000000001</v>
      </c>
      <c r="H1134">
        <v>31.1568</v>
      </c>
      <c r="I1134">
        <v>24.657299999999999</v>
      </c>
      <c r="J1134">
        <v>57.359299999999998</v>
      </c>
      <c r="K1134">
        <v>810.68899999999996</v>
      </c>
      <c r="L1134">
        <v>1.1565300000000001E-2</v>
      </c>
      <c r="M1134">
        <v>0.98101300000000002</v>
      </c>
      <c r="N1134">
        <v>0</v>
      </c>
      <c r="O1134" t="s">
        <v>42</v>
      </c>
    </row>
    <row r="1135" spans="1:15" x14ac:dyDescent="0.25">
      <c r="A1135" t="s">
        <v>154</v>
      </c>
      <c r="B1135">
        <v>1112.29</v>
      </c>
      <c r="C1135">
        <v>1043.22</v>
      </c>
      <c r="D1135">
        <v>1043.1400000000001</v>
      </c>
      <c r="E1135">
        <v>1023.98</v>
      </c>
      <c r="F1135">
        <v>43.491</v>
      </c>
      <c r="G1135">
        <v>141.21</v>
      </c>
      <c r="H1135">
        <v>31.301300000000001</v>
      </c>
      <c r="I1135">
        <v>24.485900000000001</v>
      </c>
      <c r="J1135">
        <v>59.217799999999997</v>
      </c>
      <c r="K1135">
        <v>821.52200000000005</v>
      </c>
      <c r="L1135">
        <v>1.42655E-2</v>
      </c>
      <c r="M1135">
        <v>0.98101899999999997</v>
      </c>
      <c r="N1135">
        <v>0</v>
      </c>
      <c r="O1135" t="s">
        <v>42</v>
      </c>
    </row>
    <row r="1136" spans="1:15" x14ac:dyDescent="0.25">
      <c r="A1136" t="s">
        <v>154</v>
      </c>
      <c r="B1136">
        <v>1111.1099999999999</v>
      </c>
      <c r="C1136">
        <v>1040.01</v>
      </c>
      <c r="D1136">
        <v>1039.95</v>
      </c>
      <c r="E1136">
        <v>1021.47</v>
      </c>
      <c r="F1136">
        <v>42.732999999999997</v>
      </c>
      <c r="G1136">
        <v>137.214</v>
      </c>
      <c r="H1136">
        <v>30.673500000000001</v>
      </c>
      <c r="I1136">
        <v>24.078099999999999</v>
      </c>
      <c r="J1136">
        <v>56.294699999999999</v>
      </c>
      <c r="K1136">
        <v>823.90099999999995</v>
      </c>
      <c r="L1136">
        <v>1.3438E-2</v>
      </c>
      <c r="M1136">
        <v>0.994475</v>
      </c>
      <c r="N1136">
        <v>0</v>
      </c>
      <c r="O1136" t="s">
        <v>42</v>
      </c>
    </row>
    <row r="1137" spans="1:15" x14ac:dyDescent="0.25">
      <c r="A1137" t="s">
        <v>154</v>
      </c>
      <c r="B1137">
        <v>1096.82</v>
      </c>
      <c r="C1137">
        <v>1031.53</v>
      </c>
      <c r="D1137">
        <v>1031.47</v>
      </c>
      <c r="E1137">
        <v>1012.94</v>
      </c>
      <c r="F1137">
        <v>42.825699999999998</v>
      </c>
      <c r="G1137">
        <v>138.04599999999999</v>
      </c>
      <c r="H1137">
        <v>30.948</v>
      </c>
      <c r="I1137">
        <v>24.378799999999998</v>
      </c>
      <c r="J1137">
        <v>56.691000000000003</v>
      </c>
      <c r="K1137">
        <v>814.55600000000004</v>
      </c>
      <c r="L1137">
        <v>1.14181E-2</v>
      </c>
      <c r="M1137">
        <v>0.98100100000000001</v>
      </c>
      <c r="N1137">
        <v>0</v>
      </c>
      <c r="O1137" t="s">
        <v>42</v>
      </c>
    </row>
    <row r="1138" spans="1:15" x14ac:dyDescent="0.25">
      <c r="A1138" t="s">
        <v>154</v>
      </c>
      <c r="B1138">
        <v>1098.25</v>
      </c>
      <c r="C1138">
        <v>1032.27</v>
      </c>
      <c r="D1138">
        <v>1032.21</v>
      </c>
      <c r="E1138">
        <v>1013.48</v>
      </c>
      <c r="F1138">
        <v>42.872999999999998</v>
      </c>
      <c r="G1138">
        <v>138.15299999999999</v>
      </c>
      <c r="H1138">
        <v>30.677900000000001</v>
      </c>
      <c r="I1138">
        <v>24.023900000000001</v>
      </c>
      <c r="J1138">
        <v>57.457799999999999</v>
      </c>
      <c r="K1138">
        <v>815.07</v>
      </c>
      <c r="L1138">
        <v>1.1277499999999999E-2</v>
      </c>
      <c r="M1138">
        <v>0.98101899999999997</v>
      </c>
      <c r="N1138">
        <v>0</v>
      </c>
      <c r="O1138" t="s">
        <v>42</v>
      </c>
    </row>
    <row r="1139" spans="1:15" x14ac:dyDescent="0.25">
      <c r="A1139" t="s">
        <v>154</v>
      </c>
      <c r="B1139">
        <v>1097.3800000000001</v>
      </c>
      <c r="C1139">
        <v>1031.21</v>
      </c>
      <c r="D1139">
        <v>1031.1500000000001</v>
      </c>
      <c r="E1139">
        <v>1012.7</v>
      </c>
      <c r="F1139">
        <v>42.760599999999997</v>
      </c>
      <c r="G1139">
        <v>138.863</v>
      </c>
      <c r="H1139">
        <v>30.918600000000001</v>
      </c>
      <c r="I1139">
        <v>24.527699999999999</v>
      </c>
      <c r="J1139">
        <v>57.369</v>
      </c>
      <c r="K1139">
        <v>813.60900000000004</v>
      </c>
      <c r="L1139">
        <v>1.17266E-2</v>
      </c>
      <c r="M1139">
        <v>0.98108099999999998</v>
      </c>
      <c r="N1139">
        <v>0</v>
      </c>
      <c r="O1139" t="s">
        <v>42</v>
      </c>
    </row>
    <row r="1140" spans="1:15" x14ac:dyDescent="0.25">
      <c r="A1140" t="s">
        <v>154</v>
      </c>
      <c r="B1140">
        <v>1090.0999999999999</v>
      </c>
      <c r="C1140">
        <v>1021.16</v>
      </c>
      <c r="D1140">
        <v>1021.11</v>
      </c>
      <c r="E1140">
        <v>1002.58</v>
      </c>
      <c r="F1140">
        <v>43.000500000000002</v>
      </c>
      <c r="G1140">
        <v>137.24700000000001</v>
      </c>
      <c r="H1140">
        <v>30.617599999999999</v>
      </c>
      <c r="I1140">
        <v>24.014600000000002</v>
      </c>
      <c r="J1140">
        <v>56.433799999999998</v>
      </c>
      <c r="K1140">
        <v>804.93899999999996</v>
      </c>
      <c r="L1140">
        <v>1.0879399999999999E-2</v>
      </c>
      <c r="M1140">
        <v>0.98101099999999997</v>
      </c>
      <c r="N1140">
        <v>0</v>
      </c>
      <c r="O1140" t="s">
        <v>42</v>
      </c>
    </row>
    <row r="1141" spans="1:15" x14ac:dyDescent="0.25">
      <c r="A1141" t="s">
        <v>154</v>
      </c>
      <c r="B1141">
        <v>1092.44</v>
      </c>
      <c r="C1141">
        <v>1026.93</v>
      </c>
      <c r="D1141">
        <v>1026.8800000000001</v>
      </c>
      <c r="E1141">
        <v>1008.39</v>
      </c>
      <c r="F1141">
        <v>42.826000000000001</v>
      </c>
      <c r="G1141">
        <v>138.392</v>
      </c>
      <c r="H1141">
        <v>30.8964</v>
      </c>
      <c r="I1141">
        <v>24.448799999999999</v>
      </c>
      <c r="J1141">
        <v>56.9574</v>
      </c>
      <c r="K1141">
        <v>809.81399999999996</v>
      </c>
      <c r="L1141">
        <v>1.09982E-2</v>
      </c>
      <c r="M1141">
        <v>0.98101799999999995</v>
      </c>
      <c r="N1141">
        <v>0</v>
      </c>
      <c r="O1141" t="s">
        <v>42</v>
      </c>
    </row>
    <row r="1142" spans="1:15" x14ac:dyDescent="0.25">
      <c r="A1142" t="s">
        <v>154</v>
      </c>
      <c r="B1142">
        <v>1088.23</v>
      </c>
      <c r="C1142">
        <v>1022.06</v>
      </c>
      <c r="D1142">
        <v>1022</v>
      </c>
      <c r="E1142">
        <v>1003.49</v>
      </c>
      <c r="F1142">
        <v>42.802599999999998</v>
      </c>
      <c r="G1142">
        <v>137.71799999999999</v>
      </c>
      <c r="H1142">
        <v>30.749400000000001</v>
      </c>
      <c r="I1142">
        <v>24.107800000000001</v>
      </c>
      <c r="J1142">
        <v>56.838799999999999</v>
      </c>
      <c r="K1142">
        <v>805.44100000000003</v>
      </c>
      <c r="L1142">
        <v>1.0936599999999999E-2</v>
      </c>
      <c r="M1142">
        <v>0.98097199999999996</v>
      </c>
      <c r="N1142">
        <v>0</v>
      </c>
      <c r="O1142" t="s">
        <v>42</v>
      </c>
    </row>
    <row r="1143" spans="1:15" x14ac:dyDescent="0.25">
      <c r="A1143" t="s">
        <v>154</v>
      </c>
      <c r="B1143">
        <v>1103.3</v>
      </c>
      <c r="C1143">
        <v>1035.76</v>
      </c>
      <c r="D1143">
        <v>1035.7</v>
      </c>
      <c r="E1143">
        <v>1017.08</v>
      </c>
      <c r="F1143">
        <v>42.975200000000001</v>
      </c>
      <c r="G1143">
        <v>138.721</v>
      </c>
      <c r="H1143">
        <v>30.699400000000001</v>
      </c>
      <c r="I1143">
        <v>24.406500000000001</v>
      </c>
      <c r="J1143">
        <v>57.610500000000002</v>
      </c>
      <c r="K1143">
        <v>818.06700000000001</v>
      </c>
      <c r="L1143">
        <v>1.1387400000000001E-2</v>
      </c>
      <c r="M1143">
        <v>0.99428499999999997</v>
      </c>
      <c r="N1143">
        <v>0</v>
      </c>
      <c r="O1143" t="s">
        <v>42</v>
      </c>
    </row>
    <row r="1144" spans="1:15" x14ac:dyDescent="0.25">
      <c r="A1144" t="s">
        <v>154</v>
      </c>
      <c r="B1144">
        <v>1074.93</v>
      </c>
      <c r="C1144">
        <v>1009.01</v>
      </c>
      <c r="D1144">
        <v>1008.96</v>
      </c>
      <c r="E1144">
        <v>990.49</v>
      </c>
      <c r="F1144">
        <v>43.060400000000001</v>
      </c>
      <c r="G1144">
        <v>136.42599999999999</v>
      </c>
      <c r="H1144">
        <v>30.672799999999999</v>
      </c>
      <c r="I1144">
        <v>23.734100000000002</v>
      </c>
      <c r="J1144">
        <v>56.051000000000002</v>
      </c>
      <c r="K1144">
        <v>793.54399999999998</v>
      </c>
      <c r="L1144">
        <v>1.1083000000000001E-2</v>
      </c>
      <c r="M1144">
        <v>0.98099700000000001</v>
      </c>
      <c r="N1144">
        <v>0</v>
      </c>
      <c r="O1144" t="s">
        <v>42</v>
      </c>
    </row>
    <row r="1145" spans="1:15" x14ac:dyDescent="0.25">
      <c r="A1145" t="s">
        <v>154</v>
      </c>
      <c r="B1145">
        <v>1084.1199999999999</v>
      </c>
      <c r="C1145">
        <v>1018.5</v>
      </c>
      <c r="D1145">
        <v>1018.44</v>
      </c>
      <c r="E1145">
        <v>999.99599999999998</v>
      </c>
      <c r="F1145">
        <v>42.843899999999998</v>
      </c>
      <c r="G1145">
        <v>137.19200000000001</v>
      </c>
      <c r="H1145">
        <v>30.6082</v>
      </c>
      <c r="I1145">
        <v>24.109200000000001</v>
      </c>
      <c r="J1145">
        <v>56.320099999999996</v>
      </c>
      <c r="K1145">
        <v>802.50199999999995</v>
      </c>
      <c r="L1145">
        <v>1.1544E-2</v>
      </c>
      <c r="M1145">
        <v>0.98087899999999995</v>
      </c>
      <c r="N1145">
        <v>0</v>
      </c>
      <c r="O1145" t="s">
        <v>42</v>
      </c>
    </row>
    <row r="1146" spans="1:15" x14ac:dyDescent="0.25">
      <c r="A1146" t="s">
        <v>154</v>
      </c>
      <c r="B1146">
        <v>1098.6199999999999</v>
      </c>
      <c r="C1146">
        <v>1028.24</v>
      </c>
      <c r="D1146">
        <v>1028.17</v>
      </c>
      <c r="E1146">
        <v>1009.38</v>
      </c>
      <c r="F1146">
        <v>43.313200000000002</v>
      </c>
      <c r="G1146">
        <v>139.316</v>
      </c>
      <c r="H1146">
        <v>30.770800000000001</v>
      </c>
      <c r="I1146">
        <v>24.644300000000001</v>
      </c>
      <c r="J1146">
        <v>57.815600000000003</v>
      </c>
      <c r="K1146">
        <v>809.26700000000005</v>
      </c>
      <c r="L1146">
        <v>1.24484E-2</v>
      </c>
      <c r="M1146">
        <v>0.98097400000000001</v>
      </c>
      <c r="N1146">
        <v>0</v>
      </c>
      <c r="O1146" t="s">
        <v>42</v>
      </c>
    </row>
    <row r="1147" spans="1:15" x14ac:dyDescent="0.25">
      <c r="A1147" t="s">
        <v>154</v>
      </c>
      <c r="B1147">
        <v>1091.99</v>
      </c>
      <c r="C1147">
        <v>1026.4000000000001</v>
      </c>
      <c r="D1147">
        <v>1026.3499999999999</v>
      </c>
      <c r="E1147">
        <v>1007.93</v>
      </c>
      <c r="F1147">
        <v>42.747399999999999</v>
      </c>
      <c r="G1147">
        <v>137.999</v>
      </c>
      <c r="H1147">
        <v>30.721599999999999</v>
      </c>
      <c r="I1147">
        <v>24.2226</v>
      </c>
      <c r="J1147">
        <v>57.045699999999997</v>
      </c>
      <c r="K1147">
        <v>809.75199999999995</v>
      </c>
      <c r="L1147">
        <v>1.12622E-2</v>
      </c>
      <c r="M1147">
        <v>0.98101000000000005</v>
      </c>
      <c r="N1147">
        <v>0</v>
      </c>
      <c r="O1147" t="s">
        <v>42</v>
      </c>
    </row>
    <row r="1148" spans="1:15" x14ac:dyDescent="0.25">
      <c r="A1148" t="s">
        <v>154</v>
      </c>
      <c r="B1148">
        <v>1105.52</v>
      </c>
      <c r="C1148">
        <v>1037.9000000000001</v>
      </c>
      <c r="D1148">
        <v>1037.8399999999999</v>
      </c>
      <c r="E1148">
        <v>1019.36</v>
      </c>
      <c r="F1148">
        <v>43.002099999999999</v>
      </c>
      <c r="G1148">
        <v>138.11600000000001</v>
      </c>
      <c r="H1148">
        <v>30.758500000000002</v>
      </c>
      <c r="I1148">
        <v>24.728899999999999</v>
      </c>
      <c r="J1148">
        <v>56.6693</v>
      </c>
      <c r="K1148">
        <v>820.89700000000005</v>
      </c>
      <c r="L1148">
        <v>1.08585E-2</v>
      </c>
      <c r="M1148">
        <v>0.98083399999999998</v>
      </c>
      <c r="N1148">
        <v>0</v>
      </c>
      <c r="O1148" t="s">
        <v>42</v>
      </c>
    </row>
    <row r="1149" spans="1:15" x14ac:dyDescent="0.25">
      <c r="A1149" t="s">
        <v>154</v>
      </c>
      <c r="B1149">
        <v>1093.24</v>
      </c>
      <c r="C1149">
        <v>1026.6500000000001</v>
      </c>
      <c r="D1149">
        <v>1026.5899999999999</v>
      </c>
      <c r="E1149">
        <v>1008.13</v>
      </c>
      <c r="F1149">
        <v>42.741700000000002</v>
      </c>
      <c r="G1149">
        <v>137.75800000000001</v>
      </c>
      <c r="H1149">
        <v>30.7315</v>
      </c>
      <c r="I1149">
        <v>24.219899999999999</v>
      </c>
      <c r="J1149">
        <v>56.835299999999997</v>
      </c>
      <c r="K1149">
        <v>810.19899999999996</v>
      </c>
      <c r="L1149">
        <v>1.40643E-2</v>
      </c>
      <c r="M1149">
        <v>0.98628499999999997</v>
      </c>
      <c r="N1149">
        <v>0</v>
      </c>
      <c r="O1149" t="s">
        <v>42</v>
      </c>
    </row>
    <row r="1150" spans="1:15" x14ac:dyDescent="0.25">
      <c r="A1150" t="s">
        <v>154</v>
      </c>
      <c r="B1150">
        <v>1087.06</v>
      </c>
      <c r="C1150">
        <v>1016.1</v>
      </c>
      <c r="D1150">
        <v>1016.04</v>
      </c>
      <c r="E1150">
        <v>997.58299999999997</v>
      </c>
      <c r="F1150">
        <v>43.065800000000003</v>
      </c>
      <c r="G1150">
        <v>137.792</v>
      </c>
      <c r="H1150">
        <v>30.855699999999999</v>
      </c>
      <c r="I1150">
        <v>24.341999999999999</v>
      </c>
      <c r="J1150">
        <v>56.6526</v>
      </c>
      <c r="K1150">
        <v>799.23699999999997</v>
      </c>
      <c r="L1150">
        <v>1.11678E-2</v>
      </c>
      <c r="M1150">
        <v>0.981016</v>
      </c>
      <c r="N1150">
        <v>0</v>
      </c>
      <c r="O1150" t="s">
        <v>42</v>
      </c>
    </row>
    <row r="1151" spans="1:15" x14ac:dyDescent="0.25">
      <c r="A1151" t="s">
        <v>154</v>
      </c>
      <c r="B1151">
        <v>1081.8599999999999</v>
      </c>
      <c r="C1151">
        <v>1013.12</v>
      </c>
      <c r="D1151">
        <v>1013.07</v>
      </c>
      <c r="E1151">
        <v>994.31600000000003</v>
      </c>
      <c r="F1151">
        <v>43.058900000000001</v>
      </c>
      <c r="G1151">
        <v>137.29400000000001</v>
      </c>
      <c r="H1151">
        <v>30.715399999999999</v>
      </c>
      <c r="I1151">
        <v>24.0168</v>
      </c>
      <c r="J1151">
        <v>56.415700000000001</v>
      </c>
      <c r="K1151">
        <v>796.49</v>
      </c>
      <c r="L1151">
        <v>1.0858E-2</v>
      </c>
      <c r="M1151">
        <v>0.98099599999999998</v>
      </c>
      <c r="N1151">
        <v>0</v>
      </c>
      <c r="O1151" t="s">
        <v>42</v>
      </c>
    </row>
    <row r="1152" spans="1:15" x14ac:dyDescent="0.25">
      <c r="A1152" t="s">
        <v>154</v>
      </c>
      <c r="B1152">
        <v>1104.9100000000001</v>
      </c>
      <c r="C1152">
        <v>1034.9100000000001</v>
      </c>
      <c r="D1152">
        <v>1034.8399999999999</v>
      </c>
      <c r="E1152">
        <v>1015.76</v>
      </c>
      <c r="F1152">
        <v>43.762099999999997</v>
      </c>
      <c r="G1152">
        <v>140.672</v>
      </c>
      <c r="H1152">
        <v>31.3568</v>
      </c>
      <c r="I1152">
        <v>24.395600000000002</v>
      </c>
      <c r="J1152">
        <v>58.804400000000001</v>
      </c>
      <c r="K1152">
        <v>813.74699999999996</v>
      </c>
      <c r="L1152">
        <v>2.1463699999999999E-2</v>
      </c>
      <c r="M1152">
        <v>0.98101799999999995</v>
      </c>
      <c r="N1152">
        <v>0</v>
      </c>
      <c r="O1152" t="s">
        <v>42</v>
      </c>
    </row>
    <row r="1153" spans="1:15" x14ac:dyDescent="0.25">
      <c r="A1153" t="s">
        <v>154</v>
      </c>
      <c r="B1153">
        <v>1148.9000000000001</v>
      </c>
      <c r="C1153">
        <v>1080.97</v>
      </c>
      <c r="D1153">
        <v>1080.8599999999999</v>
      </c>
      <c r="E1153">
        <v>1060.32</v>
      </c>
      <c r="F1153">
        <v>46.3581</v>
      </c>
      <c r="G1153">
        <v>152.19</v>
      </c>
      <c r="H1153">
        <v>32.455399999999997</v>
      </c>
      <c r="I1153">
        <v>25.2364</v>
      </c>
      <c r="J1153">
        <v>67.273700000000005</v>
      </c>
      <c r="K1153">
        <v>843.20399999999995</v>
      </c>
      <c r="L1153">
        <v>2.9068500000000001E-2</v>
      </c>
      <c r="M1153">
        <v>0.98100100000000001</v>
      </c>
      <c r="N1153">
        <v>0</v>
      </c>
      <c r="O1153" t="s">
        <v>42</v>
      </c>
    </row>
    <row r="1154" spans="1:15" x14ac:dyDescent="0.25">
      <c r="A1154" t="s">
        <v>154</v>
      </c>
      <c r="B1154">
        <v>1183.92</v>
      </c>
      <c r="C1154">
        <v>1107.3800000000001</v>
      </c>
      <c r="D1154">
        <v>1107.28</v>
      </c>
      <c r="E1154">
        <v>1086.51</v>
      </c>
      <c r="F1154">
        <v>46.709499999999998</v>
      </c>
      <c r="G1154">
        <v>151.19800000000001</v>
      </c>
      <c r="H1154">
        <v>32.516300000000001</v>
      </c>
      <c r="I1154">
        <v>25.5243</v>
      </c>
      <c r="J1154">
        <v>65.8095</v>
      </c>
      <c r="K1154">
        <v>869.64800000000002</v>
      </c>
      <c r="L1154">
        <v>1.16344E-2</v>
      </c>
      <c r="M1154">
        <v>0.98101400000000005</v>
      </c>
      <c r="N1154">
        <v>0</v>
      </c>
      <c r="O1154" t="s">
        <v>42</v>
      </c>
    </row>
    <row r="1155" spans="1:15" x14ac:dyDescent="0.25">
      <c r="A1155" t="s">
        <v>154</v>
      </c>
      <c r="B1155">
        <v>1168.3399999999999</v>
      </c>
      <c r="C1155">
        <v>1095.8499999999999</v>
      </c>
      <c r="D1155">
        <v>1095.76</v>
      </c>
      <c r="E1155">
        <v>1075.1099999999999</v>
      </c>
      <c r="F1155">
        <v>46.041200000000003</v>
      </c>
      <c r="G1155">
        <v>151.40700000000001</v>
      </c>
      <c r="H1155">
        <v>32.779600000000002</v>
      </c>
      <c r="I1155">
        <v>25.707100000000001</v>
      </c>
      <c r="J1155">
        <v>65.367699999999999</v>
      </c>
      <c r="K1155">
        <v>858.54600000000005</v>
      </c>
      <c r="L1155">
        <v>1.09859E-2</v>
      </c>
      <c r="M1155">
        <v>0.98100100000000001</v>
      </c>
      <c r="N1155">
        <v>0</v>
      </c>
      <c r="O1155" t="s">
        <v>42</v>
      </c>
    </row>
    <row r="1156" spans="1:15" x14ac:dyDescent="0.25">
      <c r="A1156" t="s">
        <v>154</v>
      </c>
      <c r="B1156">
        <v>1145.05</v>
      </c>
      <c r="C1156">
        <v>1073.1300000000001</v>
      </c>
      <c r="D1156">
        <v>1073.05</v>
      </c>
      <c r="E1156">
        <v>1052.74</v>
      </c>
      <c r="F1156">
        <v>45.352699999999999</v>
      </c>
      <c r="G1156">
        <v>148.31700000000001</v>
      </c>
      <c r="H1156">
        <v>32.078800000000001</v>
      </c>
      <c r="I1156">
        <v>25.339600000000001</v>
      </c>
      <c r="J1156">
        <v>63.748600000000003</v>
      </c>
      <c r="K1156">
        <v>840.48099999999999</v>
      </c>
      <c r="L1156">
        <v>1.2143299999999999E-2</v>
      </c>
      <c r="M1156">
        <v>0.981016</v>
      </c>
      <c r="N1156">
        <v>0</v>
      </c>
      <c r="O1156" t="s">
        <v>42</v>
      </c>
    </row>
    <row r="1157" spans="1:15" x14ac:dyDescent="0.25">
      <c r="A1157" t="s">
        <v>154</v>
      </c>
      <c r="B1157">
        <v>1142.27</v>
      </c>
      <c r="C1157">
        <v>1070.23</v>
      </c>
      <c r="D1157">
        <v>1070.1500000000001</v>
      </c>
      <c r="E1157">
        <v>1050.4000000000001</v>
      </c>
      <c r="F1157">
        <v>44.856900000000003</v>
      </c>
      <c r="G1157">
        <v>145.1</v>
      </c>
      <c r="H1157">
        <v>31.848600000000001</v>
      </c>
      <c r="I1157">
        <v>25.327999999999999</v>
      </c>
      <c r="J1157">
        <v>60.821800000000003</v>
      </c>
      <c r="K1157">
        <v>841.99900000000002</v>
      </c>
      <c r="L1157">
        <v>1.0858899999999999E-2</v>
      </c>
      <c r="M1157">
        <v>0.99477000000000004</v>
      </c>
      <c r="N1157">
        <v>0</v>
      </c>
      <c r="O1157" t="s">
        <v>42</v>
      </c>
    </row>
    <row r="1158" spans="1:15" x14ac:dyDescent="0.25">
      <c r="A1158" t="s">
        <v>154</v>
      </c>
      <c r="B1158">
        <v>1100.29</v>
      </c>
      <c r="C1158">
        <v>1033.53</v>
      </c>
      <c r="D1158">
        <v>1033.47</v>
      </c>
      <c r="E1158">
        <v>1014.79</v>
      </c>
      <c r="F1158">
        <v>43.432000000000002</v>
      </c>
      <c r="G1158">
        <v>139.98500000000001</v>
      </c>
      <c r="H1158">
        <v>30.985299999999999</v>
      </c>
      <c r="I1158">
        <v>24.7271</v>
      </c>
      <c r="J1158">
        <v>57.976100000000002</v>
      </c>
      <c r="K1158">
        <v>813.65700000000004</v>
      </c>
      <c r="L1158">
        <v>1.0885300000000001E-2</v>
      </c>
      <c r="M1158">
        <v>0.981016</v>
      </c>
      <c r="N1158">
        <v>0</v>
      </c>
      <c r="O1158" t="s">
        <v>42</v>
      </c>
    </row>
    <row r="1159" spans="1:15" x14ac:dyDescent="0.25">
      <c r="A1159" t="s">
        <v>154</v>
      </c>
      <c r="B1159">
        <v>1111.1099999999999</v>
      </c>
      <c r="C1159">
        <v>1041.29</v>
      </c>
      <c r="D1159">
        <v>1041.23</v>
      </c>
      <c r="E1159">
        <v>1022.45</v>
      </c>
      <c r="F1159">
        <v>43.680300000000003</v>
      </c>
      <c r="G1159">
        <v>139.58000000000001</v>
      </c>
      <c r="H1159">
        <v>31.078199999999999</v>
      </c>
      <c r="I1159">
        <v>24.644200000000001</v>
      </c>
      <c r="J1159">
        <v>57.570500000000003</v>
      </c>
      <c r="K1159">
        <v>821.49300000000005</v>
      </c>
      <c r="L1159">
        <v>1.1726800000000001E-2</v>
      </c>
      <c r="M1159">
        <v>0.99420299999999995</v>
      </c>
      <c r="N1159">
        <v>0</v>
      </c>
      <c r="O1159" t="s">
        <v>42</v>
      </c>
    </row>
    <row r="1160" spans="1:15" x14ac:dyDescent="0.25">
      <c r="A1160" t="s">
        <v>154</v>
      </c>
      <c r="B1160">
        <v>1123.3599999999999</v>
      </c>
      <c r="C1160">
        <v>1053.6300000000001</v>
      </c>
      <c r="D1160">
        <v>1053.57</v>
      </c>
      <c r="E1160">
        <v>1034.83</v>
      </c>
      <c r="F1160">
        <v>43.958500000000001</v>
      </c>
      <c r="G1160">
        <v>140.15</v>
      </c>
      <c r="H1160">
        <v>31.197900000000001</v>
      </c>
      <c r="I1160">
        <v>24.804300000000001</v>
      </c>
      <c r="J1160">
        <v>57.731900000000003</v>
      </c>
      <c r="K1160">
        <v>832.96299999999997</v>
      </c>
      <c r="L1160">
        <v>1.33527E-2</v>
      </c>
      <c r="M1160">
        <v>0.99415299999999995</v>
      </c>
      <c r="N1160">
        <v>0</v>
      </c>
      <c r="O1160" t="s">
        <v>42</v>
      </c>
    </row>
    <row r="1161" spans="1:15" x14ac:dyDescent="0.25">
      <c r="A1161" t="s">
        <v>154</v>
      </c>
      <c r="B1161">
        <v>1082.0899999999999</v>
      </c>
      <c r="C1161">
        <v>1015.54</v>
      </c>
      <c r="D1161">
        <v>1015.48</v>
      </c>
      <c r="E1161">
        <v>996.755</v>
      </c>
      <c r="F1161">
        <v>43.6569</v>
      </c>
      <c r="G1161">
        <v>138.43700000000001</v>
      </c>
      <c r="H1161">
        <v>30.764900000000001</v>
      </c>
      <c r="I1161">
        <v>24.379300000000001</v>
      </c>
      <c r="J1161">
        <v>57.1753</v>
      </c>
      <c r="K1161">
        <v>797.197</v>
      </c>
      <c r="L1161">
        <v>1.1147799999999999E-2</v>
      </c>
      <c r="M1161">
        <v>0.981012</v>
      </c>
      <c r="N1161">
        <v>0</v>
      </c>
      <c r="O1161" t="s">
        <v>42</v>
      </c>
    </row>
    <row r="1162" spans="1:15" x14ac:dyDescent="0.25">
      <c r="A1162" t="s">
        <v>154</v>
      </c>
      <c r="B1162">
        <v>1107</v>
      </c>
      <c r="C1162">
        <v>1040.52</v>
      </c>
      <c r="D1162">
        <v>1040.45</v>
      </c>
      <c r="E1162">
        <v>1021.34</v>
      </c>
      <c r="F1162">
        <v>43.848799999999997</v>
      </c>
      <c r="G1162">
        <v>140.279</v>
      </c>
      <c r="H1162">
        <v>30.846900000000002</v>
      </c>
      <c r="I1162">
        <v>24.2742</v>
      </c>
      <c r="J1162">
        <v>58.616399999999999</v>
      </c>
      <c r="K1162">
        <v>819.76499999999999</v>
      </c>
      <c r="L1162">
        <v>1.0869800000000001E-2</v>
      </c>
      <c r="M1162">
        <v>0.98100799999999999</v>
      </c>
      <c r="N1162">
        <v>0</v>
      </c>
      <c r="O1162" t="s">
        <v>42</v>
      </c>
    </row>
    <row r="1163" spans="1:15" x14ac:dyDescent="0.25">
      <c r="A1163" t="s">
        <v>154</v>
      </c>
      <c r="B1163">
        <v>1094.52</v>
      </c>
      <c r="C1163">
        <v>1025.3900000000001</v>
      </c>
      <c r="D1163">
        <v>1025.32</v>
      </c>
      <c r="E1163">
        <v>1006.47</v>
      </c>
      <c r="F1163">
        <v>43.357799999999997</v>
      </c>
      <c r="G1163">
        <v>139.59399999999999</v>
      </c>
      <c r="H1163">
        <v>30.639700000000001</v>
      </c>
      <c r="I1163">
        <v>24.258500000000002</v>
      </c>
      <c r="J1163">
        <v>58.685299999999998</v>
      </c>
      <c r="K1163">
        <v>806.01800000000003</v>
      </c>
      <c r="L1163">
        <v>1.11187E-2</v>
      </c>
      <c r="M1163">
        <v>0.98394400000000004</v>
      </c>
      <c r="N1163">
        <v>0</v>
      </c>
      <c r="O1163" t="s">
        <v>42</v>
      </c>
    </row>
    <row r="1164" spans="1:15" x14ac:dyDescent="0.25">
      <c r="A1164" t="s">
        <v>154</v>
      </c>
      <c r="B1164">
        <v>1134.96</v>
      </c>
      <c r="C1164">
        <v>1065.21</v>
      </c>
      <c r="D1164">
        <v>1065.1199999999999</v>
      </c>
      <c r="E1164">
        <v>1044.92</v>
      </c>
      <c r="F1164">
        <v>45.397199999999998</v>
      </c>
      <c r="G1164">
        <v>148.745</v>
      </c>
      <c r="H1164">
        <v>32.47</v>
      </c>
      <c r="I1164">
        <v>24.9404</v>
      </c>
      <c r="J1164">
        <v>64.544799999999995</v>
      </c>
      <c r="K1164">
        <v>832.32899999999995</v>
      </c>
      <c r="L1164">
        <v>1.0994500000000001E-2</v>
      </c>
      <c r="M1164">
        <v>0.98086899999999999</v>
      </c>
      <c r="N1164">
        <v>0</v>
      </c>
      <c r="O1164" t="s">
        <v>42</v>
      </c>
    </row>
    <row r="1165" spans="1:15" x14ac:dyDescent="0.25">
      <c r="A1165" t="s">
        <v>154</v>
      </c>
      <c r="B1165">
        <v>1179.3800000000001</v>
      </c>
      <c r="C1165">
        <v>1107.17</v>
      </c>
      <c r="D1165">
        <v>1107.07</v>
      </c>
      <c r="E1165">
        <v>1086.3900000000001</v>
      </c>
      <c r="F1165">
        <v>46.634799999999998</v>
      </c>
      <c r="G1165">
        <v>152.77799999999999</v>
      </c>
      <c r="H1165">
        <v>32.869300000000003</v>
      </c>
      <c r="I1165">
        <v>25.901199999999999</v>
      </c>
      <c r="J1165">
        <v>66.492400000000004</v>
      </c>
      <c r="K1165">
        <v>867.947</v>
      </c>
      <c r="L1165">
        <v>1.11661E-2</v>
      </c>
      <c r="M1165">
        <v>0.98101899999999997</v>
      </c>
      <c r="N1165">
        <v>0</v>
      </c>
      <c r="O1165" t="s">
        <v>42</v>
      </c>
    </row>
    <row r="1166" spans="1:15" x14ac:dyDescent="0.25">
      <c r="A1166" t="s">
        <v>154</v>
      </c>
      <c r="B1166">
        <v>1152.6099999999999</v>
      </c>
      <c r="C1166">
        <v>1081.8</v>
      </c>
      <c r="D1166">
        <v>1081.7</v>
      </c>
      <c r="E1166">
        <v>1061.04</v>
      </c>
      <c r="F1166">
        <v>46.908900000000003</v>
      </c>
      <c r="G1166">
        <v>153.26400000000001</v>
      </c>
      <c r="H1166">
        <v>32.066099999999999</v>
      </c>
      <c r="I1166">
        <v>25.136600000000001</v>
      </c>
      <c r="J1166">
        <v>68.925899999999999</v>
      </c>
      <c r="K1166">
        <v>842.23699999999997</v>
      </c>
      <c r="L1166">
        <v>1.0878199999999999E-2</v>
      </c>
      <c r="M1166">
        <v>0.98100100000000001</v>
      </c>
      <c r="N1166">
        <v>0</v>
      </c>
      <c r="O1166" t="s">
        <v>42</v>
      </c>
    </row>
    <row r="1167" spans="1:15" x14ac:dyDescent="0.25">
      <c r="A1167" t="s">
        <v>154</v>
      </c>
      <c r="B1167">
        <v>1118.6600000000001</v>
      </c>
      <c r="C1167">
        <v>1046.6300000000001</v>
      </c>
      <c r="D1167">
        <v>1046.55</v>
      </c>
      <c r="E1167">
        <v>1027.21</v>
      </c>
      <c r="F1167">
        <v>44.619900000000001</v>
      </c>
      <c r="G1167">
        <v>143.07599999999999</v>
      </c>
      <c r="H1167">
        <v>31.3123</v>
      </c>
      <c r="I1167">
        <v>24.749099999999999</v>
      </c>
      <c r="J1167">
        <v>60.454900000000002</v>
      </c>
      <c r="K1167">
        <v>821.49199999999996</v>
      </c>
      <c r="L1167">
        <v>1.09079E-2</v>
      </c>
      <c r="M1167">
        <v>0.98101700000000003</v>
      </c>
      <c r="N1167">
        <v>0</v>
      </c>
      <c r="O1167" t="s">
        <v>42</v>
      </c>
    </row>
    <row r="1168" spans="1:15" x14ac:dyDescent="0.25">
      <c r="A1168" t="s">
        <v>154</v>
      </c>
      <c r="B1168">
        <v>1162.0999999999999</v>
      </c>
      <c r="C1168">
        <v>1086.4000000000001</v>
      </c>
      <c r="D1168">
        <v>1086.31</v>
      </c>
      <c r="E1168">
        <v>1065.92</v>
      </c>
      <c r="F1168">
        <v>46.486499999999999</v>
      </c>
      <c r="G1168">
        <v>150.911</v>
      </c>
      <c r="H1168">
        <v>32.552399999999999</v>
      </c>
      <c r="I1168">
        <v>25.3566</v>
      </c>
      <c r="J1168">
        <v>65.827699999999993</v>
      </c>
      <c r="K1168">
        <v>850.03700000000003</v>
      </c>
      <c r="L1168">
        <v>1.3788999999999999E-2</v>
      </c>
      <c r="M1168">
        <v>0.98101899999999997</v>
      </c>
      <c r="N1168">
        <v>0</v>
      </c>
      <c r="O1168" t="s">
        <v>42</v>
      </c>
    </row>
    <row r="1169" spans="1:25" x14ac:dyDescent="0.25">
      <c r="A1169" t="s">
        <v>154</v>
      </c>
      <c r="B1169">
        <v>1176.3599999999999</v>
      </c>
      <c r="C1169">
        <v>1102.1600000000001</v>
      </c>
      <c r="D1169">
        <v>1102.07</v>
      </c>
      <c r="E1169">
        <v>1081.6500000000001</v>
      </c>
      <c r="F1169">
        <v>45.5548</v>
      </c>
      <c r="G1169">
        <v>149.72499999999999</v>
      </c>
      <c r="H1169">
        <v>32.616799999999998</v>
      </c>
      <c r="I1169">
        <v>25.618600000000001</v>
      </c>
      <c r="J1169">
        <v>64.143799999999999</v>
      </c>
      <c r="K1169">
        <v>867.87</v>
      </c>
      <c r="L1169">
        <v>1.4501200000000001E-2</v>
      </c>
      <c r="M1169">
        <v>0.99432399999999999</v>
      </c>
      <c r="N1169">
        <v>0</v>
      </c>
      <c r="O1169" t="s">
        <v>42</v>
      </c>
    </row>
    <row r="1170" spans="1:25" x14ac:dyDescent="0.25">
      <c r="A1170" t="s">
        <v>154</v>
      </c>
      <c r="B1170">
        <v>1144.3399999999999</v>
      </c>
      <c r="C1170">
        <v>1077.07</v>
      </c>
      <c r="D1170">
        <v>1076.99</v>
      </c>
      <c r="E1170">
        <v>1057.4000000000001</v>
      </c>
      <c r="F1170">
        <v>44.739400000000003</v>
      </c>
      <c r="G1170">
        <v>146.55500000000001</v>
      </c>
      <c r="H1170">
        <v>31.696200000000001</v>
      </c>
      <c r="I1170">
        <v>25.322800000000001</v>
      </c>
      <c r="J1170">
        <v>62.694499999999998</v>
      </c>
      <c r="K1170">
        <v>847.94299999999998</v>
      </c>
      <c r="L1170">
        <v>1.1181699999999999E-2</v>
      </c>
      <c r="M1170">
        <v>0.98100200000000004</v>
      </c>
      <c r="N1170">
        <v>0</v>
      </c>
      <c r="O1170" t="s">
        <v>42</v>
      </c>
    </row>
    <row r="1171" spans="1:25" x14ac:dyDescent="0.25">
      <c r="A1171" t="s">
        <v>154</v>
      </c>
      <c r="B1171">
        <v>1119.53</v>
      </c>
      <c r="C1171">
        <v>1052.03</v>
      </c>
      <c r="D1171">
        <v>1051.96</v>
      </c>
      <c r="E1171">
        <v>1032.97</v>
      </c>
      <c r="F1171">
        <v>44.601700000000001</v>
      </c>
      <c r="G1171">
        <v>142.41900000000001</v>
      </c>
      <c r="H1171">
        <v>31.327400000000001</v>
      </c>
      <c r="I1171">
        <v>25.161000000000001</v>
      </c>
      <c r="J1171">
        <v>59.334899999999998</v>
      </c>
      <c r="K1171">
        <v>828.12</v>
      </c>
      <c r="L1171">
        <v>1.0976100000000001E-2</v>
      </c>
      <c r="M1171">
        <v>0.98521000000000003</v>
      </c>
      <c r="N1171">
        <v>0</v>
      </c>
      <c r="O1171" t="s">
        <v>42</v>
      </c>
    </row>
    <row r="1172" spans="1:25" x14ac:dyDescent="0.25">
      <c r="A1172" t="s">
        <v>154</v>
      </c>
      <c r="B1172">
        <v>1119.4000000000001</v>
      </c>
      <c r="C1172">
        <v>1050.3900000000001</v>
      </c>
      <c r="D1172">
        <v>1050.3</v>
      </c>
      <c r="E1172">
        <v>1031.42</v>
      </c>
      <c r="F1172">
        <v>43.737000000000002</v>
      </c>
      <c r="G1172">
        <v>140.13399999999999</v>
      </c>
      <c r="H1172">
        <v>30.9971</v>
      </c>
      <c r="I1172">
        <v>24.7089</v>
      </c>
      <c r="J1172">
        <v>58.112099999999998</v>
      </c>
      <c r="K1172">
        <v>829.88</v>
      </c>
      <c r="L1172">
        <v>1.10425E-2</v>
      </c>
      <c r="M1172">
        <v>0.980877</v>
      </c>
      <c r="N1172">
        <v>0</v>
      </c>
      <c r="O1172" t="s">
        <v>42</v>
      </c>
    </row>
    <row r="1173" spans="1:25" x14ac:dyDescent="0.25">
      <c r="A1173" t="s">
        <v>154</v>
      </c>
      <c r="B1173">
        <v>1105.05</v>
      </c>
      <c r="C1173">
        <v>1036.53</v>
      </c>
      <c r="D1173">
        <v>1036.47</v>
      </c>
      <c r="E1173">
        <v>1017.59</v>
      </c>
      <c r="F1173">
        <v>43.691099999999999</v>
      </c>
      <c r="G1173">
        <v>140.768</v>
      </c>
      <c r="H1173">
        <v>31.304099999999998</v>
      </c>
      <c r="I1173">
        <v>24.647600000000001</v>
      </c>
      <c r="J1173">
        <v>58.244599999999998</v>
      </c>
      <c r="K1173">
        <v>815.12199999999996</v>
      </c>
      <c r="L1173">
        <v>1.0952E-2</v>
      </c>
      <c r="M1173">
        <v>0.980931</v>
      </c>
      <c r="N1173">
        <v>0</v>
      </c>
      <c r="O1173" t="s">
        <v>42</v>
      </c>
    </row>
    <row r="1174" spans="1:25" x14ac:dyDescent="0.25">
      <c r="A1174" t="s">
        <v>154</v>
      </c>
      <c r="B1174">
        <v>1098.96</v>
      </c>
      <c r="C1174">
        <v>1031.94</v>
      </c>
      <c r="D1174">
        <v>1031.8800000000001</v>
      </c>
      <c r="E1174">
        <v>1013.28</v>
      </c>
      <c r="F1174">
        <v>43.562100000000001</v>
      </c>
      <c r="G1174">
        <v>138.93199999999999</v>
      </c>
      <c r="H1174">
        <v>31.107500000000002</v>
      </c>
      <c r="I1174">
        <v>24.4345</v>
      </c>
      <c r="J1174">
        <v>57.157499999999999</v>
      </c>
      <c r="K1174">
        <v>813.11</v>
      </c>
      <c r="L1174">
        <v>1.09972E-2</v>
      </c>
      <c r="M1174">
        <v>0.98097299999999998</v>
      </c>
      <c r="N1174">
        <v>0</v>
      </c>
      <c r="O1174" t="s">
        <v>42</v>
      </c>
    </row>
    <row r="1175" spans="1:25" x14ac:dyDescent="0.25">
      <c r="A1175" t="s">
        <v>154</v>
      </c>
      <c r="B1175">
        <v>1111.03</v>
      </c>
      <c r="C1175">
        <v>1044.6300000000001</v>
      </c>
      <c r="D1175">
        <v>1044.57</v>
      </c>
      <c r="E1175">
        <v>1025.2</v>
      </c>
      <c r="F1175">
        <v>43.567</v>
      </c>
      <c r="G1175">
        <v>141.249</v>
      </c>
      <c r="H1175">
        <v>31.441700000000001</v>
      </c>
      <c r="I1175">
        <v>24.602699999999999</v>
      </c>
      <c r="J1175">
        <v>59.155799999999999</v>
      </c>
      <c r="K1175">
        <v>822.68600000000004</v>
      </c>
      <c r="L1175">
        <v>2.9038100000000001E-2</v>
      </c>
      <c r="M1175">
        <v>0.98101899999999997</v>
      </c>
      <c r="N1175">
        <v>0</v>
      </c>
      <c r="O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154</v>
      </c>
      <c r="B1176">
        <v>1103.3399999999999</v>
      </c>
      <c r="C1176">
        <v>1033.1600000000001</v>
      </c>
      <c r="D1176">
        <v>1033.0899999999999</v>
      </c>
      <c r="E1176">
        <v>1014.31</v>
      </c>
      <c r="F1176">
        <v>43.540500000000002</v>
      </c>
      <c r="G1176">
        <v>139.565</v>
      </c>
      <c r="H1176">
        <v>30.7179</v>
      </c>
      <c r="I1176">
        <v>24.356200000000001</v>
      </c>
      <c r="J1176">
        <v>58.183100000000003</v>
      </c>
      <c r="K1176">
        <v>813.44100000000003</v>
      </c>
      <c r="L1176">
        <v>1.5948299999999999E-2</v>
      </c>
      <c r="M1176">
        <v>0.98100900000000002</v>
      </c>
      <c r="N1176">
        <v>0</v>
      </c>
      <c r="O1176" t="s">
        <v>42</v>
      </c>
      <c r="R1176">
        <f>AVERAGE(B1127:B1176)</f>
        <v>1117.2621999999999</v>
      </c>
      <c r="S1176">
        <f>AVERAGE(C1127:C1176)</f>
        <v>1048.018</v>
      </c>
      <c r="U1176">
        <f>_xlfn.VAR.P(B1127:B1176)</f>
        <v>810.4299651599996</v>
      </c>
      <c r="V1176">
        <f>_xlfn.VAR.P(C1127:C1176)</f>
        <v>702.637968</v>
      </c>
      <c r="X1176">
        <f>1.96*SQRT(U1176)/50</f>
        <v>1.1159476249642999</v>
      </c>
      <c r="Y1176">
        <f>1.96*SQRT(V1176)/50</f>
        <v>1.0390869102955345</v>
      </c>
    </row>
    <row r="1177" spans="1:25" x14ac:dyDescent="0.25">
      <c r="A1177" t="s">
        <v>155</v>
      </c>
      <c r="B1177">
        <v>56072.037499999999</v>
      </c>
      <c r="C1177" t="s">
        <v>36</v>
      </c>
    </row>
    <row r="1178" spans="1:25" x14ac:dyDescent="0.25">
      <c r="A1178" t="s">
        <v>156</v>
      </c>
      <c r="B1178">
        <v>1080.1199999999999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1.1214999999999999E-2</v>
      </c>
      <c r="L1178">
        <v>0.98101099999999997</v>
      </c>
      <c r="M1178">
        <v>0</v>
      </c>
      <c r="N1178" t="s">
        <v>42</v>
      </c>
    </row>
    <row r="1179" spans="1:25" x14ac:dyDescent="0.25">
      <c r="A1179" t="s">
        <v>156</v>
      </c>
      <c r="B1179">
        <v>1079.28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1.7265599999999999E-2</v>
      </c>
      <c r="L1179">
        <v>0.98100699999999996</v>
      </c>
      <c r="M1179">
        <v>0</v>
      </c>
      <c r="N1179" t="s">
        <v>42</v>
      </c>
    </row>
    <row r="1180" spans="1:25" x14ac:dyDescent="0.25">
      <c r="A1180" t="s">
        <v>156</v>
      </c>
      <c r="B1180">
        <v>1090.8499999999999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1.1067199999999999E-2</v>
      </c>
      <c r="L1180">
        <v>0.981016</v>
      </c>
      <c r="M1180">
        <v>0</v>
      </c>
      <c r="N1180" t="s">
        <v>42</v>
      </c>
    </row>
    <row r="1181" spans="1:25" x14ac:dyDescent="0.25">
      <c r="A1181" t="s">
        <v>156</v>
      </c>
      <c r="B1181">
        <v>1080.98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1.08886E-2</v>
      </c>
      <c r="L1181">
        <v>0.99136599999999997</v>
      </c>
      <c r="M1181">
        <v>0</v>
      </c>
      <c r="N1181" t="s">
        <v>42</v>
      </c>
    </row>
    <row r="1182" spans="1:25" x14ac:dyDescent="0.25">
      <c r="A1182" t="s">
        <v>156</v>
      </c>
      <c r="B1182">
        <v>1079.93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1.09686E-2</v>
      </c>
      <c r="L1182">
        <v>0.98101899999999997</v>
      </c>
      <c r="M1182">
        <v>0</v>
      </c>
      <c r="N1182" t="s">
        <v>42</v>
      </c>
    </row>
    <row r="1183" spans="1:25" x14ac:dyDescent="0.25">
      <c r="A1183" t="s">
        <v>156</v>
      </c>
      <c r="B1183">
        <v>1081.53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1.20787E-2</v>
      </c>
      <c r="L1183">
        <v>0.98089999999999999</v>
      </c>
      <c r="M1183">
        <v>0</v>
      </c>
      <c r="N1183" t="s">
        <v>42</v>
      </c>
    </row>
    <row r="1184" spans="1:25" x14ac:dyDescent="0.25">
      <c r="A1184" t="s">
        <v>156</v>
      </c>
      <c r="B1184">
        <v>1096.82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1.22521E-2</v>
      </c>
      <c r="L1184">
        <v>0.99498200000000003</v>
      </c>
      <c r="M1184">
        <v>0</v>
      </c>
      <c r="N1184" t="s">
        <v>42</v>
      </c>
    </row>
    <row r="1185" spans="1:14" x14ac:dyDescent="0.25">
      <c r="A1185" t="s">
        <v>156</v>
      </c>
      <c r="B1185">
        <v>1086.96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1.12088E-2</v>
      </c>
      <c r="L1185">
        <v>0.98095900000000003</v>
      </c>
      <c r="M1185">
        <v>0</v>
      </c>
      <c r="N1185" t="s">
        <v>42</v>
      </c>
    </row>
    <row r="1186" spans="1:14" x14ac:dyDescent="0.25">
      <c r="A1186" t="s">
        <v>156</v>
      </c>
      <c r="B1186">
        <v>1073.8800000000001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1.12783E-2</v>
      </c>
      <c r="L1186">
        <v>0.98101400000000005</v>
      </c>
      <c r="M1186">
        <v>0</v>
      </c>
      <c r="N1186" t="s">
        <v>42</v>
      </c>
    </row>
    <row r="1187" spans="1:14" x14ac:dyDescent="0.25">
      <c r="A1187" t="s">
        <v>156</v>
      </c>
      <c r="B1187">
        <v>1075.6199999999999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1.7438499999999999E-2</v>
      </c>
      <c r="L1187">
        <v>0.98100600000000004</v>
      </c>
      <c r="M1187">
        <v>0</v>
      </c>
      <c r="N1187" t="s">
        <v>42</v>
      </c>
    </row>
    <row r="1188" spans="1:14" x14ac:dyDescent="0.25">
      <c r="A1188" t="s">
        <v>156</v>
      </c>
      <c r="B1188">
        <v>1094.54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1.0984900000000001E-2</v>
      </c>
      <c r="L1188">
        <v>0.98100399999999999</v>
      </c>
      <c r="M1188">
        <v>0</v>
      </c>
      <c r="N1188" t="s">
        <v>42</v>
      </c>
    </row>
    <row r="1189" spans="1:14" x14ac:dyDescent="0.25">
      <c r="A1189" t="s">
        <v>156</v>
      </c>
      <c r="B1189">
        <v>1085.7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1.22714E-2</v>
      </c>
      <c r="L1189">
        <v>0.98101799999999995</v>
      </c>
      <c r="M1189">
        <v>0</v>
      </c>
      <c r="N1189" t="s">
        <v>42</v>
      </c>
    </row>
    <row r="1190" spans="1:14" x14ac:dyDescent="0.25">
      <c r="A1190" t="s">
        <v>156</v>
      </c>
      <c r="B1190">
        <v>1090.8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1.2520699999999999E-2</v>
      </c>
      <c r="L1190">
        <v>0.98101799999999995</v>
      </c>
      <c r="M1190">
        <v>0</v>
      </c>
      <c r="N1190" t="s">
        <v>42</v>
      </c>
    </row>
    <row r="1191" spans="1:14" x14ac:dyDescent="0.25">
      <c r="A1191" t="s">
        <v>156</v>
      </c>
      <c r="B1191">
        <v>1098.1600000000001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1.24692E-2</v>
      </c>
      <c r="L1191">
        <v>0.98101899999999997</v>
      </c>
      <c r="M1191">
        <v>0</v>
      </c>
      <c r="N1191" t="s">
        <v>42</v>
      </c>
    </row>
    <row r="1192" spans="1:14" x14ac:dyDescent="0.25">
      <c r="A1192" t="s">
        <v>156</v>
      </c>
      <c r="B1192">
        <v>1083.1199999999999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1.08618E-2</v>
      </c>
      <c r="L1192">
        <v>0.99006400000000006</v>
      </c>
      <c r="M1192">
        <v>0</v>
      </c>
      <c r="N1192" t="s">
        <v>42</v>
      </c>
    </row>
    <row r="1193" spans="1:14" x14ac:dyDescent="0.25">
      <c r="A1193" t="s">
        <v>156</v>
      </c>
      <c r="B1193">
        <v>1072.0999999999999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1.0940999999999999E-2</v>
      </c>
      <c r="L1193">
        <v>0.98081300000000005</v>
      </c>
      <c r="M1193">
        <v>0</v>
      </c>
      <c r="N1193" t="s">
        <v>42</v>
      </c>
    </row>
    <row r="1194" spans="1:14" x14ac:dyDescent="0.25">
      <c r="A1194" t="s">
        <v>156</v>
      </c>
      <c r="B1194">
        <v>1090.69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1.13995E-2</v>
      </c>
      <c r="L1194">
        <v>0.98101899999999997</v>
      </c>
      <c r="M1194">
        <v>0</v>
      </c>
      <c r="N1194" t="s">
        <v>42</v>
      </c>
    </row>
    <row r="1195" spans="1:14" x14ac:dyDescent="0.25">
      <c r="A1195" t="s">
        <v>156</v>
      </c>
      <c r="B1195">
        <v>1088.6600000000001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1.1272900000000001E-2</v>
      </c>
      <c r="L1195">
        <v>0.98101899999999997</v>
      </c>
      <c r="M1195">
        <v>0</v>
      </c>
      <c r="N1195" t="s">
        <v>42</v>
      </c>
    </row>
    <row r="1196" spans="1:14" x14ac:dyDescent="0.25">
      <c r="A1196" t="s">
        <v>156</v>
      </c>
      <c r="B1196">
        <v>1079.08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1.0929100000000001E-2</v>
      </c>
      <c r="L1196">
        <v>0.98074899999999998</v>
      </c>
      <c r="M1196">
        <v>0</v>
      </c>
      <c r="N1196" t="s">
        <v>42</v>
      </c>
    </row>
    <row r="1197" spans="1:14" x14ac:dyDescent="0.25">
      <c r="A1197" t="s">
        <v>156</v>
      </c>
      <c r="B1197">
        <v>1080.79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1.2257000000000001E-2</v>
      </c>
      <c r="L1197">
        <v>0.98258299999999998</v>
      </c>
      <c r="M1197">
        <v>0</v>
      </c>
      <c r="N1197" t="s">
        <v>42</v>
      </c>
    </row>
    <row r="1198" spans="1:14" x14ac:dyDescent="0.25">
      <c r="A1198" t="s">
        <v>156</v>
      </c>
      <c r="B1198">
        <v>1078.82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1.09157E-2</v>
      </c>
      <c r="L1198">
        <v>0.98101300000000002</v>
      </c>
      <c r="M1198">
        <v>0</v>
      </c>
      <c r="N1198" t="s">
        <v>42</v>
      </c>
    </row>
    <row r="1199" spans="1:14" x14ac:dyDescent="0.25">
      <c r="A1199" t="s">
        <v>156</v>
      </c>
      <c r="B1199">
        <v>1094.99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1.5149900000000001E-2</v>
      </c>
      <c r="L1199">
        <v>0.98100399999999999</v>
      </c>
      <c r="M1199">
        <v>0</v>
      </c>
      <c r="N1199" t="s">
        <v>42</v>
      </c>
    </row>
    <row r="1200" spans="1:14" x14ac:dyDescent="0.25">
      <c r="A1200" t="s">
        <v>156</v>
      </c>
      <c r="B1200">
        <v>1099.95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1.1892399999999999E-2</v>
      </c>
      <c r="L1200">
        <v>0.99449500000000002</v>
      </c>
      <c r="M1200">
        <v>0</v>
      </c>
      <c r="N1200" t="s">
        <v>42</v>
      </c>
    </row>
    <row r="1201" spans="1:14" x14ac:dyDescent="0.25">
      <c r="A1201" t="s">
        <v>156</v>
      </c>
      <c r="B1201">
        <v>1081.69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1.8764099999999999E-2</v>
      </c>
      <c r="L1201">
        <v>0.98101899999999997</v>
      </c>
      <c r="M1201">
        <v>0</v>
      </c>
      <c r="N1201" t="s">
        <v>42</v>
      </c>
    </row>
    <row r="1202" spans="1:14" x14ac:dyDescent="0.25">
      <c r="A1202" t="s">
        <v>156</v>
      </c>
      <c r="B1202">
        <v>1090.22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1.6676199999999999E-2</v>
      </c>
      <c r="L1202">
        <v>0.98095699999999997</v>
      </c>
      <c r="M1202">
        <v>0</v>
      </c>
      <c r="N1202" t="s">
        <v>42</v>
      </c>
    </row>
    <row r="1203" spans="1:14" x14ac:dyDescent="0.25">
      <c r="A1203" t="s">
        <v>156</v>
      </c>
      <c r="B1203">
        <v>1086.0999999999999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1.42109E-2</v>
      </c>
      <c r="L1203">
        <v>0.98100399999999999</v>
      </c>
      <c r="M1203">
        <v>0</v>
      </c>
      <c r="N1203" t="s">
        <v>42</v>
      </c>
    </row>
    <row r="1204" spans="1:14" x14ac:dyDescent="0.25">
      <c r="A1204" t="s">
        <v>156</v>
      </c>
      <c r="B1204">
        <v>1083.24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1.08935E-2</v>
      </c>
      <c r="L1204">
        <v>0.981016</v>
      </c>
      <c r="M1204">
        <v>0</v>
      </c>
      <c r="N1204" t="s">
        <v>42</v>
      </c>
    </row>
    <row r="1205" spans="1:14" x14ac:dyDescent="0.25">
      <c r="A1205" t="s">
        <v>156</v>
      </c>
      <c r="B1205">
        <v>1077.05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1.12315E-2</v>
      </c>
      <c r="L1205">
        <v>0.98169899999999999</v>
      </c>
      <c r="M1205">
        <v>0</v>
      </c>
      <c r="N1205" t="s">
        <v>42</v>
      </c>
    </row>
    <row r="1206" spans="1:14" x14ac:dyDescent="0.25">
      <c r="A1206" t="s">
        <v>156</v>
      </c>
      <c r="B1206">
        <v>1090.3800000000001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1.5984600000000002E-2</v>
      </c>
      <c r="L1206">
        <v>0.98100799999999999</v>
      </c>
      <c r="M1206">
        <v>0</v>
      </c>
      <c r="N1206" t="s">
        <v>42</v>
      </c>
    </row>
    <row r="1207" spans="1:14" x14ac:dyDescent="0.25">
      <c r="A1207" t="s">
        <v>156</v>
      </c>
      <c r="B1207">
        <v>1087.0999999999999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1.1029499999999999E-2</v>
      </c>
      <c r="L1207">
        <v>0.981016</v>
      </c>
      <c r="M1207">
        <v>0</v>
      </c>
      <c r="N1207" t="s">
        <v>42</v>
      </c>
    </row>
    <row r="1208" spans="1:14" x14ac:dyDescent="0.25">
      <c r="A1208" t="s">
        <v>156</v>
      </c>
      <c r="B1208">
        <v>1084.23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1.2385800000000001E-2</v>
      </c>
      <c r="L1208">
        <v>0.98101899999999997</v>
      </c>
      <c r="M1208">
        <v>0</v>
      </c>
      <c r="N1208" t="s">
        <v>42</v>
      </c>
    </row>
    <row r="1209" spans="1:14" x14ac:dyDescent="0.25">
      <c r="A1209" t="s">
        <v>156</v>
      </c>
      <c r="B1209">
        <v>1091.4100000000001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1.2768699999999999E-2</v>
      </c>
      <c r="L1209">
        <v>0.98101799999999995</v>
      </c>
      <c r="M1209">
        <v>0</v>
      </c>
      <c r="N1209" t="s">
        <v>42</v>
      </c>
    </row>
    <row r="1210" spans="1:14" x14ac:dyDescent="0.25">
      <c r="A1210" t="s">
        <v>156</v>
      </c>
      <c r="B1210">
        <v>1077.6600000000001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1.22235E-2</v>
      </c>
      <c r="L1210">
        <v>0.98101899999999997</v>
      </c>
      <c r="M1210">
        <v>0</v>
      </c>
      <c r="N1210" t="s">
        <v>42</v>
      </c>
    </row>
    <row r="1211" spans="1:14" x14ac:dyDescent="0.25">
      <c r="A1211" t="s">
        <v>156</v>
      </c>
      <c r="B1211">
        <v>1092.3399999999999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1.12017E-2</v>
      </c>
      <c r="L1211">
        <v>0.98101899999999997</v>
      </c>
      <c r="M1211">
        <v>0</v>
      </c>
      <c r="N1211" t="s">
        <v>42</v>
      </c>
    </row>
    <row r="1212" spans="1:14" x14ac:dyDescent="0.25">
      <c r="A1212" t="s">
        <v>156</v>
      </c>
      <c r="B1212">
        <v>1076.8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1.09544E-2</v>
      </c>
      <c r="L1212">
        <v>0.98101499999999997</v>
      </c>
      <c r="M1212">
        <v>0</v>
      </c>
      <c r="N1212" t="s">
        <v>42</v>
      </c>
    </row>
    <row r="1213" spans="1:14" x14ac:dyDescent="0.25">
      <c r="A1213" t="s">
        <v>156</v>
      </c>
      <c r="B1213">
        <v>1101.3499999999999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1.28617E-2</v>
      </c>
      <c r="L1213">
        <v>0.98101000000000005</v>
      </c>
      <c r="M1213">
        <v>0</v>
      </c>
      <c r="N1213" t="s">
        <v>42</v>
      </c>
    </row>
    <row r="1214" spans="1:14" x14ac:dyDescent="0.25">
      <c r="A1214" t="s">
        <v>156</v>
      </c>
      <c r="B1214">
        <v>1072.3499999999999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1.2556299999999999E-2</v>
      </c>
      <c r="L1214">
        <v>0.98100500000000002</v>
      </c>
      <c r="M1214">
        <v>0</v>
      </c>
      <c r="N1214" t="s">
        <v>42</v>
      </c>
    </row>
    <row r="1215" spans="1:14" x14ac:dyDescent="0.25">
      <c r="A1215" t="s">
        <v>156</v>
      </c>
      <c r="B1215">
        <v>1072.53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1.0856899999999999E-2</v>
      </c>
      <c r="L1215">
        <v>0.98101799999999995</v>
      </c>
      <c r="M1215">
        <v>0</v>
      </c>
      <c r="N1215" t="s">
        <v>42</v>
      </c>
    </row>
    <row r="1216" spans="1:14" x14ac:dyDescent="0.25">
      <c r="A1216" t="s">
        <v>156</v>
      </c>
      <c r="B1216">
        <v>1090.29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1.09338E-2</v>
      </c>
      <c r="L1216">
        <v>0.98101400000000005</v>
      </c>
      <c r="M1216">
        <v>0</v>
      </c>
      <c r="N1216" t="s">
        <v>42</v>
      </c>
    </row>
    <row r="1217" spans="1:25" x14ac:dyDescent="0.25">
      <c r="A1217" t="s">
        <v>156</v>
      </c>
      <c r="B1217">
        <v>1089.68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1.1198100000000001E-2</v>
      </c>
      <c r="L1217">
        <v>0.98101400000000005</v>
      </c>
      <c r="M1217">
        <v>0</v>
      </c>
      <c r="N1217" t="s">
        <v>42</v>
      </c>
    </row>
    <row r="1218" spans="1:25" x14ac:dyDescent="0.25">
      <c r="A1218" t="s">
        <v>156</v>
      </c>
      <c r="B1218">
        <v>1085.79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1.08573E-2</v>
      </c>
      <c r="L1218">
        <v>0.98101899999999997</v>
      </c>
      <c r="M1218">
        <v>0</v>
      </c>
      <c r="N1218" t="s">
        <v>42</v>
      </c>
    </row>
    <row r="1219" spans="1:25" x14ac:dyDescent="0.25">
      <c r="A1219" t="s">
        <v>156</v>
      </c>
      <c r="B1219">
        <v>1076.96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1.6774600000000001E-2</v>
      </c>
      <c r="L1219">
        <v>0.98101799999999995</v>
      </c>
      <c r="M1219">
        <v>0</v>
      </c>
      <c r="N1219" t="s">
        <v>42</v>
      </c>
    </row>
    <row r="1220" spans="1:25" x14ac:dyDescent="0.25">
      <c r="A1220" t="s">
        <v>156</v>
      </c>
      <c r="B1220">
        <v>1087.48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1.10043E-2</v>
      </c>
      <c r="L1220">
        <v>0.98101799999999995</v>
      </c>
      <c r="M1220">
        <v>0</v>
      </c>
      <c r="N1220" t="s">
        <v>42</v>
      </c>
    </row>
    <row r="1221" spans="1:25" x14ac:dyDescent="0.25">
      <c r="A1221" t="s">
        <v>156</v>
      </c>
      <c r="B1221">
        <v>1128.17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2.18561E-2</v>
      </c>
      <c r="L1221">
        <v>0.98972599999999999</v>
      </c>
      <c r="M1221">
        <v>0</v>
      </c>
      <c r="N1221" t="s">
        <v>42</v>
      </c>
    </row>
    <row r="1222" spans="1:25" x14ac:dyDescent="0.25">
      <c r="A1222" t="s">
        <v>156</v>
      </c>
      <c r="B1222">
        <v>1089.18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1.26465E-2</v>
      </c>
      <c r="L1222">
        <v>0.98101899999999997</v>
      </c>
      <c r="M1222">
        <v>0</v>
      </c>
      <c r="N1222" t="s">
        <v>42</v>
      </c>
    </row>
    <row r="1223" spans="1:25" x14ac:dyDescent="0.25">
      <c r="A1223" t="s">
        <v>156</v>
      </c>
      <c r="B1223">
        <v>1095.5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1.3521200000000001E-2</v>
      </c>
      <c r="L1223">
        <v>0.980985</v>
      </c>
      <c r="M1223">
        <v>0</v>
      </c>
      <c r="N1223" t="s">
        <v>42</v>
      </c>
    </row>
    <row r="1224" spans="1:25" x14ac:dyDescent="0.25">
      <c r="A1224" t="s">
        <v>156</v>
      </c>
      <c r="B1224">
        <v>1091.8599999999999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1.0858400000000001E-2</v>
      </c>
      <c r="L1224">
        <v>0.98953599999999997</v>
      </c>
      <c r="M1224">
        <v>0</v>
      </c>
      <c r="N1224" t="s">
        <v>42</v>
      </c>
    </row>
    <row r="1225" spans="1:25" x14ac:dyDescent="0.25">
      <c r="A1225" t="s">
        <v>156</v>
      </c>
      <c r="B1225">
        <v>1074.78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1.15426E-2</v>
      </c>
      <c r="L1225">
        <v>0.98096700000000003</v>
      </c>
      <c r="M1225">
        <v>0</v>
      </c>
      <c r="N1225" t="s">
        <v>42</v>
      </c>
    </row>
    <row r="1226" spans="1:25" x14ac:dyDescent="0.25">
      <c r="A1226" t="s">
        <v>156</v>
      </c>
      <c r="B1226">
        <v>1093.46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1.43848E-2</v>
      </c>
      <c r="L1226">
        <v>0.98101899999999997</v>
      </c>
      <c r="M1226">
        <v>0</v>
      </c>
      <c r="N1226" t="s">
        <v>42</v>
      </c>
    </row>
    <row r="1227" spans="1:25" x14ac:dyDescent="0.25">
      <c r="A1227" t="s">
        <v>156</v>
      </c>
      <c r="B1227">
        <v>1062.05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1.0867099999999999E-2</v>
      </c>
      <c r="L1227">
        <v>0.98197299999999998</v>
      </c>
      <c r="M1227">
        <v>0</v>
      </c>
      <c r="N1227" t="s">
        <v>42</v>
      </c>
    </row>
    <row r="1228" spans="1:25" x14ac:dyDescent="0.25">
      <c r="A1228" t="s">
        <v>156</v>
      </c>
      <c r="B1228">
        <v>1083.28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1.08933E-2</v>
      </c>
      <c r="L1228">
        <v>0.98100900000000002</v>
      </c>
      <c r="M1228">
        <v>0</v>
      </c>
      <c r="N1228" t="s">
        <v>42</v>
      </c>
    </row>
    <row r="1229" spans="1:25" x14ac:dyDescent="0.25">
      <c r="A1229" t="s">
        <v>156</v>
      </c>
      <c r="B1229">
        <v>1068.78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1.09131E-2</v>
      </c>
      <c r="L1229">
        <v>0.98101099999999997</v>
      </c>
      <c r="M1229">
        <v>0</v>
      </c>
      <c r="N1229" t="s">
        <v>42</v>
      </c>
    </row>
    <row r="1230" spans="1:25" x14ac:dyDescent="0.25">
      <c r="A1230" t="s">
        <v>156</v>
      </c>
      <c r="B1230">
        <v>1082.3399999999999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1.7752500000000001E-2</v>
      </c>
      <c r="L1230">
        <v>0.98101099999999997</v>
      </c>
      <c r="M1230">
        <v>0</v>
      </c>
      <c r="N1230" t="s">
        <v>42</v>
      </c>
    </row>
    <row r="1231" spans="1:25" x14ac:dyDescent="0.25">
      <c r="A1231" t="s">
        <v>156</v>
      </c>
      <c r="B1231">
        <v>1078.32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1.16481E-2</v>
      </c>
      <c r="L1231">
        <v>0.98100500000000002</v>
      </c>
      <c r="M1231">
        <v>0</v>
      </c>
      <c r="N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156</v>
      </c>
      <c r="B1232">
        <v>1086.29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1.11752E-2</v>
      </c>
      <c r="L1232">
        <v>0.99289099999999997</v>
      </c>
      <c r="M1232">
        <v>0</v>
      </c>
      <c r="N1232" t="s">
        <v>42</v>
      </c>
      <c r="R1232">
        <f>AVERAGE(B1183:B1232)</f>
        <v>1085.6173999999999</v>
      </c>
      <c r="S1232">
        <f>AVERAGE(C1183:C1232)</f>
        <v>0</v>
      </c>
      <c r="U1232">
        <f>_xlfn.VAR.P(B1183:B1232)</f>
        <v>107.93870724000038</v>
      </c>
      <c r="V1232">
        <f>_xlfn.VAR.P(C1183:C1232)</f>
        <v>0</v>
      </c>
      <c r="X1232">
        <f>1.96*SQRT(U1232)/50</f>
        <v>0.40726273472203933</v>
      </c>
      <c r="Y1232">
        <f>1.96*SQRT(V1232)/50</f>
        <v>0</v>
      </c>
    </row>
    <row r="1233" spans="1:13" x14ac:dyDescent="0.25">
      <c r="A1233" t="s">
        <v>157</v>
      </c>
      <c r="B1233">
        <v>54418.709499999997</v>
      </c>
      <c r="C1233" t="s">
        <v>36</v>
      </c>
    </row>
    <row r="1234" spans="1:13" x14ac:dyDescent="0.25">
      <c r="A1234" t="s">
        <v>158</v>
      </c>
      <c r="B1234">
        <v>951.36099999999999</v>
      </c>
      <c r="C1234">
        <v>943.56299999999999</v>
      </c>
      <c r="D1234">
        <v>943.51099999999997</v>
      </c>
      <c r="E1234">
        <v>925.15499999999997</v>
      </c>
      <c r="F1234">
        <v>42.781799999999997</v>
      </c>
      <c r="G1234">
        <v>0</v>
      </c>
      <c r="H1234">
        <v>30.691199999999998</v>
      </c>
      <c r="I1234">
        <v>0</v>
      </c>
      <c r="J1234">
        <v>1.2771100000000001E-2</v>
      </c>
      <c r="K1234">
        <v>0.98101899999999997</v>
      </c>
      <c r="L1234">
        <v>0</v>
      </c>
      <c r="M1234" t="s">
        <v>42</v>
      </c>
    </row>
    <row r="1235" spans="1:13" x14ac:dyDescent="0.25">
      <c r="A1235" t="s">
        <v>158</v>
      </c>
      <c r="B1235">
        <v>999.13499999999999</v>
      </c>
      <c r="C1235">
        <v>991.72799999999995</v>
      </c>
      <c r="D1235">
        <v>991.65800000000002</v>
      </c>
      <c r="E1235">
        <v>971.98</v>
      </c>
      <c r="F1235">
        <v>44.576599999999999</v>
      </c>
      <c r="G1235">
        <v>0</v>
      </c>
      <c r="H1235">
        <v>31.766300000000001</v>
      </c>
      <c r="I1235">
        <v>0</v>
      </c>
      <c r="J1235">
        <v>1.09543E-2</v>
      </c>
      <c r="K1235">
        <v>0.98079400000000005</v>
      </c>
      <c r="L1235">
        <v>0</v>
      </c>
      <c r="M1235" t="s">
        <v>42</v>
      </c>
    </row>
    <row r="1236" spans="1:13" x14ac:dyDescent="0.25">
      <c r="A1236" t="s">
        <v>158</v>
      </c>
      <c r="B1236">
        <v>986.64599999999996</v>
      </c>
      <c r="C1236">
        <v>979.40200000000004</v>
      </c>
      <c r="D1236">
        <v>979.32500000000005</v>
      </c>
      <c r="E1236">
        <v>959.94799999999998</v>
      </c>
      <c r="F1236">
        <v>44.957900000000002</v>
      </c>
      <c r="G1236">
        <v>0</v>
      </c>
      <c r="H1236">
        <v>31.9056</v>
      </c>
      <c r="I1236">
        <v>0</v>
      </c>
      <c r="J1236">
        <v>1.2484200000000001E-2</v>
      </c>
      <c r="K1236">
        <v>0.98892199999999997</v>
      </c>
      <c r="L1236">
        <v>0</v>
      </c>
      <c r="M1236" t="s">
        <v>42</v>
      </c>
    </row>
    <row r="1237" spans="1:13" x14ac:dyDescent="0.25">
      <c r="A1237" t="s">
        <v>158</v>
      </c>
      <c r="B1237">
        <v>967.96199999999999</v>
      </c>
      <c r="C1237">
        <v>960.21600000000001</v>
      </c>
      <c r="D1237">
        <v>960.16</v>
      </c>
      <c r="E1237">
        <v>941.46900000000005</v>
      </c>
      <c r="F1237">
        <v>43.908900000000003</v>
      </c>
      <c r="G1237">
        <v>0</v>
      </c>
      <c r="H1237">
        <v>31.284400000000002</v>
      </c>
      <c r="I1237">
        <v>0</v>
      </c>
      <c r="J1237">
        <v>1.8760700000000002E-2</v>
      </c>
      <c r="K1237">
        <v>0.98094400000000004</v>
      </c>
      <c r="L1237">
        <v>0</v>
      </c>
      <c r="M1237" t="s">
        <v>42</v>
      </c>
    </row>
    <row r="1238" spans="1:13" x14ac:dyDescent="0.25">
      <c r="A1238" t="s">
        <v>158</v>
      </c>
      <c r="B1238">
        <v>983.72900000000004</v>
      </c>
      <c r="C1238">
        <v>975.93799999999999</v>
      </c>
      <c r="D1238">
        <v>975.88300000000004</v>
      </c>
      <c r="E1238">
        <v>957.19799999999998</v>
      </c>
      <c r="F1238">
        <v>43.885800000000003</v>
      </c>
      <c r="G1238">
        <v>0</v>
      </c>
      <c r="H1238">
        <v>31.197700000000001</v>
      </c>
      <c r="I1238">
        <v>0</v>
      </c>
      <c r="J1238">
        <v>1.26584E-2</v>
      </c>
      <c r="K1238">
        <v>0.98210900000000001</v>
      </c>
      <c r="L1238">
        <v>0</v>
      </c>
      <c r="M1238" t="s">
        <v>42</v>
      </c>
    </row>
    <row r="1239" spans="1:13" x14ac:dyDescent="0.25">
      <c r="A1239" t="s">
        <v>158</v>
      </c>
      <c r="B1239">
        <v>983.57299999999998</v>
      </c>
      <c r="C1239">
        <v>975.755</v>
      </c>
      <c r="D1239">
        <v>975.70299999999997</v>
      </c>
      <c r="E1239">
        <v>957.07500000000005</v>
      </c>
      <c r="F1239">
        <v>43.769500000000001</v>
      </c>
      <c r="G1239">
        <v>0</v>
      </c>
      <c r="H1239">
        <v>31.192299999999999</v>
      </c>
      <c r="I1239">
        <v>0</v>
      </c>
      <c r="J1239">
        <v>1.12695E-2</v>
      </c>
      <c r="K1239">
        <v>0.98101899999999997</v>
      </c>
      <c r="L1239">
        <v>0</v>
      </c>
      <c r="M1239" t="s">
        <v>42</v>
      </c>
    </row>
    <row r="1240" spans="1:13" x14ac:dyDescent="0.25">
      <c r="A1240" t="s">
        <v>158</v>
      </c>
      <c r="B1240">
        <v>978.29700000000003</v>
      </c>
      <c r="C1240">
        <v>970.54399999999998</v>
      </c>
      <c r="D1240">
        <v>970.49599999999998</v>
      </c>
      <c r="E1240">
        <v>952.14400000000001</v>
      </c>
      <c r="F1240">
        <v>43.583199999999998</v>
      </c>
      <c r="G1240">
        <v>0</v>
      </c>
      <c r="H1240">
        <v>30.967199999999998</v>
      </c>
      <c r="I1240">
        <v>0</v>
      </c>
      <c r="J1240">
        <v>1.0866799999999999E-2</v>
      </c>
      <c r="K1240">
        <v>0.98101799999999995</v>
      </c>
      <c r="L1240">
        <v>0</v>
      </c>
      <c r="M1240" t="s">
        <v>42</v>
      </c>
    </row>
    <row r="1241" spans="1:13" x14ac:dyDescent="0.25">
      <c r="A1241" t="s">
        <v>158</v>
      </c>
      <c r="B1241">
        <v>975.32500000000005</v>
      </c>
      <c r="C1241">
        <v>967.56600000000003</v>
      </c>
      <c r="D1241">
        <v>967.50699999999995</v>
      </c>
      <c r="E1241">
        <v>948.80899999999997</v>
      </c>
      <c r="F1241">
        <v>44.084899999999998</v>
      </c>
      <c r="G1241">
        <v>0</v>
      </c>
      <c r="H1241">
        <v>31.114799999999999</v>
      </c>
      <c r="I1241">
        <v>0</v>
      </c>
      <c r="J1241">
        <v>1.09652E-2</v>
      </c>
      <c r="K1241">
        <v>0.99006000000000005</v>
      </c>
      <c r="L1241">
        <v>0</v>
      </c>
      <c r="M1241" t="s">
        <v>42</v>
      </c>
    </row>
    <row r="1242" spans="1:13" x14ac:dyDescent="0.25">
      <c r="A1242" t="s">
        <v>158</v>
      </c>
      <c r="B1242">
        <v>1007.32</v>
      </c>
      <c r="C1242">
        <v>999.73599999999999</v>
      </c>
      <c r="D1242">
        <v>999.64400000000001</v>
      </c>
      <c r="E1242">
        <v>979.3</v>
      </c>
      <c r="F1242">
        <v>45.903100000000002</v>
      </c>
      <c r="G1242">
        <v>0</v>
      </c>
      <c r="H1242">
        <v>32.369199999999999</v>
      </c>
      <c r="I1242">
        <v>0</v>
      </c>
      <c r="J1242">
        <v>1.15183E-2</v>
      </c>
      <c r="K1242">
        <v>0.98101499999999997</v>
      </c>
      <c r="L1242">
        <v>0</v>
      </c>
      <c r="M1242" t="s">
        <v>42</v>
      </c>
    </row>
    <row r="1243" spans="1:13" x14ac:dyDescent="0.25">
      <c r="A1243" t="s">
        <v>158</v>
      </c>
      <c r="B1243">
        <v>991.92</v>
      </c>
      <c r="C1243">
        <v>984.14200000000005</v>
      </c>
      <c r="D1243">
        <v>984.05899999999997</v>
      </c>
      <c r="E1243">
        <v>964.38900000000001</v>
      </c>
      <c r="F1243">
        <v>45.076999999999998</v>
      </c>
      <c r="G1243">
        <v>0</v>
      </c>
      <c r="H1243">
        <v>31.8568</v>
      </c>
      <c r="I1243">
        <v>0</v>
      </c>
      <c r="J1243">
        <v>1.10042E-2</v>
      </c>
      <c r="K1243">
        <v>0.99433400000000005</v>
      </c>
      <c r="L1243">
        <v>0</v>
      </c>
      <c r="M1243" t="s">
        <v>42</v>
      </c>
    </row>
    <row r="1244" spans="1:13" x14ac:dyDescent="0.25">
      <c r="A1244" t="s">
        <v>158</v>
      </c>
      <c r="B1244">
        <v>978.66200000000003</v>
      </c>
      <c r="C1244">
        <v>970.89099999999996</v>
      </c>
      <c r="D1244">
        <v>970.84100000000001</v>
      </c>
      <c r="E1244">
        <v>952.26300000000003</v>
      </c>
      <c r="F1244">
        <v>43.975999999999999</v>
      </c>
      <c r="G1244">
        <v>0</v>
      </c>
      <c r="H1244">
        <v>31.062000000000001</v>
      </c>
      <c r="I1244">
        <v>0</v>
      </c>
      <c r="J1244">
        <v>1.1069000000000001E-2</v>
      </c>
      <c r="K1244">
        <v>0.98043599999999997</v>
      </c>
      <c r="L1244">
        <v>0</v>
      </c>
      <c r="M1244" t="s">
        <v>42</v>
      </c>
    </row>
    <row r="1245" spans="1:13" x14ac:dyDescent="0.25">
      <c r="A1245" t="s">
        <v>158</v>
      </c>
      <c r="B1245">
        <v>977.99699999999996</v>
      </c>
      <c r="C1245">
        <v>970.596</v>
      </c>
      <c r="D1245">
        <v>970.53899999999999</v>
      </c>
      <c r="E1245">
        <v>952.10599999999999</v>
      </c>
      <c r="F1245">
        <v>43.717599999999997</v>
      </c>
      <c r="G1245">
        <v>0</v>
      </c>
      <c r="H1245">
        <v>31.022600000000001</v>
      </c>
      <c r="I1245">
        <v>0</v>
      </c>
      <c r="J1245">
        <v>1.1762E-2</v>
      </c>
      <c r="K1245">
        <v>0.98101899999999997</v>
      </c>
      <c r="L1245">
        <v>0</v>
      </c>
      <c r="M1245" t="s">
        <v>42</v>
      </c>
    </row>
    <row r="1246" spans="1:13" x14ac:dyDescent="0.25">
      <c r="A1246" t="s">
        <v>158</v>
      </c>
      <c r="B1246">
        <v>978.12900000000002</v>
      </c>
      <c r="C1246">
        <v>970.37900000000002</v>
      </c>
      <c r="D1246">
        <v>970.33</v>
      </c>
      <c r="E1246">
        <v>951.64499999999998</v>
      </c>
      <c r="F1246">
        <v>43.952599999999997</v>
      </c>
      <c r="G1246">
        <v>0</v>
      </c>
      <c r="H1246">
        <v>31.325299999999999</v>
      </c>
      <c r="I1246">
        <v>0</v>
      </c>
      <c r="J1246">
        <v>1.13724E-2</v>
      </c>
      <c r="K1246">
        <v>0.99377400000000005</v>
      </c>
      <c r="L1246">
        <v>0</v>
      </c>
      <c r="M1246" t="s">
        <v>42</v>
      </c>
    </row>
    <row r="1247" spans="1:13" x14ac:dyDescent="0.25">
      <c r="A1247" t="s">
        <v>158</v>
      </c>
      <c r="B1247">
        <v>960.91200000000003</v>
      </c>
      <c r="C1247">
        <v>953.00900000000001</v>
      </c>
      <c r="D1247">
        <v>952.95699999999999</v>
      </c>
      <c r="E1247">
        <v>934.23099999999999</v>
      </c>
      <c r="F1247">
        <v>43.6477</v>
      </c>
      <c r="G1247">
        <v>0</v>
      </c>
      <c r="H1247">
        <v>30.9617</v>
      </c>
      <c r="I1247">
        <v>0</v>
      </c>
      <c r="J1247">
        <v>1.0940500000000001E-2</v>
      </c>
      <c r="K1247">
        <v>0.98099499999999995</v>
      </c>
      <c r="L1247">
        <v>0</v>
      </c>
      <c r="M1247" t="s">
        <v>42</v>
      </c>
    </row>
    <row r="1248" spans="1:13" x14ac:dyDescent="0.25">
      <c r="A1248" t="s">
        <v>158</v>
      </c>
      <c r="B1248">
        <v>968.65800000000002</v>
      </c>
      <c r="C1248">
        <v>960.91</v>
      </c>
      <c r="D1248">
        <v>960.85699999999997</v>
      </c>
      <c r="E1248">
        <v>942.29</v>
      </c>
      <c r="F1248">
        <v>43.652500000000003</v>
      </c>
      <c r="G1248">
        <v>0</v>
      </c>
      <c r="H1248">
        <v>31.099</v>
      </c>
      <c r="I1248">
        <v>0</v>
      </c>
      <c r="J1248">
        <v>1.11089E-2</v>
      </c>
      <c r="K1248">
        <v>0.98101899999999997</v>
      </c>
      <c r="L1248">
        <v>0</v>
      </c>
      <c r="M1248" t="s">
        <v>42</v>
      </c>
    </row>
    <row r="1249" spans="1:13" x14ac:dyDescent="0.25">
      <c r="A1249" t="s">
        <v>158</v>
      </c>
      <c r="B1249">
        <v>990.13800000000003</v>
      </c>
      <c r="C1249">
        <v>982.85299999999995</v>
      </c>
      <c r="D1249">
        <v>982.78700000000003</v>
      </c>
      <c r="E1249">
        <v>964.04600000000005</v>
      </c>
      <c r="F1249">
        <v>43.466500000000003</v>
      </c>
      <c r="G1249">
        <v>0</v>
      </c>
      <c r="H1249">
        <v>30.845300000000002</v>
      </c>
      <c r="I1249">
        <v>0</v>
      </c>
      <c r="J1249">
        <v>1.35753E-2</v>
      </c>
      <c r="K1249">
        <v>0.98101799999999995</v>
      </c>
      <c r="L1249">
        <v>0</v>
      </c>
      <c r="M1249" t="s">
        <v>42</v>
      </c>
    </row>
    <row r="1250" spans="1:13" x14ac:dyDescent="0.25">
      <c r="A1250" t="s">
        <v>158</v>
      </c>
      <c r="B1250">
        <v>951.59</v>
      </c>
      <c r="C1250">
        <v>944.09</v>
      </c>
      <c r="D1250">
        <v>944.03599999999994</v>
      </c>
      <c r="E1250">
        <v>925.68600000000004</v>
      </c>
      <c r="F1250">
        <v>43.256</v>
      </c>
      <c r="G1250">
        <v>0</v>
      </c>
      <c r="H1250">
        <v>30.709</v>
      </c>
      <c r="I1250">
        <v>0</v>
      </c>
      <c r="J1250">
        <v>1.8616000000000001E-2</v>
      </c>
      <c r="K1250">
        <v>0.98385400000000001</v>
      </c>
      <c r="L1250">
        <v>0</v>
      </c>
      <c r="M1250" t="s">
        <v>42</v>
      </c>
    </row>
    <row r="1251" spans="1:13" x14ac:dyDescent="0.25">
      <c r="A1251" t="s">
        <v>158</v>
      </c>
      <c r="B1251">
        <v>958.63300000000004</v>
      </c>
      <c r="C1251">
        <v>951.24699999999996</v>
      </c>
      <c r="D1251">
        <v>951.19500000000005</v>
      </c>
      <c r="E1251">
        <v>932.91099999999994</v>
      </c>
      <c r="F1251">
        <v>42.8367</v>
      </c>
      <c r="G1251">
        <v>0</v>
      </c>
      <c r="H1251">
        <v>30.7181</v>
      </c>
      <c r="I1251">
        <v>0</v>
      </c>
      <c r="J1251">
        <v>1.0856899999999999E-2</v>
      </c>
      <c r="K1251">
        <v>0.98101799999999995</v>
      </c>
      <c r="L1251">
        <v>0</v>
      </c>
      <c r="M1251" t="s">
        <v>42</v>
      </c>
    </row>
    <row r="1252" spans="1:13" x14ac:dyDescent="0.25">
      <c r="A1252" t="s">
        <v>158</v>
      </c>
      <c r="B1252">
        <v>950.95100000000002</v>
      </c>
      <c r="C1252">
        <v>943.44</v>
      </c>
      <c r="D1252">
        <v>943.38900000000001</v>
      </c>
      <c r="E1252">
        <v>925.13699999999994</v>
      </c>
      <c r="F1252">
        <v>42.948700000000002</v>
      </c>
      <c r="G1252">
        <v>0</v>
      </c>
      <c r="H1252">
        <v>30.709499999999998</v>
      </c>
      <c r="I1252">
        <v>0</v>
      </c>
      <c r="J1252">
        <v>1.23853E-2</v>
      </c>
      <c r="K1252">
        <v>0.98101899999999997</v>
      </c>
      <c r="L1252">
        <v>0</v>
      </c>
      <c r="M1252" t="s">
        <v>42</v>
      </c>
    </row>
    <row r="1253" spans="1:13" x14ac:dyDescent="0.25">
      <c r="A1253" t="s">
        <v>158</v>
      </c>
      <c r="B1253">
        <v>962.11599999999999</v>
      </c>
      <c r="C1253">
        <v>954.69899999999996</v>
      </c>
      <c r="D1253">
        <v>954.64800000000002</v>
      </c>
      <c r="E1253">
        <v>936.34799999999996</v>
      </c>
      <c r="F1253">
        <v>43.097700000000003</v>
      </c>
      <c r="G1253">
        <v>0</v>
      </c>
      <c r="H1253">
        <v>30.516200000000001</v>
      </c>
      <c r="I1253">
        <v>0</v>
      </c>
      <c r="J1253">
        <v>1.08656E-2</v>
      </c>
      <c r="K1253">
        <v>0.995031</v>
      </c>
      <c r="L1253">
        <v>0</v>
      </c>
      <c r="M1253" t="s">
        <v>42</v>
      </c>
    </row>
    <row r="1254" spans="1:13" x14ac:dyDescent="0.25">
      <c r="A1254" t="s">
        <v>158</v>
      </c>
      <c r="B1254">
        <v>964.79899999999998</v>
      </c>
      <c r="C1254">
        <v>957.32100000000003</v>
      </c>
      <c r="D1254">
        <v>957.26700000000005</v>
      </c>
      <c r="E1254">
        <v>939.02499999999998</v>
      </c>
      <c r="F1254">
        <v>42.963799999999999</v>
      </c>
      <c r="G1254">
        <v>0</v>
      </c>
      <c r="H1254">
        <v>30.638500000000001</v>
      </c>
      <c r="I1254">
        <v>0</v>
      </c>
      <c r="J1254">
        <v>1.1429399999999999E-2</v>
      </c>
      <c r="K1254">
        <v>0.98100900000000002</v>
      </c>
      <c r="L1254">
        <v>0</v>
      </c>
      <c r="M1254" t="s">
        <v>42</v>
      </c>
    </row>
    <row r="1255" spans="1:13" x14ac:dyDescent="0.25">
      <c r="A1255" t="s">
        <v>158</v>
      </c>
      <c r="B1255">
        <v>948.923</v>
      </c>
      <c r="C1255">
        <v>941.43700000000001</v>
      </c>
      <c r="D1255">
        <v>941.38099999999997</v>
      </c>
      <c r="E1255">
        <v>922.97400000000005</v>
      </c>
      <c r="F1255">
        <v>43.152000000000001</v>
      </c>
      <c r="G1255">
        <v>0</v>
      </c>
      <c r="H1255">
        <v>30.624199999999998</v>
      </c>
      <c r="I1255">
        <v>0</v>
      </c>
      <c r="J1255">
        <v>2.2579499999999999E-2</v>
      </c>
      <c r="K1255">
        <v>0.99000600000000005</v>
      </c>
      <c r="L1255">
        <v>0</v>
      </c>
      <c r="M1255" t="s">
        <v>42</v>
      </c>
    </row>
    <row r="1256" spans="1:13" x14ac:dyDescent="0.25">
      <c r="A1256" t="s">
        <v>158</v>
      </c>
      <c r="B1256">
        <v>960.32299999999998</v>
      </c>
      <c r="C1256">
        <v>952.88499999999999</v>
      </c>
      <c r="D1256">
        <v>952.83500000000004</v>
      </c>
      <c r="E1256">
        <v>934.44899999999996</v>
      </c>
      <c r="F1256">
        <v>42.988</v>
      </c>
      <c r="G1256">
        <v>0</v>
      </c>
      <c r="H1256">
        <v>30.6633</v>
      </c>
      <c r="I1256">
        <v>0</v>
      </c>
      <c r="J1256">
        <v>1.10455E-2</v>
      </c>
      <c r="K1256">
        <v>0.98100200000000004</v>
      </c>
      <c r="L1256">
        <v>0</v>
      </c>
      <c r="M1256" t="s">
        <v>42</v>
      </c>
    </row>
    <row r="1257" spans="1:13" x14ac:dyDescent="0.25">
      <c r="A1257" t="s">
        <v>158</v>
      </c>
      <c r="B1257">
        <v>963.15599999999995</v>
      </c>
      <c r="C1257">
        <v>955.73</v>
      </c>
      <c r="D1257">
        <v>955.67600000000004</v>
      </c>
      <c r="E1257">
        <v>937.39400000000001</v>
      </c>
      <c r="F1257">
        <v>43.122300000000003</v>
      </c>
      <c r="G1257">
        <v>0</v>
      </c>
      <c r="H1257">
        <v>30.668800000000001</v>
      </c>
      <c r="I1257">
        <v>0</v>
      </c>
      <c r="J1257">
        <v>1.1147900000000001E-2</v>
      </c>
      <c r="K1257">
        <v>0.98101799999999995</v>
      </c>
      <c r="L1257">
        <v>0</v>
      </c>
      <c r="M1257" t="s">
        <v>42</v>
      </c>
    </row>
    <row r="1258" spans="1:13" x14ac:dyDescent="0.25">
      <c r="A1258" t="s">
        <v>158</v>
      </c>
      <c r="B1258">
        <v>954.51499999999999</v>
      </c>
      <c r="C1258">
        <v>947.18200000000002</v>
      </c>
      <c r="D1258">
        <v>947.13199999999995</v>
      </c>
      <c r="E1258">
        <v>928.83500000000004</v>
      </c>
      <c r="F1258">
        <v>42.8459</v>
      </c>
      <c r="G1258">
        <v>0</v>
      </c>
      <c r="H1258">
        <v>30.734999999999999</v>
      </c>
      <c r="I1258">
        <v>0</v>
      </c>
      <c r="J1258">
        <v>1.7338900000000001E-2</v>
      </c>
      <c r="K1258">
        <v>0.98101899999999997</v>
      </c>
      <c r="L1258">
        <v>0</v>
      </c>
      <c r="M1258" t="s">
        <v>42</v>
      </c>
    </row>
    <row r="1259" spans="1:13" x14ac:dyDescent="0.25">
      <c r="A1259" t="s">
        <v>158</v>
      </c>
      <c r="B1259">
        <v>950.82500000000005</v>
      </c>
      <c r="C1259">
        <v>943.58299999999997</v>
      </c>
      <c r="D1259">
        <v>943.53099999999995</v>
      </c>
      <c r="E1259">
        <v>925.29899999999998</v>
      </c>
      <c r="F1259">
        <v>43.0291</v>
      </c>
      <c r="G1259">
        <v>0</v>
      </c>
      <c r="H1259">
        <v>30.651599999999998</v>
      </c>
      <c r="I1259">
        <v>0</v>
      </c>
      <c r="J1259">
        <v>1.09896E-2</v>
      </c>
      <c r="K1259">
        <v>0.98101499999999997</v>
      </c>
      <c r="L1259">
        <v>0</v>
      </c>
      <c r="M1259" t="s">
        <v>42</v>
      </c>
    </row>
    <row r="1260" spans="1:13" x14ac:dyDescent="0.25">
      <c r="A1260" t="s">
        <v>158</v>
      </c>
      <c r="B1260">
        <v>960.68299999999999</v>
      </c>
      <c r="C1260">
        <v>953.46100000000001</v>
      </c>
      <c r="D1260">
        <v>953.39499999999998</v>
      </c>
      <c r="E1260">
        <v>934.54600000000005</v>
      </c>
      <c r="F1260">
        <v>43.885199999999998</v>
      </c>
      <c r="G1260">
        <v>0</v>
      </c>
      <c r="H1260">
        <v>30.9605</v>
      </c>
      <c r="I1260">
        <v>0</v>
      </c>
      <c r="J1260">
        <v>1.09338E-2</v>
      </c>
      <c r="K1260">
        <v>0.98100600000000004</v>
      </c>
      <c r="L1260">
        <v>0</v>
      </c>
      <c r="M1260" t="s">
        <v>42</v>
      </c>
    </row>
    <row r="1261" spans="1:13" x14ac:dyDescent="0.25">
      <c r="A1261" t="s">
        <v>158</v>
      </c>
      <c r="B1261">
        <v>992.54399999999998</v>
      </c>
      <c r="C1261">
        <v>984.66600000000005</v>
      </c>
      <c r="D1261">
        <v>984.59</v>
      </c>
      <c r="E1261">
        <v>964.74599999999998</v>
      </c>
      <c r="F1261">
        <v>45.231999999999999</v>
      </c>
      <c r="G1261">
        <v>0</v>
      </c>
      <c r="H1261">
        <v>31.852599999999999</v>
      </c>
      <c r="I1261">
        <v>0</v>
      </c>
      <c r="J1261">
        <v>1.0964399999999999E-2</v>
      </c>
      <c r="K1261">
        <v>0.98101300000000002</v>
      </c>
      <c r="L1261">
        <v>0</v>
      </c>
      <c r="M1261" t="s">
        <v>42</v>
      </c>
    </row>
    <row r="1262" spans="1:13" x14ac:dyDescent="0.25">
      <c r="A1262" t="s">
        <v>158</v>
      </c>
      <c r="B1262">
        <v>1004.15</v>
      </c>
      <c r="C1262">
        <v>991.82100000000003</v>
      </c>
      <c r="D1262">
        <v>991.73699999999997</v>
      </c>
      <c r="E1262">
        <v>971.32299999999998</v>
      </c>
      <c r="F1262">
        <v>45.732999999999997</v>
      </c>
      <c r="G1262">
        <v>0</v>
      </c>
      <c r="H1262">
        <v>32.401600000000002</v>
      </c>
      <c r="I1262">
        <v>0</v>
      </c>
      <c r="J1262">
        <v>1.19843E-2</v>
      </c>
      <c r="K1262">
        <v>0.98770400000000003</v>
      </c>
      <c r="L1262">
        <v>0</v>
      </c>
      <c r="M1262" t="s">
        <v>42</v>
      </c>
    </row>
    <row r="1263" spans="1:13" x14ac:dyDescent="0.25">
      <c r="A1263" t="s">
        <v>158</v>
      </c>
      <c r="B1263">
        <v>1036.07</v>
      </c>
      <c r="C1263">
        <v>1028.17</v>
      </c>
      <c r="D1263">
        <v>1028.06</v>
      </c>
      <c r="E1263">
        <v>1006.54</v>
      </c>
      <c r="F1263">
        <v>47.555199999999999</v>
      </c>
      <c r="G1263">
        <v>0</v>
      </c>
      <c r="H1263">
        <v>34.239100000000001</v>
      </c>
      <c r="I1263">
        <v>0</v>
      </c>
      <c r="J1263">
        <v>1.0867099999999999E-2</v>
      </c>
      <c r="K1263">
        <v>0.98971900000000002</v>
      </c>
      <c r="L1263">
        <v>0</v>
      </c>
      <c r="M1263" t="s">
        <v>42</v>
      </c>
    </row>
    <row r="1264" spans="1:13" x14ac:dyDescent="0.25">
      <c r="A1264" t="s">
        <v>158</v>
      </c>
      <c r="B1264">
        <v>1013.01</v>
      </c>
      <c r="C1264">
        <v>1005.23</v>
      </c>
      <c r="D1264">
        <v>1005.15</v>
      </c>
      <c r="E1264">
        <v>985.38900000000001</v>
      </c>
      <c r="F1264">
        <v>45.291200000000003</v>
      </c>
      <c r="G1264">
        <v>0</v>
      </c>
      <c r="H1264">
        <v>32.355800000000002</v>
      </c>
      <c r="I1264">
        <v>0</v>
      </c>
      <c r="J1264">
        <v>1.1227900000000001E-2</v>
      </c>
      <c r="K1264">
        <v>0.98094300000000001</v>
      </c>
      <c r="L1264">
        <v>0</v>
      </c>
      <c r="M1264" t="s">
        <v>42</v>
      </c>
    </row>
    <row r="1265" spans="1:13" x14ac:dyDescent="0.25">
      <c r="A1265" t="s">
        <v>158</v>
      </c>
      <c r="B1265">
        <v>997.601</v>
      </c>
      <c r="C1265">
        <v>989.89</v>
      </c>
      <c r="D1265">
        <v>989.79200000000003</v>
      </c>
      <c r="E1265">
        <v>970.10400000000004</v>
      </c>
      <c r="F1265">
        <v>44.881900000000002</v>
      </c>
      <c r="G1265">
        <v>0</v>
      </c>
      <c r="H1265">
        <v>31.765499999999999</v>
      </c>
      <c r="I1265">
        <v>0</v>
      </c>
      <c r="J1265">
        <v>1.0933399999999999E-2</v>
      </c>
      <c r="K1265">
        <v>0.98101899999999997</v>
      </c>
      <c r="L1265">
        <v>0</v>
      </c>
      <c r="M1265" t="s">
        <v>42</v>
      </c>
    </row>
    <row r="1266" spans="1:13" x14ac:dyDescent="0.25">
      <c r="A1266" t="s">
        <v>158</v>
      </c>
      <c r="B1266">
        <v>976.27599999999995</v>
      </c>
      <c r="C1266">
        <v>968.35599999999999</v>
      </c>
      <c r="D1266">
        <v>968.28599999999994</v>
      </c>
      <c r="E1266">
        <v>948.88599999999997</v>
      </c>
      <c r="F1266">
        <v>44.308300000000003</v>
      </c>
      <c r="G1266">
        <v>0</v>
      </c>
      <c r="H1266">
        <v>31.3216</v>
      </c>
      <c r="I1266">
        <v>0</v>
      </c>
      <c r="J1266">
        <v>1.45576E-2</v>
      </c>
      <c r="K1266">
        <v>0.981016</v>
      </c>
      <c r="L1266">
        <v>0</v>
      </c>
      <c r="M1266" t="s">
        <v>42</v>
      </c>
    </row>
    <row r="1267" spans="1:13" x14ac:dyDescent="0.25">
      <c r="A1267" t="s">
        <v>158</v>
      </c>
      <c r="B1267">
        <v>970.26900000000001</v>
      </c>
      <c r="C1267">
        <v>962.54399999999998</v>
      </c>
      <c r="D1267">
        <v>962.49099999999999</v>
      </c>
      <c r="E1267">
        <v>943.70500000000004</v>
      </c>
      <c r="F1267">
        <v>44.164900000000003</v>
      </c>
      <c r="G1267">
        <v>0</v>
      </c>
      <c r="H1267">
        <v>31.268000000000001</v>
      </c>
      <c r="I1267">
        <v>0</v>
      </c>
      <c r="J1267">
        <v>1.23096E-2</v>
      </c>
      <c r="K1267">
        <v>0.98099999999999998</v>
      </c>
      <c r="L1267">
        <v>0</v>
      </c>
      <c r="M1267" t="s">
        <v>42</v>
      </c>
    </row>
    <row r="1268" spans="1:13" x14ac:dyDescent="0.25">
      <c r="A1268" t="s">
        <v>158</v>
      </c>
      <c r="B1268">
        <v>964.64099999999996</v>
      </c>
      <c r="C1268">
        <v>956.87300000000005</v>
      </c>
      <c r="D1268">
        <v>956.81799999999998</v>
      </c>
      <c r="E1268">
        <v>938.30799999999999</v>
      </c>
      <c r="F1268">
        <v>43.678600000000003</v>
      </c>
      <c r="G1268">
        <v>0</v>
      </c>
      <c r="H1268">
        <v>31.1572</v>
      </c>
      <c r="I1268">
        <v>0</v>
      </c>
      <c r="J1268">
        <v>1.1088300000000001E-2</v>
      </c>
      <c r="K1268">
        <v>0.98100799999999999</v>
      </c>
      <c r="L1268">
        <v>0</v>
      </c>
      <c r="M1268" t="s">
        <v>42</v>
      </c>
    </row>
    <row r="1269" spans="1:13" x14ac:dyDescent="0.25">
      <c r="A1269" t="s">
        <v>158</v>
      </c>
      <c r="B1269">
        <v>961.46500000000003</v>
      </c>
      <c r="C1269">
        <v>953.59</v>
      </c>
      <c r="D1269">
        <v>953.53099999999995</v>
      </c>
      <c r="E1269">
        <v>934.92700000000002</v>
      </c>
      <c r="F1269">
        <v>43.743699999999997</v>
      </c>
      <c r="G1269">
        <v>0</v>
      </c>
      <c r="H1269">
        <v>30.996400000000001</v>
      </c>
      <c r="I1269">
        <v>0</v>
      </c>
      <c r="J1269">
        <v>1.2327899999999999E-2</v>
      </c>
      <c r="K1269">
        <v>0.98098700000000005</v>
      </c>
      <c r="L1269">
        <v>0</v>
      </c>
      <c r="M1269" t="s">
        <v>42</v>
      </c>
    </row>
    <row r="1270" spans="1:13" x14ac:dyDescent="0.25">
      <c r="A1270" t="s">
        <v>158</v>
      </c>
      <c r="B1270">
        <v>1002.01</v>
      </c>
      <c r="C1270">
        <v>994.16700000000003</v>
      </c>
      <c r="D1270">
        <v>994.08900000000006</v>
      </c>
      <c r="E1270">
        <v>974.18700000000001</v>
      </c>
      <c r="F1270">
        <v>45.501800000000003</v>
      </c>
      <c r="G1270">
        <v>0</v>
      </c>
      <c r="H1270">
        <v>32.303800000000003</v>
      </c>
      <c r="I1270">
        <v>0</v>
      </c>
      <c r="J1270">
        <v>1.16778E-2</v>
      </c>
      <c r="K1270">
        <v>0.98098399999999997</v>
      </c>
      <c r="L1270">
        <v>0</v>
      </c>
      <c r="M1270" t="s">
        <v>42</v>
      </c>
    </row>
    <row r="1271" spans="1:13" x14ac:dyDescent="0.25">
      <c r="A1271" t="s">
        <v>158</v>
      </c>
      <c r="B1271">
        <v>978.40700000000004</v>
      </c>
      <c r="C1271">
        <v>970.43600000000004</v>
      </c>
      <c r="D1271">
        <v>970.35699999999997</v>
      </c>
      <c r="E1271">
        <v>950.67600000000004</v>
      </c>
      <c r="F1271">
        <v>44.937800000000003</v>
      </c>
      <c r="G1271">
        <v>0</v>
      </c>
      <c r="H1271">
        <v>31.9512</v>
      </c>
      <c r="I1271">
        <v>0</v>
      </c>
      <c r="J1271">
        <v>1.09017E-2</v>
      </c>
      <c r="K1271">
        <v>0.980966</v>
      </c>
      <c r="L1271">
        <v>0</v>
      </c>
      <c r="M1271" t="s">
        <v>42</v>
      </c>
    </row>
    <row r="1272" spans="1:13" x14ac:dyDescent="0.25">
      <c r="A1272" t="s">
        <v>158</v>
      </c>
      <c r="B1272">
        <v>990.39800000000002</v>
      </c>
      <c r="C1272">
        <v>982.65899999999999</v>
      </c>
      <c r="D1272">
        <v>982.57600000000002</v>
      </c>
      <c r="E1272">
        <v>962.93799999999999</v>
      </c>
      <c r="F1272">
        <v>45.150599999999997</v>
      </c>
      <c r="G1272">
        <v>0</v>
      </c>
      <c r="H1272">
        <v>31.9208</v>
      </c>
      <c r="I1272">
        <v>0</v>
      </c>
      <c r="J1272">
        <v>1.0872100000000001E-2</v>
      </c>
      <c r="K1272">
        <v>0.98093799999999998</v>
      </c>
      <c r="L1272">
        <v>0</v>
      </c>
      <c r="M1272" t="s">
        <v>42</v>
      </c>
    </row>
    <row r="1273" spans="1:13" x14ac:dyDescent="0.25">
      <c r="A1273" t="s">
        <v>158</v>
      </c>
      <c r="B1273">
        <v>971.82600000000002</v>
      </c>
      <c r="C1273">
        <v>964.02</v>
      </c>
      <c r="D1273">
        <v>963.96500000000003</v>
      </c>
      <c r="E1273">
        <v>945.22699999999998</v>
      </c>
      <c r="F1273">
        <v>43.776899999999998</v>
      </c>
      <c r="G1273">
        <v>0</v>
      </c>
      <c r="H1273">
        <v>31.1767</v>
      </c>
      <c r="I1273">
        <v>0</v>
      </c>
      <c r="J1273">
        <v>1.24496E-2</v>
      </c>
      <c r="K1273">
        <v>0.98101700000000003</v>
      </c>
      <c r="L1273">
        <v>0</v>
      </c>
      <c r="M1273" t="s">
        <v>42</v>
      </c>
    </row>
    <row r="1274" spans="1:13" x14ac:dyDescent="0.25">
      <c r="A1274" t="s">
        <v>158</v>
      </c>
      <c r="B1274">
        <v>1001.81</v>
      </c>
      <c r="C1274">
        <v>993.63499999999999</v>
      </c>
      <c r="D1274">
        <v>993.53899999999999</v>
      </c>
      <c r="E1274">
        <v>973.12800000000004</v>
      </c>
      <c r="F1274">
        <v>46.652700000000003</v>
      </c>
      <c r="G1274">
        <v>0</v>
      </c>
      <c r="H1274">
        <v>32.567700000000002</v>
      </c>
      <c r="I1274">
        <v>0</v>
      </c>
      <c r="J1274">
        <v>1.09797E-2</v>
      </c>
      <c r="K1274">
        <v>0.98086600000000002</v>
      </c>
      <c r="L1274">
        <v>0</v>
      </c>
      <c r="M1274" t="s">
        <v>42</v>
      </c>
    </row>
    <row r="1275" spans="1:13" x14ac:dyDescent="0.25">
      <c r="A1275" t="s">
        <v>158</v>
      </c>
      <c r="B1275">
        <v>1027.3399999999999</v>
      </c>
      <c r="C1275">
        <v>1019.24</v>
      </c>
      <c r="D1275">
        <v>1019.15</v>
      </c>
      <c r="E1275">
        <v>998.99099999999999</v>
      </c>
      <c r="F1275">
        <v>46.351199999999999</v>
      </c>
      <c r="G1275">
        <v>0</v>
      </c>
      <c r="H1275">
        <v>32.339700000000001</v>
      </c>
      <c r="I1275">
        <v>0</v>
      </c>
      <c r="J1275">
        <v>1.08573E-2</v>
      </c>
      <c r="K1275">
        <v>0.99414199999999997</v>
      </c>
      <c r="L1275">
        <v>0</v>
      </c>
      <c r="M1275" t="s">
        <v>42</v>
      </c>
    </row>
    <row r="1276" spans="1:13" x14ac:dyDescent="0.25">
      <c r="A1276" t="s">
        <v>158</v>
      </c>
      <c r="B1276">
        <v>1005.62</v>
      </c>
      <c r="C1276">
        <v>997.81799999999998</v>
      </c>
      <c r="D1276">
        <v>997.72900000000004</v>
      </c>
      <c r="E1276">
        <v>977.41800000000001</v>
      </c>
      <c r="F1276">
        <v>46.122700000000002</v>
      </c>
      <c r="G1276">
        <v>0</v>
      </c>
      <c r="H1276">
        <v>32.500700000000002</v>
      </c>
      <c r="I1276">
        <v>0</v>
      </c>
      <c r="J1276">
        <v>1.09712E-2</v>
      </c>
      <c r="K1276">
        <v>0.99217100000000003</v>
      </c>
      <c r="L1276">
        <v>0</v>
      </c>
      <c r="M1276" t="s">
        <v>42</v>
      </c>
    </row>
    <row r="1277" spans="1:13" x14ac:dyDescent="0.25">
      <c r="A1277" t="s">
        <v>158</v>
      </c>
      <c r="B1277">
        <v>990.36699999999996</v>
      </c>
      <c r="C1277">
        <v>982.42899999999997</v>
      </c>
      <c r="D1277">
        <v>982.34799999999996</v>
      </c>
      <c r="E1277">
        <v>962.48099999999999</v>
      </c>
      <c r="F1277">
        <v>45.2271</v>
      </c>
      <c r="G1277">
        <v>0</v>
      </c>
      <c r="H1277">
        <v>31.892299999999999</v>
      </c>
      <c r="I1277">
        <v>0</v>
      </c>
      <c r="J1277">
        <v>1.0862999999999999E-2</v>
      </c>
      <c r="K1277">
        <v>0.99478599999999995</v>
      </c>
      <c r="L1277">
        <v>0</v>
      </c>
      <c r="M1277" t="s">
        <v>42</v>
      </c>
    </row>
    <row r="1278" spans="1:13" x14ac:dyDescent="0.25">
      <c r="A1278" t="s">
        <v>158</v>
      </c>
      <c r="B1278">
        <v>990.67899999999997</v>
      </c>
      <c r="C1278">
        <v>982.78800000000001</v>
      </c>
      <c r="D1278">
        <v>982.70600000000002</v>
      </c>
      <c r="E1278">
        <v>962.89499999999998</v>
      </c>
      <c r="F1278">
        <v>45.285899999999998</v>
      </c>
      <c r="G1278">
        <v>0</v>
      </c>
      <c r="H1278">
        <v>31.7409</v>
      </c>
      <c r="I1278">
        <v>0</v>
      </c>
      <c r="J1278">
        <v>1.09628E-2</v>
      </c>
      <c r="K1278">
        <v>0.98092999999999997</v>
      </c>
      <c r="L1278">
        <v>0</v>
      </c>
      <c r="M1278" t="s">
        <v>42</v>
      </c>
    </row>
    <row r="1279" spans="1:13" x14ac:dyDescent="0.25">
      <c r="A1279" t="s">
        <v>158</v>
      </c>
      <c r="B1279">
        <v>1005.98</v>
      </c>
      <c r="C1279">
        <v>997.80200000000002</v>
      </c>
      <c r="D1279">
        <v>997.71900000000005</v>
      </c>
      <c r="E1279">
        <v>977.63099999999997</v>
      </c>
      <c r="F1279">
        <v>45.4878</v>
      </c>
      <c r="G1279">
        <v>0</v>
      </c>
      <c r="H1279">
        <v>31.959900000000001</v>
      </c>
      <c r="I1279">
        <v>0</v>
      </c>
      <c r="J1279">
        <v>1.19349E-2</v>
      </c>
      <c r="K1279">
        <v>0.99065599999999998</v>
      </c>
      <c r="L1279">
        <v>0</v>
      </c>
      <c r="M1279" t="s">
        <v>42</v>
      </c>
    </row>
    <row r="1280" spans="1:13" x14ac:dyDescent="0.25">
      <c r="A1280" t="s">
        <v>158</v>
      </c>
      <c r="B1280">
        <v>980.98</v>
      </c>
      <c r="C1280">
        <v>973.048</v>
      </c>
      <c r="D1280">
        <v>972.96799999999996</v>
      </c>
      <c r="E1280">
        <v>953.5</v>
      </c>
      <c r="F1280">
        <v>44.7057</v>
      </c>
      <c r="G1280">
        <v>0</v>
      </c>
      <c r="H1280">
        <v>31.642499999999998</v>
      </c>
      <c r="I1280">
        <v>0</v>
      </c>
      <c r="J1280">
        <v>1.3428600000000001E-2</v>
      </c>
      <c r="K1280">
        <v>0.98098099999999999</v>
      </c>
      <c r="L1280">
        <v>0</v>
      </c>
      <c r="M1280" t="s">
        <v>42</v>
      </c>
    </row>
    <row r="1281" spans="1:25" x14ac:dyDescent="0.25">
      <c r="A1281" t="s">
        <v>158</v>
      </c>
      <c r="B1281">
        <v>1020.11</v>
      </c>
      <c r="C1281">
        <v>1012.2</v>
      </c>
      <c r="D1281">
        <v>1012.11</v>
      </c>
      <c r="E1281">
        <v>991.55499999999995</v>
      </c>
      <c r="F1281">
        <v>46.929000000000002</v>
      </c>
      <c r="G1281">
        <v>0</v>
      </c>
      <c r="H1281">
        <v>32.774299999999997</v>
      </c>
      <c r="I1281">
        <v>0</v>
      </c>
      <c r="J1281">
        <v>1.08576E-2</v>
      </c>
      <c r="K1281">
        <v>0.980989</v>
      </c>
      <c r="L1281">
        <v>0</v>
      </c>
      <c r="M1281" t="s">
        <v>42</v>
      </c>
    </row>
    <row r="1282" spans="1:25" x14ac:dyDescent="0.25">
      <c r="A1282" t="s">
        <v>158</v>
      </c>
      <c r="B1282">
        <v>1033.5</v>
      </c>
      <c r="C1282">
        <v>1025.54</v>
      </c>
      <c r="D1282">
        <v>1025.4000000000001</v>
      </c>
      <c r="E1282">
        <v>1003.63</v>
      </c>
      <c r="F1282">
        <v>47.1751</v>
      </c>
      <c r="G1282">
        <v>0</v>
      </c>
      <c r="H1282">
        <v>33.090899999999998</v>
      </c>
      <c r="I1282">
        <v>0</v>
      </c>
      <c r="J1282">
        <v>1.08573E-2</v>
      </c>
      <c r="K1282">
        <v>0.98092299999999999</v>
      </c>
      <c r="L1282">
        <v>0</v>
      </c>
      <c r="M1282" t="s">
        <v>42</v>
      </c>
    </row>
    <row r="1283" spans="1:25" x14ac:dyDescent="0.25">
      <c r="A1283" t="s">
        <v>158</v>
      </c>
      <c r="B1283">
        <v>993.553</v>
      </c>
      <c r="C1283">
        <v>985.58699999999999</v>
      </c>
      <c r="D1283">
        <v>985.51700000000005</v>
      </c>
      <c r="E1283">
        <v>965.95799999999997</v>
      </c>
      <c r="F1283">
        <v>45.422899999999998</v>
      </c>
      <c r="G1283">
        <v>0</v>
      </c>
      <c r="H1283">
        <v>31.661300000000001</v>
      </c>
      <c r="I1283">
        <v>0</v>
      </c>
      <c r="J1283">
        <v>1.1690000000000001E-2</v>
      </c>
      <c r="K1283">
        <v>0.98101899999999997</v>
      </c>
      <c r="L1283">
        <v>0</v>
      </c>
      <c r="M1283" t="s">
        <v>42</v>
      </c>
    </row>
    <row r="1284" spans="1:25" x14ac:dyDescent="0.25">
      <c r="A1284" t="s">
        <v>158</v>
      </c>
      <c r="B1284">
        <v>977.15300000000002</v>
      </c>
      <c r="C1284">
        <v>969.23099999999999</v>
      </c>
      <c r="D1284">
        <v>969.16399999999999</v>
      </c>
      <c r="E1284">
        <v>949.95699999999999</v>
      </c>
      <c r="F1284">
        <v>44.0229</v>
      </c>
      <c r="G1284">
        <v>0</v>
      </c>
      <c r="H1284">
        <v>31.3109</v>
      </c>
      <c r="I1284">
        <v>0</v>
      </c>
      <c r="J1284">
        <v>1.10344E-2</v>
      </c>
      <c r="K1284">
        <v>0.980993</v>
      </c>
      <c r="L1284">
        <v>0</v>
      </c>
      <c r="M1284" t="s">
        <v>42</v>
      </c>
    </row>
    <row r="1285" spans="1:25" x14ac:dyDescent="0.25">
      <c r="A1285" t="s">
        <v>158</v>
      </c>
      <c r="B1285">
        <v>960.69100000000003</v>
      </c>
      <c r="C1285">
        <v>952.65800000000002</v>
      </c>
      <c r="D1285">
        <v>952.58399999999995</v>
      </c>
      <c r="E1285">
        <v>933.33799999999997</v>
      </c>
      <c r="F1285">
        <v>43.9998</v>
      </c>
      <c r="G1285">
        <v>0</v>
      </c>
      <c r="H1285">
        <v>31.272600000000001</v>
      </c>
      <c r="I1285">
        <v>0</v>
      </c>
      <c r="J1285">
        <v>1.1769999999999999E-2</v>
      </c>
      <c r="K1285">
        <v>0.98101099999999997</v>
      </c>
      <c r="L1285">
        <v>0</v>
      </c>
      <c r="M1285" t="s">
        <v>42</v>
      </c>
    </row>
    <row r="1286" spans="1:25" x14ac:dyDescent="0.25">
      <c r="A1286" t="s">
        <v>158</v>
      </c>
      <c r="B1286">
        <v>983.52700000000004</v>
      </c>
      <c r="C1286">
        <v>976.05899999999997</v>
      </c>
      <c r="D1286">
        <v>975.99900000000002</v>
      </c>
      <c r="E1286">
        <v>956.78499999999997</v>
      </c>
      <c r="F1286">
        <v>44.429499999999997</v>
      </c>
      <c r="G1286">
        <v>0</v>
      </c>
      <c r="H1286">
        <v>31.6388</v>
      </c>
      <c r="I1286">
        <v>0</v>
      </c>
      <c r="J1286">
        <v>1.11501E-2</v>
      </c>
      <c r="K1286">
        <v>0.98090599999999994</v>
      </c>
      <c r="L1286">
        <v>0</v>
      </c>
      <c r="M1286" t="s">
        <v>42</v>
      </c>
    </row>
    <row r="1287" spans="1:25" x14ac:dyDescent="0.25">
      <c r="A1287" t="s">
        <v>158</v>
      </c>
      <c r="B1287">
        <v>963.53800000000001</v>
      </c>
      <c r="C1287">
        <v>956.29399999999998</v>
      </c>
      <c r="D1287">
        <v>956.24199999999996</v>
      </c>
      <c r="E1287">
        <v>937.77200000000005</v>
      </c>
      <c r="F1287">
        <v>43.662399999999998</v>
      </c>
      <c r="G1287">
        <v>0</v>
      </c>
      <c r="H1287">
        <v>31.253900000000002</v>
      </c>
      <c r="I1287">
        <v>0</v>
      </c>
      <c r="J1287">
        <v>1.0970000000000001E-2</v>
      </c>
      <c r="K1287">
        <v>0.987201</v>
      </c>
      <c r="L1287">
        <v>0</v>
      </c>
      <c r="M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158</v>
      </c>
      <c r="B1288">
        <v>987.29</v>
      </c>
      <c r="C1288">
        <v>979.54499999999996</v>
      </c>
      <c r="D1288">
        <v>979.49</v>
      </c>
      <c r="E1288">
        <v>960.78499999999997</v>
      </c>
      <c r="F1288">
        <v>43.843699999999998</v>
      </c>
      <c r="G1288">
        <v>0</v>
      </c>
      <c r="H1288">
        <v>31.325800000000001</v>
      </c>
      <c r="I1288">
        <v>0</v>
      </c>
      <c r="J1288">
        <v>1.18583E-2</v>
      </c>
      <c r="K1288">
        <v>0.98101499999999997</v>
      </c>
      <c r="L1288">
        <v>0</v>
      </c>
      <c r="M1288" t="s">
        <v>42</v>
      </c>
      <c r="R1288">
        <f>AVERAGE(B1239:B1288)</f>
        <v>981.96500000000003</v>
      </c>
      <c r="S1288">
        <f>AVERAGE(C1239:C1288)</f>
        <v>974.15503999999999</v>
      </c>
      <c r="U1288">
        <f>_xlfn.VAR.P(B1239:B1288)</f>
        <v>475.67127499999953</v>
      </c>
      <c r="V1288">
        <f>_xlfn.VAR.P(C1239:C1288)</f>
        <v>466.01249511840018</v>
      </c>
      <c r="X1288">
        <f>1.96*SQRT(U1288)/50</f>
        <v>0.85494766390463883</v>
      </c>
      <c r="Y1288">
        <f>1.96*SQRT(V1288)/50</f>
        <v>0.84622304417850647</v>
      </c>
    </row>
    <row r="1289" spans="1:25" x14ac:dyDescent="0.25">
      <c r="A1289" t="s">
        <v>159</v>
      </c>
      <c r="B1289">
        <v>49273.69</v>
      </c>
      <c r="C1289" t="s">
        <v>36</v>
      </c>
    </row>
    <row r="1290" spans="1:25" x14ac:dyDescent="0.25">
      <c r="A1290" t="s">
        <v>176</v>
      </c>
      <c r="B1290">
        <v>1142.93</v>
      </c>
      <c r="C1290">
        <v>1070.92</v>
      </c>
      <c r="D1290">
        <v>1070.8599999999999</v>
      </c>
      <c r="E1290">
        <v>1049.68</v>
      </c>
      <c r="F1290">
        <v>41.308999999999997</v>
      </c>
      <c r="G1290">
        <v>173.31200000000001</v>
      </c>
      <c r="H1290">
        <v>61.879600000000003</v>
      </c>
      <c r="I1290">
        <v>25.2956</v>
      </c>
      <c r="J1290">
        <v>58.881799999999998</v>
      </c>
      <c r="K1290">
        <v>816.58600000000001</v>
      </c>
      <c r="L1290">
        <v>1.25746E-2</v>
      </c>
      <c r="M1290">
        <v>0.98100200000000004</v>
      </c>
      <c r="N1290">
        <v>0</v>
      </c>
      <c r="O1290" t="s">
        <v>42</v>
      </c>
    </row>
    <row r="1291" spans="1:25" x14ac:dyDescent="0.25">
      <c r="A1291" t="s">
        <v>176</v>
      </c>
      <c r="B1291">
        <v>1118.26</v>
      </c>
      <c r="C1291">
        <v>1050.01</v>
      </c>
      <c r="D1291">
        <v>1049.95</v>
      </c>
      <c r="E1291">
        <v>1028.71</v>
      </c>
      <c r="F1291">
        <v>41.576099999999997</v>
      </c>
      <c r="G1291">
        <v>169.79900000000001</v>
      </c>
      <c r="H1291">
        <v>61.156399999999998</v>
      </c>
      <c r="I1291">
        <v>24.553699999999999</v>
      </c>
      <c r="J1291">
        <v>57.328600000000002</v>
      </c>
      <c r="K1291">
        <v>799.27300000000002</v>
      </c>
      <c r="L1291">
        <v>1.0896899999999999E-2</v>
      </c>
      <c r="M1291">
        <v>0.98101099999999997</v>
      </c>
      <c r="N1291">
        <v>0</v>
      </c>
      <c r="O1291" t="s">
        <v>42</v>
      </c>
    </row>
    <row r="1292" spans="1:25" x14ac:dyDescent="0.25">
      <c r="A1292" t="s">
        <v>176</v>
      </c>
      <c r="B1292">
        <v>1109.77</v>
      </c>
      <c r="C1292">
        <v>1043.1099999999999</v>
      </c>
      <c r="D1292">
        <v>1043.04</v>
      </c>
      <c r="E1292">
        <v>1021.58</v>
      </c>
      <c r="F1292">
        <v>41.9377</v>
      </c>
      <c r="G1292">
        <v>168.209</v>
      </c>
      <c r="H1292">
        <v>59.569899999999997</v>
      </c>
      <c r="I1292">
        <v>24.336500000000001</v>
      </c>
      <c r="J1292">
        <v>57.896799999999999</v>
      </c>
      <c r="K1292">
        <v>793.42100000000005</v>
      </c>
      <c r="L1292">
        <v>1.10168E-2</v>
      </c>
      <c r="M1292">
        <v>0.98100799999999999</v>
      </c>
      <c r="N1292">
        <v>0</v>
      </c>
      <c r="O1292" t="s">
        <v>42</v>
      </c>
    </row>
    <row r="1293" spans="1:25" x14ac:dyDescent="0.25">
      <c r="A1293" t="s">
        <v>176</v>
      </c>
      <c r="B1293">
        <v>1104.1099999999999</v>
      </c>
      <c r="C1293">
        <v>1032.55</v>
      </c>
      <c r="D1293">
        <v>1032.49</v>
      </c>
      <c r="E1293">
        <v>1011.61</v>
      </c>
      <c r="F1293">
        <v>40.966000000000001</v>
      </c>
      <c r="G1293">
        <v>168.07</v>
      </c>
      <c r="H1293">
        <v>60.145000000000003</v>
      </c>
      <c r="I1293">
        <v>24.009599999999999</v>
      </c>
      <c r="J1293">
        <v>57.449199999999998</v>
      </c>
      <c r="K1293">
        <v>784.47799999999995</v>
      </c>
      <c r="L1293">
        <v>1.1265000000000001E-2</v>
      </c>
      <c r="M1293">
        <v>0.98094499999999996</v>
      </c>
      <c r="N1293">
        <v>0</v>
      </c>
      <c r="O1293" t="s">
        <v>42</v>
      </c>
    </row>
    <row r="1294" spans="1:25" x14ac:dyDescent="0.25">
      <c r="A1294" t="s">
        <v>176</v>
      </c>
      <c r="B1294">
        <v>1108.3399999999999</v>
      </c>
      <c r="C1294">
        <v>1040.77</v>
      </c>
      <c r="D1294">
        <v>1040.71</v>
      </c>
      <c r="E1294">
        <v>1019.75</v>
      </c>
      <c r="F1294">
        <v>41.052900000000001</v>
      </c>
      <c r="G1294">
        <v>167.00200000000001</v>
      </c>
      <c r="H1294">
        <v>60.066499999999998</v>
      </c>
      <c r="I1294">
        <v>23.904699999999998</v>
      </c>
      <c r="J1294">
        <v>56.622700000000002</v>
      </c>
      <c r="K1294">
        <v>793.70699999999999</v>
      </c>
      <c r="L1294">
        <v>1.1291300000000001E-2</v>
      </c>
      <c r="M1294">
        <v>0.98099599999999998</v>
      </c>
      <c r="N1294">
        <v>0</v>
      </c>
      <c r="O1294" t="s">
        <v>42</v>
      </c>
    </row>
    <row r="1295" spans="1:25" x14ac:dyDescent="0.25">
      <c r="A1295" t="s">
        <v>176</v>
      </c>
      <c r="B1295">
        <v>1112.06</v>
      </c>
      <c r="C1295">
        <v>1042.98</v>
      </c>
      <c r="D1295">
        <v>1042.92</v>
      </c>
      <c r="E1295">
        <v>1022</v>
      </c>
      <c r="F1295">
        <v>40.973199999999999</v>
      </c>
      <c r="G1295">
        <v>168.06</v>
      </c>
      <c r="H1295">
        <v>60.716999999999999</v>
      </c>
      <c r="I1295">
        <v>24.332999999999998</v>
      </c>
      <c r="J1295">
        <v>56.5304</v>
      </c>
      <c r="K1295">
        <v>794.86699999999996</v>
      </c>
      <c r="L1295">
        <v>1.14608E-2</v>
      </c>
      <c r="M1295">
        <v>0.98098399999999997</v>
      </c>
      <c r="N1295">
        <v>0</v>
      </c>
      <c r="O1295" t="s">
        <v>42</v>
      </c>
    </row>
    <row r="1296" spans="1:25" x14ac:dyDescent="0.25">
      <c r="A1296" t="s">
        <v>176</v>
      </c>
      <c r="B1296">
        <v>1120.8599999999999</v>
      </c>
      <c r="C1296">
        <v>1050.4100000000001</v>
      </c>
      <c r="D1296">
        <v>1050.3399999999999</v>
      </c>
      <c r="E1296">
        <v>1029.3499999999999</v>
      </c>
      <c r="F1296">
        <v>41.175199999999997</v>
      </c>
      <c r="G1296">
        <v>167.905</v>
      </c>
      <c r="H1296">
        <v>59.687600000000003</v>
      </c>
      <c r="I1296">
        <v>24.424600000000002</v>
      </c>
      <c r="J1296">
        <v>57.2761</v>
      </c>
      <c r="K1296">
        <v>802.30499999999995</v>
      </c>
      <c r="L1296">
        <v>1.16019E-2</v>
      </c>
      <c r="M1296">
        <v>0.98101700000000003</v>
      </c>
      <c r="N1296">
        <v>0</v>
      </c>
      <c r="O1296" t="s">
        <v>42</v>
      </c>
    </row>
    <row r="1297" spans="1:15" x14ac:dyDescent="0.25">
      <c r="A1297" t="s">
        <v>176</v>
      </c>
      <c r="B1297">
        <v>1101.8399999999999</v>
      </c>
      <c r="C1297">
        <v>1035.3599999999999</v>
      </c>
      <c r="D1297">
        <v>1035.3</v>
      </c>
      <c r="E1297">
        <v>1014.46</v>
      </c>
      <c r="F1297">
        <v>41.060600000000001</v>
      </c>
      <c r="G1297">
        <v>168.036</v>
      </c>
      <c r="H1297">
        <v>60.2498</v>
      </c>
      <c r="I1297">
        <v>24.311599999999999</v>
      </c>
      <c r="J1297">
        <v>57.029699999999998</v>
      </c>
      <c r="K1297">
        <v>787.44500000000005</v>
      </c>
      <c r="L1297">
        <v>1.08637E-2</v>
      </c>
      <c r="M1297">
        <v>0.98101300000000002</v>
      </c>
      <c r="N1297">
        <v>0</v>
      </c>
      <c r="O1297" t="s">
        <v>42</v>
      </c>
    </row>
    <row r="1298" spans="1:15" x14ac:dyDescent="0.25">
      <c r="A1298" t="s">
        <v>176</v>
      </c>
      <c r="B1298">
        <v>1101.1199999999999</v>
      </c>
      <c r="C1298">
        <v>1034.9100000000001</v>
      </c>
      <c r="D1298">
        <v>1034.8499999999999</v>
      </c>
      <c r="E1298">
        <v>1013.68</v>
      </c>
      <c r="F1298">
        <v>41.780200000000001</v>
      </c>
      <c r="G1298">
        <v>167.005</v>
      </c>
      <c r="H1298">
        <v>59.760199999999998</v>
      </c>
      <c r="I1298">
        <v>24.189800000000002</v>
      </c>
      <c r="J1298">
        <v>56.485599999999998</v>
      </c>
      <c r="K1298">
        <v>786.95600000000002</v>
      </c>
      <c r="L1298">
        <v>1.11719E-2</v>
      </c>
      <c r="M1298">
        <v>0.98101899999999997</v>
      </c>
      <c r="N1298">
        <v>0</v>
      </c>
      <c r="O1298" t="s">
        <v>42</v>
      </c>
    </row>
    <row r="1299" spans="1:15" x14ac:dyDescent="0.25">
      <c r="A1299" t="s">
        <v>176</v>
      </c>
      <c r="B1299">
        <v>1109.1400000000001</v>
      </c>
      <c r="C1299">
        <v>1039.23</v>
      </c>
      <c r="D1299">
        <v>1039.17</v>
      </c>
      <c r="E1299">
        <v>1018.13</v>
      </c>
      <c r="F1299">
        <v>41.449599999999997</v>
      </c>
      <c r="G1299">
        <v>168.54499999999999</v>
      </c>
      <c r="H1299">
        <v>60.614199999999997</v>
      </c>
      <c r="I1299">
        <v>24.259499999999999</v>
      </c>
      <c r="J1299">
        <v>57.131599999999999</v>
      </c>
      <c r="K1299">
        <v>790.06600000000003</v>
      </c>
      <c r="L1299">
        <v>1.31539E-2</v>
      </c>
      <c r="M1299">
        <v>0.98101799999999995</v>
      </c>
      <c r="N1299">
        <v>0</v>
      </c>
      <c r="O1299" t="s">
        <v>42</v>
      </c>
    </row>
    <row r="1300" spans="1:15" x14ac:dyDescent="0.25">
      <c r="A1300" t="s">
        <v>176</v>
      </c>
      <c r="B1300">
        <v>1101.1400000000001</v>
      </c>
      <c r="C1300">
        <v>1034.72</v>
      </c>
      <c r="D1300">
        <v>1034.6600000000001</v>
      </c>
      <c r="E1300">
        <v>1013.59</v>
      </c>
      <c r="F1300">
        <v>41.2423</v>
      </c>
      <c r="G1300">
        <v>166.964</v>
      </c>
      <c r="H1300">
        <v>59.266599999999997</v>
      </c>
      <c r="I1300">
        <v>24.448899999999998</v>
      </c>
      <c r="J1300">
        <v>56.826700000000002</v>
      </c>
      <c r="K1300">
        <v>787.50099999999998</v>
      </c>
      <c r="L1300">
        <v>1.09E-2</v>
      </c>
      <c r="M1300">
        <v>0.981012</v>
      </c>
      <c r="N1300">
        <v>0</v>
      </c>
      <c r="O1300" t="s">
        <v>42</v>
      </c>
    </row>
    <row r="1301" spans="1:15" x14ac:dyDescent="0.25">
      <c r="A1301" t="s">
        <v>176</v>
      </c>
      <c r="B1301">
        <v>1117.01</v>
      </c>
      <c r="C1301">
        <v>1047.42</v>
      </c>
      <c r="D1301">
        <v>1047.3499999999999</v>
      </c>
      <c r="E1301">
        <v>1026.4100000000001</v>
      </c>
      <c r="F1301">
        <v>41.294899999999998</v>
      </c>
      <c r="G1301">
        <v>167.84299999999999</v>
      </c>
      <c r="H1301">
        <v>59.912399999999998</v>
      </c>
      <c r="I1301">
        <v>24.553000000000001</v>
      </c>
      <c r="J1301">
        <v>57.0276</v>
      </c>
      <c r="K1301">
        <v>799.298</v>
      </c>
      <c r="L1301">
        <v>1.4265E-2</v>
      </c>
      <c r="M1301">
        <v>0.98101400000000005</v>
      </c>
      <c r="N1301">
        <v>0</v>
      </c>
      <c r="O1301" t="s">
        <v>42</v>
      </c>
    </row>
    <row r="1302" spans="1:15" x14ac:dyDescent="0.25">
      <c r="A1302" t="s">
        <v>176</v>
      </c>
      <c r="B1302">
        <v>1114.42</v>
      </c>
      <c r="C1302">
        <v>1044.73</v>
      </c>
      <c r="D1302">
        <v>1044.67</v>
      </c>
      <c r="E1302">
        <v>1023.88</v>
      </c>
      <c r="F1302">
        <v>40.713000000000001</v>
      </c>
      <c r="G1302">
        <v>168.01</v>
      </c>
      <c r="H1302">
        <v>60.5991</v>
      </c>
      <c r="I1302">
        <v>24.035399999999999</v>
      </c>
      <c r="J1302">
        <v>56.977499999999999</v>
      </c>
      <c r="K1302">
        <v>797.21299999999997</v>
      </c>
      <c r="L1302">
        <v>1.0857500000000001E-2</v>
      </c>
      <c r="M1302">
        <v>0.98098399999999997</v>
      </c>
      <c r="N1302">
        <v>0</v>
      </c>
      <c r="O1302" t="s">
        <v>42</v>
      </c>
    </row>
    <row r="1303" spans="1:15" x14ac:dyDescent="0.25">
      <c r="A1303" t="s">
        <v>176</v>
      </c>
      <c r="B1303">
        <v>1110.06</v>
      </c>
      <c r="C1303">
        <v>1043.6199999999999</v>
      </c>
      <c r="D1303">
        <v>1043.56</v>
      </c>
      <c r="E1303">
        <v>1022.77</v>
      </c>
      <c r="F1303">
        <v>41.106200000000001</v>
      </c>
      <c r="G1303">
        <v>168.154</v>
      </c>
      <c r="H1303">
        <v>60.415599999999998</v>
      </c>
      <c r="I1303">
        <v>24.139600000000002</v>
      </c>
      <c r="J1303">
        <v>56.9467</v>
      </c>
      <c r="K1303">
        <v>795.53300000000002</v>
      </c>
      <c r="L1303">
        <v>1.2714100000000001E-2</v>
      </c>
      <c r="M1303">
        <v>0.98097199999999996</v>
      </c>
      <c r="N1303">
        <v>0</v>
      </c>
      <c r="O1303" t="s">
        <v>42</v>
      </c>
    </row>
    <row r="1304" spans="1:15" x14ac:dyDescent="0.25">
      <c r="A1304" t="s">
        <v>176</v>
      </c>
      <c r="B1304">
        <v>1104.58</v>
      </c>
      <c r="C1304">
        <v>1036.42</v>
      </c>
      <c r="D1304">
        <v>1036.3599999999999</v>
      </c>
      <c r="E1304">
        <v>1015.34</v>
      </c>
      <c r="F1304">
        <v>41.082999999999998</v>
      </c>
      <c r="G1304">
        <v>167.64699999999999</v>
      </c>
      <c r="H1304">
        <v>60.513199999999998</v>
      </c>
      <c r="I1304">
        <v>24.011500000000002</v>
      </c>
      <c r="J1304">
        <v>56.636200000000002</v>
      </c>
      <c r="K1304">
        <v>788.64499999999998</v>
      </c>
      <c r="L1304">
        <v>1.09686E-2</v>
      </c>
      <c r="M1304">
        <v>0.98101700000000003</v>
      </c>
      <c r="N1304">
        <v>0</v>
      </c>
      <c r="O1304" t="s">
        <v>42</v>
      </c>
    </row>
    <row r="1305" spans="1:15" x14ac:dyDescent="0.25">
      <c r="A1305" t="s">
        <v>176</v>
      </c>
      <c r="B1305">
        <v>1107.83</v>
      </c>
      <c r="C1305">
        <v>1039.5999999999999</v>
      </c>
      <c r="D1305">
        <v>1039.54</v>
      </c>
      <c r="E1305">
        <v>1018.74</v>
      </c>
      <c r="F1305">
        <v>40.754399999999997</v>
      </c>
      <c r="G1305">
        <v>167.15700000000001</v>
      </c>
      <c r="H1305">
        <v>60.759399999999999</v>
      </c>
      <c r="I1305">
        <v>23.918399999999998</v>
      </c>
      <c r="J1305">
        <v>55.963700000000003</v>
      </c>
      <c r="K1305">
        <v>792.88499999999999</v>
      </c>
      <c r="L1305">
        <v>1.11685E-2</v>
      </c>
      <c r="M1305">
        <v>0.98101799999999995</v>
      </c>
      <c r="N1305">
        <v>0</v>
      </c>
      <c r="O1305" t="s">
        <v>42</v>
      </c>
    </row>
    <row r="1306" spans="1:15" x14ac:dyDescent="0.25">
      <c r="A1306" t="s">
        <v>176</v>
      </c>
      <c r="B1306">
        <v>1106.6600000000001</v>
      </c>
      <c r="C1306">
        <v>1040.3399999999999</v>
      </c>
      <c r="D1306">
        <v>1040.28</v>
      </c>
      <c r="E1306">
        <v>1019.51</v>
      </c>
      <c r="F1306">
        <v>40.675400000000003</v>
      </c>
      <c r="G1306">
        <v>167.58600000000001</v>
      </c>
      <c r="H1306">
        <v>60.420699999999997</v>
      </c>
      <c r="I1306">
        <v>24.390499999999999</v>
      </c>
      <c r="J1306">
        <v>56.5642</v>
      </c>
      <c r="K1306">
        <v>793.37900000000002</v>
      </c>
      <c r="L1306">
        <v>1.1872600000000001E-2</v>
      </c>
      <c r="M1306">
        <v>0.99454299999999995</v>
      </c>
      <c r="N1306">
        <v>0</v>
      </c>
      <c r="O1306" t="s">
        <v>42</v>
      </c>
    </row>
    <row r="1307" spans="1:15" x14ac:dyDescent="0.25">
      <c r="A1307" t="s">
        <v>176</v>
      </c>
      <c r="B1307">
        <v>1106.28</v>
      </c>
      <c r="C1307">
        <v>1039.6600000000001</v>
      </c>
      <c r="D1307">
        <v>1039.5999999999999</v>
      </c>
      <c r="E1307">
        <v>1018.54</v>
      </c>
      <c r="F1307">
        <v>40.8523</v>
      </c>
      <c r="G1307">
        <v>168.45599999999999</v>
      </c>
      <c r="H1307">
        <v>60.778300000000002</v>
      </c>
      <c r="I1307">
        <v>24.3947</v>
      </c>
      <c r="J1307">
        <v>56.793199999999999</v>
      </c>
      <c r="K1307">
        <v>791.23299999999995</v>
      </c>
      <c r="L1307">
        <v>1.08626E-2</v>
      </c>
      <c r="M1307">
        <v>0.98101499999999997</v>
      </c>
      <c r="N1307">
        <v>0</v>
      </c>
      <c r="O1307" t="s">
        <v>42</v>
      </c>
    </row>
    <row r="1308" spans="1:15" x14ac:dyDescent="0.25">
      <c r="A1308" t="s">
        <v>176</v>
      </c>
      <c r="B1308">
        <v>1101.7</v>
      </c>
      <c r="C1308">
        <v>1033.1199999999999</v>
      </c>
      <c r="D1308">
        <v>1033.06</v>
      </c>
      <c r="E1308">
        <v>1012.19</v>
      </c>
      <c r="F1308">
        <v>40.690199999999997</v>
      </c>
      <c r="G1308">
        <v>167.20699999999999</v>
      </c>
      <c r="H1308">
        <v>60.236899999999999</v>
      </c>
      <c r="I1308">
        <v>23.949000000000002</v>
      </c>
      <c r="J1308">
        <v>56.577399999999997</v>
      </c>
      <c r="K1308">
        <v>786.34699999999998</v>
      </c>
      <c r="L1308">
        <v>2.9038700000000001E-2</v>
      </c>
      <c r="M1308">
        <v>0.992178</v>
      </c>
      <c r="N1308">
        <v>0</v>
      </c>
      <c r="O1308" t="s">
        <v>42</v>
      </c>
    </row>
    <row r="1309" spans="1:15" x14ac:dyDescent="0.25">
      <c r="A1309" t="s">
        <v>176</v>
      </c>
      <c r="B1309">
        <v>1110.58</v>
      </c>
      <c r="C1309">
        <v>1044.5999999999999</v>
      </c>
      <c r="D1309">
        <v>1044.54</v>
      </c>
      <c r="E1309">
        <v>1023.5</v>
      </c>
      <c r="F1309">
        <v>41.011400000000002</v>
      </c>
      <c r="G1309">
        <v>167.923</v>
      </c>
      <c r="H1309">
        <v>60.3399</v>
      </c>
      <c r="I1309">
        <v>24.130600000000001</v>
      </c>
      <c r="J1309">
        <v>56.964799999999997</v>
      </c>
      <c r="K1309">
        <v>796.53200000000004</v>
      </c>
      <c r="L1309">
        <v>1.125E-2</v>
      </c>
      <c r="M1309">
        <v>0.980962</v>
      </c>
      <c r="N1309">
        <v>0</v>
      </c>
      <c r="O1309" t="s">
        <v>42</v>
      </c>
    </row>
    <row r="1310" spans="1:15" x14ac:dyDescent="0.25">
      <c r="A1310" t="s">
        <v>176</v>
      </c>
      <c r="B1310">
        <v>1105.0999999999999</v>
      </c>
      <c r="C1310">
        <v>1039.5899999999999</v>
      </c>
      <c r="D1310">
        <v>1039.53</v>
      </c>
      <c r="E1310">
        <v>1018.81</v>
      </c>
      <c r="F1310">
        <v>40.522500000000001</v>
      </c>
      <c r="G1310">
        <v>166.94800000000001</v>
      </c>
      <c r="H1310">
        <v>60.308</v>
      </c>
      <c r="I1310">
        <v>23.980599999999999</v>
      </c>
      <c r="J1310">
        <v>56.153399999999998</v>
      </c>
      <c r="K1310">
        <v>793.26300000000003</v>
      </c>
      <c r="L1310">
        <v>1.1339200000000001E-2</v>
      </c>
      <c r="M1310">
        <v>0.98097699999999999</v>
      </c>
      <c r="N1310">
        <v>0</v>
      </c>
      <c r="O1310" t="s">
        <v>42</v>
      </c>
    </row>
    <row r="1311" spans="1:15" x14ac:dyDescent="0.25">
      <c r="A1311" t="s">
        <v>176</v>
      </c>
      <c r="B1311">
        <v>1110.79</v>
      </c>
      <c r="C1311">
        <v>1043.79</v>
      </c>
      <c r="D1311">
        <v>1043.73</v>
      </c>
      <c r="E1311">
        <v>1022.83</v>
      </c>
      <c r="F1311">
        <v>40.884599999999999</v>
      </c>
      <c r="G1311">
        <v>168.91499999999999</v>
      </c>
      <c r="H1311">
        <v>61.317700000000002</v>
      </c>
      <c r="I1311">
        <v>24.275500000000001</v>
      </c>
      <c r="J1311">
        <v>56.969700000000003</v>
      </c>
      <c r="K1311">
        <v>795.14200000000005</v>
      </c>
      <c r="L1311">
        <v>1.13796E-2</v>
      </c>
      <c r="M1311">
        <v>0.98064300000000004</v>
      </c>
      <c r="N1311">
        <v>0</v>
      </c>
      <c r="O1311" t="s">
        <v>42</v>
      </c>
    </row>
    <row r="1312" spans="1:15" x14ac:dyDescent="0.25">
      <c r="A1312" t="s">
        <v>176</v>
      </c>
      <c r="B1312">
        <v>1116.9100000000001</v>
      </c>
      <c r="C1312">
        <v>1050.33</v>
      </c>
      <c r="D1312">
        <v>1050.27</v>
      </c>
      <c r="E1312">
        <v>1029.3800000000001</v>
      </c>
      <c r="F1312">
        <v>40.9925</v>
      </c>
      <c r="G1312">
        <v>167.36799999999999</v>
      </c>
      <c r="H1312">
        <v>60.148000000000003</v>
      </c>
      <c r="I1312">
        <v>24.076499999999999</v>
      </c>
      <c r="J1312">
        <v>56.7836</v>
      </c>
      <c r="K1312">
        <v>803.12699999999995</v>
      </c>
      <c r="L1312">
        <v>1.9864199999999999E-2</v>
      </c>
      <c r="M1312">
        <v>0.98099800000000004</v>
      </c>
      <c r="N1312">
        <v>0</v>
      </c>
      <c r="O1312" t="s">
        <v>42</v>
      </c>
    </row>
    <row r="1313" spans="1:15" x14ac:dyDescent="0.25">
      <c r="A1313" t="s">
        <v>176</v>
      </c>
      <c r="B1313">
        <v>1116.57</v>
      </c>
      <c r="C1313">
        <v>1049.95</v>
      </c>
      <c r="D1313">
        <v>1049.8900000000001</v>
      </c>
      <c r="E1313">
        <v>1028.6099999999999</v>
      </c>
      <c r="F1313">
        <v>40.8947</v>
      </c>
      <c r="G1313">
        <v>169.209</v>
      </c>
      <c r="H1313">
        <v>61.490900000000003</v>
      </c>
      <c r="I1313">
        <v>24.4129</v>
      </c>
      <c r="J1313">
        <v>56.932899999999997</v>
      </c>
      <c r="K1313">
        <v>800.52</v>
      </c>
      <c r="L1313">
        <v>1.2095699999999999E-2</v>
      </c>
      <c r="M1313">
        <v>0.981016</v>
      </c>
      <c r="N1313">
        <v>0</v>
      </c>
      <c r="O1313" t="s">
        <v>42</v>
      </c>
    </row>
    <row r="1314" spans="1:15" x14ac:dyDescent="0.25">
      <c r="A1314" t="s">
        <v>176</v>
      </c>
      <c r="B1314">
        <v>1107.55</v>
      </c>
      <c r="C1314">
        <v>1039.3800000000001</v>
      </c>
      <c r="D1314">
        <v>1039.32</v>
      </c>
      <c r="E1314">
        <v>1018.56</v>
      </c>
      <c r="F1314">
        <v>40.878300000000003</v>
      </c>
      <c r="G1314">
        <v>167.16900000000001</v>
      </c>
      <c r="H1314">
        <v>60.448099999999997</v>
      </c>
      <c r="I1314">
        <v>23.858699999999999</v>
      </c>
      <c r="J1314">
        <v>56.397599999999997</v>
      </c>
      <c r="K1314">
        <v>792.64200000000005</v>
      </c>
      <c r="L1314">
        <v>1.09643E-2</v>
      </c>
      <c r="M1314">
        <v>0.98101499999999997</v>
      </c>
      <c r="N1314">
        <v>0</v>
      </c>
      <c r="O1314" t="s">
        <v>42</v>
      </c>
    </row>
    <row r="1315" spans="1:15" x14ac:dyDescent="0.25">
      <c r="A1315" t="s">
        <v>176</v>
      </c>
      <c r="B1315">
        <v>1097.8900000000001</v>
      </c>
      <c r="C1315">
        <v>1031.1099999999999</v>
      </c>
      <c r="D1315">
        <v>1031.05</v>
      </c>
      <c r="E1315">
        <v>1010.25</v>
      </c>
      <c r="F1315">
        <v>40.813499999999998</v>
      </c>
      <c r="G1315">
        <v>167.947</v>
      </c>
      <c r="H1315">
        <v>60.714700000000001</v>
      </c>
      <c r="I1315">
        <v>24.141400000000001</v>
      </c>
      <c r="J1315">
        <v>56.454999999999998</v>
      </c>
      <c r="K1315">
        <v>783.48099999999999</v>
      </c>
      <c r="L1315">
        <v>1.0869E-2</v>
      </c>
      <c r="M1315">
        <v>0.98101899999999997</v>
      </c>
      <c r="N1315">
        <v>0</v>
      </c>
      <c r="O1315" t="s">
        <v>42</v>
      </c>
    </row>
    <row r="1316" spans="1:15" x14ac:dyDescent="0.25">
      <c r="A1316" t="s">
        <v>176</v>
      </c>
      <c r="B1316">
        <v>1106.8</v>
      </c>
      <c r="C1316">
        <v>1040.02</v>
      </c>
      <c r="D1316">
        <v>1039.97</v>
      </c>
      <c r="E1316">
        <v>1019.19</v>
      </c>
      <c r="F1316">
        <v>40.53</v>
      </c>
      <c r="G1316">
        <v>167.46899999999999</v>
      </c>
      <c r="H1316">
        <v>60.282699999999998</v>
      </c>
      <c r="I1316">
        <v>24.183599999999998</v>
      </c>
      <c r="J1316">
        <v>56.534300000000002</v>
      </c>
      <c r="K1316">
        <v>793.19799999999998</v>
      </c>
      <c r="L1316">
        <v>1.4642199999999999E-2</v>
      </c>
      <c r="M1316">
        <v>0.98101700000000003</v>
      </c>
      <c r="N1316">
        <v>0</v>
      </c>
      <c r="O1316" t="s">
        <v>42</v>
      </c>
    </row>
    <row r="1317" spans="1:15" x14ac:dyDescent="0.25">
      <c r="A1317" t="s">
        <v>176</v>
      </c>
      <c r="B1317">
        <v>1111.04</v>
      </c>
      <c r="C1317">
        <v>1043.04</v>
      </c>
      <c r="D1317">
        <v>1042.97</v>
      </c>
      <c r="E1317">
        <v>1022.09</v>
      </c>
      <c r="F1317">
        <v>41.121400000000001</v>
      </c>
      <c r="G1317">
        <v>168.43199999999999</v>
      </c>
      <c r="H1317">
        <v>60.6813</v>
      </c>
      <c r="I1317">
        <v>24.231400000000001</v>
      </c>
      <c r="J1317">
        <v>57.053699999999999</v>
      </c>
      <c r="K1317">
        <v>794.65899999999999</v>
      </c>
      <c r="L1317">
        <v>1.0972000000000001E-2</v>
      </c>
      <c r="M1317">
        <v>0.98100900000000002</v>
      </c>
      <c r="N1317">
        <v>0</v>
      </c>
      <c r="O1317" t="s">
        <v>42</v>
      </c>
    </row>
    <row r="1318" spans="1:15" x14ac:dyDescent="0.25">
      <c r="A1318" t="s">
        <v>176</v>
      </c>
      <c r="B1318">
        <v>1106.1500000000001</v>
      </c>
      <c r="C1318">
        <v>1040.02</v>
      </c>
      <c r="D1318">
        <v>1039.96</v>
      </c>
      <c r="E1318">
        <v>1019.21</v>
      </c>
      <c r="F1318">
        <v>40.4679</v>
      </c>
      <c r="G1318">
        <v>167.99799999999999</v>
      </c>
      <c r="H1318">
        <v>60.043599999999998</v>
      </c>
      <c r="I1318">
        <v>24.2956</v>
      </c>
      <c r="J1318">
        <v>57.225000000000001</v>
      </c>
      <c r="K1318">
        <v>792.83399999999995</v>
      </c>
      <c r="L1318">
        <v>1.08632E-2</v>
      </c>
      <c r="M1318">
        <v>0.98098799999999997</v>
      </c>
      <c r="N1318">
        <v>0</v>
      </c>
      <c r="O1318" t="s">
        <v>42</v>
      </c>
    </row>
    <row r="1319" spans="1:15" x14ac:dyDescent="0.25">
      <c r="A1319" t="s">
        <v>176</v>
      </c>
      <c r="B1319">
        <v>1104.5999999999999</v>
      </c>
      <c r="C1319">
        <v>1038.8</v>
      </c>
      <c r="D1319">
        <v>1038.74</v>
      </c>
      <c r="E1319">
        <v>1017.83</v>
      </c>
      <c r="F1319">
        <v>40.582500000000003</v>
      </c>
      <c r="G1319">
        <v>167.851</v>
      </c>
      <c r="H1319">
        <v>61.05</v>
      </c>
      <c r="I1319">
        <v>23.888500000000001</v>
      </c>
      <c r="J1319">
        <v>56.485599999999998</v>
      </c>
      <c r="K1319">
        <v>791.51300000000003</v>
      </c>
      <c r="L1319">
        <v>1.1368400000000001E-2</v>
      </c>
      <c r="M1319">
        <v>0.98098700000000005</v>
      </c>
      <c r="N1319">
        <v>0</v>
      </c>
      <c r="O1319" t="s">
        <v>42</v>
      </c>
    </row>
    <row r="1320" spans="1:15" x14ac:dyDescent="0.25">
      <c r="A1320" t="s">
        <v>176</v>
      </c>
      <c r="B1320">
        <v>1097.5</v>
      </c>
      <c r="C1320">
        <v>1028.51</v>
      </c>
      <c r="D1320">
        <v>1028.45</v>
      </c>
      <c r="E1320">
        <v>1007</v>
      </c>
      <c r="F1320">
        <v>40.276499999999999</v>
      </c>
      <c r="G1320">
        <v>164.33099999999999</v>
      </c>
      <c r="H1320">
        <v>58.5884</v>
      </c>
      <c r="I1320">
        <v>24.057500000000001</v>
      </c>
      <c r="J1320">
        <v>55.958500000000001</v>
      </c>
      <c r="K1320">
        <v>784.76400000000001</v>
      </c>
      <c r="L1320">
        <v>1.6520099999999999E-2</v>
      </c>
      <c r="M1320">
        <v>0.98095900000000003</v>
      </c>
      <c r="N1320">
        <v>0</v>
      </c>
      <c r="O1320" t="s">
        <v>42</v>
      </c>
    </row>
    <row r="1321" spans="1:15" x14ac:dyDescent="0.25">
      <c r="A1321" t="s">
        <v>176</v>
      </c>
      <c r="B1321">
        <v>1105.5999999999999</v>
      </c>
      <c r="C1321">
        <v>1038.68</v>
      </c>
      <c r="D1321">
        <v>1038.6199999999999</v>
      </c>
      <c r="E1321">
        <v>1017.83</v>
      </c>
      <c r="F1321">
        <v>40.916699999999999</v>
      </c>
      <c r="G1321">
        <v>167.273</v>
      </c>
      <c r="H1321">
        <v>60.646999999999998</v>
      </c>
      <c r="I1321">
        <v>24.004100000000001</v>
      </c>
      <c r="J1321">
        <v>56.094000000000001</v>
      </c>
      <c r="K1321">
        <v>791.71400000000006</v>
      </c>
      <c r="L1321">
        <v>1.11334E-2</v>
      </c>
      <c r="M1321">
        <v>0.99300999999999995</v>
      </c>
      <c r="N1321">
        <v>0</v>
      </c>
      <c r="O1321" t="s">
        <v>42</v>
      </c>
    </row>
    <row r="1322" spans="1:15" x14ac:dyDescent="0.25">
      <c r="A1322" t="s">
        <v>176</v>
      </c>
      <c r="B1322">
        <v>1109.4100000000001</v>
      </c>
      <c r="C1322">
        <v>1041.81</v>
      </c>
      <c r="D1322">
        <v>1041.75</v>
      </c>
      <c r="E1322">
        <v>1020.84</v>
      </c>
      <c r="F1322">
        <v>41.116399999999999</v>
      </c>
      <c r="G1322">
        <v>168.31700000000001</v>
      </c>
      <c r="H1322">
        <v>60.512300000000003</v>
      </c>
      <c r="I1322">
        <v>24.4057</v>
      </c>
      <c r="J1322">
        <v>56.846899999999998</v>
      </c>
      <c r="K1322">
        <v>793.40200000000004</v>
      </c>
      <c r="L1322">
        <v>1.53483E-2</v>
      </c>
      <c r="M1322">
        <v>0.98101499999999997</v>
      </c>
      <c r="N1322">
        <v>0</v>
      </c>
      <c r="O1322" t="s">
        <v>42</v>
      </c>
    </row>
    <row r="1323" spans="1:15" x14ac:dyDescent="0.25">
      <c r="A1323" t="s">
        <v>176</v>
      </c>
      <c r="B1323">
        <v>1105.8599999999999</v>
      </c>
      <c r="C1323">
        <v>1040.06</v>
      </c>
      <c r="D1323">
        <v>1040</v>
      </c>
      <c r="E1323">
        <v>1019.29</v>
      </c>
      <c r="F1323">
        <v>40.429099999999998</v>
      </c>
      <c r="G1323">
        <v>168.292</v>
      </c>
      <c r="H1323">
        <v>61.677999999999997</v>
      </c>
      <c r="I1323">
        <v>24.111599999999999</v>
      </c>
      <c r="J1323">
        <v>56.191800000000001</v>
      </c>
      <c r="K1323">
        <v>792.64099999999996</v>
      </c>
      <c r="L1323">
        <v>1.1886499999999999E-2</v>
      </c>
      <c r="M1323">
        <v>0.98101799999999995</v>
      </c>
      <c r="N1323">
        <v>0</v>
      </c>
      <c r="O1323" t="s">
        <v>42</v>
      </c>
    </row>
    <row r="1324" spans="1:15" x14ac:dyDescent="0.25">
      <c r="A1324" t="s">
        <v>176</v>
      </c>
      <c r="B1324">
        <v>1110</v>
      </c>
      <c r="C1324">
        <v>1042.25</v>
      </c>
      <c r="D1324">
        <v>1042.18</v>
      </c>
      <c r="E1324">
        <v>1021.31</v>
      </c>
      <c r="F1324">
        <v>40.847099999999998</v>
      </c>
      <c r="G1324">
        <v>167.66200000000001</v>
      </c>
      <c r="H1324">
        <v>60.487200000000001</v>
      </c>
      <c r="I1324">
        <v>23.9739</v>
      </c>
      <c r="J1324">
        <v>56.836799999999997</v>
      </c>
      <c r="K1324">
        <v>794.81500000000005</v>
      </c>
      <c r="L1324">
        <v>1.0876E-2</v>
      </c>
      <c r="M1324">
        <v>0.99450000000000005</v>
      </c>
      <c r="N1324">
        <v>0</v>
      </c>
      <c r="O1324" t="s">
        <v>42</v>
      </c>
    </row>
    <row r="1325" spans="1:15" x14ac:dyDescent="0.25">
      <c r="A1325" t="s">
        <v>176</v>
      </c>
      <c r="B1325">
        <v>1104.6600000000001</v>
      </c>
      <c r="C1325">
        <v>1039.5</v>
      </c>
      <c r="D1325">
        <v>1039.43</v>
      </c>
      <c r="E1325">
        <v>1018.62</v>
      </c>
      <c r="F1325">
        <v>41.107900000000001</v>
      </c>
      <c r="G1325">
        <v>168.078</v>
      </c>
      <c r="H1325">
        <v>60.542499999999997</v>
      </c>
      <c r="I1325">
        <v>24.1219</v>
      </c>
      <c r="J1325">
        <v>57.0563</v>
      </c>
      <c r="K1325">
        <v>791.55499999999995</v>
      </c>
      <c r="L1325">
        <v>1.39262E-2</v>
      </c>
      <c r="M1325">
        <v>0.98101799999999995</v>
      </c>
      <c r="N1325">
        <v>0</v>
      </c>
      <c r="O1325" t="s">
        <v>42</v>
      </c>
    </row>
    <row r="1326" spans="1:15" x14ac:dyDescent="0.25">
      <c r="A1326" t="s">
        <v>176</v>
      </c>
      <c r="B1326">
        <v>1109.3399999999999</v>
      </c>
      <c r="C1326">
        <v>1041.33</v>
      </c>
      <c r="D1326">
        <v>1041.27</v>
      </c>
      <c r="E1326">
        <v>1020.48</v>
      </c>
      <c r="F1326">
        <v>40.674199999999999</v>
      </c>
      <c r="G1326">
        <v>167.239</v>
      </c>
      <c r="H1326">
        <v>59.520800000000001</v>
      </c>
      <c r="I1326">
        <v>24.159099999999999</v>
      </c>
      <c r="J1326">
        <v>57.040900000000001</v>
      </c>
      <c r="K1326">
        <v>794.50400000000002</v>
      </c>
      <c r="L1326">
        <v>1.14587E-2</v>
      </c>
      <c r="M1326">
        <v>0.98101899999999997</v>
      </c>
      <c r="N1326">
        <v>0</v>
      </c>
      <c r="O1326" t="s">
        <v>42</v>
      </c>
    </row>
    <row r="1327" spans="1:15" x14ac:dyDescent="0.25">
      <c r="A1327" t="s">
        <v>176</v>
      </c>
      <c r="B1327">
        <v>1104.74</v>
      </c>
      <c r="C1327">
        <v>1038.53</v>
      </c>
      <c r="D1327">
        <v>1038.47</v>
      </c>
      <c r="E1327">
        <v>1017.67</v>
      </c>
      <c r="F1327">
        <v>40.664499999999997</v>
      </c>
      <c r="G1327">
        <v>167.589</v>
      </c>
      <c r="H1327">
        <v>60.379100000000001</v>
      </c>
      <c r="I1327">
        <v>24.171099999999999</v>
      </c>
      <c r="J1327">
        <v>56.598700000000001</v>
      </c>
      <c r="K1327">
        <v>791.41600000000005</v>
      </c>
      <c r="L1327">
        <v>1.0966699999999999E-2</v>
      </c>
      <c r="M1327">
        <v>0.98101799999999995</v>
      </c>
      <c r="N1327">
        <v>0</v>
      </c>
      <c r="O1327" t="s">
        <v>42</v>
      </c>
    </row>
    <row r="1328" spans="1:15" x14ac:dyDescent="0.25">
      <c r="A1328" t="s">
        <v>176</v>
      </c>
      <c r="B1328">
        <v>1105.5</v>
      </c>
      <c r="C1328">
        <v>1038.73</v>
      </c>
      <c r="D1328">
        <v>1038.67</v>
      </c>
      <c r="E1328">
        <v>1017.71</v>
      </c>
      <c r="F1328">
        <v>41.154600000000002</v>
      </c>
      <c r="G1328">
        <v>167.70699999999999</v>
      </c>
      <c r="H1328">
        <v>60.089199999999998</v>
      </c>
      <c r="I1328">
        <v>24.343599999999999</v>
      </c>
      <c r="J1328">
        <v>56.755200000000002</v>
      </c>
      <c r="K1328">
        <v>790.91399999999999</v>
      </c>
      <c r="L1328">
        <v>1.08582E-2</v>
      </c>
      <c r="M1328">
        <v>0.98096899999999998</v>
      </c>
      <c r="N1328">
        <v>0</v>
      </c>
      <c r="O1328" t="s">
        <v>42</v>
      </c>
    </row>
    <row r="1329" spans="1:25" x14ac:dyDescent="0.25">
      <c r="A1329" t="s">
        <v>176</v>
      </c>
      <c r="B1329">
        <v>1107.8499999999999</v>
      </c>
      <c r="C1329">
        <v>1041.1099999999999</v>
      </c>
      <c r="D1329">
        <v>1041.05</v>
      </c>
      <c r="E1329">
        <v>1020.01</v>
      </c>
      <c r="F1329">
        <v>41.367400000000004</v>
      </c>
      <c r="G1329">
        <v>166.518</v>
      </c>
      <c r="H1329">
        <v>60.421599999999998</v>
      </c>
      <c r="I1329">
        <v>24.031600000000001</v>
      </c>
      <c r="J1329">
        <v>55.764000000000003</v>
      </c>
      <c r="K1329">
        <v>794.18499999999995</v>
      </c>
      <c r="L1329">
        <v>1.2754400000000001E-2</v>
      </c>
      <c r="M1329">
        <v>0.98101799999999995</v>
      </c>
      <c r="N1329">
        <v>0</v>
      </c>
      <c r="O1329" t="s">
        <v>42</v>
      </c>
    </row>
    <row r="1330" spans="1:25" x14ac:dyDescent="0.25">
      <c r="A1330" t="s">
        <v>176</v>
      </c>
      <c r="B1330">
        <v>1119.3599999999999</v>
      </c>
      <c r="C1330">
        <v>1050.78</v>
      </c>
      <c r="D1330">
        <v>1050.72</v>
      </c>
      <c r="E1330">
        <v>1029.58</v>
      </c>
      <c r="F1330">
        <v>41.850200000000001</v>
      </c>
      <c r="G1330">
        <v>167.24700000000001</v>
      </c>
      <c r="H1330">
        <v>60.0852</v>
      </c>
      <c r="I1330">
        <v>24.264299999999999</v>
      </c>
      <c r="J1330">
        <v>56.466099999999997</v>
      </c>
      <c r="K1330">
        <v>802.61199999999997</v>
      </c>
      <c r="L1330">
        <v>1.6680299999999999E-2</v>
      </c>
      <c r="M1330">
        <v>0.98031800000000002</v>
      </c>
      <c r="N1330">
        <v>0</v>
      </c>
      <c r="O1330" t="s">
        <v>42</v>
      </c>
    </row>
    <row r="1331" spans="1:25" x14ac:dyDescent="0.25">
      <c r="A1331" t="s">
        <v>176</v>
      </c>
      <c r="B1331">
        <v>1124.03</v>
      </c>
      <c r="C1331">
        <v>1053.96</v>
      </c>
      <c r="D1331">
        <v>1053.9000000000001</v>
      </c>
      <c r="E1331">
        <v>1032.57</v>
      </c>
      <c r="F1331">
        <v>42.516100000000002</v>
      </c>
      <c r="G1331">
        <v>167.73500000000001</v>
      </c>
      <c r="H1331">
        <v>60.621499999999997</v>
      </c>
      <c r="I1331">
        <v>24.423400000000001</v>
      </c>
      <c r="J1331">
        <v>56.2468</v>
      </c>
      <c r="K1331">
        <v>804.38300000000004</v>
      </c>
      <c r="L1331">
        <v>1.08965E-2</v>
      </c>
      <c r="M1331">
        <v>0.98094099999999995</v>
      </c>
      <c r="N1331">
        <v>0</v>
      </c>
      <c r="O1331" t="s">
        <v>42</v>
      </c>
    </row>
    <row r="1332" spans="1:25" x14ac:dyDescent="0.25">
      <c r="A1332" t="s">
        <v>176</v>
      </c>
      <c r="B1332">
        <v>1114.8499999999999</v>
      </c>
      <c r="C1332">
        <v>1044.27</v>
      </c>
      <c r="D1332">
        <v>1044.21</v>
      </c>
      <c r="E1332">
        <v>1023.22</v>
      </c>
      <c r="F1332">
        <v>41.569400000000002</v>
      </c>
      <c r="G1332">
        <v>166.26499999999999</v>
      </c>
      <c r="H1332">
        <v>60.274000000000001</v>
      </c>
      <c r="I1332">
        <v>24.1233</v>
      </c>
      <c r="J1332">
        <v>55.344099999999997</v>
      </c>
      <c r="K1332">
        <v>797.55100000000004</v>
      </c>
      <c r="L1332">
        <v>1.0955299999999999E-2</v>
      </c>
      <c r="M1332">
        <v>0.99511400000000005</v>
      </c>
      <c r="N1332">
        <v>0</v>
      </c>
      <c r="O1332" t="s">
        <v>42</v>
      </c>
    </row>
    <row r="1333" spans="1:25" x14ac:dyDescent="0.25">
      <c r="A1333" t="s">
        <v>176</v>
      </c>
      <c r="B1333">
        <v>1132.6600000000001</v>
      </c>
      <c r="C1333">
        <v>1066.56</v>
      </c>
      <c r="D1333">
        <v>1066.48</v>
      </c>
      <c r="E1333">
        <v>1044.67</v>
      </c>
      <c r="F1333">
        <v>43.204799999999999</v>
      </c>
      <c r="G1333">
        <v>172.55</v>
      </c>
      <c r="H1333">
        <v>61.567700000000002</v>
      </c>
      <c r="I1333">
        <v>24.825500000000002</v>
      </c>
      <c r="J1333">
        <v>59.226100000000002</v>
      </c>
      <c r="K1333">
        <v>810.63900000000001</v>
      </c>
      <c r="L1333">
        <v>1.0879700000000001E-2</v>
      </c>
      <c r="M1333">
        <v>0.98091799999999996</v>
      </c>
      <c r="N1333">
        <v>0</v>
      </c>
      <c r="O1333" t="s">
        <v>42</v>
      </c>
    </row>
    <row r="1334" spans="1:25" x14ac:dyDescent="0.25">
      <c r="A1334" t="s">
        <v>176</v>
      </c>
      <c r="B1334">
        <v>1148.22</v>
      </c>
      <c r="C1334">
        <v>1076.98</v>
      </c>
      <c r="D1334">
        <v>1076.8800000000001</v>
      </c>
      <c r="E1334">
        <v>1055.22</v>
      </c>
      <c r="F1334">
        <v>43.140900000000002</v>
      </c>
      <c r="G1334">
        <v>176.006</v>
      </c>
      <c r="H1334">
        <v>61.3673</v>
      </c>
      <c r="I1334">
        <v>24.532499999999999</v>
      </c>
      <c r="J1334">
        <v>63.047699999999999</v>
      </c>
      <c r="K1334">
        <v>817.69600000000003</v>
      </c>
      <c r="L1334">
        <v>1.0895800000000001E-2</v>
      </c>
      <c r="M1334">
        <v>0.98095200000000005</v>
      </c>
      <c r="N1334">
        <v>0</v>
      </c>
      <c r="O1334" t="s">
        <v>42</v>
      </c>
    </row>
    <row r="1335" spans="1:25" x14ac:dyDescent="0.25">
      <c r="A1335" t="s">
        <v>176</v>
      </c>
      <c r="B1335">
        <v>1148.1300000000001</v>
      </c>
      <c r="C1335">
        <v>1074.95</v>
      </c>
      <c r="D1335">
        <v>1074.8699999999999</v>
      </c>
      <c r="E1335">
        <v>1053.19</v>
      </c>
      <c r="F1335">
        <v>42.959499999999998</v>
      </c>
      <c r="G1335">
        <v>173.964</v>
      </c>
      <c r="H1335">
        <v>61.839199999999998</v>
      </c>
      <c r="I1335">
        <v>24.9377</v>
      </c>
      <c r="J1335">
        <v>60.3401</v>
      </c>
      <c r="K1335">
        <v>817.80700000000002</v>
      </c>
      <c r="L1335">
        <v>1.29138E-2</v>
      </c>
      <c r="M1335">
        <v>0.98101700000000003</v>
      </c>
      <c r="N1335">
        <v>0</v>
      </c>
      <c r="O1335" t="s">
        <v>42</v>
      </c>
    </row>
    <row r="1336" spans="1:25" x14ac:dyDescent="0.25">
      <c r="A1336" t="s">
        <v>176</v>
      </c>
      <c r="B1336">
        <v>1120.51</v>
      </c>
      <c r="C1336">
        <v>1054.28</v>
      </c>
      <c r="D1336">
        <v>1054.22</v>
      </c>
      <c r="E1336">
        <v>1033.1199999999999</v>
      </c>
      <c r="F1336">
        <v>41.767600000000002</v>
      </c>
      <c r="G1336">
        <v>168.392</v>
      </c>
      <c r="H1336">
        <v>60.1252</v>
      </c>
      <c r="I1336">
        <v>24.520099999999999</v>
      </c>
      <c r="J1336">
        <v>57.155700000000003</v>
      </c>
      <c r="K1336">
        <v>804.89300000000003</v>
      </c>
      <c r="L1336">
        <v>1.0861900000000001E-2</v>
      </c>
      <c r="M1336">
        <v>0.98099899999999995</v>
      </c>
      <c r="N1336">
        <v>0</v>
      </c>
      <c r="O1336" t="s">
        <v>42</v>
      </c>
    </row>
    <row r="1337" spans="1:25" x14ac:dyDescent="0.25">
      <c r="A1337" t="s">
        <v>176</v>
      </c>
      <c r="B1337">
        <v>1205.95</v>
      </c>
      <c r="C1337">
        <v>1134.57</v>
      </c>
      <c r="D1337">
        <v>1134.44</v>
      </c>
      <c r="E1337">
        <v>1111.45</v>
      </c>
      <c r="F1337">
        <v>45.655099999999997</v>
      </c>
      <c r="G1337">
        <v>191.01300000000001</v>
      </c>
      <c r="H1337">
        <v>64.9315</v>
      </c>
      <c r="I1337">
        <v>26.194700000000001</v>
      </c>
      <c r="J1337">
        <v>71.892700000000005</v>
      </c>
      <c r="K1337">
        <v>855.25300000000004</v>
      </c>
      <c r="L1337">
        <v>1.9223799999999999E-2</v>
      </c>
      <c r="M1337">
        <v>0.98101799999999995</v>
      </c>
      <c r="N1337">
        <v>0</v>
      </c>
      <c r="O1337" t="s">
        <v>42</v>
      </c>
    </row>
    <row r="1338" spans="1:25" x14ac:dyDescent="0.25">
      <c r="A1338" t="s">
        <v>176</v>
      </c>
      <c r="B1338">
        <v>1152.83</v>
      </c>
      <c r="C1338">
        <v>1081.8399999999999</v>
      </c>
      <c r="D1338">
        <v>1081.74</v>
      </c>
      <c r="E1338">
        <v>1059.5899999999999</v>
      </c>
      <c r="F1338">
        <v>43.909399999999998</v>
      </c>
      <c r="G1338">
        <v>178.62200000000001</v>
      </c>
      <c r="H1338">
        <v>61.657899999999998</v>
      </c>
      <c r="I1338">
        <v>25.312200000000001</v>
      </c>
      <c r="J1338">
        <v>64.5291</v>
      </c>
      <c r="K1338">
        <v>818.57399999999996</v>
      </c>
      <c r="L1338">
        <v>1.49716E-2</v>
      </c>
      <c r="M1338">
        <v>0.983877</v>
      </c>
      <c r="N1338">
        <v>0</v>
      </c>
      <c r="O1338" t="s">
        <v>42</v>
      </c>
    </row>
    <row r="1339" spans="1:25" x14ac:dyDescent="0.25">
      <c r="A1339" t="s">
        <v>176</v>
      </c>
      <c r="B1339">
        <v>1137.23</v>
      </c>
      <c r="C1339">
        <v>1069.68</v>
      </c>
      <c r="D1339">
        <v>1069.5999999999999</v>
      </c>
      <c r="E1339">
        <v>1047.9000000000001</v>
      </c>
      <c r="F1339">
        <v>43.344000000000001</v>
      </c>
      <c r="G1339">
        <v>174.38399999999999</v>
      </c>
      <c r="H1339">
        <v>61.901600000000002</v>
      </c>
      <c r="I1339">
        <v>24.944700000000001</v>
      </c>
      <c r="J1339">
        <v>60.830199999999998</v>
      </c>
      <c r="K1339">
        <v>811.90099999999995</v>
      </c>
      <c r="L1339">
        <v>1.0894600000000001E-2</v>
      </c>
      <c r="M1339">
        <v>0.98099899999999995</v>
      </c>
      <c r="N1339">
        <v>0</v>
      </c>
      <c r="O1339" t="s">
        <v>42</v>
      </c>
    </row>
    <row r="1340" spans="1:25" x14ac:dyDescent="0.25">
      <c r="A1340" t="s">
        <v>176</v>
      </c>
      <c r="B1340">
        <v>1143.45</v>
      </c>
      <c r="C1340">
        <v>1070.77</v>
      </c>
      <c r="D1340">
        <v>1070.69</v>
      </c>
      <c r="E1340">
        <v>1048.8399999999999</v>
      </c>
      <c r="F1340">
        <v>43.511400000000002</v>
      </c>
      <c r="G1340">
        <v>173.49600000000001</v>
      </c>
      <c r="H1340">
        <v>60.835799999999999</v>
      </c>
      <c r="I1340">
        <v>24.910699999999999</v>
      </c>
      <c r="J1340">
        <v>60.628500000000003</v>
      </c>
      <c r="K1340">
        <v>813.38</v>
      </c>
      <c r="L1340">
        <v>1.13524E-2</v>
      </c>
      <c r="M1340">
        <v>0.98100399999999999</v>
      </c>
      <c r="N1340">
        <v>0</v>
      </c>
      <c r="O1340" t="s">
        <v>42</v>
      </c>
    </row>
    <row r="1341" spans="1:25" x14ac:dyDescent="0.25">
      <c r="A1341" t="s">
        <v>176</v>
      </c>
      <c r="B1341">
        <v>1111.21</v>
      </c>
      <c r="C1341">
        <v>1043.3499999999999</v>
      </c>
      <c r="D1341">
        <v>1043.29</v>
      </c>
      <c r="E1341">
        <v>1022.2</v>
      </c>
      <c r="F1341">
        <v>41.503300000000003</v>
      </c>
      <c r="G1341">
        <v>168.47300000000001</v>
      </c>
      <c r="H1341">
        <v>60.4726</v>
      </c>
      <c r="I1341">
        <v>24.341100000000001</v>
      </c>
      <c r="J1341">
        <v>57.171599999999998</v>
      </c>
      <c r="K1341">
        <v>794.18799999999999</v>
      </c>
      <c r="L1341">
        <v>1.2027899999999999E-2</v>
      </c>
      <c r="M1341">
        <v>0.98096399999999995</v>
      </c>
      <c r="N1341">
        <v>0</v>
      </c>
      <c r="O1341" t="s">
        <v>42</v>
      </c>
    </row>
    <row r="1342" spans="1:25" x14ac:dyDescent="0.25">
      <c r="A1342" t="s">
        <v>176</v>
      </c>
      <c r="B1342">
        <v>1136.32</v>
      </c>
      <c r="C1342">
        <v>1064.76</v>
      </c>
      <c r="D1342">
        <v>1064.67</v>
      </c>
      <c r="E1342">
        <v>1042.77</v>
      </c>
      <c r="F1342">
        <v>43.6995</v>
      </c>
      <c r="G1342">
        <v>175.49199999999999</v>
      </c>
      <c r="H1342">
        <v>61.4178</v>
      </c>
      <c r="I1342">
        <v>24.831399999999999</v>
      </c>
      <c r="J1342">
        <v>62.225700000000003</v>
      </c>
      <c r="K1342">
        <v>805.17399999999998</v>
      </c>
      <c r="L1342">
        <v>1.4458800000000001E-2</v>
      </c>
      <c r="M1342">
        <v>0.98101400000000005</v>
      </c>
      <c r="N1342">
        <v>0</v>
      </c>
      <c r="O1342" t="s">
        <v>42</v>
      </c>
    </row>
    <row r="1343" spans="1:25" x14ac:dyDescent="0.25">
      <c r="A1343" t="s">
        <v>176</v>
      </c>
      <c r="B1343">
        <v>1146.6400000000001</v>
      </c>
      <c r="C1343">
        <v>1074.08</v>
      </c>
      <c r="D1343">
        <v>1073.99</v>
      </c>
      <c r="E1343">
        <v>1052.01</v>
      </c>
      <c r="F1343">
        <v>43.738999999999997</v>
      </c>
      <c r="G1343">
        <v>176.851</v>
      </c>
      <c r="H1343">
        <v>62.075000000000003</v>
      </c>
      <c r="I1343">
        <v>24.879799999999999</v>
      </c>
      <c r="J1343">
        <v>62.799199999999999</v>
      </c>
      <c r="K1343">
        <v>813.00800000000004</v>
      </c>
      <c r="L1343">
        <v>1.1003799999999999E-2</v>
      </c>
      <c r="M1343">
        <v>0.981016</v>
      </c>
      <c r="N1343">
        <v>0</v>
      </c>
      <c r="O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176</v>
      </c>
      <c r="B1344">
        <v>1110.9100000000001</v>
      </c>
      <c r="C1344">
        <v>1044.58</v>
      </c>
      <c r="D1344">
        <v>1044.51</v>
      </c>
      <c r="E1344">
        <v>1023.43</v>
      </c>
      <c r="F1344">
        <v>41.595199999999998</v>
      </c>
      <c r="G1344">
        <v>168.303</v>
      </c>
      <c r="H1344">
        <v>60.406700000000001</v>
      </c>
      <c r="I1344">
        <v>24.270600000000002</v>
      </c>
      <c r="J1344">
        <v>57.112400000000001</v>
      </c>
      <c r="K1344">
        <v>795.24800000000005</v>
      </c>
      <c r="L1344">
        <v>1.21484E-2</v>
      </c>
      <c r="M1344">
        <v>0.98101799999999995</v>
      </c>
      <c r="N1344">
        <v>0</v>
      </c>
      <c r="O1344" t="s">
        <v>42</v>
      </c>
      <c r="R1344">
        <f>AVERAGE(B1295:B1344)</f>
        <v>1116.4287999999999</v>
      </c>
      <c r="S1344">
        <f>AVERAGE(C1295:C1344)</f>
        <v>1048.3814</v>
      </c>
      <c r="U1344">
        <f>_xlfn.VAR.P(B1295:B1344)</f>
        <v>357.21509056000053</v>
      </c>
      <c r="V1344">
        <f>_xlfn.VAR.P(C1295:C1344)</f>
        <v>309.37276803999993</v>
      </c>
      <c r="X1344">
        <f>1.96*SQRT(U1344)/50</f>
        <v>0.74088527908045199</v>
      </c>
      <c r="Y1344">
        <f>1.96*SQRT(V1344)/50</f>
        <v>0.68948862955163037</v>
      </c>
    </row>
    <row r="1345" spans="1:14" x14ac:dyDescent="0.25">
      <c r="A1345" t="s">
        <v>177</v>
      </c>
      <c r="B1345">
        <v>56043.632899999997</v>
      </c>
      <c r="C1345" t="s">
        <v>36</v>
      </c>
    </row>
    <row r="1346" spans="1:14" x14ac:dyDescent="0.25">
      <c r="A1346" t="s">
        <v>178</v>
      </c>
      <c r="B1346">
        <v>1036.43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1.2124599999999999E-2</v>
      </c>
      <c r="L1346">
        <v>0.98101899999999997</v>
      </c>
      <c r="M1346">
        <v>0</v>
      </c>
      <c r="N1346" t="s">
        <v>42</v>
      </c>
    </row>
    <row r="1347" spans="1:14" x14ac:dyDescent="0.25">
      <c r="A1347" t="s">
        <v>178</v>
      </c>
      <c r="B1347">
        <v>1042.1300000000001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1.08646E-2</v>
      </c>
      <c r="L1347">
        <v>0.98101000000000005</v>
      </c>
      <c r="M1347">
        <v>0</v>
      </c>
      <c r="N1347" t="s">
        <v>42</v>
      </c>
    </row>
    <row r="1348" spans="1:14" x14ac:dyDescent="0.25">
      <c r="A1348" t="s">
        <v>178</v>
      </c>
      <c r="B1348">
        <v>1085.92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1.1931300000000001E-2</v>
      </c>
      <c r="L1348">
        <v>0.98100299999999996</v>
      </c>
      <c r="M1348">
        <v>0</v>
      </c>
      <c r="N1348" t="s">
        <v>42</v>
      </c>
    </row>
    <row r="1349" spans="1:14" x14ac:dyDescent="0.25">
      <c r="A1349" t="s">
        <v>178</v>
      </c>
      <c r="B1349">
        <v>1062.1600000000001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1.1370999999999999E-2</v>
      </c>
      <c r="L1349">
        <v>0.99511300000000003</v>
      </c>
      <c r="M1349">
        <v>0</v>
      </c>
      <c r="N1349" t="s">
        <v>42</v>
      </c>
    </row>
    <row r="1350" spans="1:14" x14ac:dyDescent="0.25">
      <c r="A1350" t="s">
        <v>178</v>
      </c>
      <c r="B1350">
        <v>1043.6400000000001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1.51828E-2</v>
      </c>
      <c r="L1350">
        <v>0.98101099999999997</v>
      </c>
      <c r="M1350">
        <v>0</v>
      </c>
      <c r="N1350" t="s">
        <v>42</v>
      </c>
    </row>
    <row r="1351" spans="1:14" x14ac:dyDescent="0.25">
      <c r="A1351" t="s">
        <v>178</v>
      </c>
      <c r="B1351">
        <v>1049.9000000000001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1.09421E-2</v>
      </c>
      <c r="L1351">
        <v>0.98101400000000005</v>
      </c>
      <c r="M1351">
        <v>0</v>
      </c>
      <c r="N1351" t="s">
        <v>42</v>
      </c>
    </row>
    <row r="1352" spans="1:14" x14ac:dyDescent="0.25">
      <c r="A1352" t="s">
        <v>178</v>
      </c>
      <c r="B1352">
        <v>1050.69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1.08754E-2</v>
      </c>
      <c r="L1352">
        <v>0.99099999999999999</v>
      </c>
      <c r="M1352">
        <v>0</v>
      </c>
      <c r="N1352" t="s">
        <v>42</v>
      </c>
    </row>
    <row r="1353" spans="1:14" x14ac:dyDescent="0.25">
      <c r="A1353" t="s">
        <v>178</v>
      </c>
      <c r="B1353">
        <v>1051.74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1.12266E-2</v>
      </c>
      <c r="L1353">
        <v>0.98100900000000002</v>
      </c>
      <c r="M1353">
        <v>0</v>
      </c>
      <c r="N1353" t="s">
        <v>42</v>
      </c>
    </row>
    <row r="1354" spans="1:14" x14ac:dyDescent="0.25">
      <c r="A1354" t="s">
        <v>178</v>
      </c>
      <c r="B1354">
        <v>1040.21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1.15894E-2</v>
      </c>
      <c r="L1354">
        <v>0.995116</v>
      </c>
      <c r="M1354">
        <v>0</v>
      </c>
      <c r="N1354" t="s">
        <v>42</v>
      </c>
    </row>
    <row r="1355" spans="1:14" x14ac:dyDescent="0.25">
      <c r="A1355" t="s">
        <v>178</v>
      </c>
      <c r="B1355">
        <v>1039.51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1.11766E-2</v>
      </c>
      <c r="L1355">
        <v>0.98100900000000002</v>
      </c>
      <c r="M1355">
        <v>0</v>
      </c>
      <c r="N1355" t="s">
        <v>42</v>
      </c>
    </row>
    <row r="1356" spans="1:14" x14ac:dyDescent="0.25">
      <c r="A1356" t="s">
        <v>178</v>
      </c>
      <c r="B1356">
        <v>1040.1400000000001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1.0899000000000001E-2</v>
      </c>
      <c r="L1356">
        <v>0.98097599999999996</v>
      </c>
      <c r="M1356">
        <v>0</v>
      </c>
      <c r="N1356" t="s">
        <v>42</v>
      </c>
    </row>
    <row r="1357" spans="1:14" x14ac:dyDescent="0.25">
      <c r="A1357" t="s">
        <v>178</v>
      </c>
      <c r="B1357">
        <v>1031.51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1.12938E-2</v>
      </c>
      <c r="L1357">
        <v>0.981012</v>
      </c>
      <c r="M1357">
        <v>0</v>
      </c>
      <c r="N1357" t="s">
        <v>42</v>
      </c>
    </row>
    <row r="1358" spans="1:14" x14ac:dyDescent="0.25">
      <c r="A1358" t="s">
        <v>178</v>
      </c>
      <c r="B1358">
        <v>1036.33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1.2020899999999999E-2</v>
      </c>
      <c r="L1358">
        <v>0.99331700000000001</v>
      </c>
      <c r="M1358">
        <v>0</v>
      </c>
      <c r="N1358" t="s">
        <v>42</v>
      </c>
    </row>
    <row r="1359" spans="1:14" x14ac:dyDescent="0.25">
      <c r="A1359" t="s">
        <v>178</v>
      </c>
      <c r="B1359">
        <v>1039.73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1.08941E-2</v>
      </c>
      <c r="L1359">
        <v>0.994004</v>
      </c>
      <c r="M1359">
        <v>0</v>
      </c>
      <c r="N1359" t="s">
        <v>42</v>
      </c>
    </row>
    <row r="1360" spans="1:14" x14ac:dyDescent="0.25">
      <c r="A1360" t="s">
        <v>178</v>
      </c>
      <c r="B1360">
        <v>1036.79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1.08907E-2</v>
      </c>
      <c r="L1360">
        <v>0.98101899999999997</v>
      </c>
      <c r="M1360">
        <v>0</v>
      </c>
      <c r="N1360" t="s">
        <v>42</v>
      </c>
    </row>
    <row r="1361" spans="1:14" x14ac:dyDescent="0.25">
      <c r="A1361" t="s">
        <v>178</v>
      </c>
      <c r="B1361">
        <v>1038.54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1.14199E-2</v>
      </c>
      <c r="L1361">
        <v>0.98098700000000005</v>
      </c>
      <c r="M1361">
        <v>0</v>
      </c>
      <c r="N1361" t="s">
        <v>42</v>
      </c>
    </row>
    <row r="1362" spans="1:14" x14ac:dyDescent="0.25">
      <c r="A1362" t="s">
        <v>178</v>
      </c>
      <c r="B1362">
        <v>1035.1099999999999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1.09614E-2</v>
      </c>
      <c r="L1362">
        <v>0.98101499999999997</v>
      </c>
      <c r="M1362">
        <v>0</v>
      </c>
      <c r="N1362" t="s">
        <v>42</v>
      </c>
    </row>
    <row r="1363" spans="1:14" x14ac:dyDescent="0.25">
      <c r="A1363" t="s">
        <v>178</v>
      </c>
      <c r="B1363">
        <v>1036.9100000000001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1.2990399999999999E-2</v>
      </c>
      <c r="L1363">
        <v>0.98101300000000002</v>
      </c>
      <c r="M1363">
        <v>0</v>
      </c>
      <c r="N1363" t="s">
        <v>42</v>
      </c>
    </row>
    <row r="1364" spans="1:14" x14ac:dyDescent="0.25">
      <c r="A1364" t="s">
        <v>178</v>
      </c>
      <c r="B1364">
        <v>1030.03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1.0977799999999999E-2</v>
      </c>
      <c r="L1364">
        <v>0.981012</v>
      </c>
      <c r="M1364">
        <v>0</v>
      </c>
      <c r="N1364" t="s">
        <v>42</v>
      </c>
    </row>
    <row r="1365" spans="1:14" x14ac:dyDescent="0.25">
      <c r="A1365" t="s">
        <v>178</v>
      </c>
      <c r="B1365">
        <v>1029.3699999999999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1.0857E-2</v>
      </c>
      <c r="L1365">
        <v>0.98095600000000005</v>
      </c>
      <c r="M1365">
        <v>0</v>
      </c>
      <c r="N1365" t="s">
        <v>42</v>
      </c>
    </row>
    <row r="1366" spans="1:14" x14ac:dyDescent="0.25">
      <c r="A1366" t="s">
        <v>178</v>
      </c>
      <c r="B1366">
        <v>1035.05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1.11699E-2</v>
      </c>
      <c r="L1366">
        <v>0.98101899999999997</v>
      </c>
      <c r="M1366">
        <v>0</v>
      </c>
      <c r="N1366" t="s">
        <v>42</v>
      </c>
    </row>
    <row r="1367" spans="1:14" x14ac:dyDescent="0.25">
      <c r="A1367" t="s">
        <v>178</v>
      </c>
      <c r="B1367">
        <v>1034.6600000000001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1.15911E-2</v>
      </c>
      <c r="L1367">
        <v>0.98101799999999995</v>
      </c>
      <c r="M1367">
        <v>0</v>
      </c>
      <c r="N1367" t="s">
        <v>42</v>
      </c>
    </row>
    <row r="1368" spans="1:14" x14ac:dyDescent="0.25">
      <c r="A1368" t="s">
        <v>178</v>
      </c>
      <c r="B1368">
        <v>1041.8800000000001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1.09598E-2</v>
      </c>
      <c r="L1368">
        <v>0.98101899999999997</v>
      </c>
      <c r="M1368">
        <v>0</v>
      </c>
      <c r="N1368" t="s">
        <v>42</v>
      </c>
    </row>
    <row r="1369" spans="1:14" x14ac:dyDescent="0.25">
      <c r="A1369" t="s">
        <v>178</v>
      </c>
      <c r="B1369">
        <v>1037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1.08576E-2</v>
      </c>
      <c r="L1369">
        <v>0.98101300000000002</v>
      </c>
      <c r="M1369">
        <v>0</v>
      </c>
      <c r="N1369" t="s">
        <v>42</v>
      </c>
    </row>
    <row r="1370" spans="1:14" x14ac:dyDescent="0.25">
      <c r="A1370" t="s">
        <v>178</v>
      </c>
      <c r="B1370">
        <v>1041.03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1.34652E-2</v>
      </c>
      <c r="L1370">
        <v>0.98100500000000002</v>
      </c>
      <c r="M1370">
        <v>0</v>
      </c>
      <c r="N1370" t="s">
        <v>42</v>
      </c>
    </row>
    <row r="1371" spans="1:14" x14ac:dyDescent="0.25">
      <c r="A1371" t="s">
        <v>178</v>
      </c>
      <c r="B1371">
        <v>1042.1500000000001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1.5275199999999999E-2</v>
      </c>
      <c r="L1371">
        <v>0.98094700000000001</v>
      </c>
      <c r="M1371">
        <v>0</v>
      </c>
      <c r="N1371" t="s">
        <v>42</v>
      </c>
    </row>
    <row r="1372" spans="1:14" x14ac:dyDescent="0.25">
      <c r="A1372" t="s">
        <v>178</v>
      </c>
      <c r="B1372">
        <v>1033.06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1.1480600000000001E-2</v>
      </c>
      <c r="L1372">
        <v>0.98099800000000004</v>
      </c>
      <c r="M1372">
        <v>0</v>
      </c>
      <c r="N1372" t="s">
        <v>42</v>
      </c>
    </row>
    <row r="1373" spans="1:14" x14ac:dyDescent="0.25">
      <c r="A1373" t="s">
        <v>178</v>
      </c>
      <c r="B1373">
        <v>1049.98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1.2820399999999999E-2</v>
      </c>
      <c r="L1373">
        <v>0.98061200000000004</v>
      </c>
      <c r="M1373">
        <v>0</v>
      </c>
      <c r="N1373" t="s">
        <v>42</v>
      </c>
    </row>
    <row r="1374" spans="1:14" x14ac:dyDescent="0.25">
      <c r="A1374" t="s">
        <v>178</v>
      </c>
      <c r="B1374">
        <v>1052.81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1.1445200000000001E-2</v>
      </c>
      <c r="L1374">
        <v>0.98101000000000005</v>
      </c>
      <c r="M1374">
        <v>0</v>
      </c>
      <c r="N1374" t="s">
        <v>42</v>
      </c>
    </row>
    <row r="1375" spans="1:14" x14ac:dyDescent="0.25">
      <c r="A1375" t="s">
        <v>178</v>
      </c>
      <c r="B1375">
        <v>1049.3699999999999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1.0936599999999999E-2</v>
      </c>
      <c r="L1375">
        <v>0.98098799999999997</v>
      </c>
      <c r="M1375">
        <v>0</v>
      </c>
      <c r="N1375" t="s">
        <v>42</v>
      </c>
    </row>
    <row r="1376" spans="1:14" x14ac:dyDescent="0.25">
      <c r="A1376" t="s">
        <v>178</v>
      </c>
      <c r="B1376">
        <v>1098.58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1.0878199999999999E-2</v>
      </c>
      <c r="L1376">
        <v>0.981016</v>
      </c>
      <c r="M1376">
        <v>0</v>
      </c>
      <c r="N1376" t="s">
        <v>42</v>
      </c>
    </row>
    <row r="1377" spans="1:14" x14ac:dyDescent="0.25">
      <c r="A1377" t="s">
        <v>178</v>
      </c>
      <c r="B1377">
        <v>1053.81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1.5501300000000001E-2</v>
      </c>
      <c r="L1377">
        <v>0.98101700000000003</v>
      </c>
      <c r="M1377">
        <v>0</v>
      </c>
      <c r="N1377" t="s">
        <v>42</v>
      </c>
    </row>
    <row r="1378" spans="1:14" x14ac:dyDescent="0.25">
      <c r="A1378" t="s">
        <v>178</v>
      </c>
      <c r="B1378">
        <v>1069.23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1.08597E-2</v>
      </c>
      <c r="L1378">
        <v>0.99442200000000003</v>
      </c>
      <c r="M1378">
        <v>0</v>
      </c>
      <c r="N1378" t="s">
        <v>42</v>
      </c>
    </row>
    <row r="1379" spans="1:14" x14ac:dyDescent="0.25">
      <c r="A1379" t="s">
        <v>178</v>
      </c>
      <c r="B1379">
        <v>1050.68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1.0894300000000001E-2</v>
      </c>
      <c r="L1379">
        <v>0.98502900000000004</v>
      </c>
      <c r="M1379">
        <v>0</v>
      </c>
      <c r="N1379" t="s">
        <v>42</v>
      </c>
    </row>
    <row r="1380" spans="1:14" x14ac:dyDescent="0.25">
      <c r="A1380" t="s">
        <v>178</v>
      </c>
      <c r="B1380">
        <v>1056.19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1.14982E-2</v>
      </c>
      <c r="L1380">
        <v>0.98101300000000002</v>
      </c>
      <c r="M1380">
        <v>0</v>
      </c>
      <c r="N1380" t="s">
        <v>42</v>
      </c>
    </row>
    <row r="1381" spans="1:14" x14ac:dyDescent="0.25">
      <c r="A1381" t="s">
        <v>178</v>
      </c>
      <c r="B1381">
        <v>1037.58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1.6717800000000001E-2</v>
      </c>
      <c r="L1381">
        <v>0.98101700000000003</v>
      </c>
      <c r="M1381">
        <v>0</v>
      </c>
      <c r="N1381" t="s">
        <v>42</v>
      </c>
    </row>
    <row r="1382" spans="1:14" x14ac:dyDescent="0.25">
      <c r="A1382" t="s">
        <v>178</v>
      </c>
      <c r="B1382">
        <v>1031.8900000000001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1.1560900000000001E-2</v>
      </c>
      <c r="L1382">
        <v>0.98961699999999997</v>
      </c>
      <c r="M1382">
        <v>0</v>
      </c>
      <c r="N1382" t="s">
        <v>42</v>
      </c>
    </row>
    <row r="1383" spans="1:14" x14ac:dyDescent="0.25">
      <c r="A1383" t="s">
        <v>178</v>
      </c>
      <c r="B1383">
        <v>1050.55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2.0641099999999999E-2</v>
      </c>
      <c r="L1383">
        <v>0.98101899999999997</v>
      </c>
      <c r="M1383">
        <v>0</v>
      </c>
      <c r="N1383" t="s">
        <v>42</v>
      </c>
    </row>
    <row r="1384" spans="1:14" x14ac:dyDescent="0.25">
      <c r="A1384" t="s">
        <v>178</v>
      </c>
      <c r="B1384">
        <v>1042.25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1.0905700000000001E-2</v>
      </c>
      <c r="L1384">
        <v>0.98099400000000003</v>
      </c>
      <c r="M1384">
        <v>0</v>
      </c>
      <c r="N1384" t="s">
        <v>42</v>
      </c>
    </row>
    <row r="1385" spans="1:14" x14ac:dyDescent="0.25">
      <c r="A1385" t="s">
        <v>178</v>
      </c>
      <c r="B1385">
        <v>1035.6199999999999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1.0914999999999999E-2</v>
      </c>
      <c r="L1385">
        <v>0.98101799999999995</v>
      </c>
      <c r="M1385">
        <v>0</v>
      </c>
      <c r="N1385" t="s">
        <v>42</v>
      </c>
    </row>
    <row r="1386" spans="1:14" x14ac:dyDescent="0.25">
      <c r="A1386" t="s">
        <v>178</v>
      </c>
      <c r="B1386">
        <v>1031.25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1.1240999999999999E-2</v>
      </c>
      <c r="L1386">
        <v>0.98099700000000001</v>
      </c>
      <c r="M1386">
        <v>0</v>
      </c>
      <c r="N1386" t="s">
        <v>42</v>
      </c>
    </row>
    <row r="1387" spans="1:14" x14ac:dyDescent="0.25">
      <c r="A1387" t="s">
        <v>178</v>
      </c>
      <c r="B1387">
        <v>1032.3399999999999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1.09505E-2</v>
      </c>
      <c r="L1387">
        <v>0.98100100000000001</v>
      </c>
      <c r="M1387">
        <v>0</v>
      </c>
      <c r="N1387" t="s">
        <v>42</v>
      </c>
    </row>
    <row r="1388" spans="1:14" x14ac:dyDescent="0.25">
      <c r="A1388" t="s">
        <v>178</v>
      </c>
      <c r="B1388">
        <v>1032.6600000000001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1.28548E-2</v>
      </c>
      <c r="L1388">
        <v>0.98101700000000003</v>
      </c>
      <c r="M1388">
        <v>0</v>
      </c>
      <c r="N1388" t="s">
        <v>42</v>
      </c>
    </row>
    <row r="1389" spans="1:14" x14ac:dyDescent="0.25">
      <c r="A1389" t="s">
        <v>178</v>
      </c>
      <c r="B1389">
        <v>1036.3599999999999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1.16214E-2</v>
      </c>
      <c r="L1389">
        <v>0.98100399999999999</v>
      </c>
      <c r="M1389">
        <v>0</v>
      </c>
      <c r="N1389" t="s">
        <v>42</v>
      </c>
    </row>
    <row r="1390" spans="1:14" x14ac:dyDescent="0.25">
      <c r="A1390" t="s">
        <v>178</v>
      </c>
      <c r="B1390">
        <v>1034.24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1.10761E-2</v>
      </c>
      <c r="L1390">
        <v>0.99457300000000004</v>
      </c>
      <c r="M1390">
        <v>0</v>
      </c>
      <c r="N1390" t="s">
        <v>42</v>
      </c>
    </row>
    <row r="1391" spans="1:14" x14ac:dyDescent="0.25">
      <c r="A1391" t="s">
        <v>178</v>
      </c>
      <c r="B1391">
        <v>1042.19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1.18063E-2</v>
      </c>
      <c r="L1391">
        <v>0.99237799999999998</v>
      </c>
      <c r="M1391">
        <v>0</v>
      </c>
      <c r="N1391" t="s">
        <v>42</v>
      </c>
    </row>
    <row r="1392" spans="1:14" x14ac:dyDescent="0.25">
      <c r="A1392" t="s">
        <v>178</v>
      </c>
      <c r="B1392">
        <v>1037.9000000000001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1.11454E-2</v>
      </c>
      <c r="L1392">
        <v>0.981016</v>
      </c>
      <c r="M1392">
        <v>0</v>
      </c>
      <c r="N1392" t="s">
        <v>42</v>
      </c>
    </row>
    <row r="1393" spans="1:25" x14ac:dyDescent="0.25">
      <c r="A1393" t="s">
        <v>178</v>
      </c>
      <c r="B1393">
        <v>1044.67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1.09032E-2</v>
      </c>
      <c r="L1393">
        <v>0.99154699999999996</v>
      </c>
      <c r="M1393">
        <v>0</v>
      </c>
      <c r="N1393" t="s">
        <v>42</v>
      </c>
    </row>
    <row r="1394" spans="1:25" x14ac:dyDescent="0.25">
      <c r="A1394" t="s">
        <v>178</v>
      </c>
      <c r="B1394">
        <v>1048.22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2.1477E-2</v>
      </c>
      <c r="L1394">
        <v>0.98101899999999997</v>
      </c>
      <c r="M1394">
        <v>0</v>
      </c>
      <c r="N1394" t="s">
        <v>42</v>
      </c>
    </row>
    <row r="1395" spans="1:25" x14ac:dyDescent="0.25">
      <c r="A1395" t="s">
        <v>178</v>
      </c>
      <c r="B1395">
        <v>1070.03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1.14381E-2</v>
      </c>
      <c r="L1395">
        <v>0.98527600000000004</v>
      </c>
      <c r="M1395">
        <v>0</v>
      </c>
      <c r="N1395" t="s">
        <v>42</v>
      </c>
    </row>
    <row r="1396" spans="1:25" x14ac:dyDescent="0.25">
      <c r="A1396" t="s">
        <v>178</v>
      </c>
      <c r="B1396">
        <v>1050.3900000000001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1.10998E-2</v>
      </c>
      <c r="L1396">
        <v>0.98101799999999995</v>
      </c>
      <c r="M1396">
        <v>0</v>
      </c>
      <c r="N1396" t="s">
        <v>42</v>
      </c>
    </row>
    <row r="1397" spans="1:25" x14ac:dyDescent="0.25">
      <c r="A1397" t="s">
        <v>178</v>
      </c>
      <c r="B1397">
        <v>1047.49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1.08906E-2</v>
      </c>
      <c r="L1397">
        <v>0.98101799999999995</v>
      </c>
      <c r="M1397">
        <v>0</v>
      </c>
      <c r="N1397" t="s">
        <v>42</v>
      </c>
    </row>
    <row r="1398" spans="1:25" x14ac:dyDescent="0.25">
      <c r="A1398" t="s">
        <v>178</v>
      </c>
      <c r="B1398">
        <v>1045.4100000000001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1.1821399999999999E-2</v>
      </c>
      <c r="L1398">
        <v>0.98101899999999997</v>
      </c>
      <c r="M1398">
        <v>0</v>
      </c>
      <c r="N1398" t="s">
        <v>42</v>
      </c>
    </row>
    <row r="1399" spans="1:25" x14ac:dyDescent="0.25">
      <c r="A1399" t="s">
        <v>178</v>
      </c>
      <c r="B1399">
        <v>1030.54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1.16618E-2</v>
      </c>
      <c r="L1399">
        <v>0.98101899999999997</v>
      </c>
      <c r="M1399">
        <v>0</v>
      </c>
      <c r="N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178</v>
      </c>
      <c r="B1400">
        <v>1037.96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1.0956499999999999E-2</v>
      </c>
      <c r="L1400">
        <v>0.98092400000000002</v>
      </c>
      <c r="M1400">
        <v>0</v>
      </c>
      <c r="N1400" t="s">
        <v>42</v>
      </c>
      <c r="R1400">
        <f>AVERAGE(B1351:B1400)</f>
        <v>1043.0306</v>
      </c>
      <c r="S1400">
        <f>AVERAGE(C1351:C1400)</f>
        <v>0</v>
      </c>
      <c r="U1400">
        <f>_xlfn.VAR.P(B1351:B1400)</f>
        <v>145.77959364</v>
      </c>
      <c r="V1400">
        <f>_xlfn.VAR.P(C1351:C1400)</f>
        <v>0</v>
      </c>
      <c r="X1400">
        <f>1.96*SQRT(U1400)/50</f>
        <v>0.47329774431215027</v>
      </c>
      <c r="Y1400">
        <f>1.96*SQRT(V1400)/50</f>
        <v>0</v>
      </c>
    </row>
    <row r="1401" spans="1:25" x14ac:dyDescent="0.25">
      <c r="A1401" t="s">
        <v>179</v>
      </c>
      <c r="B1401">
        <v>52308.331299999998</v>
      </c>
      <c r="C1401" t="s">
        <v>36</v>
      </c>
    </row>
    <row r="1402" spans="1:25" x14ac:dyDescent="0.25">
      <c r="A1402" t="s">
        <v>180</v>
      </c>
      <c r="B1402">
        <v>944.53899999999999</v>
      </c>
      <c r="C1402">
        <v>936.81200000000001</v>
      </c>
      <c r="D1402">
        <v>936.75199999999995</v>
      </c>
      <c r="E1402">
        <v>915.81500000000005</v>
      </c>
      <c r="F1402">
        <v>41.402700000000003</v>
      </c>
      <c r="G1402">
        <v>0</v>
      </c>
      <c r="H1402">
        <v>56.613799999999998</v>
      </c>
      <c r="I1402">
        <v>0</v>
      </c>
      <c r="J1402">
        <v>1.08635E-2</v>
      </c>
      <c r="K1402">
        <v>0.98101899999999997</v>
      </c>
      <c r="L1402">
        <v>0</v>
      </c>
      <c r="M1402" t="s">
        <v>42</v>
      </c>
    </row>
    <row r="1403" spans="1:25" x14ac:dyDescent="0.25">
      <c r="A1403" t="s">
        <v>180</v>
      </c>
      <c r="B1403">
        <v>944.68200000000002</v>
      </c>
      <c r="C1403">
        <v>937.05600000000004</v>
      </c>
      <c r="D1403">
        <v>936.99199999999996</v>
      </c>
      <c r="E1403">
        <v>916.024</v>
      </c>
      <c r="F1403">
        <v>41.276400000000002</v>
      </c>
      <c r="G1403">
        <v>0</v>
      </c>
      <c r="H1403">
        <v>57.3005</v>
      </c>
      <c r="I1403">
        <v>0</v>
      </c>
      <c r="J1403">
        <v>1.10688E-2</v>
      </c>
      <c r="K1403">
        <v>0.98101499999999997</v>
      </c>
      <c r="L1403">
        <v>0</v>
      </c>
      <c r="M1403" t="s">
        <v>42</v>
      </c>
    </row>
    <row r="1404" spans="1:25" x14ac:dyDescent="0.25">
      <c r="A1404" t="s">
        <v>180</v>
      </c>
      <c r="B1404">
        <v>922.83</v>
      </c>
      <c r="C1404">
        <v>914.99099999999999</v>
      </c>
      <c r="D1404">
        <v>914.928</v>
      </c>
      <c r="E1404">
        <v>892.96299999999997</v>
      </c>
      <c r="F1404">
        <v>41.201099999999997</v>
      </c>
      <c r="G1404">
        <v>0</v>
      </c>
      <c r="H1404">
        <v>56.976999999999997</v>
      </c>
      <c r="I1404">
        <v>0</v>
      </c>
      <c r="J1404">
        <v>1.13391E-2</v>
      </c>
      <c r="K1404">
        <v>0.98095900000000003</v>
      </c>
      <c r="L1404">
        <v>0</v>
      </c>
      <c r="M1404" t="s">
        <v>42</v>
      </c>
    </row>
    <row r="1405" spans="1:25" x14ac:dyDescent="0.25">
      <c r="A1405" t="s">
        <v>180</v>
      </c>
      <c r="B1405">
        <v>931.69299999999998</v>
      </c>
      <c r="C1405">
        <v>924.39700000000005</v>
      </c>
      <c r="D1405">
        <v>924.33799999999997</v>
      </c>
      <c r="E1405">
        <v>903.404</v>
      </c>
      <c r="F1405">
        <v>40.830199999999998</v>
      </c>
      <c r="G1405">
        <v>0</v>
      </c>
      <c r="H1405">
        <v>58.681399999999996</v>
      </c>
      <c r="I1405">
        <v>0</v>
      </c>
      <c r="J1405">
        <v>1.13268E-2</v>
      </c>
      <c r="K1405">
        <v>0.98101700000000003</v>
      </c>
      <c r="L1405">
        <v>0</v>
      </c>
      <c r="M1405" t="s">
        <v>42</v>
      </c>
    </row>
    <row r="1406" spans="1:25" x14ac:dyDescent="0.25">
      <c r="A1406" t="s">
        <v>180</v>
      </c>
      <c r="B1406">
        <v>943.33900000000006</v>
      </c>
      <c r="C1406">
        <v>935.60799999999995</v>
      </c>
      <c r="D1406">
        <v>935.54</v>
      </c>
      <c r="E1406">
        <v>914.52499999999998</v>
      </c>
      <c r="F1406">
        <v>41.487900000000003</v>
      </c>
      <c r="G1406">
        <v>0</v>
      </c>
      <c r="H1406">
        <v>56.983899999999998</v>
      </c>
      <c r="I1406">
        <v>0</v>
      </c>
      <c r="J1406">
        <v>1.0967599999999999E-2</v>
      </c>
      <c r="K1406">
        <v>0.98101899999999997</v>
      </c>
      <c r="L1406">
        <v>0</v>
      </c>
      <c r="M1406" t="s">
        <v>42</v>
      </c>
    </row>
    <row r="1407" spans="1:25" x14ac:dyDescent="0.25">
      <c r="A1407" t="s">
        <v>180</v>
      </c>
      <c r="B1407">
        <v>942.84900000000005</v>
      </c>
      <c r="C1407">
        <v>934.97</v>
      </c>
      <c r="D1407">
        <v>934.91200000000003</v>
      </c>
      <c r="E1407">
        <v>913.86400000000003</v>
      </c>
      <c r="F1407">
        <v>41.2729</v>
      </c>
      <c r="G1407">
        <v>0</v>
      </c>
      <c r="H1407">
        <v>56.924700000000001</v>
      </c>
      <c r="I1407">
        <v>0</v>
      </c>
      <c r="J1407">
        <v>1.2197700000000001E-2</v>
      </c>
      <c r="K1407">
        <v>0.98101899999999997</v>
      </c>
      <c r="L1407">
        <v>0</v>
      </c>
      <c r="M1407" t="s">
        <v>42</v>
      </c>
    </row>
    <row r="1408" spans="1:25" x14ac:dyDescent="0.25">
      <c r="A1408" t="s">
        <v>180</v>
      </c>
      <c r="B1408">
        <v>929.17200000000003</v>
      </c>
      <c r="C1408">
        <v>921.76700000000005</v>
      </c>
      <c r="D1408">
        <v>921.71</v>
      </c>
      <c r="E1408">
        <v>900.74199999999996</v>
      </c>
      <c r="F1408">
        <v>41.549900000000001</v>
      </c>
      <c r="G1408">
        <v>0</v>
      </c>
      <c r="H1408">
        <v>56.918599999999998</v>
      </c>
      <c r="I1408">
        <v>0</v>
      </c>
      <c r="J1408">
        <v>1.1003499999999999E-2</v>
      </c>
      <c r="K1408">
        <v>0.99362799999999996</v>
      </c>
      <c r="L1408">
        <v>0</v>
      </c>
      <c r="M1408" t="s">
        <v>42</v>
      </c>
    </row>
    <row r="1409" spans="1:13" x14ac:dyDescent="0.25">
      <c r="A1409" t="s">
        <v>180</v>
      </c>
      <c r="B1409">
        <v>941.51900000000001</v>
      </c>
      <c r="C1409">
        <v>933.85500000000002</v>
      </c>
      <c r="D1409">
        <v>933.79499999999996</v>
      </c>
      <c r="E1409">
        <v>912.79200000000003</v>
      </c>
      <c r="F1409">
        <v>41.268099999999997</v>
      </c>
      <c r="G1409">
        <v>0</v>
      </c>
      <c r="H1409">
        <v>56.679900000000004</v>
      </c>
      <c r="I1409">
        <v>0</v>
      </c>
      <c r="J1409">
        <v>1.10098E-2</v>
      </c>
      <c r="K1409">
        <v>0.98101899999999997</v>
      </c>
      <c r="L1409">
        <v>0</v>
      </c>
      <c r="M1409" t="s">
        <v>42</v>
      </c>
    </row>
    <row r="1410" spans="1:13" x14ac:dyDescent="0.25">
      <c r="A1410" t="s">
        <v>180</v>
      </c>
      <c r="B1410">
        <v>929.33399999999995</v>
      </c>
      <c r="C1410">
        <v>922.08600000000001</v>
      </c>
      <c r="D1410">
        <v>922.024</v>
      </c>
      <c r="E1410">
        <v>901.00900000000001</v>
      </c>
      <c r="F1410">
        <v>41.233400000000003</v>
      </c>
      <c r="G1410">
        <v>0</v>
      </c>
      <c r="H1410">
        <v>57.369700000000002</v>
      </c>
      <c r="I1410">
        <v>0</v>
      </c>
      <c r="J1410">
        <v>1.08821E-2</v>
      </c>
      <c r="K1410">
        <v>0.98089499999999996</v>
      </c>
      <c r="L1410">
        <v>0</v>
      </c>
      <c r="M1410" t="s">
        <v>42</v>
      </c>
    </row>
    <row r="1411" spans="1:13" x14ac:dyDescent="0.25">
      <c r="A1411" t="s">
        <v>180</v>
      </c>
      <c r="B1411">
        <v>935.37900000000002</v>
      </c>
      <c r="C1411">
        <v>928.077</v>
      </c>
      <c r="D1411">
        <v>928.01800000000003</v>
      </c>
      <c r="E1411">
        <v>906.93799999999999</v>
      </c>
      <c r="F1411">
        <v>41.1678</v>
      </c>
      <c r="G1411">
        <v>0</v>
      </c>
      <c r="H1411">
        <v>56.863</v>
      </c>
      <c r="I1411">
        <v>0</v>
      </c>
      <c r="J1411">
        <v>1.23123E-2</v>
      </c>
      <c r="K1411">
        <v>0.99339</v>
      </c>
      <c r="L1411">
        <v>0</v>
      </c>
      <c r="M1411" t="s">
        <v>42</v>
      </c>
    </row>
    <row r="1412" spans="1:13" x14ac:dyDescent="0.25">
      <c r="A1412" t="s">
        <v>180</v>
      </c>
      <c r="B1412">
        <v>921.44799999999998</v>
      </c>
      <c r="C1412">
        <v>914.00900000000001</v>
      </c>
      <c r="D1412">
        <v>913.952</v>
      </c>
      <c r="E1412">
        <v>893.11300000000006</v>
      </c>
      <c r="F1412">
        <v>40.634500000000003</v>
      </c>
      <c r="G1412">
        <v>0</v>
      </c>
      <c r="H1412">
        <v>57.377800000000001</v>
      </c>
      <c r="I1412">
        <v>0</v>
      </c>
      <c r="J1412">
        <v>1.10417E-2</v>
      </c>
      <c r="K1412">
        <v>0.98101899999999997</v>
      </c>
      <c r="L1412">
        <v>0</v>
      </c>
      <c r="M1412" t="s">
        <v>42</v>
      </c>
    </row>
    <row r="1413" spans="1:13" x14ac:dyDescent="0.25">
      <c r="A1413" t="s">
        <v>180</v>
      </c>
      <c r="B1413">
        <v>936.72500000000002</v>
      </c>
      <c r="C1413">
        <v>929.41499999999996</v>
      </c>
      <c r="D1413">
        <v>929.35599999999999</v>
      </c>
      <c r="E1413">
        <v>908.23699999999997</v>
      </c>
      <c r="F1413">
        <v>41.128399999999999</v>
      </c>
      <c r="G1413">
        <v>0</v>
      </c>
      <c r="H1413">
        <v>57.064900000000002</v>
      </c>
      <c r="I1413">
        <v>0</v>
      </c>
      <c r="J1413">
        <v>1.10256E-2</v>
      </c>
      <c r="K1413">
        <v>0.981012</v>
      </c>
      <c r="L1413">
        <v>0</v>
      </c>
      <c r="M1413" t="s">
        <v>42</v>
      </c>
    </row>
    <row r="1414" spans="1:13" x14ac:dyDescent="0.25">
      <c r="A1414" t="s">
        <v>180</v>
      </c>
      <c r="B1414">
        <v>935.16800000000001</v>
      </c>
      <c r="C1414">
        <v>927.904</v>
      </c>
      <c r="D1414">
        <v>927.84500000000003</v>
      </c>
      <c r="E1414">
        <v>907.01900000000001</v>
      </c>
      <c r="F1414">
        <v>40.710900000000002</v>
      </c>
      <c r="G1414">
        <v>0</v>
      </c>
      <c r="H1414">
        <v>57.064300000000003</v>
      </c>
      <c r="I1414">
        <v>0</v>
      </c>
      <c r="J1414">
        <v>1.25167E-2</v>
      </c>
      <c r="K1414">
        <v>0.98101000000000005</v>
      </c>
      <c r="L1414">
        <v>0</v>
      </c>
      <c r="M1414" t="s">
        <v>42</v>
      </c>
    </row>
    <row r="1415" spans="1:13" x14ac:dyDescent="0.25">
      <c r="A1415" t="s">
        <v>180</v>
      </c>
      <c r="B1415">
        <v>928.68</v>
      </c>
      <c r="C1415">
        <v>921.06100000000004</v>
      </c>
      <c r="D1415">
        <v>921.005</v>
      </c>
      <c r="E1415">
        <v>900.14</v>
      </c>
      <c r="F1415">
        <v>40.729199999999999</v>
      </c>
      <c r="G1415">
        <v>0</v>
      </c>
      <c r="H1415">
        <v>57.332999999999998</v>
      </c>
      <c r="I1415">
        <v>0</v>
      </c>
      <c r="J1415">
        <v>2.11287E-2</v>
      </c>
      <c r="K1415">
        <v>0.98460400000000003</v>
      </c>
      <c r="L1415">
        <v>0</v>
      </c>
      <c r="M1415" t="s">
        <v>42</v>
      </c>
    </row>
    <row r="1416" spans="1:13" x14ac:dyDescent="0.25">
      <c r="A1416" t="s">
        <v>180</v>
      </c>
      <c r="B1416">
        <v>946.51599999999996</v>
      </c>
      <c r="C1416">
        <v>939.18200000000002</v>
      </c>
      <c r="D1416">
        <v>939.12099999999998</v>
      </c>
      <c r="E1416">
        <v>918.16700000000003</v>
      </c>
      <c r="F1416">
        <v>41.6</v>
      </c>
      <c r="G1416">
        <v>0</v>
      </c>
      <c r="H1416">
        <v>56.8187</v>
      </c>
      <c r="I1416">
        <v>0</v>
      </c>
      <c r="J1416">
        <v>1.08577E-2</v>
      </c>
      <c r="K1416">
        <v>0.98100900000000002</v>
      </c>
      <c r="L1416">
        <v>0</v>
      </c>
      <c r="M1416" t="s">
        <v>42</v>
      </c>
    </row>
    <row r="1417" spans="1:13" x14ac:dyDescent="0.25">
      <c r="A1417" t="s">
        <v>180</v>
      </c>
      <c r="B1417">
        <v>937.904</v>
      </c>
      <c r="C1417">
        <v>930.64599999999996</v>
      </c>
      <c r="D1417">
        <v>930.58500000000004</v>
      </c>
      <c r="E1417">
        <v>909.59500000000003</v>
      </c>
      <c r="F1417">
        <v>41.634399999999999</v>
      </c>
      <c r="G1417">
        <v>0</v>
      </c>
      <c r="H1417">
        <v>56.730400000000003</v>
      </c>
      <c r="I1417">
        <v>0</v>
      </c>
      <c r="J1417">
        <v>1.27391E-2</v>
      </c>
      <c r="K1417">
        <v>0.98100200000000004</v>
      </c>
      <c r="L1417">
        <v>0</v>
      </c>
      <c r="M1417" t="s">
        <v>42</v>
      </c>
    </row>
    <row r="1418" spans="1:13" x14ac:dyDescent="0.25">
      <c r="A1418" t="s">
        <v>180</v>
      </c>
      <c r="B1418">
        <v>921.51800000000003</v>
      </c>
      <c r="C1418">
        <v>913.94200000000001</v>
      </c>
      <c r="D1418">
        <v>913.88699999999994</v>
      </c>
      <c r="E1418">
        <v>893.029</v>
      </c>
      <c r="F1418">
        <v>40.665599999999998</v>
      </c>
      <c r="G1418">
        <v>0</v>
      </c>
      <c r="H1418">
        <v>57.415900000000001</v>
      </c>
      <c r="I1418">
        <v>0</v>
      </c>
      <c r="J1418">
        <v>1.33258E-2</v>
      </c>
      <c r="K1418">
        <v>0.98101400000000005</v>
      </c>
      <c r="L1418">
        <v>0</v>
      </c>
      <c r="M1418" t="s">
        <v>42</v>
      </c>
    </row>
    <row r="1419" spans="1:13" x14ac:dyDescent="0.25">
      <c r="A1419" t="s">
        <v>180</v>
      </c>
      <c r="B1419">
        <v>930.29499999999996</v>
      </c>
      <c r="C1419">
        <v>923.01300000000003</v>
      </c>
      <c r="D1419">
        <v>922.95100000000002</v>
      </c>
      <c r="E1419">
        <v>901.94500000000005</v>
      </c>
      <c r="F1419">
        <v>41.694000000000003</v>
      </c>
      <c r="G1419">
        <v>0</v>
      </c>
      <c r="H1419">
        <v>57.260100000000001</v>
      </c>
      <c r="I1419">
        <v>0</v>
      </c>
      <c r="J1419">
        <v>1.11111E-2</v>
      </c>
      <c r="K1419">
        <v>0.98097500000000004</v>
      </c>
      <c r="L1419">
        <v>0</v>
      </c>
      <c r="M1419" t="s">
        <v>42</v>
      </c>
    </row>
    <row r="1420" spans="1:13" x14ac:dyDescent="0.25">
      <c r="A1420" t="s">
        <v>180</v>
      </c>
      <c r="B1420">
        <v>937.58299999999997</v>
      </c>
      <c r="C1420">
        <v>929.88099999999997</v>
      </c>
      <c r="D1420">
        <v>929.82799999999997</v>
      </c>
      <c r="E1420">
        <v>908.71199999999999</v>
      </c>
      <c r="F1420">
        <v>41.3371</v>
      </c>
      <c r="G1420">
        <v>0</v>
      </c>
      <c r="H1420">
        <v>56.868499999999997</v>
      </c>
      <c r="I1420">
        <v>0</v>
      </c>
      <c r="J1420">
        <v>1.70317E-2</v>
      </c>
      <c r="K1420">
        <v>0.980989</v>
      </c>
      <c r="L1420">
        <v>0</v>
      </c>
      <c r="M1420" t="s">
        <v>42</v>
      </c>
    </row>
    <row r="1421" spans="1:13" x14ac:dyDescent="0.25">
      <c r="A1421" t="s">
        <v>180</v>
      </c>
      <c r="B1421">
        <v>944.61</v>
      </c>
      <c r="C1421">
        <v>937.08799999999997</v>
      </c>
      <c r="D1421">
        <v>937.02599999999995</v>
      </c>
      <c r="E1421">
        <v>915.96900000000005</v>
      </c>
      <c r="F1421">
        <v>41.482700000000001</v>
      </c>
      <c r="G1421">
        <v>0</v>
      </c>
      <c r="H1421">
        <v>56.864400000000003</v>
      </c>
      <c r="I1421">
        <v>0</v>
      </c>
      <c r="J1421">
        <v>1.10122E-2</v>
      </c>
      <c r="K1421">
        <v>0.98097000000000001</v>
      </c>
      <c r="L1421">
        <v>0</v>
      </c>
      <c r="M1421" t="s">
        <v>42</v>
      </c>
    </row>
    <row r="1422" spans="1:13" x14ac:dyDescent="0.25">
      <c r="A1422" t="s">
        <v>180</v>
      </c>
      <c r="B1422">
        <v>930.7</v>
      </c>
      <c r="C1422">
        <v>922.84699999999998</v>
      </c>
      <c r="D1422">
        <v>922.79100000000005</v>
      </c>
      <c r="E1422">
        <v>901.88699999999994</v>
      </c>
      <c r="F1422">
        <v>41.322099999999999</v>
      </c>
      <c r="G1422">
        <v>0</v>
      </c>
      <c r="H1422">
        <v>56.9619</v>
      </c>
      <c r="I1422">
        <v>0</v>
      </c>
      <c r="J1422">
        <v>1.56495E-2</v>
      </c>
      <c r="K1422">
        <v>0.98089899999999997</v>
      </c>
      <c r="L1422">
        <v>0</v>
      </c>
      <c r="M1422" t="s">
        <v>42</v>
      </c>
    </row>
    <row r="1423" spans="1:13" x14ac:dyDescent="0.25">
      <c r="A1423" t="s">
        <v>180</v>
      </c>
      <c r="B1423">
        <v>925.32399999999996</v>
      </c>
      <c r="C1423">
        <v>917.83299999999997</v>
      </c>
      <c r="D1423">
        <v>917.78</v>
      </c>
      <c r="E1423">
        <v>896.56</v>
      </c>
      <c r="F1423">
        <v>40.732500000000002</v>
      </c>
      <c r="G1423">
        <v>0</v>
      </c>
      <c r="H1423">
        <v>56.615200000000002</v>
      </c>
      <c r="I1423">
        <v>0</v>
      </c>
      <c r="J1423">
        <v>1.13741E-2</v>
      </c>
      <c r="K1423">
        <v>0.99510699999999996</v>
      </c>
      <c r="L1423">
        <v>0</v>
      </c>
      <c r="M1423" t="s">
        <v>42</v>
      </c>
    </row>
    <row r="1424" spans="1:13" x14ac:dyDescent="0.25">
      <c r="A1424" t="s">
        <v>180</v>
      </c>
      <c r="B1424">
        <v>928.44899999999996</v>
      </c>
      <c r="C1424">
        <v>921.07</v>
      </c>
      <c r="D1424">
        <v>921.00900000000001</v>
      </c>
      <c r="E1424">
        <v>899.70399999999995</v>
      </c>
      <c r="F1424">
        <v>40.457000000000001</v>
      </c>
      <c r="G1424">
        <v>0</v>
      </c>
      <c r="H1424">
        <v>56.674999999999997</v>
      </c>
      <c r="I1424">
        <v>0</v>
      </c>
      <c r="J1424">
        <v>1.0978999999999999E-2</v>
      </c>
      <c r="K1424">
        <v>0.98095399999999999</v>
      </c>
      <c r="L1424">
        <v>0</v>
      </c>
      <c r="M1424" t="s">
        <v>42</v>
      </c>
    </row>
    <row r="1425" spans="1:13" x14ac:dyDescent="0.25">
      <c r="A1425" t="s">
        <v>180</v>
      </c>
      <c r="B1425">
        <v>939.85699999999997</v>
      </c>
      <c r="C1425">
        <v>932.25099999999998</v>
      </c>
      <c r="D1425">
        <v>932.19100000000003</v>
      </c>
      <c r="E1425">
        <v>911.12300000000005</v>
      </c>
      <c r="F1425">
        <v>41.076999999999998</v>
      </c>
      <c r="G1425">
        <v>0</v>
      </c>
      <c r="H1425">
        <v>56.822699999999998</v>
      </c>
      <c r="I1425">
        <v>0</v>
      </c>
      <c r="J1425">
        <v>1.2278300000000001E-2</v>
      </c>
      <c r="K1425">
        <v>0.98101400000000005</v>
      </c>
      <c r="L1425">
        <v>0</v>
      </c>
      <c r="M1425" t="s">
        <v>42</v>
      </c>
    </row>
    <row r="1426" spans="1:13" x14ac:dyDescent="0.25">
      <c r="A1426" t="s">
        <v>180</v>
      </c>
      <c r="B1426">
        <v>931.31799999999998</v>
      </c>
      <c r="C1426">
        <v>923.57</v>
      </c>
      <c r="D1426">
        <v>923.51099999999997</v>
      </c>
      <c r="E1426">
        <v>902.63499999999999</v>
      </c>
      <c r="F1426">
        <v>41.094900000000003</v>
      </c>
      <c r="G1426">
        <v>0</v>
      </c>
      <c r="H1426">
        <v>56.801499999999997</v>
      </c>
      <c r="I1426">
        <v>0</v>
      </c>
      <c r="J1426">
        <v>1.09595E-2</v>
      </c>
      <c r="K1426">
        <v>0.98101400000000005</v>
      </c>
      <c r="L1426">
        <v>0</v>
      </c>
      <c r="M1426" t="s">
        <v>42</v>
      </c>
    </row>
    <row r="1427" spans="1:13" x14ac:dyDescent="0.25">
      <c r="A1427" t="s">
        <v>180</v>
      </c>
      <c r="B1427">
        <v>932.20299999999997</v>
      </c>
      <c r="C1427">
        <v>924.78399999999999</v>
      </c>
      <c r="D1427">
        <v>924.72799999999995</v>
      </c>
      <c r="E1427">
        <v>903.84299999999996</v>
      </c>
      <c r="F1427">
        <v>40.741500000000002</v>
      </c>
      <c r="G1427">
        <v>0</v>
      </c>
      <c r="H1427">
        <v>57.434399999999997</v>
      </c>
      <c r="I1427">
        <v>0</v>
      </c>
      <c r="J1427">
        <v>1.0857500000000001E-2</v>
      </c>
      <c r="K1427">
        <v>0.98091300000000003</v>
      </c>
      <c r="L1427">
        <v>0</v>
      </c>
      <c r="M1427" t="s">
        <v>42</v>
      </c>
    </row>
    <row r="1428" spans="1:13" x14ac:dyDescent="0.25">
      <c r="A1428" t="s">
        <v>180</v>
      </c>
      <c r="B1428">
        <v>941.53399999999999</v>
      </c>
      <c r="C1428">
        <v>934.03700000000003</v>
      </c>
      <c r="D1428">
        <v>933.97500000000002</v>
      </c>
      <c r="E1428">
        <v>913.03700000000003</v>
      </c>
      <c r="F1428">
        <v>41.144599999999997</v>
      </c>
      <c r="G1428">
        <v>0</v>
      </c>
      <c r="H1428">
        <v>57.357100000000003</v>
      </c>
      <c r="I1428">
        <v>0</v>
      </c>
      <c r="J1428">
        <v>2.4272200000000001E-2</v>
      </c>
      <c r="K1428">
        <v>0.98092299999999999</v>
      </c>
      <c r="L1428">
        <v>0</v>
      </c>
      <c r="M1428" t="s">
        <v>42</v>
      </c>
    </row>
    <row r="1429" spans="1:13" x14ac:dyDescent="0.25">
      <c r="A1429" t="s">
        <v>180</v>
      </c>
      <c r="B1429">
        <v>937.96400000000006</v>
      </c>
      <c r="C1429">
        <v>930.68799999999999</v>
      </c>
      <c r="D1429">
        <v>930.62800000000004</v>
      </c>
      <c r="E1429">
        <v>909.66099999999994</v>
      </c>
      <c r="F1429">
        <v>40.759099999999997</v>
      </c>
      <c r="G1429">
        <v>0</v>
      </c>
      <c r="H1429">
        <v>57.491</v>
      </c>
      <c r="I1429">
        <v>0</v>
      </c>
      <c r="J1429">
        <v>1.0878499999999999E-2</v>
      </c>
      <c r="K1429">
        <v>0.98101899999999997</v>
      </c>
      <c r="L1429">
        <v>0</v>
      </c>
      <c r="M1429" t="s">
        <v>42</v>
      </c>
    </row>
    <row r="1430" spans="1:13" x14ac:dyDescent="0.25">
      <c r="A1430" t="s">
        <v>180</v>
      </c>
      <c r="B1430">
        <v>932.279</v>
      </c>
      <c r="C1430">
        <v>924.55799999999999</v>
      </c>
      <c r="D1430">
        <v>924.50099999999998</v>
      </c>
      <c r="E1430">
        <v>903.69</v>
      </c>
      <c r="F1430">
        <v>41.352600000000002</v>
      </c>
      <c r="G1430">
        <v>0</v>
      </c>
      <c r="H1430">
        <v>57.545499999999997</v>
      </c>
      <c r="I1430">
        <v>0</v>
      </c>
      <c r="J1430">
        <v>1.3359299999999999E-2</v>
      </c>
      <c r="K1430">
        <v>0.98101799999999995</v>
      </c>
      <c r="L1430">
        <v>0</v>
      </c>
      <c r="M1430" t="s">
        <v>42</v>
      </c>
    </row>
    <row r="1431" spans="1:13" x14ac:dyDescent="0.25">
      <c r="A1431" t="s">
        <v>180</v>
      </c>
      <c r="B1431">
        <v>910.84699999999998</v>
      </c>
      <c r="C1431">
        <v>903.10199999999998</v>
      </c>
      <c r="D1431">
        <v>903.04700000000003</v>
      </c>
      <c r="E1431">
        <v>881.71500000000003</v>
      </c>
      <c r="F1431">
        <v>39.9739</v>
      </c>
      <c r="G1431">
        <v>0</v>
      </c>
      <c r="H1431">
        <v>56.249499999999998</v>
      </c>
      <c r="I1431">
        <v>0</v>
      </c>
      <c r="J1431">
        <v>1.4545199999999999E-2</v>
      </c>
      <c r="K1431">
        <v>0.98098200000000002</v>
      </c>
      <c r="L1431">
        <v>0</v>
      </c>
      <c r="M1431" t="s">
        <v>42</v>
      </c>
    </row>
    <row r="1432" spans="1:13" x14ac:dyDescent="0.25">
      <c r="A1432" t="s">
        <v>180</v>
      </c>
      <c r="B1432">
        <v>933.82299999999998</v>
      </c>
      <c r="C1432">
        <v>926.32600000000002</v>
      </c>
      <c r="D1432">
        <v>926.26199999999994</v>
      </c>
      <c r="E1432">
        <v>904.72199999999998</v>
      </c>
      <c r="F1432">
        <v>40.125900000000001</v>
      </c>
      <c r="G1432">
        <v>0</v>
      </c>
      <c r="H1432">
        <v>56.1965</v>
      </c>
      <c r="I1432">
        <v>0</v>
      </c>
      <c r="J1432">
        <v>1.5251600000000001E-2</v>
      </c>
      <c r="K1432">
        <v>0.98076300000000005</v>
      </c>
      <c r="L1432">
        <v>0</v>
      </c>
      <c r="M1432" t="s">
        <v>42</v>
      </c>
    </row>
    <row r="1433" spans="1:13" x14ac:dyDescent="0.25">
      <c r="A1433" t="s">
        <v>180</v>
      </c>
      <c r="B1433">
        <v>930.16399999999999</v>
      </c>
      <c r="C1433">
        <v>922.89700000000005</v>
      </c>
      <c r="D1433">
        <v>922.84</v>
      </c>
      <c r="E1433">
        <v>901.38900000000001</v>
      </c>
      <c r="F1433">
        <v>40.1693</v>
      </c>
      <c r="G1433">
        <v>0</v>
      </c>
      <c r="H1433">
        <v>55.9009</v>
      </c>
      <c r="I1433">
        <v>0</v>
      </c>
      <c r="J1433">
        <v>2.06053E-2</v>
      </c>
      <c r="K1433">
        <v>0.98101899999999997</v>
      </c>
      <c r="L1433">
        <v>0</v>
      </c>
      <c r="M1433" t="s">
        <v>42</v>
      </c>
    </row>
    <row r="1434" spans="1:13" x14ac:dyDescent="0.25">
      <c r="A1434" t="s">
        <v>180</v>
      </c>
      <c r="B1434">
        <v>927.99400000000003</v>
      </c>
      <c r="C1434">
        <v>920.721</v>
      </c>
      <c r="D1434">
        <v>920.66099999999994</v>
      </c>
      <c r="E1434">
        <v>899.74699999999996</v>
      </c>
      <c r="F1434">
        <v>41.564</v>
      </c>
      <c r="G1434">
        <v>0</v>
      </c>
      <c r="H1434">
        <v>56.595100000000002</v>
      </c>
      <c r="I1434">
        <v>0</v>
      </c>
      <c r="J1434">
        <v>1.0872E-2</v>
      </c>
      <c r="K1434">
        <v>0.981016</v>
      </c>
      <c r="L1434">
        <v>0</v>
      </c>
      <c r="M1434" t="s">
        <v>42</v>
      </c>
    </row>
    <row r="1435" spans="1:13" x14ac:dyDescent="0.25">
      <c r="A1435" t="s">
        <v>180</v>
      </c>
      <c r="B1435">
        <v>928.73500000000001</v>
      </c>
      <c r="C1435">
        <v>920.91300000000001</v>
      </c>
      <c r="D1435">
        <v>920.86300000000006</v>
      </c>
      <c r="E1435">
        <v>899.99800000000005</v>
      </c>
      <c r="F1435">
        <v>40.5137</v>
      </c>
      <c r="G1435">
        <v>0</v>
      </c>
      <c r="H1435">
        <v>57.465499999999999</v>
      </c>
      <c r="I1435">
        <v>0</v>
      </c>
      <c r="J1435">
        <v>1.0866000000000001E-2</v>
      </c>
      <c r="K1435">
        <v>0.98087899999999995</v>
      </c>
      <c r="L1435">
        <v>0</v>
      </c>
      <c r="M1435" t="s">
        <v>42</v>
      </c>
    </row>
    <row r="1436" spans="1:13" x14ac:dyDescent="0.25">
      <c r="A1436" t="s">
        <v>180</v>
      </c>
      <c r="B1436">
        <v>930.62199999999996</v>
      </c>
      <c r="C1436">
        <v>923.15499999999997</v>
      </c>
      <c r="D1436">
        <v>923.10199999999998</v>
      </c>
      <c r="E1436">
        <v>902.18600000000004</v>
      </c>
      <c r="F1436">
        <v>40.677100000000003</v>
      </c>
      <c r="G1436">
        <v>0</v>
      </c>
      <c r="H1436">
        <v>56.957599999999999</v>
      </c>
      <c r="I1436">
        <v>0</v>
      </c>
      <c r="J1436">
        <v>1.08725E-2</v>
      </c>
      <c r="K1436">
        <v>0.99085500000000004</v>
      </c>
      <c r="L1436">
        <v>0</v>
      </c>
      <c r="M1436" t="s">
        <v>42</v>
      </c>
    </row>
    <row r="1437" spans="1:13" x14ac:dyDescent="0.25">
      <c r="A1437" t="s">
        <v>180</v>
      </c>
      <c r="B1437">
        <v>927.25599999999997</v>
      </c>
      <c r="C1437">
        <v>919.65200000000004</v>
      </c>
      <c r="D1437">
        <v>919.59699999999998</v>
      </c>
      <c r="E1437">
        <v>898.66</v>
      </c>
      <c r="F1437">
        <v>41.203899999999997</v>
      </c>
      <c r="G1437">
        <v>0</v>
      </c>
      <c r="H1437">
        <v>56.220500000000001</v>
      </c>
      <c r="I1437">
        <v>0</v>
      </c>
      <c r="J1437">
        <v>1.09757E-2</v>
      </c>
      <c r="K1437">
        <v>0.981012</v>
      </c>
      <c r="L1437">
        <v>0</v>
      </c>
      <c r="M1437" t="s">
        <v>42</v>
      </c>
    </row>
    <row r="1438" spans="1:13" x14ac:dyDescent="0.25">
      <c r="A1438" t="s">
        <v>180</v>
      </c>
      <c r="B1438">
        <v>937.56700000000001</v>
      </c>
      <c r="C1438">
        <v>930.33799999999997</v>
      </c>
      <c r="D1438">
        <v>930.28300000000002</v>
      </c>
      <c r="E1438">
        <v>909.30499999999995</v>
      </c>
      <c r="F1438">
        <v>41.6783</v>
      </c>
      <c r="G1438">
        <v>0</v>
      </c>
      <c r="H1438">
        <v>56.927500000000002</v>
      </c>
      <c r="I1438">
        <v>0</v>
      </c>
      <c r="J1438">
        <v>1.18266E-2</v>
      </c>
      <c r="K1438">
        <v>0.98100900000000002</v>
      </c>
      <c r="L1438">
        <v>0</v>
      </c>
      <c r="M1438" t="s">
        <v>42</v>
      </c>
    </row>
    <row r="1439" spans="1:13" x14ac:dyDescent="0.25">
      <c r="A1439" t="s">
        <v>180</v>
      </c>
      <c r="B1439">
        <v>939.75099999999998</v>
      </c>
      <c r="C1439">
        <v>932.27800000000002</v>
      </c>
      <c r="D1439">
        <v>932.22</v>
      </c>
      <c r="E1439">
        <v>911.14800000000002</v>
      </c>
      <c r="F1439">
        <v>40.7928</v>
      </c>
      <c r="G1439">
        <v>0</v>
      </c>
      <c r="H1439">
        <v>57.055900000000001</v>
      </c>
      <c r="I1439">
        <v>0</v>
      </c>
      <c r="J1439">
        <v>1.3527900000000001E-2</v>
      </c>
      <c r="K1439">
        <v>0.99446599999999996</v>
      </c>
      <c r="L1439">
        <v>0</v>
      </c>
      <c r="M1439" t="s">
        <v>42</v>
      </c>
    </row>
    <row r="1440" spans="1:13" x14ac:dyDescent="0.25">
      <c r="A1440" t="s">
        <v>180</v>
      </c>
      <c r="B1440">
        <v>926.59900000000005</v>
      </c>
      <c r="C1440">
        <v>919.34100000000001</v>
      </c>
      <c r="D1440">
        <v>919.28499999999997</v>
      </c>
      <c r="E1440">
        <v>898.38099999999997</v>
      </c>
      <c r="F1440">
        <v>40.699399999999997</v>
      </c>
      <c r="G1440">
        <v>0</v>
      </c>
      <c r="H1440">
        <v>57.285400000000003</v>
      </c>
      <c r="I1440">
        <v>0</v>
      </c>
      <c r="J1440">
        <v>1.20556E-2</v>
      </c>
      <c r="K1440">
        <v>0.98094199999999998</v>
      </c>
      <c r="L1440">
        <v>0</v>
      </c>
      <c r="M1440" t="s">
        <v>42</v>
      </c>
    </row>
    <row r="1441" spans="1:25" x14ac:dyDescent="0.25">
      <c r="A1441" t="s">
        <v>180</v>
      </c>
      <c r="B1441">
        <v>935.80399999999997</v>
      </c>
      <c r="C1441">
        <v>928.529</v>
      </c>
      <c r="D1441">
        <v>928.46900000000005</v>
      </c>
      <c r="E1441">
        <v>907.428</v>
      </c>
      <c r="F1441">
        <v>41.456699999999998</v>
      </c>
      <c r="G1441">
        <v>0</v>
      </c>
      <c r="H1441">
        <v>56.918399999999998</v>
      </c>
      <c r="I1441">
        <v>0</v>
      </c>
      <c r="J1441">
        <v>1.1143E-2</v>
      </c>
      <c r="K1441">
        <v>0.98071600000000003</v>
      </c>
      <c r="L1441">
        <v>0</v>
      </c>
      <c r="M1441" t="s">
        <v>42</v>
      </c>
    </row>
    <row r="1442" spans="1:25" x14ac:dyDescent="0.25">
      <c r="A1442" t="s">
        <v>180</v>
      </c>
      <c r="B1442">
        <v>922.91700000000003</v>
      </c>
      <c r="C1442">
        <v>915.62099999999998</v>
      </c>
      <c r="D1442">
        <v>915.56500000000005</v>
      </c>
      <c r="E1442">
        <v>894.68</v>
      </c>
      <c r="F1442">
        <v>41.219700000000003</v>
      </c>
      <c r="G1442">
        <v>0</v>
      </c>
      <c r="H1442">
        <v>57.146500000000003</v>
      </c>
      <c r="I1442">
        <v>0</v>
      </c>
      <c r="J1442">
        <v>1.09351E-2</v>
      </c>
      <c r="K1442">
        <v>0.981016</v>
      </c>
      <c r="L1442">
        <v>0</v>
      </c>
      <c r="M1442" t="s">
        <v>42</v>
      </c>
    </row>
    <row r="1443" spans="1:25" x14ac:dyDescent="0.25">
      <c r="A1443" t="s">
        <v>180</v>
      </c>
      <c r="B1443">
        <v>933.61599999999999</v>
      </c>
      <c r="C1443">
        <v>926.33199999999999</v>
      </c>
      <c r="D1443">
        <v>926.27300000000002</v>
      </c>
      <c r="E1443">
        <v>905.40899999999999</v>
      </c>
      <c r="F1443">
        <v>40.976300000000002</v>
      </c>
      <c r="G1443">
        <v>0</v>
      </c>
      <c r="H1443">
        <v>57.281100000000002</v>
      </c>
      <c r="I1443">
        <v>0</v>
      </c>
      <c r="J1443">
        <v>1.14276E-2</v>
      </c>
      <c r="K1443">
        <v>0.98101000000000005</v>
      </c>
      <c r="L1443">
        <v>0</v>
      </c>
      <c r="M1443" t="s">
        <v>42</v>
      </c>
    </row>
    <row r="1444" spans="1:25" x14ac:dyDescent="0.25">
      <c r="A1444" t="s">
        <v>180</v>
      </c>
      <c r="B1444">
        <v>927.29600000000005</v>
      </c>
      <c r="C1444">
        <v>920.01199999999994</v>
      </c>
      <c r="D1444">
        <v>919.947</v>
      </c>
      <c r="E1444">
        <v>899.02700000000004</v>
      </c>
      <c r="F1444">
        <v>41.017299999999999</v>
      </c>
      <c r="G1444">
        <v>0</v>
      </c>
      <c r="H1444">
        <v>56.9039</v>
      </c>
      <c r="I1444">
        <v>0</v>
      </c>
      <c r="J1444">
        <v>1.1014700000000001E-2</v>
      </c>
      <c r="K1444">
        <v>0.98643999999999998</v>
      </c>
      <c r="L1444">
        <v>0</v>
      </c>
      <c r="M1444" t="s">
        <v>42</v>
      </c>
    </row>
    <row r="1445" spans="1:25" x14ac:dyDescent="0.25">
      <c r="A1445" t="s">
        <v>180</v>
      </c>
      <c r="B1445">
        <v>920.548</v>
      </c>
      <c r="C1445">
        <v>912.72799999999995</v>
      </c>
      <c r="D1445">
        <v>912.67499999999995</v>
      </c>
      <c r="E1445">
        <v>891.76099999999997</v>
      </c>
      <c r="F1445">
        <v>41.151400000000002</v>
      </c>
      <c r="G1445">
        <v>0</v>
      </c>
      <c r="H1445">
        <v>56.373100000000001</v>
      </c>
      <c r="I1445">
        <v>0</v>
      </c>
      <c r="J1445">
        <v>1.08976E-2</v>
      </c>
      <c r="K1445">
        <v>0.98101499999999997</v>
      </c>
      <c r="L1445">
        <v>0</v>
      </c>
      <c r="M1445" t="s">
        <v>42</v>
      </c>
    </row>
    <row r="1446" spans="1:25" x14ac:dyDescent="0.25">
      <c r="A1446" t="s">
        <v>180</v>
      </c>
      <c r="B1446">
        <v>934.82</v>
      </c>
      <c r="C1446">
        <v>927.53700000000003</v>
      </c>
      <c r="D1446">
        <v>927.47400000000005</v>
      </c>
      <c r="E1446">
        <v>906.56600000000003</v>
      </c>
      <c r="F1446">
        <v>41.202599999999997</v>
      </c>
      <c r="G1446">
        <v>0</v>
      </c>
      <c r="H1446">
        <v>57.108699999999999</v>
      </c>
      <c r="I1446">
        <v>0</v>
      </c>
      <c r="J1446">
        <v>1.0897499999999999E-2</v>
      </c>
      <c r="K1446">
        <v>0.98089400000000004</v>
      </c>
      <c r="L1446">
        <v>0</v>
      </c>
      <c r="M1446" t="s">
        <v>42</v>
      </c>
    </row>
    <row r="1447" spans="1:25" x14ac:dyDescent="0.25">
      <c r="A1447" t="s">
        <v>180</v>
      </c>
      <c r="B1447">
        <v>942.49</v>
      </c>
      <c r="C1447">
        <v>934.91600000000005</v>
      </c>
      <c r="D1447">
        <v>934.85699999999997</v>
      </c>
      <c r="E1447">
        <v>913.93200000000002</v>
      </c>
      <c r="F1447">
        <v>41.241199999999999</v>
      </c>
      <c r="G1447">
        <v>0</v>
      </c>
      <c r="H1447">
        <v>57.114899999999999</v>
      </c>
      <c r="I1447">
        <v>0</v>
      </c>
      <c r="J1447">
        <v>1.4297900000000001E-2</v>
      </c>
      <c r="K1447">
        <v>0.98101799999999995</v>
      </c>
      <c r="L1447">
        <v>0</v>
      </c>
      <c r="M1447" t="s">
        <v>42</v>
      </c>
    </row>
    <row r="1448" spans="1:25" x14ac:dyDescent="0.25">
      <c r="A1448" t="s">
        <v>180</v>
      </c>
      <c r="B1448">
        <v>923.11900000000003</v>
      </c>
      <c r="C1448">
        <v>915.84400000000005</v>
      </c>
      <c r="D1448">
        <v>915.78800000000001</v>
      </c>
      <c r="E1448">
        <v>894.971</v>
      </c>
      <c r="F1448">
        <v>41.034199999999998</v>
      </c>
      <c r="G1448">
        <v>0</v>
      </c>
      <c r="H1448">
        <v>56.8277</v>
      </c>
      <c r="I1448">
        <v>0</v>
      </c>
      <c r="J1448">
        <v>1.0877E-2</v>
      </c>
      <c r="K1448">
        <v>0.99065000000000003</v>
      </c>
      <c r="L1448">
        <v>0</v>
      </c>
      <c r="M1448" t="s">
        <v>42</v>
      </c>
    </row>
    <row r="1449" spans="1:25" x14ac:dyDescent="0.25">
      <c r="A1449" t="s">
        <v>180</v>
      </c>
      <c r="B1449">
        <v>923.89400000000001</v>
      </c>
      <c r="C1449">
        <v>916.49099999999999</v>
      </c>
      <c r="D1449">
        <v>916.43499999999995</v>
      </c>
      <c r="E1449">
        <v>895.44500000000005</v>
      </c>
      <c r="F1449">
        <v>41.362499999999997</v>
      </c>
      <c r="G1449">
        <v>0</v>
      </c>
      <c r="H1449">
        <v>56.9465</v>
      </c>
      <c r="I1449">
        <v>0</v>
      </c>
      <c r="J1449">
        <v>2.4220999999999999E-2</v>
      </c>
      <c r="K1449">
        <v>0.98099099999999995</v>
      </c>
      <c r="L1449">
        <v>0</v>
      </c>
      <c r="M1449" t="s">
        <v>42</v>
      </c>
    </row>
    <row r="1450" spans="1:25" x14ac:dyDescent="0.25">
      <c r="A1450" t="s">
        <v>180</v>
      </c>
      <c r="B1450">
        <v>928.38699999999994</v>
      </c>
      <c r="C1450">
        <v>920.62599999999998</v>
      </c>
      <c r="D1450">
        <v>920.57100000000003</v>
      </c>
      <c r="E1450">
        <v>899.76400000000001</v>
      </c>
      <c r="F1450">
        <v>40.719700000000003</v>
      </c>
      <c r="G1450">
        <v>0</v>
      </c>
      <c r="H1450">
        <v>57.168599999999998</v>
      </c>
      <c r="I1450">
        <v>0</v>
      </c>
      <c r="J1450">
        <v>1.24799E-2</v>
      </c>
      <c r="K1450">
        <v>0.99460899999999997</v>
      </c>
      <c r="L1450">
        <v>0</v>
      </c>
      <c r="M1450" t="s">
        <v>42</v>
      </c>
    </row>
    <row r="1451" spans="1:25" x14ac:dyDescent="0.25">
      <c r="A1451" t="s">
        <v>180</v>
      </c>
      <c r="B1451">
        <v>920.50400000000002</v>
      </c>
      <c r="C1451">
        <v>913.29200000000003</v>
      </c>
      <c r="D1451">
        <v>913.23400000000004</v>
      </c>
      <c r="E1451">
        <v>891.99099999999999</v>
      </c>
      <c r="F1451">
        <v>40.486400000000003</v>
      </c>
      <c r="G1451">
        <v>0</v>
      </c>
      <c r="H1451">
        <v>56.732999999999997</v>
      </c>
      <c r="I1451">
        <v>0</v>
      </c>
      <c r="J1451">
        <v>1.3167999999999999E-2</v>
      </c>
      <c r="K1451">
        <v>0.98093600000000003</v>
      </c>
      <c r="L1451">
        <v>0</v>
      </c>
      <c r="M1451" t="s">
        <v>42</v>
      </c>
    </row>
    <row r="1452" spans="1:25" x14ac:dyDescent="0.25">
      <c r="A1452" t="s">
        <v>180</v>
      </c>
      <c r="B1452">
        <v>922.43799999999999</v>
      </c>
      <c r="C1452">
        <v>915.12099999999998</v>
      </c>
      <c r="D1452">
        <v>915.06399999999996</v>
      </c>
      <c r="E1452">
        <v>893.63699999999994</v>
      </c>
      <c r="F1452">
        <v>40.057699999999997</v>
      </c>
      <c r="G1452">
        <v>0</v>
      </c>
      <c r="H1452">
        <v>56.244999999999997</v>
      </c>
      <c r="I1452">
        <v>0</v>
      </c>
      <c r="J1452">
        <v>1.1223500000000001E-2</v>
      </c>
      <c r="K1452">
        <v>0.98101799999999995</v>
      </c>
      <c r="L1452">
        <v>0</v>
      </c>
      <c r="M1452" t="s">
        <v>42</v>
      </c>
    </row>
    <row r="1453" spans="1:25" x14ac:dyDescent="0.25">
      <c r="A1453" t="s">
        <v>180</v>
      </c>
      <c r="B1453">
        <v>920.41099999999994</v>
      </c>
      <c r="C1453">
        <v>913.12699999999995</v>
      </c>
      <c r="D1453">
        <v>913.07399999999996</v>
      </c>
      <c r="E1453">
        <v>891.58699999999999</v>
      </c>
      <c r="F1453">
        <v>39.938800000000001</v>
      </c>
      <c r="G1453">
        <v>0</v>
      </c>
      <c r="H1453">
        <v>55.615900000000003</v>
      </c>
      <c r="I1453">
        <v>0</v>
      </c>
      <c r="J1453">
        <v>1.0947E-2</v>
      </c>
      <c r="K1453">
        <v>0.98093900000000001</v>
      </c>
      <c r="L1453">
        <v>0</v>
      </c>
      <c r="M1453" t="s">
        <v>42</v>
      </c>
    </row>
    <row r="1454" spans="1:25" x14ac:dyDescent="0.25">
      <c r="A1454" t="s">
        <v>180</v>
      </c>
      <c r="B1454">
        <v>918.95100000000002</v>
      </c>
      <c r="C1454">
        <v>911.60900000000004</v>
      </c>
      <c r="D1454">
        <v>911.55600000000004</v>
      </c>
      <c r="E1454">
        <v>890.10599999999999</v>
      </c>
      <c r="F1454">
        <v>39.927199999999999</v>
      </c>
      <c r="G1454">
        <v>0</v>
      </c>
      <c r="H1454">
        <v>55.886299999999999</v>
      </c>
      <c r="I1454">
        <v>0</v>
      </c>
      <c r="J1454">
        <v>1.1746599999999999E-2</v>
      </c>
      <c r="K1454">
        <v>0.98099099999999995</v>
      </c>
      <c r="L1454">
        <v>0</v>
      </c>
      <c r="M1454" t="s">
        <v>42</v>
      </c>
    </row>
    <row r="1455" spans="1:25" x14ac:dyDescent="0.25">
      <c r="A1455" t="s">
        <v>180</v>
      </c>
      <c r="B1455">
        <v>928.38800000000003</v>
      </c>
      <c r="C1455">
        <v>920.91899999999998</v>
      </c>
      <c r="D1455">
        <v>920.86699999999996</v>
      </c>
      <c r="E1455">
        <v>899.34400000000005</v>
      </c>
      <c r="F1455">
        <v>39.613999999999997</v>
      </c>
      <c r="G1455">
        <v>0</v>
      </c>
      <c r="H1455">
        <v>56.0334</v>
      </c>
      <c r="I1455">
        <v>0</v>
      </c>
      <c r="J1455">
        <v>1.1296E-2</v>
      </c>
      <c r="K1455">
        <v>0.98094000000000003</v>
      </c>
      <c r="L1455">
        <v>0</v>
      </c>
      <c r="M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180</v>
      </c>
      <c r="B1456">
        <v>933.97199999999998</v>
      </c>
      <c r="C1456">
        <v>926.44</v>
      </c>
      <c r="D1456">
        <v>926.38300000000004</v>
      </c>
      <c r="E1456">
        <v>905.399</v>
      </c>
      <c r="F1456">
        <v>41.369300000000003</v>
      </c>
      <c r="G1456">
        <v>0</v>
      </c>
      <c r="H1456">
        <v>57.223399999999998</v>
      </c>
      <c r="I1456">
        <v>0</v>
      </c>
      <c r="J1456">
        <v>1.1180300000000001E-2</v>
      </c>
      <c r="K1456">
        <v>0.98093900000000001</v>
      </c>
      <c r="L1456">
        <v>0</v>
      </c>
      <c r="M1456" t="s">
        <v>42</v>
      </c>
      <c r="R1456">
        <f>AVERAGE(B1407:B1456)</f>
        <v>930.98482000000013</v>
      </c>
      <c r="S1456">
        <f>AVERAGE(C1407:C1456)</f>
        <v>923.52801999999997</v>
      </c>
      <c r="U1456">
        <f>_xlfn.VAR.P(B1407:B1456)</f>
        <v>56.666125987600026</v>
      </c>
      <c r="V1456">
        <f>_xlfn.VAR.P(C1407:C1456)</f>
        <v>56.586850019600035</v>
      </c>
      <c r="X1456">
        <f>1.96*SQRT(U1456)/50</f>
        <v>0.29508547208831837</v>
      </c>
      <c r="Y1456">
        <f>1.96*SQRT(V1456)/50</f>
        <v>0.29487898740689916</v>
      </c>
    </row>
    <row r="1457" spans="1:15" x14ac:dyDescent="0.25">
      <c r="A1457" t="s">
        <v>180</v>
      </c>
      <c r="B1457">
        <v>46681.375</v>
      </c>
      <c r="C1457" t="s">
        <v>36</v>
      </c>
    </row>
    <row r="1458" spans="1:15" x14ac:dyDescent="0.25">
      <c r="A1458" t="s">
        <v>181</v>
      </c>
      <c r="B1458">
        <v>957.13</v>
      </c>
      <c r="C1458">
        <v>890.33199999999999</v>
      </c>
      <c r="D1458">
        <v>890.27300000000002</v>
      </c>
      <c r="E1458">
        <v>869.04200000000003</v>
      </c>
      <c r="F1458">
        <v>41.255099999999999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1.14638E-2</v>
      </c>
      <c r="M1458">
        <v>0.98101899999999997</v>
      </c>
      <c r="N1458">
        <v>0</v>
      </c>
      <c r="O1458" t="s">
        <v>42</v>
      </c>
    </row>
    <row r="1459" spans="1:15" x14ac:dyDescent="0.25">
      <c r="A1459" t="s">
        <v>181</v>
      </c>
      <c r="B1459">
        <v>947.07799999999997</v>
      </c>
      <c r="C1459">
        <v>880.53800000000001</v>
      </c>
      <c r="D1459">
        <v>880.48199999999997</v>
      </c>
      <c r="E1459">
        <v>859.39099999999996</v>
      </c>
      <c r="F1459">
        <v>40.841999999999999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1.0858100000000001E-2</v>
      </c>
      <c r="M1459">
        <v>0.98101799999999995</v>
      </c>
      <c r="N1459">
        <v>0</v>
      </c>
      <c r="O1459" t="s">
        <v>42</v>
      </c>
    </row>
    <row r="1460" spans="1:15" x14ac:dyDescent="0.25">
      <c r="A1460" t="s">
        <v>181</v>
      </c>
      <c r="B1460">
        <v>956.86800000000005</v>
      </c>
      <c r="C1460">
        <v>885.20899999999995</v>
      </c>
      <c r="D1460">
        <v>885.15099999999995</v>
      </c>
      <c r="E1460">
        <v>864.00099999999998</v>
      </c>
      <c r="F1460">
        <v>41.405000000000001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1.6410500000000001E-2</v>
      </c>
      <c r="M1460">
        <v>0.98101899999999997</v>
      </c>
      <c r="N1460">
        <v>0</v>
      </c>
      <c r="O1460" t="s">
        <v>42</v>
      </c>
    </row>
    <row r="1461" spans="1:15" x14ac:dyDescent="0.25">
      <c r="A1461" t="s">
        <v>181</v>
      </c>
      <c r="B1461">
        <v>948.39800000000002</v>
      </c>
      <c r="C1461">
        <v>882.51800000000003</v>
      </c>
      <c r="D1461">
        <v>882.46199999999999</v>
      </c>
      <c r="E1461">
        <v>861.48099999999999</v>
      </c>
      <c r="F1461">
        <v>40.9664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1.0932000000000001E-2</v>
      </c>
      <c r="M1461">
        <v>0.98101499999999997</v>
      </c>
      <c r="N1461">
        <v>0</v>
      </c>
      <c r="O1461" t="s">
        <v>42</v>
      </c>
    </row>
    <row r="1462" spans="1:15" x14ac:dyDescent="0.25">
      <c r="A1462" t="s">
        <v>181</v>
      </c>
      <c r="B1462">
        <v>942.14099999999996</v>
      </c>
      <c r="C1462">
        <v>874.52800000000002</v>
      </c>
      <c r="D1462">
        <v>874.47699999999998</v>
      </c>
      <c r="E1462">
        <v>852.96500000000003</v>
      </c>
      <c r="F1462">
        <v>40.470100000000002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1.1706100000000001E-2</v>
      </c>
      <c r="M1462">
        <v>0.98101499999999997</v>
      </c>
      <c r="N1462">
        <v>0</v>
      </c>
      <c r="O1462" t="s">
        <v>42</v>
      </c>
    </row>
    <row r="1463" spans="1:15" x14ac:dyDescent="0.25">
      <c r="A1463" t="s">
        <v>181</v>
      </c>
      <c r="B1463">
        <v>953.66899999999998</v>
      </c>
      <c r="C1463">
        <v>884.24</v>
      </c>
      <c r="D1463">
        <v>884.18</v>
      </c>
      <c r="E1463">
        <v>863.22400000000005</v>
      </c>
      <c r="F1463">
        <v>41.430999999999997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1.09073E-2</v>
      </c>
      <c r="M1463">
        <v>0.98100699999999996</v>
      </c>
      <c r="N1463">
        <v>0</v>
      </c>
      <c r="O1463" t="s">
        <v>42</v>
      </c>
    </row>
    <row r="1464" spans="1:15" x14ac:dyDescent="0.25">
      <c r="A1464" t="s">
        <v>181</v>
      </c>
      <c r="B1464">
        <v>944.9</v>
      </c>
      <c r="C1464">
        <v>877.78200000000004</v>
      </c>
      <c r="D1464">
        <v>877.72699999999998</v>
      </c>
      <c r="E1464">
        <v>856.69299999999998</v>
      </c>
      <c r="F1464">
        <v>40.868600000000001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1.20465E-2</v>
      </c>
      <c r="M1464">
        <v>0.98099499999999995</v>
      </c>
      <c r="N1464">
        <v>0</v>
      </c>
      <c r="O1464" t="s">
        <v>42</v>
      </c>
    </row>
    <row r="1465" spans="1:15" x14ac:dyDescent="0.25">
      <c r="A1465" t="s">
        <v>181</v>
      </c>
      <c r="B1465">
        <v>943.60900000000004</v>
      </c>
      <c r="C1465">
        <v>876.52200000000005</v>
      </c>
      <c r="D1465">
        <v>876.46600000000001</v>
      </c>
      <c r="E1465">
        <v>855.48800000000006</v>
      </c>
      <c r="F1465">
        <v>40.688000000000002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1.0873900000000001E-2</v>
      </c>
      <c r="M1465">
        <v>0.98099800000000004</v>
      </c>
      <c r="N1465">
        <v>0</v>
      </c>
      <c r="O1465" t="s">
        <v>42</v>
      </c>
    </row>
    <row r="1466" spans="1:15" x14ac:dyDescent="0.25">
      <c r="A1466" t="s">
        <v>181</v>
      </c>
      <c r="B1466">
        <v>944.59100000000001</v>
      </c>
      <c r="C1466">
        <v>877.96600000000001</v>
      </c>
      <c r="D1466">
        <v>877.91099999999994</v>
      </c>
      <c r="E1466">
        <v>856.93899999999996</v>
      </c>
      <c r="F1466">
        <v>40.567500000000003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1.57205E-3</v>
      </c>
      <c r="M1466">
        <v>0.98101899999999997</v>
      </c>
      <c r="N1466">
        <v>0</v>
      </c>
      <c r="O1466" t="s">
        <v>42</v>
      </c>
    </row>
    <row r="1467" spans="1:15" x14ac:dyDescent="0.25">
      <c r="A1467" t="s">
        <v>181</v>
      </c>
      <c r="B1467">
        <v>942.18299999999999</v>
      </c>
      <c r="C1467">
        <v>875.68299999999999</v>
      </c>
      <c r="D1467">
        <v>875.625</v>
      </c>
      <c r="E1467">
        <v>854.58699999999999</v>
      </c>
      <c r="F1467">
        <v>41.158799999999999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1.08623E-2</v>
      </c>
      <c r="M1467">
        <v>0.981012</v>
      </c>
      <c r="N1467">
        <v>0</v>
      </c>
      <c r="O1467" t="s">
        <v>42</v>
      </c>
    </row>
    <row r="1468" spans="1:15" x14ac:dyDescent="0.25">
      <c r="A1468" t="s">
        <v>181</v>
      </c>
      <c r="B1468">
        <v>945.49199999999996</v>
      </c>
      <c r="C1468">
        <v>879.26199999999994</v>
      </c>
      <c r="D1468">
        <v>879.21299999999997</v>
      </c>
      <c r="E1468">
        <v>858.3</v>
      </c>
      <c r="F1468">
        <v>40.7729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2.2605500000000001E-3</v>
      </c>
      <c r="M1468">
        <v>0.98099099999999995</v>
      </c>
      <c r="N1468">
        <v>0</v>
      </c>
      <c r="O1468" t="s">
        <v>42</v>
      </c>
    </row>
    <row r="1469" spans="1:15" x14ac:dyDescent="0.25">
      <c r="A1469" t="s">
        <v>181</v>
      </c>
      <c r="B1469">
        <v>948.798</v>
      </c>
      <c r="C1469">
        <v>881.24599999999998</v>
      </c>
      <c r="D1469">
        <v>881.19</v>
      </c>
      <c r="E1469">
        <v>860.16300000000001</v>
      </c>
      <c r="F1469">
        <v>41.121899999999997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2.90377E-2</v>
      </c>
      <c r="M1469">
        <v>0.98101700000000003</v>
      </c>
      <c r="N1469">
        <v>0</v>
      </c>
      <c r="O1469" t="s">
        <v>42</v>
      </c>
    </row>
    <row r="1470" spans="1:15" x14ac:dyDescent="0.25">
      <c r="A1470" t="s">
        <v>181</v>
      </c>
      <c r="B1470">
        <v>946.12699999999995</v>
      </c>
      <c r="C1470">
        <v>877.28399999999999</v>
      </c>
      <c r="D1470">
        <v>877.22400000000005</v>
      </c>
      <c r="E1470">
        <v>856.173</v>
      </c>
      <c r="F1470">
        <v>41.085000000000001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1.08597E-2</v>
      </c>
      <c r="M1470">
        <v>0.98100100000000001</v>
      </c>
      <c r="N1470">
        <v>0</v>
      </c>
      <c r="O1470" t="s">
        <v>42</v>
      </c>
    </row>
    <row r="1471" spans="1:15" x14ac:dyDescent="0.25">
      <c r="A1471" t="s">
        <v>181</v>
      </c>
      <c r="B1471">
        <v>952.11900000000003</v>
      </c>
      <c r="C1471">
        <v>885.48599999999999</v>
      </c>
      <c r="D1471">
        <v>885.42899999999997</v>
      </c>
      <c r="E1471">
        <v>864.42499999999995</v>
      </c>
      <c r="F1471">
        <v>41.305700000000002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1.10557E-2</v>
      </c>
      <c r="M1471">
        <v>0.98984300000000003</v>
      </c>
      <c r="N1471">
        <v>0</v>
      </c>
      <c r="O1471" t="s">
        <v>42</v>
      </c>
    </row>
    <row r="1472" spans="1:15" x14ac:dyDescent="0.25">
      <c r="A1472" t="s">
        <v>181</v>
      </c>
      <c r="B1472">
        <v>941.58</v>
      </c>
      <c r="C1472">
        <v>875.06399999999996</v>
      </c>
      <c r="D1472">
        <v>875.01</v>
      </c>
      <c r="E1472">
        <v>854.12099999999998</v>
      </c>
      <c r="F1472">
        <v>40.696800000000003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1.5827899999999999E-2</v>
      </c>
      <c r="M1472">
        <v>0.98101899999999997</v>
      </c>
      <c r="N1472">
        <v>0</v>
      </c>
      <c r="O1472" t="s">
        <v>42</v>
      </c>
    </row>
    <row r="1473" spans="1:15" x14ac:dyDescent="0.25">
      <c r="A1473" t="s">
        <v>181</v>
      </c>
      <c r="B1473">
        <v>945.50199999999995</v>
      </c>
      <c r="C1473">
        <v>878.173</v>
      </c>
      <c r="D1473">
        <v>878.12400000000002</v>
      </c>
      <c r="E1473">
        <v>857.24</v>
      </c>
      <c r="F1473">
        <v>40.414299999999997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1.15225E-2</v>
      </c>
      <c r="M1473">
        <v>0.98693699999999995</v>
      </c>
      <c r="N1473">
        <v>0</v>
      </c>
      <c r="O1473" t="s">
        <v>42</v>
      </c>
    </row>
    <row r="1474" spans="1:15" x14ac:dyDescent="0.25">
      <c r="A1474" t="s">
        <v>181</v>
      </c>
      <c r="B1474">
        <v>944.87</v>
      </c>
      <c r="C1474">
        <v>877.96900000000005</v>
      </c>
      <c r="D1474">
        <v>877.91300000000001</v>
      </c>
      <c r="E1474">
        <v>857.00900000000001</v>
      </c>
      <c r="F1474">
        <v>40.665799999999997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1.3468900000000001E-2</v>
      </c>
      <c r="M1474">
        <v>0.98101799999999995</v>
      </c>
      <c r="N1474">
        <v>0</v>
      </c>
      <c r="O1474" t="s">
        <v>42</v>
      </c>
    </row>
    <row r="1475" spans="1:15" x14ac:dyDescent="0.25">
      <c r="A1475" t="s">
        <v>181</v>
      </c>
      <c r="B1475">
        <v>949.54899999999998</v>
      </c>
      <c r="C1475">
        <v>882.59699999999998</v>
      </c>
      <c r="D1475">
        <v>882.53800000000001</v>
      </c>
      <c r="E1475">
        <v>861.50699999999995</v>
      </c>
      <c r="F1475">
        <v>41.056699999999999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1.08588E-2</v>
      </c>
      <c r="M1475">
        <v>0.98100600000000004</v>
      </c>
      <c r="N1475">
        <v>0</v>
      </c>
      <c r="O1475" t="s">
        <v>42</v>
      </c>
    </row>
    <row r="1476" spans="1:15" x14ac:dyDescent="0.25">
      <c r="A1476" t="s">
        <v>181</v>
      </c>
      <c r="B1476">
        <v>947.78200000000004</v>
      </c>
      <c r="C1476">
        <v>878.86699999999996</v>
      </c>
      <c r="D1476">
        <v>878.81899999999996</v>
      </c>
      <c r="E1476">
        <v>857.74599999999998</v>
      </c>
      <c r="F1476">
        <v>40.788499999999999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1.0944300000000001E-2</v>
      </c>
      <c r="M1476">
        <v>0.98101899999999997</v>
      </c>
      <c r="N1476">
        <v>0</v>
      </c>
      <c r="O1476" t="s">
        <v>42</v>
      </c>
    </row>
    <row r="1477" spans="1:15" x14ac:dyDescent="0.25">
      <c r="A1477" t="s">
        <v>181</v>
      </c>
      <c r="B1477">
        <v>946.48099999999999</v>
      </c>
      <c r="C1477">
        <v>880.50699999999995</v>
      </c>
      <c r="D1477">
        <v>880.452</v>
      </c>
      <c r="E1477">
        <v>859.45100000000002</v>
      </c>
      <c r="F1477">
        <v>40.551600000000001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1.0889299999999999E-2</v>
      </c>
      <c r="M1477">
        <v>0.98097999999999996</v>
      </c>
      <c r="N1477">
        <v>0</v>
      </c>
      <c r="O1477" t="s">
        <v>42</v>
      </c>
    </row>
    <row r="1478" spans="1:15" x14ac:dyDescent="0.25">
      <c r="A1478" t="s">
        <v>181</v>
      </c>
      <c r="B1478">
        <v>941.67899999999997</v>
      </c>
      <c r="C1478">
        <v>875.41</v>
      </c>
      <c r="D1478">
        <v>875.35699999999997</v>
      </c>
      <c r="E1478">
        <v>854.49699999999996</v>
      </c>
      <c r="F1478">
        <v>40.565300000000001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1.5758000000000001E-2</v>
      </c>
      <c r="M1478">
        <v>0.98100699999999996</v>
      </c>
      <c r="N1478">
        <v>0</v>
      </c>
      <c r="O1478" t="s">
        <v>42</v>
      </c>
    </row>
    <row r="1479" spans="1:15" x14ac:dyDescent="0.25">
      <c r="A1479" t="s">
        <v>181</v>
      </c>
      <c r="B1479">
        <v>945.99300000000005</v>
      </c>
      <c r="C1479">
        <v>876.18499999999995</v>
      </c>
      <c r="D1479">
        <v>876.13499999999999</v>
      </c>
      <c r="E1479">
        <v>855.149</v>
      </c>
      <c r="F1479">
        <v>41.1648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1.8162299999999999E-2</v>
      </c>
      <c r="M1479">
        <v>0.980985</v>
      </c>
      <c r="N1479">
        <v>0</v>
      </c>
      <c r="O1479" t="s">
        <v>42</v>
      </c>
    </row>
    <row r="1480" spans="1:15" x14ac:dyDescent="0.25">
      <c r="A1480" t="s">
        <v>181</v>
      </c>
      <c r="B1480">
        <v>943.53499999999997</v>
      </c>
      <c r="C1480">
        <v>875.827</v>
      </c>
      <c r="D1480">
        <v>875.774</v>
      </c>
      <c r="E1480">
        <v>854.36500000000001</v>
      </c>
      <c r="F1480">
        <v>40.600099999999998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1.35695E-2</v>
      </c>
      <c r="M1480">
        <v>0.98094599999999998</v>
      </c>
      <c r="N1480">
        <v>0</v>
      </c>
      <c r="O1480" t="s">
        <v>42</v>
      </c>
    </row>
    <row r="1481" spans="1:15" x14ac:dyDescent="0.25">
      <c r="A1481" t="s">
        <v>181</v>
      </c>
      <c r="B1481">
        <v>938.58</v>
      </c>
      <c r="C1481">
        <v>872.346</v>
      </c>
      <c r="D1481">
        <v>872.29499999999996</v>
      </c>
      <c r="E1481">
        <v>851.29499999999996</v>
      </c>
      <c r="F1481">
        <v>40.702800000000003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1.08786E-2</v>
      </c>
      <c r="M1481">
        <v>0.98101899999999997</v>
      </c>
      <c r="N1481">
        <v>0</v>
      </c>
      <c r="O1481" t="s">
        <v>42</v>
      </c>
    </row>
    <row r="1482" spans="1:15" x14ac:dyDescent="0.25">
      <c r="A1482" t="s">
        <v>181</v>
      </c>
      <c r="B1482">
        <v>955.58299999999997</v>
      </c>
      <c r="C1482">
        <v>886.24800000000005</v>
      </c>
      <c r="D1482">
        <v>886.19</v>
      </c>
      <c r="E1482">
        <v>865.01</v>
      </c>
      <c r="F1482">
        <v>41.627800000000001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1.11153E-2</v>
      </c>
      <c r="M1482">
        <v>0.98100799999999999</v>
      </c>
      <c r="N1482">
        <v>0</v>
      </c>
      <c r="O1482" t="s">
        <v>42</v>
      </c>
    </row>
    <row r="1483" spans="1:15" x14ac:dyDescent="0.25">
      <c r="A1483" t="s">
        <v>181</v>
      </c>
      <c r="B1483">
        <v>946.36599999999999</v>
      </c>
      <c r="C1483">
        <v>876.76199999999994</v>
      </c>
      <c r="D1483">
        <v>876.71100000000001</v>
      </c>
      <c r="E1483">
        <v>855.76599999999996</v>
      </c>
      <c r="F1483">
        <v>40.8812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1.1200999999999999E-2</v>
      </c>
      <c r="M1483">
        <v>0.99468400000000001</v>
      </c>
      <c r="N1483">
        <v>0</v>
      </c>
      <c r="O1483" t="s">
        <v>42</v>
      </c>
    </row>
    <row r="1484" spans="1:15" x14ac:dyDescent="0.25">
      <c r="A1484" t="s">
        <v>181</v>
      </c>
      <c r="B1484">
        <v>948.72799999999995</v>
      </c>
      <c r="C1484">
        <v>882.34500000000003</v>
      </c>
      <c r="D1484">
        <v>882.29499999999996</v>
      </c>
      <c r="E1484">
        <v>861.28700000000003</v>
      </c>
      <c r="F1484">
        <v>40.728400000000001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1.08863E-2</v>
      </c>
      <c r="M1484">
        <v>0.98101700000000003</v>
      </c>
      <c r="N1484">
        <v>0</v>
      </c>
      <c r="O1484" t="s">
        <v>42</v>
      </c>
    </row>
    <row r="1485" spans="1:15" x14ac:dyDescent="0.25">
      <c r="A1485" t="s">
        <v>181</v>
      </c>
      <c r="B1485">
        <v>947.81399999999996</v>
      </c>
      <c r="C1485">
        <v>881.06299999999999</v>
      </c>
      <c r="D1485">
        <v>881.00800000000004</v>
      </c>
      <c r="E1485">
        <v>859.70600000000002</v>
      </c>
      <c r="F1485">
        <v>41.487299999999998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1.37634E-2</v>
      </c>
      <c r="M1485">
        <v>0.98101000000000005</v>
      </c>
      <c r="N1485">
        <v>0</v>
      </c>
      <c r="O1485" t="s">
        <v>42</v>
      </c>
    </row>
    <row r="1486" spans="1:15" x14ac:dyDescent="0.25">
      <c r="A1486" t="s">
        <v>181</v>
      </c>
      <c r="B1486">
        <v>940.92100000000005</v>
      </c>
      <c r="C1486">
        <v>873.476</v>
      </c>
      <c r="D1486">
        <v>873.428</v>
      </c>
      <c r="E1486">
        <v>852.524</v>
      </c>
      <c r="F1486">
        <v>40.432200000000002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1.08638E-2</v>
      </c>
      <c r="M1486">
        <v>0.992506</v>
      </c>
      <c r="N1486">
        <v>0</v>
      </c>
      <c r="O1486" t="s">
        <v>42</v>
      </c>
    </row>
    <row r="1487" spans="1:15" x14ac:dyDescent="0.25">
      <c r="A1487" t="s">
        <v>181</v>
      </c>
      <c r="B1487">
        <v>947.66099999999994</v>
      </c>
      <c r="C1487">
        <v>880.14499999999998</v>
      </c>
      <c r="D1487">
        <v>880.09</v>
      </c>
      <c r="E1487">
        <v>859.14300000000003</v>
      </c>
      <c r="F1487">
        <v>41.354999999999997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1.0858E-2</v>
      </c>
      <c r="M1487">
        <v>0.98097000000000001</v>
      </c>
      <c r="N1487">
        <v>0</v>
      </c>
      <c r="O1487" t="s">
        <v>42</v>
      </c>
    </row>
    <row r="1488" spans="1:15" x14ac:dyDescent="0.25">
      <c r="A1488" t="s">
        <v>181</v>
      </c>
      <c r="B1488">
        <v>940.78200000000004</v>
      </c>
      <c r="C1488">
        <v>874.2</v>
      </c>
      <c r="D1488">
        <v>874.14700000000005</v>
      </c>
      <c r="E1488">
        <v>853.20600000000002</v>
      </c>
      <c r="F1488">
        <v>40.529899999999998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1.09298E-2</v>
      </c>
      <c r="M1488">
        <v>0.99400100000000002</v>
      </c>
      <c r="N1488">
        <v>0</v>
      </c>
      <c r="O1488" t="s">
        <v>42</v>
      </c>
    </row>
    <row r="1489" spans="1:15" x14ac:dyDescent="0.25">
      <c r="A1489" t="s">
        <v>181</v>
      </c>
      <c r="B1489">
        <v>945.68299999999999</v>
      </c>
      <c r="C1489">
        <v>877.61199999999997</v>
      </c>
      <c r="D1489">
        <v>877.55700000000002</v>
      </c>
      <c r="E1489">
        <v>856.57600000000002</v>
      </c>
      <c r="F1489">
        <v>40.7742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1.0902500000000001E-2</v>
      </c>
      <c r="M1489">
        <v>0.99138099999999996</v>
      </c>
      <c r="N1489">
        <v>0</v>
      </c>
      <c r="O1489" t="s">
        <v>42</v>
      </c>
    </row>
    <row r="1490" spans="1:15" x14ac:dyDescent="0.25">
      <c r="A1490" t="s">
        <v>181</v>
      </c>
      <c r="B1490">
        <v>942.32799999999997</v>
      </c>
      <c r="C1490">
        <v>876.32799999999997</v>
      </c>
      <c r="D1490">
        <v>876.279</v>
      </c>
      <c r="E1490">
        <v>855.35900000000004</v>
      </c>
      <c r="F1490">
        <v>40.610100000000003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1.32982E-2</v>
      </c>
      <c r="M1490">
        <v>0.98362799999999995</v>
      </c>
      <c r="N1490">
        <v>0</v>
      </c>
      <c r="O1490" t="s">
        <v>42</v>
      </c>
    </row>
    <row r="1491" spans="1:15" x14ac:dyDescent="0.25">
      <c r="A1491" t="s">
        <v>181</v>
      </c>
      <c r="B1491">
        <v>945.61099999999999</v>
      </c>
      <c r="C1491">
        <v>877.31399999999996</v>
      </c>
      <c r="D1491">
        <v>877.26099999999997</v>
      </c>
      <c r="E1491">
        <v>856.322</v>
      </c>
      <c r="F1491">
        <v>40.909399999999998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1.0876800000000001E-2</v>
      </c>
      <c r="M1491">
        <v>0.98570500000000005</v>
      </c>
      <c r="N1491">
        <v>0</v>
      </c>
      <c r="O1491" t="s">
        <v>42</v>
      </c>
    </row>
    <row r="1492" spans="1:15" x14ac:dyDescent="0.25">
      <c r="A1492" t="s">
        <v>181</v>
      </c>
      <c r="B1492">
        <v>935.96699999999998</v>
      </c>
      <c r="C1492">
        <v>870.05799999999999</v>
      </c>
      <c r="D1492">
        <v>870.00900000000001</v>
      </c>
      <c r="E1492">
        <v>848.62599999999998</v>
      </c>
      <c r="F1492">
        <v>40.009300000000003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1.10867E-2</v>
      </c>
      <c r="M1492">
        <v>0.98101700000000003</v>
      </c>
      <c r="N1492">
        <v>0</v>
      </c>
      <c r="O1492" t="s">
        <v>42</v>
      </c>
    </row>
    <row r="1493" spans="1:15" x14ac:dyDescent="0.25">
      <c r="A1493" t="s">
        <v>181</v>
      </c>
      <c r="B1493">
        <v>939.72500000000002</v>
      </c>
      <c r="C1493">
        <v>873.154</v>
      </c>
      <c r="D1493">
        <v>873.1</v>
      </c>
      <c r="E1493">
        <v>851.51199999999994</v>
      </c>
      <c r="F1493">
        <v>40.811300000000003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1.14468E-2</v>
      </c>
      <c r="M1493">
        <v>0.98514400000000002</v>
      </c>
      <c r="N1493">
        <v>0</v>
      </c>
      <c r="O1493" t="s">
        <v>42</v>
      </c>
    </row>
    <row r="1494" spans="1:15" x14ac:dyDescent="0.25">
      <c r="A1494" t="s">
        <v>181</v>
      </c>
      <c r="B1494">
        <v>944.77</v>
      </c>
      <c r="C1494">
        <v>875.03300000000002</v>
      </c>
      <c r="D1494">
        <v>874.98</v>
      </c>
      <c r="E1494">
        <v>853.81899999999996</v>
      </c>
      <c r="F1494">
        <v>41.176699999999997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1.08585E-2</v>
      </c>
      <c r="M1494">
        <v>0.99231599999999998</v>
      </c>
      <c r="N1494">
        <v>0</v>
      </c>
      <c r="O1494" t="s">
        <v>42</v>
      </c>
    </row>
    <row r="1495" spans="1:15" x14ac:dyDescent="0.25">
      <c r="A1495" t="s">
        <v>181</v>
      </c>
      <c r="B1495">
        <v>947.37</v>
      </c>
      <c r="C1495">
        <v>881.47199999999998</v>
      </c>
      <c r="D1495">
        <v>881.41600000000005</v>
      </c>
      <c r="E1495">
        <v>860.30100000000004</v>
      </c>
      <c r="F1495">
        <v>41.102600000000002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2.5981799999999999E-2</v>
      </c>
      <c r="M1495">
        <v>0.98098700000000005</v>
      </c>
      <c r="N1495">
        <v>0</v>
      </c>
      <c r="O1495" t="s">
        <v>42</v>
      </c>
    </row>
    <row r="1496" spans="1:15" x14ac:dyDescent="0.25">
      <c r="A1496" t="s">
        <v>181</v>
      </c>
      <c r="B1496">
        <v>948.73800000000006</v>
      </c>
      <c r="C1496">
        <v>881.20500000000004</v>
      </c>
      <c r="D1496">
        <v>881.15899999999999</v>
      </c>
      <c r="E1496">
        <v>860.26499999999999</v>
      </c>
      <c r="F1496">
        <v>40.405799999999999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1.1366100000000001E-2</v>
      </c>
      <c r="M1496">
        <v>0.98101899999999997</v>
      </c>
      <c r="N1496">
        <v>0</v>
      </c>
      <c r="O1496" t="s">
        <v>42</v>
      </c>
    </row>
    <row r="1497" spans="1:15" x14ac:dyDescent="0.25">
      <c r="A1497" t="s">
        <v>181</v>
      </c>
      <c r="B1497">
        <v>935.35799999999995</v>
      </c>
      <c r="C1497">
        <v>869.58199999999999</v>
      </c>
      <c r="D1497">
        <v>869.53200000000004</v>
      </c>
      <c r="E1497">
        <v>848.63199999999995</v>
      </c>
      <c r="F1497">
        <v>40.5274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1.16723E-2</v>
      </c>
      <c r="M1497">
        <v>0.981016</v>
      </c>
      <c r="N1497">
        <v>0</v>
      </c>
      <c r="O1497" t="s">
        <v>42</v>
      </c>
    </row>
    <row r="1498" spans="1:15" x14ac:dyDescent="0.25">
      <c r="A1498" t="s">
        <v>181</v>
      </c>
      <c r="B1498">
        <v>941.56</v>
      </c>
      <c r="C1498">
        <v>875.78099999999995</v>
      </c>
      <c r="D1498">
        <v>875.72900000000004</v>
      </c>
      <c r="E1498">
        <v>854.85299999999995</v>
      </c>
      <c r="F1498">
        <v>40.642299999999999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1.53294E-2</v>
      </c>
      <c r="M1498">
        <v>0.981016</v>
      </c>
      <c r="N1498">
        <v>0</v>
      </c>
      <c r="O1498" t="s">
        <v>42</v>
      </c>
    </row>
    <row r="1499" spans="1:15" x14ac:dyDescent="0.25">
      <c r="A1499" t="s">
        <v>181</v>
      </c>
      <c r="B1499">
        <v>945.63</v>
      </c>
      <c r="C1499">
        <v>879.66099999999994</v>
      </c>
      <c r="D1499">
        <v>879.60799999999995</v>
      </c>
      <c r="E1499">
        <v>858.61699999999996</v>
      </c>
      <c r="F1499">
        <v>40.854999999999997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1.10878E-2</v>
      </c>
      <c r="M1499">
        <v>0.981016</v>
      </c>
      <c r="N1499">
        <v>0</v>
      </c>
      <c r="O1499" t="s">
        <v>42</v>
      </c>
    </row>
    <row r="1500" spans="1:15" x14ac:dyDescent="0.25">
      <c r="A1500" t="s">
        <v>181</v>
      </c>
      <c r="B1500">
        <v>939.47500000000002</v>
      </c>
      <c r="C1500">
        <v>873.09699999999998</v>
      </c>
      <c r="D1500">
        <v>873.048</v>
      </c>
      <c r="E1500">
        <v>851.99900000000002</v>
      </c>
      <c r="F1500">
        <v>40.569400000000002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2.1852199999999999E-2</v>
      </c>
      <c r="M1500">
        <v>0.98100100000000001</v>
      </c>
      <c r="N1500">
        <v>0</v>
      </c>
      <c r="O1500" t="s">
        <v>42</v>
      </c>
    </row>
    <row r="1501" spans="1:15" x14ac:dyDescent="0.25">
      <c r="A1501" t="s">
        <v>181</v>
      </c>
      <c r="B1501">
        <v>947.56500000000005</v>
      </c>
      <c r="C1501">
        <v>880.16700000000003</v>
      </c>
      <c r="D1501">
        <v>880.11199999999997</v>
      </c>
      <c r="E1501">
        <v>858.95899999999995</v>
      </c>
      <c r="F1501">
        <v>41.023600000000002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1.19402E-2</v>
      </c>
      <c r="M1501">
        <v>0.98096499999999998</v>
      </c>
      <c r="N1501">
        <v>0</v>
      </c>
      <c r="O1501" t="s">
        <v>42</v>
      </c>
    </row>
    <row r="1502" spans="1:15" x14ac:dyDescent="0.25">
      <c r="A1502" t="s">
        <v>181</v>
      </c>
      <c r="B1502">
        <v>949.02099999999996</v>
      </c>
      <c r="C1502">
        <v>882.28899999999999</v>
      </c>
      <c r="D1502">
        <v>882.23299999999995</v>
      </c>
      <c r="E1502">
        <v>861.26900000000001</v>
      </c>
      <c r="F1502">
        <v>40.969799999999999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1.11416E-2</v>
      </c>
      <c r="M1502">
        <v>0.98101899999999997</v>
      </c>
      <c r="N1502">
        <v>0</v>
      </c>
      <c r="O1502" t="s">
        <v>42</v>
      </c>
    </row>
    <row r="1503" spans="1:15" x14ac:dyDescent="0.25">
      <c r="A1503" t="s">
        <v>181</v>
      </c>
      <c r="B1503">
        <v>944.80700000000002</v>
      </c>
      <c r="C1503">
        <v>878.68799999999999</v>
      </c>
      <c r="D1503">
        <v>878.63599999999997</v>
      </c>
      <c r="E1503">
        <v>857.59400000000005</v>
      </c>
      <c r="F1503">
        <v>40.711300000000001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1.17947E-2</v>
      </c>
      <c r="M1503">
        <v>0.99475999999999998</v>
      </c>
      <c r="N1503">
        <v>0</v>
      </c>
      <c r="O1503" t="s">
        <v>42</v>
      </c>
    </row>
    <row r="1504" spans="1:15" x14ac:dyDescent="0.25">
      <c r="A1504" t="s">
        <v>181</v>
      </c>
      <c r="B1504">
        <v>948.64099999999996</v>
      </c>
      <c r="C1504">
        <v>879.70299999999997</v>
      </c>
      <c r="D1504">
        <v>879.64800000000002</v>
      </c>
      <c r="E1504">
        <v>858.58500000000004</v>
      </c>
      <c r="F1504">
        <v>40.822000000000003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1.08804E-2</v>
      </c>
      <c r="M1504">
        <v>0.980958</v>
      </c>
      <c r="N1504">
        <v>0</v>
      </c>
      <c r="O1504" t="s">
        <v>42</v>
      </c>
    </row>
    <row r="1505" spans="1:25" x14ac:dyDescent="0.25">
      <c r="A1505" t="s">
        <v>181</v>
      </c>
      <c r="B1505">
        <v>949.12599999999998</v>
      </c>
      <c r="C1505">
        <v>881.44899999999996</v>
      </c>
      <c r="D1505">
        <v>881.39499999999998</v>
      </c>
      <c r="E1505">
        <v>860.33100000000002</v>
      </c>
      <c r="F1505">
        <v>41.256500000000003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2.1139600000000001E-2</v>
      </c>
      <c r="M1505">
        <v>0.99492000000000003</v>
      </c>
      <c r="N1505">
        <v>0</v>
      </c>
      <c r="O1505" t="s">
        <v>42</v>
      </c>
    </row>
    <row r="1506" spans="1:25" x14ac:dyDescent="0.25">
      <c r="A1506" t="s">
        <v>181</v>
      </c>
      <c r="B1506">
        <v>942.68700000000001</v>
      </c>
      <c r="C1506">
        <v>875.98500000000001</v>
      </c>
      <c r="D1506">
        <v>875.93600000000004</v>
      </c>
      <c r="E1506">
        <v>855.09100000000001</v>
      </c>
      <c r="F1506">
        <v>40.517200000000003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1.12222E-2</v>
      </c>
      <c r="M1506">
        <v>0.98101700000000003</v>
      </c>
      <c r="N1506">
        <v>0</v>
      </c>
      <c r="O1506" t="s">
        <v>42</v>
      </c>
    </row>
    <row r="1507" spans="1:25" x14ac:dyDescent="0.25">
      <c r="A1507" t="s">
        <v>181</v>
      </c>
      <c r="B1507">
        <v>943.69899999999996</v>
      </c>
      <c r="C1507">
        <v>877.40499999999997</v>
      </c>
      <c r="D1507">
        <v>877.35299999999995</v>
      </c>
      <c r="E1507">
        <v>856.48</v>
      </c>
      <c r="F1507">
        <v>40.576099999999997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1.5256199999999999E-2</v>
      </c>
      <c r="M1507">
        <v>0.98328199999999999</v>
      </c>
      <c r="N1507">
        <v>0</v>
      </c>
      <c r="O1507" t="s">
        <v>42</v>
      </c>
    </row>
    <row r="1508" spans="1:25" x14ac:dyDescent="0.25">
      <c r="A1508" t="s">
        <v>181</v>
      </c>
      <c r="B1508">
        <v>949.88199999999995</v>
      </c>
      <c r="C1508">
        <v>879.14400000000001</v>
      </c>
      <c r="D1508">
        <v>879.09199999999998</v>
      </c>
      <c r="E1508">
        <v>858.13699999999994</v>
      </c>
      <c r="F1508">
        <v>40.8538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1.09721E-2</v>
      </c>
      <c r="M1508">
        <v>0.98099800000000004</v>
      </c>
      <c r="N1508">
        <v>0</v>
      </c>
      <c r="O1508" t="s">
        <v>42</v>
      </c>
    </row>
    <row r="1509" spans="1:25" x14ac:dyDescent="0.25">
      <c r="A1509" t="s">
        <v>181</v>
      </c>
      <c r="B1509">
        <v>950.05</v>
      </c>
      <c r="C1509">
        <v>882.52700000000004</v>
      </c>
      <c r="D1509">
        <v>882.47299999999996</v>
      </c>
      <c r="E1509">
        <v>861.45500000000004</v>
      </c>
      <c r="F1509">
        <v>41.384599999999999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1.0859199999999999E-2</v>
      </c>
      <c r="M1509">
        <v>0.98597199999999996</v>
      </c>
      <c r="N1509">
        <v>0</v>
      </c>
      <c r="O1509" t="s">
        <v>42</v>
      </c>
    </row>
    <row r="1510" spans="1:25" x14ac:dyDescent="0.25">
      <c r="A1510" t="s">
        <v>181</v>
      </c>
      <c r="B1510">
        <v>941.82799999999997</v>
      </c>
      <c r="C1510">
        <v>875.77599999999995</v>
      </c>
      <c r="D1510">
        <v>875.71900000000005</v>
      </c>
      <c r="E1510">
        <v>854.74800000000005</v>
      </c>
      <c r="F1510">
        <v>40.601199999999999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1.45302E-2</v>
      </c>
      <c r="M1510">
        <v>0.99353199999999997</v>
      </c>
      <c r="N1510">
        <v>0</v>
      </c>
      <c r="O1510" t="s">
        <v>42</v>
      </c>
    </row>
    <row r="1511" spans="1:25" x14ac:dyDescent="0.25">
      <c r="A1511" t="s">
        <v>181</v>
      </c>
      <c r="B1511">
        <v>945.625</v>
      </c>
      <c r="C1511">
        <v>878.226</v>
      </c>
      <c r="D1511">
        <v>878.16899999999998</v>
      </c>
      <c r="E1511">
        <v>857.17499999999995</v>
      </c>
      <c r="F1511">
        <v>40.694899999999997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1.1078599999999999E-2</v>
      </c>
      <c r="M1511">
        <v>0.98099000000000003</v>
      </c>
      <c r="N1511">
        <v>0</v>
      </c>
      <c r="O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181</v>
      </c>
      <c r="B1512">
        <v>945.81899999999996</v>
      </c>
      <c r="C1512">
        <v>879.40899999999999</v>
      </c>
      <c r="D1512">
        <v>879.35400000000004</v>
      </c>
      <c r="E1512">
        <v>858.346</v>
      </c>
      <c r="F1512">
        <v>40.562600000000003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2.1106199999999999E-2</v>
      </c>
      <c r="M1512">
        <v>0.98100299999999996</v>
      </c>
      <c r="N1512">
        <v>0</v>
      </c>
      <c r="O1512" t="s">
        <v>42</v>
      </c>
      <c r="R1512">
        <f>AVERAGE(B1463:B1512)</f>
        <v>945.31718000000012</v>
      </c>
      <c r="S1512">
        <f>AVERAGE(C1463:C1512)</f>
        <v>878.07439999999997</v>
      </c>
      <c r="U1512">
        <f>_xlfn.VAR.P(B1463:B1512)</f>
        <v>16.305662107599957</v>
      </c>
      <c r="V1512">
        <f>_xlfn.VAR.P(C1463:C1512)</f>
        <v>12.620757440000027</v>
      </c>
      <c r="X1512">
        <f>1.96*SQRT(U1512)/50</f>
        <v>0.15829065866633571</v>
      </c>
      <c r="Y1512">
        <f>1.96*SQRT(V1512)/50</f>
        <v>0.13926076515875402</v>
      </c>
    </row>
    <row r="1513" spans="1:25" x14ac:dyDescent="0.25">
      <c r="A1513" t="s">
        <v>182</v>
      </c>
      <c r="B1513">
        <v>47441.506500000003</v>
      </c>
      <c r="C1513" t="s">
        <v>36</v>
      </c>
    </row>
    <row r="1514" spans="1:25" x14ac:dyDescent="0.25">
      <c r="A1514" t="s">
        <v>183</v>
      </c>
      <c r="B1514">
        <v>1030.8900000000001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1.09706E-2</v>
      </c>
      <c r="L1514">
        <v>0.99218499999999998</v>
      </c>
      <c r="M1514">
        <v>0</v>
      </c>
      <c r="N1514" t="s">
        <v>42</v>
      </c>
    </row>
    <row r="1515" spans="1:25" x14ac:dyDescent="0.25">
      <c r="A1515" t="s">
        <v>183</v>
      </c>
      <c r="B1515">
        <v>1033.29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1.1429E-2</v>
      </c>
      <c r="L1515">
        <v>0.98234399999999999</v>
      </c>
      <c r="M1515">
        <v>0</v>
      </c>
      <c r="N1515" t="s">
        <v>42</v>
      </c>
    </row>
    <row r="1516" spans="1:25" x14ac:dyDescent="0.25">
      <c r="A1516" t="s">
        <v>183</v>
      </c>
      <c r="B1516">
        <v>1032.26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1.5741600000000001E-2</v>
      </c>
      <c r="L1516">
        <v>0.98101400000000005</v>
      </c>
      <c r="M1516">
        <v>0</v>
      </c>
      <c r="N1516" t="s">
        <v>42</v>
      </c>
    </row>
    <row r="1517" spans="1:25" x14ac:dyDescent="0.25">
      <c r="A1517" t="s">
        <v>183</v>
      </c>
      <c r="B1517">
        <v>1033.0999999999999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1.32394E-2</v>
      </c>
      <c r="L1517">
        <v>0.98101899999999997</v>
      </c>
      <c r="M1517">
        <v>0</v>
      </c>
      <c r="N1517" t="s">
        <v>42</v>
      </c>
    </row>
    <row r="1518" spans="1:25" x14ac:dyDescent="0.25">
      <c r="A1518" t="s">
        <v>183</v>
      </c>
      <c r="B1518">
        <v>1034.24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1.08679E-2</v>
      </c>
      <c r="L1518">
        <v>0.989012</v>
      </c>
      <c r="M1518">
        <v>0</v>
      </c>
      <c r="N1518" t="s">
        <v>42</v>
      </c>
    </row>
    <row r="1519" spans="1:25" x14ac:dyDescent="0.25">
      <c r="A1519" t="s">
        <v>183</v>
      </c>
      <c r="B1519">
        <v>1030.3599999999999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1.11352E-2</v>
      </c>
      <c r="L1519">
        <v>0.994533</v>
      </c>
      <c r="M1519">
        <v>0</v>
      </c>
      <c r="N1519" t="s">
        <v>42</v>
      </c>
    </row>
    <row r="1520" spans="1:25" x14ac:dyDescent="0.25">
      <c r="A1520" t="s">
        <v>183</v>
      </c>
      <c r="B1520">
        <v>1034.44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1.8160699999999998E-2</v>
      </c>
      <c r="L1520">
        <v>0.98101899999999997</v>
      </c>
      <c r="M1520">
        <v>0</v>
      </c>
      <c r="N1520" t="s">
        <v>42</v>
      </c>
    </row>
    <row r="1521" spans="1:14" x14ac:dyDescent="0.25">
      <c r="A1521" t="s">
        <v>183</v>
      </c>
      <c r="B1521">
        <v>1042.29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1.1413599999999999E-2</v>
      </c>
      <c r="L1521">
        <v>0.98091200000000001</v>
      </c>
      <c r="M1521">
        <v>0</v>
      </c>
      <c r="N1521" t="s">
        <v>42</v>
      </c>
    </row>
    <row r="1522" spans="1:14" x14ac:dyDescent="0.25">
      <c r="A1522" t="s">
        <v>183</v>
      </c>
      <c r="B1522">
        <v>1038.05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1.6348100000000001E-2</v>
      </c>
      <c r="L1522">
        <v>0.98097699999999999</v>
      </c>
      <c r="M1522">
        <v>0</v>
      </c>
      <c r="N1522" t="s">
        <v>42</v>
      </c>
    </row>
    <row r="1523" spans="1:14" x14ac:dyDescent="0.25">
      <c r="A1523" t="s">
        <v>183</v>
      </c>
      <c r="B1523">
        <v>1050.3699999999999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1.13647E-2</v>
      </c>
      <c r="L1523">
        <v>0.99231199999999997</v>
      </c>
      <c r="M1523">
        <v>0</v>
      </c>
      <c r="N1523" t="s">
        <v>42</v>
      </c>
    </row>
    <row r="1524" spans="1:14" x14ac:dyDescent="0.25">
      <c r="A1524" t="s">
        <v>183</v>
      </c>
      <c r="B1524">
        <v>1057.67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1.0869800000000001E-2</v>
      </c>
      <c r="L1524">
        <v>0.98097299999999998</v>
      </c>
      <c r="M1524">
        <v>0</v>
      </c>
      <c r="N1524" t="s">
        <v>42</v>
      </c>
    </row>
    <row r="1525" spans="1:14" x14ac:dyDescent="0.25">
      <c r="A1525" t="s">
        <v>183</v>
      </c>
      <c r="B1525">
        <v>1036.5999999999999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1.9250199999999999E-2</v>
      </c>
      <c r="L1525">
        <v>0.98100200000000004</v>
      </c>
      <c r="M1525">
        <v>0</v>
      </c>
      <c r="N1525" t="s">
        <v>42</v>
      </c>
    </row>
    <row r="1526" spans="1:14" x14ac:dyDescent="0.25">
      <c r="A1526" t="s">
        <v>183</v>
      </c>
      <c r="B1526">
        <v>1029.8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1.0856899999999999E-2</v>
      </c>
      <c r="L1526">
        <v>0.99393500000000001</v>
      </c>
      <c r="M1526">
        <v>0</v>
      </c>
      <c r="N1526" t="s">
        <v>42</v>
      </c>
    </row>
    <row r="1527" spans="1:14" x14ac:dyDescent="0.25">
      <c r="A1527" t="s">
        <v>183</v>
      </c>
      <c r="B1527">
        <v>1034.92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1.1040400000000001E-2</v>
      </c>
      <c r="L1527">
        <v>0.98100500000000002</v>
      </c>
      <c r="M1527">
        <v>0</v>
      </c>
      <c r="N1527" t="s">
        <v>42</v>
      </c>
    </row>
    <row r="1528" spans="1:14" x14ac:dyDescent="0.25">
      <c r="A1528" t="s">
        <v>183</v>
      </c>
      <c r="B1528">
        <v>1033.57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1.1131500000000001E-2</v>
      </c>
      <c r="L1528">
        <v>0.98982000000000003</v>
      </c>
      <c r="M1528">
        <v>0</v>
      </c>
      <c r="N1528" t="s">
        <v>42</v>
      </c>
    </row>
    <row r="1529" spans="1:14" x14ac:dyDescent="0.25">
      <c r="A1529" t="s">
        <v>183</v>
      </c>
      <c r="B1529">
        <v>1035.19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1.115E-2</v>
      </c>
      <c r="L1529">
        <v>0.98095299999999996</v>
      </c>
      <c r="M1529">
        <v>0</v>
      </c>
      <c r="N1529" t="s">
        <v>42</v>
      </c>
    </row>
    <row r="1530" spans="1:14" x14ac:dyDescent="0.25">
      <c r="A1530" t="s">
        <v>183</v>
      </c>
      <c r="B1530">
        <v>1034.08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1.1757E-2</v>
      </c>
      <c r="L1530">
        <v>0.98101899999999997</v>
      </c>
      <c r="M1530">
        <v>0</v>
      </c>
      <c r="N1530" t="s">
        <v>42</v>
      </c>
    </row>
    <row r="1531" spans="1:14" x14ac:dyDescent="0.25">
      <c r="A1531" t="s">
        <v>183</v>
      </c>
      <c r="B1531">
        <v>1039.2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1.0885199999999999E-2</v>
      </c>
      <c r="L1531">
        <v>0.98099199999999998</v>
      </c>
      <c r="M1531">
        <v>0</v>
      </c>
      <c r="N1531" t="s">
        <v>42</v>
      </c>
    </row>
    <row r="1532" spans="1:14" x14ac:dyDescent="0.25">
      <c r="A1532" t="s">
        <v>183</v>
      </c>
      <c r="B1532">
        <v>1033.17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1.15105E-2</v>
      </c>
      <c r="L1532">
        <v>0.98100200000000004</v>
      </c>
      <c r="M1532">
        <v>0</v>
      </c>
      <c r="N1532" t="s">
        <v>42</v>
      </c>
    </row>
    <row r="1533" spans="1:14" x14ac:dyDescent="0.25">
      <c r="A1533" t="s">
        <v>183</v>
      </c>
      <c r="B1533">
        <v>1045.81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1.08574E-2</v>
      </c>
      <c r="L1533">
        <v>0.98097500000000004</v>
      </c>
      <c r="M1533">
        <v>0</v>
      </c>
      <c r="N1533" t="s">
        <v>42</v>
      </c>
    </row>
    <row r="1534" spans="1:14" x14ac:dyDescent="0.25">
      <c r="A1534" t="s">
        <v>183</v>
      </c>
      <c r="B1534">
        <v>1067.73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1.08659E-2</v>
      </c>
      <c r="L1534">
        <v>0.981012</v>
      </c>
      <c r="M1534">
        <v>0</v>
      </c>
      <c r="N1534" t="s">
        <v>42</v>
      </c>
    </row>
    <row r="1535" spans="1:14" x14ac:dyDescent="0.25">
      <c r="A1535" t="s">
        <v>183</v>
      </c>
      <c r="B1535">
        <v>1087.79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1.3386E-2</v>
      </c>
      <c r="L1535">
        <v>0.98741400000000001</v>
      </c>
      <c r="M1535">
        <v>0</v>
      </c>
      <c r="N1535" t="s">
        <v>42</v>
      </c>
    </row>
    <row r="1536" spans="1:14" x14ac:dyDescent="0.25">
      <c r="A1536" t="s">
        <v>183</v>
      </c>
      <c r="B1536">
        <v>1083.94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1.14161E-2</v>
      </c>
      <c r="L1536">
        <v>0.98099800000000004</v>
      </c>
      <c r="M1536">
        <v>0</v>
      </c>
      <c r="N1536" t="s">
        <v>42</v>
      </c>
    </row>
    <row r="1537" spans="1:14" x14ac:dyDescent="0.25">
      <c r="A1537" t="s">
        <v>183</v>
      </c>
      <c r="B1537">
        <v>1065.06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1.2264600000000001E-2</v>
      </c>
      <c r="L1537">
        <v>0.98099999999999998</v>
      </c>
      <c r="M1537">
        <v>0</v>
      </c>
      <c r="N1537" t="s">
        <v>42</v>
      </c>
    </row>
    <row r="1538" spans="1:14" x14ac:dyDescent="0.25">
      <c r="A1538" t="s">
        <v>183</v>
      </c>
      <c r="B1538">
        <v>1069.33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1.1576700000000001E-2</v>
      </c>
      <c r="L1538">
        <v>0.98099599999999998</v>
      </c>
      <c r="M1538">
        <v>0</v>
      </c>
      <c r="N1538" t="s">
        <v>42</v>
      </c>
    </row>
    <row r="1539" spans="1:14" x14ac:dyDescent="0.25">
      <c r="A1539" t="s">
        <v>183</v>
      </c>
      <c r="B1539">
        <v>1055.81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1.09563E-2</v>
      </c>
      <c r="L1539">
        <v>0.98101400000000005</v>
      </c>
      <c r="M1539">
        <v>0</v>
      </c>
      <c r="N1539" t="s">
        <v>42</v>
      </c>
    </row>
    <row r="1540" spans="1:14" x14ac:dyDescent="0.25">
      <c r="A1540" t="s">
        <v>183</v>
      </c>
      <c r="B1540">
        <v>1063.3599999999999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1.24479E-2</v>
      </c>
      <c r="L1540">
        <v>0.98852200000000001</v>
      </c>
      <c r="M1540">
        <v>0</v>
      </c>
      <c r="N1540" t="s">
        <v>42</v>
      </c>
    </row>
    <row r="1541" spans="1:14" x14ac:dyDescent="0.25">
      <c r="A1541" t="s">
        <v>183</v>
      </c>
      <c r="B1541">
        <v>1066.8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1.1247200000000001E-2</v>
      </c>
      <c r="L1541">
        <v>0.98101700000000003</v>
      </c>
      <c r="M1541">
        <v>0</v>
      </c>
      <c r="N1541" t="s">
        <v>42</v>
      </c>
    </row>
    <row r="1542" spans="1:14" x14ac:dyDescent="0.25">
      <c r="A1542" t="s">
        <v>183</v>
      </c>
      <c r="B1542">
        <v>1065.08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1.10963E-2</v>
      </c>
      <c r="L1542">
        <v>0.98101899999999997</v>
      </c>
      <c r="M1542">
        <v>0</v>
      </c>
      <c r="N1542" t="s">
        <v>42</v>
      </c>
    </row>
    <row r="1543" spans="1:14" x14ac:dyDescent="0.25">
      <c r="A1543" t="s">
        <v>183</v>
      </c>
      <c r="B1543">
        <v>1049.74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1.1079E-2</v>
      </c>
      <c r="L1543">
        <v>0.98099099999999995</v>
      </c>
      <c r="M1543">
        <v>0</v>
      </c>
      <c r="N1543" t="s">
        <v>42</v>
      </c>
    </row>
    <row r="1544" spans="1:14" x14ac:dyDescent="0.25">
      <c r="A1544" t="s">
        <v>183</v>
      </c>
      <c r="B1544">
        <v>1062.8399999999999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1.4099E-2</v>
      </c>
      <c r="L1544">
        <v>0.98101899999999997</v>
      </c>
      <c r="M1544">
        <v>0</v>
      </c>
      <c r="N1544" t="s">
        <v>42</v>
      </c>
    </row>
    <row r="1545" spans="1:14" x14ac:dyDescent="0.25">
      <c r="A1545" t="s">
        <v>183</v>
      </c>
      <c r="B1545">
        <v>1044.54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1.46619E-2</v>
      </c>
      <c r="L1545">
        <v>0.98101899999999997</v>
      </c>
      <c r="M1545">
        <v>0</v>
      </c>
      <c r="N1545" t="s">
        <v>42</v>
      </c>
    </row>
    <row r="1546" spans="1:14" x14ac:dyDescent="0.25">
      <c r="A1546" t="s">
        <v>183</v>
      </c>
      <c r="B1546">
        <v>1134.5899999999999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1.4676700000000001E-2</v>
      </c>
      <c r="L1546">
        <v>0.98101899999999997</v>
      </c>
      <c r="M1546">
        <v>0</v>
      </c>
      <c r="N1546" t="s">
        <v>42</v>
      </c>
    </row>
    <row r="1547" spans="1:14" x14ac:dyDescent="0.25">
      <c r="A1547" t="s">
        <v>183</v>
      </c>
      <c r="B1547">
        <v>1107.3900000000001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1.1132599999999999E-2</v>
      </c>
      <c r="L1547">
        <v>0.98100399999999999</v>
      </c>
      <c r="M1547">
        <v>0</v>
      </c>
      <c r="N1547" t="s">
        <v>42</v>
      </c>
    </row>
    <row r="1548" spans="1:14" x14ac:dyDescent="0.25">
      <c r="A1548" t="s">
        <v>183</v>
      </c>
      <c r="B1548">
        <v>1131.93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1.08614E-2</v>
      </c>
      <c r="L1548">
        <v>0.98101799999999995</v>
      </c>
      <c r="M1548">
        <v>0</v>
      </c>
      <c r="N1548" t="s">
        <v>42</v>
      </c>
    </row>
    <row r="1549" spans="1:14" x14ac:dyDescent="0.25">
      <c r="A1549" t="s">
        <v>183</v>
      </c>
      <c r="B1549">
        <v>1099.6199999999999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1.1090300000000001E-2</v>
      </c>
      <c r="L1549">
        <v>0.98101499999999997</v>
      </c>
      <c r="M1549">
        <v>0</v>
      </c>
      <c r="N1549" t="s">
        <v>42</v>
      </c>
    </row>
    <row r="1550" spans="1:14" x14ac:dyDescent="0.25">
      <c r="A1550" t="s">
        <v>183</v>
      </c>
      <c r="B1550">
        <v>1126.08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1.1638900000000001E-2</v>
      </c>
      <c r="L1550">
        <v>0.98101899999999997</v>
      </c>
      <c r="M1550">
        <v>0</v>
      </c>
      <c r="N1550" t="s">
        <v>42</v>
      </c>
    </row>
    <row r="1551" spans="1:14" x14ac:dyDescent="0.25">
      <c r="A1551" t="s">
        <v>183</v>
      </c>
      <c r="B1551">
        <v>1084.6400000000001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1.36746E-2</v>
      </c>
      <c r="L1551">
        <v>0.98101700000000003</v>
      </c>
      <c r="M1551">
        <v>0</v>
      </c>
      <c r="N1551" t="s">
        <v>42</v>
      </c>
    </row>
    <row r="1552" spans="1:14" x14ac:dyDescent="0.25">
      <c r="A1552" t="s">
        <v>183</v>
      </c>
      <c r="B1552">
        <v>1061.77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1.1139E-2</v>
      </c>
      <c r="L1552">
        <v>0.98100399999999999</v>
      </c>
      <c r="M1552">
        <v>0</v>
      </c>
      <c r="N1552" t="s">
        <v>42</v>
      </c>
    </row>
    <row r="1553" spans="1:25" x14ac:dyDescent="0.25">
      <c r="A1553" t="s">
        <v>183</v>
      </c>
      <c r="B1553">
        <v>1082.2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1.6690699999999999E-2</v>
      </c>
      <c r="L1553">
        <v>0.98100799999999999</v>
      </c>
      <c r="M1553">
        <v>0</v>
      </c>
      <c r="N1553" t="s">
        <v>42</v>
      </c>
    </row>
    <row r="1554" spans="1:25" x14ac:dyDescent="0.25">
      <c r="A1554" t="s">
        <v>183</v>
      </c>
      <c r="B1554">
        <v>1106.8499999999999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1.1361700000000001E-2</v>
      </c>
      <c r="L1554">
        <v>0.99409800000000004</v>
      </c>
      <c r="M1554">
        <v>0</v>
      </c>
      <c r="N1554" t="s">
        <v>42</v>
      </c>
    </row>
    <row r="1555" spans="1:25" x14ac:dyDescent="0.25">
      <c r="A1555" t="s">
        <v>183</v>
      </c>
      <c r="B1555">
        <v>1081.2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1.41139E-2</v>
      </c>
      <c r="L1555">
        <v>0.995062</v>
      </c>
      <c r="M1555">
        <v>0</v>
      </c>
      <c r="N1555" t="s">
        <v>42</v>
      </c>
    </row>
    <row r="1556" spans="1:25" x14ac:dyDescent="0.25">
      <c r="A1556" t="s">
        <v>183</v>
      </c>
      <c r="B1556">
        <v>1110.5899999999999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1.09934E-2</v>
      </c>
      <c r="L1556">
        <v>0.98087000000000002</v>
      </c>
      <c r="M1556">
        <v>0</v>
      </c>
      <c r="N1556" t="s">
        <v>42</v>
      </c>
    </row>
    <row r="1557" spans="1:25" x14ac:dyDescent="0.25">
      <c r="A1557" t="s">
        <v>183</v>
      </c>
      <c r="B1557">
        <v>1103.5999999999999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1.39373E-2</v>
      </c>
      <c r="L1557">
        <v>0.99494800000000005</v>
      </c>
      <c r="M1557">
        <v>0</v>
      </c>
      <c r="N1557" t="s">
        <v>42</v>
      </c>
    </row>
    <row r="1558" spans="1:25" x14ac:dyDescent="0.25">
      <c r="A1558" t="s">
        <v>183</v>
      </c>
      <c r="B1558">
        <v>1078.2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1.08621E-2</v>
      </c>
      <c r="L1558">
        <v>0.98101899999999997</v>
      </c>
      <c r="M1558">
        <v>0</v>
      </c>
      <c r="N1558" t="s">
        <v>42</v>
      </c>
    </row>
    <row r="1559" spans="1:25" x14ac:dyDescent="0.25">
      <c r="A1559" t="s">
        <v>183</v>
      </c>
      <c r="B1559">
        <v>1081.3900000000001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1.33274E-2</v>
      </c>
      <c r="L1559">
        <v>0.98070299999999999</v>
      </c>
      <c r="M1559">
        <v>0</v>
      </c>
      <c r="N1559" t="s">
        <v>42</v>
      </c>
    </row>
    <row r="1560" spans="1:25" x14ac:dyDescent="0.25">
      <c r="A1560" t="s">
        <v>183</v>
      </c>
      <c r="B1560">
        <v>1047.46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1.09599E-2</v>
      </c>
      <c r="L1560">
        <v>0.98101400000000005</v>
      </c>
      <c r="M1560">
        <v>0</v>
      </c>
      <c r="N1560" t="s">
        <v>42</v>
      </c>
    </row>
    <row r="1561" spans="1:25" x14ac:dyDescent="0.25">
      <c r="A1561" t="s">
        <v>183</v>
      </c>
      <c r="B1561">
        <v>1048.31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1.0857500000000001E-2</v>
      </c>
      <c r="L1561">
        <v>0.98101499999999997</v>
      </c>
      <c r="M1561">
        <v>0</v>
      </c>
      <c r="N1561" t="s">
        <v>42</v>
      </c>
    </row>
    <row r="1562" spans="1:25" x14ac:dyDescent="0.25">
      <c r="A1562" t="s">
        <v>183</v>
      </c>
      <c r="B1562">
        <v>1035.29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1.2208399999999999E-2</v>
      </c>
      <c r="L1562">
        <v>0.98091099999999998</v>
      </c>
      <c r="M1562">
        <v>0</v>
      </c>
      <c r="N1562" t="s">
        <v>42</v>
      </c>
    </row>
    <row r="1563" spans="1:25" x14ac:dyDescent="0.25">
      <c r="A1563" t="s">
        <v>183</v>
      </c>
      <c r="B1563">
        <v>1037.69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1.2242599999999999E-2</v>
      </c>
      <c r="L1563">
        <v>0.98100699999999996</v>
      </c>
      <c r="M1563">
        <v>0</v>
      </c>
      <c r="N1563" t="s">
        <v>42</v>
      </c>
    </row>
    <row r="1564" spans="1:25" x14ac:dyDescent="0.25">
      <c r="A1564" t="s">
        <v>183</v>
      </c>
      <c r="B1564">
        <v>1042.06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1.21799E-2</v>
      </c>
      <c r="L1564">
        <v>0.995031</v>
      </c>
      <c r="M1564">
        <v>0</v>
      </c>
      <c r="N1564" t="s">
        <v>42</v>
      </c>
    </row>
    <row r="1565" spans="1:25" x14ac:dyDescent="0.25">
      <c r="A1565" t="s">
        <v>183</v>
      </c>
      <c r="B1565">
        <v>1059.77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1.08711E-2</v>
      </c>
      <c r="L1565">
        <v>0.98093900000000001</v>
      </c>
      <c r="M1565">
        <v>0</v>
      </c>
      <c r="N1565" t="s">
        <v>42</v>
      </c>
    </row>
    <row r="1566" spans="1:25" x14ac:dyDescent="0.25">
      <c r="A1566" t="s">
        <v>183</v>
      </c>
      <c r="B1566">
        <v>1054.96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1.08659E-2</v>
      </c>
      <c r="L1566">
        <v>0.98101899999999997</v>
      </c>
      <c r="M1566">
        <v>0</v>
      </c>
      <c r="N1566" t="s">
        <v>42</v>
      </c>
    </row>
    <row r="1567" spans="1:25" x14ac:dyDescent="0.25">
      <c r="A1567" t="s">
        <v>183</v>
      </c>
      <c r="B1567">
        <v>1036.23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1.0874999999999999E-2</v>
      </c>
      <c r="L1567">
        <v>0.98100200000000004</v>
      </c>
      <c r="M1567">
        <v>0</v>
      </c>
      <c r="N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183</v>
      </c>
      <c r="B1568">
        <v>1035.18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1.2577400000000001E-2</v>
      </c>
      <c r="L1568">
        <v>0.98101300000000002</v>
      </c>
      <c r="M1568">
        <v>0</v>
      </c>
      <c r="N1568" t="s">
        <v>42</v>
      </c>
      <c r="R1568">
        <f>AVERAGE(B1519:B1568)</f>
        <v>1062.8907999999997</v>
      </c>
      <c r="S1568">
        <f>AVERAGE(C1519:C1568)</f>
        <v>0</v>
      </c>
      <c r="U1568">
        <f>_xlfn.VAR.P(B1519:B1568)</f>
        <v>805.07761135999988</v>
      </c>
      <c r="V1568">
        <f>_xlfn.VAR.P(C1519:C1568)</f>
        <v>0</v>
      </c>
      <c r="X1568">
        <f>1.96*SQRT(U1568)/50</f>
        <v>1.1122564725458917</v>
      </c>
      <c r="Y1568">
        <f>1.96*SQRT(V1568)/50</f>
        <v>0</v>
      </c>
    </row>
    <row r="1569" spans="1:13" x14ac:dyDescent="0.25">
      <c r="A1569" t="s">
        <v>184</v>
      </c>
      <c r="B1569">
        <v>53302.432500000003</v>
      </c>
      <c r="C1569" t="s">
        <v>36</v>
      </c>
    </row>
    <row r="1570" spans="1:13" x14ac:dyDescent="0.25">
      <c r="A1570" t="s">
        <v>185</v>
      </c>
      <c r="B1570">
        <v>890.07899999999995</v>
      </c>
      <c r="C1570">
        <v>882.76199999999994</v>
      </c>
      <c r="D1570">
        <v>882.70399999999995</v>
      </c>
      <c r="E1570">
        <v>861.64599999999996</v>
      </c>
      <c r="F1570">
        <v>41.076500000000003</v>
      </c>
      <c r="G1570">
        <v>0</v>
      </c>
      <c r="H1570">
        <v>57.61</v>
      </c>
      <c r="I1570">
        <v>0</v>
      </c>
      <c r="J1570">
        <v>1.12838E-2</v>
      </c>
      <c r="K1570">
        <v>0.98101799999999995</v>
      </c>
      <c r="L1570">
        <v>0</v>
      </c>
      <c r="M1570" t="s">
        <v>42</v>
      </c>
    </row>
    <row r="1571" spans="1:13" x14ac:dyDescent="0.25">
      <c r="A1571" t="s">
        <v>185</v>
      </c>
      <c r="B1571">
        <v>895.75900000000001</v>
      </c>
      <c r="C1571">
        <v>888.36400000000003</v>
      </c>
      <c r="D1571">
        <v>888.28499999999997</v>
      </c>
      <c r="E1571">
        <v>867.13</v>
      </c>
      <c r="F1571">
        <v>41.554600000000001</v>
      </c>
      <c r="G1571">
        <v>0</v>
      </c>
      <c r="H1571">
        <v>56.860100000000003</v>
      </c>
      <c r="I1571">
        <v>0</v>
      </c>
      <c r="J1571">
        <v>1.1304099999999999E-2</v>
      </c>
      <c r="K1571">
        <v>0.98101799999999995</v>
      </c>
      <c r="L1571">
        <v>0</v>
      </c>
      <c r="M1571" t="s">
        <v>42</v>
      </c>
    </row>
    <row r="1572" spans="1:13" x14ac:dyDescent="0.25">
      <c r="A1572" t="s">
        <v>185</v>
      </c>
      <c r="B1572">
        <v>903.14300000000003</v>
      </c>
      <c r="C1572">
        <v>895.61400000000003</v>
      </c>
      <c r="D1572">
        <v>895.52800000000002</v>
      </c>
      <c r="E1572">
        <v>873.654</v>
      </c>
      <c r="F1572">
        <v>41.707099999999997</v>
      </c>
      <c r="G1572">
        <v>0</v>
      </c>
      <c r="H1572">
        <v>56.963700000000003</v>
      </c>
      <c r="I1572">
        <v>0</v>
      </c>
      <c r="J1572">
        <v>1.34754E-2</v>
      </c>
      <c r="K1572">
        <v>0.98098799999999997</v>
      </c>
      <c r="L1572">
        <v>0</v>
      </c>
      <c r="M1572" t="s">
        <v>42</v>
      </c>
    </row>
    <row r="1573" spans="1:13" x14ac:dyDescent="0.25">
      <c r="A1573" t="s">
        <v>185</v>
      </c>
      <c r="B1573">
        <v>886.79100000000005</v>
      </c>
      <c r="C1573">
        <v>879.43100000000004</v>
      </c>
      <c r="D1573">
        <v>879.36800000000005</v>
      </c>
      <c r="E1573">
        <v>858.25599999999997</v>
      </c>
      <c r="F1573">
        <v>40.943600000000004</v>
      </c>
      <c r="G1573">
        <v>0</v>
      </c>
      <c r="H1573">
        <v>57.2074</v>
      </c>
      <c r="I1573">
        <v>0</v>
      </c>
      <c r="J1573">
        <v>1.10484E-2</v>
      </c>
      <c r="K1573">
        <v>0.98101899999999997</v>
      </c>
      <c r="L1573">
        <v>0</v>
      </c>
      <c r="M1573" t="s">
        <v>42</v>
      </c>
    </row>
    <row r="1574" spans="1:13" x14ac:dyDescent="0.25">
      <c r="A1574" t="s">
        <v>185</v>
      </c>
      <c r="B1574">
        <v>907.20600000000002</v>
      </c>
      <c r="C1574">
        <v>899.87699999999995</v>
      </c>
      <c r="D1574">
        <v>899.77099999999996</v>
      </c>
      <c r="E1574">
        <v>878.39499999999998</v>
      </c>
      <c r="F1574">
        <v>42.387500000000003</v>
      </c>
      <c r="G1574">
        <v>0</v>
      </c>
      <c r="H1574">
        <v>57.826799999999999</v>
      </c>
      <c r="I1574">
        <v>0</v>
      </c>
      <c r="J1574">
        <v>1.2618799999999999E-2</v>
      </c>
      <c r="K1574">
        <v>0.98101899999999997</v>
      </c>
      <c r="L1574">
        <v>0</v>
      </c>
      <c r="M1574" t="s">
        <v>42</v>
      </c>
    </row>
    <row r="1575" spans="1:13" x14ac:dyDescent="0.25">
      <c r="A1575" t="s">
        <v>185</v>
      </c>
      <c r="B1575">
        <v>887.05700000000002</v>
      </c>
      <c r="C1575">
        <v>879.68100000000004</v>
      </c>
      <c r="D1575">
        <v>879.62400000000002</v>
      </c>
      <c r="E1575">
        <v>858.69600000000003</v>
      </c>
      <c r="F1575">
        <v>40.311900000000001</v>
      </c>
      <c r="G1575">
        <v>0</v>
      </c>
      <c r="H1575">
        <v>57.132399999999997</v>
      </c>
      <c r="I1575">
        <v>0</v>
      </c>
      <c r="J1575">
        <v>1.11711E-2</v>
      </c>
      <c r="K1575">
        <v>0.98098099999999999</v>
      </c>
      <c r="L1575">
        <v>0</v>
      </c>
      <c r="M1575" t="s">
        <v>42</v>
      </c>
    </row>
    <row r="1576" spans="1:13" x14ac:dyDescent="0.25">
      <c r="A1576" t="s">
        <v>185</v>
      </c>
      <c r="B1576">
        <v>887.00699999999995</v>
      </c>
      <c r="C1576">
        <v>879.62099999999998</v>
      </c>
      <c r="D1576">
        <v>879.54600000000005</v>
      </c>
      <c r="E1576">
        <v>858.40499999999997</v>
      </c>
      <c r="F1576">
        <v>41.116300000000003</v>
      </c>
      <c r="G1576">
        <v>0</v>
      </c>
      <c r="H1576">
        <v>56.7836</v>
      </c>
      <c r="I1576">
        <v>0</v>
      </c>
      <c r="J1576">
        <v>1.09327E-2</v>
      </c>
      <c r="K1576">
        <v>0.98089800000000005</v>
      </c>
      <c r="L1576">
        <v>0</v>
      </c>
      <c r="M1576" t="s">
        <v>42</v>
      </c>
    </row>
    <row r="1577" spans="1:13" x14ac:dyDescent="0.25">
      <c r="A1577" t="s">
        <v>185</v>
      </c>
      <c r="B1577">
        <v>909.56600000000003</v>
      </c>
      <c r="C1577">
        <v>901.57500000000005</v>
      </c>
      <c r="D1577">
        <v>901.495</v>
      </c>
      <c r="E1577">
        <v>879.95</v>
      </c>
      <c r="F1577">
        <v>42.0518</v>
      </c>
      <c r="G1577">
        <v>0</v>
      </c>
      <c r="H1577">
        <v>57.895800000000001</v>
      </c>
      <c r="I1577">
        <v>0</v>
      </c>
      <c r="J1577">
        <v>1.0958000000000001E-2</v>
      </c>
      <c r="K1577">
        <v>0.98253000000000001</v>
      </c>
      <c r="L1577">
        <v>0</v>
      </c>
      <c r="M1577" t="s">
        <v>42</v>
      </c>
    </row>
    <row r="1578" spans="1:13" x14ac:dyDescent="0.25">
      <c r="A1578" t="s">
        <v>185</v>
      </c>
      <c r="B1578">
        <v>908.26099999999997</v>
      </c>
      <c r="C1578">
        <v>900.46100000000001</v>
      </c>
      <c r="D1578">
        <v>900.38800000000003</v>
      </c>
      <c r="E1578">
        <v>878.84199999999998</v>
      </c>
      <c r="F1578">
        <v>41.972999999999999</v>
      </c>
      <c r="G1578">
        <v>0</v>
      </c>
      <c r="H1578">
        <v>57.960299999999997</v>
      </c>
      <c r="I1578">
        <v>0</v>
      </c>
      <c r="J1578">
        <v>1.0888999999999999E-2</v>
      </c>
      <c r="K1578">
        <v>0.98099000000000003</v>
      </c>
      <c r="L1578">
        <v>0</v>
      </c>
      <c r="M1578" t="s">
        <v>42</v>
      </c>
    </row>
    <row r="1579" spans="1:13" x14ac:dyDescent="0.25">
      <c r="A1579" t="s">
        <v>185</v>
      </c>
      <c r="B1579">
        <v>900.87199999999996</v>
      </c>
      <c r="C1579">
        <v>893.28700000000003</v>
      </c>
      <c r="D1579">
        <v>893.22299999999996</v>
      </c>
      <c r="E1579">
        <v>871.803</v>
      </c>
      <c r="F1579">
        <v>41.367199999999997</v>
      </c>
      <c r="G1579">
        <v>0</v>
      </c>
      <c r="H1579">
        <v>57.6511</v>
      </c>
      <c r="I1579">
        <v>0</v>
      </c>
      <c r="J1579">
        <v>1.14482E-2</v>
      </c>
      <c r="K1579">
        <v>0.98101799999999995</v>
      </c>
      <c r="L1579">
        <v>0</v>
      </c>
      <c r="M1579" t="s">
        <v>42</v>
      </c>
    </row>
    <row r="1580" spans="1:13" x14ac:dyDescent="0.25">
      <c r="A1580" t="s">
        <v>185</v>
      </c>
      <c r="B1580">
        <v>903.66099999999994</v>
      </c>
      <c r="C1580">
        <v>895.89</v>
      </c>
      <c r="D1580">
        <v>895.82500000000005</v>
      </c>
      <c r="E1580">
        <v>874.34100000000001</v>
      </c>
      <c r="F1580">
        <v>41.953200000000002</v>
      </c>
      <c r="G1580">
        <v>0</v>
      </c>
      <c r="H1580">
        <v>57.7911</v>
      </c>
      <c r="I1580">
        <v>0</v>
      </c>
      <c r="J1580">
        <v>1.41847E-2</v>
      </c>
      <c r="K1580">
        <v>0.98100799999999999</v>
      </c>
      <c r="L1580">
        <v>0</v>
      </c>
      <c r="M1580" t="s">
        <v>42</v>
      </c>
    </row>
    <row r="1581" spans="1:13" x14ac:dyDescent="0.25">
      <c r="A1581" t="s">
        <v>185</v>
      </c>
      <c r="B1581">
        <v>900.44799999999998</v>
      </c>
      <c r="C1581">
        <v>892.39099999999996</v>
      </c>
      <c r="D1581">
        <v>892.32500000000005</v>
      </c>
      <c r="E1581">
        <v>870.89800000000002</v>
      </c>
      <c r="F1581">
        <v>41.609299999999998</v>
      </c>
      <c r="G1581">
        <v>0</v>
      </c>
      <c r="H1581">
        <v>57.495699999999999</v>
      </c>
      <c r="I1581">
        <v>0</v>
      </c>
      <c r="J1581">
        <v>1.08573E-2</v>
      </c>
      <c r="K1581">
        <v>0.98101700000000003</v>
      </c>
      <c r="L1581">
        <v>0</v>
      </c>
      <c r="M1581" t="s">
        <v>42</v>
      </c>
    </row>
    <row r="1582" spans="1:13" x14ac:dyDescent="0.25">
      <c r="A1582" t="s">
        <v>185</v>
      </c>
      <c r="B1582">
        <v>917.40499999999997</v>
      </c>
      <c r="C1582">
        <v>909.76499999999999</v>
      </c>
      <c r="D1582">
        <v>909.69299999999998</v>
      </c>
      <c r="E1582">
        <v>887.67600000000004</v>
      </c>
      <c r="F1582">
        <v>42.496699999999997</v>
      </c>
      <c r="G1582">
        <v>0</v>
      </c>
      <c r="H1582">
        <v>58.492199999999997</v>
      </c>
      <c r="I1582">
        <v>0</v>
      </c>
      <c r="J1582">
        <v>1.71836E-2</v>
      </c>
      <c r="K1582">
        <v>0.98101400000000005</v>
      </c>
      <c r="L1582">
        <v>0</v>
      </c>
      <c r="M1582" t="s">
        <v>42</v>
      </c>
    </row>
    <row r="1583" spans="1:13" x14ac:dyDescent="0.25">
      <c r="A1583" t="s">
        <v>185</v>
      </c>
      <c r="B1583">
        <v>915.84199999999998</v>
      </c>
      <c r="C1583">
        <v>908.09</v>
      </c>
      <c r="D1583">
        <v>907.98900000000003</v>
      </c>
      <c r="E1583">
        <v>886.03800000000001</v>
      </c>
      <c r="F1583">
        <v>43.011000000000003</v>
      </c>
      <c r="G1583">
        <v>0</v>
      </c>
      <c r="H1583">
        <v>58.244100000000003</v>
      </c>
      <c r="I1583">
        <v>0</v>
      </c>
      <c r="J1583">
        <v>1.10846E-2</v>
      </c>
      <c r="K1583">
        <v>0.99170499999999995</v>
      </c>
      <c r="L1583">
        <v>0</v>
      </c>
      <c r="M1583" t="s">
        <v>42</v>
      </c>
    </row>
    <row r="1584" spans="1:13" x14ac:dyDescent="0.25">
      <c r="A1584" t="s">
        <v>185</v>
      </c>
      <c r="B1584">
        <v>901.88099999999997</v>
      </c>
      <c r="C1584">
        <v>894.07799999999997</v>
      </c>
      <c r="D1584">
        <v>894.02700000000004</v>
      </c>
      <c r="E1584">
        <v>872.80399999999997</v>
      </c>
      <c r="F1584">
        <v>41.193399999999997</v>
      </c>
      <c r="G1584">
        <v>0</v>
      </c>
      <c r="H1584">
        <v>57.473700000000001</v>
      </c>
      <c r="I1584">
        <v>0</v>
      </c>
      <c r="J1584">
        <v>1.11612E-2</v>
      </c>
      <c r="K1584">
        <v>0.98100500000000002</v>
      </c>
      <c r="L1584">
        <v>0</v>
      </c>
      <c r="M1584" t="s">
        <v>42</v>
      </c>
    </row>
    <row r="1585" spans="1:13" x14ac:dyDescent="0.25">
      <c r="A1585" t="s">
        <v>185</v>
      </c>
      <c r="B1585">
        <v>898.58900000000006</v>
      </c>
      <c r="C1585">
        <v>890.49199999999996</v>
      </c>
      <c r="D1585">
        <v>890.43700000000001</v>
      </c>
      <c r="E1585">
        <v>869.08900000000006</v>
      </c>
      <c r="F1585">
        <v>41.3812</v>
      </c>
      <c r="G1585">
        <v>0</v>
      </c>
      <c r="H1585">
        <v>57.254399999999997</v>
      </c>
      <c r="I1585">
        <v>0</v>
      </c>
      <c r="J1585">
        <v>1.0895200000000001E-2</v>
      </c>
      <c r="K1585">
        <v>0.98101899999999997</v>
      </c>
      <c r="L1585">
        <v>0</v>
      </c>
      <c r="M1585" t="s">
        <v>42</v>
      </c>
    </row>
    <row r="1586" spans="1:13" x14ac:dyDescent="0.25">
      <c r="A1586" t="s">
        <v>185</v>
      </c>
      <c r="B1586">
        <v>897.66600000000005</v>
      </c>
      <c r="C1586">
        <v>889.88900000000001</v>
      </c>
      <c r="D1586">
        <v>889.83799999999997</v>
      </c>
      <c r="E1586">
        <v>868.726</v>
      </c>
      <c r="F1586">
        <v>40.8611</v>
      </c>
      <c r="G1586">
        <v>0</v>
      </c>
      <c r="H1586">
        <v>57.96</v>
      </c>
      <c r="I1586">
        <v>0</v>
      </c>
      <c r="J1586">
        <v>1.1998E-2</v>
      </c>
      <c r="K1586">
        <v>0.980993</v>
      </c>
      <c r="L1586">
        <v>0</v>
      </c>
      <c r="M1586" t="s">
        <v>42</v>
      </c>
    </row>
    <row r="1587" spans="1:13" x14ac:dyDescent="0.25">
      <c r="A1587" t="s">
        <v>185</v>
      </c>
      <c r="B1587">
        <v>885.71299999999997</v>
      </c>
      <c r="C1587">
        <v>877.9</v>
      </c>
      <c r="D1587">
        <v>877.85</v>
      </c>
      <c r="E1587">
        <v>856.20100000000002</v>
      </c>
      <c r="F1587">
        <v>39.966900000000003</v>
      </c>
      <c r="G1587">
        <v>0</v>
      </c>
      <c r="H1587">
        <v>56.1126</v>
      </c>
      <c r="I1587">
        <v>0</v>
      </c>
      <c r="J1587">
        <v>1.08807E-2</v>
      </c>
      <c r="K1587">
        <v>0.98098799999999997</v>
      </c>
      <c r="L1587">
        <v>0</v>
      </c>
      <c r="M1587" t="s">
        <v>42</v>
      </c>
    </row>
    <row r="1588" spans="1:13" x14ac:dyDescent="0.25">
      <c r="A1588" t="s">
        <v>185</v>
      </c>
      <c r="B1588">
        <v>899.92499999999995</v>
      </c>
      <c r="C1588">
        <v>891.94500000000005</v>
      </c>
      <c r="D1588">
        <v>891.87800000000004</v>
      </c>
      <c r="E1588">
        <v>870.404</v>
      </c>
      <c r="F1588">
        <v>41.4253</v>
      </c>
      <c r="G1588">
        <v>0</v>
      </c>
      <c r="H1588">
        <v>57.3461</v>
      </c>
      <c r="I1588">
        <v>0</v>
      </c>
      <c r="J1588">
        <v>1.3968700000000001E-2</v>
      </c>
      <c r="K1588">
        <v>0.980935</v>
      </c>
      <c r="L1588">
        <v>0</v>
      </c>
      <c r="M1588" t="s">
        <v>42</v>
      </c>
    </row>
    <row r="1589" spans="1:13" x14ac:dyDescent="0.25">
      <c r="A1589" t="s">
        <v>185</v>
      </c>
      <c r="B1589">
        <v>889.875</v>
      </c>
      <c r="C1589">
        <v>881.88800000000003</v>
      </c>
      <c r="D1589">
        <v>881.83900000000006</v>
      </c>
      <c r="E1589">
        <v>860.83299999999997</v>
      </c>
      <c r="F1589">
        <v>40.533799999999999</v>
      </c>
      <c r="G1589">
        <v>0</v>
      </c>
      <c r="H1589">
        <v>56.932299999999998</v>
      </c>
      <c r="I1589">
        <v>0</v>
      </c>
      <c r="J1589">
        <v>1.09418E-2</v>
      </c>
      <c r="K1589">
        <v>0.98031299999999999</v>
      </c>
      <c r="L1589">
        <v>0</v>
      </c>
      <c r="M1589" t="s">
        <v>42</v>
      </c>
    </row>
    <row r="1590" spans="1:13" x14ac:dyDescent="0.25">
      <c r="A1590" t="s">
        <v>185</v>
      </c>
      <c r="B1590">
        <v>887.49099999999999</v>
      </c>
      <c r="C1590">
        <v>879.75400000000002</v>
      </c>
      <c r="D1590">
        <v>879.69799999999998</v>
      </c>
      <c r="E1590">
        <v>858.72400000000005</v>
      </c>
      <c r="F1590">
        <v>40.656700000000001</v>
      </c>
      <c r="G1590">
        <v>0</v>
      </c>
      <c r="H1590">
        <v>56.789900000000003</v>
      </c>
      <c r="I1590">
        <v>0</v>
      </c>
      <c r="J1590">
        <v>1.0856899999999999E-2</v>
      </c>
      <c r="K1590">
        <v>0.98100200000000004</v>
      </c>
      <c r="L1590">
        <v>0</v>
      </c>
      <c r="M1590" t="s">
        <v>42</v>
      </c>
    </row>
    <row r="1591" spans="1:13" x14ac:dyDescent="0.25">
      <c r="A1591" t="s">
        <v>185</v>
      </c>
      <c r="B1591">
        <v>888.51900000000001</v>
      </c>
      <c r="C1591">
        <v>880.93</v>
      </c>
      <c r="D1591">
        <v>880.88</v>
      </c>
      <c r="E1591">
        <v>859.91600000000005</v>
      </c>
      <c r="F1591">
        <v>40.768500000000003</v>
      </c>
      <c r="G1591">
        <v>0</v>
      </c>
      <c r="H1591">
        <v>56.142400000000002</v>
      </c>
      <c r="I1591">
        <v>0</v>
      </c>
      <c r="J1591">
        <v>1.0933699999999999E-2</v>
      </c>
      <c r="K1591">
        <v>0.98100500000000002</v>
      </c>
      <c r="L1591">
        <v>0</v>
      </c>
      <c r="M1591" t="s">
        <v>42</v>
      </c>
    </row>
    <row r="1592" spans="1:13" x14ac:dyDescent="0.25">
      <c r="A1592" t="s">
        <v>185</v>
      </c>
      <c r="B1592">
        <v>889.58900000000006</v>
      </c>
      <c r="C1592">
        <v>881.83799999999997</v>
      </c>
      <c r="D1592">
        <v>881.78800000000001</v>
      </c>
      <c r="E1592">
        <v>860.78800000000001</v>
      </c>
      <c r="F1592">
        <v>40.584400000000002</v>
      </c>
      <c r="G1592">
        <v>0</v>
      </c>
      <c r="H1592">
        <v>57.4833</v>
      </c>
      <c r="I1592">
        <v>0</v>
      </c>
      <c r="J1592">
        <v>1.8463400000000001E-2</v>
      </c>
      <c r="K1592">
        <v>0.98079000000000005</v>
      </c>
      <c r="L1592">
        <v>0</v>
      </c>
      <c r="M1592" t="s">
        <v>42</v>
      </c>
    </row>
    <row r="1593" spans="1:13" x14ac:dyDescent="0.25">
      <c r="A1593" t="s">
        <v>185</v>
      </c>
      <c r="B1593">
        <v>888.64599999999996</v>
      </c>
      <c r="C1593">
        <v>880.67499999999995</v>
      </c>
      <c r="D1593">
        <v>880.625</v>
      </c>
      <c r="E1593">
        <v>859.53499999999997</v>
      </c>
      <c r="F1593">
        <v>40.447000000000003</v>
      </c>
      <c r="G1593">
        <v>0</v>
      </c>
      <c r="H1593">
        <v>56.628500000000003</v>
      </c>
      <c r="I1593">
        <v>0</v>
      </c>
      <c r="J1593">
        <v>1.6015700000000001E-2</v>
      </c>
      <c r="K1593">
        <v>0.98204599999999997</v>
      </c>
      <c r="L1593">
        <v>0</v>
      </c>
      <c r="M1593" t="s">
        <v>42</v>
      </c>
    </row>
    <row r="1594" spans="1:13" x14ac:dyDescent="0.25">
      <c r="A1594" t="s">
        <v>185</v>
      </c>
      <c r="B1594">
        <v>891.03099999999995</v>
      </c>
      <c r="C1594">
        <v>883.28899999999999</v>
      </c>
      <c r="D1594">
        <v>883.23199999999997</v>
      </c>
      <c r="E1594">
        <v>861.95299999999997</v>
      </c>
      <c r="F1594">
        <v>40.7256</v>
      </c>
      <c r="G1594">
        <v>0</v>
      </c>
      <c r="H1594">
        <v>56.958500000000001</v>
      </c>
      <c r="I1594">
        <v>0</v>
      </c>
      <c r="J1594">
        <v>2.9037799999999999E-2</v>
      </c>
      <c r="K1594">
        <v>0.98101700000000003</v>
      </c>
      <c r="L1594">
        <v>0</v>
      </c>
      <c r="M1594" t="s">
        <v>42</v>
      </c>
    </row>
    <row r="1595" spans="1:13" x14ac:dyDescent="0.25">
      <c r="A1595" t="s">
        <v>185</v>
      </c>
      <c r="B1595">
        <v>913.82299999999998</v>
      </c>
      <c r="C1595">
        <v>905.71900000000005</v>
      </c>
      <c r="D1595">
        <v>905.63099999999997</v>
      </c>
      <c r="E1595">
        <v>883.86199999999997</v>
      </c>
      <c r="F1595">
        <v>42.183900000000001</v>
      </c>
      <c r="G1595">
        <v>0</v>
      </c>
      <c r="H1595">
        <v>57.701900000000002</v>
      </c>
      <c r="I1595">
        <v>0</v>
      </c>
      <c r="J1595">
        <v>1.64733E-2</v>
      </c>
      <c r="K1595">
        <v>0.98099499999999995</v>
      </c>
      <c r="L1595">
        <v>0</v>
      </c>
      <c r="M1595" t="s">
        <v>42</v>
      </c>
    </row>
    <row r="1596" spans="1:13" x14ac:dyDescent="0.25">
      <c r="A1596" t="s">
        <v>185</v>
      </c>
      <c r="B1596">
        <v>900.05600000000004</v>
      </c>
      <c r="C1596">
        <v>892.00099999999998</v>
      </c>
      <c r="D1596">
        <v>891.94799999999998</v>
      </c>
      <c r="E1596">
        <v>870.65499999999997</v>
      </c>
      <c r="F1596">
        <v>41.3003</v>
      </c>
      <c r="G1596">
        <v>0</v>
      </c>
      <c r="H1596">
        <v>56.878100000000003</v>
      </c>
      <c r="I1596">
        <v>0</v>
      </c>
      <c r="J1596">
        <v>1.1280200000000001E-2</v>
      </c>
      <c r="K1596">
        <v>0.98101700000000003</v>
      </c>
      <c r="L1596">
        <v>0</v>
      </c>
      <c r="M1596" t="s">
        <v>42</v>
      </c>
    </row>
    <row r="1597" spans="1:13" x14ac:dyDescent="0.25">
      <c r="A1597" t="s">
        <v>185</v>
      </c>
      <c r="B1597">
        <v>906.96799999999996</v>
      </c>
      <c r="C1597">
        <v>899.20500000000004</v>
      </c>
      <c r="D1597">
        <v>899.11900000000003</v>
      </c>
      <c r="E1597">
        <v>877.63</v>
      </c>
      <c r="F1597">
        <v>42.221600000000002</v>
      </c>
      <c r="G1597">
        <v>0</v>
      </c>
      <c r="H1597">
        <v>57.493699999999997</v>
      </c>
      <c r="I1597">
        <v>0</v>
      </c>
      <c r="J1597">
        <v>1.1169500000000001E-2</v>
      </c>
      <c r="K1597">
        <v>0.98101899999999997</v>
      </c>
      <c r="L1597">
        <v>0</v>
      </c>
      <c r="M1597" t="s">
        <v>42</v>
      </c>
    </row>
    <row r="1598" spans="1:13" x14ac:dyDescent="0.25">
      <c r="A1598" t="s">
        <v>185</v>
      </c>
      <c r="B1598">
        <v>904.93100000000004</v>
      </c>
      <c r="C1598">
        <v>897.40800000000002</v>
      </c>
      <c r="D1598">
        <v>897.34100000000001</v>
      </c>
      <c r="E1598">
        <v>875.97900000000004</v>
      </c>
      <c r="F1598">
        <v>41.8294</v>
      </c>
      <c r="G1598">
        <v>0</v>
      </c>
      <c r="H1598">
        <v>57.380200000000002</v>
      </c>
      <c r="I1598">
        <v>0</v>
      </c>
      <c r="J1598">
        <v>1.5101399999999999E-2</v>
      </c>
      <c r="K1598">
        <v>0.98099400000000003</v>
      </c>
      <c r="L1598">
        <v>0</v>
      </c>
      <c r="M1598" t="s">
        <v>42</v>
      </c>
    </row>
    <row r="1599" spans="1:13" x14ac:dyDescent="0.25">
      <c r="A1599" t="s">
        <v>185</v>
      </c>
      <c r="B1599">
        <v>901.84500000000003</v>
      </c>
      <c r="C1599">
        <v>894.01099999999997</v>
      </c>
      <c r="D1599">
        <v>893.95299999999997</v>
      </c>
      <c r="E1599">
        <v>872.69500000000005</v>
      </c>
      <c r="F1599">
        <v>41.3155</v>
      </c>
      <c r="G1599">
        <v>0</v>
      </c>
      <c r="H1599">
        <v>57.298999999999999</v>
      </c>
      <c r="I1599">
        <v>0</v>
      </c>
      <c r="J1599">
        <v>1.24504E-2</v>
      </c>
      <c r="K1599">
        <v>0.98099800000000004</v>
      </c>
      <c r="L1599">
        <v>0</v>
      </c>
      <c r="M1599" t="s">
        <v>42</v>
      </c>
    </row>
    <row r="1600" spans="1:13" x14ac:dyDescent="0.25">
      <c r="A1600" t="s">
        <v>185</v>
      </c>
      <c r="B1600">
        <v>898.06</v>
      </c>
      <c r="C1600">
        <v>890.11500000000001</v>
      </c>
      <c r="D1600">
        <v>890.04</v>
      </c>
      <c r="E1600">
        <v>868.63</v>
      </c>
      <c r="F1600">
        <v>42.404800000000002</v>
      </c>
      <c r="G1600">
        <v>0</v>
      </c>
      <c r="H1600">
        <v>57.0413</v>
      </c>
      <c r="I1600">
        <v>0</v>
      </c>
      <c r="J1600">
        <v>1.10697E-2</v>
      </c>
      <c r="K1600">
        <v>0.98101700000000003</v>
      </c>
      <c r="L1600">
        <v>0</v>
      </c>
      <c r="M1600" t="s">
        <v>42</v>
      </c>
    </row>
    <row r="1601" spans="1:13" x14ac:dyDescent="0.25">
      <c r="A1601" t="s">
        <v>185</v>
      </c>
      <c r="B1601">
        <v>903.16600000000005</v>
      </c>
      <c r="C1601">
        <v>895.08699999999999</v>
      </c>
      <c r="D1601">
        <v>895.01199999999994</v>
      </c>
      <c r="E1601">
        <v>873.45699999999999</v>
      </c>
      <c r="F1601">
        <v>42.274700000000003</v>
      </c>
      <c r="G1601">
        <v>0</v>
      </c>
      <c r="H1601">
        <v>57.303100000000001</v>
      </c>
      <c r="I1601">
        <v>0</v>
      </c>
      <c r="J1601">
        <v>1.12871E-2</v>
      </c>
      <c r="K1601">
        <v>0.98101799999999995</v>
      </c>
      <c r="L1601">
        <v>0</v>
      </c>
      <c r="M1601" t="s">
        <v>42</v>
      </c>
    </row>
    <row r="1602" spans="1:13" x14ac:dyDescent="0.25">
      <c r="A1602" t="s">
        <v>185</v>
      </c>
      <c r="B1602">
        <v>894.44299999999998</v>
      </c>
      <c r="C1602">
        <v>886.62099999999998</v>
      </c>
      <c r="D1602">
        <v>886.55499999999995</v>
      </c>
      <c r="E1602">
        <v>865.19100000000003</v>
      </c>
      <c r="F1602">
        <v>41.625599999999999</v>
      </c>
      <c r="G1602">
        <v>0</v>
      </c>
      <c r="H1602">
        <v>57.739800000000002</v>
      </c>
      <c r="I1602">
        <v>0</v>
      </c>
      <c r="J1602">
        <v>1.13851E-2</v>
      </c>
      <c r="K1602">
        <v>0.98101000000000005</v>
      </c>
      <c r="L1602">
        <v>0</v>
      </c>
      <c r="M1602" t="s">
        <v>42</v>
      </c>
    </row>
    <row r="1603" spans="1:13" x14ac:dyDescent="0.25">
      <c r="A1603" t="s">
        <v>185</v>
      </c>
      <c r="B1603">
        <v>891.80200000000002</v>
      </c>
      <c r="C1603">
        <v>883.79600000000005</v>
      </c>
      <c r="D1603">
        <v>883.74</v>
      </c>
      <c r="E1603">
        <v>862.42</v>
      </c>
      <c r="F1603">
        <v>40.924999999999997</v>
      </c>
      <c r="G1603">
        <v>0</v>
      </c>
      <c r="H1603">
        <v>57.4422</v>
      </c>
      <c r="I1603">
        <v>0</v>
      </c>
      <c r="J1603">
        <v>1.08583E-2</v>
      </c>
      <c r="K1603">
        <v>0.99482999999999999</v>
      </c>
      <c r="L1603">
        <v>0</v>
      </c>
      <c r="M1603" t="s">
        <v>42</v>
      </c>
    </row>
    <row r="1604" spans="1:13" x14ac:dyDescent="0.25">
      <c r="A1604" t="s">
        <v>185</v>
      </c>
      <c r="B1604">
        <v>895.63199999999995</v>
      </c>
      <c r="C1604">
        <v>887.76300000000003</v>
      </c>
      <c r="D1604">
        <v>887.70799999999997</v>
      </c>
      <c r="E1604">
        <v>866.53099999999995</v>
      </c>
      <c r="F1604">
        <v>40.990499999999997</v>
      </c>
      <c r="G1604">
        <v>0</v>
      </c>
      <c r="H1604">
        <v>57.545000000000002</v>
      </c>
      <c r="I1604">
        <v>0</v>
      </c>
      <c r="J1604">
        <v>1.33838E-2</v>
      </c>
      <c r="K1604">
        <v>0.98101499999999997</v>
      </c>
      <c r="L1604">
        <v>0</v>
      </c>
      <c r="M1604" t="s">
        <v>42</v>
      </c>
    </row>
    <row r="1605" spans="1:13" x14ac:dyDescent="0.25">
      <c r="A1605" t="s">
        <v>185</v>
      </c>
      <c r="B1605">
        <v>887.39099999999996</v>
      </c>
      <c r="C1605">
        <v>879.47900000000004</v>
      </c>
      <c r="D1605">
        <v>879.43</v>
      </c>
      <c r="E1605">
        <v>858.37599999999998</v>
      </c>
      <c r="F1605">
        <v>40.609499999999997</v>
      </c>
      <c r="G1605">
        <v>0</v>
      </c>
      <c r="H1605">
        <v>57.3125</v>
      </c>
      <c r="I1605">
        <v>0</v>
      </c>
      <c r="J1605">
        <v>1.08684E-2</v>
      </c>
      <c r="K1605">
        <v>0.98101700000000003</v>
      </c>
      <c r="L1605">
        <v>0</v>
      </c>
      <c r="M1605" t="s">
        <v>42</v>
      </c>
    </row>
    <row r="1606" spans="1:13" x14ac:dyDescent="0.25">
      <c r="A1606" t="s">
        <v>185</v>
      </c>
      <c r="B1606">
        <v>879.86300000000006</v>
      </c>
      <c r="C1606">
        <v>872.05899999999997</v>
      </c>
      <c r="D1606">
        <v>872.01800000000003</v>
      </c>
      <c r="E1606">
        <v>850.49300000000005</v>
      </c>
      <c r="F1606">
        <v>39.833100000000002</v>
      </c>
      <c r="G1606">
        <v>0</v>
      </c>
      <c r="H1606">
        <v>56.779699999999998</v>
      </c>
      <c r="I1606">
        <v>0</v>
      </c>
      <c r="J1606">
        <v>1.2452599999999999E-2</v>
      </c>
      <c r="K1606">
        <v>0.981016</v>
      </c>
      <c r="L1606">
        <v>0</v>
      </c>
      <c r="M1606" t="s">
        <v>42</v>
      </c>
    </row>
    <row r="1607" spans="1:13" x14ac:dyDescent="0.25">
      <c r="A1607" t="s">
        <v>185</v>
      </c>
      <c r="B1607">
        <v>890.21799999999996</v>
      </c>
      <c r="C1607">
        <v>882.86900000000003</v>
      </c>
      <c r="D1607">
        <v>882.82100000000003</v>
      </c>
      <c r="E1607">
        <v>861.25300000000004</v>
      </c>
      <c r="F1607">
        <v>40.5242</v>
      </c>
      <c r="G1607">
        <v>0</v>
      </c>
      <c r="H1607">
        <v>57.101999999999997</v>
      </c>
      <c r="I1607">
        <v>0</v>
      </c>
      <c r="J1607">
        <v>1.119E-2</v>
      </c>
      <c r="K1607">
        <v>0.98101899999999997</v>
      </c>
      <c r="L1607">
        <v>0</v>
      </c>
      <c r="M1607" t="s">
        <v>42</v>
      </c>
    </row>
    <row r="1608" spans="1:13" x14ac:dyDescent="0.25">
      <c r="A1608" t="s">
        <v>185</v>
      </c>
      <c r="B1608">
        <v>896.98099999999999</v>
      </c>
      <c r="C1608">
        <v>889.12300000000005</v>
      </c>
      <c r="D1608">
        <v>889.06399999999996</v>
      </c>
      <c r="E1608">
        <v>867.95500000000004</v>
      </c>
      <c r="F1608">
        <v>41.220599999999997</v>
      </c>
      <c r="G1608">
        <v>0</v>
      </c>
      <c r="H1608">
        <v>57.179600000000001</v>
      </c>
      <c r="I1608">
        <v>0</v>
      </c>
      <c r="J1608">
        <v>1.10288E-2</v>
      </c>
      <c r="K1608">
        <v>0.981016</v>
      </c>
      <c r="L1608">
        <v>0</v>
      </c>
      <c r="M1608" t="s">
        <v>42</v>
      </c>
    </row>
    <row r="1609" spans="1:13" x14ac:dyDescent="0.25">
      <c r="A1609" t="s">
        <v>185</v>
      </c>
      <c r="B1609">
        <v>884.68</v>
      </c>
      <c r="C1609">
        <v>877.29899999999998</v>
      </c>
      <c r="D1609">
        <v>877.24800000000005</v>
      </c>
      <c r="E1609">
        <v>856.22</v>
      </c>
      <c r="F1609">
        <v>40.526000000000003</v>
      </c>
      <c r="G1609">
        <v>0</v>
      </c>
      <c r="H1609">
        <v>56.925199999999997</v>
      </c>
      <c r="I1609">
        <v>0</v>
      </c>
      <c r="J1609">
        <v>1.1905600000000001E-2</v>
      </c>
      <c r="K1609">
        <v>0.98101499999999997</v>
      </c>
      <c r="L1609">
        <v>0</v>
      </c>
      <c r="M1609" t="s">
        <v>42</v>
      </c>
    </row>
    <row r="1610" spans="1:13" x14ac:dyDescent="0.25">
      <c r="A1610" t="s">
        <v>185</v>
      </c>
      <c r="B1610">
        <v>894.32799999999997</v>
      </c>
      <c r="C1610">
        <v>887.03399999999999</v>
      </c>
      <c r="D1610">
        <v>886.97699999999998</v>
      </c>
      <c r="E1610">
        <v>865.74800000000005</v>
      </c>
      <c r="F1610">
        <v>41.293500000000002</v>
      </c>
      <c r="G1610">
        <v>0</v>
      </c>
      <c r="H1610">
        <v>57.031500000000001</v>
      </c>
      <c r="I1610">
        <v>0</v>
      </c>
      <c r="J1610">
        <v>1.14687E-2</v>
      </c>
      <c r="K1610">
        <v>0.98728800000000005</v>
      </c>
      <c r="L1610">
        <v>0</v>
      </c>
      <c r="M1610" t="s">
        <v>42</v>
      </c>
    </row>
    <row r="1611" spans="1:13" x14ac:dyDescent="0.25">
      <c r="A1611" t="s">
        <v>185</v>
      </c>
      <c r="B1611">
        <v>892.601</v>
      </c>
      <c r="C1611">
        <v>884.86300000000006</v>
      </c>
      <c r="D1611">
        <v>884.81</v>
      </c>
      <c r="E1611">
        <v>863.69399999999996</v>
      </c>
      <c r="F1611">
        <v>40.607700000000001</v>
      </c>
      <c r="G1611">
        <v>0</v>
      </c>
      <c r="H1611">
        <v>57.079599999999999</v>
      </c>
      <c r="I1611">
        <v>0</v>
      </c>
      <c r="J1611">
        <v>1.0858E-2</v>
      </c>
      <c r="K1611">
        <v>0.98541800000000002</v>
      </c>
      <c r="L1611">
        <v>0</v>
      </c>
      <c r="M1611" t="s">
        <v>42</v>
      </c>
    </row>
    <row r="1612" spans="1:13" x14ac:dyDescent="0.25">
      <c r="A1612" t="s">
        <v>185</v>
      </c>
      <c r="B1612">
        <v>889.51400000000001</v>
      </c>
      <c r="C1612">
        <v>881.70799999999997</v>
      </c>
      <c r="D1612">
        <v>881.65300000000002</v>
      </c>
      <c r="E1612">
        <v>860.505</v>
      </c>
      <c r="F1612">
        <v>41.206200000000003</v>
      </c>
      <c r="G1612">
        <v>0</v>
      </c>
      <c r="H1612">
        <v>57.522100000000002</v>
      </c>
      <c r="I1612">
        <v>0</v>
      </c>
      <c r="J1612">
        <v>1.2393599999999999E-2</v>
      </c>
      <c r="K1612">
        <v>0.98099400000000003</v>
      </c>
      <c r="L1612">
        <v>0</v>
      </c>
      <c r="M1612" t="s">
        <v>42</v>
      </c>
    </row>
    <row r="1613" spans="1:13" x14ac:dyDescent="0.25">
      <c r="A1613" t="s">
        <v>185</v>
      </c>
      <c r="B1613">
        <v>895.18200000000002</v>
      </c>
      <c r="C1613">
        <v>887.38499999999999</v>
      </c>
      <c r="D1613">
        <v>887.327</v>
      </c>
      <c r="E1613">
        <v>866.05700000000002</v>
      </c>
      <c r="F1613">
        <v>41.250599999999999</v>
      </c>
      <c r="G1613">
        <v>0</v>
      </c>
      <c r="H1613">
        <v>57.028799999999997</v>
      </c>
      <c r="I1613">
        <v>0</v>
      </c>
      <c r="J1613">
        <v>1.3201299999999999E-2</v>
      </c>
      <c r="K1613">
        <v>0.98100900000000002</v>
      </c>
      <c r="L1613">
        <v>0</v>
      </c>
      <c r="M1613" t="s">
        <v>42</v>
      </c>
    </row>
    <row r="1614" spans="1:13" x14ac:dyDescent="0.25">
      <c r="A1614" t="s">
        <v>185</v>
      </c>
      <c r="B1614">
        <v>882.96</v>
      </c>
      <c r="C1614">
        <v>875.74</v>
      </c>
      <c r="D1614">
        <v>875.68600000000004</v>
      </c>
      <c r="E1614">
        <v>854.55799999999999</v>
      </c>
      <c r="F1614">
        <v>40.731400000000001</v>
      </c>
      <c r="G1614">
        <v>0</v>
      </c>
      <c r="H1614">
        <v>56.643099999999997</v>
      </c>
      <c r="I1614">
        <v>0</v>
      </c>
      <c r="J1614">
        <v>1.1272600000000001E-2</v>
      </c>
      <c r="K1614">
        <v>0.98099700000000001</v>
      </c>
      <c r="L1614">
        <v>0</v>
      </c>
      <c r="M1614" t="s">
        <v>42</v>
      </c>
    </row>
    <row r="1615" spans="1:13" x14ac:dyDescent="0.25">
      <c r="A1615" t="s">
        <v>185</v>
      </c>
      <c r="B1615">
        <v>907.53700000000003</v>
      </c>
      <c r="C1615">
        <v>900.255</v>
      </c>
      <c r="D1615">
        <v>900.18</v>
      </c>
      <c r="E1615">
        <v>878.37199999999996</v>
      </c>
      <c r="F1615">
        <v>42.250100000000003</v>
      </c>
      <c r="G1615">
        <v>0</v>
      </c>
      <c r="H1615">
        <v>57.405900000000003</v>
      </c>
      <c r="I1615">
        <v>0</v>
      </c>
      <c r="J1615">
        <v>1.09117E-2</v>
      </c>
      <c r="K1615">
        <v>0.98085500000000003</v>
      </c>
      <c r="L1615">
        <v>0</v>
      </c>
      <c r="M1615" t="s">
        <v>42</v>
      </c>
    </row>
    <row r="1616" spans="1:13" x14ac:dyDescent="0.25">
      <c r="A1616" t="s">
        <v>185</v>
      </c>
      <c r="B1616">
        <v>910.00300000000004</v>
      </c>
      <c r="C1616">
        <v>902.17499999999995</v>
      </c>
      <c r="D1616">
        <v>902.10299999999995</v>
      </c>
      <c r="E1616">
        <v>880.05200000000002</v>
      </c>
      <c r="F1616">
        <v>42.185499999999998</v>
      </c>
      <c r="G1616">
        <v>0</v>
      </c>
      <c r="H1616">
        <v>58.330199999999998</v>
      </c>
      <c r="I1616">
        <v>0</v>
      </c>
      <c r="J1616">
        <v>1.09158E-2</v>
      </c>
      <c r="K1616">
        <v>0.98099400000000003</v>
      </c>
      <c r="L1616">
        <v>0</v>
      </c>
      <c r="M1616" t="s">
        <v>42</v>
      </c>
    </row>
    <row r="1617" spans="1:25" x14ac:dyDescent="0.25">
      <c r="A1617" t="s">
        <v>185</v>
      </c>
      <c r="B1617">
        <v>886.98900000000003</v>
      </c>
      <c r="C1617">
        <v>879.35799999999995</v>
      </c>
      <c r="D1617">
        <v>879.31700000000001</v>
      </c>
      <c r="E1617">
        <v>858.31399999999996</v>
      </c>
      <c r="F1617">
        <v>39.936599999999999</v>
      </c>
      <c r="G1617">
        <v>0</v>
      </c>
      <c r="H1617">
        <v>56.976199999999999</v>
      </c>
      <c r="I1617">
        <v>0</v>
      </c>
      <c r="J1617">
        <v>1.0878199999999999E-2</v>
      </c>
      <c r="K1617">
        <v>0.98097000000000001</v>
      </c>
      <c r="L1617">
        <v>0</v>
      </c>
      <c r="M1617" t="s">
        <v>42</v>
      </c>
    </row>
    <row r="1618" spans="1:25" x14ac:dyDescent="0.25">
      <c r="A1618" t="s">
        <v>185</v>
      </c>
      <c r="B1618">
        <v>904.91</v>
      </c>
      <c r="C1618">
        <v>897.15200000000004</v>
      </c>
      <c r="D1618">
        <v>897.077</v>
      </c>
      <c r="E1618">
        <v>875.46600000000001</v>
      </c>
      <c r="F1618">
        <v>42.011600000000001</v>
      </c>
      <c r="G1618">
        <v>0</v>
      </c>
      <c r="H1618">
        <v>57.899700000000003</v>
      </c>
      <c r="I1618">
        <v>0</v>
      </c>
      <c r="J1618">
        <v>1.30118E-2</v>
      </c>
      <c r="K1618">
        <v>0.98101400000000005</v>
      </c>
      <c r="L1618">
        <v>0</v>
      </c>
      <c r="M1618" t="s">
        <v>42</v>
      </c>
    </row>
    <row r="1619" spans="1:25" x14ac:dyDescent="0.25">
      <c r="A1619" t="s">
        <v>185</v>
      </c>
      <c r="B1619">
        <v>917.33699999999999</v>
      </c>
      <c r="C1619">
        <v>909.35</v>
      </c>
      <c r="D1619">
        <v>909.27800000000002</v>
      </c>
      <c r="E1619">
        <v>887.31500000000005</v>
      </c>
      <c r="F1619">
        <v>42.293199999999999</v>
      </c>
      <c r="G1619">
        <v>0</v>
      </c>
      <c r="H1619">
        <v>58.4422</v>
      </c>
      <c r="I1619">
        <v>0</v>
      </c>
      <c r="J1619">
        <v>1.27303E-2</v>
      </c>
      <c r="K1619">
        <v>0.98101899999999997</v>
      </c>
      <c r="L1619">
        <v>0</v>
      </c>
      <c r="M1619" t="s">
        <v>42</v>
      </c>
    </row>
    <row r="1620" spans="1:25" x14ac:dyDescent="0.25">
      <c r="A1620" t="s">
        <v>185</v>
      </c>
      <c r="B1620">
        <v>895.57</v>
      </c>
      <c r="C1620">
        <v>887.45699999999999</v>
      </c>
      <c r="D1620">
        <v>887.41099999999994</v>
      </c>
      <c r="E1620">
        <v>866.16300000000001</v>
      </c>
      <c r="F1620">
        <v>40.7117</v>
      </c>
      <c r="G1620">
        <v>0</v>
      </c>
      <c r="H1620">
        <v>57.744500000000002</v>
      </c>
      <c r="I1620">
        <v>0</v>
      </c>
      <c r="J1620">
        <v>1.72684E-2</v>
      </c>
      <c r="K1620">
        <v>0.99508600000000003</v>
      </c>
      <c r="L1620">
        <v>0</v>
      </c>
      <c r="M1620" t="s">
        <v>42</v>
      </c>
    </row>
    <row r="1621" spans="1:25" x14ac:dyDescent="0.25">
      <c r="A1621" t="s">
        <v>185</v>
      </c>
      <c r="B1621">
        <v>907.21299999999997</v>
      </c>
      <c r="C1621">
        <v>899.30100000000004</v>
      </c>
      <c r="D1621">
        <v>899.23900000000003</v>
      </c>
      <c r="E1621">
        <v>877.66300000000001</v>
      </c>
      <c r="F1621">
        <v>41.648699999999998</v>
      </c>
      <c r="G1621">
        <v>0</v>
      </c>
      <c r="H1621">
        <v>57.791200000000003</v>
      </c>
      <c r="I1621">
        <v>0</v>
      </c>
      <c r="J1621">
        <v>1.11632E-2</v>
      </c>
      <c r="K1621">
        <v>0.98229500000000003</v>
      </c>
      <c r="L1621">
        <v>0</v>
      </c>
      <c r="M1621" t="s">
        <v>42</v>
      </c>
    </row>
    <row r="1622" spans="1:25" x14ac:dyDescent="0.25">
      <c r="A1622" t="s">
        <v>185</v>
      </c>
      <c r="B1622">
        <v>903.39300000000003</v>
      </c>
      <c r="C1622">
        <v>895.61300000000006</v>
      </c>
      <c r="D1622">
        <v>895.53200000000004</v>
      </c>
      <c r="E1622">
        <v>874.04499999999996</v>
      </c>
      <c r="F1622">
        <v>42.209099999999999</v>
      </c>
      <c r="G1622">
        <v>0</v>
      </c>
      <c r="H1622">
        <v>58.041699999999999</v>
      </c>
      <c r="I1622">
        <v>0</v>
      </c>
      <c r="J1622">
        <v>1.14772E-2</v>
      </c>
      <c r="K1622">
        <v>0.99200100000000002</v>
      </c>
      <c r="L1622">
        <v>0</v>
      </c>
      <c r="M1622" t="s">
        <v>42</v>
      </c>
    </row>
    <row r="1623" spans="1:25" x14ac:dyDescent="0.25">
      <c r="A1623" t="s">
        <v>185</v>
      </c>
      <c r="B1623">
        <v>899.23199999999997</v>
      </c>
      <c r="C1623">
        <v>891.33399999999995</v>
      </c>
      <c r="D1623">
        <v>891.28099999999995</v>
      </c>
      <c r="E1623">
        <v>870.00300000000004</v>
      </c>
      <c r="F1623">
        <v>41.467300000000002</v>
      </c>
      <c r="G1623">
        <v>0</v>
      </c>
      <c r="H1623">
        <v>57.182099999999998</v>
      </c>
      <c r="I1623">
        <v>0</v>
      </c>
      <c r="J1623">
        <v>1.24E-2</v>
      </c>
      <c r="K1623">
        <v>0.98101899999999997</v>
      </c>
      <c r="L1623">
        <v>0</v>
      </c>
      <c r="M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185</v>
      </c>
      <c r="B1624">
        <v>893.72799999999995</v>
      </c>
      <c r="C1624">
        <v>885.976</v>
      </c>
      <c r="D1624">
        <v>885.92600000000004</v>
      </c>
      <c r="E1624">
        <v>864.74400000000003</v>
      </c>
      <c r="F1624">
        <v>40.605899999999998</v>
      </c>
      <c r="G1624">
        <v>0</v>
      </c>
      <c r="H1624">
        <v>57.209099999999999</v>
      </c>
      <c r="I1624">
        <v>0</v>
      </c>
      <c r="J1624">
        <v>1.0977600000000001E-2</v>
      </c>
      <c r="K1624">
        <v>0.98101899999999997</v>
      </c>
      <c r="L1624">
        <v>0</v>
      </c>
      <c r="M1624" t="s">
        <v>42</v>
      </c>
      <c r="R1624">
        <f>AVERAGE(B1575:B1624)</f>
        <v>897.58800000000042</v>
      </c>
      <c r="S1624">
        <f>AVERAGE(C1575:C1624)</f>
        <v>889.81389999999999</v>
      </c>
      <c r="U1624">
        <f>_xlfn.VAR.P(B1575:B1624)</f>
        <v>85.675762239999983</v>
      </c>
      <c r="V1624">
        <f>_xlfn.VAR.P(C1575:C1624)</f>
        <v>84.512891890000134</v>
      </c>
      <c r="X1624">
        <f>1.96*SQRT(U1624)/50</f>
        <v>0.36283991413359362</v>
      </c>
      <c r="Y1624">
        <f>1.96*SQRT(V1624)/50</f>
        <v>0.3603691027181018</v>
      </c>
    </row>
    <row r="1625" spans="1:25" x14ac:dyDescent="0.25">
      <c r="A1625" t="s">
        <v>186</v>
      </c>
      <c r="B1625">
        <v>45045.630499999999</v>
      </c>
      <c r="C1625" t="s">
        <v>36</v>
      </c>
    </row>
    <row r="1626" spans="1:25" x14ac:dyDescent="0.25">
      <c r="A1626" t="s">
        <v>160</v>
      </c>
      <c r="B1626">
        <v>1158.96</v>
      </c>
      <c r="C1626">
        <v>1086.93</v>
      </c>
      <c r="D1626">
        <v>1086.8599999999999</v>
      </c>
      <c r="E1626">
        <v>1070.5999999999999</v>
      </c>
      <c r="F1626">
        <v>43.636899999999997</v>
      </c>
      <c r="G1626">
        <v>172.869</v>
      </c>
      <c r="H1626">
        <v>62.500999999999998</v>
      </c>
      <c r="I1626">
        <v>25.1645</v>
      </c>
      <c r="J1626">
        <v>58.811799999999998</v>
      </c>
      <c r="K1626">
        <v>835.91200000000003</v>
      </c>
      <c r="L1626">
        <v>2.11825E-2</v>
      </c>
      <c r="M1626">
        <v>0.98101799999999995</v>
      </c>
      <c r="N1626">
        <v>0</v>
      </c>
      <c r="O1626" t="s">
        <v>42</v>
      </c>
    </row>
    <row r="1627" spans="1:25" x14ac:dyDescent="0.25">
      <c r="A1627" t="s">
        <v>160</v>
      </c>
      <c r="B1627">
        <v>1149.04</v>
      </c>
      <c r="C1627">
        <v>1077.52</v>
      </c>
      <c r="D1627">
        <v>1077.45</v>
      </c>
      <c r="E1627">
        <v>1061.48</v>
      </c>
      <c r="F1627">
        <v>44.360500000000002</v>
      </c>
      <c r="G1627">
        <v>172.98</v>
      </c>
      <c r="H1627">
        <v>63.332599999999999</v>
      </c>
      <c r="I1627">
        <v>24.941700000000001</v>
      </c>
      <c r="J1627">
        <v>58.417999999999999</v>
      </c>
      <c r="K1627">
        <v>826.15599999999995</v>
      </c>
      <c r="L1627">
        <v>1.1332399999999999E-2</v>
      </c>
      <c r="M1627">
        <v>0.98101799999999995</v>
      </c>
      <c r="N1627">
        <v>0</v>
      </c>
      <c r="O1627" t="s">
        <v>42</v>
      </c>
    </row>
    <row r="1628" spans="1:25" x14ac:dyDescent="0.25">
      <c r="A1628" t="s">
        <v>160</v>
      </c>
      <c r="B1628">
        <v>1143.32</v>
      </c>
      <c r="C1628">
        <v>1073.3599999999999</v>
      </c>
      <c r="D1628">
        <v>1073.29</v>
      </c>
      <c r="E1628">
        <v>1057.45</v>
      </c>
      <c r="F1628">
        <v>44.107199999999999</v>
      </c>
      <c r="G1628">
        <v>172.05099999999999</v>
      </c>
      <c r="H1628">
        <v>62.318899999999999</v>
      </c>
      <c r="I1628">
        <v>25.039899999999999</v>
      </c>
      <c r="J1628">
        <v>58.326700000000002</v>
      </c>
      <c r="K1628">
        <v>823.20500000000004</v>
      </c>
      <c r="L1628">
        <v>1.17889E-2</v>
      </c>
      <c r="M1628">
        <v>0.98101899999999997</v>
      </c>
      <c r="N1628">
        <v>0</v>
      </c>
      <c r="O1628" t="s">
        <v>42</v>
      </c>
    </row>
    <row r="1629" spans="1:25" x14ac:dyDescent="0.25">
      <c r="A1629" t="s">
        <v>160</v>
      </c>
      <c r="B1629">
        <v>1136.57</v>
      </c>
      <c r="C1629">
        <v>1069.54</v>
      </c>
      <c r="D1629">
        <v>1069.48</v>
      </c>
      <c r="E1629">
        <v>1054.51</v>
      </c>
      <c r="F1629">
        <v>42.923499999999997</v>
      </c>
      <c r="G1629">
        <v>171.422</v>
      </c>
      <c r="H1629">
        <v>62.327399999999997</v>
      </c>
      <c r="I1629">
        <v>24.770399999999999</v>
      </c>
      <c r="J1629">
        <v>57.941899999999997</v>
      </c>
      <c r="K1629">
        <v>822.21100000000001</v>
      </c>
      <c r="L1629">
        <v>1.0972600000000001E-2</v>
      </c>
      <c r="M1629">
        <v>0.98101499999999997</v>
      </c>
      <c r="N1629">
        <v>0</v>
      </c>
      <c r="O1629" t="s">
        <v>42</v>
      </c>
    </row>
    <row r="1630" spans="1:25" x14ac:dyDescent="0.25">
      <c r="A1630" t="s">
        <v>160</v>
      </c>
      <c r="B1630">
        <v>1133.55</v>
      </c>
      <c r="C1630">
        <v>1066.7</v>
      </c>
      <c r="D1630">
        <v>1066.6300000000001</v>
      </c>
      <c r="E1630">
        <v>1050.76</v>
      </c>
      <c r="F1630">
        <v>43.639600000000002</v>
      </c>
      <c r="G1630">
        <v>171.33500000000001</v>
      </c>
      <c r="H1630">
        <v>62.137</v>
      </c>
      <c r="I1630">
        <v>24.737500000000001</v>
      </c>
      <c r="J1630">
        <v>57.884099999999997</v>
      </c>
      <c r="K1630">
        <v>817.82</v>
      </c>
      <c r="L1630">
        <v>1.1279300000000001E-2</v>
      </c>
      <c r="M1630">
        <v>0.98101000000000005</v>
      </c>
      <c r="N1630">
        <v>0</v>
      </c>
      <c r="O1630" t="s">
        <v>42</v>
      </c>
    </row>
    <row r="1631" spans="1:25" x14ac:dyDescent="0.25">
      <c r="A1631" t="s">
        <v>160</v>
      </c>
      <c r="B1631">
        <v>1137.81</v>
      </c>
      <c r="C1631">
        <v>1068.71</v>
      </c>
      <c r="D1631">
        <v>1068.6400000000001</v>
      </c>
      <c r="E1631">
        <v>1053.31</v>
      </c>
      <c r="F1631">
        <v>43.3797</v>
      </c>
      <c r="G1631">
        <v>172.14699999999999</v>
      </c>
      <c r="H1631">
        <v>63.21</v>
      </c>
      <c r="I1631">
        <v>24.675799999999999</v>
      </c>
      <c r="J1631">
        <v>58.142800000000001</v>
      </c>
      <c r="K1631">
        <v>819.66099999999994</v>
      </c>
      <c r="L1631">
        <v>1.8690200000000001E-2</v>
      </c>
      <c r="M1631">
        <v>0.980823</v>
      </c>
      <c r="N1631">
        <v>0</v>
      </c>
      <c r="O1631" t="s">
        <v>42</v>
      </c>
    </row>
    <row r="1632" spans="1:25" x14ac:dyDescent="0.25">
      <c r="A1632" t="s">
        <v>160</v>
      </c>
      <c r="B1632">
        <v>1135.19</v>
      </c>
      <c r="C1632">
        <v>1068.97</v>
      </c>
      <c r="D1632">
        <v>1068.9100000000001</v>
      </c>
      <c r="E1632">
        <v>1052.98</v>
      </c>
      <c r="F1632">
        <v>43.818300000000001</v>
      </c>
      <c r="G1632">
        <v>171.74600000000001</v>
      </c>
      <c r="H1632">
        <v>62.459299999999999</v>
      </c>
      <c r="I1632">
        <v>24.838899999999999</v>
      </c>
      <c r="J1632">
        <v>58.0212</v>
      </c>
      <c r="K1632">
        <v>818.83900000000006</v>
      </c>
      <c r="L1632">
        <v>1.34269E-2</v>
      </c>
      <c r="M1632">
        <v>0.98096300000000003</v>
      </c>
      <c r="N1632">
        <v>0</v>
      </c>
      <c r="O1632" t="s">
        <v>42</v>
      </c>
    </row>
    <row r="1633" spans="1:15" x14ac:dyDescent="0.25">
      <c r="A1633" t="s">
        <v>160</v>
      </c>
      <c r="B1633">
        <v>1140.1500000000001</v>
      </c>
      <c r="C1633">
        <v>1070.83</v>
      </c>
      <c r="D1633">
        <v>1070.76</v>
      </c>
      <c r="E1633">
        <v>1054.33</v>
      </c>
      <c r="F1633">
        <v>44.3018</v>
      </c>
      <c r="G1633">
        <v>171.89099999999999</v>
      </c>
      <c r="H1633">
        <v>61.670900000000003</v>
      </c>
      <c r="I1633">
        <v>24.943300000000001</v>
      </c>
      <c r="J1633">
        <v>59.0319</v>
      </c>
      <c r="K1633">
        <v>820.01800000000003</v>
      </c>
      <c r="L1633">
        <v>1.08577E-2</v>
      </c>
      <c r="M1633">
        <v>0.98098200000000002</v>
      </c>
      <c r="N1633">
        <v>0</v>
      </c>
      <c r="O1633" t="s">
        <v>42</v>
      </c>
    </row>
    <row r="1634" spans="1:15" x14ac:dyDescent="0.25">
      <c r="A1634" t="s">
        <v>160</v>
      </c>
      <c r="B1634">
        <v>1150.9000000000001</v>
      </c>
      <c r="C1634">
        <v>1084.54</v>
      </c>
      <c r="D1634">
        <v>1084.48</v>
      </c>
      <c r="E1634">
        <v>1068.45</v>
      </c>
      <c r="F1634">
        <v>45.481000000000002</v>
      </c>
      <c r="G1634">
        <v>173.05099999999999</v>
      </c>
      <c r="H1634">
        <v>62.367600000000003</v>
      </c>
      <c r="I1634">
        <v>24.8414</v>
      </c>
      <c r="J1634">
        <v>59.644199999999998</v>
      </c>
      <c r="K1634">
        <v>831.91200000000003</v>
      </c>
      <c r="L1634">
        <v>1.09064E-2</v>
      </c>
      <c r="M1634">
        <v>0.98066600000000004</v>
      </c>
      <c r="N1634">
        <v>0</v>
      </c>
      <c r="O1634" t="s">
        <v>42</v>
      </c>
    </row>
    <row r="1635" spans="1:15" x14ac:dyDescent="0.25">
      <c r="A1635" t="s">
        <v>160</v>
      </c>
      <c r="B1635">
        <v>1153.0899999999999</v>
      </c>
      <c r="C1635">
        <v>1086.21</v>
      </c>
      <c r="D1635">
        <v>1086.1500000000001</v>
      </c>
      <c r="E1635">
        <v>1070.1099999999999</v>
      </c>
      <c r="F1635">
        <v>43.883600000000001</v>
      </c>
      <c r="G1635">
        <v>171.57599999999999</v>
      </c>
      <c r="H1635">
        <v>63.011200000000002</v>
      </c>
      <c r="I1635">
        <v>24.840599999999998</v>
      </c>
      <c r="J1635">
        <v>57.597099999999998</v>
      </c>
      <c r="K1635">
        <v>836.62199999999996</v>
      </c>
      <c r="L1635">
        <v>1.1748700000000001E-2</v>
      </c>
      <c r="M1635">
        <v>0.98072800000000004</v>
      </c>
      <c r="N1635">
        <v>0</v>
      </c>
      <c r="O1635" t="s">
        <v>42</v>
      </c>
    </row>
    <row r="1636" spans="1:15" x14ac:dyDescent="0.25">
      <c r="A1636" t="s">
        <v>160</v>
      </c>
      <c r="B1636">
        <v>1131.01</v>
      </c>
      <c r="C1636">
        <v>1063.56</v>
      </c>
      <c r="D1636">
        <v>1063.49</v>
      </c>
      <c r="E1636">
        <v>1047.45</v>
      </c>
      <c r="F1636">
        <v>44.308599999999998</v>
      </c>
      <c r="G1636">
        <v>169.96100000000001</v>
      </c>
      <c r="H1636">
        <v>61.4758</v>
      </c>
      <c r="I1636">
        <v>24.498799999999999</v>
      </c>
      <c r="J1636">
        <v>57.696800000000003</v>
      </c>
      <c r="K1636">
        <v>814.96199999999999</v>
      </c>
      <c r="L1636">
        <v>1.0863599999999999E-2</v>
      </c>
      <c r="M1636">
        <v>0.98101700000000003</v>
      </c>
      <c r="N1636">
        <v>0</v>
      </c>
      <c r="O1636" t="s">
        <v>42</v>
      </c>
    </row>
    <row r="1637" spans="1:15" x14ac:dyDescent="0.25">
      <c r="A1637" t="s">
        <v>160</v>
      </c>
      <c r="B1637">
        <v>1134.42</v>
      </c>
      <c r="C1637">
        <v>1067.97</v>
      </c>
      <c r="D1637">
        <v>1067.9100000000001</v>
      </c>
      <c r="E1637">
        <v>1052.1300000000001</v>
      </c>
      <c r="F1637">
        <v>43.629100000000001</v>
      </c>
      <c r="G1637">
        <v>171.922</v>
      </c>
      <c r="H1637">
        <v>62.137799999999999</v>
      </c>
      <c r="I1637">
        <v>25.146000000000001</v>
      </c>
      <c r="J1637">
        <v>58.143799999999999</v>
      </c>
      <c r="K1637">
        <v>818.53700000000003</v>
      </c>
      <c r="L1637">
        <v>1.0870599999999999E-2</v>
      </c>
      <c r="M1637">
        <v>0.98101899999999997</v>
      </c>
      <c r="N1637">
        <v>0</v>
      </c>
      <c r="O1637" t="s">
        <v>42</v>
      </c>
    </row>
    <row r="1638" spans="1:15" x14ac:dyDescent="0.25">
      <c r="A1638" t="s">
        <v>160</v>
      </c>
      <c r="B1638">
        <v>1151.71</v>
      </c>
      <c r="C1638">
        <v>1082.47</v>
      </c>
      <c r="D1638">
        <v>1082.4000000000001</v>
      </c>
      <c r="E1638">
        <v>1066.7</v>
      </c>
      <c r="F1638">
        <v>43.592199999999998</v>
      </c>
      <c r="G1638">
        <v>171.29400000000001</v>
      </c>
      <c r="H1638">
        <v>61.7667</v>
      </c>
      <c r="I1638">
        <v>24.867100000000001</v>
      </c>
      <c r="J1638">
        <v>58.62</v>
      </c>
      <c r="K1638">
        <v>833.78200000000004</v>
      </c>
      <c r="L1638">
        <v>1.0856899999999999E-2</v>
      </c>
      <c r="M1638">
        <v>0.98101700000000003</v>
      </c>
      <c r="N1638">
        <v>0</v>
      </c>
      <c r="O1638" t="s">
        <v>42</v>
      </c>
    </row>
    <row r="1639" spans="1:15" x14ac:dyDescent="0.25">
      <c r="A1639" t="s">
        <v>160</v>
      </c>
      <c r="B1639">
        <v>1137.7</v>
      </c>
      <c r="C1639">
        <v>1067.8</v>
      </c>
      <c r="D1639">
        <v>1067.73</v>
      </c>
      <c r="E1639">
        <v>1052.71</v>
      </c>
      <c r="F1639">
        <v>42.838200000000001</v>
      </c>
      <c r="G1639">
        <v>171.553</v>
      </c>
      <c r="H1639">
        <v>62.506999999999998</v>
      </c>
      <c r="I1639">
        <v>24.857800000000001</v>
      </c>
      <c r="J1639">
        <v>58.013500000000001</v>
      </c>
      <c r="K1639">
        <v>820.226</v>
      </c>
      <c r="L1639">
        <v>1.13492E-2</v>
      </c>
      <c r="M1639">
        <v>0.98095900000000003</v>
      </c>
      <c r="N1639">
        <v>0</v>
      </c>
      <c r="O1639" t="s">
        <v>42</v>
      </c>
    </row>
    <row r="1640" spans="1:15" x14ac:dyDescent="0.25">
      <c r="A1640" t="s">
        <v>160</v>
      </c>
      <c r="B1640">
        <v>1161.01</v>
      </c>
      <c r="C1640">
        <v>1093.4100000000001</v>
      </c>
      <c r="D1640">
        <v>1093.3499999999999</v>
      </c>
      <c r="E1640">
        <v>1077.6500000000001</v>
      </c>
      <c r="F1640">
        <v>43.674599999999998</v>
      </c>
      <c r="G1640">
        <v>172.01</v>
      </c>
      <c r="H1640">
        <v>62.365099999999998</v>
      </c>
      <c r="I1640">
        <v>24.970400000000001</v>
      </c>
      <c r="J1640">
        <v>58.424500000000002</v>
      </c>
      <c r="K1640">
        <v>843.84199999999998</v>
      </c>
      <c r="L1640">
        <v>1.09237E-2</v>
      </c>
      <c r="M1640">
        <v>0.995089</v>
      </c>
      <c r="N1640">
        <v>0</v>
      </c>
      <c r="O1640" t="s">
        <v>42</v>
      </c>
    </row>
    <row r="1641" spans="1:15" x14ac:dyDescent="0.25">
      <c r="A1641" t="s">
        <v>160</v>
      </c>
      <c r="B1641">
        <v>1144.1400000000001</v>
      </c>
      <c r="C1641">
        <v>1077.42</v>
      </c>
      <c r="D1641">
        <v>1077.3499999999999</v>
      </c>
      <c r="E1641">
        <v>1061.54</v>
      </c>
      <c r="F1641">
        <v>44.553699999999999</v>
      </c>
      <c r="G1641">
        <v>171.52600000000001</v>
      </c>
      <c r="H1641">
        <v>62.035899999999998</v>
      </c>
      <c r="I1641">
        <v>24.820699999999999</v>
      </c>
      <c r="J1641">
        <v>58.319499999999998</v>
      </c>
      <c r="K1641">
        <v>827.18499999999995</v>
      </c>
      <c r="L1641">
        <v>1.1479400000000001E-2</v>
      </c>
      <c r="M1641">
        <v>0.98094400000000004</v>
      </c>
      <c r="N1641">
        <v>0</v>
      </c>
      <c r="O1641" t="s">
        <v>42</v>
      </c>
    </row>
    <row r="1642" spans="1:15" x14ac:dyDescent="0.25">
      <c r="A1642" t="s">
        <v>160</v>
      </c>
      <c r="B1642">
        <v>1130.6400000000001</v>
      </c>
      <c r="C1642">
        <v>1064.74</v>
      </c>
      <c r="D1642">
        <v>1064.68</v>
      </c>
      <c r="E1642">
        <v>1048.77</v>
      </c>
      <c r="F1642">
        <v>43.367400000000004</v>
      </c>
      <c r="G1642">
        <v>170.33699999999999</v>
      </c>
      <c r="H1642">
        <v>61.692100000000003</v>
      </c>
      <c r="I1642">
        <v>24.820599999999999</v>
      </c>
      <c r="J1642">
        <v>57.917400000000001</v>
      </c>
      <c r="K1642">
        <v>817.048</v>
      </c>
      <c r="L1642">
        <v>1.1770299999999999E-2</v>
      </c>
      <c r="M1642">
        <v>0.98252399999999995</v>
      </c>
      <c r="N1642">
        <v>0</v>
      </c>
      <c r="O1642" t="s">
        <v>42</v>
      </c>
    </row>
    <row r="1643" spans="1:15" x14ac:dyDescent="0.25">
      <c r="A1643" t="s">
        <v>160</v>
      </c>
      <c r="B1643">
        <v>1137.4000000000001</v>
      </c>
      <c r="C1643">
        <v>1068.17</v>
      </c>
      <c r="D1643">
        <v>1068.1099999999999</v>
      </c>
      <c r="E1643">
        <v>1052.5999999999999</v>
      </c>
      <c r="F1643">
        <v>43.314399999999999</v>
      </c>
      <c r="G1643">
        <v>171.34700000000001</v>
      </c>
      <c r="H1643">
        <v>62.430500000000002</v>
      </c>
      <c r="I1643">
        <v>24.683900000000001</v>
      </c>
      <c r="J1643">
        <v>57.945500000000003</v>
      </c>
      <c r="K1643">
        <v>818.69200000000001</v>
      </c>
      <c r="L1643">
        <v>1.1540699999999999E-2</v>
      </c>
      <c r="M1643">
        <v>0.98101400000000005</v>
      </c>
      <c r="N1643">
        <v>0</v>
      </c>
      <c r="O1643" t="s">
        <v>42</v>
      </c>
    </row>
    <row r="1644" spans="1:15" x14ac:dyDescent="0.25">
      <c r="A1644" t="s">
        <v>160</v>
      </c>
      <c r="B1644">
        <v>1142.6600000000001</v>
      </c>
      <c r="C1644">
        <v>1073.5</v>
      </c>
      <c r="D1644">
        <v>1073.42</v>
      </c>
      <c r="E1644">
        <v>1057.58</v>
      </c>
      <c r="F1644">
        <v>43.786700000000003</v>
      </c>
      <c r="G1644">
        <v>173.06800000000001</v>
      </c>
      <c r="H1644">
        <v>62.552999999999997</v>
      </c>
      <c r="I1644">
        <v>24.897600000000001</v>
      </c>
      <c r="J1644">
        <v>59.4009</v>
      </c>
      <c r="K1644">
        <v>822.55600000000004</v>
      </c>
      <c r="L1644">
        <v>1.1075099999999999E-2</v>
      </c>
      <c r="M1644">
        <v>0.98253299999999999</v>
      </c>
      <c r="N1644">
        <v>0</v>
      </c>
      <c r="O1644" t="s">
        <v>42</v>
      </c>
    </row>
    <row r="1645" spans="1:15" x14ac:dyDescent="0.25">
      <c r="A1645" t="s">
        <v>160</v>
      </c>
      <c r="B1645">
        <v>1166.8499999999999</v>
      </c>
      <c r="C1645">
        <v>1098.45</v>
      </c>
      <c r="D1645">
        <v>1098.3599999999999</v>
      </c>
      <c r="E1645">
        <v>1081.67</v>
      </c>
      <c r="F1645">
        <v>44.552100000000003</v>
      </c>
      <c r="G1645">
        <v>182.51900000000001</v>
      </c>
      <c r="H1645">
        <v>63.5807</v>
      </c>
      <c r="I1645">
        <v>25.171800000000001</v>
      </c>
      <c r="J1645">
        <v>67.283299999999997</v>
      </c>
      <c r="K1645">
        <v>835.96799999999996</v>
      </c>
      <c r="L1645">
        <v>2.06801E-2</v>
      </c>
      <c r="M1645">
        <v>0.99427100000000002</v>
      </c>
      <c r="N1645">
        <v>0</v>
      </c>
      <c r="O1645" t="s">
        <v>42</v>
      </c>
    </row>
    <row r="1646" spans="1:15" x14ac:dyDescent="0.25">
      <c r="A1646" t="s">
        <v>160</v>
      </c>
      <c r="B1646">
        <v>1154.3699999999999</v>
      </c>
      <c r="C1646">
        <v>1086.42</v>
      </c>
      <c r="D1646">
        <v>1086.3499999999999</v>
      </c>
      <c r="E1646">
        <v>1070.4000000000001</v>
      </c>
      <c r="F1646">
        <v>43.896700000000003</v>
      </c>
      <c r="G1646">
        <v>172.44900000000001</v>
      </c>
      <c r="H1646">
        <v>61.885800000000003</v>
      </c>
      <c r="I1646">
        <v>24.686800000000002</v>
      </c>
      <c r="J1646">
        <v>59.562800000000003</v>
      </c>
      <c r="K1646">
        <v>835.82299999999998</v>
      </c>
      <c r="L1646">
        <v>1.1342700000000001E-2</v>
      </c>
      <c r="M1646">
        <v>0.99268900000000004</v>
      </c>
      <c r="N1646">
        <v>0</v>
      </c>
      <c r="O1646" t="s">
        <v>42</v>
      </c>
    </row>
    <row r="1647" spans="1:15" x14ac:dyDescent="0.25">
      <c r="A1647" t="s">
        <v>160</v>
      </c>
      <c r="B1647">
        <v>1145.98</v>
      </c>
      <c r="C1647">
        <v>1078.32</v>
      </c>
      <c r="D1647">
        <v>1078.26</v>
      </c>
      <c r="E1647">
        <v>1063.1099999999999</v>
      </c>
      <c r="F1647">
        <v>43.534599999999998</v>
      </c>
      <c r="G1647">
        <v>172.33699999999999</v>
      </c>
      <c r="H1647">
        <v>62.734000000000002</v>
      </c>
      <c r="I1647">
        <v>24.618300000000001</v>
      </c>
      <c r="J1647">
        <v>58.686399999999999</v>
      </c>
      <c r="K1647">
        <v>828.995</v>
      </c>
      <c r="L1647">
        <v>1.08664E-2</v>
      </c>
      <c r="M1647">
        <v>0.98101400000000005</v>
      </c>
      <c r="N1647">
        <v>0</v>
      </c>
      <c r="O1647" t="s">
        <v>42</v>
      </c>
    </row>
    <row r="1648" spans="1:15" x14ac:dyDescent="0.25">
      <c r="A1648" t="s">
        <v>160</v>
      </c>
      <c r="B1648">
        <v>1137.51</v>
      </c>
      <c r="C1648">
        <v>1071.19</v>
      </c>
      <c r="D1648">
        <v>1071.1199999999999</v>
      </c>
      <c r="E1648">
        <v>1056.17</v>
      </c>
      <c r="F1648">
        <v>42.843600000000002</v>
      </c>
      <c r="G1648">
        <v>172.25</v>
      </c>
      <c r="H1648">
        <v>62.9634</v>
      </c>
      <c r="I1648">
        <v>24.792300000000001</v>
      </c>
      <c r="J1648">
        <v>58.361899999999999</v>
      </c>
      <c r="K1648">
        <v>822.96600000000001</v>
      </c>
      <c r="L1648">
        <v>1.2620299999999999E-2</v>
      </c>
      <c r="M1648">
        <v>0.98100100000000001</v>
      </c>
      <c r="N1648">
        <v>0</v>
      </c>
      <c r="O1648" t="s">
        <v>42</v>
      </c>
    </row>
    <row r="1649" spans="1:15" x14ac:dyDescent="0.25">
      <c r="A1649" t="s">
        <v>160</v>
      </c>
      <c r="B1649">
        <v>1143.45</v>
      </c>
      <c r="C1649">
        <v>1073.98</v>
      </c>
      <c r="D1649">
        <v>1073.9100000000001</v>
      </c>
      <c r="E1649">
        <v>1057.8900000000001</v>
      </c>
      <c r="F1649">
        <v>43.8538</v>
      </c>
      <c r="G1649">
        <v>171.82400000000001</v>
      </c>
      <c r="H1649">
        <v>62.147399999999998</v>
      </c>
      <c r="I1649">
        <v>24.808</v>
      </c>
      <c r="J1649">
        <v>58.6205</v>
      </c>
      <c r="K1649">
        <v>824.13699999999994</v>
      </c>
      <c r="L1649">
        <v>1.0894600000000001E-2</v>
      </c>
      <c r="M1649">
        <v>0.98101899999999997</v>
      </c>
      <c r="N1649">
        <v>0</v>
      </c>
      <c r="O1649" t="s">
        <v>42</v>
      </c>
    </row>
    <row r="1650" spans="1:15" x14ac:dyDescent="0.25">
      <c r="A1650" t="s">
        <v>160</v>
      </c>
      <c r="B1650">
        <v>1148.26</v>
      </c>
      <c r="C1650">
        <v>1078.3499999999999</v>
      </c>
      <c r="D1650">
        <v>1078.28</v>
      </c>
      <c r="E1650">
        <v>1062.8</v>
      </c>
      <c r="F1650">
        <v>43.267200000000003</v>
      </c>
      <c r="G1650">
        <v>173.09299999999999</v>
      </c>
      <c r="H1650">
        <v>62.678600000000003</v>
      </c>
      <c r="I1650">
        <v>24.922499999999999</v>
      </c>
      <c r="J1650">
        <v>59.395499999999998</v>
      </c>
      <c r="K1650">
        <v>828.43100000000004</v>
      </c>
      <c r="L1650">
        <v>1.0870100000000001E-2</v>
      </c>
      <c r="M1650">
        <v>0.98101700000000003</v>
      </c>
      <c r="N1650">
        <v>0</v>
      </c>
      <c r="O1650" t="s">
        <v>42</v>
      </c>
    </row>
    <row r="1651" spans="1:15" x14ac:dyDescent="0.25">
      <c r="A1651" t="s">
        <v>160</v>
      </c>
      <c r="B1651">
        <v>1133.69</v>
      </c>
      <c r="C1651">
        <v>1066.1600000000001</v>
      </c>
      <c r="D1651">
        <v>1066.08</v>
      </c>
      <c r="E1651">
        <v>1050.0899999999999</v>
      </c>
      <c r="F1651">
        <v>42.997799999999998</v>
      </c>
      <c r="G1651">
        <v>170.20599999999999</v>
      </c>
      <c r="H1651">
        <v>61.9711</v>
      </c>
      <c r="I1651">
        <v>24.44</v>
      </c>
      <c r="J1651">
        <v>57.996400000000001</v>
      </c>
      <c r="K1651">
        <v>818.91700000000003</v>
      </c>
      <c r="L1651">
        <v>1.11296E-2</v>
      </c>
      <c r="M1651">
        <v>0.98530600000000002</v>
      </c>
      <c r="N1651">
        <v>0</v>
      </c>
      <c r="O1651" t="s">
        <v>42</v>
      </c>
    </row>
    <row r="1652" spans="1:15" x14ac:dyDescent="0.25">
      <c r="A1652" t="s">
        <v>160</v>
      </c>
      <c r="B1652">
        <v>1141.93</v>
      </c>
      <c r="C1652">
        <v>1073.21</v>
      </c>
      <c r="D1652">
        <v>1073.1500000000001</v>
      </c>
      <c r="E1652">
        <v>1057.1099999999999</v>
      </c>
      <c r="F1652">
        <v>43.842100000000002</v>
      </c>
      <c r="G1652">
        <v>172.11099999999999</v>
      </c>
      <c r="H1652">
        <v>62.3035</v>
      </c>
      <c r="I1652">
        <v>24.802700000000002</v>
      </c>
      <c r="J1652">
        <v>58.717799999999997</v>
      </c>
      <c r="K1652">
        <v>822.88199999999995</v>
      </c>
      <c r="L1652">
        <v>1.2308700000000001E-2</v>
      </c>
      <c r="M1652">
        <v>0.98084400000000005</v>
      </c>
      <c r="N1652">
        <v>0</v>
      </c>
      <c r="O1652" t="s">
        <v>42</v>
      </c>
    </row>
    <row r="1653" spans="1:15" x14ac:dyDescent="0.25">
      <c r="A1653" t="s">
        <v>160</v>
      </c>
      <c r="B1653">
        <v>1144.8399999999999</v>
      </c>
      <c r="C1653">
        <v>1077.4100000000001</v>
      </c>
      <c r="D1653">
        <v>1077.3399999999999</v>
      </c>
      <c r="E1653">
        <v>1061.71</v>
      </c>
      <c r="F1653">
        <v>43.229900000000001</v>
      </c>
      <c r="G1653">
        <v>172.12200000000001</v>
      </c>
      <c r="H1653">
        <v>62.3964</v>
      </c>
      <c r="I1653">
        <v>24.943200000000001</v>
      </c>
      <c r="J1653">
        <v>58.417200000000001</v>
      </c>
      <c r="K1653">
        <v>828.327</v>
      </c>
      <c r="L1653">
        <v>1.0856899999999999E-2</v>
      </c>
      <c r="M1653">
        <v>0.98099999999999998</v>
      </c>
      <c r="N1653">
        <v>0</v>
      </c>
      <c r="O1653" t="s">
        <v>42</v>
      </c>
    </row>
    <row r="1654" spans="1:15" x14ac:dyDescent="0.25">
      <c r="A1654" t="s">
        <v>160</v>
      </c>
      <c r="B1654">
        <v>1133.6400000000001</v>
      </c>
      <c r="C1654">
        <v>1066.82</v>
      </c>
      <c r="D1654">
        <v>1066.75</v>
      </c>
      <c r="E1654">
        <v>1051.04</v>
      </c>
      <c r="F1654">
        <v>43.790500000000002</v>
      </c>
      <c r="G1654">
        <v>172.85300000000001</v>
      </c>
      <c r="H1654">
        <v>62.634900000000002</v>
      </c>
      <c r="I1654">
        <v>25.034300000000002</v>
      </c>
      <c r="J1654">
        <v>59.010399999999997</v>
      </c>
      <c r="K1654">
        <v>816.17399999999998</v>
      </c>
      <c r="L1654">
        <v>1.09792E-2</v>
      </c>
      <c r="M1654">
        <v>0.98101000000000005</v>
      </c>
      <c r="N1654">
        <v>0</v>
      </c>
      <c r="O1654" t="s">
        <v>42</v>
      </c>
    </row>
    <row r="1655" spans="1:15" x14ac:dyDescent="0.25">
      <c r="A1655" t="s">
        <v>160</v>
      </c>
      <c r="B1655">
        <v>1136.28</v>
      </c>
      <c r="C1655">
        <v>1070.25</v>
      </c>
      <c r="D1655">
        <v>1070.19</v>
      </c>
      <c r="E1655">
        <v>1054.5899999999999</v>
      </c>
      <c r="F1655">
        <v>43.539000000000001</v>
      </c>
      <c r="G1655">
        <v>171.51</v>
      </c>
      <c r="H1655">
        <v>62.657800000000002</v>
      </c>
      <c r="I1655">
        <v>24.757400000000001</v>
      </c>
      <c r="J1655">
        <v>57.916899999999998</v>
      </c>
      <c r="K1655">
        <v>821.58199999999999</v>
      </c>
      <c r="L1655">
        <v>1.0858E-2</v>
      </c>
      <c r="M1655">
        <v>0.98101799999999995</v>
      </c>
      <c r="N1655">
        <v>0</v>
      </c>
      <c r="O1655" t="s">
        <v>42</v>
      </c>
    </row>
    <row r="1656" spans="1:15" x14ac:dyDescent="0.25">
      <c r="A1656" t="s">
        <v>160</v>
      </c>
      <c r="B1656">
        <v>1134.28</v>
      </c>
      <c r="C1656">
        <v>1065.92</v>
      </c>
      <c r="D1656">
        <v>1065.8499999999999</v>
      </c>
      <c r="E1656">
        <v>1049.83</v>
      </c>
      <c r="F1656">
        <v>44.045699999999997</v>
      </c>
      <c r="G1656">
        <v>171.059</v>
      </c>
      <c r="H1656">
        <v>62.6083</v>
      </c>
      <c r="I1656">
        <v>24.696999999999999</v>
      </c>
      <c r="J1656">
        <v>57.5518</v>
      </c>
      <c r="K1656">
        <v>816.67899999999997</v>
      </c>
      <c r="L1656">
        <v>1.1013500000000001E-2</v>
      </c>
      <c r="M1656">
        <v>0.98088799999999998</v>
      </c>
      <c r="N1656">
        <v>0</v>
      </c>
      <c r="O1656" t="s">
        <v>42</v>
      </c>
    </row>
    <row r="1657" spans="1:15" x14ac:dyDescent="0.25">
      <c r="A1657" t="s">
        <v>160</v>
      </c>
      <c r="B1657">
        <v>1158.48</v>
      </c>
      <c r="C1657">
        <v>1087.74</v>
      </c>
      <c r="D1657">
        <v>1087.67</v>
      </c>
      <c r="E1657">
        <v>1071.3800000000001</v>
      </c>
      <c r="F1657">
        <v>44.3185</v>
      </c>
      <c r="G1657">
        <v>173.255</v>
      </c>
      <c r="H1657">
        <v>62.6402</v>
      </c>
      <c r="I1657">
        <v>24.966799999999999</v>
      </c>
      <c r="J1657">
        <v>59.399700000000003</v>
      </c>
      <c r="K1657">
        <v>835.63099999999997</v>
      </c>
      <c r="L1657">
        <v>1.15411E-2</v>
      </c>
      <c r="M1657">
        <v>0.98101799999999995</v>
      </c>
      <c r="N1657">
        <v>0</v>
      </c>
      <c r="O1657" t="s">
        <v>42</v>
      </c>
    </row>
    <row r="1658" spans="1:15" x14ac:dyDescent="0.25">
      <c r="A1658" t="s">
        <v>160</v>
      </c>
      <c r="B1658">
        <v>1163.57</v>
      </c>
      <c r="C1658">
        <v>1096.4000000000001</v>
      </c>
      <c r="D1658">
        <v>1096.32</v>
      </c>
      <c r="E1658">
        <v>1080.1199999999999</v>
      </c>
      <c r="F1658">
        <v>44.418500000000002</v>
      </c>
      <c r="G1658">
        <v>175.548</v>
      </c>
      <c r="H1658">
        <v>63.381</v>
      </c>
      <c r="I1658">
        <v>25.1111</v>
      </c>
      <c r="J1658">
        <v>60.461300000000001</v>
      </c>
      <c r="K1658">
        <v>841.726</v>
      </c>
      <c r="L1658">
        <v>1.21309E-2</v>
      </c>
      <c r="M1658">
        <v>0.98101799999999995</v>
      </c>
      <c r="N1658">
        <v>0</v>
      </c>
      <c r="O1658" t="s">
        <v>42</v>
      </c>
    </row>
    <row r="1659" spans="1:15" x14ac:dyDescent="0.25">
      <c r="A1659" t="s">
        <v>160</v>
      </c>
      <c r="B1659">
        <v>1147.4100000000001</v>
      </c>
      <c r="C1659">
        <v>1078.33</v>
      </c>
      <c r="D1659">
        <v>1078.26</v>
      </c>
      <c r="E1659">
        <v>1062.3900000000001</v>
      </c>
      <c r="F1659">
        <v>44.114100000000001</v>
      </c>
      <c r="G1659">
        <v>172.529</v>
      </c>
      <c r="H1659">
        <v>62.611199999999997</v>
      </c>
      <c r="I1659">
        <v>24.7911</v>
      </c>
      <c r="J1659">
        <v>58.619700000000002</v>
      </c>
      <c r="K1659">
        <v>827.28</v>
      </c>
      <c r="L1659">
        <v>1.11229E-2</v>
      </c>
      <c r="M1659">
        <v>0.98094300000000001</v>
      </c>
      <c r="N1659">
        <v>0</v>
      </c>
      <c r="O1659" t="s">
        <v>42</v>
      </c>
    </row>
    <row r="1660" spans="1:15" x14ac:dyDescent="0.25">
      <c r="A1660" t="s">
        <v>160</v>
      </c>
      <c r="B1660">
        <v>1151.27</v>
      </c>
      <c r="C1660">
        <v>1079.93</v>
      </c>
      <c r="D1660">
        <v>1079.8599999999999</v>
      </c>
      <c r="E1660">
        <v>1063.96</v>
      </c>
      <c r="F1660">
        <v>44.2408</v>
      </c>
      <c r="G1660">
        <v>172.255</v>
      </c>
      <c r="H1660">
        <v>62.5944</v>
      </c>
      <c r="I1660">
        <v>25.074200000000001</v>
      </c>
      <c r="J1660">
        <v>58.1143</v>
      </c>
      <c r="K1660">
        <v>829.22900000000004</v>
      </c>
      <c r="L1660">
        <v>1.1507399999999999E-2</v>
      </c>
      <c r="M1660">
        <v>0.98101899999999997</v>
      </c>
      <c r="N1660">
        <v>0</v>
      </c>
      <c r="O1660" t="s">
        <v>42</v>
      </c>
    </row>
    <row r="1661" spans="1:15" x14ac:dyDescent="0.25">
      <c r="A1661" t="s">
        <v>160</v>
      </c>
      <c r="B1661">
        <v>1160.98</v>
      </c>
      <c r="C1661">
        <v>1093.25</v>
      </c>
      <c r="D1661">
        <v>1093.1600000000001</v>
      </c>
      <c r="E1661">
        <v>1076.43</v>
      </c>
      <c r="F1661">
        <v>45.365400000000001</v>
      </c>
      <c r="G1661">
        <v>178.126</v>
      </c>
      <c r="H1661">
        <v>63.343200000000003</v>
      </c>
      <c r="I1661">
        <v>25.048999999999999</v>
      </c>
      <c r="J1661">
        <v>63.031500000000001</v>
      </c>
      <c r="K1661">
        <v>834.47699999999998</v>
      </c>
      <c r="L1661">
        <v>1.1261500000000001E-2</v>
      </c>
      <c r="M1661">
        <v>0.98098200000000002</v>
      </c>
      <c r="N1661">
        <v>0</v>
      </c>
      <c r="O1661" t="s">
        <v>42</v>
      </c>
    </row>
    <row r="1662" spans="1:15" x14ac:dyDescent="0.25">
      <c r="A1662" t="s">
        <v>160</v>
      </c>
      <c r="B1662">
        <v>1180.3</v>
      </c>
      <c r="C1662">
        <v>1112.32</v>
      </c>
      <c r="D1662">
        <v>1112.23</v>
      </c>
      <c r="E1662">
        <v>1095.6199999999999</v>
      </c>
      <c r="F1662">
        <v>44.677700000000002</v>
      </c>
      <c r="G1662">
        <v>179.52600000000001</v>
      </c>
      <c r="H1662">
        <v>62.709099999999999</v>
      </c>
      <c r="I1662">
        <v>25.285399999999999</v>
      </c>
      <c r="J1662">
        <v>64.823400000000007</v>
      </c>
      <c r="K1662">
        <v>852.82</v>
      </c>
      <c r="L1662">
        <v>1.1186099999999999E-2</v>
      </c>
      <c r="M1662">
        <v>0.98100699999999996</v>
      </c>
      <c r="N1662">
        <v>0</v>
      </c>
      <c r="O1662" t="s">
        <v>42</v>
      </c>
    </row>
    <row r="1663" spans="1:15" x14ac:dyDescent="0.25">
      <c r="A1663" t="s">
        <v>160</v>
      </c>
      <c r="B1663">
        <v>1175.3699999999999</v>
      </c>
      <c r="C1663">
        <v>1099.22</v>
      </c>
      <c r="D1663">
        <v>1099.1199999999999</v>
      </c>
      <c r="E1663">
        <v>1082.0999999999999</v>
      </c>
      <c r="F1663">
        <v>45.416200000000003</v>
      </c>
      <c r="G1663">
        <v>180.20099999999999</v>
      </c>
      <c r="H1663">
        <v>63.0762</v>
      </c>
      <c r="I1663">
        <v>25.182300000000001</v>
      </c>
      <c r="J1663">
        <v>65.145799999999994</v>
      </c>
      <c r="K1663">
        <v>837.92499999999995</v>
      </c>
      <c r="L1663">
        <v>1.10104E-2</v>
      </c>
      <c r="M1663">
        <v>0.98101300000000002</v>
      </c>
      <c r="N1663">
        <v>0</v>
      </c>
      <c r="O1663" t="s">
        <v>42</v>
      </c>
    </row>
    <row r="1664" spans="1:15" x14ac:dyDescent="0.25">
      <c r="A1664" t="s">
        <v>160</v>
      </c>
      <c r="B1664">
        <v>1164.0999999999999</v>
      </c>
      <c r="C1664">
        <v>1094.8399999999999</v>
      </c>
      <c r="D1664">
        <v>1094.74</v>
      </c>
      <c r="E1664">
        <v>1077.5899999999999</v>
      </c>
      <c r="F1664">
        <v>45.511200000000002</v>
      </c>
      <c r="G1664">
        <v>178.66800000000001</v>
      </c>
      <c r="H1664">
        <v>63.786200000000001</v>
      </c>
      <c r="I1664">
        <v>25.017099999999999</v>
      </c>
      <c r="J1664">
        <v>62.982399999999998</v>
      </c>
      <c r="K1664">
        <v>834.97400000000005</v>
      </c>
      <c r="L1664">
        <v>2.28007E-2</v>
      </c>
      <c r="M1664">
        <v>0.98100900000000002</v>
      </c>
      <c r="N1664">
        <v>0</v>
      </c>
      <c r="O1664" t="s">
        <v>42</v>
      </c>
    </row>
    <row r="1665" spans="1:25" x14ac:dyDescent="0.25">
      <c r="A1665" t="s">
        <v>160</v>
      </c>
      <c r="B1665">
        <v>1161.96</v>
      </c>
      <c r="C1665">
        <v>1091.22</v>
      </c>
      <c r="D1665">
        <v>1091.1500000000001</v>
      </c>
      <c r="E1665">
        <v>1074.6300000000001</v>
      </c>
      <c r="F1665">
        <v>44.477899999999998</v>
      </c>
      <c r="G1665">
        <v>173.92099999999999</v>
      </c>
      <c r="H1665">
        <v>61.984299999999998</v>
      </c>
      <c r="I1665">
        <v>25.085899999999999</v>
      </c>
      <c r="J1665">
        <v>60.218600000000002</v>
      </c>
      <c r="K1665">
        <v>837.88</v>
      </c>
      <c r="L1665">
        <v>1.9044599999999998E-2</v>
      </c>
      <c r="M1665">
        <v>0.98101400000000005</v>
      </c>
      <c r="N1665">
        <v>0</v>
      </c>
      <c r="O1665" t="s">
        <v>42</v>
      </c>
    </row>
    <row r="1666" spans="1:25" x14ac:dyDescent="0.25">
      <c r="A1666" t="s">
        <v>160</v>
      </c>
      <c r="B1666">
        <v>1172.52</v>
      </c>
      <c r="C1666">
        <v>1105.47</v>
      </c>
      <c r="D1666">
        <v>1105.3900000000001</v>
      </c>
      <c r="E1666">
        <v>1088.82</v>
      </c>
      <c r="F1666">
        <v>44.741399999999999</v>
      </c>
      <c r="G1666">
        <v>173.25299999999999</v>
      </c>
      <c r="H1666">
        <v>61.637999999999998</v>
      </c>
      <c r="I1666">
        <v>25.009499999999999</v>
      </c>
      <c r="J1666">
        <v>60.245899999999999</v>
      </c>
      <c r="K1666">
        <v>852.52099999999996</v>
      </c>
      <c r="L1666">
        <v>1.08994E-2</v>
      </c>
      <c r="M1666">
        <v>0.98101400000000005</v>
      </c>
      <c r="N1666">
        <v>0</v>
      </c>
      <c r="O1666" t="s">
        <v>42</v>
      </c>
    </row>
    <row r="1667" spans="1:25" x14ac:dyDescent="0.25">
      <c r="A1667" t="s">
        <v>160</v>
      </c>
      <c r="B1667">
        <v>1149.45</v>
      </c>
      <c r="C1667">
        <v>1078.43</v>
      </c>
      <c r="D1667">
        <v>1078.3699999999999</v>
      </c>
      <c r="E1667">
        <v>1062.44</v>
      </c>
      <c r="F1667">
        <v>43.992899999999999</v>
      </c>
      <c r="G1667">
        <v>170.33600000000001</v>
      </c>
      <c r="H1667">
        <v>61.134300000000003</v>
      </c>
      <c r="I1667">
        <v>24.771799999999999</v>
      </c>
      <c r="J1667">
        <v>58.098799999999997</v>
      </c>
      <c r="K1667">
        <v>830.11199999999997</v>
      </c>
      <c r="L1667">
        <v>1.13379E-2</v>
      </c>
      <c r="M1667">
        <v>0.98100699999999996</v>
      </c>
      <c r="N1667">
        <v>0</v>
      </c>
      <c r="O1667" t="s">
        <v>42</v>
      </c>
    </row>
    <row r="1668" spans="1:25" x14ac:dyDescent="0.25">
      <c r="A1668" t="s">
        <v>160</v>
      </c>
      <c r="B1668">
        <v>1154.1199999999999</v>
      </c>
      <c r="C1668">
        <v>1086.58</v>
      </c>
      <c r="D1668">
        <v>1086.5</v>
      </c>
      <c r="E1668">
        <v>1070.0899999999999</v>
      </c>
      <c r="F1668">
        <v>45.161000000000001</v>
      </c>
      <c r="G1668">
        <v>173.31200000000001</v>
      </c>
      <c r="H1668">
        <v>62.055599999999998</v>
      </c>
      <c r="I1668">
        <v>25.4237</v>
      </c>
      <c r="J1668">
        <v>59.482599999999998</v>
      </c>
      <c r="K1668">
        <v>833.17399999999998</v>
      </c>
      <c r="L1668">
        <v>1.2513399999999999E-2</v>
      </c>
      <c r="M1668">
        <v>0.98101400000000005</v>
      </c>
      <c r="N1668">
        <v>0</v>
      </c>
      <c r="O1668" t="s">
        <v>42</v>
      </c>
    </row>
    <row r="1669" spans="1:25" x14ac:dyDescent="0.25">
      <c r="A1669" t="s">
        <v>160</v>
      </c>
      <c r="B1669">
        <v>1152.71</v>
      </c>
      <c r="C1669">
        <v>1082.8900000000001</v>
      </c>
      <c r="D1669">
        <v>1082.81</v>
      </c>
      <c r="E1669">
        <v>1066.25</v>
      </c>
      <c r="F1669">
        <v>44.511200000000002</v>
      </c>
      <c r="G1669">
        <v>173.62700000000001</v>
      </c>
      <c r="H1669">
        <v>61.771799999999999</v>
      </c>
      <c r="I1669">
        <v>24.983599999999999</v>
      </c>
      <c r="J1669">
        <v>60.4666</v>
      </c>
      <c r="K1669">
        <v>829.9</v>
      </c>
      <c r="L1669">
        <v>1.19173E-2</v>
      </c>
      <c r="M1669">
        <v>0.98101700000000003</v>
      </c>
      <c r="N1669">
        <v>0</v>
      </c>
      <c r="O1669" t="s">
        <v>42</v>
      </c>
    </row>
    <row r="1670" spans="1:25" x14ac:dyDescent="0.25">
      <c r="A1670" t="s">
        <v>160</v>
      </c>
      <c r="B1670">
        <v>1152.6199999999999</v>
      </c>
      <c r="C1670">
        <v>1082.1400000000001</v>
      </c>
      <c r="D1670">
        <v>1082.08</v>
      </c>
      <c r="E1670">
        <v>1067.1500000000001</v>
      </c>
      <c r="F1670">
        <v>42.701500000000003</v>
      </c>
      <c r="G1670">
        <v>170.88</v>
      </c>
      <c r="H1670">
        <v>62.460999999999999</v>
      </c>
      <c r="I1670">
        <v>24.889800000000001</v>
      </c>
      <c r="J1670">
        <v>57.432099999999998</v>
      </c>
      <c r="K1670">
        <v>835.54499999999996</v>
      </c>
      <c r="L1670">
        <v>1.0871799999999999E-2</v>
      </c>
      <c r="M1670">
        <v>0.99419500000000005</v>
      </c>
      <c r="N1670">
        <v>0</v>
      </c>
      <c r="O1670" t="s">
        <v>42</v>
      </c>
    </row>
    <row r="1671" spans="1:25" x14ac:dyDescent="0.25">
      <c r="A1671" t="s">
        <v>160</v>
      </c>
      <c r="B1671">
        <v>1153.75</v>
      </c>
      <c r="C1671">
        <v>1086.6600000000001</v>
      </c>
      <c r="D1671">
        <v>1086.5899999999999</v>
      </c>
      <c r="E1671">
        <v>1070.49</v>
      </c>
      <c r="F1671">
        <v>43.0259</v>
      </c>
      <c r="G1671">
        <v>172.11799999999999</v>
      </c>
      <c r="H1671">
        <v>62.781100000000002</v>
      </c>
      <c r="I1671">
        <v>24.892099999999999</v>
      </c>
      <c r="J1671">
        <v>58.122700000000002</v>
      </c>
      <c r="K1671">
        <v>837.178</v>
      </c>
      <c r="L1671">
        <v>1.11982E-2</v>
      </c>
      <c r="M1671">
        <v>0.98101899999999997</v>
      </c>
      <c r="N1671">
        <v>0</v>
      </c>
      <c r="O1671" t="s">
        <v>42</v>
      </c>
    </row>
    <row r="1672" spans="1:25" x14ac:dyDescent="0.25">
      <c r="A1672" t="s">
        <v>160</v>
      </c>
      <c r="B1672">
        <v>1171.25</v>
      </c>
      <c r="C1672">
        <v>1099.9000000000001</v>
      </c>
      <c r="D1672">
        <v>1099.81</v>
      </c>
      <c r="E1672">
        <v>1082.8900000000001</v>
      </c>
      <c r="F1672">
        <v>44.86</v>
      </c>
      <c r="G1672">
        <v>175.25200000000001</v>
      </c>
      <c r="H1672">
        <v>61.9148</v>
      </c>
      <c r="I1672">
        <v>25.1646</v>
      </c>
      <c r="J1672">
        <v>61.533099999999997</v>
      </c>
      <c r="K1672">
        <v>844.03800000000001</v>
      </c>
      <c r="L1672">
        <v>1.1631499999999999E-2</v>
      </c>
      <c r="M1672">
        <v>0.98094700000000001</v>
      </c>
      <c r="N1672">
        <v>0</v>
      </c>
      <c r="O1672" t="s">
        <v>42</v>
      </c>
    </row>
    <row r="1673" spans="1:25" x14ac:dyDescent="0.25">
      <c r="A1673" t="s">
        <v>160</v>
      </c>
      <c r="B1673">
        <v>1167.05</v>
      </c>
      <c r="C1673">
        <v>1096.4100000000001</v>
      </c>
      <c r="D1673">
        <v>1096.32</v>
      </c>
      <c r="E1673">
        <v>1079.25</v>
      </c>
      <c r="F1673">
        <v>44.901000000000003</v>
      </c>
      <c r="G1673">
        <v>177.48400000000001</v>
      </c>
      <c r="H1673">
        <v>62.399799999999999</v>
      </c>
      <c r="I1673">
        <v>25.017499999999998</v>
      </c>
      <c r="J1673">
        <v>63.700099999999999</v>
      </c>
      <c r="K1673">
        <v>838.25</v>
      </c>
      <c r="L1673">
        <v>1.39387E-2</v>
      </c>
      <c r="M1673">
        <v>0.98101899999999997</v>
      </c>
      <c r="N1673">
        <v>0</v>
      </c>
      <c r="O1673" t="s">
        <v>42</v>
      </c>
    </row>
    <row r="1674" spans="1:25" x14ac:dyDescent="0.25">
      <c r="A1674" t="s">
        <v>160</v>
      </c>
      <c r="B1674">
        <v>1188.44</v>
      </c>
      <c r="C1674">
        <v>1120.04</v>
      </c>
      <c r="D1674">
        <v>1119.92</v>
      </c>
      <c r="E1674">
        <v>1101.8599999999999</v>
      </c>
      <c r="F1674">
        <v>46.307299999999998</v>
      </c>
      <c r="G1674">
        <v>182.34899999999999</v>
      </c>
      <c r="H1674">
        <v>63.6173</v>
      </c>
      <c r="I1674">
        <v>25.150099999999998</v>
      </c>
      <c r="J1674">
        <v>66.7059</v>
      </c>
      <c r="K1674">
        <v>853.72</v>
      </c>
      <c r="L1674">
        <v>1.14976E-2</v>
      </c>
      <c r="M1674">
        <v>0.99457300000000004</v>
      </c>
      <c r="N1674">
        <v>0</v>
      </c>
      <c r="O1674" t="s">
        <v>42</v>
      </c>
    </row>
    <row r="1675" spans="1:25" x14ac:dyDescent="0.25">
      <c r="A1675" t="s">
        <v>160</v>
      </c>
      <c r="B1675">
        <v>1144.69</v>
      </c>
      <c r="C1675">
        <v>1078.43</v>
      </c>
      <c r="D1675">
        <v>1078.3499999999999</v>
      </c>
      <c r="E1675">
        <v>1062.3399999999999</v>
      </c>
      <c r="F1675">
        <v>43.778399999999998</v>
      </c>
      <c r="G1675">
        <v>173.35900000000001</v>
      </c>
      <c r="H1675">
        <v>62.459299999999999</v>
      </c>
      <c r="I1675">
        <v>24.728300000000001</v>
      </c>
      <c r="J1675">
        <v>59.860799999999998</v>
      </c>
      <c r="K1675">
        <v>826.92100000000005</v>
      </c>
      <c r="L1675">
        <v>1.09081E-2</v>
      </c>
      <c r="M1675">
        <v>0.98100900000000002</v>
      </c>
      <c r="N1675">
        <v>0</v>
      </c>
      <c r="O1675" t="s">
        <v>42</v>
      </c>
    </row>
    <row r="1676" spans="1:25" x14ac:dyDescent="0.25">
      <c r="A1676" t="s">
        <v>160</v>
      </c>
      <c r="B1676">
        <v>1131.46</v>
      </c>
      <c r="C1676">
        <v>1064.5899999999999</v>
      </c>
      <c r="D1676">
        <v>1064.53</v>
      </c>
      <c r="E1676">
        <v>1049.1600000000001</v>
      </c>
      <c r="F1676">
        <v>43.596499999999999</v>
      </c>
      <c r="G1676">
        <v>170</v>
      </c>
      <c r="H1676">
        <v>61.659300000000002</v>
      </c>
      <c r="I1676">
        <v>24.600300000000001</v>
      </c>
      <c r="J1676">
        <v>57.483199999999997</v>
      </c>
      <c r="K1676">
        <v>817.17100000000005</v>
      </c>
      <c r="L1676">
        <v>1.1695799999999999E-2</v>
      </c>
      <c r="M1676">
        <v>0.98101700000000003</v>
      </c>
      <c r="N1676">
        <v>0</v>
      </c>
      <c r="O1676" t="s">
        <v>42</v>
      </c>
    </row>
    <row r="1677" spans="1:25" x14ac:dyDescent="0.25">
      <c r="A1677" t="s">
        <v>160</v>
      </c>
      <c r="B1677">
        <v>1140.48</v>
      </c>
      <c r="C1677">
        <v>1070.19</v>
      </c>
      <c r="D1677">
        <v>1070.1300000000001</v>
      </c>
      <c r="E1677">
        <v>1055.02</v>
      </c>
      <c r="F1677">
        <v>43.403500000000001</v>
      </c>
      <c r="G1677">
        <v>168.78100000000001</v>
      </c>
      <c r="H1677">
        <v>61.065800000000003</v>
      </c>
      <c r="I1677">
        <v>24.625499999999999</v>
      </c>
      <c r="J1677">
        <v>56.9178</v>
      </c>
      <c r="K1677">
        <v>824.80200000000002</v>
      </c>
      <c r="L1677">
        <v>1.20115E-2</v>
      </c>
      <c r="M1677">
        <v>0.99277599999999999</v>
      </c>
      <c r="N1677">
        <v>0</v>
      </c>
      <c r="O1677" t="s">
        <v>42</v>
      </c>
    </row>
    <row r="1678" spans="1:25" x14ac:dyDescent="0.25">
      <c r="A1678" t="s">
        <v>160</v>
      </c>
      <c r="B1678">
        <v>1149.0999999999999</v>
      </c>
      <c r="C1678">
        <v>1081.72</v>
      </c>
      <c r="D1678">
        <v>1081.6500000000001</v>
      </c>
      <c r="E1678">
        <v>1066.17</v>
      </c>
      <c r="F1678">
        <v>43.543799999999997</v>
      </c>
      <c r="G1678">
        <v>172.06</v>
      </c>
      <c r="H1678">
        <v>62.034199999999998</v>
      </c>
      <c r="I1678">
        <v>24.754000000000001</v>
      </c>
      <c r="J1678">
        <v>59.127400000000002</v>
      </c>
      <c r="K1678">
        <v>832.471</v>
      </c>
      <c r="L1678">
        <v>1.09099E-2</v>
      </c>
      <c r="M1678">
        <v>0.98101799999999995</v>
      </c>
      <c r="N1678">
        <v>0</v>
      </c>
      <c r="O1678" t="s">
        <v>42</v>
      </c>
    </row>
    <row r="1679" spans="1:25" x14ac:dyDescent="0.25">
      <c r="A1679" t="s">
        <v>160</v>
      </c>
      <c r="B1679">
        <v>1158.58</v>
      </c>
      <c r="C1679">
        <v>1091.7</v>
      </c>
      <c r="D1679">
        <v>1091.6199999999999</v>
      </c>
      <c r="E1679">
        <v>1075.57</v>
      </c>
      <c r="F1679">
        <v>43.8093</v>
      </c>
      <c r="G1679">
        <v>172.88300000000001</v>
      </c>
      <c r="H1679">
        <v>62.0989</v>
      </c>
      <c r="I1679">
        <v>24.847100000000001</v>
      </c>
      <c r="J1679">
        <v>59.665900000000001</v>
      </c>
      <c r="K1679">
        <v>840.70600000000002</v>
      </c>
      <c r="L1679">
        <v>1.1462200000000001E-2</v>
      </c>
      <c r="M1679">
        <v>0.98101899999999997</v>
      </c>
      <c r="N1679">
        <v>0</v>
      </c>
      <c r="O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160</v>
      </c>
      <c r="B1680">
        <v>1136.82</v>
      </c>
      <c r="C1680">
        <v>1070.43</v>
      </c>
      <c r="D1680">
        <v>1070.3699999999999</v>
      </c>
      <c r="E1680">
        <v>1054.57</v>
      </c>
      <c r="F1680">
        <v>43.266800000000003</v>
      </c>
      <c r="G1680">
        <v>169.642</v>
      </c>
      <c r="H1680">
        <v>61.065600000000003</v>
      </c>
      <c r="I1680">
        <v>24.8916</v>
      </c>
      <c r="J1680">
        <v>57.527000000000001</v>
      </c>
      <c r="K1680">
        <v>823.702</v>
      </c>
      <c r="L1680">
        <v>1.0943100000000001E-2</v>
      </c>
      <c r="M1680">
        <v>0.99413499999999999</v>
      </c>
      <c r="N1680">
        <v>0</v>
      </c>
      <c r="O1680" t="s">
        <v>42</v>
      </c>
      <c r="R1680">
        <f>AVERAGE(B1631:B1680)</f>
        <v>1149.9078000000002</v>
      </c>
      <c r="S1680">
        <f>AVERAGE(C1631:C1680)</f>
        <v>1081.4721999999999</v>
      </c>
      <c r="U1680">
        <f>_xlfn.VAR.P(B1631:B1680)</f>
        <v>186.58310515999932</v>
      </c>
      <c r="V1680">
        <f>_xlfn.VAR.P(C1631:C1680)</f>
        <v>170.46214116000002</v>
      </c>
      <c r="X1680">
        <f>1.96*SQRT(U1680)/50</f>
        <v>0.53545407152533753</v>
      </c>
      <c r="Y1680">
        <f>1.96*SQRT(V1680)/50</f>
        <v>0.51179971140291047</v>
      </c>
    </row>
    <row r="1681" spans="1:14" x14ac:dyDescent="0.25">
      <c r="A1681" t="s">
        <v>161</v>
      </c>
      <c r="B1681">
        <v>57714.851900000001</v>
      </c>
      <c r="C1681" t="s">
        <v>36</v>
      </c>
    </row>
    <row r="1682" spans="1:14" x14ac:dyDescent="0.25">
      <c r="A1682" t="s">
        <v>162</v>
      </c>
      <c r="B1682">
        <v>1138.82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1.10762E-2</v>
      </c>
      <c r="L1682">
        <v>0.98101899999999997</v>
      </c>
      <c r="M1682">
        <v>0</v>
      </c>
      <c r="N1682" t="s">
        <v>42</v>
      </c>
    </row>
    <row r="1683" spans="1:14" x14ac:dyDescent="0.25">
      <c r="A1683" t="s">
        <v>162</v>
      </c>
      <c r="B1683">
        <v>1144.8399999999999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1.3130899999999999E-2</v>
      </c>
      <c r="L1683">
        <v>0.98094400000000004</v>
      </c>
      <c r="M1683">
        <v>0</v>
      </c>
      <c r="N1683" t="s">
        <v>42</v>
      </c>
    </row>
    <row r="1684" spans="1:14" x14ac:dyDescent="0.25">
      <c r="A1684" t="s">
        <v>162</v>
      </c>
      <c r="B1684">
        <v>1139.79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1.08582E-2</v>
      </c>
      <c r="L1684">
        <v>0.98101799999999995</v>
      </c>
      <c r="M1684">
        <v>0</v>
      </c>
      <c r="N1684" t="s">
        <v>42</v>
      </c>
    </row>
    <row r="1685" spans="1:14" x14ac:dyDescent="0.25">
      <c r="A1685" t="s">
        <v>162</v>
      </c>
      <c r="B1685">
        <v>1132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1.10014E-2</v>
      </c>
      <c r="L1685">
        <v>0.98093699999999995</v>
      </c>
      <c r="M1685">
        <v>0</v>
      </c>
      <c r="N1685" t="s">
        <v>42</v>
      </c>
    </row>
    <row r="1686" spans="1:14" x14ac:dyDescent="0.25">
      <c r="A1686" t="s">
        <v>162</v>
      </c>
      <c r="B1686">
        <v>1137.0999999999999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1.28077E-2</v>
      </c>
      <c r="L1686">
        <v>0.98097900000000005</v>
      </c>
      <c r="M1686">
        <v>0</v>
      </c>
      <c r="N1686" t="s">
        <v>42</v>
      </c>
    </row>
    <row r="1687" spans="1:14" x14ac:dyDescent="0.25">
      <c r="A1687" t="s">
        <v>162</v>
      </c>
      <c r="B1687">
        <v>1112.03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1.09085E-2</v>
      </c>
      <c r="L1687">
        <v>0.98096300000000003</v>
      </c>
      <c r="M1687">
        <v>0</v>
      </c>
      <c r="N1687" t="s">
        <v>42</v>
      </c>
    </row>
    <row r="1688" spans="1:14" x14ac:dyDescent="0.25">
      <c r="A1688" t="s">
        <v>162</v>
      </c>
      <c r="B1688">
        <v>1129.43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1.11244E-2</v>
      </c>
      <c r="L1688">
        <v>0.98101899999999997</v>
      </c>
      <c r="M1688">
        <v>0</v>
      </c>
      <c r="N1688" t="s">
        <v>42</v>
      </c>
    </row>
    <row r="1689" spans="1:14" x14ac:dyDescent="0.25">
      <c r="A1689" t="s">
        <v>162</v>
      </c>
      <c r="B1689">
        <v>1156.9100000000001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1.11821E-2</v>
      </c>
      <c r="L1689">
        <v>0.98101700000000003</v>
      </c>
      <c r="M1689">
        <v>0</v>
      </c>
      <c r="N1689" t="s">
        <v>42</v>
      </c>
    </row>
    <row r="1690" spans="1:14" x14ac:dyDescent="0.25">
      <c r="A1690" t="s">
        <v>162</v>
      </c>
      <c r="B1690">
        <v>1147.3499999999999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1.23943E-2</v>
      </c>
      <c r="L1690">
        <v>0.99161299999999997</v>
      </c>
      <c r="M1690">
        <v>0</v>
      </c>
      <c r="N1690" t="s">
        <v>42</v>
      </c>
    </row>
    <row r="1691" spans="1:14" x14ac:dyDescent="0.25">
      <c r="A1691" t="s">
        <v>162</v>
      </c>
      <c r="B1691">
        <v>1126.52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1.15812E-2</v>
      </c>
      <c r="L1691">
        <v>0.98082499999999995</v>
      </c>
      <c r="M1691">
        <v>0</v>
      </c>
      <c r="N1691" t="s">
        <v>42</v>
      </c>
    </row>
    <row r="1692" spans="1:14" x14ac:dyDescent="0.25">
      <c r="A1692" t="s">
        <v>162</v>
      </c>
      <c r="B1692">
        <v>1132.25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1.5706299999999999E-2</v>
      </c>
      <c r="L1692">
        <v>0.981016</v>
      </c>
      <c r="M1692">
        <v>0</v>
      </c>
      <c r="N1692" t="s">
        <v>42</v>
      </c>
    </row>
    <row r="1693" spans="1:14" x14ac:dyDescent="0.25">
      <c r="A1693" t="s">
        <v>162</v>
      </c>
      <c r="B1693">
        <v>1148.07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1.1457699999999999E-2</v>
      </c>
      <c r="L1693">
        <v>0.981016</v>
      </c>
      <c r="M1693">
        <v>0</v>
      </c>
      <c r="N1693" t="s">
        <v>42</v>
      </c>
    </row>
    <row r="1694" spans="1:14" x14ac:dyDescent="0.25">
      <c r="A1694" t="s">
        <v>162</v>
      </c>
      <c r="B1694">
        <v>1148.3699999999999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1.15943E-2</v>
      </c>
      <c r="L1694">
        <v>0.98335600000000001</v>
      </c>
      <c r="M1694">
        <v>0</v>
      </c>
      <c r="N1694" t="s">
        <v>42</v>
      </c>
    </row>
    <row r="1695" spans="1:14" x14ac:dyDescent="0.25">
      <c r="A1695" t="s">
        <v>162</v>
      </c>
      <c r="B1695">
        <v>1108.1199999999999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1.14933E-2</v>
      </c>
      <c r="L1695">
        <v>0.98099999999999998</v>
      </c>
      <c r="M1695">
        <v>0</v>
      </c>
      <c r="N1695" t="s">
        <v>42</v>
      </c>
    </row>
    <row r="1696" spans="1:14" x14ac:dyDescent="0.25">
      <c r="A1696" t="s">
        <v>162</v>
      </c>
      <c r="B1696">
        <v>1114.44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1.28544E-2</v>
      </c>
      <c r="L1696">
        <v>0.98101899999999997</v>
      </c>
      <c r="M1696">
        <v>0</v>
      </c>
      <c r="N1696" t="s">
        <v>42</v>
      </c>
    </row>
    <row r="1697" spans="1:14" x14ac:dyDescent="0.25">
      <c r="A1697" t="s">
        <v>162</v>
      </c>
      <c r="B1697">
        <v>1145.21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1.51031E-2</v>
      </c>
      <c r="L1697">
        <v>0.98075699999999999</v>
      </c>
      <c r="M1697">
        <v>0</v>
      </c>
      <c r="N1697" t="s">
        <v>42</v>
      </c>
    </row>
    <row r="1698" spans="1:14" x14ac:dyDescent="0.25">
      <c r="A1698" t="s">
        <v>162</v>
      </c>
      <c r="B1698">
        <v>1153.6600000000001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1.0859300000000001E-2</v>
      </c>
      <c r="L1698">
        <v>0.99457600000000002</v>
      </c>
      <c r="M1698">
        <v>0</v>
      </c>
      <c r="N1698" t="s">
        <v>42</v>
      </c>
    </row>
    <row r="1699" spans="1:14" x14ac:dyDescent="0.25">
      <c r="A1699" t="s">
        <v>162</v>
      </c>
      <c r="B1699">
        <v>1130.78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1.18963E-2</v>
      </c>
      <c r="L1699">
        <v>0.99510699999999996</v>
      </c>
      <c r="M1699">
        <v>0</v>
      </c>
      <c r="N1699" t="s">
        <v>42</v>
      </c>
    </row>
    <row r="1700" spans="1:14" x14ac:dyDescent="0.25">
      <c r="A1700" t="s">
        <v>162</v>
      </c>
      <c r="B1700">
        <v>1142.6600000000001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1.94024E-2</v>
      </c>
      <c r="L1700">
        <v>0.98101000000000005</v>
      </c>
      <c r="M1700">
        <v>0</v>
      </c>
      <c r="N1700" t="s">
        <v>42</v>
      </c>
    </row>
    <row r="1701" spans="1:14" x14ac:dyDescent="0.25">
      <c r="A1701" t="s">
        <v>162</v>
      </c>
      <c r="B1701">
        <v>1128.17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1.39791E-2</v>
      </c>
      <c r="L1701">
        <v>0.98101899999999997</v>
      </c>
      <c r="M1701">
        <v>0</v>
      </c>
      <c r="N1701" t="s">
        <v>42</v>
      </c>
    </row>
    <row r="1702" spans="1:14" x14ac:dyDescent="0.25">
      <c r="A1702" t="s">
        <v>162</v>
      </c>
      <c r="B1702">
        <v>1129.57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1.40334E-2</v>
      </c>
      <c r="L1702">
        <v>0.98100299999999996</v>
      </c>
      <c r="M1702">
        <v>0</v>
      </c>
      <c r="N1702" t="s">
        <v>42</v>
      </c>
    </row>
    <row r="1703" spans="1:14" x14ac:dyDescent="0.25">
      <c r="A1703" t="s">
        <v>162</v>
      </c>
      <c r="B1703">
        <v>1128.57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1.15934E-2</v>
      </c>
      <c r="L1703">
        <v>0.98092599999999996</v>
      </c>
      <c r="M1703">
        <v>0</v>
      </c>
      <c r="N1703" t="s">
        <v>42</v>
      </c>
    </row>
    <row r="1704" spans="1:14" x14ac:dyDescent="0.25">
      <c r="A1704" t="s">
        <v>162</v>
      </c>
      <c r="B1704">
        <v>1130.3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1.9771799999999999E-2</v>
      </c>
      <c r="L1704">
        <v>0.98101499999999997</v>
      </c>
      <c r="M1704">
        <v>0</v>
      </c>
      <c r="N1704" t="s">
        <v>42</v>
      </c>
    </row>
    <row r="1705" spans="1:14" x14ac:dyDescent="0.25">
      <c r="A1705" t="s">
        <v>162</v>
      </c>
      <c r="B1705">
        <v>1152.8900000000001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1.11897E-2</v>
      </c>
      <c r="L1705">
        <v>0.98060800000000004</v>
      </c>
      <c r="M1705">
        <v>0</v>
      </c>
      <c r="N1705" t="s">
        <v>42</v>
      </c>
    </row>
    <row r="1706" spans="1:14" x14ac:dyDescent="0.25">
      <c r="A1706" t="s">
        <v>162</v>
      </c>
      <c r="B1706">
        <v>1130.06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1.08609E-2</v>
      </c>
      <c r="L1706">
        <v>0.98101899999999997</v>
      </c>
      <c r="M1706">
        <v>0</v>
      </c>
      <c r="N1706" t="s">
        <v>42</v>
      </c>
    </row>
    <row r="1707" spans="1:14" x14ac:dyDescent="0.25">
      <c r="A1707" t="s">
        <v>162</v>
      </c>
      <c r="B1707">
        <v>1184.19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1.10233E-2</v>
      </c>
      <c r="L1707">
        <v>0.98101899999999997</v>
      </c>
      <c r="M1707">
        <v>0</v>
      </c>
      <c r="N1707" t="s">
        <v>42</v>
      </c>
    </row>
    <row r="1708" spans="1:14" x14ac:dyDescent="0.25">
      <c r="A1708" t="s">
        <v>162</v>
      </c>
      <c r="B1708">
        <v>1161.94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1.10887E-2</v>
      </c>
      <c r="L1708">
        <v>0.99476399999999998</v>
      </c>
      <c r="M1708">
        <v>0</v>
      </c>
      <c r="N1708" t="s">
        <v>42</v>
      </c>
    </row>
    <row r="1709" spans="1:14" x14ac:dyDescent="0.25">
      <c r="A1709" t="s">
        <v>162</v>
      </c>
      <c r="B1709">
        <v>1132.17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1.15637E-2</v>
      </c>
      <c r="L1709">
        <v>0.99488399999999999</v>
      </c>
      <c r="M1709">
        <v>0</v>
      </c>
      <c r="N1709" t="s">
        <v>42</v>
      </c>
    </row>
    <row r="1710" spans="1:14" x14ac:dyDescent="0.25">
      <c r="A1710" t="s">
        <v>162</v>
      </c>
      <c r="B1710">
        <v>1139.06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1.8251300000000002E-2</v>
      </c>
      <c r="L1710">
        <v>0.98570599999999997</v>
      </c>
      <c r="M1710">
        <v>0</v>
      </c>
      <c r="N1710" t="s">
        <v>42</v>
      </c>
    </row>
    <row r="1711" spans="1:14" x14ac:dyDescent="0.25">
      <c r="A1711" t="s">
        <v>162</v>
      </c>
      <c r="B1711">
        <v>1148.6300000000001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1.15806E-2</v>
      </c>
      <c r="L1711">
        <v>0.98101799999999995</v>
      </c>
      <c r="M1711">
        <v>0</v>
      </c>
      <c r="N1711" t="s">
        <v>42</v>
      </c>
    </row>
    <row r="1712" spans="1:14" x14ac:dyDescent="0.25">
      <c r="A1712" t="s">
        <v>162</v>
      </c>
      <c r="B1712">
        <v>1169.2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1.82271E-2</v>
      </c>
      <c r="L1712">
        <v>0.98101499999999997</v>
      </c>
      <c r="M1712">
        <v>0</v>
      </c>
      <c r="N1712" t="s">
        <v>42</v>
      </c>
    </row>
    <row r="1713" spans="1:14" x14ac:dyDescent="0.25">
      <c r="A1713" t="s">
        <v>162</v>
      </c>
      <c r="B1713">
        <v>1164.2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1.0857199999999999E-2</v>
      </c>
      <c r="L1713">
        <v>0.98101300000000002</v>
      </c>
      <c r="M1713">
        <v>0</v>
      </c>
      <c r="N1713" t="s">
        <v>42</v>
      </c>
    </row>
    <row r="1714" spans="1:14" x14ac:dyDescent="0.25">
      <c r="A1714" t="s">
        <v>162</v>
      </c>
      <c r="B1714">
        <v>1156.8800000000001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1.28804E-2</v>
      </c>
      <c r="L1714">
        <v>0.98101899999999997</v>
      </c>
      <c r="M1714">
        <v>0</v>
      </c>
      <c r="N1714" t="s">
        <v>42</v>
      </c>
    </row>
    <row r="1715" spans="1:14" x14ac:dyDescent="0.25">
      <c r="A1715" t="s">
        <v>162</v>
      </c>
      <c r="B1715">
        <v>1160.29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1.16741E-2</v>
      </c>
      <c r="L1715">
        <v>0.98101899999999997</v>
      </c>
      <c r="M1715">
        <v>0</v>
      </c>
      <c r="N1715" t="s">
        <v>42</v>
      </c>
    </row>
    <row r="1716" spans="1:14" x14ac:dyDescent="0.25">
      <c r="A1716" t="s">
        <v>162</v>
      </c>
      <c r="B1716">
        <v>1162.5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1.0872400000000001E-2</v>
      </c>
      <c r="L1716">
        <v>0.98100399999999999</v>
      </c>
      <c r="M1716">
        <v>0</v>
      </c>
      <c r="N1716" t="s">
        <v>42</v>
      </c>
    </row>
    <row r="1717" spans="1:14" x14ac:dyDescent="0.25">
      <c r="A1717" t="s">
        <v>162</v>
      </c>
      <c r="B1717">
        <v>1149.68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1.11489E-2</v>
      </c>
      <c r="L1717">
        <v>0.98091799999999996</v>
      </c>
      <c r="M1717">
        <v>0</v>
      </c>
      <c r="N1717" t="s">
        <v>42</v>
      </c>
    </row>
    <row r="1718" spans="1:14" x14ac:dyDescent="0.25">
      <c r="A1718" t="s">
        <v>162</v>
      </c>
      <c r="B1718">
        <v>1166.97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1.15485E-2</v>
      </c>
      <c r="L1718">
        <v>0.98095299999999996</v>
      </c>
      <c r="M1718">
        <v>0</v>
      </c>
      <c r="N1718" t="s">
        <v>42</v>
      </c>
    </row>
    <row r="1719" spans="1:14" x14ac:dyDescent="0.25">
      <c r="A1719" t="s">
        <v>162</v>
      </c>
      <c r="B1719">
        <v>1158.0999999999999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1.329E-2</v>
      </c>
      <c r="L1719">
        <v>0.98101899999999997</v>
      </c>
      <c r="M1719">
        <v>0</v>
      </c>
      <c r="N1719" t="s">
        <v>42</v>
      </c>
    </row>
    <row r="1720" spans="1:14" x14ac:dyDescent="0.25">
      <c r="A1720" t="s">
        <v>162</v>
      </c>
      <c r="B1720">
        <v>1151.3800000000001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1.08764E-2</v>
      </c>
      <c r="L1720">
        <v>0.980989</v>
      </c>
      <c r="M1720">
        <v>0</v>
      </c>
      <c r="N1720" t="s">
        <v>42</v>
      </c>
    </row>
    <row r="1721" spans="1:14" x14ac:dyDescent="0.25">
      <c r="A1721" t="s">
        <v>162</v>
      </c>
      <c r="B1721">
        <v>1133.58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1.08649E-2</v>
      </c>
      <c r="L1721">
        <v>0.98101099999999997</v>
      </c>
      <c r="M1721">
        <v>0</v>
      </c>
      <c r="N1721" t="s">
        <v>42</v>
      </c>
    </row>
    <row r="1722" spans="1:14" x14ac:dyDescent="0.25">
      <c r="A1722" t="s">
        <v>162</v>
      </c>
      <c r="B1722">
        <v>1137.27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1.46193E-2</v>
      </c>
      <c r="L1722">
        <v>0.98861500000000002</v>
      </c>
      <c r="M1722">
        <v>0</v>
      </c>
      <c r="N1722" t="s">
        <v>42</v>
      </c>
    </row>
    <row r="1723" spans="1:14" x14ac:dyDescent="0.25">
      <c r="A1723" t="s">
        <v>162</v>
      </c>
      <c r="B1723">
        <v>1142.8399999999999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1.09424E-2</v>
      </c>
      <c r="L1723">
        <v>0.98101799999999995</v>
      </c>
      <c r="M1723">
        <v>0</v>
      </c>
      <c r="N1723" t="s">
        <v>42</v>
      </c>
    </row>
    <row r="1724" spans="1:14" x14ac:dyDescent="0.25">
      <c r="A1724" t="s">
        <v>162</v>
      </c>
      <c r="B1724">
        <v>1136.7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1.0950700000000001E-2</v>
      </c>
      <c r="L1724">
        <v>0.99498900000000001</v>
      </c>
      <c r="M1724">
        <v>0</v>
      </c>
      <c r="N1724" t="s">
        <v>42</v>
      </c>
    </row>
    <row r="1725" spans="1:14" x14ac:dyDescent="0.25">
      <c r="A1725" t="s">
        <v>162</v>
      </c>
      <c r="B1725">
        <v>1135.8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1.1690799999999999E-2</v>
      </c>
      <c r="L1725">
        <v>0.98357799999999995</v>
      </c>
      <c r="M1725">
        <v>0</v>
      </c>
      <c r="N1725" t="s">
        <v>42</v>
      </c>
    </row>
    <row r="1726" spans="1:14" x14ac:dyDescent="0.25">
      <c r="A1726" t="s">
        <v>162</v>
      </c>
      <c r="B1726">
        <v>1128.03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1.8125599999999999E-2</v>
      </c>
      <c r="L1726">
        <v>0.98101700000000003</v>
      </c>
      <c r="M1726">
        <v>0</v>
      </c>
      <c r="N1726" t="s">
        <v>42</v>
      </c>
    </row>
    <row r="1727" spans="1:14" x14ac:dyDescent="0.25">
      <c r="A1727" t="s">
        <v>162</v>
      </c>
      <c r="B1727">
        <v>1147.43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1.08586E-2</v>
      </c>
      <c r="L1727">
        <v>0.98099899999999995</v>
      </c>
      <c r="M1727">
        <v>0</v>
      </c>
      <c r="N1727" t="s">
        <v>42</v>
      </c>
    </row>
    <row r="1728" spans="1:14" x14ac:dyDescent="0.25">
      <c r="A1728" t="s">
        <v>162</v>
      </c>
      <c r="B1728">
        <v>1152.8499999999999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1.08577E-2</v>
      </c>
      <c r="L1728">
        <v>0.988618</v>
      </c>
      <c r="M1728">
        <v>0</v>
      </c>
      <c r="N1728" t="s">
        <v>42</v>
      </c>
    </row>
    <row r="1729" spans="1:25" x14ac:dyDescent="0.25">
      <c r="A1729" t="s">
        <v>162</v>
      </c>
      <c r="B1729">
        <v>1146.2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1.0871E-2</v>
      </c>
      <c r="L1729">
        <v>0.980958</v>
      </c>
      <c r="M1729">
        <v>0</v>
      </c>
      <c r="N1729" t="s">
        <v>42</v>
      </c>
    </row>
    <row r="1730" spans="1:25" x14ac:dyDescent="0.25">
      <c r="A1730" t="s">
        <v>162</v>
      </c>
      <c r="B1730">
        <v>1137.6500000000001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1.1079500000000001E-2</v>
      </c>
      <c r="L1730">
        <v>0.991761</v>
      </c>
      <c r="M1730">
        <v>0</v>
      </c>
      <c r="N1730" t="s">
        <v>42</v>
      </c>
    </row>
    <row r="1731" spans="1:25" x14ac:dyDescent="0.25">
      <c r="A1731" t="s">
        <v>162</v>
      </c>
      <c r="B1731">
        <v>1118.9100000000001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1.17769E-2</v>
      </c>
      <c r="L1731">
        <v>0.98099599999999998</v>
      </c>
      <c r="M1731">
        <v>0</v>
      </c>
      <c r="N1731" t="s">
        <v>42</v>
      </c>
    </row>
    <row r="1732" spans="1:25" x14ac:dyDescent="0.25">
      <c r="A1732" t="s">
        <v>162</v>
      </c>
      <c r="B1732">
        <v>1134.28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1.15035E-2</v>
      </c>
      <c r="L1732">
        <v>0.98101000000000005</v>
      </c>
      <c r="M1732">
        <v>0</v>
      </c>
      <c r="N1732" t="s">
        <v>42</v>
      </c>
    </row>
    <row r="1733" spans="1:25" x14ac:dyDescent="0.25">
      <c r="A1733" t="s">
        <v>162</v>
      </c>
      <c r="B1733">
        <v>1151.22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1.4269799999999999E-2</v>
      </c>
      <c r="L1733">
        <v>0.98101300000000002</v>
      </c>
      <c r="M1733">
        <v>0</v>
      </c>
      <c r="N1733" t="s">
        <v>42</v>
      </c>
    </row>
    <row r="1734" spans="1:25" x14ac:dyDescent="0.25">
      <c r="A1734" t="s">
        <v>162</v>
      </c>
      <c r="B1734">
        <v>1132.3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1.9652300000000001E-2</v>
      </c>
      <c r="L1734">
        <v>0.98098300000000005</v>
      </c>
      <c r="M1734">
        <v>0</v>
      </c>
      <c r="N1734" t="s">
        <v>42</v>
      </c>
    </row>
    <row r="1735" spans="1:25" x14ac:dyDescent="0.25">
      <c r="A1735" t="s">
        <v>162</v>
      </c>
      <c r="B1735">
        <v>1136.4000000000001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1.3135900000000001E-2</v>
      </c>
      <c r="L1735">
        <v>0.98101499999999997</v>
      </c>
      <c r="M1735">
        <v>0</v>
      </c>
      <c r="N1735" t="s">
        <v>42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162</v>
      </c>
      <c r="B1736">
        <v>1131.8699999999999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1.33245E-2</v>
      </c>
      <c r="L1736">
        <v>0.981016</v>
      </c>
      <c r="M1736">
        <v>0</v>
      </c>
      <c r="N1736" t="s">
        <v>42</v>
      </c>
      <c r="R1736">
        <f>AVERAGE(B1687:B1736)</f>
        <v>1142.0775999999998</v>
      </c>
      <c r="S1736">
        <f>AVERAGE(C1687:C1736)</f>
        <v>0</v>
      </c>
      <c r="U1736">
        <f>_xlfn.VAR.P(B1687:B1736)</f>
        <v>236.67517824000043</v>
      </c>
      <c r="V1736">
        <f>_xlfn.VAR.P(C1687:C1736)</f>
        <v>0</v>
      </c>
      <c r="X1736">
        <f>1.96*SQRT(U1736)/50</f>
        <v>0.60306263844704744</v>
      </c>
      <c r="Y1736">
        <f>1.96*SQRT(V1736)/50</f>
        <v>0</v>
      </c>
    </row>
    <row r="1737" spans="1:25" x14ac:dyDescent="0.25">
      <c r="A1737" t="s">
        <v>163</v>
      </c>
      <c r="B1737">
        <v>57241.577899999997</v>
      </c>
      <c r="C1737" t="s">
        <v>36</v>
      </c>
    </row>
    <row r="1738" spans="1:25" x14ac:dyDescent="0.25">
      <c r="A1738" t="s">
        <v>164</v>
      </c>
      <c r="B1738">
        <v>1004.1</v>
      </c>
      <c r="C1738">
        <v>996.70299999999997</v>
      </c>
      <c r="D1738">
        <v>996.62300000000005</v>
      </c>
      <c r="E1738">
        <v>980.51599999999996</v>
      </c>
      <c r="F1738">
        <v>44.200699999999998</v>
      </c>
      <c r="G1738">
        <v>0</v>
      </c>
      <c r="H1738">
        <v>58.150199999999998</v>
      </c>
      <c r="I1738">
        <v>0</v>
      </c>
      <c r="J1738">
        <v>1.0907999999999999E-2</v>
      </c>
      <c r="K1738">
        <v>0.98749500000000001</v>
      </c>
      <c r="L1738">
        <v>0</v>
      </c>
      <c r="M1738" t="s">
        <v>42</v>
      </c>
    </row>
    <row r="1739" spans="1:25" x14ac:dyDescent="0.25">
      <c r="A1739" t="s">
        <v>164</v>
      </c>
      <c r="B1739">
        <v>999.61599999999999</v>
      </c>
      <c r="C1739">
        <v>992.38599999999997</v>
      </c>
      <c r="D1739">
        <v>992.31799999999998</v>
      </c>
      <c r="E1739">
        <v>976.84699999999998</v>
      </c>
      <c r="F1739">
        <v>43.883400000000002</v>
      </c>
      <c r="G1739">
        <v>0</v>
      </c>
      <c r="H1739">
        <v>59.137300000000003</v>
      </c>
      <c r="I1739">
        <v>0</v>
      </c>
      <c r="J1739">
        <v>1.2924100000000001E-2</v>
      </c>
      <c r="K1739">
        <v>0.99421499999999996</v>
      </c>
      <c r="L1739">
        <v>0</v>
      </c>
      <c r="M1739" t="s">
        <v>42</v>
      </c>
    </row>
    <row r="1740" spans="1:25" x14ac:dyDescent="0.25">
      <c r="A1740" t="s">
        <v>164</v>
      </c>
      <c r="B1740">
        <v>1017.7</v>
      </c>
      <c r="C1740">
        <v>1010.39</v>
      </c>
      <c r="D1740">
        <v>1010.29</v>
      </c>
      <c r="E1740">
        <v>993.07799999999997</v>
      </c>
      <c r="F1740">
        <v>45.265300000000003</v>
      </c>
      <c r="G1740">
        <v>0</v>
      </c>
      <c r="H1740">
        <v>58.219099999999997</v>
      </c>
      <c r="I1740">
        <v>0</v>
      </c>
      <c r="J1740">
        <v>1.0893399999999999E-2</v>
      </c>
      <c r="K1740">
        <v>0.98101799999999995</v>
      </c>
      <c r="L1740">
        <v>0</v>
      </c>
      <c r="M1740" t="s">
        <v>42</v>
      </c>
    </row>
    <row r="1741" spans="1:25" x14ac:dyDescent="0.25">
      <c r="A1741" t="s">
        <v>164</v>
      </c>
      <c r="B1741">
        <v>1004.78</v>
      </c>
      <c r="C1741">
        <v>997.529</v>
      </c>
      <c r="D1741">
        <v>997.43600000000004</v>
      </c>
      <c r="E1741">
        <v>980.45100000000002</v>
      </c>
      <c r="F1741">
        <v>44.952100000000002</v>
      </c>
      <c r="G1741">
        <v>0</v>
      </c>
      <c r="H1741">
        <v>58.379899999999999</v>
      </c>
      <c r="I1741">
        <v>0</v>
      </c>
      <c r="J1741">
        <v>1.17448E-2</v>
      </c>
      <c r="K1741">
        <v>0.98101899999999997</v>
      </c>
      <c r="L1741">
        <v>0</v>
      </c>
      <c r="M1741" t="s">
        <v>42</v>
      </c>
    </row>
    <row r="1742" spans="1:25" x14ac:dyDescent="0.25">
      <c r="A1742" t="s">
        <v>164</v>
      </c>
      <c r="B1742">
        <v>1016.98</v>
      </c>
      <c r="C1742">
        <v>1009.69</v>
      </c>
      <c r="D1742">
        <v>1009.6</v>
      </c>
      <c r="E1742">
        <v>992.678</v>
      </c>
      <c r="F1742">
        <v>45.3337</v>
      </c>
      <c r="G1742">
        <v>0</v>
      </c>
      <c r="H1742">
        <v>58.836399999999998</v>
      </c>
      <c r="I1742">
        <v>0</v>
      </c>
      <c r="J1742">
        <v>1.2086100000000001E-2</v>
      </c>
      <c r="K1742">
        <v>0.99242799999999998</v>
      </c>
      <c r="L1742">
        <v>0</v>
      </c>
      <c r="M1742" t="s">
        <v>42</v>
      </c>
    </row>
    <row r="1743" spans="1:25" x14ac:dyDescent="0.25">
      <c r="A1743" t="s">
        <v>164</v>
      </c>
      <c r="B1743">
        <v>1033.0999999999999</v>
      </c>
      <c r="C1743">
        <v>1025.5899999999999</v>
      </c>
      <c r="D1743">
        <v>1025.5</v>
      </c>
      <c r="E1743">
        <v>1008.9</v>
      </c>
      <c r="F1743">
        <v>44.796700000000001</v>
      </c>
      <c r="G1743">
        <v>0</v>
      </c>
      <c r="H1743">
        <v>58.902299999999997</v>
      </c>
      <c r="I1743">
        <v>0</v>
      </c>
      <c r="J1743">
        <v>1.10137E-2</v>
      </c>
      <c r="K1743">
        <v>0.98087400000000002</v>
      </c>
      <c r="L1743">
        <v>0</v>
      </c>
      <c r="M1743" t="s">
        <v>42</v>
      </c>
    </row>
    <row r="1744" spans="1:25" x14ac:dyDescent="0.25">
      <c r="A1744" t="s">
        <v>164</v>
      </c>
      <c r="B1744">
        <v>997.91099999999994</v>
      </c>
      <c r="C1744">
        <v>990.36</v>
      </c>
      <c r="D1744">
        <v>990.28</v>
      </c>
      <c r="E1744">
        <v>973.83199999999999</v>
      </c>
      <c r="F1744">
        <v>44.451900000000002</v>
      </c>
      <c r="G1744">
        <v>0</v>
      </c>
      <c r="H1744">
        <v>58.8506</v>
      </c>
      <c r="I1744">
        <v>0</v>
      </c>
      <c r="J1744">
        <v>1.40971E-2</v>
      </c>
      <c r="K1744">
        <v>0.98101799999999995</v>
      </c>
      <c r="L1744">
        <v>0</v>
      </c>
      <c r="M1744" t="s">
        <v>42</v>
      </c>
    </row>
    <row r="1745" spans="1:13" x14ac:dyDescent="0.25">
      <c r="A1745" t="s">
        <v>164</v>
      </c>
      <c r="B1745">
        <v>1002.19</v>
      </c>
      <c r="C1745">
        <v>994.18299999999999</v>
      </c>
      <c r="D1745">
        <v>994.10900000000004</v>
      </c>
      <c r="E1745">
        <v>978.13199999999995</v>
      </c>
      <c r="F1745">
        <v>44.175699999999999</v>
      </c>
      <c r="G1745">
        <v>0</v>
      </c>
      <c r="H1745">
        <v>58.325099999999999</v>
      </c>
      <c r="I1745">
        <v>0</v>
      </c>
      <c r="J1745">
        <v>1.08571E-2</v>
      </c>
      <c r="K1745">
        <v>0.990977</v>
      </c>
      <c r="L1745">
        <v>0</v>
      </c>
      <c r="M1745" t="s">
        <v>42</v>
      </c>
    </row>
    <row r="1746" spans="1:13" x14ac:dyDescent="0.25">
      <c r="A1746" t="s">
        <v>164</v>
      </c>
      <c r="B1746">
        <v>1037.52</v>
      </c>
      <c r="C1746">
        <v>1030.23</v>
      </c>
      <c r="D1746">
        <v>1030.1199999999999</v>
      </c>
      <c r="E1746">
        <v>1012.39</v>
      </c>
      <c r="F1746">
        <v>46.254300000000001</v>
      </c>
      <c r="G1746">
        <v>0</v>
      </c>
      <c r="H1746">
        <v>60.8536</v>
      </c>
      <c r="I1746">
        <v>0</v>
      </c>
      <c r="J1746">
        <v>2.1241699999999999E-2</v>
      </c>
      <c r="K1746">
        <v>0.98101400000000005</v>
      </c>
      <c r="L1746">
        <v>0</v>
      </c>
      <c r="M1746" t="s">
        <v>42</v>
      </c>
    </row>
    <row r="1747" spans="1:13" x14ac:dyDescent="0.25">
      <c r="A1747" t="s">
        <v>164</v>
      </c>
      <c r="B1747">
        <v>1000.02</v>
      </c>
      <c r="C1747">
        <v>992.35799999999995</v>
      </c>
      <c r="D1747">
        <v>992.29100000000005</v>
      </c>
      <c r="E1747">
        <v>976.45699999999999</v>
      </c>
      <c r="F1747">
        <v>43.725900000000003</v>
      </c>
      <c r="G1747">
        <v>0</v>
      </c>
      <c r="H1747">
        <v>58.751100000000001</v>
      </c>
      <c r="I1747">
        <v>0</v>
      </c>
      <c r="J1747">
        <v>1.29552E-2</v>
      </c>
      <c r="K1747">
        <v>0.98101799999999995</v>
      </c>
      <c r="L1747">
        <v>0</v>
      </c>
      <c r="M1747" t="s">
        <v>42</v>
      </c>
    </row>
    <row r="1748" spans="1:13" x14ac:dyDescent="0.25">
      <c r="A1748" t="s">
        <v>164</v>
      </c>
      <c r="B1748">
        <v>985.07</v>
      </c>
      <c r="C1748">
        <v>977.51</v>
      </c>
      <c r="D1748">
        <v>977.447</v>
      </c>
      <c r="E1748">
        <v>961.76199999999994</v>
      </c>
      <c r="F1748">
        <v>44.133899999999997</v>
      </c>
      <c r="G1748">
        <v>0</v>
      </c>
      <c r="H1748">
        <v>58.742899999999999</v>
      </c>
      <c r="I1748">
        <v>0</v>
      </c>
      <c r="J1748">
        <v>1.2809600000000001E-2</v>
      </c>
      <c r="K1748">
        <v>0.99511400000000005</v>
      </c>
      <c r="L1748">
        <v>0</v>
      </c>
      <c r="M1748" t="s">
        <v>42</v>
      </c>
    </row>
    <row r="1749" spans="1:13" x14ac:dyDescent="0.25">
      <c r="A1749" t="s">
        <v>164</v>
      </c>
      <c r="B1749">
        <v>991.73699999999997</v>
      </c>
      <c r="C1749">
        <v>984.3</v>
      </c>
      <c r="D1749">
        <v>984.226</v>
      </c>
      <c r="E1749">
        <v>968.08900000000006</v>
      </c>
      <c r="F1749">
        <v>44.195700000000002</v>
      </c>
      <c r="G1749">
        <v>0</v>
      </c>
      <c r="H1749">
        <v>58.732199999999999</v>
      </c>
      <c r="I1749">
        <v>0</v>
      </c>
      <c r="J1749">
        <v>1.0871199999999999E-2</v>
      </c>
      <c r="K1749">
        <v>0.98100100000000001</v>
      </c>
      <c r="L1749">
        <v>0</v>
      </c>
      <c r="M1749" t="s">
        <v>42</v>
      </c>
    </row>
    <row r="1750" spans="1:13" x14ac:dyDescent="0.25">
      <c r="A1750" t="s">
        <v>164</v>
      </c>
      <c r="B1750">
        <v>1000.87</v>
      </c>
      <c r="C1750">
        <v>993.43</v>
      </c>
      <c r="D1750">
        <v>993.35400000000004</v>
      </c>
      <c r="E1750">
        <v>977.19899999999996</v>
      </c>
      <c r="F1750">
        <v>44.1462</v>
      </c>
      <c r="G1750">
        <v>0</v>
      </c>
      <c r="H1750">
        <v>58.271700000000003</v>
      </c>
      <c r="I1750">
        <v>0</v>
      </c>
      <c r="J1750">
        <v>1.2014800000000001E-2</v>
      </c>
      <c r="K1750">
        <v>0.98101099999999997</v>
      </c>
      <c r="L1750">
        <v>0</v>
      </c>
      <c r="M1750" t="s">
        <v>42</v>
      </c>
    </row>
    <row r="1751" spans="1:13" x14ac:dyDescent="0.25">
      <c r="A1751" t="s">
        <v>164</v>
      </c>
      <c r="B1751">
        <v>1015.31</v>
      </c>
      <c r="C1751">
        <v>1007.45</v>
      </c>
      <c r="D1751">
        <v>1007.37</v>
      </c>
      <c r="E1751">
        <v>990.95299999999997</v>
      </c>
      <c r="F1751">
        <v>44.5167</v>
      </c>
      <c r="G1751">
        <v>0</v>
      </c>
      <c r="H1751">
        <v>58.794400000000003</v>
      </c>
      <c r="I1751">
        <v>0</v>
      </c>
      <c r="J1751">
        <v>1.0861300000000001E-2</v>
      </c>
      <c r="K1751">
        <v>0.981016</v>
      </c>
      <c r="L1751">
        <v>0</v>
      </c>
      <c r="M1751" t="s">
        <v>42</v>
      </c>
    </row>
    <row r="1752" spans="1:13" x14ac:dyDescent="0.25">
      <c r="A1752" t="s">
        <v>164</v>
      </c>
      <c r="B1752">
        <v>993.57100000000003</v>
      </c>
      <c r="C1752">
        <v>986.22400000000005</v>
      </c>
      <c r="D1752">
        <v>986.15700000000004</v>
      </c>
      <c r="E1752">
        <v>969.78700000000003</v>
      </c>
      <c r="F1752">
        <v>44.155500000000004</v>
      </c>
      <c r="G1752">
        <v>0</v>
      </c>
      <c r="H1752">
        <v>58.223399999999998</v>
      </c>
      <c r="I1752">
        <v>0</v>
      </c>
      <c r="J1752">
        <v>1.1072200000000001E-2</v>
      </c>
      <c r="K1752">
        <v>0.98078100000000001</v>
      </c>
      <c r="L1752">
        <v>0</v>
      </c>
      <c r="M1752" t="s">
        <v>42</v>
      </c>
    </row>
    <row r="1753" spans="1:13" x14ac:dyDescent="0.25">
      <c r="A1753" t="s">
        <v>164</v>
      </c>
      <c r="B1753">
        <v>1026.56</v>
      </c>
      <c r="C1753">
        <v>1019.18</v>
      </c>
      <c r="D1753">
        <v>1019.11</v>
      </c>
      <c r="E1753">
        <v>1002.94</v>
      </c>
      <c r="F1753">
        <v>44.439700000000002</v>
      </c>
      <c r="G1753">
        <v>0</v>
      </c>
      <c r="H1753">
        <v>60.380299999999998</v>
      </c>
      <c r="I1753">
        <v>0</v>
      </c>
      <c r="J1753">
        <v>2.9037899999999998E-2</v>
      </c>
      <c r="K1753">
        <v>0.98101899999999997</v>
      </c>
      <c r="L1753">
        <v>0</v>
      </c>
      <c r="M1753" t="s">
        <v>42</v>
      </c>
    </row>
    <row r="1754" spans="1:13" x14ac:dyDescent="0.25">
      <c r="A1754" t="s">
        <v>164</v>
      </c>
      <c r="B1754">
        <v>1037.01</v>
      </c>
      <c r="C1754">
        <v>1028.6199999999999</v>
      </c>
      <c r="D1754">
        <v>1028.49</v>
      </c>
      <c r="E1754">
        <v>1010.17</v>
      </c>
      <c r="F1754">
        <v>46.443199999999997</v>
      </c>
      <c r="G1754">
        <v>0</v>
      </c>
      <c r="H1754">
        <v>59.975900000000003</v>
      </c>
      <c r="I1754">
        <v>0</v>
      </c>
      <c r="J1754">
        <v>1.15581E-2</v>
      </c>
      <c r="K1754">
        <v>0.98101899999999997</v>
      </c>
      <c r="L1754">
        <v>0</v>
      </c>
      <c r="M1754" t="s">
        <v>42</v>
      </c>
    </row>
    <row r="1755" spans="1:13" x14ac:dyDescent="0.25">
      <c r="A1755" t="s">
        <v>164</v>
      </c>
      <c r="B1755">
        <v>991.58500000000004</v>
      </c>
      <c r="C1755">
        <v>983.76300000000003</v>
      </c>
      <c r="D1755">
        <v>983.69600000000003</v>
      </c>
      <c r="E1755">
        <v>968.51</v>
      </c>
      <c r="F1755">
        <v>43.762999999999998</v>
      </c>
      <c r="G1755">
        <v>0</v>
      </c>
      <c r="H1755">
        <v>58.410699999999999</v>
      </c>
      <c r="I1755">
        <v>0</v>
      </c>
      <c r="J1755">
        <v>1.3850599999999999E-2</v>
      </c>
      <c r="K1755">
        <v>0.981016</v>
      </c>
      <c r="L1755">
        <v>0</v>
      </c>
      <c r="M1755" t="s">
        <v>42</v>
      </c>
    </row>
    <row r="1756" spans="1:13" x14ac:dyDescent="0.25">
      <c r="A1756" t="s">
        <v>164</v>
      </c>
      <c r="B1756">
        <v>1014.65</v>
      </c>
      <c r="C1756">
        <v>1006.75</v>
      </c>
      <c r="D1756">
        <v>1006.65</v>
      </c>
      <c r="E1756">
        <v>990.24300000000005</v>
      </c>
      <c r="F1756">
        <v>44.580599999999997</v>
      </c>
      <c r="G1756">
        <v>0</v>
      </c>
      <c r="H1756">
        <v>59.0274</v>
      </c>
      <c r="I1756">
        <v>0</v>
      </c>
      <c r="J1756">
        <v>1.08734E-2</v>
      </c>
      <c r="K1756">
        <v>0.98045700000000002</v>
      </c>
      <c r="L1756">
        <v>0</v>
      </c>
      <c r="M1756" t="s">
        <v>42</v>
      </c>
    </row>
    <row r="1757" spans="1:13" x14ac:dyDescent="0.25">
      <c r="A1757" t="s">
        <v>164</v>
      </c>
      <c r="B1757">
        <v>1024.19</v>
      </c>
      <c r="C1757">
        <v>1015.36</v>
      </c>
      <c r="D1757">
        <v>1015.26</v>
      </c>
      <c r="E1757">
        <v>997.80499999999995</v>
      </c>
      <c r="F1757">
        <v>44.942900000000002</v>
      </c>
      <c r="G1757">
        <v>0</v>
      </c>
      <c r="H1757">
        <v>59.283299999999997</v>
      </c>
      <c r="I1757">
        <v>0</v>
      </c>
      <c r="J1757">
        <v>1.46246E-2</v>
      </c>
      <c r="K1757">
        <v>0.98101899999999997</v>
      </c>
      <c r="L1757">
        <v>0</v>
      </c>
      <c r="M1757" t="s">
        <v>42</v>
      </c>
    </row>
    <row r="1758" spans="1:13" x14ac:dyDescent="0.25">
      <c r="A1758" t="s">
        <v>164</v>
      </c>
      <c r="B1758">
        <v>1021.01</v>
      </c>
      <c r="C1758">
        <v>1013.44</v>
      </c>
      <c r="D1758">
        <v>1013.36</v>
      </c>
      <c r="E1758">
        <v>997.03899999999999</v>
      </c>
      <c r="F1758">
        <v>44.4467</v>
      </c>
      <c r="G1758">
        <v>0</v>
      </c>
      <c r="H1758">
        <v>59.028599999999997</v>
      </c>
      <c r="I1758">
        <v>0</v>
      </c>
      <c r="J1758">
        <v>1.19481E-2</v>
      </c>
      <c r="K1758">
        <v>0.98101899999999997</v>
      </c>
      <c r="L1758">
        <v>0</v>
      </c>
      <c r="M1758" t="s">
        <v>42</v>
      </c>
    </row>
    <row r="1759" spans="1:13" x14ac:dyDescent="0.25">
      <c r="A1759" t="s">
        <v>164</v>
      </c>
      <c r="B1759">
        <v>1016.26</v>
      </c>
      <c r="C1759">
        <v>1009</v>
      </c>
      <c r="D1759">
        <v>1008.91</v>
      </c>
      <c r="E1759">
        <v>991.91399999999999</v>
      </c>
      <c r="F1759">
        <v>44.839500000000001</v>
      </c>
      <c r="G1759">
        <v>0</v>
      </c>
      <c r="H1759">
        <v>59.184800000000003</v>
      </c>
      <c r="I1759">
        <v>0</v>
      </c>
      <c r="J1759">
        <v>1.09712E-2</v>
      </c>
      <c r="K1759">
        <v>0.98098700000000005</v>
      </c>
      <c r="L1759">
        <v>0</v>
      </c>
      <c r="M1759" t="s">
        <v>42</v>
      </c>
    </row>
    <row r="1760" spans="1:13" x14ac:dyDescent="0.25">
      <c r="A1760" t="s">
        <v>164</v>
      </c>
      <c r="B1760">
        <v>1020.03</v>
      </c>
      <c r="C1760">
        <v>1012.69</v>
      </c>
      <c r="D1760">
        <v>1012.61</v>
      </c>
      <c r="E1760">
        <v>995.81100000000004</v>
      </c>
      <c r="F1760">
        <v>44.870800000000003</v>
      </c>
      <c r="G1760">
        <v>0</v>
      </c>
      <c r="H1760">
        <v>59.694600000000001</v>
      </c>
      <c r="I1760">
        <v>0</v>
      </c>
      <c r="J1760">
        <v>1.2053899999999999E-2</v>
      </c>
      <c r="K1760">
        <v>0.99509700000000001</v>
      </c>
      <c r="L1760">
        <v>0</v>
      </c>
      <c r="M1760" t="s">
        <v>42</v>
      </c>
    </row>
    <row r="1761" spans="1:13" x14ac:dyDescent="0.25">
      <c r="A1761" t="s">
        <v>164</v>
      </c>
      <c r="B1761">
        <v>1000.91</v>
      </c>
      <c r="C1761">
        <v>993.39099999999996</v>
      </c>
      <c r="D1761">
        <v>993.31100000000004</v>
      </c>
      <c r="E1761">
        <v>976.87599999999998</v>
      </c>
      <c r="F1761">
        <v>44.52</v>
      </c>
      <c r="G1761">
        <v>0</v>
      </c>
      <c r="H1761">
        <v>58.813499999999998</v>
      </c>
      <c r="I1761">
        <v>0</v>
      </c>
      <c r="J1761">
        <v>1.0857500000000001E-2</v>
      </c>
      <c r="K1761">
        <v>0.98101700000000003</v>
      </c>
      <c r="L1761">
        <v>0</v>
      </c>
      <c r="M1761" t="s">
        <v>42</v>
      </c>
    </row>
    <row r="1762" spans="1:13" x14ac:dyDescent="0.25">
      <c r="A1762" t="s">
        <v>164</v>
      </c>
      <c r="B1762">
        <v>1014.84</v>
      </c>
      <c r="C1762">
        <v>1007.63</v>
      </c>
      <c r="D1762">
        <v>1007.55</v>
      </c>
      <c r="E1762">
        <v>990.43899999999996</v>
      </c>
      <c r="F1762">
        <v>45.152900000000002</v>
      </c>
      <c r="G1762">
        <v>0</v>
      </c>
      <c r="H1762">
        <v>58.604700000000001</v>
      </c>
      <c r="I1762">
        <v>0</v>
      </c>
      <c r="J1762">
        <v>1.08606E-2</v>
      </c>
      <c r="K1762">
        <v>0.98697199999999996</v>
      </c>
      <c r="L1762">
        <v>0</v>
      </c>
      <c r="M1762" t="s">
        <v>42</v>
      </c>
    </row>
    <row r="1763" spans="1:13" x14ac:dyDescent="0.25">
      <c r="A1763" t="s">
        <v>164</v>
      </c>
      <c r="B1763">
        <v>1007.43</v>
      </c>
      <c r="C1763">
        <v>1000.19</v>
      </c>
      <c r="D1763">
        <v>1000.11</v>
      </c>
      <c r="E1763">
        <v>983.529</v>
      </c>
      <c r="F1763">
        <v>44.966200000000001</v>
      </c>
      <c r="G1763">
        <v>0</v>
      </c>
      <c r="H1763">
        <v>59.2988</v>
      </c>
      <c r="I1763">
        <v>0</v>
      </c>
      <c r="J1763">
        <v>1.1801300000000001E-2</v>
      </c>
      <c r="K1763">
        <v>0.99293200000000004</v>
      </c>
      <c r="L1763">
        <v>0</v>
      </c>
      <c r="M1763" t="s">
        <v>42</v>
      </c>
    </row>
    <row r="1764" spans="1:13" x14ac:dyDescent="0.25">
      <c r="A1764" t="s">
        <v>164</v>
      </c>
      <c r="B1764">
        <v>1013.23</v>
      </c>
      <c r="C1764">
        <v>1005.57</v>
      </c>
      <c r="D1764">
        <v>1005.48</v>
      </c>
      <c r="E1764">
        <v>988.53200000000004</v>
      </c>
      <c r="F1764">
        <v>45.020499999999998</v>
      </c>
      <c r="G1764">
        <v>0</v>
      </c>
      <c r="H1764">
        <v>58.8932</v>
      </c>
      <c r="I1764">
        <v>0</v>
      </c>
      <c r="J1764">
        <v>1.0996799999999999E-2</v>
      </c>
      <c r="K1764">
        <v>0.98101400000000005</v>
      </c>
      <c r="L1764">
        <v>0</v>
      </c>
      <c r="M1764" t="s">
        <v>42</v>
      </c>
    </row>
    <row r="1765" spans="1:13" x14ac:dyDescent="0.25">
      <c r="A1765" t="s">
        <v>164</v>
      </c>
      <c r="B1765">
        <v>1014.56</v>
      </c>
      <c r="C1765">
        <v>1006.74</v>
      </c>
      <c r="D1765">
        <v>1006.64</v>
      </c>
      <c r="E1765">
        <v>990.02599999999995</v>
      </c>
      <c r="F1765">
        <v>44.3902</v>
      </c>
      <c r="G1765">
        <v>0</v>
      </c>
      <c r="H1765">
        <v>58.256599999999999</v>
      </c>
      <c r="I1765">
        <v>0</v>
      </c>
      <c r="J1765">
        <v>1.4773100000000001E-2</v>
      </c>
      <c r="K1765">
        <v>0.980985</v>
      </c>
      <c r="L1765">
        <v>0</v>
      </c>
      <c r="M1765" t="s">
        <v>42</v>
      </c>
    </row>
    <row r="1766" spans="1:13" x14ac:dyDescent="0.25">
      <c r="A1766" t="s">
        <v>164</v>
      </c>
      <c r="B1766">
        <v>1017.45</v>
      </c>
      <c r="C1766">
        <v>1009.51</v>
      </c>
      <c r="D1766">
        <v>1009.42</v>
      </c>
      <c r="E1766">
        <v>992.96400000000006</v>
      </c>
      <c r="F1766">
        <v>45.5944</v>
      </c>
      <c r="G1766">
        <v>0</v>
      </c>
      <c r="H1766">
        <v>59.899500000000003</v>
      </c>
      <c r="I1766">
        <v>0</v>
      </c>
      <c r="J1766">
        <v>1.1576100000000001E-2</v>
      </c>
      <c r="K1766">
        <v>0.98097100000000004</v>
      </c>
      <c r="L1766">
        <v>0</v>
      </c>
      <c r="M1766" t="s">
        <v>42</v>
      </c>
    </row>
    <row r="1767" spans="1:13" x14ac:dyDescent="0.25">
      <c r="A1767" t="s">
        <v>164</v>
      </c>
      <c r="B1767">
        <v>993.68100000000004</v>
      </c>
      <c r="C1767">
        <v>985.71600000000001</v>
      </c>
      <c r="D1767">
        <v>985.63699999999994</v>
      </c>
      <c r="E1767">
        <v>969.16200000000003</v>
      </c>
      <c r="F1767">
        <v>44.404600000000002</v>
      </c>
      <c r="G1767">
        <v>0</v>
      </c>
      <c r="H1767">
        <v>58.945500000000003</v>
      </c>
      <c r="I1767">
        <v>0</v>
      </c>
      <c r="J1767">
        <v>1.0911499999999999E-2</v>
      </c>
      <c r="K1767">
        <v>0.98097199999999996</v>
      </c>
      <c r="L1767">
        <v>0</v>
      </c>
      <c r="M1767" t="s">
        <v>42</v>
      </c>
    </row>
    <row r="1768" spans="1:13" x14ac:dyDescent="0.25">
      <c r="A1768" t="s">
        <v>164</v>
      </c>
      <c r="B1768">
        <v>1024.29</v>
      </c>
      <c r="C1768">
        <v>1016.56</v>
      </c>
      <c r="D1768">
        <v>1016.47</v>
      </c>
      <c r="E1768">
        <v>999.82600000000002</v>
      </c>
      <c r="F1768">
        <v>44.928199999999997</v>
      </c>
      <c r="G1768">
        <v>0</v>
      </c>
      <c r="H1768">
        <v>59.505699999999997</v>
      </c>
      <c r="I1768">
        <v>0</v>
      </c>
      <c r="J1768">
        <v>1.32316E-2</v>
      </c>
      <c r="K1768">
        <v>0.98101099999999997</v>
      </c>
      <c r="L1768">
        <v>0</v>
      </c>
      <c r="M1768" t="s">
        <v>42</v>
      </c>
    </row>
    <row r="1769" spans="1:13" x14ac:dyDescent="0.25">
      <c r="A1769" t="s">
        <v>164</v>
      </c>
      <c r="B1769">
        <v>1009.87</v>
      </c>
      <c r="C1769">
        <v>1001.76</v>
      </c>
      <c r="D1769">
        <v>1001.68</v>
      </c>
      <c r="E1769">
        <v>984.851</v>
      </c>
      <c r="F1769">
        <v>44.598300000000002</v>
      </c>
      <c r="G1769">
        <v>0</v>
      </c>
      <c r="H1769">
        <v>58.367899999999999</v>
      </c>
      <c r="I1769">
        <v>0</v>
      </c>
      <c r="J1769">
        <v>1.5484599999999999E-2</v>
      </c>
      <c r="K1769">
        <v>0.98101700000000003</v>
      </c>
      <c r="L1769">
        <v>0</v>
      </c>
      <c r="M1769" t="s">
        <v>42</v>
      </c>
    </row>
    <row r="1770" spans="1:13" x14ac:dyDescent="0.25">
      <c r="A1770" t="s">
        <v>164</v>
      </c>
      <c r="B1770">
        <v>992.93600000000004</v>
      </c>
      <c r="C1770">
        <v>985.34799999999996</v>
      </c>
      <c r="D1770">
        <v>985.27599999999995</v>
      </c>
      <c r="E1770">
        <v>969.85400000000004</v>
      </c>
      <c r="F1770">
        <v>43.579099999999997</v>
      </c>
      <c r="G1770">
        <v>0</v>
      </c>
      <c r="H1770">
        <v>59.32</v>
      </c>
      <c r="I1770">
        <v>0</v>
      </c>
      <c r="J1770">
        <v>1.21621E-2</v>
      </c>
      <c r="K1770">
        <v>0.98100600000000004</v>
      </c>
      <c r="L1770">
        <v>0</v>
      </c>
      <c r="M1770" t="s">
        <v>42</v>
      </c>
    </row>
    <row r="1771" spans="1:13" x14ac:dyDescent="0.25">
      <c r="A1771" t="s">
        <v>164</v>
      </c>
      <c r="B1771">
        <v>1015.95</v>
      </c>
      <c r="C1771">
        <v>1007.87</v>
      </c>
      <c r="D1771">
        <v>1007.77</v>
      </c>
      <c r="E1771">
        <v>990.48400000000004</v>
      </c>
      <c r="F1771">
        <v>44.747100000000003</v>
      </c>
      <c r="G1771">
        <v>0</v>
      </c>
      <c r="H1771">
        <v>59.216999999999999</v>
      </c>
      <c r="I1771">
        <v>0</v>
      </c>
      <c r="J1771">
        <v>1.0856899999999999E-2</v>
      </c>
      <c r="K1771">
        <v>0.98097000000000001</v>
      </c>
      <c r="L1771">
        <v>0</v>
      </c>
      <c r="M1771" t="s">
        <v>42</v>
      </c>
    </row>
    <row r="1772" spans="1:13" x14ac:dyDescent="0.25">
      <c r="A1772" t="s">
        <v>164</v>
      </c>
      <c r="B1772">
        <v>1075.95</v>
      </c>
      <c r="C1772">
        <v>1068.1500000000001</v>
      </c>
      <c r="D1772">
        <v>1068.02</v>
      </c>
      <c r="E1772">
        <v>1049.31</v>
      </c>
      <c r="F1772">
        <v>48.336500000000001</v>
      </c>
      <c r="G1772">
        <v>0</v>
      </c>
      <c r="H1772">
        <v>62.744700000000002</v>
      </c>
      <c r="I1772">
        <v>0</v>
      </c>
      <c r="J1772">
        <v>1.11681E-2</v>
      </c>
      <c r="K1772">
        <v>0.98096099999999997</v>
      </c>
      <c r="L1772">
        <v>0</v>
      </c>
      <c r="M1772" t="s">
        <v>42</v>
      </c>
    </row>
    <row r="1773" spans="1:13" x14ac:dyDescent="0.25">
      <c r="A1773" t="s">
        <v>164</v>
      </c>
      <c r="B1773">
        <v>1027.92</v>
      </c>
      <c r="C1773">
        <v>1019.99</v>
      </c>
      <c r="D1773">
        <v>1019.88</v>
      </c>
      <c r="E1773">
        <v>1002.15</v>
      </c>
      <c r="F1773">
        <v>45.862400000000001</v>
      </c>
      <c r="G1773">
        <v>0</v>
      </c>
      <c r="H1773">
        <v>59.802300000000002</v>
      </c>
      <c r="I1773">
        <v>0</v>
      </c>
      <c r="J1773">
        <v>1.1048199999999999E-2</v>
      </c>
      <c r="K1773">
        <v>0.98098700000000005</v>
      </c>
      <c r="L1773">
        <v>0</v>
      </c>
      <c r="M1773" t="s">
        <v>42</v>
      </c>
    </row>
    <row r="1774" spans="1:13" x14ac:dyDescent="0.25">
      <c r="A1774" t="s">
        <v>164</v>
      </c>
      <c r="B1774">
        <v>1024.68</v>
      </c>
      <c r="C1774">
        <v>1016.75</v>
      </c>
      <c r="D1774">
        <v>1016.65</v>
      </c>
      <c r="E1774">
        <v>999.30700000000002</v>
      </c>
      <c r="F1774">
        <v>45.332999999999998</v>
      </c>
      <c r="G1774">
        <v>0</v>
      </c>
      <c r="H1774">
        <v>59.602899999999998</v>
      </c>
      <c r="I1774">
        <v>0</v>
      </c>
      <c r="J1774">
        <v>1.4567999999999999E-2</v>
      </c>
      <c r="K1774">
        <v>0.98098600000000002</v>
      </c>
      <c r="L1774">
        <v>0</v>
      </c>
      <c r="M1774" t="s">
        <v>42</v>
      </c>
    </row>
    <row r="1775" spans="1:13" x14ac:dyDescent="0.25">
      <c r="A1775" t="s">
        <v>164</v>
      </c>
      <c r="B1775">
        <v>991.66700000000003</v>
      </c>
      <c r="C1775">
        <v>984.30399999999997</v>
      </c>
      <c r="D1775">
        <v>984.23699999999997</v>
      </c>
      <c r="E1775">
        <v>968.41300000000001</v>
      </c>
      <c r="F1775">
        <v>43.869799999999998</v>
      </c>
      <c r="G1775">
        <v>0</v>
      </c>
      <c r="H1775">
        <v>58.9223</v>
      </c>
      <c r="I1775">
        <v>0</v>
      </c>
      <c r="J1775">
        <v>1.1024300000000001E-2</v>
      </c>
      <c r="K1775">
        <v>0.98100500000000002</v>
      </c>
      <c r="L1775">
        <v>0</v>
      </c>
      <c r="M1775" t="s">
        <v>42</v>
      </c>
    </row>
    <row r="1776" spans="1:13" x14ac:dyDescent="0.25">
      <c r="A1776" t="s">
        <v>164</v>
      </c>
      <c r="B1776">
        <v>983.125</v>
      </c>
      <c r="C1776">
        <v>975.24199999999996</v>
      </c>
      <c r="D1776">
        <v>975.17399999999998</v>
      </c>
      <c r="E1776">
        <v>959.529</v>
      </c>
      <c r="F1776">
        <v>43.829900000000002</v>
      </c>
      <c r="G1776">
        <v>0</v>
      </c>
      <c r="H1776">
        <v>58.627600000000001</v>
      </c>
      <c r="I1776">
        <v>0</v>
      </c>
      <c r="J1776">
        <v>1.1646999999999999E-2</v>
      </c>
      <c r="K1776">
        <v>0.98099999999999998</v>
      </c>
      <c r="L1776">
        <v>0</v>
      </c>
      <c r="M1776" t="s">
        <v>42</v>
      </c>
    </row>
    <row r="1777" spans="1:25" x14ac:dyDescent="0.25">
      <c r="A1777" t="s">
        <v>164</v>
      </c>
      <c r="B1777">
        <v>1006.98</v>
      </c>
      <c r="C1777">
        <v>999.71299999999997</v>
      </c>
      <c r="D1777">
        <v>999.63699999999994</v>
      </c>
      <c r="E1777">
        <v>983.62599999999998</v>
      </c>
      <c r="F1777">
        <v>44.544400000000003</v>
      </c>
      <c r="G1777">
        <v>0</v>
      </c>
      <c r="H1777">
        <v>58.696100000000001</v>
      </c>
      <c r="I1777">
        <v>0</v>
      </c>
      <c r="J1777">
        <v>1.25349E-2</v>
      </c>
      <c r="K1777">
        <v>0.98086799999999996</v>
      </c>
      <c r="L1777">
        <v>0</v>
      </c>
      <c r="M1777" t="s">
        <v>42</v>
      </c>
    </row>
    <row r="1778" spans="1:25" x14ac:dyDescent="0.25">
      <c r="A1778" t="s">
        <v>164</v>
      </c>
      <c r="B1778">
        <v>987.23800000000006</v>
      </c>
      <c r="C1778">
        <v>979.78700000000003</v>
      </c>
      <c r="D1778">
        <v>979.72900000000004</v>
      </c>
      <c r="E1778">
        <v>964.62099999999998</v>
      </c>
      <c r="F1778">
        <v>43.5595</v>
      </c>
      <c r="G1778">
        <v>0</v>
      </c>
      <c r="H1778">
        <v>59.313899999999997</v>
      </c>
      <c r="I1778">
        <v>0</v>
      </c>
      <c r="J1778">
        <v>1.1277799999999999E-2</v>
      </c>
      <c r="K1778">
        <v>0.99382800000000004</v>
      </c>
      <c r="L1778">
        <v>0</v>
      </c>
      <c r="M1778" t="s">
        <v>42</v>
      </c>
    </row>
    <row r="1779" spans="1:25" x14ac:dyDescent="0.25">
      <c r="A1779" t="s">
        <v>164</v>
      </c>
      <c r="B1779">
        <v>996.59100000000001</v>
      </c>
      <c r="C1779">
        <v>989.29899999999998</v>
      </c>
      <c r="D1779">
        <v>989.24400000000003</v>
      </c>
      <c r="E1779">
        <v>973.97400000000005</v>
      </c>
      <c r="F1779">
        <v>43.617400000000004</v>
      </c>
      <c r="G1779">
        <v>0</v>
      </c>
      <c r="H1779">
        <v>59.516399999999997</v>
      </c>
      <c r="I1779">
        <v>0</v>
      </c>
      <c r="J1779">
        <v>2.5496999999999999E-2</v>
      </c>
      <c r="K1779">
        <v>0.98097599999999996</v>
      </c>
      <c r="L1779">
        <v>0</v>
      </c>
      <c r="M1779" t="s">
        <v>42</v>
      </c>
    </row>
    <row r="1780" spans="1:25" x14ac:dyDescent="0.25">
      <c r="A1780" t="s">
        <v>164</v>
      </c>
      <c r="B1780">
        <v>989.42899999999997</v>
      </c>
      <c r="C1780">
        <v>982.16300000000001</v>
      </c>
      <c r="D1780">
        <v>982.11099999999999</v>
      </c>
      <c r="E1780">
        <v>967.55</v>
      </c>
      <c r="F1780">
        <v>43.111899999999999</v>
      </c>
      <c r="G1780">
        <v>0</v>
      </c>
      <c r="H1780">
        <v>59.243200000000002</v>
      </c>
      <c r="I1780">
        <v>0</v>
      </c>
      <c r="J1780">
        <v>1.24694E-2</v>
      </c>
      <c r="K1780">
        <v>0.98101899999999997</v>
      </c>
      <c r="L1780">
        <v>0</v>
      </c>
      <c r="M1780" t="s">
        <v>42</v>
      </c>
    </row>
    <row r="1781" spans="1:25" x14ac:dyDescent="0.25">
      <c r="A1781" t="s">
        <v>164</v>
      </c>
      <c r="B1781">
        <v>988.82600000000002</v>
      </c>
      <c r="C1781">
        <v>980.89200000000005</v>
      </c>
      <c r="D1781">
        <v>980.83299999999997</v>
      </c>
      <c r="E1781">
        <v>965.44500000000005</v>
      </c>
      <c r="F1781">
        <v>43.3996</v>
      </c>
      <c r="G1781">
        <v>0</v>
      </c>
      <c r="H1781">
        <v>58.634999999999998</v>
      </c>
      <c r="I1781">
        <v>0</v>
      </c>
      <c r="J1781">
        <v>1.26552E-2</v>
      </c>
      <c r="K1781">
        <v>0.98101899999999997</v>
      </c>
      <c r="L1781">
        <v>0</v>
      </c>
      <c r="M1781" t="s">
        <v>42</v>
      </c>
    </row>
    <row r="1782" spans="1:25" x14ac:dyDescent="0.25">
      <c r="A1782" t="s">
        <v>164</v>
      </c>
      <c r="B1782">
        <v>975.22199999999998</v>
      </c>
      <c r="C1782">
        <v>967.94399999999996</v>
      </c>
      <c r="D1782">
        <v>967.88699999999994</v>
      </c>
      <c r="E1782">
        <v>952.49699999999996</v>
      </c>
      <c r="F1782">
        <v>42.892200000000003</v>
      </c>
      <c r="G1782">
        <v>0</v>
      </c>
      <c r="H1782">
        <v>58.450499999999998</v>
      </c>
      <c r="I1782">
        <v>0</v>
      </c>
      <c r="J1782">
        <v>1.10747E-2</v>
      </c>
      <c r="K1782">
        <v>0.98100699999999996</v>
      </c>
      <c r="L1782">
        <v>0</v>
      </c>
      <c r="M1782" t="s">
        <v>42</v>
      </c>
    </row>
    <row r="1783" spans="1:25" x14ac:dyDescent="0.25">
      <c r="A1783" t="s">
        <v>164</v>
      </c>
      <c r="B1783">
        <v>1012.41</v>
      </c>
      <c r="C1783">
        <v>1004.63</v>
      </c>
      <c r="D1783">
        <v>1004.58</v>
      </c>
      <c r="E1783">
        <v>989.66300000000001</v>
      </c>
      <c r="F1783">
        <v>43.2057</v>
      </c>
      <c r="G1783">
        <v>0</v>
      </c>
      <c r="H1783">
        <v>58.975099999999998</v>
      </c>
      <c r="I1783">
        <v>0</v>
      </c>
      <c r="J1783">
        <v>1.1428499999999999E-2</v>
      </c>
      <c r="K1783">
        <v>0.981016</v>
      </c>
      <c r="L1783">
        <v>0</v>
      </c>
      <c r="M1783" t="s">
        <v>42</v>
      </c>
    </row>
    <row r="1784" spans="1:25" x14ac:dyDescent="0.25">
      <c r="A1784" t="s">
        <v>164</v>
      </c>
      <c r="B1784">
        <v>986.10400000000004</v>
      </c>
      <c r="C1784">
        <v>978.85599999999999</v>
      </c>
      <c r="D1784">
        <v>978.803</v>
      </c>
      <c r="E1784">
        <v>964.01400000000001</v>
      </c>
      <c r="F1784">
        <v>43.053899999999999</v>
      </c>
      <c r="G1784">
        <v>0</v>
      </c>
      <c r="H1784">
        <v>58.798400000000001</v>
      </c>
      <c r="I1784">
        <v>0</v>
      </c>
      <c r="J1784">
        <v>1.2338200000000001E-2</v>
      </c>
      <c r="K1784">
        <v>0.98101799999999995</v>
      </c>
      <c r="L1784">
        <v>0</v>
      </c>
      <c r="M1784" t="s">
        <v>42</v>
      </c>
    </row>
    <row r="1785" spans="1:25" x14ac:dyDescent="0.25">
      <c r="A1785" t="s">
        <v>164</v>
      </c>
      <c r="B1785">
        <v>993.11199999999997</v>
      </c>
      <c r="C1785">
        <v>985.89599999999996</v>
      </c>
      <c r="D1785">
        <v>985.84100000000001</v>
      </c>
      <c r="E1785">
        <v>970.90200000000004</v>
      </c>
      <c r="F1785">
        <v>43.518799999999999</v>
      </c>
      <c r="G1785">
        <v>0</v>
      </c>
      <c r="H1785">
        <v>59.015700000000002</v>
      </c>
      <c r="I1785">
        <v>0</v>
      </c>
      <c r="J1785">
        <v>1.0911300000000001E-2</v>
      </c>
      <c r="K1785">
        <v>0.98097999999999996</v>
      </c>
      <c r="L1785">
        <v>0</v>
      </c>
      <c r="M1785" t="s">
        <v>42</v>
      </c>
    </row>
    <row r="1786" spans="1:25" x14ac:dyDescent="0.25">
      <c r="A1786" t="s">
        <v>164</v>
      </c>
      <c r="B1786">
        <v>989.01700000000005</v>
      </c>
      <c r="C1786">
        <v>981.78499999999997</v>
      </c>
      <c r="D1786">
        <v>981.73299999999995</v>
      </c>
      <c r="E1786">
        <v>967.10599999999999</v>
      </c>
      <c r="F1786">
        <v>43.072400000000002</v>
      </c>
      <c r="G1786">
        <v>0</v>
      </c>
      <c r="H1786">
        <v>58.748100000000001</v>
      </c>
      <c r="I1786">
        <v>0</v>
      </c>
      <c r="J1786">
        <v>1.40283E-2</v>
      </c>
      <c r="K1786">
        <v>0.98090999999999995</v>
      </c>
      <c r="L1786">
        <v>0</v>
      </c>
      <c r="M1786" t="s">
        <v>42</v>
      </c>
    </row>
    <row r="1787" spans="1:25" x14ac:dyDescent="0.25">
      <c r="A1787" t="s">
        <v>164</v>
      </c>
      <c r="B1787">
        <v>981.548</v>
      </c>
      <c r="C1787">
        <v>973.88499999999999</v>
      </c>
      <c r="D1787">
        <v>973.83500000000004</v>
      </c>
      <c r="E1787">
        <v>958.61400000000003</v>
      </c>
      <c r="F1787">
        <v>43.444299999999998</v>
      </c>
      <c r="G1787">
        <v>0</v>
      </c>
      <c r="H1787">
        <v>58.628100000000003</v>
      </c>
      <c r="I1787">
        <v>0</v>
      </c>
      <c r="J1787">
        <v>2.1571400000000001E-2</v>
      </c>
      <c r="K1787">
        <v>0.98101799999999995</v>
      </c>
      <c r="L1787">
        <v>0</v>
      </c>
      <c r="M1787" t="s">
        <v>42</v>
      </c>
    </row>
    <row r="1788" spans="1:25" x14ac:dyDescent="0.25">
      <c r="A1788" t="s">
        <v>164</v>
      </c>
      <c r="B1788">
        <v>1001.39</v>
      </c>
      <c r="C1788">
        <v>993.91700000000003</v>
      </c>
      <c r="D1788">
        <v>993.85599999999999</v>
      </c>
      <c r="E1788">
        <v>978.65599999999995</v>
      </c>
      <c r="F1788">
        <v>43.572600000000001</v>
      </c>
      <c r="G1788">
        <v>0</v>
      </c>
      <c r="H1788">
        <v>58.616</v>
      </c>
      <c r="I1788">
        <v>0</v>
      </c>
      <c r="J1788">
        <v>2.6427200000000001E-2</v>
      </c>
      <c r="K1788">
        <v>0.98101000000000005</v>
      </c>
      <c r="L1788">
        <v>0</v>
      </c>
      <c r="M1788" t="s">
        <v>42</v>
      </c>
    </row>
    <row r="1789" spans="1:25" x14ac:dyDescent="0.25">
      <c r="A1789" t="s">
        <v>164</v>
      </c>
      <c r="B1789">
        <v>992.36199999999997</v>
      </c>
      <c r="C1789">
        <v>984.55499999999995</v>
      </c>
      <c r="D1789">
        <v>984.50099999999998</v>
      </c>
      <c r="E1789">
        <v>969.83799999999997</v>
      </c>
      <c r="F1789">
        <v>43.2288</v>
      </c>
      <c r="G1789">
        <v>0</v>
      </c>
      <c r="H1789">
        <v>58.938099999999999</v>
      </c>
      <c r="I1789">
        <v>0</v>
      </c>
      <c r="J1789">
        <v>1.12666E-2</v>
      </c>
      <c r="K1789">
        <v>0.98101700000000003</v>
      </c>
      <c r="L1789">
        <v>0</v>
      </c>
      <c r="M1789" t="s">
        <v>42</v>
      </c>
    </row>
    <row r="1790" spans="1:25" x14ac:dyDescent="0.25">
      <c r="A1790" t="s">
        <v>164</v>
      </c>
      <c r="B1790">
        <v>1011.58</v>
      </c>
      <c r="C1790">
        <v>1004.1</v>
      </c>
      <c r="D1790">
        <v>1004.02</v>
      </c>
      <c r="E1790">
        <v>987.88499999999999</v>
      </c>
      <c r="F1790">
        <v>44.757399999999997</v>
      </c>
      <c r="G1790">
        <v>0</v>
      </c>
      <c r="H1790">
        <v>59.1584</v>
      </c>
      <c r="I1790">
        <v>0</v>
      </c>
      <c r="J1790">
        <v>1.0887600000000001E-2</v>
      </c>
      <c r="K1790">
        <v>0.98097400000000001</v>
      </c>
      <c r="L1790">
        <v>0</v>
      </c>
      <c r="M1790" t="s">
        <v>42</v>
      </c>
    </row>
    <row r="1791" spans="1:25" x14ac:dyDescent="0.25">
      <c r="A1791" t="s">
        <v>164</v>
      </c>
      <c r="B1791">
        <v>1028.8800000000001</v>
      </c>
      <c r="C1791">
        <v>1021.3</v>
      </c>
      <c r="D1791">
        <v>1021.21</v>
      </c>
      <c r="E1791">
        <v>1004.12</v>
      </c>
      <c r="F1791">
        <v>45.387099999999997</v>
      </c>
      <c r="G1791">
        <v>0</v>
      </c>
      <c r="H1791">
        <v>60.378799999999998</v>
      </c>
      <c r="I1791">
        <v>0</v>
      </c>
      <c r="J1791">
        <v>1.10753E-2</v>
      </c>
      <c r="K1791">
        <v>0.99260899999999996</v>
      </c>
      <c r="L1791">
        <v>0</v>
      </c>
      <c r="M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164</v>
      </c>
      <c r="B1792">
        <v>1017.48</v>
      </c>
      <c r="C1792">
        <v>1009.56</v>
      </c>
      <c r="D1792">
        <v>1009.47</v>
      </c>
      <c r="E1792">
        <v>992.84699999999998</v>
      </c>
      <c r="F1792">
        <v>45.000399999999999</v>
      </c>
      <c r="G1792">
        <v>0</v>
      </c>
      <c r="H1792">
        <v>59.3033</v>
      </c>
      <c r="I1792">
        <v>0</v>
      </c>
      <c r="J1792">
        <v>1.10867E-2</v>
      </c>
      <c r="K1792">
        <v>0.98101899999999997</v>
      </c>
      <c r="L1792">
        <v>0</v>
      </c>
      <c r="M1792" t="s">
        <v>42</v>
      </c>
      <c r="R1792">
        <f>AVERAGE(B1743:B1792)</f>
        <v>1007.5050400000003</v>
      </c>
      <c r="S1792">
        <f>AVERAGE(C1743:C1792)</f>
        <v>999.86882000000014</v>
      </c>
      <c r="U1792">
        <f>_xlfn.VAR.P(B1743:B1792)</f>
        <v>341.81493759839998</v>
      </c>
      <c r="V1792">
        <f>_xlfn.VAR.P(C1743:C1792)</f>
        <v>338.23819266760017</v>
      </c>
      <c r="X1792">
        <f>1.96*SQRT(U1792)/50</f>
        <v>0.7247389224480808</v>
      </c>
      <c r="Y1792">
        <f>1.96*SQRT(V1792)/50</f>
        <v>0.72093712373600316</v>
      </c>
    </row>
    <row r="1793" spans="1:15" x14ac:dyDescent="0.25">
      <c r="A1793" t="s">
        <v>165</v>
      </c>
      <c r="B1793">
        <v>50549.5288</v>
      </c>
      <c r="C1793" t="s">
        <v>36</v>
      </c>
    </row>
    <row r="1794" spans="1:15" x14ac:dyDescent="0.25">
      <c r="A1794" t="s">
        <v>166</v>
      </c>
      <c r="B1794">
        <v>1189.29</v>
      </c>
      <c r="C1794">
        <v>1118.28</v>
      </c>
      <c r="D1794">
        <v>1118.19</v>
      </c>
      <c r="E1794">
        <v>1101.3900000000001</v>
      </c>
      <c r="F1794">
        <v>44.753999999999998</v>
      </c>
      <c r="G1794">
        <v>178.96600000000001</v>
      </c>
      <c r="H1794">
        <v>63.508800000000001</v>
      </c>
      <c r="I1794">
        <v>25.793399999999998</v>
      </c>
      <c r="J1794">
        <v>62.680799999999998</v>
      </c>
      <c r="K1794">
        <v>858.93399999999997</v>
      </c>
      <c r="L1794">
        <v>1.16414E-2</v>
      </c>
      <c r="M1794">
        <v>0.98099099999999995</v>
      </c>
      <c r="N1794">
        <v>0</v>
      </c>
      <c r="O1794" t="s">
        <v>42</v>
      </c>
    </row>
    <row r="1795" spans="1:15" x14ac:dyDescent="0.25">
      <c r="A1795" t="s">
        <v>166</v>
      </c>
      <c r="B1795">
        <v>1166.93</v>
      </c>
      <c r="C1795">
        <v>1095.31</v>
      </c>
      <c r="D1795">
        <v>1095.22</v>
      </c>
      <c r="E1795">
        <v>1077.8499999999999</v>
      </c>
      <c r="F1795">
        <v>44.879399999999997</v>
      </c>
      <c r="G1795">
        <v>176.81</v>
      </c>
      <c r="H1795">
        <v>61.782200000000003</v>
      </c>
      <c r="I1795">
        <v>25.2912</v>
      </c>
      <c r="J1795">
        <v>63.160600000000002</v>
      </c>
      <c r="K1795">
        <v>837.26700000000005</v>
      </c>
      <c r="L1795">
        <v>1.14112E-2</v>
      </c>
      <c r="M1795">
        <v>0.981016</v>
      </c>
      <c r="N1795">
        <v>0</v>
      </c>
      <c r="O1795" t="s">
        <v>42</v>
      </c>
    </row>
    <row r="1796" spans="1:15" x14ac:dyDescent="0.25">
      <c r="A1796" t="s">
        <v>166</v>
      </c>
      <c r="B1796">
        <v>1174.8</v>
      </c>
      <c r="C1796">
        <v>1104.6199999999999</v>
      </c>
      <c r="D1796">
        <v>1104.52</v>
      </c>
      <c r="E1796">
        <v>1086.6500000000001</v>
      </c>
      <c r="F1796">
        <v>45.181600000000003</v>
      </c>
      <c r="G1796">
        <v>179.023</v>
      </c>
      <c r="H1796">
        <v>63.350099999999998</v>
      </c>
      <c r="I1796">
        <v>25.1922</v>
      </c>
      <c r="J1796">
        <v>63.8979</v>
      </c>
      <c r="K1796">
        <v>843.80899999999997</v>
      </c>
      <c r="L1796">
        <v>1.0857199999999999E-2</v>
      </c>
      <c r="M1796">
        <v>0.98101899999999997</v>
      </c>
      <c r="N1796">
        <v>0</v>
      </c>
      <c r="O1796" t="s">
        <v>42</v>
      </c>
    </row>
    <row r="1797" spans="1:15" x14ac:dyDescent="0.25">
      <c r="A1797" t="s">
        <v>166</v>
      </c>
      <c r="B1797">
        <v>1181.9000000000001</v>
      </c>
      <c r="C1797">
        <v>1110.83</v>
      </c>
      <c r="D1797">
        <v>1110.72</v>
      </c>
      <c r="E1797">
        <v>1092.6199999999999</v>
      </c>
      <c r="F1797">
        <v>45.343600000000002</v>
      </c>
      <c r="G1797">
        <v>178.666</v>
      </c>
      <c r="H1797">
        <v>61.9816</v>
      </c>
      <c r="I1797">
        <v>24.820599999999999</v>
      </c>
      <c r="J1797">
        <v>65.357699999999994</v>
      </c>
      <c r="K1797">
        <v>849.99900000000002</v>
      </c>
      <c r="L1797">
        <v>1.23202E-2</v>
      </c>
      <c r="M1797">
        <v>0.98686799999999997</v>
      </c>
      <c r="N1797">
        <v>0</v>
      </c>
      <c r="O1797" t="s">
        <v>42</v>
      </c>
    </row>
    <row r="1798" spans="1:15" x14ac:dyDescent="0.25">
      <c r="A1798" t="s">
        <v>166</v>
      </c>
      <c r="B1798">
        <v>1205.1099999999999</v>
      </c>
      <c r="C1798">
        <v>1138.0999999999999</v>
      </c>
      <c r="D1798">
        <v>1137.98</v>
      </c>
      <c r="E1798">
        <v>1119.17</v>
      </c>
      <c r="F1798">
        <v>45.785600000000002</v>
      </c>
      <c r="G1798">
        <v>182.363</v>
      </c>
      <c r="H1798">
        <v>63.8474</v>
      </c>
      <c r="I1798">
        <v>25.679600000000001</v>
      </c>
      <c r="J1798">
        <v>65.758700000000005</v>
      </c>
      <c r="K1798">
        <v>872.18600000000004</v>
      </c>
      <c r="L1798">
        <v>1.0997699999999999E-2</v>
      </c>
      <c r="M1798">
        <v>0.98100500000000002</v>
      </c>
      <c r="N1798">
        <v>0</v>
      </c>
      <c r="O1798" t="s">
        <v>42</v>
      </c>
    </row>
    <row r="1799" spans="1:15" x14ac:dyDescent="0.25">
      <c r="A1799" t="s">
        <v>166</v>
      </c>
      <c r="B1799">
        <v>1141.0899999999999</v>
      </c>
      <c r="C1799">
        <v>1073.32</v>
      </c>
      <c r="D1799">
        <v>1073.25</v>
      </c>
      <c r="E1799">
        <v>1056.56</v>
      </c>
      <c r="F1799">
        <v>43.805300000000003</v>
      </c>
      <c r="G1799">
        <v>173.249</v>
      </c>
      <c r="H1799">
        <v>62.305199999999999</v>
      </c>
      <c r="I1799">
        <v>24.995699999999999</v>
      </c>
      <c r="J1799">
        <v>59.577100000000002</v>
      </c>
      <c r="K1799">
        <v>821.30799999999999</v>
      </c>
      <c r="L1799">
        <v>1.0873799999999999E-2</v>
      </c>
      <c r="M1799">
        <v>0.99078100000000002</v>
      </c>
      <c r="N1799">
        <v>0</v>
      </c>
      <c r="O1799" t="s">
        <v>42</v>
      </c>
    </row>
    <row r="1800" spans="1:15" x14ac:dyDescent="0.25">
      <c r="A1800" t="s">
        <v>166</v>
      </c>
      <c r="B1800">
        <v>1144.73</v>
      </c>
      <c r="C1800">
        <v>1075.19</v>
      </c>
      <c r="D1800">
        <v>1075.1300000000001</v>
      </c>
      <c r="E1800">
        <v>1059.7</v>
      </c>
      <c r="F1800">
        <v>42.774299999999997</v>
      </c>
      <c r="G1800">
        <v>171.70099999999999</v>
      </c>
      <c r="H1800">
        <v>62.450600000000001</v>
      </c>
      <c r="I1800">
        <v>24.7407</v>
      </c>
      <c r="J1800">
        <v>58.285699999999999</v>
      </c>
      <c r="K1800">
        <v>827.1</v>
      </c>
      <c r="L1800">
        <v>1.1059599999999999E-2</v>
      </c>
      <c r="M1800">
        <v>0.98101300000000002</v>
      </c>
      <c r="N1800">
        <v>0</v>
      </c>
      <c r="O1800" t="s">
        <v>42</v>
      </c>
    </row>
    <row r="1801" spans="1:15" x14ac:dyDescent="0.25">
      <c r="A1801" t="s">
        <v>166</v>
      </c>
      <c r="B1801">
        <v>1173.53</v>
      </c>
      <c r="C1801">
        <v>1104.42</v>
      </c>
      <c r="D1801">
        <v>1104.33</v>
      </c>
      <c r="E1801">
        <v>1087.3699999999999</v>
      </c>
      <c r="F1801">
        <v>44.600299999999997</v>
      </c>
      <c r="G1801">
        <v>174.07</v>
      </c>
      <c r="H1801">
        <v>61.985900000000001</v>
      </c>
      <c r="I1801">
        <v>24.972999999999999</v>
      </c>
      <c r="J1801">
        <v>60.637700000000002</v>
      </c>
      <c r="K1801">
        <v>850.31500000000005</v>
      </c>
      <c r="L1801">
        <v>1.08591E-2</v>
      </c>
      <c r="M1801">
        <v>0.98101899999999997</v>
      </c>
      <c r="N1801">
        <v>0</v>
      </c>
      <c r="O1801" t="s">
        <v>42</v>
      </c>
    </row>
    <row r="1802" spans="1:15" x14ac:dyDescent="0.25">
      <c r="A1802" t="s">
        <v>166</v>
      </c>
      <c r="B1802">
        <v>1138.47</v>
      </c>
      <c r="C1802">
        <v>1071.98</v>
      </c>
      <c r="D1802">
        <v>1071.9000000000001</v>
      </c>
      <c r="E1802">
        <v>1054.74</v>
      </c>
      <c r="F1802">
        <v>44.208599999999997</v>
      </c>
      <c r="G1802">
        <v>174.15199999999999</v>
      </c>
      <c r="H1802">
        <v>62.013800000000003</v>
      </c>
      <c r="I1802">
        <v>25.1296</v>
      </c>
      <c r="J1802">
        <v>60.544899999999998</v>
      </c>
      <c r="K1802">
        <v>817.81500000000005</v>
      </c>
      <c r="L1802">
        <v>1.1105500000000001E-2</v>
      </c>
      <c r="M1802">
        <v>0.99086600000000002</v>
      </c>
      <c r="N1802">
        <v>0</v>
      </c>
      <c r="O1802" t="s">
        <v>42</v>
      </c>
    </row>
    <row r="1803" spans="1:15" x14ac:dyDescent="0.25">
      <c r="A1803" t="s">
        <v>166</v>
      </c>
      <c r="B1803">
        <v>1154.08</v>
      </c>
      <c r="C1803">
        <v>1083.58</v>
      </c>
      <c r="D1803">
        <v>1083.51</v>
      </c>
      <c r="E1803">
        <v>1066.8699999999999</v>
      </c>
      <c r="F1803">
        <v>43.813699999999997</v>
      </c>
      <c r="G1803">
        <v>172.53899999999999</v>
      </c>
      <c r="H1803">
        <v>61.870199999999997</v>
      </c>
      <c r="I1803">
        <v>24.9678</v>
      </c>
      <c r="J1803">
        <v>59.4009</v>
      </c>
      <c r="K1803">
        <v>832.36900000000003</v>
      </c>
      <c r="L1803">
        <v>1.14114E-2</v>
      </c>
      <c r="M1803">
        <v>0.98101099999999997</v>
      </c>
      <c r="N1803">
        <v>0</v>
      </c>
      <c r="O1803" t="s">
        <v>42</v>
      </c>
    </row>
    <row r="1804" spans="1:15" x14ac:dyDescent="0.25">
      <c r="A1804" t="s">
        <v>166</v>
      </c>
      <c r="B1804">
        <v>1134.1600000000001</v>
      </c>
      <c r="C1804">
        <v>1064.83</v>
      </c>
      <c r="D1804">
        <v>1064.77</v>
      </c>
      <c r="E1804">
        <v>1049.22</v>
      </c>
      <c r="F1804">
        <v>43.082099999999997</v>
      </c>
      <c r="G1804">
        <v>171.86</v>
      </c>
      <c r="H1804">
        <v>62.875799999999998</v>
      </c>
      <c r="I1804">
        <v>24.921299999999999</v>
      </c>
      <c r="J1804">
        <v>57.974200000000003</v>
      </c>
      <c r="K1804">
        <v>816.24699999999996</v>
      </c>
      <c r="L1804">
        <v>1.11833E-2</v>
      </c>
      <c r="M1804">
        <v>0.98101700000000003</v>
      </c>
      <c r="N1804">
        <v>0</v>
      </c>
      <c r="O1804" t="s">
        <v>42</v>
      </c>
    </row>
    <row r="1805" spans="1:15" x14ac:dyDescent="0.25">
      <c r="A1805" t="s">
        <v>166</v>
      </c>
      <c r="B1805">
        <v>1132.1300000000001</v>
      </c>
      <c r="C1805">
        <v>1064.57</v>
      </c>
      <c r="D1805">
        <v>1064.51</v>
      </c>
      <c r="E1805">
        <v>1048.04</v>
      </c>
      <c r="F1805">
        <v>43.331699999999998</v>
      </c>
      <c r="G1805">
        <v>170.41499999999999</v>
      </c>
      <c r="H1805">
        <v>62.404699999999998</v>
      </c>
      <c r="I1805">
        <v>24.402899999999999</v>
      </c>
      <c r="J1805">
        <v>57.396299999999997</v>
      </c>
      <c r="K1805">
        <v>816.30799999999999</v>
      </c>
      <c r="L1805">
        <v>1.12464E-2</v>
      </c>
      <c r="M1805">
        <v>0.981016</v>
      </c>
      <c r="N1805">
        <v>0</v>
      </c>
      <c r="O1805" t="s">
        <v>42</v>
      </c>
    </row>
    <row r="1806" spans="1:15" x14ac:dyDescent="0.25">
      <c r="A1806" t="s">
        <v>166</v>
      </c>
      <c r="B1806">
        <v>1150.17</v>
      </c>
      <c r="C1806">
        <v>1081.3399999999999</v>
      </c>
      <c r="D1806">
        <v>1081.28</v>
      </c>
      <c r="E1806">
        <v>1065.98</v>
      </c>
      <c r="F1806">
        <v>42.727699999999999</v>
      </c>
      <c r="G1806">
        <v>171.048</v>
      </c>
      <c r="H1806">
        <v>62.895200000000003</v>
      </c>
      <c r="I1806">
        <v>24.6479</v>
      </c>
      <c r="J1806">
        <v>57.359499999999997</v>
      </c>
      <c r="K1806">
        <v>834.12</v>
      </c>
      <c r="L1806">
        <v>1.10014E-2</v>
      </c>
      <c r="M1806">
        <v>0.98100200000000004</v>
      </c>
      <c r="N1806">
        <v>0</v>
      </c>
      <c r="O1806" t="s">
        <v>42</v>
      </c>
    </row>
    <row r="1807" spans="1:15" x14ac:dyDescent="0.25">
      <c r="A1807" t="s">
        <v>166</v>
      </c>
      <c r="B1807">
        <v>1149.2</v>
      </c>
      <c r="C1807">
        <v>1079.43</v>
      </c>
      <c r="D1807">
        <v>1079.3699999999999</v>
      </c>
      <c r="E1807">
        <v>1063.42</v>
      </c>
      <c r="F1807">
        <v>42.945</v>
      </c>
      <c r="G1807">
        <v>170.83099999999999</v>
      </c>
      <c r="H1807">
        <v>62.687199999999997</v>
      </c>
      <c r="I1807">
        <v>24.661300000000001</v>
      </c>
      <c r="J1807">
        <v>57.343299999999999</v>
      </c>
      <c r="K1807">
        <v>831.65</v>
      </c>
      <c r="L1807">
        <v>1.1247500000000001E-2</v>
      </c>
      <c r="M1807">
        <v>0.98101700000000003</v>
      </c>
      <c r="N1807">
        <v>0</v>
      </c>
      <c r="O1807" t="s">
        <v>42</v>
      </c>
    </row>
    <row r="1808" spans="1:15" x14ac:dyDescent="0.25">
      <c r="A1808" t="s">
        <v>166</v>
      </c>
      <c r="B1808">
        <v>1152.42</v>
      </c>
      <c r="C1808">
        <v>1086.1400000000001</v>
      </c>
      <c r="D1808">
        <v>1086.08</v>
      </c>
      <c r="E1808">
        <v>1070.58</v>
      </c>
      <c r="F1808">
        <v>43.372599999999998</v>
      </c>
      <c r="G1808">
        <v>172.09</v>
      </c>
      <c r="H1808">
        <v>63.069299999999998</v>
      </c>
      <c r="I1808">
        <v>25.046099999999999</v>
      </c>
      <c r="J1808">
        <v>57.872999999999998</v>
      </c>
      <c r="K1808">
        <v>837.07600000000002</v>
      </c>
      <c r="L1808">
        <v>1.1894999999999999E-2</v>
      </c>
      <c r="M1808">
        <v>0.98535499999999998</v>
      </c>
      <c r="N1808">
        <v>0</v>
      </c>
      <c r="O1808" t="s">
        <v>42</v>
      </c>
    </row>
    <row r="1809" spans="1:15" x14ac:dyDescent="0.25">
      <c r="A1809" t="s">
        <v>166</v>
      </c>
      <c r="B1809">
        <v>1135.01</v>
      </c>
      <c r="C1809">
        <v>1067.8800000000001</v>
      </c>
      <c r="D1809">
        <v>1067.83</v>
      </c>
      <c r="E1809">
        <v>1052.5899999999999</v>
      </c>
      <c r="F1809">
        <v>42.782299999999999</v>
      </c>
      <c r="G1809">
        <v>171.99299999999999</v>
      </c>
      <c r="H1809">
        <v>63.294699999999999</v>
      </c>
      <c r="I1809">
        <v>24.908999999999999</v>
      </c>
      <c r="J1809">
        <v>57.540700000000001</v>
      </c>
      <c r="K1809">
        <v>819.59299999999996</v>
      </c>
      <c r="L1809">
        <v>1.3306800000000001E-2</v>
      </c>
      <c r="M1809">
        <v>0.98101400000000005</v>
      </c>
      <c r="N1809">
        <v>0</v>
      </c>
      <c r="O1809" t="s">
        <v>42</v>
      </c>
    </row>
    <row r="1810" spans="1:15" x14ac:dyDescent="0.25">
      <c r="A1810" t="s">
        <v>166</v>
      </c>
      <c r="B1810">
        <v>1168.23</v>
      </c>
      <c r="C1810">
        <v>1097.4000000000001</v>
      </c>
      <c r="D1810">
        <v>1097.32</v>
      </c>
      <c r="E1810">
        <v>1081.19</v>
      </c>
      <c r="F1810">
        <v>44.037799999999997</v>
      </c>
      <c r="G1810">
        <v>174.334</v>
      </c>
      <c r="H1810">
        <v>62.607300000000002</v>
      </c>
      <c r="I1810">
        <v>24.9527</v>
      </c>
      <c r="J1810">
        <v>60.37</v>
      </c>
      <c r="K1810">
        <v>844.69399999999996</v>
      </c>
      <c r="L1810">
        <v>1.2836E-2</v>
      </c>
      <c r="M1810">
        <v>0.98099899999999995</v>
      </c>
      <c r="N1810">
        <v>0</v>
      </c>
      <c r="O1810" t="s">
        <v>42</v>
      </c>
    </row>
    <row r="1811" spans="1:15" x14ac:dyDescent="0.25">
      <c r="A1811" t="s">
        <v>166</v>
      </c>
      <c r="B1811">
        <v>1192.6500000000001</v>
      </c>
      <c r="C1811">
        <v>1122.3900000000001</v>
      </c>
      <c r="D1811">
        <v>1122.28</v>
      </c>
      <c r="E1811">
        <v>1103.57</v>
      </c>
      <c r="F1811">
        <v>45.523699999999998</v>
      </c>
      <c r="G1811">
        <v>186.26</v>
      </c>
      <c r="H1811">
        <v>63.270899999999997</v>
      </c>
      <c r="I1811">
        <v>25.9499</v>
      </c>
      <c r="J1811">
        <v>70.243499999999997</v>
      </c>
      <c r="K1811">
        <v>852.85699999999997</v>
      </c>
      <c r="L1811">
        <v>1.20343E-2</v>
      </c>
      <c r="M1811">
        <v>0.99267499999999997</v>
      </c>
      <c r="N1811">
        <v>0</v>
      </c>
      <c r="O1811" t="s">
        <v>42</v>
      </c>
    </row>
    <row r="1812" spans="1:15" x14ac:dyDescent="0.25">
      <c r="A1812" t="s">
        <v>166</v>
      </c>
      <c r="B1812">
        <v>1143.8</v>
      </c>
      <c r="C1812">
        <v>1075.25</v>
      </c>
      <c r="D1812">
        <v>1075.17</v>
      </c>
      <c r="E1812">
        <v>1058.33</v>
      </c>
      <c r="F1812">
        <v>44.103999999999999</v>
      </c>
      <c r="G1812">
        <v>174.19800000000001</v>
      </c>
      <c r="H1812">
        <v>62.614600000000003</v>
      </c>
      <c r="I1812">
        <v>24.6356</v>
      </c>
      <c r="J1812">
        <v>60.700099999999999</v>
      </c>
      <c r="K1812">
        <v>821.83699999999999</v>
      </c>
      <c r="L1812">
        <v>1.0856899999999999E-2</v>
      </c>
      <c r="M1812">
        <v>0.98101099999999997</v>
      </c>
      <c r="N1812">
        <v>0</v>
      </c>
      <c r="O1812" t="s">
        <v>42</v>
      </c>
    </row>
    <row r="1813" spans="1:15" x14ac:dyDescent="0.25">
      <c r="A1813" t="s">
        <v>166</v>
      </c>
      <c r="B1813">
        <v>1170.3499999999999</v>
      </c>
      <c r="C1813">
        <v>1099.51</v>
      </c>
      <c r="D1813">
        <v>1099.4100000000001</v>
      </c>
      <c r="E1813">
        <v>1081.6099999999999</v>
      </c>
      <c r="F1813">
        <v>45.218800000000002</v>
      </c>
      <c r="G1813">
        <v>176.40299999999999</v>
      </c>
      <c r="H1813">
        <v>62.592199999999998</v>
      </c>
      <c r="I1813">
        <v>24.981200000000001</v>
      </c>
      <c r="J1813">
        <v>62.400399999999998</v>
      </c>
      <c r="K1813">
        <v>841.56399999999996</v>
      </c>
      <c r="L1813">
        <v>1.2371399999999999E-2</v>
      </c>
      <c r="M1813">
        <v>0.98101899999999997</v>
      </c>
      <c r="N1813">
        <v>0</v>
      </c>
      <c r="O1813" t="s">
        <v>42</v>
      </c>
    </row>
    <row r="1814" spans="1:15" x14ac:dyDescent="0.25">
      <c r="A1814" t="s">
        <v>166</v>
      </c>
      <c r="B1814">
        <v>1174.22</v>
      </c>
      <c r="C1814">
        <v>1102.72</v>
      </c>
      <c r="D1814">
        <v>1102.6199999999999</v>
      </c>
      <c r="E1814">
        <v>1084.18</v>
      </c>
      <c r="F1814">
        <v>45.7179</v>
      </c>
      <c r="G1814">
        <v>178.34299999999999</v>
      </c>
      <c r="H1814">
        <v>62.263800000000003</v>
      </c>
      <c r="I1814">
        <v>25.331499999999998</v>
      </c>
      <c r="J1814">
        <v>64.109499999999997</v>
      </c>
      <c r="K1814">
        <v>841.58299999999997</v>
      </c>
      <c r="L1814">
        <v>1.3550899999999999E-2</v>
      </c>
      <c r="M1814">
        <v>0.98101899999999997</v>
      </c>
      <c r="N1814">
        <v>0</v>
      </c>
      <c r="O1814" t="s">
        <v>42</v>
      </c>
    </row>
    <row r="1815" spans="1:15" x14ac:dyDescent="0.25">
      <c r="A1815" t="s">
        <v>166</v>
      </c>
      <c r="B1815">
        <v>1187.76</v>
      </c>
      <c r="C1815">
        <v>1118.1199999999999</v>
      </c>
      <c r="D1815">
        <v>1118.01</v>
      </c>
      <c r="E1815">
        <v>1100.1199999999999</v>
      </c>
      <c r="F1815">
        <v>45.701999999999998</v>
      </c>
      <c r="G1815">
        <v>179.35900000000001</v>
      </c>
      <c r="H1815">
        <v>62.796199999999999</v>
      </c>
      <c r="I1815">
        <v>26.065200000000001</v>
      </c>
      <c r="J1815">
        <v>63.954700000000003</v>
      </c>
      <c r="K1815">
        <v>856.58299999999997</v>
      </c>
      <c r="L1815">
        <v>1.0881399999999999E-2</v>
      </c>
      <c r="M1815">
        <v>0.98097000000000001</v>
      </c>
      <c r="N1815">
        <v>0</v>
      </c>
      <c r="O1815" t="s">
        <v>42</v>
      </c>
    </row>
    <row r="1816" spans="1:15" x14ac:dyDescent="0.25">
      <c r="A1816" t="s">
        <v>166</v>
      </c>
      <c r="B1816">
        <v>1182.27</v>
      </c>
      <c r="C1816">
        <v>1112.8499999999999</v>
      </c>
      <c r="D1816">
        <v>1112.76</v>
      </c>
      <c r="E1816">
        <v>1095.05</v>
      </c>
      <c r="F1816">
        <v>45.567900000000002</v>
      </c>
      <c r="G1816">
        <v>178.36500000000001</v>
      </c>
      <c r="H1816">
        <v>62.850900000000003</v>
      </c>
      <c r="I1816">
        <v>25.242000000000001</v>
      </c>
      <c r="J1816">
        <v>63.667200000000001</v>
      </c>
      <c r="K1816">
        <v>852.37900000000002</v>
      </c>
      <c r="L1816">
        <v>1.11994E-2</v>
      </c>
      <c r="M1816">
        <v>0.98100600000000004</v>
      </c>
      <c r="N1816">
        <v>0</v>
      </c>
      <c r="O1816" t="s">
        <v>42</v>
      </c>
    </row>
    <row r="1817" spans="1:15" x14ac:dyDescent="0.25">
      <c r="A1817" t="s">
        <v>166</v>
      </c>
      <c r="B1817">
        <v>1169.03</v>
      </c>
      <c r="C1817">
        <v>1097.2</v>
      </c>
      <c r="D1817">
        <v>1097.1099999999999</v>
      </c>
      <c r="E1817">
        <v>1080.02</v>
      </c>
      <c r="F1817">
        <v>44.807099999999998</v>
      </c>
      <c r="G1817">
        <v>178.77199999999999</v>
      </c>
      <c r="H1817">
        <v>63.430900000000001</v>
      </c>
      <c r="I1817">
        <v>25.5916</v>
      </c>
      <c r="J1817">
        <v>62.776699999999998</v>
      </c>
      <c r="K1817">
        <v>837.73</v>
      </c>
      <c r="L1817">
        <v>1.1845E-2</v>
      </c>
      <c r="M1817">
        <v>0.98100399999999999</v>
      </c>
      <c r="N1817">
        <v>0</v>
      </c>
      <c r="O1817" t="s">
        <v>42</v>
      </c>
    </row>
    <row r="1818" spans="1:15" x14ac:dyDescent="0.25">
      <c r="A1818" t="s">
        <v>166</v>
      </c>
      <c r="B1818">
        <v>1176.74</v>
      </c>
      <c r="C1818">
        <v>1109.6600000000001</v>
      </c>
      <c r="D1818">
        <v>1109.57</v>
      </c>
      <c r="E1818">
        <v>1091.74</v>
      </c>
      <c r="F1818">
        <v>45.811199999999999</v>
      </c>
      <c r="G1818">
        <v>178.857</v>
      </c>
      <c r="H1818">
        <v>63.592199999999998</v>
      </c>
      <c r="I1818">
        <v>25.339700000000001</v>
      </c>
      <c r="J1818">
        <v>63.144500000000001</v>
      </c>
      <c r="K1818">
        <v>848.29100000000005</v>
      </c>
      <c r="L1818">
        <v>1.1169200000000001E-2</v>
      </c>
      <c r="M1818">
        <v>0.98101000000000005</v>
      </c>
      <c r="N1818">
        <v>0</v>
      </c>
      <c r="O1818" t="s">
        <v>42</v>
      </c>
    </row>
    <row r="1819" spans="1:15" x14ac:dyDescent="0.25">
      <c r="A1819" t="s">
        <v>166</v>
      </c>
      <c r="B1819">
        <v>1177.5</v>
      </c>
      <c r="C1819">
        <v>1110.17</v>
      </c>
      <c r="D1819">
        <v>1110.07</v>
      </c>
      <c r="E1819">
        <v>1092.0999999999999</v>
      </c>
      <c r="F1819">
        <v>46.004399999999997</v>
      </c>
      <c r="G1819">
        <v>180.059</v>
      </c>
      <c r="H1819">
        <v>62.964300000000001</v>
      </c>
      <c r="I1819">
        <v>25.685099999999998</v>
      </c>
      <c r="J1819">
        <v>64.712500000000006</v>
      </c>
      <c r="K1819">
        <v>847.07</v>
      </c>
      <c r="L1819">
        <v>1.0893699999999999E-2</v>
      </c>
      <c r="M1819">
        <v>0.98101899999999997</v>
      </c>
      <c r="N1819">
        <v>0</v>
      </c>
      <c r="O1819" t="s">
        <v>42</v>
      </c>
    </row>
    <row r="1820" spans="1:15" x14ac:dyDescent="0.25">
      <c r="A1820" t="s">
        <v>166</v>
      </c>
      <c r="B1820">
        <v>1175.5899999999999</v>
      </c>
      <c r="C1820">
        <v>1105.94</v>
      </c>
      <c r="D1820">
        <v>1105.8399999999999</v>
      </c>
      <c r="E1820">
        <v>1087.3399999999999</v>
      </c>
      <c r="F1820">
        <v>45.5107</v>
      </c>
      <c r="G1820">
        <v>179.15899999999999</v>
      </c>
      <c r="H1820">
        <v>63.1175</v>
      </c>
      <c r="I1820">
        <v>25.0748</v>
      </c>
      <c r="J1820">
        <v>63.802100000000003</v>
      </c>
      <c r="K1820">
        <v>843.88800000000003</v>
      </c>
      <c r="L1820">
        <v>1.1402799999999999E-2</v>
      </c>
      <c r="M1820">
        <v>0.98497999999999997</v>
      </c>
      <c r="N1820">
        <v>0</v>
      </c>
      <c r="O1820" t="s">
        <v>42</v>
      </c>
    </row>
    <row r="1821" spans="1:15" x14ac:dyDescent="0.25">
      <c r="A1821" t="s">
        <v>166</v>
      </c>
      <c r="B1821">
        <v>1153.49</v>
      </c>
      <c r="C1821">
        <v>1084.6600000000001</v>
      </c>
      <c r="D1821">
        <v>1084.58</v>
      </c>
      <c r="E1821">
        <v>1067.8399999999999</v>
      </c>
      <c r="F1821">
        <v>44.945099999999996</v>
      </c>
      <c r="G1821">
        <v>176.08</v>
      </c>
      <c r="H1821">
        <v>62.820300000000003</v>
      </c>
      <c r="I1821">
        <v>25.094000000000001</v>
      </c>
      <c r="J1821">
        <v>61.7453</v>
      </c>
      <c r="K1821">
        <v>828.36099999999999</v>
      </c>
      <c r="L1821">
        <v>1.17698E-2</v>
      </c>
      <c r="M1821">
        <v>0.98093300000000005</v>
      </c>
      <c r="N1821">
        <v>0</v>
      </c>
      <c r="O1821" t="s">
        <v>42</v>
      </c>
    </row>
    <row r="1822" spans="1:15" x14ac:dyDescent="0.25">
      <c r="A1822" t="s">
        <v>166</v>
      </c>
      <c r="B1822">
        <v>1159.21</v>
      </c>
      <c r="C1822">
        <v>1091.44</v>
      </c>
      <c r="D1822">
        <v>1091.3599999999999</v>
      </c>
      <c r="E1822">
        <v>1074.21</v>
      </c>
      <c r="F1822">
        <v>44.028700000000001</v>
      </c>
      <c r="G1822">
        <v>174.45400000000001</v>
      </c>
      <c r="H1822">
        <v>61.6999</v>
      </c>
      <c r="I1822">
        <v>24.902100000000001</v>
      </c>
      <c r="J1822">
        <v>61.538699999999999</v>
      </c>
      <c r="K1822">
        <v>837.45699999999999</v>
      </c>
      <c r="L1822">
        <v>1.3405200000000001E-2</v>
      </c>
      <c r="M1822">
        <v>0.980989</v>
      </c>
      <c r="N1822">
        <v>0</v>
      </c>
      <c r="O1822" t="s">
        <v>42</v>
      </c>
    </row>
    <row r="1823" spans="1:15" x14ac:dyDescent="0.25">
      <c r="A1823" t="s">
        <v>166</v>
      </c>
      <c r="B1823">
        <v>1207.1099999999999</v>
      </c>
      <c r="C1823">
        <v>1139.99</v>
      </c>
      <c r="D1823">
        <v>1139.8699999999999</v>
      </c>
      <c r="E1823">
        <v>1120.44</v>
      </c>
      <c r="F1823">
        <v>47.493499999999997</v>
      </c>
      <c r="G1823">
        <v>186.767</v>
      </c>
      <c r="H1823">
        <v>64.689300000000003</v>
      </c>
      <c r="I1823">
        <v>25.649899999999999</v>
      </c>
      <c r="J1823">
        <v>69.057699999999997</v>
      </c>
      <c r="K1823">
        <v>866.70799999999997</v>
      </c>
      <c r="L1823">
        <v>1.2193300000000001E-2</v>
      </c>
      <c r="M1823">
        <v>0.98100799999999999</v>
      </c>
      <c r="N1823">
        <v>0</v>
      </c>
      <c r="O1823" t="s">
        <v>42</v>
      </c>
    </row>
    <row r="1824" spans="1:15" x14ac:dyDescent="0.25">
      <c r="A1824" t="s">
        <v>166</v>
      </c>
      <c r="B1824">
        <v>1159</v>
      </c>
      <c r="C1824">
        <v>1088.1400000000001</v>
      </c>
      <c r="D1824">
        <v>1088.05</v>
      </c>
      <c r="E1824">
        <v>1070.97</v>
      </c>
      <c r="F1824">
        <v>44.391199999999998</v>
      </c>
      <c r="G1824">
        <v>176.61199999999999</v>
      </c>
      <c r="H1824">
        <v>62.938800000000001</v>
      </c>
      <c r="I1824">
        <v>24.811699999999998</v>
      </c>
      <c r="J1824">
        <v>62.492199999999997</v>
      </c>
      <c r="K1824">
        <v>831.68</v>
      </c>
      <c r="L1824">
        <v>1.0865700000000001E-2</v>
      </c>
      <c r="M1824">
        <v>0.98097000000000001</v>
      </c>
      <c r="N1824">
        <v>0</v>
      </c>
      <c r="O1824" t="s">
        <v>42</v>
      </c>
    </row>
    <row r="1825" spans="1:15" x14ac:dyDescent="0.25">
      <c r="A1825" t="s">
        <v>166</v>
      </c>
      <c r="B1825">
        <v>1183.6099999999999</v>
      </c>
      <c r="C1825">
        <v>1114.43</v>
      </c>
      <c r="D1825">
        <v>1114.31</v>
      </c>
      <c r="E1825">
        <v>1096.3900000000001</v>
      </c>
      <c r="F1825">
        <v>46.161900000000003</v>
      </c>
      <c r="G1825">
        <v>182.07900000000001</v>
      </c>
      <c r="H1825">
        <v>63.529699999999998</v>
      </c>
      <c r="I1825">
        <v>25.493500000000001</v>
      </c>
      <c r="J1825">
        <v>66.077100000000002</v>
      </c>
      <c r="K1825">
        <v>849.24699999999996</v>
      </c>
      <c r="L1825">
        <v>1.12891E-2</v>
      </c>
      <c r="M1825">
        <v>0.98101499999999997</v>
      </c>
      <c r="N1825">
        <v>0</v>
      </c>
      <c r="O1825" t="s">
        <v>42</v>
      </c>
    </row>
    <row r="1826" spans="1:15" x14ac:dyDescent="0.25">
      <c r="A1826" t="s">
        <v>166</v>
      </c>
      <c r="B1826">
        <v>1176.1400000000001</v>
      </c>
      <c r="C1826">
        <v>1106.0899999999999</v>
      </c>
      <c r="D1826">
        <v>1106</v>
      </c>
      <c r="E1826">
        <v>1088.3900000000001</v>
      </c>
      <c r="F1826">
        <v>44.859499999999997</v>
      </c>
      <c r="G1826">
        <v>176.91399999999999</v>
      </c>
      <c r="H1826">
        <v>61.723500000000001</v>
      </c>
      <c r="I1826">
        <v>25.121099999999998</v>
      </c>
      <c r="J1826">
        <v>63.426400000000001</v>
      </c>
      <c r="K1826">
        <v>848.25699999999995</v>
      </c>
      <c r="L1826">
        <v>1.0926399999999999E-2</v>
      </c>
      <c r="M1826">
        <v>0.98946199999999995</v>
      </c>
      <c r="N1826">
        <v>0</v>
      </c>
      <c r="O1826" t="s">
        <v>42</v>
      </c>
    </row>
    <row r="1827" spans="1:15" x14ac:dyDescent="0.25">
      <c r="A1827" t="s">
        <v>166</v>
      </c>
      <c r="B1827">
        <v>1169.8699999999999</v>
      </c>
      <c r="C1827">
        <v>1100.04</v>
      </c>
      <c r="D1827">
        <v>1099.94</v>
      </c>
      <c r="E1827">
        <v>1082.52</v>
      </c>
      <c r="F1827">
        <v>45.046199999999999</v>
      </c>
      <c r="G1827">
        <v>178.22200000000001</v>
      </c>
      <c r="H1827">
        <v>62.7134</v>
      </c>
      <c r="I1827">
        <v>25.263100000000001</v>
      </c>
      <c r="J1827">
        <v>63.8232</v>
      </c>
      <c r="K1827">
        <v>840.69299999999998</v>
      </c>
      <c r="L1827">
        <v>1.10136E-2</v>
      </c>
      <c r="M1827">
        <v>0.981016</v>
      </c>
      <c r="N1827">
        <v>0</v>
      </c>
      <c r="O1827" t="s">
        <v>42</v>
      </c>
    </row>
    <row r="1828" spans="1:15" x14ac:dyDescent="0.25">
      <c r="A1828" t="s">
        <v>166</v>
      </c>
      <c r="B1828">
        <v>1168.54</v>
      </c>
      <c r="C1828">
        <v>1098.93</v>
      </c>
      <c r="D1828">
        <v>1098.8399999999999</v>
      </c>
      <c r="E1828">
        <v>1081.3499999999999</v>
      </c>
      <c r="F1828">
        <v>44.957099999999997</v>
      </c>
      <c r="G1828">
        <v>176.499</v>
      </c>
      <c r="H1828">
        <v>62.6387</v>
      </c>
      <c r="I1828">
        <v>25.348600000000001</v>
      </c>
      <c r="J1828">
        <v>61.792200000000001</v>
      </c>
      <c r="K1828">
        <v>841.39599999999996</v>
      </c>
      <c r="L1828">
        <v>1.14076E-2</v>
      </c>
      <c r="M1828">
        <v>0.98087299999999999</v>
      </c>
      <c r="N1828">
        <v>0</v>
      </c>
      <c r="O1828" t="s">
        <v>42</v>
      </c>
    </row>
    <row r="1829" spans="1:15" x14ac:dyDescent="0.25">
      <c r="A1829" t="s">
        <v>166</v>
      </c>
      <c r="B1829">
        <v>1185.19</v>
      </c>
      <c r="C1829">
        <v>1111.06</v>
      </c>
      <c r="D1829">
        <v>1110.94</v>
      </c>
      <c r="E1829">
        <v>1092.3699999999999</v>
      </c>
      <c r="F1829">
        <v>46.766300000000001</v>
      </c>
      <c r="G1829">
        <v>182.64400000000001</v>
      </c>
      <c r="H1829">
        <v>62.0749</v>
      </c>
      <c r="I1829">
        <v>25.191199999999998</v>
      </c>
      <c r="J1829">
        <v>68.653400000000005</v>
      </c>
      <c r="K1829">
        <v>843.97900000000004</v>
      </c>
      <c r="L1829">
        <v>1.5411599999999999E-2</v>
      </c>
      <c r="M1829">
        <v>0.98101700000000003</v>
      </c>
      <c r="N1829">
        <v>0</v>
      </c>
      <c r="O1829" t="s">
        <v>42</v>
      </c>
    </row>
    <row r="1830" spans="1:15" x14ac:dyDescent="0.25">
      <c r="A1830" t="s">
        <v>166</v>
      </c>
      <c r="B1830">
        <v>1198.8900000000001</v>
      </c>
      <c r="C1830">
        <v>1128.1400000000001</v>
      </c>
      <c r="D1830">
        <v>1128.02</v>
      </c>
      <c r="E1830">
        <v>1109.5899999999999</v>
      </c>
      <c r="F1830">
        <v>46.090299999999999</v>
      </c>
      <c r="G1830">
        <v>181.773</v>
      </c>
      <c r="H1830">
        <v>62.618699999999997</v>
      </c>
      <c r="I1830">
        <v>25.487400000000001</v>
      </c>
      <c r="J1830">
        <v>66.703699999999998</v>
      </c>
      <c r="K1830">
        <v>862.90800000000002</v>
      </c>
      <c r="L1830">
        <v>1.1062000000000001E-2</v>
      </c>
      <c r="M1830">
        <v>0.98655599999999999</v>
      </c>
      <c r="N1830">
        <v>0</v>
      </c>
      <c r="O1830" t="s">
        <v>42</v>
      </c>
    </row>
    <row r="1831" spans="1:15" x14ac:dyDescent="0.25">
      <c r="A1831" t="s">
        <v>166</v>
      </c>
      <c r="B1831">
        <v>1168.49</v>
      </c>
      <c r="C1831">
        <v>1101.43</v>
      </c>
      <c r="D1831">
        <v>1101.33</v>
      </c>
      <c r="E1831">
        <v>1083.5</v>
      </c>
      <c r="F1831">
        <v>45.289900000000003</v>
      </c>
      <c r="G1831">
        <v>177.709</v>
      </c>
      <c r="H1831">
        <v>61.821199999999997</v>
      </c>
      <c r="I1831">
        <v>24.944299999999998</v>
      </c>
      <c r="J1831">
        <v>63.716900000000003</v>
      </c>
      <c r="K1831">
        <v>841.98099999999999</v>
      </c>
      <c r="L1831">
        <v>1.1184700000000001E-2</v>
      </c>
      <c r="M1831">
        <v>0.98101799999999995</v>
      </c>
      <c r="N1831">
        <v>0</v>
      </c>
      <c r="O1831" t="s">
        <v>42</v>
      </c>
    </row>
    <row r="1832" spans="1:15" x14ac:dyDescent="0.25">
      <c r="A1832" t="s">
        <v>166</v>
      </c>
      <c r="B1832">
        <v>1185.54</v>
      </c>
      <c r="C1832">
        <v>1115.5999999999999</v>
      </c>
      <c r="D1832">
        <v>1115.51</v>
      </c>
      <c r="E1832">
        <v>1098.02</v>
      </c>
      <c r="F1832">
        <v>46.322099999999999</v>
      </c>
      <c r="G1832">
        <v>177.81399999999999</v>
      </c>
      <c r="H1832">
        <v>62.659500000000001</v>
      </c>
      <c r="I1832">
        <v>25.439399999999999</v>
      </c>
      <c r="J1832">
        <v>63.0505</v>
      </c>
      <c r="K1832">
        <v>855.37099999999998</v>
      </c>
      <c r="L1832">
        <v>1.1757800000000001E-2</v>
      </c>
      <c r="M1832">
        <v>0.981016</v>
      </c>
      <c r="N1832">
        <v>0</v>
      </c>
      <c r="O1832" t="s">
        <v>42</v>
      </c>
    </row>
    <row r="1833" spans="1:15" x14ac:dyDescent="0.25">
      <c r="A1833" t="s">
        <v>166</v>
      </c>
      <c r="B1833">
        <v>1176.8399999999999</v>
      </c>
      <c r="C1833">
        <v>1105.6300000000001</v>
      </c>
      <c r="D1833">
        <v>1105.54</v>
      </c>
      <c r="E1833">
        <v>1087.92</v>
      </c>
      <c r="F1833">
        <v>45.536799999999999</v>
      </c>
      <c r="G1833">
        <v>178.85599999999999</v>
      </c>
      <c r="H1833">
        <v>62.622999999999998</v>
      </c>
      <c r="I1833">
        <v>25.260100000000001</v>
      </c>
      <c r="J1833">
        <v>64.100300000000004</v>
      </c>
      <c r="K1833">
        <v>844.74599999999998</v>
      </c>
      <c r="L1833">
        <v>1.14935E-2</v>
      </c>
      <c r="M1833">
        <v>0.98101000000000005</v>
      </c>
      <c r="N1833">
        <v>0</v>
      </c>
      <c r="O1833" t="s">
        <v>42</v>
      </c>
    </row>
    <row r="1834" spans="1:15" x14ac:dyDescent="0.25">
      <c r="A1834" t="s">
        <v>166</v>
      </c>
      <c r="B1834">
        <v>1185.5999999999999</v>
      </c>
      <c r="C1834">
        <v>1114.78</v>
      </c>
      <c r="D1834">
        <v>1114.68</v>
      </c>
      <c r="E1834">
        <v>1096.56</v>
      </c>
      <c r="F1834">
        <v>45.484000000000002</v>
      </c>
      <c r="G1834">
        <v>181.012</v>
      </c>
      <c r="H1834">
        <v>62.935899999999997</v>
      </c>
      <c r="I1834">
        <v>25.4956</v>
      </c>
      <c r="J1834">
        <v>65.513800000000003</v>
      </c>
      <c r="K1834">
        <v>851.57799999999997</v>
      </c>
      <c r="L1834">
        <v>1.0862500000000001E-2</v>
      </c>
      <c r="M1834">
        <v>0.98151200000000005</v>
      </c>
      <c r="N1834">
        <v>0</v>
      </c>
      <c r="O1834" t="s">
        <v>42</v>
      </c>
    </row>
    <row r="1835" spans="1:15" x14ac:dyDescent="0.25">
      <c r="A1835" t="s">
        <v>166</v>
      </c>
      <c r="B1835">
        <v>1158.98</v>
      </c>
      <c r="C1835">
        <v>1087.92</v>
      </c>
      <c r="D1835">
        <v>1087.83</v>
      </c>
      <c r="E1835">
        <v>1070.48</v>
      </c>
      <c r="F1835">
        <v>44.688499999999998</v>
      </c>
      <c r="G1835">
        <v>174.501</v>
      </c>
      <c r="H1835">
        <v>61.691699999999997</v>
      </c>
      <c r="I1835">
        <v>24.7454</v>
      </c>
      <c r="J1835">
        <v>61.470700000000001</v>
      </c>
      <c r="K1835">
        <v>833.05100000000004</v>
      </c>
      <c r="L1835">
        <v>1.09596E-2</v>
      </c>
      <c r="M1835">
        <v>0.99484700000000004</v>
      </c>
      <c r="N1835">
        <v>0</v>
      </c>
      <c r="O1835" t="s">
        <v>42</v>
      </c>
    </row>
    <row r="1836" spans="1:15" x14ac:dyDescent="0.25">
      <c r="A1836" t="s">
        <v>166</v>
      </c>
      <c r="B1836">
        <v>1160.6500000000001</v>
      </c>
      <c r="C1836">
        <v>1091.9000000000001</v>
      </c>
      <c r="D1836">
        <v>1091.5999999999999</v>
      </c>
      <c r="E1836">
        <v>1074.21</v>
      </c>
      <c r="F1836">
        <v>44.542900000000003</v>
      </c>
      <c r="G1836">
        <v>174.25700000000001</v>
      </c>
      <c r="H1836">
        <v>61.331000000000003</v>
      </c>
      <c r="I1836">
        <v>25.2211</v>
      </c>
      <c r="J1836">
        <v>61.2746</v>
      </c>
      <c r="K1836">
        <v>837.19100000000003</v>
      </c>
      <c r="L1836">
        <v>1.08684E-2</v>
      </c>
      <c r="M1836">
        <v>0.99248099999999995</v>
      </c>
      <c r="N1836">
        <v>0</v>
      </c>
      <c r="O1836" t="s">
        <v>42</v>
      </c>
    </row>
    <row r="1837" spans="1:15" x14ac:dyDescent="0.25">
      <c r="A1837" t="s">
        <v>166</v>
      </c>
      <c r="B1837">
        <v>1164.18</v>
      </c>
      <c r="C1837">
        <v>1093.79</v>
      </c>
      <c r="D1837">
        <v>1093.68</v>
      </c>
      <c r="E1837">
        <v>1076.42</v>
      </c>
      <c r="F1837">
        <v>44.408000000000001</v>
      </c>
      <c r="G1837">
        <v>174.52500000000001</v>
      </c>
      <c r="H1837">
        <v>62.609400000000001</v>
      </c>
      <c r="I1837">
        <v>25.061900000000001</v>
      </c>
      <c r="J1837">
        <v>60.264600000000002</v>
      </c>
      <c r="K1837">
        <v>839.25599999999997</v>
      </c>
      <c r="L1837">
        <v>1.20328E-2</v>
      </c>
      <c r="M1837">
        <v>0.98098399999999997</v>
      </c>
      <c r="N1837">
        <v>0</v>
      </c>
      <c r="O1837" t="s">
        <v>42</v>
      </c>
    </row>
    <row r="1838" spans="1:15" x14ac:dyDescent="0.25">
      <c r="A1838" t="s">
        <v>166</v>
      </c>
      <c r="B1838">
        <v>1155.92</v>
      </c>
      <c r="C1838">
        <v>1089.76</v>
      </c>
      <c r="D1838">
        <v>1089.68</v>
      </c>
      <c r="E1838">
        <v>1072.3499999999999</v>
      </c>
      <c r="F1838">
        <v>44.666600000000003</v>
      </c>
      <c r="G1838">
        <v>174.26900000000001</v>
      </c>
      <c r="H1838">
        <v>61.852600000000002</v>
      </c>
      <c r="I1838">
        <v>24.721299999999999</v>
      </c>
      <c r="J1838">
        <v>61.293500000000002</v>
      </c>
      <c r="K1838">
        <v>834.96699999999998</v>
      </c>
      <c r="L1838">
        <v>1.1407199999999999E-2</v>
      </c>
      <c r="M1838">
        <v>0.98101799999999995</v>
      </c>
      <c r="N1838">
        <v>0</v>
      </c>
      <c r="O1838" t="s">
        <v>42</v>
      </c>
    </row>
    <row r="1839" spans="1:15" x14ac:dyDescent="0.25">
      <c r="A1839" t="s">
        <v>166</v>
      </c>
      <c r="B1839">
        <v>1144.6199999999999</v>
      </c>
      <c r="C1839">
        <v>1074.8900000000001</v>
      </c>
      <c r="D1839">
        <v>1074.81</v>
      </c>
      <c r="E1839">
        <v>1057.73</v>
      </c>
      <c r="F1839">
        <v>44.025100000000002</v>
      </c>
      <c r="G1839">
        <v>172.82900000000001</v>
      </c>
      <c r="H1839">
        <v>61.488300000000002</v>
      </c>
      <c r="I1839">
        <v>24.683800000000002</v>
      </c>
      <c r="J1839">
        <v>59.714399999999998</v>
      </c>
      <c r="K1839">
        <v>822.62</v>
      </c>
      <c r="L1839">
        <v>1.0859600000000001E-2</v>
      </c>
      <c r="M1839">
        <v>0.98097500000000004</v>
      </c>
      <c r="N1839">
        <v>0</v>
      </c>
      <c r="O1839" t="s">
        <v>42</v>
      </c>
    </row>
    <row r="1840" spans="1:15" x14ac:dyDescent="0.25">
      <c r="A1840" t="s">
        <v>166</v>
      </c>
      <c r="B1840">
        <v>1169.92</v>
      </c>
      <c r="C1840">
        <v>1102.42</v>
      </c>
      <c r="D1840">
        <v>1102.33</v>
      </c>
      <c r="E1840">
        <v>1084.46</v>
      </c>
      <c r="F1840">
        <v>45.507399999999997</v>
      </c>
      <c r="G1840">
        <v>179.01300000000001</v>
      </c>
      <c r="H1840">
        <v>62.367199999999997</v>
      </c>
      <c r="I1840">
        <v>25.1629</v>
      </c>
      <c r="J1840">
        <v>64.807000000000002</v>
      </c>
      <c r="K1840">
        <v>841.596</v>
      </c>
      <c r="L1840">
        <v>1.18336E-2</v>
      </c>
      <c r="M1840">
        <v>0.98101700000000003</v>
      </c>
      <c r="N1840">
        <v>0</v>
      </c>
      <c r="O1840" t="s">
        <v>42</v>
      </c>
    </row>
    <row r="1841" spans="1:25" x14ac:dyDescent="0.25">
      <c r="A1841" t="s">
        <v>166</v>
      </c>
      <c r="B1841">
        <v>1162.6400000000001</v>
      </c>
      <c r="C1841">
        <v>1093.5899999999999</v>
      </c>
      <c r="D1841">
        <v>1093.51</v>
      </c>
      <c r="E1841">
        <v>1076.17</v>
      </c>
      <c r="F1841">
        <v>45.005699999999997</v>
      </c>
      <c r="G1841">
        <v>174.178</v>
      </c>
      <c r="H1841">
        <v>61.745600000000003</v>
      </c>
      <c r="I1841">
        <v>24.773499999999999</v>
      </c>
      <c r="J1841">
        <v>61.246499999999997</v>
      </c>
      <c r="K1841">
        <v>838.71900000000005</v>
      </c>
      <c r="L1841">
        <v>1.10685E-2</v>
      </c>
      <c r="M1841">
        <v>0.98101799999999995</v>
      </c>
      <c r="N1841">
        <v>0</v>
      </c>
      <c r="O1841" t="s">
        <v>42</v>
      </c>
    </row>
    <row r="1842" spans="1:25" x14ac:dyDescent="0.25">
      <c r="A1842" t="s">
        <v>166</v>
      </c>
      <c r="B1842">
        <v>1167.07</v>
      </c>
      <c r="C1842">
        <v>1099.18</v>
      </c>
      <c r="D1842">
        <v>1099.0999999999999</v>
      </c>
      <c r="E1842">
        <v>1081.96</v>
      </c>
      <c r="F1842">
        <v>44.3797</v>
      </c>
      <c r="G1842">
        <v>174.684</v>
      </c>
      <c r="H1842">
        <v>62.352499999999999</v>
      </c>
      <c r="I1842">
        <v>24.8797</v>
      </c>
      <c r="J1842">
        <v>60.926400000000001</v>
      </c>
      <c r="K1842">
        <v>844.76300000000003</v>
      </c>
      <c r="L1842">
        <v>2.9038499999999998E-2</v>
      </c>
      <c r="M1842">
        <v>0.98099899999999995</v>
      </c>
      <c r="N1842">
        <v>0</v>
      </c>
      <c r="O1842" t="s">
        <v>42</v>
      </c>
    </row>
    <row r="1843" spans="1:25" x14ac:dyDescent="0.25">
      <c r="A1843" t="s">
        <v>166</v>
      </c>
      <c r="B1843">
        <v>1159.3699999999999</v>
      </c>
      <c r="C1843">
        <v>1088.43</v>
      </c>
      <c r="D1843">
        <v>1088.3399999999999</v>
      </c>
      <c r="E1843">
        <v>1070.93</v>
      </c>
      <c r="F1843">
        <v>44.307099999999998</v>
      </c>
      <c r="G1843">
        <v>173.93</v>
      </c>
      <c r="H1843">
        <v>61.657400000000003</v>
      </c>
      <c r="I1843">
        <v>24.703700000000001</v>
      </c>
      <c r="J1843">
        <v>61.381799999999998</v>
      </c>
      <c r="K1843">
        <v>834.50099999999998</v>
      </c>
      <c r="L1843">
        <v>2.9038000000000001E-2</v>
      </c>
      <c r="M1843">
        <v>0.98101499999999997</v>
      </c>
      <c r="N1843">
        <v>0</v>
      </c>
      <c r="O1843" t="s">
        <v>42</v>
      </c>
    </row>
    <row r="1844" spans="1:25" x14ac:dyDescent="0.25">
      <c r="A1844" t="s">
        <v>166</v>
      </c>
      <c r="B1844">
        <v>1172.46</v>
      </c>
      <c r="C1844">
        <v>1103.1400000000001</v>
      </c>
      <c r="D1844">
        <v>1103.04</v>
      </c>
      <c r="E1844">
        <v>1084.95</v>
      </c>
      <c r="F1844">
        <v>45.584299999999999</v>
      </c>
      <c r="G1844">
        <v>180.14500000000001</v>
      </c>
      <c r="H1844">
        <v>63.282499999999999</v>
      </c>
      <c r="I1844">
        <v>25.086099999999998</v>
      </c>
      <c r="J1844">
        <v>65.317099999999996</v>
      </c>
      <c r="K1844">
        <v>840.84</v>
      </c>
      <c r="L1844">
        <v>1.0907200000000001E-2</v>
      </c>
      <c r="M1844">
        <v>0.98101899999999997</v>
      </c>
      <c r="N1844">
        <v>0</v>
      </c>
      <c r="O1844" t="s">
        <v>42</v>
      </c>
    </row>
    <row r="1845" spans="1:25" x14ac:dyDescent="0.25">
      <c r="A1845" t="s">
        <v>166</v>
      </c>
      <c r="B1845">
        <v>1147.8900000000001</v>
      </c>
      <c r="C1845">
        <v>1078.46</v>
      </c>
      <c r="D1845">
        <v>1078.3800000000001</v>
      </c>
      <c r="E1845">
        <v>1060.9100000000001</v>
      </c>
      <c r="F1845">
        <v>44.393300000000004</v>
      </c>
      <c r="G1845">
        <v>175.898</v>
      </c>
      <c r="H1845">
        <v>62.046100000000003</v>
      </c>
      <c r="I1845">
        <v>24.807400000000001</v>
      </c>
      <c r="J1845">
        <v>62.594799999999999</v>
      </c>
      <c r="K1845">
        <v>822.38400000000001</v>
      </c>
      <c r="L1845">
        <v>1.0984900000000001E-2</v>
      </c>
      <c r="M1845">
        <v>0.98100799999999999</v>
      </c>
      <c r="N1845">
        <v>0</v>
      </c>
      <c r="O1845" t="s">
        <v>42</v>
      </c>
    </row>
    <row r="1846" spans="1:25" x14ac:dyDescent="0.25">
      <c r="A1846" t="s">
        <v>166</v>
      </c>
      <c r="B1846">
        <v>1184.8900000000001</v>
      </c>
      <c r="C1846">
        <v>1118.83</v>
      </c>
      <c r="D1846">
        <v>1118.73</v>
      </c>
      <c r="E1846">
        <v>1100.4000000000001</v>
      </c>
      <c r="F1846">
        <v>45.696100000000001</v>
      </c>
      <c r="G1846">
        <v>178.92599999999999</v>
      </c>
      <c r="H1846">
        <v>62.397599999999997</v>
      </c>
      <c r="I1846">
        <v>25.5519</v>
      </c>
      <c r="J1846">
        <v>64.2744</v>
      </c>
      <c r="K1846">
        <v>857.10400000000004</v>
      </c>
      <c r="L1846">
        <v>1.1271400000000001E-2</v>
      </c>
      <c r="M1846">
        <v>0.98101899999999997</v>
      </c>
      <c r="N1846">
        <v>0</v>
      </c>
      <c r="O1846" t="s">
        <v>42</v>
      </c>
    </row>
    <row r="1847" spans="1:25" x14ac:dyDescent="0.25">
      <c r="A1847" t="s">
        <v>166</v>
      </c>
      <c r="B1847">
        <v>1168.1300000000001</v>
      </c>
      <c r="C1847">
        <v>1097.82</v>
      </c>
      <c r="D1847">
        <v>1097.74</v>
      </c>
      <c r="E1847">
        <v>1080.6300000000001</v>
      </c>
      <c r="F1847">
        <v>44.741500000000002</v>
      </c>
      <c r="G1847">
        <v>174.82400000000001</v>
      </c>
      <c r="H1847">
        <v>62.413499999999999</v>
      </c>
      <c r="I1847">
        <v>24.906500000000001</v>
      </c>
      <c r="J1847">
        <v>60.943199999999997</v>
      </c>
      <c r="K1847">
        <v>842.86</v>
      </c>
      <c r="L1847">
        <v>1.1624499999999999E-2</v>
      </c>
      <c r="M1847">
        <v>0.98101899999999997</v>
      </c>
      <c r="N1847">
        <v>0</v>
      </c>
      <c r="O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166</v>
      </c>
      <c r="B1848">
        <v>1140.3599999999999</v>
      </c>
      <c r="C1848">
        <v>1074.93</v>
      </c>
      <c r="D1848">
        <v>1074.8599999999999</v>
      </c>
      <c r="E1848">
        <v>1057.95</v>
      </c>
      <c r="F1848">
        <v>44.119700000000002</v>
      </c>
      <c r="G1848">
        <v>173.09100000000001</v>
      </c>
      <c r="H1848">
        <v>62.432200000000002</v>
      </c>
      <c r="I1848">
        <v>24.785</v>
      </c>
      <c r="J1848">
        <v>59.197000000000003</v>
      </c>
      <c r="K1848">
        <v>822.71199999999999</v>
      </c>
      <c r="L1848">
        <v>1.09686E-2</v>
      </c>
      <c r="M1848">
        <v>0.98862000000000005</v>
      </c>
      <c r="N1848">
        <v>0</v>
      </c>
      <c r="O1848" t="s">
        <v>42</v>
      </c>
      <c r="R1848">
        <f>AVERAGE(B1799:B1848)</f>
        <v>1165.1546000000001</v>
      </c>
      <c r="S1848">
        <f>AVERAGE(C1799:C1848)</f>
        <v>1095.9861999999996</v>
      </c>
      <c r="U1848">
        <f>_xlfn.VAR.P(B1799:B1848)</f>
        <v>300.59587283999986</v>
      </c>
      <c r="V1848">
        <f>_xlfn.VAR.P(C1799:C1848)</f>
        <v>285.56559555999996</v>
      </c>
      <c r="X1848">
        <f>1.96*SQRT(U1848)/50</f>
        <v>0.67963787566678291</v>
      </c>
      <c r="Y1848">
        <f>1.96*SQRT(V1848)/50</f>
        <v>0.66242849935771819</v>
      </c>
    </row>
    <row r="1849" spans="1:25" x14ac:dyDescent="0.25">
      <c r="A1849" t="s">
        <v>167</v>
      </c>
      <c r="B1849">
        <v>58478.040200000003</v>
      </c>
      <c r="C1849" t="s">
        <v>36</v>
      </c>
    </row>
    <row r="1850" spans="1:25" x14ac:dyDescent="0.25">
      <c r="A1850" t="s">
        <v>168</v>
      </c>
      <c r="B1850">
        <v>1128.51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1.18566E-2</v>
      </c>
      <c r="L1850">
        <v>0.98099000000000003</v>
      </c>
      <c r="M1850">
        <v>0</v>
      </c>
      <c r="N1850" t="s">
        <v>42</v>
      </c>
    </row>
    <row r="1851" spans="1:25" x14ac:dyDescent="0.25">
      <c r="A1851" t="s">
        <v>168</v>
      </c>
      <c r="B1851">
        <v>1114.8399999999999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2.1596000000000001E-2</v>
      </c>
      <c r="L1851">
        <v>0.994371</v>
      </c>
      <c r="M1851">
        <v>0</v>
      </c>
      <c r="N1851" t="s">
        <v>42</v>
      </c>
    </row>
    <row r="1852" spans="1:25" x14ac:dyDescent="0.25">
      <c r="A1852" t="s">
        <v>168</v>
      </c>
      <c r="B1852">
        <v>1122.02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1.1332099999999999E-2</v>
      </c>
      <c r="L1852">
        <v>0.98099800000000004</v>
      </c>
      <c r="M1852">
        <v>0</v>
      </c>
      <c r="N1852" t="s">
        <v>42</v>
      </c>
    </row>
    <row r="1853" spans="1:25" x14ac:dyDescent="0.25">
      <c r="A1853" t="s">
        <v>168</v>
      </c>
      <c r="B1853">
        <v>1125.27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1.12546E-2</v>
      </c>
      <c r="L1853">
        <v>0.98082199999999997</v>
      </c>
      <c r="M1853">
        <v>0</v>
      </c>
      <c r="N1853" t="s">
        <v>42</v>
      </c>
    </row>
    <row r="1854" spans="1:25" x14ac:dyDescent="0.25">
      <c r="A1854" t="s">
        <v>168</v>
      </c>
      <c r="B1854">
        <v>1137.0999999999999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1.40527E-2</v>
      </c>
      <c r="L1854">
        <v>0.98090100000000002</v>
      </c>
      <c r="M1854">
        <v>0</v>
      </c>
      <c r="N1854" t="s">
        <v>42</v>
      </c>
    </row>
    <row r="1855" spans="1:25" x14ac:dyDescent="0.25">
      <c r="A1855" t="s">
        <v>168</v>
      </c>
      <c r="B1855">
        <v>1137.69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1.10554E-2</v>
      </c>
      <c r="L1855">
        <v>0.98101899999999997</v>
      </c>
      <c r="M1855">
        <v>0</v>
      </c>
      <c r="N1855" t="s">
        <v>42</v>
      </c>
    </row>
    <row r="1856" spans="1:25" x14ac:dyDescent="0.25">
      <c r="A1856" t="s">
        <v>168</v>
      </c>
      <c r="B1856">
        <v>1137.1199999999999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1.2513E-2</v>
      </c>
      <c r="L1856">
        <v>0.98099800000000004</v>
      </c>
      <c r="M1856">
        <v>0</v>
      </c>
      <c r="N1856" t="s">
        <v>42</v>
      </c>
    </row>
    <row r="1857" spans="1:14" x14ac:dyDescent="0.25">
      <c r="A1857" t="s">
        <v>168</v>
      </c>
      <c r="B1857">
        <v>1145.75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1.08697E-2</v>
      </c>
      <c r="L1857">
        <v>0.980958</v>
      </c>
      <c r="M1857">
        <v>0</v>
      </c>
      <c r="N1857" t="s">
        <v>42</v>
      </c>
    </row>
    <row r="1858" spans="1:14" x14ac:dyDescent="0.25">
      <c r="A1858" t="s">
        <v>168</v>
      </c>
      <c r="B1858">
        <v>1145.53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1.3309E-2</v>
      </c>
      <c r="L1858">
        <v>0.98101700000000003</v>
      </c>
      <c r="M1858">
        <v>0</v>
      </c>
      <c r="N1858" t="s">
        <v>42</v>
      </c>
    </row>
    <row r="1859" spans="1:14" x14ac:dyDescent="0.25">
      <c r="A1859" t="s">
        <v>168</v>
      </c>
      <c r="B1859">
        <v>1143.44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1.7204299999999999E-2</v>
      </c>
      <c r="L1859">
        <v>0.981016</v>
      </c>
      <c r="M1859">
        <v>0</v>
      </c>
      <c r="N1859" t="s">
        <v>42</v>
      </c>
    </row>
    <row r="1860" spans="1:14" x14ac:dyDescent="0.25">
      <c r="A1860" t="s">
        <v>168</v>
      </c>
      <c r="B1860">
        <v>1151.95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1.13639E-2</v>
      </c>
      <c r="L1860">
        <v>0.981016</v>
      </c>
      <c r="M1860">
        <v>0</v>
      </c>
      <c r="N1860" t="s">
        <v>42</v>
      </c>
    </row>
    <row r="1861" spans="1:14" x14ac:dyDescent="0.25">
      <c r="A1861" t="s">
        <v>168</v>
      </c>
      <c r="B1861">
        <v>1108.3900000000001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1.2959200000000001E-2</v>
      </c>
      <c r="L1861">
        <v>0.98100900000000002</v>
      </c>
      <c r="M1861">
        <v>0</v>
      </c>
      <c r="N1861" t="s">
        <v>42</v>
      </c>
    </row>
    <row r="1862" spans="1:14" x14ac:dyDescent="0.25">
      <c r="A1862" t="s">
        <v>168</v>
      </c>
      <c r="B1862">
        <v>1134.83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1.9198400000000001E-2</v>
      </c>
      <c r="L1862">
        <v>0.980827</v>
      </c>
      <c r="M1862">
        <v>0</v>
      </c>
      <c r="N1862" t="s">
        <v>42</v>
      </c>
    </row>
    <row r="1863" spans="1:14" x14ac:dyDescent="0.25">
      <c r="A1863" t="s">
        <v>168</v>
      </c>
      <c r="B1863">
        <v>1146.1600000000001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1.31573E-2</v>
      </c>
      <c r="L1863">
        <v>0.98101799999999995</v>
      </c>
      <c r="M1863">
        <v>0</v>
      </c>
      <c r="N1863" t="s">
        <v>42</v>
      </c>
    </row>
    <row r="1864" spans="1:14" x14ac:dyDescent="0.25">
      <c r="A1864" t="s">
        <v>168</v>
      </c>
      <c r="B1864">
        <v>1158.1400000000001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1.08577E-2</v>
      </c>
      <c r="L1864">
        <v>0.98100399999999999</v>
      </c>
      <c r="M1864">
        <v>0</v>
      </c>
      <c r="N1864" t="s">
        <v>42</v>
      </c>
    </row>
    <row r="1865" spans="1:14" x14ac:dyDescent="0.25">
      <c r="A1865" t="s">
        <v>168</v>
      </c>
      <c r="B1865">
        <v>1143.8599999999999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1.3066400000000001E-2</v>
      </c>
      <c r="L1865">
        <v>0.98561500000000002</v>
      </c>
      <c r="M1865">
        <v>0</v>
      </c>
      <c r="N1865" t="s">
        <v>42</v>
      </c>
    </row>
    <row r="1866" spans="1:14" x14ac:dyDescent="0.25">
      <c r="A1866" t="s">
        <v>168</v>
      </c>
      <c r="B1866">
        <v>1129.07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1.0907399999999999E-2</v>
      </c>
      <c r="L1866">
        <v>0.98099000000000003</v>
      </c>
      <c r="M1866">
        <v>0</v>
      </c>
      <c r="N1866" t="s">
        <v>42</v>
      </c>
    </row>
    <row r="1867" spans="1:14" x14ac:dyDescent="0.25">
      <c r="A1867" t="s">
        <v>168</v>
      </c>
      <c r="B1867">
        <v>1138.23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1.6734800000000001E-2</v>
      </c>
      <c r="L1867">
        <v>0.98101099999999997</v>
      </c>
      <c r="M1867">
        <v>0</v>
      </c>
      <c r="N1867" t="s">
        <v>42</v>
      </c>
    </row>
    <row r="1868" spans="1:14" x14ac:dyDescent="0.25">
      <c r="A1868" t="s">
        <v>168</v>
      </c>
      <c r="B1868">
        <v>1140.08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2.01321E-2</v>
      </c>
      <c r="L1868">
        <v>0.981016</v>
      </c>
      <c r="M1868">
        <v>0</v>
      </c>
      <c r="N1868" t="s">
        <v>42</v>
      </c>
    </row>
    <row r="1869" spans="1:14" x14ac:dyDescent="0.25">
      <c r="A1869" t="s">
        <v>168</v>
      </c>
      <c r="B1869">
        <v>1130.24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1.3509999999999999E-2</v>
      </c>
      <c r="L1869">
        <v>0.98101700000000003</v>
      </c>
      <c r="M1869">
        <v>0</v>
      </c>
      <c r="N1869" t="s">
        <v>42</v>
      </c>
    </row>
    <row r="1870" spans="1:14" x14ac:dyDescent="0.25">
      <c r="A1870" t="s">
        <v>168</v>
      </c>
      <c r="B1870">
        <v>1126.42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1.1452199999999999E-2</v>
      </c>
      <c r="L1870">
        <v>0.99511400000000005</v>
      </c>
      <c r="M1870">
        <v>0</v>
      </c>
      <c r="N1870" t="s">
        <v>42</v>
      </c>
    </row>
    <row r="1871" spans="1:14" x14ac:dyDescent="0.25">
      <c r="A1871" t="s">
        <v>168</v>
      </c>
      <c r="B1871">
        <v>1126.26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2.3041499999999999E-2</v>
      </c>
      <c r="L1871">
        <v>0.99351400000000001</v>
      </c>
      <c r="M1871">
        <v>0</v>
      </c>
      <c r="N1871" t="s">
        <v>42</v>
      </c>
    </row>
    <row r="1872" spans="1:14" x14ac:dyDescent="0.25">
      <c r="A1872" t="s">
        <v>168</v>
      </c>
      <c r="B1872">
        <v>1129.3699999999999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1.17114E-2</v>
      </c>
      <c r="L1872">
        <v>0.98100200000000004</v>
      </c>
      <c r="M1872">
        <v>0</v>
      </c>
      <c r="N1872" t="s">
        <v>42</v>
      </c>
    </row>
    <row r="1873" spans="1:14" x14ac:dyDescent="0.25">
      <c r="A1873" t="s">
        <v>168</v>
      </c>
      <c r="B1873">
        <v>1123.3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1.1173000000000001E-2</v>
      </c>
      <c r="L1873">
        <v>0.99296200000000001</v>
      </c>
      <c r="M1873">
        <v>0</v>
      </c>
      <c r="N1873" t="s">
        <v>42</v>
      </c>
    </row>
    <row r="1874" spans="1:14" x14ac:dyDescent="0.25">
      <c r="A1874" t="s">
        <v>168</v>
      </c>
      <c r="B1874">
        <v>1128.02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2.8985199999999999E-2</v>
      </c>
      <c r="L1874">
        <v>0.98097299999999998</v>
      </c>
      <c r="M1874">
        <v>0</v>
      </c>
      <c r="N1874" t="s">
        <v>42</v>
      </c>
    </row>
    <row r="1875" spans="1:14" x14ac:dyDescent="0.25">
      <c r="A1875" t="s">
        <v>168</v>
      </c>
      <c r="B1875">
        <v>1132.56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1.2647500000000001E-2</v>
      </c>
      <c r="L1875">
        <v>0.98100200000000004</v>
      </c>
      <c r="M1875">
        <v>0</v>
      </c>
      <c r="N1875" t="s">
        <v>42</v>
      </c>
    </row>
    <row r="1876" spans="1:14" x14ac:dyDescent="0.25">
      <c r="A1876" t="s">
        <v>168</v>
      </c>
      <c r="B1876">
        <v>1112.01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2.1688200000000001E-2</v>
      </c>
      <c r="L1876">
        <v>0.98101300000000002</v>
      </c>
      <c r="M1876">
        <v>0</v>
      </c>
      <c r="N1876" t="s">
        <v>42</v>
      </c>
    </row>
    <row r="1877" spans="1:14" x14ac:dyDescent="0.25">
      <c r="A1877" t="s">
        <v>168</v>
      </c>
      <c r="B1877">
        <v>1124.0999999999999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1.1029499999999999E-2</v>
      </c>
      <c r="L1877">
        <v>0.980966</v>
      </c>
      <c r="M1877">
        <v>0</v>
      </c>
      <c r="N1877" t="s">
        <v>42</v>
      </c>
    </row>
    <row r="1878" spans="1:14" x14ac:dyDescent="0.25">
      <c r="A1878" t="s">
        <v>168</v>
      </c>
      <c r="B1878">
        <v>1131.8800000000001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1.2671699999999999E-2</v>
      </c>
      <c r="L1878">
        <v>0.99234800000000001</v>
      </c>
      <c r="M1878">
        <v>0</v>
      </c>
      <c r="N1878" t="s">
        <v>42</v>
      </c>
    </row>
    <row r="1879" spans="1:14" x14ac:dyDescent="0.25">
      <c r="A1879" t="s">
        <v>168</v>
      </c>
      <c r="B1879">
        <v>1138.24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1.0958600000000001E-2</v>
      </c>
      <c r="L1879">
        <v>0.99438599999999999</v>
      </c>
      <c r="M1879">
        <v>0</v>
      </c>
      <c r="N1879" t="s">
        <v>42</v>
      </c>
    </row>
    <row r="1880" spans="1:14" x14ac:dyDescent="0.25">
      <c r="A1880" t="s">
        <v>168</v>
      </c>
      <c r="B1880">
        <v>1126.22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1.49628E-2</v>
      </c>
      <c r="L1880">
        <v>0.98143100000000005</v>
      </c>
      <c r="M1880">
        <v>0</v>
      </c>
      <c r="N1880" t="s">
        <v>42</v>
      </c>
    </row>
    <row r="1881" spans="1:14" x14ac:dyDescent="0.25">
      <c r="A1881" t="s">
        <v>168</v>
      </c>
      <c r="B1881">
        <v>1121.26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1.0890499999999999E-2</v>
      </c>
      <c r="L1881">
        <v>0.98098700000000005</v>
      </c>
      <c r="M1881">
        <v>0</v>
      </c>
      <c r="N1881" t="s">
        <v>42</v>
      </c>
    </row>
    <row r="1882" spans="1:14" x14ac:dyDescent="0.25">
      <c r="A1882" t="s">
        <v>168</v>
      </c>
      <c r="B1882">
        <v>1136.1500000000001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1.09788E-2</v>
      </c>
      <c r="L1882">
        <v>0.98101899999999997</v>
      </c>
      <c r="M1882">
        <v>0</v>
      </c>
      <c r="N1882" t="s">
        <v>42</v>
      </c>
    </row>
    <row r="1883" spans="1:14" x14ac:dyDescent="0.25">
      <c r="A1883" t="s">
        <v>168</v>
      </c>
      <c r="B1883">
        <v>1116.1300000000001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1.24841E-2</v>
      </c>
      <c r="L1883">
        <v>0.98395699999999997</v>
      </c>
      <c r="M1883">
        <v>0</v>
      </c>
      <c r="N1883" t="s">
        <v>42</v>
      </c>
    </row>
    <row r="1884" spans="1:14" x14ac:dyDescent="0.25">
      <c r="A1884" t="s">
        <v>168</v>
      </c>
      <c r="B1884">
        <v>1143.48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1.2964699999999999E-2</v>
      </c>
      <c r="L1884">
        <v>0.98101799999999995</v>
      </c>
      <c r="M1884">
        <v>0</v>
      </c>
      <c r="N1884" t="s">
        <v>42</v>
      </c>
    </row>
    <row r="1885" spans="1:14" x14ac:dyDescent="0.25">
      <c r="A1885" t="s">
        <v>168</v>
      </c>
      <c r="B1885">
        <v>1144.3900000000001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1.12131E-2</v>
      </c>
      <c r="L1885">
        <v>0.98101899999999997</v>
      </c>
      <c r="M1885">
        <v>0</v>
      </c>
      <c r="N1885" t="s">
        <v>42</v>
      </c>
    </row>
    <row r="1886" spans="1:14" x14ac:dyDescent="0.25">
      <c r="A1886" t="s">
        <v>168</v>
      </c>
      <c r="B1886">
        <v>1130.5899999999999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1.28755E-2</v>
      </c>
      <c r="L1886">
        <v>0.98090599999999994</v>
      </c>
      <c r="M1886">
        <v>0</v>
      </c>
      <c r="N1886" t="s">
        <v>42</v>
      </c>
    </row>
    <row r="1887" spans="1:14" x14ac:dyDescent="0.25">
      <c r="A1887" t="s">
        <v>168</v>
      </c>
      <c r="B1887">
        <v>1159.9000000000001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1.1253900000000001E-2</v>
      </c>
      <c r="L1887">
        <v>0.98099999999999998</v>
      </c>
      <c r="M1887">
        <v>0</v>
      </c>
      <c r="N1887" t="s">
        <v>42</v>
      </c>
    </row>
    <row r="1888" spans="1:14" x14ac:dyDescent="0.25">
      <c r="A1888" t="s">
        <v>168</v>
      </c>
      <c r="B1888">
        <v>1124.21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1.09526E-2</v>
      </c>
      <c r="L1888">
        <v>0.98101400000000005</v>
      </c>
      <c r="M1888">
        <v>0</v>
      </c>
      <c r="N1888" t="s">
        <v>42</v>
      </c>
    </row>
    <row r="1889" spans="1:25" x14ac:dyDescent="0.25">
      <c r="A1889" t="s">
        <v>168</v>
      </c>
      <c r="B1889">
        <v>1126.53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1.0932900000000001E-2</v>
      </c>
      <c r="L1889">
        <v>0.98091799999999996</v>
      </c>
      <c r="M1889">
        <v>0</v>
      </c>
      <c r="N1889" t="s">
        <v>42</v>
      </c>
    </row>
    <row r="1890" spans="1:25" x14ac:dyDescent="0.25">
      <c r="A1890" t="s">
        <v>168</v>
      </c>
      <c r="B1890">
        <v>1144.81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1.08936E-2</v>
      </c>
      <c r="L1890">
        <v>0.98101300000000002</v>
      </c>
      <c r="M1890">
        <v>0</v>
      </c>
      <c r="N1890" t="s">
        <v>42</v>
      </c>
    </row>
    <row r="1891" spans="1:25" x14ac:dyDescent="0.25">
      <c r="A1891" t="s">
        <v>168</v>
      </c>
      <c r="B1891">
        <v>1131.9100000000001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1.2109999999999999E-2</v>
      </c>
      <c r="L1891">
        <v>0.99224900000000005</v>
      </c>
      <c r="M1891">
        <v>0</v>
      </c>
      <c r="N1891" t="s">
        <v>42</v>
      </c>
    </row>
    <row r="1892" spans="1:25" x14ac:dyDescent="0.25">
      <c r="A1892" t="s">
        <v>168</v>
      </c>
      <c r="B1892">
        <v>1146.4100000000001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1.18963E-2</v>
      </c>
      <c r="L1892">
        <v>0.98085599999999995</v>
      </c>
      <c r="M1892">
        <v>0</v>
      </c>
      <c r="N1892" t="s">
        <v>42</v>
      </c>
    </row>
    <row r="1893" spans="1:25" x14ac:dyDescent="0.25">
      <c r="A1893" t="s">
        <v>168</v>
      </c>
      <c r="B1893">
        <v>1140.24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1.44362E-2</v>
      </c>
      <c r="L1893">
        <v>0.98101400000000005</v>
      </c>
      <c r="M1893">
        <v>0</v>
      </c>
      <c r="N1893" t="s">
        <v>42</v>
      </c>
    </row>
    <row r="1894" spans="1:25" x14ac:dyDescent="0.25">
      <c r="A1894" t="s">
        <v>168</v>
      </c>
      <c r="B1894">
        <v>1160.22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1.08573E-2</v>
      </c>
      <c r="L1894">
        <v>0.98101899999999997</v>
      </c>
      <c r="M1894">
        <v>0</v>
      </c>
      <c r="N1894" t="s">
        <v>42</v>
      </c>
    </row>
    <row r="1895" spans="1:25" x14ac:dyDescent="0.25">
      <c r="A1895" t="s">
        <v>168</v>
      </c>
      <c r="B1895">
        <v>1141.8599999999999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1.11418E-2</v>
      </c>
      <c r="L1895">
        <v>0.99248700000000001</v>
      </c>
      <c r="M1895">
        <v>0</v>
      </c>
      <c r="N1895" t="s">
        <v>42</v>
      </c>
    </row>
    <row r="1896" spans="1:25" x14ac:dyDescent="0.25">
      <c r="A1896" t="s">
        <v>168</v>
      </c>
      <c r="B1896">
        <v>1149.43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2.4460599999999999E-2</v>
      </c>
      <c r="L1896">
        <v>0.98101700000000003</v>
      </c>
      <c r="M1896">
        <v>0</v>
      </c>
      <c r="N1896" t="s">
        <v>42</v>
      </c>
    </row>
    <row r="1897" spans="1:25" x14ac:dyDescent="0.25">
      <c r="A1897" t="s">
        <v>168</v>
      </c>
      <c r="B1897">
        <v>1140.72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1.0870299999999999E-2</v>
      </c>
      <c r="L1897">
        <v>0.98097500000000004</v>
      </c>
      <c r="M1897">
        <v>0</v>
      </c>
      <c r="N1897" t="s">
        <v>42</v>
      </c>
    </row>
    <row r="1898" spans="1:25" x14ac:dyDescent="0.25">
      <c r="A1898" t="s">
        <v>168</v>
      </c>
      <c r="B1898">
        <v>1125.57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1.2501699999999999E-2</v>
      </c>
      <c r="L1898">
        <v>0.98101499999999997</v>
      </c>
      <c r="M1898">
        <v>0</v>
      </c>
      <c r="N1898" t="s">
        <v>42</v>
      </c>
    </row>
    <row r="1899" spans="1:25" x14ac:dyDescent="0.25">
      <c r="A1899" t="s">
        <v>168</v>
      </c>
      <c r="B1899">
        <v>1123.97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1.0867099999999999E-2</v>
      </c>
      <c r="L1899">
        <v>0.98101000000000005</v>
      </c>
      <c r="M1899">
        <v>0</v>
      </c>
      <c r="N1899" t="s">
        <v>42</v>
      </c>
    </row>
    <row r="1900" spans="1:25" x14ac:dyDescent="0.25">
      <c r="A1900" t="s">
        <v>168</v>
      </c>
      <c r="B1900">
        <v>1121.82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1.1569100000000001E-2</v>
      </c>
      <c r="L1900">
        <v>0.98101899999999997</v>
      </c>
      <c r="M1900">
        <v>0</v>
      </c>
      <c r="N1900" t="s">
        <v>42</v>
      </c>
    </row>
    <row r="1901" spans="1:25" x14ac:dyDescent="0.25">
      <c r="A1901" t="s">
        <v>168</v>
      </c>
      <c r="B1901">
        <v>1114.1500000000001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1.1871400000000001E-2</v>
      </c>
      <c r="L1901">
        <v>0.99203799999999998</v>
      </c>
      <c r="M1901">
        <v>0</v>
      </c>
      <c r="N1901" t="s">
        <v>42</v>
      </c>
    </row>
    <row r="1902" spans="1:25" x14ac:dyDescent="0.25">
      <c r="A1902" t="s">
        <v>168</v>
      </c>
      <c r="B1902">
        <v>1113.67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1.14254E-2</v>
      </c>
      <c r="L1902">
        <v>0.98101700000000003</v>
      </c>
      <c r="M1902">
        <v>0</v>
      </c>
      <c r="N1902" t="s">
        <v>42</v>
      </c>
    </row>
    <row r="1903" spans="1:25" x14ac:dyDescent="0.25">
      <c r="A1903" t="s">
        <v>168</v>
      </c>
      <c r="B1903">
        <v>1136.5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1.6859699999999998E-2</v>
      </c>
      <c r="L1903">
        <v>0.98101799999999995</v>
      </c>
      <c r="M1903">
        <v>0</v>
      </c>
      <c r="N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168</v>
      </c>
      <c r="B1904">
        <v>1114.23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1.11647E-2</v>
      </c>
      <c r="L1904">
        <v>0.98101700000000003</v>
      </c>
      <c r="M1904">
        <v>0</v>
      </c>
      <c r="N1904" t="s">
        <v>42</v>
      </c>
      <c r="R1904">
        <f>AVERAGE(B1855:B1904)</f>
        <v>1133.9402000000002</v>
      </c>
      <c r="S1904">
        <f>AVERAGE(C1855:C1904)</f>
        <v>0</v>
      </c>
      <c r="U1904">
        <f>_xlfn.VAR.P(B1855:B1904)</f>
        <v>152.56360996000009</v>
      </c>
      <c r="V1904">
        <f>_xlfn.VAR.P(C1855:C1904)</f>
        <v>0</v>
      </c>
      <c r="X1904">
        <f>1.96*SQRT(U1904)/50</f>
        <v>0.48418523894160026</v>
      </c>
      <c r="Y1904">
        <f>1.96*SQRT(V1904)/50</f>
        <v>0</v>
      </c>
    </row>
    <row r="1905" spans="1:13" x14ac:dyDescent="0.25">
      <c r="A1905" t="s">
        <v>169</v>
      </c>
      <c r="B1905">
        <v>56849.4473</v>
      </c>
      <c r="C1905" t="s">
        <v>36</v>
      </c>
    </row>
    <row r="1906" spans="1:13" x14ac:dyDescent="0.25">
      <c r="A1906" t="s">
        <v>170</v>
      </c>
      <c r="B1906">
        <v>1000.6</v>
      </c>
      <c r="C1906">
        <v>992.83699999999999</v>
      </c>
      <c r="D1906">
        <v>992.78300000000002</v>
      </c>
      <c r="E1906">
        <v>977.22199999999998</v>
      </c>
      <c r="F1906">
        <v>43.042999999999999</v>
      </c>
      <c r="G1906">
        <v>0</v>
      </c>
      <c r="H1906">
        <v>58.345199999999998</v>
      </c>
      <c r="I1906">
        <v>0</v>
      </c>
      <c r="J1906">
        <v>1.3892699999999999E-2</v>
      </c>
      <c r="K1906">
        <v>0.98099899999999995</v>
      </c>
      <c r="L1906">
        <v>0</v>
      </c>
      <c r="M1906" t="s">
        <v>42</v>
      </c>
    </row>
    <row r="1907" spans="1:13" x14ac:dyDescent="0.25">
      <c r="A1907" t="s">
        <v>170</v>
      </c>
      <c r="B1907">
        <v>989.25</v>
      </c>
      <c r="C1907">
        <v>981.97900000000004</v>
      </c>
      <c r="D1907">
        <v>981.92499999999995</v>
      </c>
      <c r="E1907">
        <v>966.178</v>
      </c>
      <c r="F1907">
        <v>43.107599999999998</v>
      </c>
      <c r="G1907">
        <v>0</v>
      </c>
      <c r="H1907">
        <v>58.448799999999999</v>
      </c>
      <c r="I1907">
        <v>0</v>
      </c>
      <c r="J1907">
        <v>1.1310300000000001E-2</v>
      </c>
      <c r="K1907">
        <v>0.98094099999999995</v>
      </c>
      <c r="L1907">
        <v>0</v>
      </c>
      <c r="M1907" t="s">
        <v>42</v>
      </c>
    </row>
    <row r="1908" spans="1:13" x14ac:dyDescent="0.25">
      <c r="A1908" t="s">
        <v>170</v>
      </c>
      <c r="B1908">
        <v>983.048</v>
      </c>
      <c r="C1908">
        <v>975.38599999999997</v>
      </c>
      <c r="D1908">
        <v>975.33600000000001</v>
      </c>
      <c r="E1908">
        <v>959.86500000000001</v>
      </c>
      <c r="F1908">
        <v>43.087200000000003</v>
      </c>
      <c r="G1908">
        <v>0</v>
      </c>
      <c r="H1908">
        <v>58.429699999999997</v>
      </c>
      <c r="I1908">
        <v>0</v>
      </c>
      <c r="J1908">
        <v>1.0868600000000001E-2</v>
      </c>
      <c r="K1908">
        <v>0.98100900000000002</v>
      </c>
      <c r="L1908">
        <v>0</v>
      </c>
      <c r="M1908" t="s">
        <v>42</v>
      </c>
    </row>
    <row r="1909" spans="1:13" x14ac:dyDescent="0.25">
      <c r="A1909" t="s">
        <v>170</v>
      </c>
      <c r="B1909">
        <v>1003.42</v>
      </c>
      <c r="C1909">
        <v>995.73500000000001</v>
      </c>
      <c r="D1909">
        <v>995.67899999999997</v>
      </c>
      <c r="E1909">
        <v>979.97799999999995</v>
      </c>
      <c r="F1909">
        <v>43.204099999999997</v>
      </c>
      <c r="G1909">
        <v>0</v>
      </c>
      <c r="H1909">
        <v>58.469000000000001</v>
      </c>
      <c r="I1909">
        <v>0</v>
      </c>
      <c r="J1909">
        <v>1.11611E-2</v>
      </c>
      <c r="K1909">
        <v>0.994815</v>
      </c>
      <c r="L1909">
        <v>0</v>
      </c>
      <c r="M1909" t="s">
        <v>42</v>
      </c>
    </row>
    <row r="1910" spans="1:13" x14ac:dyDescent="0.25">
      <c r="A1910" t="s">
        <v>170</v>
      </c>
      <c r="B1910">
        <v>996.03200000000004</v>
      </c>
      <c r="C1910">
        <v>988.34900000000005</v>
      </c>
      <c r="D1910">
        <v>988.28899999999999</v>
      </c>
      <c r="E1910">
        <v>972.54</v>
      </c>
      <c r="F1910">
        <v>43.140500000000003</v>
      </c>
      <c r="G1910">
        <v>0</v>
      </c>
      <c r="H1910">
        <v>58.455199999999998</v>
      </c>
      <c r="I1910">
        <v>0</v>
      </c>
      <c r="J1910">
        <v>1.08574E-2</v>
      </c>
      <c r="K1910">
        <v>0.98101400000000005</v>
      </c>
      <c r="L1910">
        <v>0</v>
      </c>
      <c r="M1910" t="s">
        <v>42</v>
      </c>
    </row>
    <row r="1911" spans="1:13" x14ac:dyDescent="0.25">
      <c r="A1911" t="s">
        <v>170</v>
      </c>
      <c r="B1911">
        <v>986.99699999999996</v>
      </c>
      <c r="C1911">
        <v>979.24900000000002</v>
      </c>
      <c r="D1911">
        <v>979.19600000000003</v>
      </c>
      <c r="E1911">
        <v>963.52200000000005</v>
      </c>
      <c r="F1911">
        <v>43.095599999999997</v>
      </c>
      <c r="G1911">
        <v>0</v>
      </c>
      <c r="H1911">
        <v>58.558599999999998</v>
      </c>
      <c r="I1911">
        <v>0</v>
      </c>
      <c r="J1911">
        <v>1.15992E-2</v>
      </c>
      <c r="K1911">
        <v>0.981012</v>
      </c>
      <c r="L1911">
        <v>0</v>
      </c>
      <c r="M1911" t="s">
        <v>42</v>
      </c>
    </row>
    <row r="1912" spans="1:13" x14ac:dyDescent="0.25">
      <c r="A1912" t="s">
        <v>170</v>
      </c>
      <c r="B1912">
        <v>989.9</v>
      </c>
      <c r="C1912">
        <v>982.46400000000006</v>
      </c>
      <c r="D1912">
        <v>982.41200000000003</v>
      </c>
      <c r="E1912">
        <v>967.26599999999996</v>
      </c>
      <c r="F1912">
        <v>42.731900000000003</v>
      </c>
      <c r="G1912">
        <v>0</v>
      </c>
      <c r="H1912">
        <v>59.065199999999997</v>
      </c>
      <c r="I1912">
        <v>0</v>
      </c>
      <c r="J1912">
        <v>1.15002E-2</v>
      </c>
      <c r="K1912">
        <v>0.98089800000000005</v>
      </c>
      <c r="L1912">
        <v>0</v>
      </c>
      <c r="M1912" t="s">
        <v>42</v>
      </c>
    </row>
    <row r="1913" spans="1:13" x14ac:dyDescent="0.25">
      <c r="A1913" t="s">
        <v>170</v>
      </c>
      <c r="B1913">
        <v>1002.35</v>
      </c>
      <c r="C1913">
        <v>995.07600000000002</v>
      </c>
      <c r="D1913">
        <v>995.024</v>
      </c>
      <c r="E1913">
        <v>979.70899999999995</v>
      </c>
      <c r="F1913">
        <v>42.915399999999998</v>
      </c>
      <c r="G1913">
        <v>0</v>
      </c>
      <c r="H1913">
        <v>59.332900000000002</v>
      </c>
      <c r="I1913">
        <v>0</v>
      </c>
      <c r="J1913">
        <v>1.10995E-2</v>
      </c>
      <c r="K1913">
        <v>0.98101899999999997</v>
      </c>
      <c r="L1913">
        <v>0</v>
      </c>
      <c r="M1913" t="s">
        <v>42</v>
      </c>
    </row>
    <row r="1914" spans="1:13" x14ac:dyDescent="0.25">
      <c r="A1914" t="s">
        <v>170</v>
      </c>
      <c r="B1914">
        <v>1005.08</v>
      </c>
      <c r="C1914">
        <v>997.67399999999998</v>
      </c>
      <c r="D1914">
        <v>997.62400000000002</v>
      </c>
      <c r="E1914">
        <v>982.67200000000003</v>
      </c>
      <c r="F1914">
        <v>42.816800000000001</v>
      </c>
      <c r="G1914">
        <v>0</v>
      </c>
      <c r="H1914">
        <v>59.279699999999998</v>
      </c>
      <c r="I1914">
        <v>0</v>
      </c>
      <c r="J1914">
        <v>1.30673E-2</v>
      </c>
      <c r="K1914">
        <v>0.98092800000000002</v>
      </c>
      <c r="L1914">
        <v>0</v>
      </c>
      <c r="M1914" t="s">
        <v>42</v>
      </c>
    </row>
    <row r="1915" spans="1:13" x14ac:dyDescent="0.25">
      <c r="A1915" t="s">
        <v>170</v>
      </c>
      <c r="B1915">
        <v>990.10900000000004</v>
      </c>
      <c r="C1915">
        <v>982.83199999999999</v>
      </c>
      <c r="D1915">
        <v>982.77499999999998</v>
      </c>
      <c r="E1915">
        <v>967.63400000000001</v>
      </c>
      <c r="F1915">
        <v>42.7029</v>
      </c>
      <c r="G1915">
        <v>0</v>
      </c>
      <c r="H1915">
        <v>59.1462</v>
      </c>
      <c r="I1915">
        <v>0</v>
      </c>
      <c r="J1915">
        <v>1.3498599999999999E-2</v>
      </c>
      <c r="K1915">
        <v>0.98094800000000004</v>
      </c>
      <c r="L1915">
        <v>0</v>
      </c>
      <c r="M1915" t="s">
        <v>42</v>
      </c>
    </row>
    <row r="1916" spans="1:13" x14ac:dyDescent="0.25">
      <c r="A1916" t="s">
        <v>170</v>
      </c>
      <c r="B1916">
        <v>1004.38</v>
      </c>
      <c r="C1916">
        <v>996.97299999999996</v>
      </c>
      <c r="D1916">
        <v>996.91600000000005</v>
      </c>
      <c r="E1916">
        <v>981.71699999999998</v>
      </c>
      <c r="F1916">
        <v>42.743499999999997</v>
      </c>
      <c r="G1916">
        <v>0</v>
      </c>
      <c r="H1916">
        <v>58.619399999999999</v>
      </c>
      <c r="I1916">
        <v>0</v>
      </c>
      <c r="J1916">
        <v>1.0927900000000001E-2</v>
      </c>
      <c r="K1916">
        <v>0.98101899999999997</v>
      </c>
      <c r="L1916">
        <v>0</v>
      </c>
      <c r="M1916" t="s">
        <v>42</v>
      </c>
    </row>
    <row r="1917" spans="1:13" x14ac:dyDescent="0.25">
      <c r="A1917" t="s">
        <v>170</v>
      </c>
      <c r="B1917">
        <v>997.00599999999997</v>
      </c>
      <c r="C1917">
        <v>989.73800000000006</v>
      </c>
      <c r="D1917">
        <v>989.68499999999995</v>
      </c>
      <c r="E1917">
        <v>974.10799999999995</v>
      </c>
      <c r="F1917">
        <v>42.953699999999998</v>
      </c>
      <c r="G1917">
        <v>0</v>
      </c>
      <c r="H1917">
        <v>58.707000000000001</v>
      </c>
      <c r="I1917">
        <v>0</v>
      </c>
      <c r="J1917">
        <v>1.9917899999999999E-2</v>
      </c>
      <c r="K1917">
        <v>0.98095399999999999</v>
      </c>
      <c r="L1917">
        <v>0</v>
      </c>
      <c r="M1917" t="s">
        <v>42</v>
      </c>
    </row>
    <row r="1918" spans="1:13" x14ac:dyDescent="0.25">
      <c r="A1918" t="s">
        <v>170</v>
      </c>
      <c r="B1918">
        <v>1001.54</v>
      </c>
      <c r="C1918">
        <v>994.25699999999995</v>
      </c>
      <c r="D1918">
        <v>994.20600000000002</v>
      </c>
      <c r="E1918">
        <v>978.87699999999995</v>
      </c>
      <c r="F1918">
        <v>43.070399999999999</v>
      </c>
      <c r="G1918">
        <v>0</v>
      </c>
      <c r="H1918">
        <v>60.250500000000002</v>
      </c>
      <c r="I1918">
        <v>0</v>
      </c>
      <c r="J1918">
        <v>2.59641E-2</v>
      </c>
      <c r="K1918">
        <v>0.98101899999999997</v>
      </c>
      <c r="L1918">
        <v>0</v>
      </c>
      <c r="M1918" t="s">
        <v>42</v>
      </c>
    </row>
    <row r="1919" spans="1:13" x14ac:dyDescent="0.25">
      <c r="A1919" t="s">
        <v>170</v>
      </c>
      <c r="B1919">
        <v>1007.93</v>
      </c>
      <c r="C1919">
        <v>1000.2</v>
      </c>
      <c r="D1919">
        <v>1000.12</v>
      </c>
      <c r="E1919">
        <v>983.79</v>
      </c>
      <c r="F1919">
        <v>44.1023</v>
      </c>
      <c r="G1919">
        <v>0</v>
      </c>
      <c r="H1919">
        <v>59.942100000000003</v>
      </c>
      <c r="I1919">
        <v>0</v>
      </c>
      <c r="J1919">
        <v>1.0951499999999999E-2</v>
      </c>
      <c r="K1919">
        <v>0.981012</v>
      </c>
      <c r="L1919">
        <v>0</v>
      </c>
      <c r="M1919" t="s">
        <v>42</v>
      </c>
    </row>
    <row r="1920" spans="1:13" x14ac:dyDescent="0.25">
      <c r="A1920" t="s">
        <v>170</v>
      </c>
      <c r="B1920">
        <v>1007.46</v>
      </c>
      <c r="C1920">
        <v>999.61599999999999</v>
      </c>
      <c r="D1920">
        <v>999.53300000000002</v>
      </c>
      <c r="E1920">
        <v>982.64099999999996</v>
      </c>
      <c r="F1920">
        <v>43.915300000000002</v>
      </c>
      <c r="G1920">
        <v>0</v>
      </c>
      <c r="H1920">
        <v>58.4878</v>
      </c>
      <c r="I1920">
        <v>0</v>
      </c>
      <c r="J1920">
        <v>1.0921800000000001E-2</v>
      </c>
      <c r="K1920">
        <v>0.98099000000000003</v>
      </c>
      <c r="L1920">
        <v>0</v>
      </c>
      <c r="M1920" t="s">
        <v>42</v>
      </c>
    </row>
    <row r="1921" spans="1:13" x14ac:dyDescent="0.25">
      <c r="A1921" t="s">
        <v>170</v>
      </c>
      <c r="B1921">
        <v>1012.65</v>
      </c>
      <c r="C1921">
        <v>1005.05</v>
      </c>
      <c r="D1921">
        <v>1004.99</v>
      </c>
      <c r="E1921">
        <v>988.92200000000003</v>
      </c>
      <c r="F1921">
        <v>43.421900000000001</v>
      </c>
      <c r="G1921">
        <v>0</v>
      </c>
      <c r="H1921">
        <v>59.166499999999999</v>
      </c>
      <c r="I1921">
        <v>0</v>
      </c>
      <c r="J1921">
        <v>1.0873000000000001E-2</v>
      </c>
      <c r="K1921">
        <v>0.98100600000000004</v>
      </c>
      <c r="L1921">
        <v>0</v>
      </c>
      <c r="M1921" t="s">
        <v>42</v>
      </c>
    </row>
    <row r="1922" spans="1:13" x14ac:dyDescent="0.25">
      <c r="A1922" t="s">
        <v>170</v>
      </c>
      <c r="B1922">
        <v>1002.4</v>
      </c>
      <c r="C1922">
        <v>994.822</v>
      </c>
      <c r="D1922">
        <v>994.76800000000003</v>
      </c>
      <c r="E1922">
        <v>979.47400000000005</v>
      </c>
      <c r="F1922">
        <v>42.775100000000002</v>
      </c>
      <c r="G1922">
        <v>0</v>
      </c>
      <c r="H1922">
        <v>59.018900000000002</v>
      </c>
      <c r="I1922">
        <v>0</v>
      </c>
      <c r="J1922">
        <v>1.4863299999999999E-2</v>
      </c>
      <c r="K1922">
        <v>0.980993</v>
      </c>
      <c r="L1922">
        <v>0</v>
      </c>
      <c r="M1922" t="s">
        <v>42</v>
      </c>
    </row>
    <row r="1923" spans="1:13" x14ac:dyDescent="0.25">
      <c r="A1923" t="s">
        <v>170</v>
      </c>
      <c r="B1923">
        <v>1001.02</v>
      </c>
      <c r="C1923">
        <v>993.66300000000001</v>
      </c>
      <c r="D1923">
        <v>993.60500000000002</v>
      </c>
      <c r="E1923">
        <v>977.51</v>
      </c>
      <c r="F1923">
        <v>43.599800000000002</v>
      </c>
      <c r="G1923">
        <v>0</v>
      </c>
      <c r="H1923">
        <v>58.254899999999999</v>
      </c>
      <c r="I1923">
        <v>0</v>
      </c>
      <c r="J1923">
        <v>1.1738E-2</v>
      </c>
      <c r="K1923">
        <v>0.98101799999999995</v>
      </c>
      <c r="L1923">
        <v>0</v>
      </c>
      <c r="M1923" t="s">
        <v>42</v>
      </c>
    </row>
    <row r="1924" spans="1:13" x14ac:dyDescent="0.25">
      <c r="A1924" t="s">
        <v>170</v>
      </c>
      <c r="B1924">
        <v>1000.46</v>
      </c>
      <c r="C1924">
        <v>993.173</v>
      </c>
      <c r="D1924">
        <v>993.11800000000005</v>
      </c>
      <c r="E1924">
        <v>977.71799999999996</v>
      </c>
      <c r="F1924">
        <v>42.929099999999998</v>
      </c>
      <c r="G1924">
        <v>0</v>
      </c>
      <c r="H1924">
        <v>59.2849</v>
      </c>
      <c r="I1924">
        <v>0</v>
      </c>
      <c r="J1924">
        <v>1.14723E-2</v>
      </c>
      <c r="K1924">
        <v>0.98101899999999997</v>
      </c>
      <c r="L1924">
        <v>0</v>
      </c>
      <c r="M1924" t="s">
        <v>42</v>
      </c>
    </row>
    <row r="1925" spans="1:13" x14ac:dyDescent="0.25">
      <c r="A1925" t="s">
        <v>170</v>
      </c>
      <c r="B1925">
        <v>1008.89</v>
      </c>
      <c r="C1925">
        <v>1001.41</v>
      </c>
      <c r="D1925">
        <v>1001.35</v>
      </c>
      <c r="E1925">
        <v>985.51199999999994</v>
      </c>
      <c r="F1925">
        <v>43.507399999999997</v>
      </c>
      <c r="G1925">
        <v>0</v>
      </c>
      <c r="H1925">
        <v>59.155000000000001</v>
      </c>
      <c r="I1925">
        <v>0</v>
      </c>
      <c r="J1925">
        <v>1.31203E-2</v>
      </c>
      <c r="K1925">
        <v>0.98101499999999997</v>
      </c>
      <c r="L1925">
        <v>0</v>
      </c>
      <c r="M1925" t="s">
        <v>42</v>
      </c>
    </row>
    <row r="1926" spans="1:13" x14ac:dyDescent="0.25">
      <c r="A1926" t="s">
        <v>170</v>
      </c>
      <c r="B1926">
        <v>995.08199999999999</v>
      </c>
      <c r="C1926">
        <v>987.85500000000002</v>
      </c>
      <c r="D1926">
        <v>987.80200000000002</v>
      </c>
      <c r="E1926">
        <v>972.61500000000001</v>
      </c>
      <c r="F1926">
        <v>42.823999999999998</v>
      </c>
      <c r="G1926">
        <v>0</v>
      </c>
      <c r="H1926">
        <v>59.138800000000003</v>
      </c>
      <c r="I1926">
        <v>0</v>
      </c>
      <c r="J1926">
        <v>1.0872400000000001E-2</v>
      </c>
      <c r="K1926">
        <v>0.98101899999999997</v>
      </c>
      <c r="L1926">
        <v>0</v>
      </c>
      <c r="M1926" t="s">
        <v>42</v>
      </c>
    </row>
    <row r="1927" spans="1:13" x14ac:dyDescent="0.25">
      <c r="A1927" t="s">
        <v>170</v>
      </c>
      <c r="B1927">
        <v>995.57799999999997</v>
      </c>
      <c r="C1927">
        <v>988.35</v>
      </c>
      <c r="D1927">
        <v>988.28899999999999</v>
      </c>
      <c r="E1927">
        <v>972.09299999999996</v>
      </c>
      <c r="F1927">
        <v>43.566299999999998</v>
      </c>
      <c r="G1927">
        <v>0</v>
      </c>
      <c r="H1927">
        <v>59.214399999999998</v>
      </c>
      <c r="I1927">
        <v>0</v>
      </c>
      <c r="J1927">
        <v>1.27393E-2</v>
      </c>
      <c r="K1927">
        <v>0.98101899999999997</v>
      </c>
      <c r="L1927">
        <v>0</v>
      </c>
      <c r="M1927" t="s">
        <v>42</v>
      </c>
    </row>
    <row r="1928" spans="1:13" x14ac:dyDescent="0.25">
      <c r="A1928" t="s">
        <v>170</v>
      </c>
      <c r="B1928">
        <v>992.81899999999996</v>
      </c>
      <c r="C1928">
        <v>985.57399999999996</v>
      </c>
      <c r="D1928">
        <v>985.52</v>
      </c>
      <c r="E1928">
        <v>970.11900000000003</v>
      </c>
      <c r="F1928">
        <v>42.976599999999998</v>
      </c>
      <c r="G1928">
        <v>0</v>
      </c>
      <c r="H1928">
        <v>58.781599999999997</v>
      </c>
      <c r="I1928">
        <v>0</v>
      </c>
      <c r="J1928">
        <v>1.10665E-2</v>
      </c>
      <c r="K1928">
        <v>0.98098700000000005</v>
      </c>
      <c r="L1928">
        <v>0</v>
      </c>
      <c r="M1928" t="s">
        <v>42</v>
      </c>
    </row>
    <row r="1929" spans="1:13" x14ac:dyDescent="0.25">
      <c r="A1929" t="s">
        <v>170</v>
      </c>
      <c r="B1929">
        <v>1007.28</v>
      </c>
      <c r="C1929">
        <v>999.779</v>
      </c>
      <c r="D1929">
        <v>999.72299999999996</v>
      </c>
      <c r="E1929">
        <v>984.16499999999996</v>
      </c>
      <c r="F1929">
        <v>43.0304</v>
      </c>
      <c r="G1929">
        <v>0</v>
      </c>
      <c r="H1929">
        <v>59.084699999999998</v>
      </c>
      <c r="I1929">
        <v>0</v>
      </c>
      <c r="J1929">
        <v>1.12018E-2</v>
      </c>
      <c r="K1929">
        <v>0.98100900000000002</v>
      </c>
      <c r="L1929">
        <v>0</v>
      </c>
      <c r="M1929" t="s">
        <v>42</v>
      </c>
    </row>
    <row r="1930" spans="1:13" x14ac:dyDescent="0.25">
      <c r="A1930" t="s">
        <v>170</v>
      </c>
      <c r="B1930">
        <v>983.12800000000004</v>
      </c>
      <c r="C1930">
        <v>975.88499999999999</v>
      </c>
      <c r="D1930">
        <v>975.83199999999999</v>
      </c>
      <c r="E1930">
        <v>960.15499999999997</v>
      </c>
      <c r="F1930">
        <v>43.286999999999999</v>
      </c>
      <c r="G1930">
        <v>0</v>
      </c>
      <c r="H1930">
        <v>58.383099999999999</v>
      </c>
      <c r="I1930">
        <v>0</v>
      </c>
      <c r="J1930">
        <v>1.12278E-2</v>
      </c>
      <c r="K1930">
        <v>0.98101700000000003</v>
      </c>
      <c r="L1930">
        <v>0</v>
      </c>
      <c r="M1930" t="s">
        <v>42</v>
      </c>
    </row>
    <row r="1931" spans="1:13" x14ac:dyDescent="0.25">
      <c r="A1931" t="s">
        <v>170</v>
      </c>
      <c r="B1931">
        <v>988.91499999999996</v>
      </c>
      <c r="C1931">
        <v>981.60199999999998</v>
      </c>
      <c r="D1931">
        <v>981.55</v>
      </c>
      <c r="E1931">
        <v>966.05200000000002</v>
      </c>
      <c r="F1931">
        <v>42.757100000000001</v>
      </c>
      <c r="G1931">
        <v>0</v>
      </c>
      <c r="H1931">
        <v>58.489100000000001</v>
      </c>
      <c r="I1931">
        <v>0</v>
      </c>
      <c r="J1931">
        <v>1.1140300000000001E-2</v>
      </c>
      <c r="K1931">
        <v>0.98101300000000002</v>
      </c>
      <c r="L1931">
        <v>0</v>
      </c>
      <c r="M1931" t="s">
        <v>42</v>
      </c>
    </row>
    <row r="1932" spans="1:13" x14ac:dyDescent="0.25">
      <c r="A1932" t="s">
        <v>170</v>
      </c>
      <c r="B1932">
        <v>990.78200000000004</v>
      </c>
      <c r="C1932">
        <v>983.52700000000004</v>
      </c>
      <c r="D1932">
        <v>983.47699999999998</v>
      </c>
      <c r="E1932">
        <v>968.47699999999998</v>
      </c>
      <c r="F1932">
        <v>42.616599999999998</v>
      </c>
      <c r="G1932">
        <v>0</v>
      </c>
      <c r="H1932">
        <v>59.027200000000001</v>
      </c>
      <c r="I1932">
        <v>0</v>
      </c>
      <c r="J1932">
        <v>1.08967E-2</v>
      </c>
      <c r="K1932">
        <v>0.98101099999999997</v>
      </c>
      <c r="L1932">
        <v>0</v>
      </c>
      <c r="M1932" t="s">
        <v>42</v>
      </c>
    </row>
    <row r="1933" spans="1:13" x14ac:dyDescent="0.25">
      <c r="A1933" t="s">
        <v>170</v>
      </c>
      <c r="B1933">
        <v>999.88400000000001</v>
      </c>
      <c r="C1933">
        <v>992.31100000000004</v>
      </c>
      <c r="D1933">
        <v>992.25900000000001</v>
      </c>
      <c r="E1933">
        <v>977.09</v>
      </c>
      <c r="F1933">
        <v>42.780799999999999</v>
      </c>
      <c r="G1933">
        <v>0</v>
      </c>
      <c r="H1933">
        <v>59.261499999999998</v>
      </c>
      <c r="I1933">
        <v>0</v>
      </c>
      <c r="J1933">
        <v>1.44403E-2</v>
      </c>
      <c r="K1933">
        <v>0.98101899999999997</v>
      </c>
      <c r="L1933">
        <v>0</v>
      </c>
      <c r="M1933" t="s">
        <v>42</v>
      </c>
    </row>
    <row r="1934" spans="1:13" x14ac:dyDescent="0.25">
      <c r="A1934" t="s">
        <v>170</v>
      </c>
      <c r="B1934">
        <v>994.18100000000004</v>
      </c>
      <c r="C1934">
        <v>986.75599999999997</v>
      </c>
      <c r="D1934">
        <v>986.69799999999998</v>
      </c>
      <c r="E1934">
        <v>971.43</v>
      </c>
      <c r="F1934">
        <v>42.989800000000002</v>
      </c>
      <c r="G1934">
        <v>0</v>
      </c>
      <c r="H1934">
        <v>58.632800000000003</v>
      </c>
      <c r="I1934">
        <v>0</v>
      </c>
      <c r="J1934">
        <v>1.23719E-2</v>
      </c>
      <c r="K1934">
        <v>0.98100399999999999</v>
      </c>
      <c r="L1934">
        <v>0</v>
      </c>
      <c r="M1934" t="s">
        <v>42</v>
      </c>
    </row>
    <row r="1935" spans="1:13" x14ac:dyDescent="0.25">
      <c r="A1935" t="s">
        <v>170</v>
      </c>
      <c r="B1935">
        <v>997.03099999999995</v>
      </c>
      <c r="C1935">
        <v>989.59100000000001</v>
      </c>
      <c r="D1935">
        <v>989.53499999999997</v>
      </c>
      <c r="E1935">
        <v>973.58299999999997</v>
      </c>
      <c r="F1935">
        <v>43.155900000000003</v>
      </c>
      <c r="G1935">
        <v>0</v>
      </c>
      <c r="H1935">
        <v>58.713700000000003</v>
      </c>
      <c r="I1935">
        <v>0</v>
      </c>
      <c r="J1935">
        <v>1.49073E-2</v>
      </c>
      <c r="K1935">
        <v>0.98100900000000002</v>
      </c>
      <c r="L1935">
        <v>0</v>
      </c>
      <c r="M1935" t="s">
        <v>42</v>
      </c>
    </row>
    <row r="1936" spans="1:13" x14ac:dyDescent="0.25">
      <c r="A1936" t="s">
        <v>170</v>
      </c>
      <c r="B1936">
        <v>998.44600000000003</v>
      </c>
      <c r="C1936">
        <v>990.99099999999999</v>
      </c>
      <c r="D1936">
        <v>990.93899999999996</v>
      </c>
      <c r="E1936">
        <v>975.54600000000005</v>
      </c>
      <c r="F1936">
        <v>42.917499999999997</v>
      </c>
      <c r="G1936">
        <v>0</v>
      </c>
      <c r="H1936">
        <v>58.765599999999999</v>
      </c>
      <c r="I1936">
        <v>0</v>
      </c>
      <c r="J1936">
        <v>1.1777599999999999E-2</v>
      </c>
      <c r="K1936">
        <v>0.98101799999999995</v>
      </c>
      <c r="L1936">
        <v>0</v>
      </c>
      <c r="M1936" t="s">
        <v>42</v>
      </c>
    </row>
    <row r="1937" spans="1:13" x14ac:dyDescent="0.25">
      <c r="A1937" t="s">
        <v>170</v>
      </c>
      <c r="B1937">
        <v>1011.09</v>
      </c>
      <c r="C1937">
        <v>1003.64</v>
      </c>
      <c r="D1937">
        <v>1003.59</v>
      </c>
      <c r="E1937">
        <v>988.47400000000005</v>
      </c>
      <c r="F1937">
        <v>42.748100000000001</v>
      </c>
      <c r="G1937">
        <v>0</v>
      </c>
      <c r="H1937">
        <v>59.0167</v>
      </c>
      <c r="I1937">
        <v>0</v>
      </c>
      <c r="J1937">
        <v>1.0871499999999999E-2</v>
      </c>
      <c r="K1937">
        <v>0.98101799999999995</v>
      </c>
      <c r="L1937">
        <v>0</v>
      </c>
      <c r="M1937" t="s">
        <v>42</v>
      </c>
    </row>
    <row r="1938" spans="1:13" x14ac:dyDescent="0.25">
      <c r="A1938" t="s">
        <v>170</v>
      </c>
      <c r="B1938">
        <v>991.827</v>
      </c>
      <c r="C1938">
        <v>984.346</v>
      </c>
      <c r="D1938">
        <v>984.29399999999998</v>
      </c>
      <c r="E1938">
        <v>969.30600000000004</v>
      </c>
      <c r="F1938">
        <v>42.769500000000001</v>
      </c>
      <c r="G1938">
        <v>0</v>
      </c>
      <c r="H1938">
        <v>59.0154</v>
      </c>
      <c r="I1938">
        <v>0</v>
      </c>
      <c r="J1938">
        <v>1.46499E-2</v>
      </c>
      <c r="K1938">
        <v>0.99037200000000003</v>
      </c>
      <c r="L1938">
        <v>0</v>
      </c>
      <c r="M1938" t="s">
        <v>42</v>
      </c>
    </row>
    <row r="1939" spans="1:13" x14ac:dyDescent="0.25">
      <c r="A1939" t="s">
        <v>170</v>
      </c>
      <c r="B1939">
        <v>997.60900000000004</v>
      </c>
      <c r="C1939">
        <v>990.30100000000004</v>
      </c>
      <c r="D1939">
        <v>990.23900000000003</v>
      </c>
      <c r="E1939">
        <v>974.46900000000005</v>
      </c>
      <c r="F1939">
        <v>43.0901</v>
      </c>
      <c r="G1939">
        <v>0</v>
      </c>
      <c r="H1939">
        <v>58.888800000000003</v>
      </c>
      <c r="I1939">
        <v>0</v>
      </c>
      <c r="J1939">
        <v>1.0933699999999999E-2</v>
      </c>
      <c r="K1939">
        <v>0.99092100000000005</v>
      </c>
      <c r="L1939">
        <v>0</v>
      </c>
      <c r="M1939" t="s">
        <v>42</v>
      </c>
    </row>
    <row r="1940" spans="1:13" x14ac:dyDescent="0.25">
      <c r="A1940" t="s">
        <v>170</v>
      </c>
      <c r="B1940">
        <v>1008.85</v>
      </c>
      <c r="C1940">
        <v>1001.11</v>
      </c>
      <c r="D1940">
        <v>1001.05</v>
      </c>
      <c r="E1940">
        <v>985.93600000000004</v>
      </c>
      <c r="F1940">
        <v>42.808199999999999</v>
      </c>
      <c r="G1940">
        <v>0</v>
      </c>
      <c r="H1940">
        <v>58.801299999999998</v>
      </c>
      <c r="I1940">
        <v>0</v>
      </c>
      <c r="J1940">
        <v>1.10446E-2</v>
      </c>
      <c r="K1940">
        <v>0.98096700000000003</v>
      </c>
      <c r="L1940">
        <v>0</v>
      </c>
      <c r="M1940" t="s">
        <v>42</v>
      </c>
    </row>
    <row r="1941" spans="1:13" x14ac:dyDescent="0.25">
      <c r="A1941" t="s">
        <v>170</v>
      </c>
      <c r="B1941">
        <v>986.31</v>
      </c>
      <c r="C1941">
        <v>979.05899999999997</v>
      </c>
      <c r="D1941">
        <v>979.00900000000001</v>
      </c>
      <c r="E1941">
        <v>963.94500000000005</v>
      </c>
      <c r="F1941">
        <v>42.617699999999999</v>
      </c>
      <c r="G1941">
        <v>0</v>
      </c>
      <c r="H1941">
        <v>59.094299999999997</v>
      </c>
      <c r="I1941">
        <v>0</v>
      </c>
      <c r="J1941">
        <v>1.1005600000000001E-2</v>
      </c>
      <c r="K1941">
        <v>0.98101099999999997</v>
      </c>
      <c r="L1941">
        <v>0</v>
      </c>
      <c r="M1941" t="s">
        <v>42</v>
      </c>
    </row>
    <row r="1942" spans="1:13" x14ac:dyDescent="0.25">
      <c r="A1942" t="s">
        <v>170</v>
      </c>
      <c r="B1942">
        <v>985.45100000000002</v>
      </c>
      <c r="C1942">
        <v>977.92</v>
      </c>
      <c r="D1942">
        <v>977.87</v>
      </c>
      <c r="E1942">
        <v>962.81600000000003</v>
      </c>
      <c r="F1942">
        <v>42.735399999999998</v>
      </c>
      <c r="G1942">
        <v>0</v>
      </c>
      <c r="H1942">
        <v>59.045299999999997</v>
      </c>
      <c r="I1942">
        <v>0</v>
      </c>
      <c r="J1942">
        <v>1.08726E-2</v>
      </c>
      <c r="K1942">
        <v>0.98087100000000005</v>
      </c>
      <c r="L1942">
        <v>0</v>
      </c>
      <c r="M1942" t="s">
        <v>42</v>
      </c>
    </row>
    <row r="1943" spans="1:13" x14ac:dyDescent="0.25">
      <c r="A1943" t="s">
        <v>170</v>
      </c>
      <c r="B1943">
        <v>998.06600000000003</v>
      </c>
      <c r="C1943">
        <v>990.18200000000002</v>
      </c>
      <c r="D1943">
        <v>990.13400000000001</v>
      </c>
      <c r="E1943">
        <v>974.99699999999996</v>
      </c>
      <c r="F1943">
        <v>42.529699999999998</v>
      </c>
      <c r="G1943">
        <v>0</v>
      </c>
      <c r="H1943">
        <v>59.240499999999997</v>
      </c>
      <c r="I1943">
        <v>0</v>
      </c>
      <c r="J1943">
        <v>1.10312E-2</v>
      </c>
      <c r="K1943">
        <v>0.98101899999999997</v>
      </c>
      <c r="L1943">
        <v>0</v>
      </c>
      <c r="M1943" t="s">
        <v>42</v>
      </c>
    </row>
    <row r="1944" spans="1:13" x14ac:dyDescent="0.25">
      <c r="A1944" t="s">
        <v>170</v>
      </c>
      <c r="B1944">
        <v>992.76499999999999</v>
      </c>
      <c r="C1944">
        <v>985.45100000000002</v>
      </c>
      <c r="D1944">
        <v>985.39800000000002</v>
      </c>
      <c r="E1944">
        <v>970.07299999999998</v>
      </c>
      <c r="F1944">
        <v>43.025199999999998</v>
      </c>
      <c r="G1944">
        <v>0</v>
      </c>
      <c r="H1944">
        <v>58.6845</v>
      </c>
      <c r="I1944">
        <v>0</v>
      </c>
      <c r="J1944">
        <v>1.3677999999999999E-2</v>
      </c>
      <c r="K1944">
        <v>0.98101899999999997</v>
      </c>
      <c r="L1944">
        <v>0</v>
      </c>
      <c r="M1944" t="s">
        <v>42</v>
      </c>
    </row>
    <row r="1945" spans="1:13" x14ac:dyDescent="0.25">
      <c r="A1945" t="s">
        <v>170</v>
      </c>
      <c r="B1945">
        <v>977.62400000000002</v>
      </c>
      <c r="C1945">
        <v>970.10199999999998</v>
      </c>
      <c r="D1945">
        <v>970.05100000000004</v>
      </c>
      <c r="E1945">
        <v>954.91</v>
      </c>
      <c r="F1945">
        <v>42.9602</v>
      </c>
      <c r="G1945">
        <v>0</v>
      </c>
      <c r="H1945">
        <v>59.041800000000002</v>
      </c>
      <c r="I1945">
        <v>0</v>
      </c>
      <c r="J1945">
        <v>1.10557E-2</v>
      </c>
      <c r="K1945">
        <v>0.98101000000000005</v>
      </c>
      <c r="L1945">
        <v>0</v>
      </c>
      <c r="M1945" t="s">
        <v>42</v>
      </c>
    </row>
    <row r="1946" spans="1:13" x14ac:dyDescent="0.25">
      <c r="A1946" t="s">
        <v>170</v>
      </c>
      <c r="B1946">
        <v>993.19799999999998</v>
      </c>
      <c r="C1946">
        <v>985.62099999999998</v>
      </c>
      <c r="D1946">
        <v>985.57299999999998</v>
      </c>
      <c r="E1946">
        <v>970.572</v>
      </c>
      <c r="F1946">
        <v>42.612400000000001</v>
      </c>
      <c r="G1946">
        <v>0</v>
      </c>
      <c r="H1946">
        <v>58.978400000000001</v>
      </c>
      <c r="I1946">
        <v>0</v>
      </c>
      <c r="J1946">
        <v>1.43322E-2</v>
      </c>
      <c r="K1946">
        <v>0.98100399999999999</v>
      </c>
      <c r="L1946">
        <v>0</v>
      </c>
      <c r="M1946" t="s">
        <v>42</v>
      </c>
    </row>
    <row r="1947" spans="1:13" x14ac:dyDescent="0.25">
      <c r="A1947" t="s">
        <v>170</v>
      </c>
      <c r="B1947">
        <v>981.77200000000005</v>
      </c>
      <c r="C1947">
        <v>974.505</v>
      </c>
      <c r="D1947">
        <v>974.452</v>
      </c>
      <c r="E1947">
        <v>958.82899999999995</v>
      </c>
      <c r="F1947">
        <v>42.835599999999999</v>
      </c>
      <c r="G1947">
        <v>0</v>
      </c>
      <c r="H1947">
        <v>59.093200000000003</v>
      </c>
      <c r="I1947">
        <v>0</v>
      </c>
      <c r="J1947">
        <v>1.09923E-2</v>
      </c>
      <c r="K1947">
        <v>0.98097100000000004</v>
      </c>
      <c r="L1947">
        <v>0</v>
      </c>
      <c r="M1947" t="s">
        <v>42</v>
      </c>
    </row>
    <row r="1948" spans="1:13" x14ac:dyDescent="0.25">
      <c r="A1948" t="s">
        <v>170</v>
      </c>
      <c r="B1948">
        <v>1001.31</v>
      </c>
      <c r="C1948">
        <v>993.98800000000006</v>
      </c>
      <c r="D1948">
        <v>993.93600000000004</v>
      </c>
      <c r="E1948">
        <v>978.60599999999999</v>
      </c>
      <c r="F1948">
        <v>42.793199999999999</v>
      </c>
      <c r="G1948">
        <v>0</v>
      </c>
      <c r="H1948">
        <v>59.073900000000002</v>
      </c>
      <c r="I1948">
        <v>0</v>
      </c>
      <c r="J1948">
        <v>1.1294999999999999E-2</v>
      </c>
      <c r="K1948">
        <v>0.98363699999999998</v>
      </c>
      <c r="L1948">
        <v>0</v>
      </c>
      <c r="M1948" t="s">
        <v>42</v>
      </c>
    </row>
    <row r="1949" spans="1:13" x14ac:dyDescent="0.25">
      <c r="A1949" t="s">
        <v>170</v>
      </c>
      <c r="B1949">
        <v>1001.7</v>
      </c>
      <c r="C1949">
        <v>994.29399999999998</v>
      </c>
      <c r="D1949">
        <v>994.245</v>
      </c>
      <c r="E1949">
        <v>979.15800000000002</v>
      </c>
      <c r="F1949">
        <v>42.648200000000003</v>
      </c>
      <c r="G1949">
        <v>0</v>
      </c>
      <c r="H1949">
        <v>58.994</v>
      </c>
      <c r="I1949">
        <v>0</v>
      </c>
      <c r="J1949">
        <v>1.23064E-2</v>
      </c>
      <c r="K1949">
        <v>0.98892500000000005</v>
      </c>
      <c r="L1949">
        <v>0</v>
      </c>
      <c r="M1949" t="s">
        <v>42</v>
      </c>
    </row>
    <row r="1950" spans="1:13" x14ac:dyDescent="0.25">
      <c r="A1950" t="s">
        <v>170</v>
      </c>
      <c r="B1950">
        <v>991.05200000000002</v>
      </c>
      <c r="C1950">
        <v>983.40300000000002</v>
      </c>
      <c r="D1950">
        <v>983.34400000000005</v>
      </c>
      <c r="E1950">
        <v>967.54</v>
      </c>
      <c r="F1950">
        <v>43.116399999999999</v>
      </c>
      <c r="G1950">
        <v>0</v>
      </c>
      <c r="H1950">
        <v>58.543300000000002</v>
      </c>
      <c r="I1950">
        <v>0</v>
      </c>
      <c r="J1950">
        <v>1.20278E-2</v>
      </c>
      <c r="K1950">
        <v>0.98090100000000002</v>
      </c>
      <c r="L1950">
        <v>0</v>
      </c>
      <c r="M1950" t="s">
        <v>42</v>
      </c>
    </row>
    <row r="1951" spans="1:13" x14ac:dyDescent="0.25">
      <c r="A1951" t="s">
        <v>170</v>
      </c>
      <c r="B1951">
        <v>973.26099999999997</v>
      </c>
      <c r="C1951">
        <v>965.93100000000004</v>
      </c>
      <c r="D1951">
        <v>965.88300000000004</v>
      </c>
      <c r="E1951">
        <v>950.19899999999996</v>
      </c>
      <c r="F1951">
        <v>41.885300000000001</v>
      </c>
      <c r="G1951">
        <v>0</v>
      </c>
      <c r="H1951">
        <v>57.669400000000003</v>
      </c>
      <c r="I1951">
        <v>0</v>
      </c>
      <c r="J1951">
        <v>1.1393500000000001E-2</v>
      </c>
      <c r="K1951">
        <v>0.986622</v>
      </c>
      <c r="L1951">
        <v>0</v>
      </c>
      <c r="M1951" t="s">
        <v>42</v>
      </c>
    </row>
    <row r="1952" spans="1:13" x14ac:dyDescent="0.25">
      <c r="A1952" t="s">
        <v>170</v>
      </c>
      <c r="B1952">
        <v>987.11099999999999</v>
      </c>
      <c r="C1952">
        <v>979.82799999999997</v>
      </c>
      <c r="D1952">
        <v>979.77300000000002</v>
      </c>
      <c r="E1952">
        <v>963.90700000000004</v>
      </c>
      <c r="F1952">
        <v>43.038499999999999</v>
      </c>
      <c r="G1952">
        <v>0</v>
      </c>
      <c r="H1952">
        <v>58.652900000000002</v>
      </c>
      <c r="I1952">
        <v>0</v>
      </c>
      <c r="J1952">
        <v>2.2566300000000001E-2</v>
      </c>
      <c r="K1952">
        <v>0.98100100000000001</v>
      </c>
      <c r="L1952">
        <v>0</v>
      </c>
      <c r="M1952" t="s">
        <v>42</v>
      </c>
    </row>
    <row r="1953" spans="1:25" x14ac:dyDescent="0.25">
      <c r="A1953" t="s">
        <v>170</v>
      </c>
      <c r="B1953">
        <v>1001.47</v>
      </c>
      <c r="C1953">
        <v>994.03800000000001</v>
      </c>
      <c r="D1953">
        <v>993.98800000000006</v>
      </c>
      <c r="E1953">
        <v>978.85699999999997</v>
      </c>
      <c r="F1953">
        <v>42.7119</v>
      </c>
      <c r="G1953">
        <v>0</v>
      </c>
      <c r="H1953">
        <v>59.054699999999997</v>
      </c>
      <c r="I1953">
        <v>0</v>
      </c>
      <c r="J1953">
        <v>1.08594E-2</v>
      </c>
      <c r="K1953">
        <v>0.98099800000000004</v>
      </c>
      <c r="L1953">
        <v>0</v>
      </c>
      <c r="M1953" t="s">
        <v>42</v>
      </c>
    </row>
    <row r="1954" spans="1:25" x14ac:dyDescent="0.25">
      <c r="A1954" t="s">
        <v>170</v>
      </c>
      <c r="B1954">
        <v>992.40099999999995</v>
      </c>
      <c r="C1954">
        <v>985.15099999999995</v>
      </c>
      <c r="D1954">
        <v>985.09799999999996</v>
      </c>
      <c r="E1954">
        <v>969.79499999999996</v>
      </c>
      <c r="F1954">
        <v>42.851500000000001</v>
      </c>
      <c r="G1954">
        <v>0</v>
      </c>
      <c r="H1954">
        <v>59.173499999999997</v>
      </c>
      <c r="I1954">
        <v>0</v>
      </c>
      <c r="J1954">
        <v>1.2666800000000001E-2</v>
      </c>
      <c r="K1954">
        <v>0.98100200000000004</v>
      </c>
      <c r="L1954">
        <v>0</v>
      </c>
      <c r="M1954" t="s">
        <v>42</v>
      </c>
    </row>
    <row r="1955" spans="1:25" x14ac:dyDescent="0.25">
      <c r="A1955" t="s">
        <v>170</v>
      </c>
      <c r="B1955">
        <v>986.904</v>
      </c>
      <c r="C1955">
        <v>979.49099999999999</v>
      </c>
      <c r="D1955">
        <v>979.44299999999998</v>
      </c>
      <c r="E1955">
        <v>964.48099999999999</v>
      </c>
      <c r="F1955">
        <v>42.514400000000002</v>
      </c>
      <c r="G1955">
        <v>0</v>
      </c>
      <c r="H1955">
        <v>59.506999999999998</v>
      </c>
      <c r="I1955">
        <v>0</v>
      </c>
      <c r="J1955">
        <v>1.13194E-2</v>
      </c>
      <c r="K1955">
        <v>0.981012</v>
      </c>
      <c r="L1955">
        <v>0</v>
      </c>
      <c r="M1955" t="s">
        <v>42</v>
      </c>
    </row>
    <row r="1956" spans="1:25" x14ac:dyDescent="0.25">
      <c r="A1956" t="s">
        <v>170</v>
      </c>
      <c r="B1956">
        <v>985.14499999999998</v>
      </c>
      <c r="C1956">
        <v>977.827</v>
      </c>
      <c r="D1956">
        <v>977.779</v>
      </c>
      <c r="E1956">
        <v>962.85500000000002</v>
      </c>
      <c r="F1956">
        <v>42.604599999999998</v>
      </c>
      <c r="G1956">
        <v>0</v>
      </c>
      <c r="H1956">
        <v>58.8339</v>
      </c>
      <c r="I1956">
        <v>0</v>
      </c>
      <c r="J1956">
        <v>1.1923400000000001E-2</v>
      </c>
      <c r="K1956">
        <v>0.98100699999999996</v>
      </c>
      <c r="L1956">
        <v>0</v>
      </c>
      <c r="M1956" t="s">
        <v>42</v>
      </c>
    </row>
    <row r="1957" spans="1:25" x14ac:dyDescent="0.25">
      <c r="A1957" t="s">
        <v>170</v>
      </c>
      <c r="B1957">
        <v>992.58299999999997</v>
      </c>
      <c r="C1957">
        <v>984.82799999999997</v>
      </c>
      <c r="D1957">
        <v>984.78099999999995</v>
      </c>
      <c r="E1957">
        <v>969.85900000000004</v>
      </c>
      <c r="F1957">
        <v>42.540399999999998</v>
      </c>
      <c r="G1957">
        <v>0</v>
      </c>
      <c r="H1957">
        <v>59.553600000000003</v>
      </c>
      <c r="I1957">
        <v>0</v>
      </c>
      <c r="J1957">
        <v>1.08582E-2</v>
      </c>
      <c r="K1957">
        <v>0.981016</v>
      </c>
      <c r="L1957">
        <v>0</v>
      </c>
      <c r="M1957" t="s">
        <v>42</v>
      </c>
    </row>
    <row r="1958" spans="1:25" x14ac:dyDescent="0.25">
      <c r="A1958" t="s">
        <v>170</v>
      </c>
      <c r="B1958">
        <v>992.17100000000005</v>
      </c>
      <c r="C1958">
        <v>984.79200000000003</v>
      </c>
      <c r="D1958">
        <v>984.74199999999996</v>
      </c>
      <c r="E1958">
        <v>969.10699999999997</v>
      </c>
      <c r="F1958">
        <v>43.202199999999998</v>
      </c>
      <c r="G1958">
        <v>0</v>
      </c>
      <c r="H1958">
        <v>58.683999999999997</v>
      </c>
      <c r="I1958">
        <v>0</v>
      </c>
      <c r="J1958">
        <v>1.08979E-2</v>
      </c>
      <c r="K1958">
        <v>0.981016</v>
      </c>
      <c r="L1958">
        <v>0</v>
      </c>
      <c r="M1958" t="s">
        <v>42</v>
      </c>
    </row>
    <row r="1959" spans="1:25" x14ac:dyDescent="0.25">
      <c r="A1959" t="s">
        <v>170</v>
      </c>
      <c r="B1959">
        <v>994.75099999999998</v>
      </c>
      <c r="C1959">
        <v>987.47</v>
      </c>
      <c r="D1959">
        <v>987.41899999999998</v>
      </c>
      <c r="E1959">
        <v>971.63400000000001</v>
      </c>
      <c r="F1959">
        <v>43.391199999999998</v>
      </c>
      <c r="G1959">
        <v>0</v>
      </c>
      <c r="H1959">
        <v>58.241700000000002</v>
      </c>
      <c r="I1959">
        <v>0</v>
      </c>
      <c r="J1959">
        <v>1.0922400000000001E-2</v>
      </c>
      <c r="K1959">
        <v>0.98099899999999995</v>
      </c>
      <c r="L1959">
        <v>0</v>
      </c>
      <c r="M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170</v>
      </c>
      <c r="B1960">
        <v>999.57399999999996</v>
      </c>
      <c r="C1960">
        <v>992.14</v>
      </c>
      <c r="D1960">
        <v>992.09</v>
      </c>
      <c r="E1960">
        <v>976.50400000000002</v>
      </c>
      <c r="F1960">
        <v>43.1905</v>
      </c>
      <c r="G1960">
        <v>0</v>
      </c>
      <c r="H1960">
        <v>58.631900000000002</v>
      </c>
      <c r="I1960">
        <v>0</v>
      </c>
      <c r="J1960">
        <v>1.6005999999999999E-2</v>
      </c>
      <c r="K1960">
        <v>0.98099499999999995</v>
      </c>
      <c r="L1960">
        <v>0</v>
      </c>
      <c r="M1960" t="s">
        <v>42</v>
      </c>
      <c r="R1960">
        <f>AVERAGE(B1911:B1960)</f>
        <v>995.7058599999998</v>
      </c>
      <c r="S1960">
        <f>AVERAGE(C1911:C1960)</f>
        <v>988.27671999999973</v>
      </c>
      <c r="U1960">
        <f>_xlfn.VAR.P(B1911:B1960)</f>
        <v>74.588401120400007</v>
      </c>
      <c r="V1960">
        <f>_xlfn.VAR.P(C1911:C1960)</f>
        <v>73.698635681599995</v>
      </c>
      <c r="X1960">
        <f>1.96*SQRT(U1960)/50</f>
        <v>0.33854914074274572</v>
      </c>
      <c r="Y1960">
        <f>1.96*SQRT(V1960)/50</f>
        <v>0.33652380530026965</v>
      </c>
    </row>
    <row r="1961" spans="1:25" x14ac:dyDescent="0.25">
      <c r="A1961" t="s">
        <v>171</v>
      </c>
      <c r="B1961">
        <v>49943.627</v>
      </c>
      <c r="C1961" t="s">
        <v>36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62" zoomScale="85" zoomScaleNormal="85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-1100.8872019999999</v>
      </c>
      <c r="F3">
        <f ca="1">OFFSET('168p stat'!$H$1,A3*20,0)-OFFSET('168p stat'!$K$1,A3*20,0)</f>
        <v>424.33094099999994</v>
      </c>
      <c r="G3">
        <f ca="1">OFFSET('168p stat'!$K$1,A3*20,0)-OFFSET('168p stat'!$N$1,A3*20,0)</f>
        <v>299.27075899999994</v>
      </c>
      <c r="H3">
        <f ca="1">OFFSET('168p stat'!$N$1,A3*20,0)</f>
        <v>377.28550200000001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19.714115</v>
      </c>
      <c r="G4" s="5">
        <f ca="1">OFFSET('168p stat'!$K$1,A4*20,1)</f>
        <v>3.4862760000000002</v>
      </c>
      <c r="H4" s="5">
        <f ca="1">OFFSET('168p stat'!$N$1,A4*20,1)</f>
        <v>0.933477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-974.03591900000004</v>
      </c>
      <c r="F7">
        <f ca="1">OFFSET('168p stat'!$H$1,A7*20,0)-OFFSET('168p stat'!$K$1,A7*20,0)</f>
        <v>424.759455</v>
      </c>
      <c r="G7">
        <f ca="1">OFFSET('168p stat'!$K$1,A7*20,0)-OFFSET('168p stat'!$N$1,A7*20,0)</f>
        <v>159.47914600000001</v>
      </c>
      <c r="H7">
        <f ca="1">OFFSET('168p stat'!$N$1,A7*20,0)</f>
        <v>389.79731800000002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66.613755999999995</v>
      </c>
      <c r="G8" s="5">
        <f ca="1">OFFSET('168p stat'!$K$1,A8*20,1)</f>
        <v>94.837642000000002</v>
      </c>
      <c r="H8" s="5">
        <f ca="1">OFFSET('168p stat'!$N$1,A8*20,1)</f>
        <v>3.1519999999999999E-3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-1862.86428</v>
      </c>
      <c r="F9">
        <f ca="1">OFFSET('168p stat'!$H$1,A9*20,0)-OFFSET('168p stat'!$K$1,A9*20,0)</f>
        <v>375.74759500000005</v>
      </c>
      <c r="G9">
        <f ca="1">OFFSET('168p stat'!$K$1,A9*20,0)-OFFSET('168p stat'!$N$1,A9*20,0)</f>
        <v>1032.9738010000001</v>
      </c>
      <c r="H9">
        <f ca="1">OFFSET('168p stat'!$N$1,A9*20,0)</f>
        <v>454.14288399999998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8.8822980000000005</v>
      </c>
      <c r="G10" s="5">
        <f ca="1">OFFSET('168p stat'!$K$1,A10*20,1)</f>
        <v>3.5720000000000002E-2</v>
      </c>
      <c r="H10" s="5">
        <f ca="1">OFFSET('168p stat'!$N$1,A10*20,1)</f>
        <v>2.3029999999999999E-3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-1917.7292649999999</v>
      </c>
      <c r="F11">
        <f ca="1">OFFSET('168p stat'!$H$1,A11*20,0)-OFFSET('168p stat'!$K$1,A11*20,0)</f>
        <v>421.41418399999998</v>
      </c>
      <c r="G11">
        <f ca="1">OFFSET('168p stat'!$K$1,A11*20,0)-OFFSET('168p stat'!$N$1,A11*20,0)</f>
        <v>1032.5052969999999</v>
      </c>
      <c r="H11">
        <f ca="1">OFFSET('168p stat'!$N$1,A11*20,0)</f>
        <v>463.80978399999998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0.81408700000000001</v>
      </c>
      <c r="G12" s="5">
        <f ca="1">OFFSET('168p stat'!$K$1,A12*20,1)</f>
        <v>1.5287E-2</v>
      </c>
      <c r="H12" s="5">
        <f ca="1">OFFSET('168p stat'!$N$1,A12*20,1)</f>
        <v>1.469E-3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-1803.3755349999999</v>
      </c>
      <c r="F13">
        <f ca="1">OFFSET('168p stat'!$H$1,A13*20,0)-OFFSET('168p stat'!$K$1,A13*20,0)</f>
        <v>377.10825999999997</v>
      </c>
      <c r="G13">
        <f ca="1">OFFSET('168p stat'!$K$1,A13*20,0)-OFFSET('168p stat'!$N$1,A13*20,0)</f>
        <v>972.27270199999998</v>
      </c>
      <c r="H13">
        <f ca="1">OFFSET('168p stat'!$N$1,A13*20,0)</f>
        <v>453.994573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1.969851</v>
      </c>
      <c r="G14" s="5">
        <f ca="1">OFFSET('168p stat'!$K$1,A14*20,1)</f>
        <v>2.1308000000000001E-2</v>
      </c>
      <c r="H14" s="5">
        <f ca="1">OFFSET('168p stat'!$N$1,A14*20,1)</f>
        <v>1.0859999999999999E-3</v>
      </c>
    </row>
    <row r="15" spans="1:8" x14ac:dyDescent="0.25">
      <c r="A15">
        <v>7</v>
      </c>
      <c r="C15" t="str">
        <f ca="1">OFFSET('168p stat'!$A$1,A15*20,0)</f>
        <v>CUDA ant add CPU12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-1876.584775</v>
      </c>
      <c r="F15">
        <f ca="1">OFFSET('168p stat'!$H$1,A15*20,0)-OFFSET('168p stat'!$K$1,A15*20,0)</f>
        <v>421.37564700000007</v>
      </c>
      <c r="G15">
        <f ca="1">OFFSET('168p stat'!$K$1,A15*20,0)-OFFSET('168p stat'!$N$1,A15*20,0)</f>
        <v>988.21625900000004</v>
      </c>
      <c r="H15">
        <f ca="1">OFFSET('168p stat'!$N$1,A15*20,0)</f>
        <v>466.99286899999998</v>
      </c>
    </row>
    <row r="16" spans="1:8" x14ac:dyDescent="0.25">
      <c r="A16">
        <v>7</v>
      </c>
      <c r="C16" t="str">
        <f ca="1">OFFSET('168p stat'!$A$1,A16*20,0)</f>
        <v>CUDA ant add CPU12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129.26021700000001</v>
      </c>
      <c r="G16" s="5">
        <f ca="1">OFFSET('168p stat'!$K$1,A16*20,1)</f>
        <v>127.28093</v>
      </c>
      <c r="H16" s="5">
        <f ca="1">OFFSET('168p stat'!$N$1,A16*20,1)</f>
        <v>3.5523400000000001</v>
      </c>
    </row>
    <row r="17" spans="1:12" x14ac:dyDescent="0.25">
      <c r="A17">
        <v>8</v>
      </c>
      <c r="C17" t="str">
        <f ca="1">OFFSET('168p stat'!$A$1,A17*20,0)</f>
        <v>CUDA opt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2" x14ac:dyDescent="0.25">
      <c r="A18">
        <v>8</v>
      </c>
      <c r="C18" t="str">
        <f ca="1">OFFSET('168p stat'!$A$1,A18*20,0)</f>
        <v>CUDA opt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2" x14ac:dyDescent="0.25">
      <c r="A19">
        <v>9</v>
      </c>
      <c r="C19" t="str">
        <f ca="1">OFFSET('168p stat'!$A$1,A19*20,0)</f>
        <v>CUDA opt Time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-1127.520937</v>
      </c>
      <c r="F19">
        <f ca="1">OFFSET('168p stat'!$H$1,A19*20,0)-OFFSET('168p stat'!$K$1,A19*20,0)</f>
        <v>825.67674499999998</v>
      </c>
      <c r="G19">
        <f ca="1">OFFSET('168p stat'!$K$1,A19*20,0)-OFFSET('168p stat'!$N$1,A19*20,0)</f>
        <v>301.84419200000002</v>
      </c>
      <c r="H19">
        <f ca="1">OFFSET('168p stat'!$N$1,A19*20,0)</f>
        <v>0</v>
      </c>
    </row>
    <row r="20" spans="1:12" x14ac:dyDescent="0.25">
      <c r="A20">
        <v>9</v>
      </c>
      <c r="C20" t="str">
        <f ca="1">OFFSET('168p stat'!$A$1,A20*20,0)</f>
        <v>CUDA opt Time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1.679073</v>
      </c>
      <c r="G20" s="5">
        <f ca="1">OFFSET('168p stat'!$K$1,A20*20,1)</f>
        <v>9.6120000000000008E-3</v>
      </c>
      <c r="H20" s="5">
        <f ca="1">OFFSET('168p stat'!$N$1,A20*20,1)</f>
        <v>0</v>
      </c>
    </row>
    <row r="21" spans="1:12" x14ac:dyDescent="0.25">
      <c r="A21">
        <v>10</v>
      </c>
      <c r="C21" t="str">
        <f ca="1">OFFSET('168p stat'!$A$1,A21*20,0)</f>
        <v>CUDA opt non hash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-940.47718099999997</v>
      </c>
      <c r="F21">
        <f ca="1">OFFSET('168p stat'!$H$1,A21*20,0)-OFFSET('168p stat'!$K$1,A21*20,0)</f>
        <v>831.93000999999992</v>
      </c>
      <c r="G21">
        <f ca="1">OFFSET('168p stat'!$K$1,A21*20,0)-OFFSET('168p stat'!$N$1,A21*20,0)</f>
        <v>108.54717100000001</v>
      </c>
      <c r="H21">
        <f ca="1">OFFSET('168p stat'!$N$1,A21*20,0)</f>
        <v>0</v>
      </c>
    </row>
    <row r="22" spans="1:12" x14ac:dyDescent="0.25">
      <c r="A22">
        <v>10</v>
      </c>
      <c r="C22" t="str">
        <f ca="1">OFFSET('168p stat'!$A$1,A22*20,0)</f>
        <v>CUDA opt non hash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2.2999779999999999</v>
      </c>
      <c r="G22" s="5">
        <f ca="1">OFFSET('168p stat'!$K$1,A22*20,1)</f>
        <v>5.8110000000000002E-3</v>
      </c>
      <c r="H22" s="5">
        <f ca="1">OFFSET('168p stat'!$N$1,A22*20,1)</f>
        <v>0</v>
      </c>
    </row>
    <row r="23" spans="1:12" x14ac:dyDescent="0.25">
      <c r="A23">
        <v>11</v>
      </c>
      <c r="C23" t="str">
        <f ca="1">OFFSET('168p stat'!$A$1,A23*20,0)</f>
        <v>CUDA opt ant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-1879.443311</v>
      </c>
      <c r="F23">
        <f ca="1">OFFSET('168p stat'!$H$1,A23*20,0)-OFFSET('168p stat'!$K$1,A23*20,0)</f>
        <v>839.17428300000006</v>
      </c>
      <c r="G23">
        <f ca="1">OFFSET('168p stat'!$K$1,A23*20,0)-OFFSET('168p stat'!$N$1,A23*20,0)</f>
        <v>1040.2690279999999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 ant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1.851253</v>
      </c>
      <c r="G24" s="5">
        <f ca="1">OFFSET('168p stat'!$K$1,A24*20,1)</f>
        <v>2.9707999999999998E-2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ant non hash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-1819.7572190000001</v>
      </c>
      <c r="F25">
        <f ca="1">OFFSET('168p stat'!$H$1,A25*20,0)-OFFSET('168p stat'!$K$1,A25*20,0)</f>
        <v>840.47076400000003</v>
      </c>
      <c r="G25">
        <f ca="1">OFFSET('168p stat'!$K$1,A25*20,0)-OFFSET('168p stat'!$N$1,A25*20,0)</f>
        <v>979.28645500000005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ant non hash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1.172015</v>
      </c>
      <c r="G26" s="5">
        <f ca="1">OFFSET('168p stat'!$K$1,A26*20,1)</f>
        <v>3.9583E-2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ant par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-1929.3325930000001</v>
      </c>
      <c r="F27">
        <f ca="1">OFFSET('168p stat'!$H$1,A27*20,0)-OFFSET('168p stat'!$K$1,A27*20,0)</f>
        <v>889.86500300000012</v>
      </c>
      <c r="G27">
        <f ca="1">OFFSET('168p stat'!$K$1,A27*20,0)-OFFSET('168p stat'!$N$1,A27*20,0)</f>
        <v>1039.46759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ant par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1.709095</v>
      </c>
      <c r="G28" s="5">
        <f ca="1">OFFSET('168p stat'!$K$1,A28*20,1)</f>
        <v>1.4369999999999999E-3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14.626999999999953</v>
      </c>
      <c r="E31" s="5">
        <f ca="1">OFFSET('168p trace'!$S$56,(A31-1)*56,0)-OFFSET('168p stat'!$H$1,A31*20,0)</f>
        <v>32.957998000000089</v>
      </c>
      <c r="F31" s="5">
        <f ca="1">OFFSET('168p stat'!$H$1,A31*20,0)-OFFSET('168p stat'!$K$1,A31*20,0)</f>
        <v>424.33094099999994</v>
      </c>
      <c r="G31" s="5">
        <f ca="1">OFFSET('168p stat'!$K$1,A31*20,0)-OFFSET('168p stat'!$N$1,A31*20,0)</f>
        <v>299.27075899999994</v>
      </c>
      <c r="H31" s="5">
        <f ca="1">OFFSET('168p stat'!$N$1,A31*20,0)</f>
        <v>377.28550200000001</v>
      </c>
      <c r="I31" s="5"/>
      <c r="J31" s="5">
        <f ca="1">SUM(D31:H31)</f>
        <v>1148.4721999999999</v>
      </c>
      <c r="K31" s="10">
        <f ca="1">G31/J31</f>
        <v>0.26058163097025766</v>
      </c>
      <c r="L31">
        <f ca="1">$K$29*POWER(K31,2)*SQRT(G139/(POWER(G31,2)*$L$29)+J139/(POWER(J31,2)*$L$29))</f>
        <v>3.5650628136053402E-4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1179.8932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43" ca="1" si="0">SUM(D32:H32)</f>
        <v>1179.8932</v>
      </c>
      <c r="K32" s="10">
        <f t="shared" ref="K32:K43" ca="1" si="1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8.3926000000003569</v>
      </c>
      <c r="E33" s="5">
        <f ca="1">OFFSET('168p trace'!$S$56,(A33-1)*56,0)-OFFSET('168p stat'!$H$1,A33*20,0)</f>
        <v>26.8626009999997</v>
      </c>
      <c r="F33" s="5">
        <f ca="1">OFFSET('168p stat'!$H$1,A33*20,0)-OFFSET('168p stat'!$K$1,A33*20,0)</f>
        <v>424.759455</v>
      </c>
      <c r="G33" s="5">
        <f ca="1">OFFSET('168p stat'!$K$1,A33*20,0)-OFFSET('168p stat'!$N$1,A33*20,0)</f>
        <v>159.47914600000001</v>
      </c>
      <c r="H33" s="5">
        <f ca="1">OFFSET('168p stat'!$N$1,A33*20,0)</f>
        <v>389.79731800000002</v>
      </c>
      <c r="I33" s="5"/>
      <c r="J33" s="5">
        <f t="shared" ca="1" si="0"/>
        <v>1009.2911200000001</v>
      </c>
      <c r="K33" s="10">
        <f t="shared" ca="1" si="1"/>
        <v>0.15801104640651153</v>
      </c>
      <c r="L33">
        <f ca="1">$K$29*POWER(K33,2)*SQRT(G141/(POWER(G33,2)*$L$29)+J141/(POWER(J33,2)*$L$29))</f>
        <v>4.3330202770027203E-4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14.560399999999163</v>
      </c>
      <c r="E34" s="5">
        <f ca="1">OFFSET('168p trace'!$S$56,(A34-1)*56,0)-OFFSET('168p stat'!$H$1,A34*20,0)</f>
        <v>43.041120000000092</v>
      </c>
      <c r="F34" s="5">
        <f ca="1">OFFSET('168p stat'!$H$1,A34*20,0)-OFFSET('168p stat'!$K$1,A34*20,0)</f>
        <v>375.74759500000005</v>
      </c>
      <c r="G34" s="5">
        <f ca="1">OFFSET('168p stat'!$K$1,A34*20,0)-OFFSET('168p stat'!$N$1,A34*20,0)</f>
        <v>1032.9738010000001</v>
      </c>
      <c r="H34" s="5">
        <f ca="1">OFFSET('168p stat'!$N$1,A34*20,0)</f>
        <v>454.14288399999998</v>
      </c>
      <c r="I34" s="5"/>
      <c r="J34" s="5">
        <f t="shared" ca="1" si="0"/>
        <v>1920.4657999999995</v>
      </c>
      <c r="K34" s="10">
        <f t="shared" ca="1" si="1"/>
        <v>0.53787669689301443</v>
      </c>
      <c r="L34">
        <f ca="1">$K$29*POWER(K34,2)*SQRT(G142/(POWER(G34,2)*$L$29)+J142/(POWER(J34,2)*$L$29))</f>
        <v>6.0595307413983241E-4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14.398000000000366</v>
      </c>
      <c r="E35" s="5">
        <f ca="1">OFFSET('168p trace'!$S$56,(A35-1)*56,0)-OFFSET('168p stat'!$H$1,A35*20,0)</f>
        <v>33.311134999999922</v>
      </c>
      <c r="F35" s="5">
        <f ca="1">OFFSET('168p stat'!$H$1,A35*20,0)-OFFSET('168p stat'!$K$1,A35*20,0)</f>
        <v>421.41418399999998</v>
      </c>
      <c r="G35" s="5">
        <f ca="1">OFFSET('168p stat'!$K$1,A35*20,0)-OFFSET('168p stat'!$N$1,A35*20,0)</f>
        <v>1032.5052969999999</v>
      </c>
      <c r="H35" s="5">
        <f ca="1">OFFSET('168p stat'!$N$1,A35*20,0)</f>
        <v>463.80978399999998</v>
      </c>
      <c r="I35" s="5"/>
      <c r="J35" s="5">
        <f t="shared" ca="1" si="0"/>
        <v>1965.4384000000002</v>
      </c>
      <c r="K35" s="10">
        <f ca="1">E35/J35</f>
        <v>1.6948450279591524E-2</v>
      </c>
      <c r="L35">
        <f ca="1">$K$29*POWER(K35,2)*SQRT(E143/(POWER(E35,2)*$L$29)+J143/(POWER(J35,2)*$L$29))</f>
        <v>8.9280131940326888E-6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14.502399999999852</v>
      </c>
      <c r="E36" s="5">
        <f ca="1">OFFSET('168p trace'!$S$56,(A36-1)*56,0)-OFFSET('168p stat'!$H$1,A36*20,0)</f>
        <v>47.571864999999661</v>
      </c>
      <c r="F36" s="5">
        <f ca="1">OFFSET('168p stat'!$H$1,A36*20,0)-OFFSET('168p stat'!$K$1,A36*20,0)</f>
        <v>377.10825999999997</v>
      </c>
      <c r="G36" s="5">
        <f ca="1">OFFSET('168p stat'!$K$1,A36*20,0)-OFFSET('168p stat'!$N$1,A36*20,0)</f>
        <v>972.27270199999998</v>
      </c>
      <c r="H36" s="5">
        <f ca="1">OFFSET('168p stat'!$N$1,A36*20,0)</f>
        <v>453.994573</v>
      </c>
      <c r="I36" s="5"/>
      <c r="J36" s="5">
        <f t="shared" ca="1" si="0"/>
        <v>1865.4497999999994</v>
      </c>
      <c r="K36" s="10">
        <f ca="1">E36/J36</f>
        <v>2.5501551958138823E-2</v>
      </c>
      <c r="L36">
        <f ca="1">$K$29*POWER(K36,2)*SQRT(E144/(POWER(E36,2)*$L$29)+J144/(POWER(J36,2)*$L$29))</f>
        <v>1.9612472719868093E-5</v>
      </c>
    </row>
    <row r="37" spans="1:12" x14ac:dyDescent="0.25">
      <c r="A37">
        <v>7</v>
      </c>
      <c r="C37" t="str">
        <f ca="1">OFFSET('168p stat'!$A$1,A37*20,0)</f>
        <v>CUDA ant add CPU12</v>
      </c>
      <c r="D37" s="5">
        <f ca="1">OFFSET('168p trace'!$R$56,(A37-1)*56,0)-OFFSET('168p trace'!$S$56,(A37-1)*56,0)</f>
        <v>56.375400000000354</v>
      </c>
      <c r="E37" s="5">
        <f ca="1">OFFSET('168p trace'!$S$56,(A37-1)*56,0)-OFFSET('168p stat'!$H$1,A37*20,0)</f>
        <v>5.5022249999994983</v>
      </c>
      <c r="F37" s="5">
        <f ca="1">OFFSET('168p stat'!$H$1,A37*20,0)-OFFSET('168p stat'!$K$1,A37*20,0)</f>
        <v>421.37564700000007</v>
      </c>
      <c r="G37" s="5">
        <f ca="1">OFFSET('168p stat'!$K$1,A37*20,0)-OFFSET('168p stat'!$N$1,A37*20,0)</f>
        <v>988.21625900000004</v>
      </c>
      <c r="H37" s="5">
        <f ca="1">OFFSET('168p stat'!$N$1,A37*20,0)</f>
        <v>466.99286899999998</v>
      </c>
      <c r="I37" s="5"/>
      <c r="J37" s="5">
        <f t="shared" ca="1" si="0"/>
        <v>1938.4623999999999</v>
      </c>
      <c r="K37" s="10">
        <f t="shared" ca="1" si="1"/>
        <v>0.50979387529002373</v>
      </c>
      <c r="L37">
        <f ca="1">$K$29*POWER(K37,2)*SQRT(G145/(POWER(G37,2)*$L$29)+J145/(POWER(J37,2)*$L$29))</f>
        <v>1.3277106531602992E-3</v>
      </c>
    </row>
    <row r="38" spans="1:12" x14ac:dyDescent="0.25">
      <c r="A38">
        <v>8</v>
      </c>
      <c r="C38" t="str">
        <f ca="1">OFFSET('168p stat'!$A$1,A38*20,0)</f>
        <v>CUDA opt</v>
      </c>
      <c r="D38" s="5">
        <f ca="1">OFFSET('168p trace'!$R$56,(A38-1)*56,0)-OFFSET('168p trace'!$S$56,(A38-1)*56,0)</f>
        <v>1192.6830000000002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1192.6830000000002</v>
      </c>
      <c r="K38" s="10"/>
    </row>
    <row r="39" spans="1:12" x14ac:dyDescent="0.25">
      <c r="A39">
        <v>9</v>
      </c>
      <c r="C39" t="str">
        <f ca="1">OFFSET('168p stat'!$A$1,A39*20,0)</f>
        <v>CUDA opt Time</v>
      </c>
      <c r="D39" s="5">
        <f ca="1">OFFSET('168p trace'!$R$56,(A39-1)*56,0)-OFFSET('168p trace'!$S$56,(A39-1)*56,0)</f>
        <v>14.91139999999973</v>
      </c>
      <c r="E39" s="5">
        <f ca="1">OFFSET('168p trace'!$S$56,(A39-1)*56,0)-OFFSET('168p stat'!$H$1,A39*20,0)</f>
        <v>44.056863000000021</v>
      </c>
      <c r="F39" s="5">
        <f ca="1">OFFSET('168p stat'!$H$1,A39*20,0)-OFFSET('168p stat'!$K$1,A39*20,0)</f>
        <v>825.67674499999998</v>
      </c>
      <c r="G39" s="5">
        <f ca="1">OFFSET('168p stat'!$K$1,A39*20,0)-OFFSET('168p stat'!$N$1,A39*20,0)</f>
        <v>301.84419200000002</v>
      </c>
      <c r="H39" s="5">
        <f ca="1">OFFSET('168p stat'!$N$1,A39*20,0)</f>
        <v>0</v>
      </c>
      <c r="I39" s="5"/>
      <c r="J39" s="5">
        <f t="shared" ca="1" si="0"/>
        <v>1186.4891999999998</v>
      </c>
      <c r="K39" s="10">
        <f t="shared" ca="1" si="1"/>
        <v>0.25440112897782813</v>
      </c>
      <c r="L39">
        <f t="shared" ref="L39:L59" ca="1" si="2">$K$29*POWER(K39,2)*SQRT(G147/(POWER(G39,2)*$L$29)+J147/(POWER(J39,2)*$L$29))</f>
        <v>9.0817688012039045E-5</v>
      </c>
    </row>
    <row r="40" spans="1:12" x14ac:dyDescent="0.25">
      <c r="A40">
        <v>10</v>
      </c>
      <c r="C40" t="str">
        <f ca="1">OFFSET('168p stat'!$A$1,A40*20,0)</f>
        <v>CUDA opt non hash</v>
      </c>
      <c r="D40" s="5">
        <f ca="1">OFFSET('168p trace'!$R$56,(A40-1)*56,0)-OFFSET('168p trace'!$S$56,(A40-1)*56,0)</f>
        <v>8.4159800000003315</v>
      </c>
      <c r="E40" s="5">
        <f ca="1">OFFSET('168p trace'!$S$56,(A40-1)*56,0)-OFFSET('168p stat'!$H$1,A40*20,0)</f>
        <v>34.31281899999999</v>
      </c>
      <c r="F40" s="5">
        <f ca="1">OFFSET('168p stat'!$H$1,A40*20,0)-OFFSET('168p stat'!$K$1,A40*20,0)</f>
        <v>831.93000999999992</v>
      </c>
      <c r="G40" s="5">
        <f ca="1">OFFSET('168p stat'!$K$1,A40*20,0)-OFFSET('168p stat'!$N$1,A40*20,0)</f>
        <v>108.54717100000001</v>
      </c>
      <c r="H40" s="5">
        <f ca="1">OFFSET('168p stat'!$N$1,A40*20,0)</f>
        <v>0</v>
      </c>
      <c r="I40" s="5"/>
      <c r="J40" s="5">
        <f t="shared" ca="1" si="0"/>
        <v>983.2059800000003</v>
      </c>
      <c r="K40" s="10">
        <f t="shared" ca="1" si="1"/>
        <v>0.11040125183127952</v>
      </c>
      <c r="L40">
        <f t="shared" ca="1" si="2"/>
        <v>4.3242179673333629E-5</v>
      </c>
    </row>
    <row r="41" spans="1:12" x14ac:dyDescent="0.25">
      <c r="A41">
        <v>11</v>
      </c>
      <c r="C41" t="str">
        <f ca="1">OFFSET('168p stat'!$A$1,A41*20,0)</f>
        <v>CUDA opt ant</v>
      </c>
      <c r="D41" s="5">
        <f ca="1">OFFSET('168p trace'!$R$56,(A41-1)*56,0)-OFFSET('168p trace'!$S$56,(A41-1)*56,0)</f>
        <v>16.256599999999253</v>
      </c>
      <c r="E41" s="5">
        <f ca="1">OFFSET('168p trace'!$S$56,(A41-1)*56,0)-OFFSET('168p stat'!$H$1,A41*20,0)</f>
        <v>45.897689000000355</v>
      </c>
      <c r="F41" s="5">
        <f ca="1">OFFSET('168p stat'!$H$1,A41*20,0)-OFFSET('168p stat'!$K$1,A41*20,0)</f>
        <v>839.17428300000006</v>
      </c>
      <c r="G41" s="5">
        <f ca="1">OFFSET('168p stat'!$K$1,A41*20,0)-OFFSET('168p stat'!$N$1,A41*20,0)</f>
        <v>1040.2690279999999</v>
      </c>
      <c r="H41" s="5">
        <f ca="1">OFFSET('168p stat'!$N$1,A41*20,0)</f>
        <v>0</v>
      </c>
      <c r="I41" s="5"/>
      <c r="J41" s="5">
        <f t="shared" ca="1" si="0"/>
        <v>1941.5975999999996</v>
      </c>
      <c r="K41" s="10">
        <f t="shared" ca="1" si="1"/>
        <v>0.53577993091874454</v>
      </c>
      <c r="L41">
        <f t="shared" ca="1" si="2"/>
        <v>3.3379933724176085E-4</v>
      </c>
    </row>
    <row r="42" spans="1:12" x14ac:dyDescent="0.25">
      <c r="A42">
        <v>12</v>
      </c>
      <c r="C42" t="str">
        <f ca="1">OFFSET('168p stat'!$A$1,A42*20,0)</f>
        <v>CUDA opt ant non hash</v>
      </c>
      <c r="D42" s="5">
        <f ca="1">OFFSET('168p trace'!$R$56,(A42-1)*56,0)-OFFSET('168p trace'!$S$56,(A42-1)*56,0)</f>
        <v>14.976599999999735</v>
      </c>
      <c r="E42" s="5">
        <f ca="1">OFFSET('168p trace'!$S$56,(A42-1)*56,0)-OFFSET('168p stat'!$H$1,A42*20,0)</f>
        <v>50.747781000000032</v>
      </c>
      <c r="F42" s="5">
        <f ca="1">OFFSET('168p stat'!$H$1,A42*20,0)-OFFSET('168p stat'!$K$1,A42*20,0)</f>
        <v>840.47076400000003</v>
      </c>
      <c r="G42" s="5">
        <f ca="1">OFFSET('168p stat'!$K$1,A42*20,0)-OFFSET('168p stat'!$N$1,A42*20,0)</f>
        <v>979.28645500000005</v>
      </c>
      <c r="H42" s="5">
        <f ca="1">OFFSET('168p stat'!$N$1,A42*20,0)</f>
        <v>0</v>
      </c>
      <c r="I42" s="5"/>
      <c r="J42" s="5">
        <f t="shared" ca="1" si="0"/>
        <v>1885.4815999999998</v>
      </c>
      <c r="K42" s="10">
        <f t="shared" ca="1" si="1"/>
        <v>0.519382663294089</v>
      </c>
      <c r="L42">
        <f t="shared" ca="1" si="2"/>
        <v>2.2418420370717872E-4</v>
      </c>
    </row>
    <row r="43" spans="1:12" x14ac:dyDescent="0.25">
      <c r="A43">
        <v>13</v>
      </c>
      <c r="C43" t="str">
        <f ca="1">OFFSET('168p stat'!$A$1,A43*20,0)</f>
        <v>CUDA opt ant par</v>
      </c>
      <c r="D43" s="5">
        <f ca="1">OFFSET('168p trace'!$R$56,(A43-1)*56,0)-OFFSET('168p trace'!$S$56,(A43-1)*56,0)</f>
        <v>14.783800000000383</v>
      </c>
      <c r="E43" s="5">
        <f ca="1">OFFSET('168p trace'!$S$56,(A43-1)*56,0)-OFFSET('168p stat'!$H$1,A43*20,0)</f>
        <v>35.219806999999719</v>
      </c>
      <c r="F43" s="5">
        <f ca="1">OFFSET('168p stat'!$H$1,A43*20,0)-OFFSET('168p stat'!$K$1,A43*20,0)</f>
        <v>889.86500300000012</v>
      </c>
      <c r="G43" s="5">
        <f ca="1">OFFSET('168p stat'!$K$1,A43*20,0)-OFFSET('168p stat'!$N$1,A43*20,0)</f>
        <v>1039.46759</v>
      </c>
      <c r="H43" s="5">
        <f ca="1">OFFSET('168p stat'!$N$1,A43*20,0)</f>
        <v>0</v>
      </c>
      <c r="I43" s="5"/>
      <c r="J43" s="5">
        <f t="shared" ca="1" si="0"/>
        <v>1979.3362000000002</v>
      </c>
      <c r="K43" s="10">
        <f t="shared" ca="1" si="1"/>
        <v>0.52515969242617799</v>
      </c>
      <c r="L43">
        <f t="shared" ca="1" si="2"/>
        <v>3.8647174797827865E-4</v>
      </c>
    </row>
    <row r="44" spans="1:12" x14ac:dyDescent="0.25">
      <c r="A44">
        <v>14</v>
      </c>
      <c r="C44" t="str">
        <f ca="1">OFFSET('168p stat'!$A$1,A44*20,0)</f>
        <v>non CUDA Time</v>
      </c>
      <c r="D44" s="5">
        <f ca="1">OFFSET('168p trace'!$R$56,(A44-1)*56,0)-OFFSET('168p trace'!$S$56,(A44-1)*56,0)</f>
        <v>69.495379999999727</v>
      </c>
      <c r="E44" s="5">
        <f ca="1">OFFSET('168p trace'!$S$56,(A44-1)*56,0)-OFFSET('168p stat'!$H$1,A44*20,0)</f>
        <v>8.4566000000336317E-2</v>
      </c>
      <c r="F44" s="5">
        <f ca="1">OFFSET('168p stat'!$H$1,A44*20,0)-OFFSET('168p stat'!$K$1,A44*20,0)</f>
        <v>17.866792000000032</v>
      </c>
      <c r="G44" s="5">
        <f ca="1">OFFSET('168p stat'!$K$1,A44*20,0)-OFFSET('168p stat'!$N$1,A44*20,0)</f>
        <v>960.05856399999993</v>
      </c>
      <c r="H44" s="5">
        <f ca="1">OFFSET('168p stat'!$N$1,A44*20,0)</f>
        <v>41.974497999999997</v>
      </c>
      <c r="I44" s="5"/>
      <c r="J44" s="5">
        <f t="shared" ref="J44:J59" ca="1" si="3">SUM(D44:H44)</f>
        <v>1089.4798000000001</v>
      </c>
      <c r="K44" s="10">
        <f t="shared" ref="K44:K59" ca="1" si="4">G44/J44</f>
        <v>0.88120822800018861</v>
      </c>
      <c r="L44">
        <f t="shared" ca="1" si="2"/>
        <v>1.0624860048204584E-2</v>
      </c>
    </row>
    <row r="45" spans="1:12" x14ac:dyDescent="0.25">
      <c r="A45">
        <v>15</v>
      </c>
      <c r="C45" t="str">
        <f ca="1">OFFSET('168p stat'!$A$1,A45*20,0)</f>
        <v>non CUDA</v>
      </c>
      <c r="D45" s="5">
        <f ca="1">OFFSET('168p trace'!$R$56,(A45-1)*56,0)-OFFSET('168p trace'!$S$56,(A45-1)*56,0)</f>
        <v>1005.6368400000001</v>
      </c>
      <c r="E45" s="5">
        <f ca="1">OFFSET('168p trace'!$S$56,(A45-1)*56,0)-OFFSET('168p stat'!$H$1,A45*20,0)</f>
        <v>0</v>
      </c>
      <c r="F45" s="5">
        <f ca="1">OFFSET('168p stat'!$H$1,A45*20,0)-OFFSET('168p stat'!$K$1,A45*20,0)</f>
        <v>0</v>
      </c>
      <c r="G45" s="5">
        <f ca="1">OFFSET('168p stat'!$K$1,A45*20,0)-OFFSET('168p stat'!$N$1,A45*20,0)</f>
        <v>0</v>
      </c>
      <c r="H45" s="5">
        <f ca="1">OFFSET('168p stat'!$N$1,A45*20,0)</f>
        <v>0</v>
      </c>
      <c r="I45" s="5"/>
      <c r="J45" s="5">
        <f t="shared" ca="1" si="3"/>
        <v>1005.6368400000001</v>
      </c>
      <c r="K45" s="10">
        <f t="shared" ca="1" si="4"/>
        <v>0</v>
      </c>
      <c r="L45" t="e">
        <f t="shared" ca="1" si="2"/>
        <v>#DIV/0!</v>
      </c>
    </row>
    <row r="46" spans="1:12" x14ac:dyDescent="0.25">
      <c r="A46">
        <v>16</v>
      </c>
      <c r="C46" t="str">
        <f ca="1">OFFSET('168p stat'!$A$1,A46*20,0)</f>
        <v>non CUDA non hash</v>
      </c>
      <c r="D46" s="5">
        <f ca="1">OFFSET('168p trace'!$R$56,(A46-1)*56,0)-OFFSET('168p trace'!$S$56,(A46-1)*56,0)</f>
        <v>7.5195600000000695</v>
      </c>
      <c r="E46" s="5">
        <f ca="1">OFFSET('168p trace'!$S$56,(A46-1)*56,0)-OFFSET('168p stat'!$H$1,A46*20,0)</f>
        <v>7.9345999999873129E-2</v>
      </c>
      <c r="F46" s="5">
        <f ca="1">OFFSET('168p stat'!$H$1,A46*20,0)-OFFSET('168p stat'!$K$1,A46*20,0)</f>
        <v>17.825386999999978</v>
      </c>
      <c r="G46" s="5">
        <f ca="1">OFFSET('168p stat'!$K$1,A46*20,0)-OFFSET('168p stat'!$N$1,A46*20,0)</f>
        <v>837.82599400000004</v>
      </c>
      <c r="H46" s="5">
        <f ca="1">OFFSET('168p stat'!$N$1,A46*20,0)</f>
        <v>41.936332999999998</v>
      </c>
      <c r="I46" s="5"/>
      <c r="J46" s="5">
        <f t="shared" ca="1" si="3"/>
        <v>905.18661999999995</v>
      </c>
      <c r="K46" s="10">
        <f t="shared" ca="1" si="4"/>
        <v>0.92558371443890775</v>
      </c>
      <c r="L46">
        <f t="shared" ca="1" si="2"/>
        <v>1.0763301563325289E-2</v>
      </c>
    </row>
    <row r="47" spans="1:12" x14ac:dyDescent="0.25">
      <c r="A47">
        <v>17</v>
      </c>
      <c r="C47" t="str">
        <f ca="1">OFFSET('168p stat'!$A$1,A47*20,0)</f>
        <v>Classic ACO</v>
      </c>
      <c r="D47" s="5">
        <f ca="1">OFFSET('168p trace'!$R$56,(A47-1)*56,0)-OFFSET('168p trace'!$S$56,(A47-1)*56,0)</f>
        <v>4655.9940000000024</v>
      </c>
      <c r="E47" s="5">
        <f ca="1">OFFSET('168p trace'!$S$56,(A47-1)*56,0)-OFFSET('168p stat'!$H$1,A47*20,0)</f>
        <v>48.136453000002803</v>
      </c>
      <c r="F47" s="5">
        <f ca="1">OFFSET('168p stat'!$H$1,A47*20,0)-OFFSET('168p stat'!$K$1,A47*20,0)</f>
        <v>40.043985000000248</v>
      </c>
      <c r="G47" s="5">
        <f ca="1">OFFSET('168p stat'!$K$1,A47*20,0)-OFFSET('168p stat'!$N$1,A47*20,0)</f>
        <v>21680.040003999999</v>
      </c>
      <c r="H47" s="5">
        <f ca="1">OFFSET('168p stat'!$N$1,A47*20,0)</f>
        <v>139.72155799999999</v>
      </c>
      <c r="I47" s="5"/>
      <c r="J47" s="5">
        <f t="shared" ca="1" si="3"/>
        <v>26563.936000000005</v>
      </c>
      <c r="K47" s="10">
        <f t="shared" ca="1" si="4"/>
        <v>0.81614561953469522</v>
      </c>
      <c r="L47">
        <f t="shared" ca="1" si="2"/>
        <v>1.9322180576469339E-2</v>
      </c>
    </row>
    <row r="48" spans="1:12" x14ac:dyDescent="0.25">
      <c r="A48">
        <v>18</v>
      </c>
      <c r="C48" t="str">
        <f ca="1">OFFSET('168p stat'!$A$1,A48*20,0)</f>
        <v>Classic ACO non hash</v>
      </c>
      <c r="D48" s="5">
        <f ca="1">OFFSET('168p trace'!$R$56,(A48-1)*56,0)-OFFSET('168p trace'!$S$56,(A48-1)*56,0)</f>
        <v>9.4540000000051805</v>
      </c>
      <c r="E48" s="5">
        <f ca="1">OFFSET('168p trace'!$S$56,(A48-1)*56,0)-OFFSET('168p stat'!$H$1,A48*20,0)</f>
        <v>44.463476999993873</v>
      </c>
      <c r="F48" s="5">
        <f ca="1">OFFSET('168p stat'!$H$1,A48*20,0)-OFFSET('168p stat'!$K$1,A48*20,0)</f>
        <v>39.715350999998918</v>
      </c>
      <c r="G48" s="5">
        <f ca="1">OFFSET('168p stat'!$K$1,A48*20,0)-OFFSET('168p stat'!$N$1,A48*20,0)</f>
        <v>21233.056879</v>
      </c>
      <c r="H48" s="5">
        <f ca="1">OFFSET('168p stat'!$N$1,A48*20,0)</f>
        <v>139.144293</v>
      </c>
      <c r="I48" s="5"/>
      <c r="J48" s="5">
        <f t="shared" ca="1" si="3"/>
        <v>21465.833999999999</v>
      </c>
      <c r="K48" s="10">
        <f t="shared" ca="1" si="4"/>
        <v>0.98915592466614621</v>
      </c>
      <c r="L48">
        <f t="shared" ca="1" si="2"/>
        <v>1.022070435568196E-2</v>
      </c>
    </row>
    <row r="49" spans="1:12" x14ac:dyDescent="0.25">
      <c r="A49">
        <v>19</v>
      </c>
      <c r="C49" t="str">
        <f ca="1">OFFSET('168p stat'!$A$1,A49*20,0)</f>
        <v>omp</v>
      </c>
      <c r="D49" s="5">
        <f ca="1">OFFSET('168p trace'!$R$56,(A49-1)*56,0)-OFFSET('168p trace'!$S$56,(A49-1)*56,0)</f>
        <v>68.436019999999871</v>
      </c>
      <c r="E49" s="5">
        <f ca="1">OFFSET('168p trace'!$S$56,(A49-1)*56,0)-OFFSET('168p stat'!$H$1,A49*20,0)</f>
        <v>5.8536000000003696E-2</v>
      </c>
      <c r="F49" s="5">
        <f ca="1">OFFSET('168p stat'!$H$1,A49*20,0)-OFFSET('168p stat'!$K$1,A49*20,0)</f>
        <v>17.349151000000006</v>
      </c>
      <c r="G49" s="5">
        <f ca="1">OFFSET('168p stat'!$K$1,A49*20,0)-OFFSET('168p stat'!$N$1,A49*20,0)</f>
        <v>862.91476599999999</v>
      </c>
      <c r="H49" s="5">
        <f ca="1">OFFSET('168p stat'!$N$1,A49*20,0)</f>
        <v>41.028607000000001</v>
      </c>
      <c r="I49" s="5"/>
      <c r="J49" s="5">
        <f t="shared" ca="1" si="3"/>
        <v>989.78707999999983</v>
      </c>
      <c r="K49" s="10">
        <f t="shared" ca="1" si="4"/>
        <v>0.87181857940598717</v>
      </c>
      <c r="L49">
        <f t="shared" ca="1" si="2"/>
        <v>4.2036530666507577E-3</v>
      </c>
    </row>
    <row r="50" spans="1:12" x14ac:dyDescent="0.25">
      <c r="A50">
        <v>20</v>
      </c>
      <c r="C50" t="str">
        <f ca="1">OFFSET('168p stat'!$A$1,A50*20,0)</f>
        <v>omp non hash</v>
      </c>
      <c r="D50" s="5">
        <f ca="1">OFFSET('168p trace'!$R$56,(A50-1)*56,0)-OFFSET('168p trace'!$S$56,(A50-1)*56,0)</f>
        <v>7.4822600000001103</v>
      </c>
      <c r="E50" s="5">
        <f ca="1">OFFSET('168p trace'!$S$56,(A50-1)*56,0)-OFFSET('168p stat'!$H$1,A50*20,0)</f>
        <v>5.0652999999897474E-2</v>
      </c>
      <c r="F50" s="5">
        <f ca="1">OFFSET('168p stat'!$H$1,A50*20,0)-OFFSET('168p stat'!$K$1,A50*20,0)</f>
        <v>17.290606000000025</v>
      </c>
      <c r="G50" s="5">
        <f ca="1">OFFSET('168p stat'!$K$1,A50*20,0)-OFFSET('168p stat'!$N$1,A50*20,0)</f>
        <v>778.60450800000001</v>
      </c>
      <c r="H50" s="5">
        <f ca="1">OFFSET('168p stat'!$N$1,A50*20,0)</f>
        <v>40.893833000000001</v>
      </c>
      <c r="I50" s="5"/>
      <c r="J50" s="5">
        <f t="shared" ca="1" si="3"/>
        <v>844.32186000000002</v>
      </c>
      <c r="K50" s="10">
        <f t="shared" ca="1" si="4"/>
        <v>0.92216552109642169</v>
      </c>
      <c r="L50">
        <f t="shared" ca="1" si="2"/>
        <v>2.6886509887990421E-3</v>
      </c>
    </row>
    <row r="51" spans="1:12" x14ac:dyDescent="0.25">
      <c r="A51">
        <v>21</v>
      </c>
      <c r="C51" t="str">
        <f ca="1">OFFSET('168p stat'!$A$1,A51*20,0)</f>
        <v>non CUDA transp Time</v>
      </c>
      <c r="D51" s="5">
        <f ca="1">OFFSET('168p trace'!$R$56,(A51-1)*56,0)-OFFSET('168p trace'!$S$56,(A51-1)*56,0)</f>
        <v>69.244199999999864</v>
      </c>
      <c r="E51" s="5">
        <f ca="1">OFFSET('168p trace'!$S$56,(A51-1)*56,0)-OFFSET('168p stat'!$H$1,A51*20,0)</f>
        <v>7.040499999993699E-2</v>
      </c>
      <c r="F51" s="5">
        <f ca="1">OFFSET('168p stat'!$H$1,A51*20,0)-OFFSET('168p stat'!$K$1,A51*20,0)</f>
        <v>19.204615999999987</v>
      </c>
      <c r="G51" s="5">
        <f ca="1">OFFSET('168p stat'!$K$1,A51*20,0)-OFFSET('168p stat'!$N$1,A51*20,0)</f>
        <v>984.68316800000014</v>
      </c>
      <c r="H51" s="5">
        <f ca="1">OFFSET('168p stat'!$N$1,A51*20,0)</f>
        <v>44.059811000000003</v>
      </c>
      <c r="I51" s="5"/>
      <c r="J51" s="5">
        <f t="shared" ca="1" si="3"/>
        <v>1117.2622000000001</v>
      </c>
      <c r="K51" s="10">
        <f t="shared" ca="1" si="4"/>
        <v>0.88133579387184136</v>
      </c>
      <c r="L51">
        <f t="shared" ca="1" si="2"/>
        <v>1.1771463323988887E-2</v>
      </c>
    </row>
    <row r="52" spans="1:12" x14ac:dyDescent="0.25">
      <c r="A52">
        <v>22</v>
      </c>
      <c r="C52" t="str">
        <f ca="1">OFFSET('168p stat'!$A$1,A52*20,0)</f>
        <v>non CUDA transp</v>
      </c>
      <c r="D52" s="5">
        <f ca="1">OFFSET('168p trace'!$R$56,(A52-1)*56,0)-OFFSET('168p trace'!$S$56,(A52-1)*56,0)</f>
        <v>1085.6173999999999</v>
      </c>
      <c r="E52" s="5">
        <f ca="1">OFFSET('168p trace'!$S$56,(A52-1)*56,0)-OFFSET('168p stat'!$H$1,A52*20,0)</f>
        <v>0</v>
      </c>
      <c r="F52" s="5">
        <f ca="1">OFFSET('168p stat'!$H$1,A52*20,0)-OFFSET('168p stat'!$K$1,A52*20,0)</f>
        <v>0</v>
      </c>
      <c r="G52" s="5">
        <f ca="1">OFFSET('168p stat'!$K$1,A52*20,0)-OFFSET('168p stat'!$N$1,A52*20,0)</f>
        <v>0</v>
      </c>
      <c r="H52" s="5">
        <f ca="1">OFFSET('168p stat'!$N$1,A52*20,0)</f>
        <v>0</v>
      </c>
      <c r="I52" s="5"/>
      <c r="J52" s="5">
        <f t="shared" ca="1" si="3"/>
        <v>1085.6173999999999</v>
      </c>
      <c r="K52" s="10">
        <f t="shared" ca="1" si="4"/>
        <v>0</v>
      </c>
      <c r="L52" t="e">
        <f t="shared" ca="1" si="2"/>
        <v>#DIV/0!</v>
      </c>
    </row>
    <row r="53" spans="1:12" x14ac:dyDescent="0.25">
      <c r="A53">
        <v>23</v>
      </c>
      <c r="C53" t="str">
        <f ca="1">OFFSET('168p stat'!$A$1,A53*20,0)</f>
        <v>non CUDA transp non hash</v>
      </c>
      <c r="D53" s="5">
        <f ca="1">OFFSET('168p trace'!$R$56,(A53-1)*56,0)-OFFSET('168p trace'!$S$56,(A53-1)*56,0)</f>
        <v>7.8099600000000464</v>
      </c>
      <c r="E53" s="5">
        <f ca="1">OFFSET('168p trace'!$S$56,(A53-1)*56,0)-OFFSET('168p stat'!$H$1,A53*20,0)</f>
        <v>6.8702000000030239E-2</v>
      </c>
      <c r="F53" s="5">
        <f ca="1">OFFSET('168p stat'!$H$1,A53*20,0)-OFFSET('168p stat'!$K$1,A53*20,0)</f>
        <v>19.212790999999925</v>
      </c>
      <c r="G53" s="5">
        <f ca="1">OFFSET('168p stat'!$K$1,A53*20,0)-OFFSET('168p stat'!$N$1,A53*20,0)</f>
        <v>910.42894799999999</v>
      </c>
      <c r="H53" s="5">
        <f ca="1">OFFSET('168p stat'!$N$1,A53*20,0)</f>
        <v>44.444598999999997</v>
      </c>
      <c r="I53" s="5"/>
      <c r="J53" s="5">
        <f t="shared" ca="1" si="3"/>
        <v>981.96500000000003</v>
      </c>
      <c r="K53" s="10">
        <f t="shared" ca="1" si="4"/>
        <v>0.92715010005448251</v>
      </c>
      <c r="L53">
        <f t="shared" ca="1" si="2"/>
        <v>1.1748036733629608E-2</v>
      </c>
    </row>
    <row r="54" spans="1:12" x14ac:dyDescent="0.25">
      <c r="A54">
        <v>24</v>
      </c>
      <c r="C54" t="str">
        <f ca="1">OFFSET('168p stat'!$A$1,A54*20,0)</f>
        <v>non CUDA AVX Time</v>
      </c>
      <c r="D54" s="5">
        <f ca="1">OFFSET('168p trace'!$R$56,(A54-1)*56,0)-OFFSET('168p trace'!$S$56,(A54-1)*56,0)</f>
        <v>68.047399999999925</v>
      </c>
      <c r="E54" s="5">
        <f ca="1">OFFSET('168p trace'!$S$56,(A54-1)*56,0)-OFFSET('168p stat'!$H$1,A54*20,0)</f>
        <v>6.6951999999901091E-2</v>
      </c>
      <c r="F54" s="5">
        <f ca="1">OFFSET('168p stat'!$H$1,A54*20,0)-OFFSET('168p stat'!$K$1,A54*20,0)</f>
        <v>21.127097000000049</v>
      </c>
      <c r="G54" s="5">
        <f ca="1">OFFSET('168p stat'!$K$1,A54*20,0)-OFFSET('168p stat'!$N$1,A54*20,0)</f>
        <v>985.66596600000003</v>
      </c>
      <c r="H54" s="5">
        <f ca="1">OFFSET('168p stat'!$N$1,A54*20,0)</f>
        <v>41.521385000000002</v>
      </c>
      <c r="I54" s="5"/>
      <c r="J54" s="5">
        <f t="shared" ca="1" si="3"/>
        <v>1116.4287999999999</v>
      </c>
      <c r="K54" s="10">
        <f t="shared" ca="1" si="4"/>
        <v>0.88287400504179048</v>
      </c>
      <c r="L54">
        <f t="shared" ca="1" si="2"/>
        <v>7.8603294035244232E-3</v>
      </c>
    </row>
    <row r="55" spans="1:12" x14ac:dyDescent="0.25">
      <c r="A55">
        <v>25</v>
      </c>
      <c r="C55" t="str">
        <f ca="1">OFFSET('168p stat'!$A$1,A55*20,0)</f>
        <v>non CUDA AVX</v>
      </c>
      <c r="D55" s="5">
        <f ca="1">OFFSET('168p trace'!$R$56,(A55-1)*56,0)-OFFSET('168p trace'!$S$56,(A55-1)*56,0)</f>
        <v>1043.0306</v>
      </c>
      <c r="E55" s="5">
        <f ca="1">OFFSET('168p trace'!$S$56,(A55-1)*56,0)-OFFSET('168p stat'!$H$1,A55*20,0)</f>
        <v>0</v>
      </c>
      <c r="F55" s="5">
        <f ca="1">OFFSET('168p stat'!$H$1,A55*20,0)-OFFSET('168p stat'!$K$1,A55*20,0)</f>
        <v>0</v>
      </c>
      <c r="G55" s="5">
        <f ca="1">OFFSET('168p stat'!$K$1,A55*20,0)-OFFSET('168p stat'!$N$1,A55*20,0)</f>
        <v>0</v>
      </c>
      <c r="H55" s="5">
        <f ca="1">OFFSET('168p stat'!$N$1,A55*20,0)</f>
        <v>0</v>
      </c>
      <c r="I55" s="5"/>
      <c r="J55" s="5">
        <f t="shared" ca="1" si="3"/>
        <v>1043.0306</v>
      </c>
      <c r="K55" s="10">
        <f t="shared" ca="1" si="4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OFFSET('168p stat'!$A$1,A56*20,0)</f>
        <v>non CUDA AVX non hash</v>
      </c>
      <c r="D56" s="5">
        <f ca="1">OFFSET('168p trace'!$R$56,(A56-1)*56,0)-OFFSET('168p trace'!$S$56,(A56-1)*56,0)</f>
        <v>7.4568000000001575</v>
      </c>
      <c r="E56" s="5">
        <f ca="1">OFFSET('168p trace'!$S$56,(A56-1)*56,0)-OFFSET('168p stat'!$H$1,A56*20,0)</f>
        <v>5.7675000000017462E-2</v>
      </c>
      <c r="F56" s="5">
        <f ca="1">OFFSET('168p stat'!$H$1,A56*20,0)-OFFSET('168p stat'!$K$1,A56*20,0)</f>
        <v>21.036198999999897</v>
      </c>
      <c r="G56" s="5">
        <f ca="1">OFFSET('168p stat'!$K$1,A56*20,0)-OFFSET('168p stat'!$N$1,A56*20,0)</f>
        <v>861.49488100000008</v>
      </c>
      <c r="H56" s="5">
        <f ca="1">OFFSET('168p stat'!$N$1,A56*20,0)</f>
        <v>40.939264999999999</v>
      </c>
      <c r="I56" s="5"/>
      <c r="J56" s="5">
        <f t="shared" ca="1" si="3"/>
        <v>930.98482000000013</v>
      </c>
      <c r="K56" s="10">
        <f t="shared" ca="1" si="4"/>
        <v>0.92535867663234295</v>
      </c>
      <c r="L56">
        <f t="shared" ca="1" si="2"/>
        <v>4.3730880513562611E-3</v>
      </c>
    </row>
    <row r="57" spans="1:12" x14ac:dyDescent="0.25">
      <c r="A57">
        <v>27</v>
      </c>
      <c r="C57" t="str">
        <f ca="1">OFFSET('168p stat'!$A$1,A57*20,0)</f>
        <v>non CUDA AVX_OMP Time</v>
      </c>
      <c r="D57" s="5">
        <f ca="1">OFFSET('168p trace'!$R$56,(A57-1)*56,0)-OFFSET('168p trace'!$S$56,(A57-1)*56,0)</f>
        <v>67.242780000000153</v>
      </c>
      <c r="E57" s="5">
        <f ca="1">OFFSET('168p trace'!$S$56,(A57-1)*56,0)-OFFSET('168p stat'!$H$1,A57*20,0)</f>
        <v>5.3377999999952408E-2</v>
      </c>
      <c r="F57" s="5">
        <f ca="1">OFFSET('168p stat'!$H$1,A57*20,0)-OFFSET('168p stat'!$K$1,A57*20,0)</f>
        <v>21.019770999999992</v>
      </c>
      <c r="G57" s="5">
        <f ca="1">OFFSET('168p stat'!$K$1,A57*20,0)-OFFSET('168p stat'!$N$1,A57*20,0)</f>
        <v>816.16895499999998</v>
      </c>
      <c r="H57" s="5">
        <f ca="1">OFFSET('168p stat'!$N$1,A57*20,0)</f>
        <v>40.832295999999999</v>
      </c>
      <c r="I57" s="5"/>
      <c r="J57" s="5">
        <f t="shared" ca="1" si="3"/>
        <v>945.31718000000012</v>
      </c>
      <c r="K57" s="10">
        <f t="shared" ca="1" si="4"/>
        <v>0.86338106644798296</v>
      </c>
      <c r="L57">
        <f t="shared" ca="1" si="2"/>
        <v>1.84651615612174E-3</v>
      </c>
    </row>
    <row r="58" spans="1:12" x14ac:dyDescent="0.25">
      <c r="A58">
        <v>28</v>
      </c>
      <c r="C58" t="str">
        <f ca="1">OFFSET('168p stat'!$A$1,A58*20,0)</f>
        <v>non CUDA AVX_OMP</v>
      </c>
      <c r="D58" s="5">
        <f ca="1">OFFSET('168p trace'!$R$56,(A58-1)*56,0)-OFFSET('168p trace'!$S$56,(A58-1)*56,0)</f>
        <v>1062.8907999999997</v>
      </c>
      <c r="E58" s="5">
        <f ca="1">OFFSET('168p trace'!$S$56,(A58-1)*56,0)-OFFSET('168p stat'!$H$1,A58*20,0)</f>
        <v>0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>
        <f t="shared" ca="1" si="3"/>
        <v>1062.8907999999997</v>
      </c>
      <c r="K58" s="10">
        <f t="shared" ca="1" si="4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OFFSET('168p stat'!$A$1,A59*20,0)</f>
        <v>non CUDA AVX_OMP non hash</v>
      </c>
      <c r="D59" s="5">
        <f ca="1">OFFSET('168p trace'!$R$56,(A59-1)*56,0)-OFFSET('168p trace'!$S$56,(A59-1)*56,0)</f>
        <v>7.7741000000004306</v>
      </c>
      <c r="E59" s="5">
        <f ca="1">OFFSET('168p trace'!$S$56,(A59-1)*56,0)-OFFSET('168p stat'!$H$1,A59*20,0)</f>
        <v>6.1387999999965359E-2</v>
      </c>
      <c r="F59" s="5">
        <f ca="1">OFFSET('168p stat'!$H$1,A59*20,0)-OFFSET('168p stat'!$K$1,A59*20,0)</f>
        <v>21.359189000000015</v>
      </c>
      <c r="G59" s="5">
        <f ca="1">OFFSET('168p stat'!$K$1,A59*20,0)-OFFSET('168p stat'!$N$1,A59*20,0)</f>
        <v>827.10076800000002</v>
      </c>
      <c r="H59" s="5">
        <f ca="1">OFFSET('168p stat'!$N$1,A59*20,0)</f>
        <v>41.292555</v>
      </c>
      <c r="I59" s="5"/>
      <c r="J59" s="5">
        <f t="shared" ca="1" si="3"/>
        <v>897.58800000000042</v>
      </c>
      <c r="K59" s="10">
        <f t="shared" ca="1" si="4"/>
        <v>0.92147039398922403</v>
      </c>
      <c r="L59">
        <f t="shared" ca="1" si="2"/>
        <v>5.4381911502338117E-3</v>
      </c>
    </row>
    <row r="60" spans="1:12" x14ac:dyDescent="0.25">
      <c r="A60">
        <v>30</v>
      </c>
      <c r="C60" t="str">
        <f ca="1">OFFSET('168p stat'!$A$1,A60*20,0)</f>
        <v>non CUDA transp_AVX Time</v>
      </c>
      <c r="D60" s="5">
        <f ca="1">OFFSET('168p trace'!$R$56,(A60-1)*56,0)-OFFSET('168p trace'!$S$56,(A60-1)*56,0)</f>
        <v>68.43560000000025</v>
      </c>
      <c r="E60" s="5">
        <f ca="1">OFFSET('168p trace'!$S$56,(A60-1)*56,0)-OFFSET('168p stat'!$H$1,A60*20,0)</f>
        <v>7.3566999999911786E-2</v>
      </c>
      <c r="F60" s="5">
        <f ca="1">OFFSET('168p stat'!$H$1,A60*20,0)-OFFSET('168p stat'!$K$1,A60*20,0)</f>
        <v>16.01812300000006</v>
      </c>
      <c r="G60" s="5">
        <f ca="1">OFFSET('168p stat'!$K$1,A60*20,0)-OFFSET('168p stat'!$N$1,A60*20,0)</f>
        <v>1021.3512569999999</v>
      </c>
      <c r="H60" s="5">
        <f ca="1">OFFSET('168p stat'!$N$1,A60*20,0)</f>
        <v>44.029252999999997</v>
      </c>
      <c r="I60" s="5"/>
      <c r="J60" s="5">
        <f t="shared" ref="J60:J80" ca="1" si="5">SUM(D60:H60)</f>
        <v>1149.9078000000002</v>
      </c>
      <c r="K60" s="10">
        <f t="shared" ref="K60:K80" ca="1" si="6">G60/J60</f>
        <v>0.88820273851520948</v>
      </c>
      <c r="L60">
        <f t="shared" ref="L60:L80" ca="1" si="7">$K$29*POWER(K60,2)*SQRT(G168/(POWER(G60,2)*$L$29)+J168/(POWER(J60,2)*$L$29))</f>
        <v>5.6692845085771935E-3</v>
      </c>
    </row>
    <row r="61" spans="1:12" x14ac:dyDescent="0.25">
      <c r="A61">
        <v>31</v>
      </c>
      <c r="C61" t="str">
        <f ca="1">OFFSET('168p stat'!$A$1,A61*20,0)</f>
        <v>non CUDA transp_AVX</v>
      </c>
      <c r="D61" s="5">
        <f ca="1">OFFSET('168p trace'!$R$56,(A61-1)*56,0)-OFFSET('168p trace'!$S$56,(A61-1)*56,0)</f>
        <v>1142.0775999999998</v>
      </c>
      <c r="E61" s="5">
        <f ca="1">OFFSET('168p trace'!$S$56,(A61-1)*56,0)-OFFSET('168p stat'!$H$1,A61*20,0)</f>
        <v>0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>
        <f t="shared" ca="1" si="5"/>
        <v>1142.0775999999998</v>
      </c>
      <c r="K61" s="10">
        <f t="shared" ca="1" si="6"/>
        <v>0</v>
      </c>
      <c r="L61" t="e">
        <f t="shared" ca="1" si="7"/>
        <v>#DIV/0!</v>
      </c>
    </row>
    <row r="62" spans="1:12" x14ac:dyDescent="0.25">
      <c r="A62">
        <v>32</v>
      </c>
      <c r="C62" t="str">
        <f ca="1">OFFSET('168p stat'!$A$1,A62*20,0)</f>
        <v>non CUDA transp_AVX non hash</v>
      </c>
      <c r="D62" s="5">
        <f ca="1">OFFSET('168p trace'!$R$56,(A62-1)*56,0)-OFFSET('168p trace'!$S$56,(A62-1)*56,0)</f>
        <v>7.6362200000002076</v>
      </c>
      <c r="E62" s="5">
        <f ca="1">OFFSET('168p trace'!$S$56,(A62-1)*56,0)-OFFSET('168p stat'!$H$1,A62*20,0)</f>
        <v>7.8190000000176951E-2</v>
      </c>
      <c r="F62" s="5">
        <f ca="1">OFFSET('168p stat'!$H$1,A62*20,0)-OFFSET('168p stat'!$K$1,A62*20,0)</f>
        <v>16.219617999999969</v>
      </c>
      <c r="G62" s="5">
        <f ca="1">OFFSET('168p stat'!$K$1,A62*20,0)-OFFSET('168p stat'!$N$1,A62*20,0)</f>
        <v>939.14345400000002</v>
      </c>
      <c r="H62" s="5">
        <f ca="1">OFFSET('168p stat'!$N$1,A62*20,0)</f>
        <v>44.427557999999998</v>
      </c>
      <c r="I62" s="5"/>
      <c r="J62" s="5">
        <f t="shared" ca="1" si="5"/>
        <v>1007.5050400000003</v>
      </c>
      <c r="K62" s="10">
        <f t="shared" ca="1" si="6"/>
        <v>0.9321476486112662</v>
      </c>
      <c r="L62">
        <f t="shared" ca="1" si="7"/>
        <v>9.8140931348820008E-3</v>
      </c>
    </row>
    <row r="63" spans="1:12" x14ac:dyDescent="0.25">
      <c r="A63">
        <v>33</v>
      </c>
      <c r="C63" t="str">
        <f ca="1">OFFSET('168p stat'!$A$1,A63*20,0)</f>
        <v>non CUDA transp_AVX_OMP Time</v>
      </c>
      <c r="D63" s="5">
        <f ca="1">OFFSET('168p trace'!$R$56,(A63-1)*56,0)-OFFSET('168p trace'!$S$56,(A63-1)*56,0)</f>
        <v>69.168400000000474</v>
      </c>
      <c r="E63" s="5">
        <f ca="1">OFFSET('168p trace'!$S$56,(A63-1)*56,0)-OFFSET('168p stat'!$H$1,A63*20,0)</f>
        <v>9.2329999999492429E-2</v>
      </c>
      <c r="F63" s="5">
        <f ca="1">OFFSET('168p stat'!$H$1,A63*20,0)-OFFSET('168p stat'!$K$1,A63*20,0)</f>
        <v>17.294139000000087</v>
      </c>
      <c r="G63" s="5">
        <f ca="1">OFFSET('168p stat'!$K$1,A63*20,0)-OFFSET('168p stat'!$N$1,A63*20,0)</f>
        <v>1033.8219879999999</v>
      </c>
      <c r="H63" s="5">
        <f ca="1">OFFSET('168p stat'!$N$1,A63*20,0)</f>
        <v>44.777743000000001</v>
      </c>
      <c r="I63" s="5"/>
      <c r="J63" s="5">
        <f t="shared" ca="1" si="5"/>
        <v>1165.1546000000001</v>
      </c>
      <c r="K63" s="10">
        <f t="shared" ca="1" si="6"/>
        <v>0.88728310217373718</v>
      </c>
      <c r="L63">
        <f t="shared" ca="1" si="7"/>
        <v>7.1711115880825462E-3</v>
      </c>
    </row>
    <row r="64" spans="1:12" x14ac:dyDescent="0.25">
      <c r="A64">
        <v>34</v>
      </c>
      <c r="C64" t="str">
        <f ca="1">OFFSET('168p stat'!$A$1,A64*20,0)</f>
        <v>non CUDA transp_AVX_OMP</v>
      </c>
      <c r="D64" s="5">
        <f ca="1">OFFSET('168p trace'!$R$56,(A64-1)*56,0)-OFFSET('168p trace'!$S$56,(A64-1)*56,0)</f>
        <v>1133.9402000000002</v>
      </c>
      <c r="E64" s="5">
        <f ca="1">OFFSET('168p trace'!$S$56,(A64-1)*56,0)-OFFSET('168p stat'!$H$1,A64*20,0)</f>
        <v>0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>
        <f t="shared" ca="1" si="5"/>
        <v>1133.9402000000002</v>
      </c>
      <c r="K64" s="10">
        <f t="shared" ca="1" si="6"/>
        <v>0</v>
      </c>
      <c r="L64" t="e">
        <f t="shared" ca="1" si="7"/>
        <v>#DIV/0!</v>
      </c>
    </row>
    <row r="65" spans="1:12" x14ac:dyDescent="0.25">
      <c r="A65">
        <v>35</v>
      </c>
      <c r="C65" t="str">
        <f ca="1">OFFSET('168p stat'!$A$1,A65*20,0)</f>
        <v>non CUDA transp_AVX_OMP non hash</v>
      </c>
      <c r="D65" s="5">
        <f ca="1">OFFSET('168p trace'!$R$56,(A65-1)*56,0)-OFFSET('168p trace'!$S$56,(A65-1)*56,0)</f>
        <v>7.4291400000000749</v>
      </c>
      <c r="E65" s="5">
        <f ca="1">OFFSET('168p trace'!$S$56,(A65-1)*56,0)-OFFSET('168p stat'!$H$1,A65*20,0)</f>
        <v>5.419099999971877E-2</v>
      </c>
      <c r="F65" s="5">
        <f ca="1">OFFSET('168p stat'!$H$1,A65*20,0)-OFFSET('168p stat'!$K$1,A65*20,0)</f>
        <v>15.437931000000049</v>
      </c>
      <c r="G65" s="5">
        <f ca="1">OFFSET('168p stat'!$K$1,A65*20,0)-OFFSET('168p stat'!$N$1,A65*20,0)</f>
        <v>929.8365389999999</v>
      </c>
      <c r="H65" s="5">
        <f ca="1">OFFSET('168p stat'!$N$1,A65*20,0)</f>
        <v>42.948059000000001</v>
      </c>
      <c r="I65" s="5"/>
      <c r="J65" s="5">
        <f t="shared" ca="1" si="5"/>
        <v>995.7058599999998</v>
      </c>
      <c r="K65" s="10">
        <f t="shared" ca="1" si="6"/>
        <v>0.93384660706928058</v>
      </c>
      <c r="L65">
        <f t="shared" ca="1" si="7"/>
        <v>4.714877674116145E-3</v>
      </c>
    </row>
    <row r="66" spans="1:12" x14ac:dyDescent="0.25">
      <c r="A66">
        <v>36</v>
      </c>
      <c r="C66">
        <f ca="1">OFFSET('168p stat'!$A$1,A66*20,0)</f>
        <v>0</v>
      </c>
      <c r="D66" s="5" t="e">
        <f ca="1">OFFSET('168p trace'!$R$56,(A66-1)*56,0)-OFFSET('168p trace'!$S$56,(A66-1)*56,0)</f>
        <v>#DIV/0!</v>
      </c>
      <c r="E66" s="5" t="e">
        <f ca="1">OFFSET('168p trace'!$S$56,(A66-1)*56,0)-OFFSET('168p stat'!$H$1,A66*20,0)</f>
        <v>#DIV/0!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 t="e">
        <f t="shared" ca="1" si="5"/>
        <v>#DIV/0!</v>
      </c>
      <c r="K66" s="10" t="e">
        <f t="shared" ca="1" si="6"/>
        <v>#DIV/0!</v>
      </c>
      <c r="L66" t="e">
        <f t="shared" ca="1" si="7"/>
        <v>#DIV/0!</v>
      </c>
    </row>
    <row r="67" spans="1:12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5"/>
        <v>#DIV/0!</v>
      </c>
      <c r="K67" s="10" t="e">
        <f t="shared" ca="1" si="6"/>
        <v>#DIV/0!</v>
      </c>
      <c r="L67" t="e">
        <f t="shared" ca="1" si="7"/>
        <v>#DIV/0!</v>
      </c>
    </row>
    <row r="68" spans="1:12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5"/>
        <v>#DIV/0!</v>
      </c>
      <c r="K68" s="10" t="e">
        <f t="shared" ca="1" si="6"/>
        <v>#DIV/0!</v>
      </c>
      <c r="L68" t="e">
        <f t="shared" ca="1" si="7"/>
        <v>#DIV/0!</v>
      </c>
    </row>
    <row r="69" spans="1:12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5"/>
        <v>#DIV/0!</v>
      </c>
      <c r="K69" s="10" t="e">
        <f t="shared" ca="1" si="6"/>
        <v>#DIV/0!</v>
      </c>
      <c r="L69" t="e">
        <f t="shared" ca="1" si="7"/>
        <v>#DIV/0!</v>
      </c>
    </row>
    <row r="70" spans="1:12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5"/>
        <v>#DIV/0!</v>
      </c>
      <c r="K70" s="10" t="e">
        <f t="shared" ca="1" si="6"/>
        <v>#DIV/0!</v>
      </c>
      <c r="L70" t="e">
        <f t="shared" ca="1" si="7"/>
        <v>#DIV/0!</v>
      </c>
    </row>
    <row r="71" spans="1:12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5"/>
        <v>#DIV/0!</v>
      </c>
      <c r="K71" s="10" t="e">
        <f t="shared" ca="1" si="6"/>
        <v>#DIV/0!</v>
      </c>
      <c r="L71" t="e">
        <f t="shared" ca="1" si="7"/>
        <v>#DIV/0!</v>
      </c>
    </row>
    <row r="72" spans="1:12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5"/>
        <v>#DIV/0!</v>
      </c>
      <c r="K72" s="10" t="e">
        <f t="shared" ca="1" si="6"/>
        <v>#DIV/0!</v>
      </c>
      <c r="L72" t="e">
        <f t="shared" ca="1" si="7"/>
        <v>#DIV/0!</v>
      </c>
    </row>
    <row r="73" spans="1:12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5"/>
        <v>#DIV/0!</v>
      </c>
      <c r="K73" s="10" t="e">
        <f t="shared" ca="1" si="6"/>
        <v>#DIV/0!</v>
      </c>
      <c r="L73" t="e">
        <f t="shared" ca="1" si="7"/>
        <v>#DIV/0!</v>
      </c>
    </row>
    <row r="74" spans="1:12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5"/>
        <v>#DIV/0!</v>
      </c>
      <c r="K74" s="10" t="e">
        <f t="shared" ca="1" si="6"/>
        <v>#DIV/0!</v>
      </c>
      <c r="L74" t="e">
        <f t="shared" ca="1" si="7"/>
        <v>#DIV/0!</v>
      </c>
    </row>
    <row r="75" spans="1:12" x14ac:dyDescent="0.25">
      <c r="A75">
        <v>45</v>
      </c>
      <c r="C75">
        <f ca="1">OFFSET('168p stat'!$A$1,A75*20,0)</f>
        <v>0</v>
      </c>
      <c r="D75" s="5" t="e">
        <f ca="1">OFFSET('168p trace'!$R$56,(A75-1)*56,0)-OFFSET('168p trace'!$S$56,(A75-1)*56,0)</f>
        <v>#DIV/0!</v>
      </c>
      <c r="E75" s="5" t="e">
        <f ca="1">OFFSET('168p trace'!$S$56,(A75-1)*56,0)-OFFSET('168p stat'!$H$1,A75*20,0)</f>
        <v>#DIV/0!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 t="e">
        <f t="shared" ca="1" si="5"/>
        <v>#DIV/0!</v>
      </c>
      <c r="K75" s="10" t="e">
        <f t="shared" ca="1" si="6"/>
        <v>#DIV/0!</v>
      </c>
      <c r="L75" t="e">
        <f t="shared" ca="1" si="7"/>
        <v>#DIV/0!</v>
      </c>
    </row>
    <row r="76" spans="1:12" x14ac:dyDescent="0.25">
      <c r="A76">
        <v>46</v>
      </c>
      <c r="C76">
        <f ca="1">OFFSET('168p stat'!$A$1,A76*20,0)</f>
        <v>0</v>
      </c>
      <c r="D76" s="5" t="e">
        <f ca="1">OFFSET('168p trace'!$R$56,(A76-1)*56,0)-OFFSET('168p trace'!$S$56,(A76-1)*56,0)</f>
        <v>#DIV/0!</v>
      </c>
      <c r="E76" s="5" t="e">
        <f ca="1">OFFSET('168p trace'!$S$56,(A76-1)*56,0)-OFFSET('168p stat'!$H$1,A76*20,0)</f>
        <v>#DIV/0!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 t="e">
        <f t="shared" ca="1" si="5"/>
        <v>#DIV/0!</v>
      </c>
      <c r="K76" s="10" t="e">
        <f t="shared" ca="1" si="6"/>
        <v>#DIV/0!</v>
      </c>
      <c r="L76" t="e">
        <f t="shared" ca="1" si="7"/>
        <v>#DIV/0!</v>
      </c>
    </row>
    <row r="77" spans="1:12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5"/>
        <v>0</v>
      </c>
      <c r="K77" s="10" t="e">
        <f t="shared" ca="1" si="6"/>
        <v>#DIV/0!</v>
      </c>
      <c r="L77" t="e">
        <f t="shared" ca="1" si="7"/>
        <v>#DIV/0!</v>
      </c>
    </row>
    <row r="78" spans="1:12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5"/>
        <v>0</v>
      </c>
      <c r="K78" s="10" t="e">
        <f t="shared" ca="1" si="6"/>
        <v>#DIV/0!</v>
      </c>
      <c r="L78" t="e">
        <f t="shared" ca="1" si="7"/>
        <v>#DIV/0!</v>
      </c>
    </row>
    <row r="79" spans="1:12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5"/>
        <v>0</v>
      </c>
      <c r="K79" s="10" t="e">
        <f t="shared" ca="1" si="6"/>
        <v>#DIV/0!</v>
      </c>
      <c r="L79" t="e">
        <f t="shared" ca="1" si="7"/>
        <v>#DIV/0!</v>
      </c>
    </row>
    <row r="80" spans="1:12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5"/>
        <v>0</v>
      </c>
      <c r="K80" s="10" t="e">
        <f t="shared" ca="1" si="6"/>
        <v>#DIV/0!</v>
      </c>
      <c r="L80" t="e">
        <f t="shared" ca="1" si="7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1148.4721999999999</v>
      </c>
      <c r="E85" s="5">
        <f ca="1">OFFSET('168p trace'!$S$56,(A85-1)*56,0)</f>
        <v>1133.8452</v>
      </c>
      <c r="F85" s="5">
        <f ca="1">OFFSET('168p stat'!$H$1,A85*20,0)</f>
        <v>1100.8872019999999</v>
      </c>
      <c r="G85" s="5">
        <f ca="1">OFFSET('168p stat'!$K$1,A85*20,0)</f>
        <v>676.55626099999995</v>
      </c>
      <c r="H85" s="5">
        <f ca="1">OFFSET('168p stat'!$N$1,A85*20,0)</f>
        <v>377.28550200000001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1179.8932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1009.2911200000001</v>
      </c>
      <c r="E87" s="5">
        <f ca="1">OFFSET('168p trace'!$S$56,(A87-1)*56,0)</f>
        <v>1000.8985199999997</v>
      </c>
      <c r="F87" s="5">
        <f ca="1">OFFSET('168p stat'!$H$1,A87*20,0)</f>
        <v>974.03591900000004</v>
      </c>
      <c r="G87" s="5">
        <f ca="1">OFFSET('168p stat'!$K$1,A87*20,0)</f>
        <v>549.27646400000003</v>
      </c>
      <c r="H87" s="5">
        <f ca="1">OFFSET('168p stat'!$N$1,A87*20,0)</f>
        <v>389.79731800000002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1920.4657999999993</v>
      </c>
      <c r="E88" s="5">
        <f ca="1">OFFSET('168p trace'!$S$56,(A88-1)*56,0)</f>
        <v>1905.9054000000001</v>
      </c>
      <c r="F88" s="5">
        <f ca="1">OFFSET('168p stat'!$H$1,A88*20,0)</f>
        <v>1862.86428</v>
      </c>
      <c r="G88" s="5">
        <f ca="1">OFFSET('168p stat'!$K$1,A88*20,0)</f>
        <v>1487.116685</v>
      </c>
      <c r="H88" s="5">
        <f ca="1">OFFSET('168p stat'!$N$1,A88*20,0)</f>
        <v>454.14288399999998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1965.4384000000002</v>
      </c>
      <c r="E89" s="5">
        <f ca="1">OFFSET('168p trace'!$S$56,(A89-1)*56,0)</f>
        <v>1951.0403999999999</v>
      </c>
      <c r="F89" s="5">
        <f ca="1">OFFSET('168p stat'!$H$1,A89*20,0)</f>
        <v>1917.7292649999999</v>
      </c>
      <c r="G89" s="5">
        <f ca="1">OFFSET('168p stat'!$K$1,A89*20,0)</f>
        <v>1496.315081</v>
      </c>
      <c r="H89" s="5">
        <f ca="1">OFFSET('168p stat'!$N$1,A89*20,0)</f>
        <v>463.80978399999998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1865.4497999999994</v>
      </c>
      <c r="E90" s="5">
        <f ca="1">OFFSET('168p trace'!$S$56,(A90-1)*56,0)</f>
        <v>1850.9473999999996</v>
      </c>
      <c r="F90" s="5">
        <f ca="1">OFFSET('168p stat'!$H$1,A90*20,0)</f>
        <v>1803.3755349999999</v>
      </c>
      <c r="G90" s="5">
        <f ca="1">OFFSET('168p stat'!$K$1,A90*20,0)</f>
        <v>1426.2672749999999</v>
      </c>
      <c r="H90" s="5">
        <f ca="1">OFFSET('168p stat'!$N$1,A90*20,0)</f>
        <v>453.994573</v>
      </c>
    </row>
    <row r="91" spans="1:8" x14ac:dyDescent="0.25">
      <c r="A91">
        <v>7</v>
      </c>
      <c r="C91" t="str">
        <f ca="1">OFFSET('168p stat'!$A$1,A91*20,0)</f>
        <v>CUDA ant add CPU12</v>
      </c>
      <c r="D91" s="5">
        <f ca="1">OFFSET('168p trace'!$R$56,(A91-1)*56,0)</f>
        <v>1938.4623999999999</v>
      </c>
      <c r="E91" s="5">
        <f ca="1">OFFSET('168p trace'!$S$56,(A91-1)*56,0)</f>
        <v>1882.0869999999995</v>
      </c>
      <c r="F91" s="5">
        <f ca="1">OFFSET('168p stat'!$H$1,A91*20,0)</f>
        <v>1876.584775</v>
      </c>
      <c r="G91" s="5">
        <f ca="1">OFFSET('168p stat'!$K$1,A91*20,0)</f>
        <v>1455.209128</v>
      </c>
      <c r="H91" s="5">
        <f ca="1">OFFSET('168p stat'!$N$1,A91*20,0)</f>
        <v>466.99286899999998</v>
      </c>
    </row>
    <row r="92" spans="1:8" x14ac:dyDescent="0.25">
      <c r="A92">
        <v>8</v>
      </c>
      <c r="C92" t="str">
        <f ca="1">OFFSET('168p stat'!$A$1,A92*20,0)</f>
        <v>CUDA opt</v>
      </c>
      <c r="D92" s="5">
        <f ca="1">OFFSET('168p trace'!$R$56,(A92-1)*56,0)</f>
        <v>1192.6830000000002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8" x14ac:dyDescent="0.25">
      <c r="A93">
        <v>9</v>
      </c>
      <c r="C93" t="str">
        <f ca="1">OFFSET('168p stat'!$A$1,A93*20,0)</f>
        <v>CUDA opt Time</v>
      </c>
      <c r="D93" s="5">
        <f ca="1">OFFSET('168p trace'!$R$56,(A93-1)*56,0)</f>
        <v>1186.4891999999998</v>
      </c>
      <c r="E93" s="5">
        <f ca="1">OFFSET('168p trace'!$S$56,(A93-1)*56,0)</f>
        <v>1171.5778</v>
      </c>
      <c r="F93" s="5">
        <f ca="1">OFFSET('168p stat'!$H$1,A93*20,0)</f>
        <v>1127.520937</v>
      </c>
      <c r="G93" s="5">
        <f ca="1">OFFSET('168p stat'!$K$1,A93*20,0)</f>
        <v>301.84419200000002</v>
      </c>
      <c r="H93" s="5">
        <f ca="1">OFFSET('168p stat'!$N$1,A93*20,0)</f>
        <v>0</v>
      </c>
    </row>
    <row r="94" spans="1:8" x14ac:dyDescent="0.25">
      <c r="A94">
        <v>10</v>
      </c>
      <c r="C94" t="str">
        <f ca="1">OFFSET('168p stat'!$A$1,A94*20,0)</f>
        <v>CUDA opt non hash</v>
      </c>
      <c r="D94" s="5">
        <f ca="1">OFFSET('168p trace'!$R$56,(A94-1)*56,0)</f>
        <v>983.2059800000003</v>
      </c>
      <c r="E94" s="5">
        <f ca="1">OFFSET('168p trace'!$S$56,(A94-1)*56,0)</f>
        <v>974.79</v>
      </c>
      <c r="F94" s="5">
        <f ca="1">OFFSET('168p stat'!$H$1,A94*20,0)</f>
        <v>940.47718099999997</v>
      </c>
      <c r="G94" s="5">
        <f ca="1">OFFSET('168p stat'!$K$1,A94*20,0)</f>
        <v>108.54717100000001</v>
      </c>
      <c r="H94" s="5">
        <f ca="1">OFFSET('168p stat'!$N$1,A94*20,0)</f>
        <v>0</v>
      </c>
    </row>
    <row r="95" spans="1:8" x14ac:dyDescent="0.25">
      <c r="A95">
        <v>11</v>
      </c>
      <c r="C95" t="str">
        <f ca="1">OFFSET('168p stat'!$A$1,A95*20,0)</f>
        <v>CUDA opt ant</v>
      </c>
      <c r="D95" s="5">
        <f ca="1">OFFSET('168p trace'!$R$56,(A95-1)*56,0)</f>
        <v>1941.5975999999996</v>
      </c>
      <c r="E95" s="5">
        <f ca="1">OFFSET('168p trace'!$S$56,(A95-1)*56,0)</f>
        <v>1925.3410000000003</v>
      </c>
      <c r="F95" s="5">
        <f ca="1">OFFSET('168p stat'!$H$1,A95*20,0)</f>
        <v>1879.443311</v>
      </c>
      <c r="G95" s="5">
        <f ca="1">OFFSET('168p stat'!$K$1,A95*20,0)</f>
        <v>1040.2690279999999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ant non hash</v>
      </c>
      <c r="D96" s="5">
        <f ca="1">OFFSET('168p trace'!$R$56,(A96-1)*56,0)</f>
        <v>1885.4815999999998</v>
      </c>
      <c r="E96" s="5">
        <f ca="1">OFFSET('168p trace'!$S$56,(A96-1)*56,0)</f>
        <v>1870.5050000000001</v>
      </c>
      <c r="F96" s="5">
        <f ca="1">OFFSET('168p stat'!$H$1,A96*20,0)</f>
        <v>1819.7572190000001</v>
      </c>
      <c r="G96" s="5">
        <f ca="1">OFFSET('168p stat'!$K$1,A96*20,0)</f>
        <v>979.28645500000005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ant par</v>
      </c>
      <c r="D97" s="5">
        <f ca="1">OFFSET('168p trace'!$R$56,(A97-1)*56,0)</f>
        <v>1979.3362000000002</v>
      </c>
      <c r="E97" s="5">
        <f ca="1">OFFSET('168p trace'!$S$56,(A97-1)*56,0)</f>
        <v>1964.5523999999998</v>
      </c>
      <c r="F97" s="5">
        <f ca="1">OFFSET('168p stat'!$H$1,A97*20,0)</f>
        <v>1929.3325930000001</v>
      </c>
      <c r="G97" s="5">
        <f ca="1">OFFSET('168p stat'!$K$1,A97*20,0)</f>
        <v>1039.46759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non CUDA Time</v>
      </c>
      <c r="D98" s="5">
        <f ca="1">OFFSET('168p trace'!$R$56,(A98-1)*56,0)</f>
        <v>1089.4798000000001</v>
      </c>
      <c r="E98" s="5">
        <f ca="1">OFFSET('168p trace'!$S$56,(A98-1)*56,0)</f>
        <v>1019.9844200000003</v>
      </c>
      <c r="F98" s="5">
        <f ca="1">OFFSET('168p stat'!$H$1,A98*20,0)</f>
        <v>1019.899854</v>
      </c>
      <c r="G98" s="5">
        <f ca="1">OFFSET('168p stat'!$K$1,A98*20,0)</f>
        <v>1002.033062</v>
      </c>
      <c r="H98" s="5">
        <f ca="1">OFFSET('168p stat'!$N$1,A98*20,0)</f>
        <v>41.974497999999997</v>
      </c>
    </row>
    <row r="99" spans="1:8" x14ac:dyDescent="0.25">
      <c r="A99">
        <v>15</v>
      </c>
      <c r="C99" t="str">
        <f ca="1">OFFSET('168p stat'!$A$1,A99*20,0)</f>
        <v>non CUDA</v>
      </c>
      <c r="D99" s="5">
        <f ca="1">OFFSET('168p trace'!$R$56,(A99-1)*56,0)</f>
        <v>1005.6368400000001</v>
      </c>
      <c r="E99" s="5">
        <f ca="1">OFFSET('168p trace'!$S$56,(A99-1)*56,0)</f>
        <v>0</v>
      </c>
      <c r="F99" s="5">
        <f ca="1">OFFSET('168p stat'!$H$1,A99*20,0)</f>
        <v>0</v>
      </c>
      <c r="G99" s="5">
        <f ca="1">OFFSET('168p stat'!$K$1,A99*20,0)</f>
        <v>0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non CUDA non hash</v>
      </c>
      <c r="D100" s="5">
        <f ca="1">OFFSET('168p trace'!$R$56,(A100-1)*56,0)</f>
        <v>905.18661999999995</v>
      </c>
      <c r="E100" s="5">
        <f ca="1">OFFSET('168p trace'!$S$56,(A100-1)*56,0)</f>
        <v>897.66705999999988</v>
      </c>
      <c r="F100" s="5">
        <f ca="1">OFFSET('168p stat'!$H$1,A100*20,0)</f>
        <v>897.58771400000001</v>
      </c>
      <c r="G100" s="5">
        <f ca="1">OFFSET('168p stat'!$K$1,A100*20,0)</f>
        <v>879.76232700000003</v>
      </c>
      <c r="H100" s="5">
        <f ca="1">OFFSET('168p stat'!$N$1,A100*20,0)</f>
        <v>41.936332999999998</v>
      </c>
    </row>
    <row r="101" spans="1:8" x14ac:dyDescent="0.25">
      <c r="A101">
        <v>17</v>
      </c>
      <c r="C101" t="str">
        <f ca="1">OFFSET('168p stat'!$A$1,A101*20,0)</f>
        <v>Classic ACO</v>
      </c>
      <c r="D101" s="5">
        <f ca="1">OFFSET('168p trace'!$R$56,(A101-1)*56,0)</f>
        <v>26563.936000000005</v>
      </c>
      <c r="E101" s="5">
        <f ca="1">OFFSET('168p trace'!$S$56,(A101-1)*56,0)</f>
        <v>21907.942000000003</v>
      </c>
      <c r="F101" s="5">
        <f ca="1">OFFSET('168p stat'!$H$1,A101*20,0)</f>
        <v>21859.805547</v>
      </c>
      <c r="G101" s="5">
        <f ca="1">OFFSET('168p stat'!$K$1,A101*20,0)</f>
        <v>21819.761562</v>
      </c>
      <c r="H101" s="5">
        <f ca="1">OFFSET('168p stat'!$N$1,A101*20,0)</f>
        <v>139.72155799999999</v>
      </c>
    </row>
    <row r="102" spans="1:8" x14ac:dyDescent="0.25">
      <c r="A102">
        <v>18</v>
      </c>
      <c r="C102" t="str">
        <f ca="1">OFFSET('168p stat'!$A$1,A102*20,0)</f>
        <v>Classic ACO non hash</v>
      </c>
      <c r="D102" s="5">
        <f ca="1">OFFSET('168p trace'!$R$56,(A102-1)*56,0)</f>
        <v>21465.833999999999</v>
      </c>
      <c r="E102" s="5">
        <f ca="1">OFFSET('168p trace'!$S$56,(A102-1)*56,0)</f>
        <v>21456.379999999994</v>
      </c>
      <c r="F102" s="5">
        <f ca="1">OFFSET('168p stat'!$H$1,A102*20,0)</f>
        <v>21411.916523</v>
      </c>
      <c r="G102" s="5">
        <f ca="1">OFFSET('168p stat'!$K$1,A102*20,0)</f>
        <v>21372.201172000001</v>
      </c>
      <c r="H102" s="5">
        <f ca="1">OFFSET('168p stat'!$N$1,A102*20,0)</f>
        <v>139.144293</v>
      </c>
    </row>
    <row r="103" spans="1:8" x14ac:dyDescent="0.25">
      <c r="A103">
        <v>19</v>
      </c>
      <c r="C103" t="str">
        <f ca="1">OFFSET('168p stat'!$A$1,A103*20,0)</f>
        <v>omp</v>
      </c>
      <c r="D103" s="5">
        <f ca="1">OFFSET('168p trace'!$R$56,(A103-1)*56,0)</f>
        <v>989.78707999999983</v>
      </c>
      <c r="E103" s="5">
        <f ca="1">OFFSET('168p trace'!$S$56,(A103-1)*56,0)</f>
        <v>921.35105999999996</v>
      </c>
      <c r="F103" s="5">
        <f ca="1">OFFSET('168p stat'!$H$1,A103*20,0)</f>
        <v>921.29252399999996</v>
      </c>
      <c r="G103" s="5">
        <f ca="1">OFFSET('168p stat'!$K$1,A103*20,0)</f>
        <v>903.94337299999995</v>
      </c>
      <c r="H103" s="5">
        <f ca="1">OFFSET('168p stat'!$N$1,A103*20,0)</f>
        <v>41.028607000000001</v>
      </c>
    </row>
    <row r="104" spans="1:8" x14ac:dyDescent="0.25">
      <c r="A104">
        <v>20</v>
      </c>
      <c r="C104" t="str">
        <f ca="1">OFFSET('168p stat'!$A$1,A104*20,0)</f>
        <v>omp non hash</v>
      </c>
      <c r="D104" s="5">
        <f ca="1">OFFSET('168p trace'!$R$56,(A104-1)*56,0)</f>
        <v>844.32186000000002</v>
      </c>
      <c r="E104" s="5">
        <f ca="1">OFFSET('168p trace'!$S$56,(A104-1)*56,0)</f>
        <v>836.8395999999999</v>
      </c>
      <c r="F104" s="5">
        <f ca="1">OFFSET('168p stat'!$H$1,A104*20,0)</f>
        <v>836.78894700000001</v>
      </c>
      <c r="G104" s="5">
        <f ca="1">OFFSET('168p stat'!$K$1,A104*20,0)</f>
        <v>819.49834099999998</v>
      </c>
      <c r="H104" s="5">
        <f ca="1">OFFSET('168p stat'!$N$1,A104*20,0)</f>
        <v>40.893833000000001</v>
      </c>
    </row>
    <row r="105" spans="1:8" x14ac:dyDescent="0.25">
      <c r="A105">
        <v>21</v>
      </c>
      <c r="C105" t="str">
        <f ca="1">OFFSET('168p stat'!$A$1,A105*20,0)</f>
        <v>non CUDA transp Time</v>
      </c>
      <c r="D105" s="5">
        <f ca="1">OFFSET('168p trace'!$R$56,(A105-1)*56,0)</f>
        <v>1117.2621999999999</v>
      </c>
      <c r="E105" s="5">
        <f ca="1">OFFSET('168p trace'!$S$56,(A105-1)*56,0)</f>
        <v>1048.018</v>
      </c>
      <c r="F105" s="5">
        <f ca="1">OFFSET('168p stat'!$H$1,A105*20,0)</f>
        <v>1047.9475950000001</v>
      </c>
      <c r="G105" s="5">
        <f ca="1">OFFSET('168p stat'!$K$1,A105*20,0)</f>
        <v>1028.7429790000001</v>
      </c>
      <c r="H105" s="5">
        <f ca="1">OFFSET('168p stat'!$N$1,A105*20,0)</f>
        <v>44.059811000000003</v>
      </c>
    </row>
    <row r="106" spans="1:8" x14ac:dyDescent="0.25">
      <c r="A106">
        <v>22</v>
      </c>
      <c r="C106" t="str">
        <f ca="1">OFFSET('168p stat'!$A$1,A106*20,0)</f>
        <v>non CUDA transp</v>
      </c>
      <c r="D106" s="5">
        <f ca="1">OFFSET('168p trace'!$R$56,(A106-1)*56,0)</f>
        <v>1085.6173999999999</v>
      </c>
      <c r="E106" s="5">
        <f ca="1">OFFSET('168p trace'!$S$56,(A106-1)*56,0)</f>
        <v>0</v>
      </c>
      <c r="F106" s="5">
        <f ca="1">OFFSET('168p stat'!$H$1,A106*20,0)</f>
        <v>0</v>
      </c>
      <c r="G106" s="5">
        <f ca="1">OFFSET('168p stat'!$K$1,A106*20,0)</f>
        <v>0</v>
      </c>
      <c r="H106" s="5">
        <f ca="1">OFFSET('168p stat'!$N$1,A106*20,0)</f>
        <v>0</v>
      </c>
    </row>
    <row r="107" spans="1:8" x14ac:dyDescent="0.25">
      <c r="A107">
        <v>23</v>
      </c>
      <c r="C107" t="str">
        <f ca="1">OFFSET('168p stat'!$A$1,A107*20,0)</f>
        <v>non CUDA transp non hash</v>
      </c>
      <c r="D107" s="5">
        <f ca="1">OFFSET('168p trace'!$R$56,(A107-1)*56,0)</f>
        <v>981.96500000000003</v>
      </c>
      <c r="E107" s="5">
        <f ca="1">OFFSET('168p trace'!$S$56,(A107-1)*56,0)</f>
        <v>974.15503999999999</v>
      </c>
      <c r="F107" s="5">
        <f ca="1">OFFSET('168p stat'!$H$1,A107*20,0)</f>
        <v>974.08633799999996</v>
      </c>
      <c r="G107" s="5">
        <f ca="1">OFFSET('168p stat'!$K$1,A107*20,0)</f>
        <v>954.87354700000003</v>
      </c>
      <c r="H107" s="5">
        <f ca="1">OFFSET('168p stat'!$N$1,A107*20,0)</f>
        <v>44.444598999999997</v>
      </c>
    </row>
    <row r="108" spans="1:8" x14ac:dyDescent="0.25">
      <c r="A108">
        <v>24</v>
      </c>
      <c r="C108" t="str">
        <f ca="1">OFFSET('168p stat'!$A$1,A108*20,0)</f>
        <v>non CUDA AVX Time</v>
      </c>
      <c r="D108" s="5">
        <f ca="1">OFFSET('168p trace'!$R$56,(A108-1)*56,0)</f>
        <v>1116.4287999999999</v>
      </c>
      <c r="E108" s="5">
        <f ca="1">OFFSET('168p trace'!$S$56,(A108-1)*56,0)</f>
        <v>1048.3814</v>
      </c>
      <c r="F108" s="5">
        <f ca="1">OFFSET('168p stat'!$H$1,A108*20,0)</f>
        <v>1048.3144480000001</v>
      </c>
      <c r="G108" s="5">
        <f ca="1">OFFSET('168p stat'!$K$1,A108*20,0)</f>
        <v>1027.187351</v>
      </c>
      <c r="H108" s="5">
        <f ca="1">OFFSET('168p stat'!$N$1,A108*20,0)</f>
        <v>41.521385000000002</v>
      </c>
    </row>
    <row r="109" spans="1:8" x14ac:dyDescent="0.25">
      <c r="A109">
        <v>25</v>
      </c>
      <c r="C109" t="str">
        <f ca="1">OFFSET('168p stat'!$A$1,A109*20,0)</f>
        <v>non CUDA AVX</v>
      </c>
      <c r="D109" s="5">
        <f ca="1">OFFSET('168p trace'!$R$56,(A109-1)*56,0)</f>
        <v>1043.0306</v>
      </c>
      <c r="E109" s="5">
        <f ca="1">OFFSET('168p trace'!$S$56,(A109-1)*56,0)</f>
        <v>0</v>
      </c>
      <c r="F109" s="5">
        <f ca="1">OFFSET('168p stat'!$H$1,A109*20,0)</f>
        <v>0</v>
      </c>
      <c r="G109" s="5">
        <f ca="1">OFFSET('168p stat'!$K$1,A109*20,0)</f>
        <v>0</v>
      </c>
      <c r="H109" s="5">
        <f ca="1">OFFSET('168p stat'!$N$1,A109*20,0)</f>
        <v>0</v>
      </c>
    </row>
    <row r="110" spans="1:8" x14ac:dyDescent="0.25">
      <c r="A110">
        <v>26</v>
      </c>
      <c r="C110" t="str">
        <f ca="1">OFFSET('168p stat'!$A$1,A110*20,0)</f>
        <v>non CUDA AVX non hash</v>
      </c>
      <c r="D110" s="5">
        <f ca="1">OFFSET('168p trace'!$R$56,(A110-1)*56,0)</f>
        <v>930.98482000000013</v>
      </c>
      <c r="E110" s="5">
        <f ca="1">OFFSET('168p trace'!$S$56,(A110-1)*56,0)</f>
        <v>923.52801999999997</v>
      </c>
      <c r="F110" s="5">
        <f ca="1">OFFSET('168p stat'!$H$1,A110*20,0)</f>
        <v>923.47034499999995</v>
      </c>
      <c r="G110" s="5">
        <f ca="1">OFFSET('168p stat'!$K$1,A110*20,0)</f>
        <v>902.43414600000006</v>
      </c>
      <c r="H110" s="5">
        <f ca="1">OFFSET('168p stat'!$N$1,A110*20,0)</f>
        <v>40.939264999999999</v>
      </c>
    </row>
    <row r="111" spans="1:8" x14ac:dyDescent="0.25">
      <c r="A111">
        <v>27</v>
      </c>
      <c r="C111" t="str">
        <f ca="1">OFFSET('168p stat'!$A$1,A111*20,0)</f>
        <v>non CUDA AVX_OMP Time</v>
      </c>
      <c r="D111" s="5">
        <f ca="1">OFFSET('168p trace'!$R$56,(A111-1)*56,0)</f>
        <v>945.31718000000012</v>
      </c>
      <c r="E111" s="5">
        <f ca="1">OFFSET('168p trace'!$S$56,(A111-1)*56,0)</f>
        <v>878.07439999999997</v>
      </c>
      <c r="F111" s="5">
        <f ca="1">OFFSET('168p stat'!$H$1,A111*20,0)</f>
        <v>878.02102200000002</v>
      </c>
      <c r="G111" s="5">
        <f ca="1">OFFSET('168p stat'!$K$1,A111*20,0)</f>
        <v>857.00125100000002</v>
      </c>
      <c r="H111" s="5">
        <f ca="1">OFFSET('168p stat'!$N$1,A111*20,0)</f>
        <v>40.832295999999999</v>
      </c>
    </row>
    <row r="112" spans="1:8" x14ac:dyDescent="0.25">
      <c r="A112">
        <v>28</v>
      </c>
      <c r="C112" t="str">
        <f ca="1">OFFSET('168p stat'!$A$1,A112*20,0)</f>
        <v>non CUDA AVX_OMP</v>
      </c>
      <c r="D112" s="5">
        <f ca="1">OFFSET('168p trace'!$R$56,(A112-1)*56,0)</f>
        <v>1062.8907999999997</v>
      </c>
      <c r="E112" s="5">
        <f ca="1">OFFSET('168p trace'!$S$56,(A112-1)*56,0)</f>
        <v>0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 t="str">
        <f ca="1">OFFSET('168p stat'!$A$1,A113*20,0)</f>
        <v>non CUDA AVX_OMP non hash</v>
      </c>
      <c r="D113" s="5">
        <f ca="1">OFFSET('168p trace'!$R$56,(A113-1)*56,0)</f>
        <v>897.58800000000042</v>
      </c>
      <c r="E113" s="5">
        <f ca="1">OFFSET('168p trace'!$S$56,(A113-1)*56,0)</f>
        <v>889.81389999999999</v>
      </c>
      <c r="F113" s="5">
        <f ca="1">OFFSET('168p stat'!$H$1,A113*20,0)</f>
        <v>889.75251200000002</v>
      </c>
      <c r="G113" s="5">
        <f ca="1">OFFSET('168p stat'!$K$1,A113*20,0)</f>
        <v>868.39332300000001</v>
      </c>
      <c r="H113" s="5">
        <f ca="1">OFFSET('168p stat'!$N$1,A113*20,0)</f>
        <v>41.292555</v>
      </c>
    </row>
    <row r="114" spans="1:8" x14ac:dyDescent="0.25">
      <c r="A114">
        <v>30</v>
      </c>
      <c r="C114" t="str">
        <f ca="1">OFFSET('168p stat'!$A$1,A114*20,0)</f>
        <v>non CUDA transp_AVX Time</v>
      </c>
      <c r="D114" s="5">
        <f ca="1">OFFSET('168p trace'!$R$56,(A114-1)*56,0)</f>
        <v>1149.9078000000002</v>
      </c>
      <c r="E114" s="5">
        <f ca="1">OFFSET('168p trace'!$S$56,(A114-1)*56,0)</f>
        <v>1081.4721999999999</v>
      </c>
      <c r="F114" s="5">
        <f ca="1">OFFSET('168p stat'!$H$1,A114*20,0)</f>
        <v>1081.398633</v>
      </c>
      <c r="G114" s="5">
        <f ca="1">OFFSET('168p stat'!$K$1,A114*20,0)</f>
        <v>1065.38051</v>
      </c>
      <c r="H114" s="5">
        <f ca="1">OFFSET('168p stat'!$N$1,A114*20,0)</f>
        <v>44.029252999999997</v>
      </c>
    </row>
    <row r="115" spans="1:8" x14ac:dyDescent="0.25">
      <c r="A115">
        <v>31</v>
      </c>
      <c r="C115" t="str">
        <f ca="1">OFFSET('168p stat'!$A$1,A115*20,0)</f>
        <v>non CUDA transp_AVX</v>
      </c>
      <c r="D115" s="5">
        <f ca="1">OFFSET('168p trace'!$R$56,(A115-1)*56,0)</f>
        <v>1142.0775999999998</v>
      </c>
      <c r="E115" s="5">
        <f ca="1">OFFSET('168p trace'!$S$56,(A115-1)*56,0)</f>
        <v>0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 t="str">
        <f ca="1">OFFSET('168p stat'!$A$1,A116*20,0)</f>
        <v>non CUDA transp_AVX non hash</v>
      </c>
      <c r="D116" s="5">
        <f ca="1">OFFSET('168p trace'!$R$56,(A116-1)*56,0)</f>
        <v>1007.5050400000003</v>
      </c>
      <c r="E116" s="5">
        <f ca="1">OFFSET('168p trace'!$S$56,(A116-1)*56,0)</f>
        <v>999.86882000000014</v>
      </c>
      <c r="F116" s="5">
        <f ca="1">OFFSET('168p stat'!$H$1,A116*20,0)</f>
        <v>999.79062999999996</v>
      </c>
      <c r="G116" s="5">
        <f ca="1">OFFSET('168p stat'!$K$1,A116*20,0)</f>
        <v>983.571012</v>
      </c>
      <c r="H116" s="5">
        <f ca="1">OFFSET('168p stat'!$N$1,A116*20,0)</f>
        <v>44.427557999999998</v>
      </c>
    </row>
    <row r="117" spans="1:8" x14ac:dyDescent="0.25">
      <c r="A117">
        <v>33</v>
      </c>
      <c r="C117" t="str">
        <f ca="1">OFFSET('168p stat'!$A$1,A117*20,0)</f>
        <v>non CUDA transp_AVX_OMP Time</v>
      </c>
      <c r="D117" s="5">
        <f ca="1">OFFSET('168p trace'!$R$56,(A117-1)*56,0)</f>
        <v>1165.1546000000001</v>
      </c>
      <c r="E117" s="5">
        <f ca="1">OFFSET('168p trace'!$S$56,(A117-1)*56,0)</f>
        <v>1095.9861999999996</v>
      </c>
      <c r="F117" s="5">
        <f ca="1">OFFSET('168p stat'!$H$1,A117*20,0)</f>
        <v>1095.8938700000001</v>
      </c>
      <c r="G117" s="5">
        <f ca="1">OFFSET('168p stat'!$K$1,A117*20,0)</f>
        <v>1078.599731</v>
      </c>
      <c r="H117" s="5">
        <f ca="1">OFFSET('168p stat'!$N$1,A117*20,0)</f>
        <v>44.777743000000001</v>
      </c>
    </row>
    <row r="118" spans="1:8" x14ac:dyDescent="0.25">
      <c r="A118">
        <v>34</v>
      </c>
      <c r="C118" t="str">
        <f ca="1">OFFSET('168p stat'!$A$1,A118*20,0)</f>
        <v>non CUDA transp_AVX_OMP</v>
      </c>
      <c r="D118" s="5">
        <f ca="1">OFFSET('168p trace'!$R$56,(A118-1)*56,0)</f>
        <v>1133.9402000000002</v>
      </c>
      <c r="E118" s="5">
        <f ca="1">OFFSET('168p trace'!$S$56,(A118-1)*56,0)</f>
        <v>0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 t="str">
        <f ca="1">OFFSET('168p stat'!$A$1,A119*20,0)</f>
        <v>non CUDA transp_AVX_OMP non hash</v>
      </c>
      <c r="D119" s="5">
        <f ca="1">OFFSET('168p trace'!$R$56,(A119-1)*56,0)</f>
        <v>995.7058599999998</v>
      </c>
      <c r="E119" s="5">
        <f ca="1">OFFSET('168p trace'!$S$56,(A119-1)*56,0)</f>
        <v>988.27671999999973</v>
      </c>
      <c r="F119" s="5">
        <f ca="1">OFFSET('168p stat'!$H$1,A119*20,0)</f>
        <v>988.22252900000001</v>
      </c>
      <c r="G119" s="5">
        <f ca="1">OFFSET('168p stat'!$K$1,A119*20,0)</f>
        <v>972.78459799999996</v>
      </c>
      <c r="H119" s="5">
        <f ca="1">OFFSET('168p stat'!$N$1,A119*20,0)</f>
        <v>42.948059000000001</v>
      </c>
    </row>
    <row r="120" spans="1:8" x14ac:dyDescent="0.25">
      <c r="A120">
        <v>36</v>
      </c>
      <c r="C120">
        <f ca="1">OFFSET('168p stat'!$A$1,A120*20,0)</f>
        <v>0</v>
      </c>
      <c r="D120" s="5" t="e">
        <f ca="1">OFFSET('168p trace'!$R$56,(A120-1)*56,0)</f>
        <v>#DIV/0!</v>
      </c>
      <c r="E120" s="5" t="e">
        <f ca="1">OFFSET('168p trace'!$S$56,(A120-1)*56,0)</f>
        <v>#DIV/0!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 t="e">
        <f ca="1">OFFSET('168p trace'!$R$56,(A129-1)*56,0)</f>
        <v>#DIV/0!</v>
      </c>
      <c r="E129" s="5" t="e">
        <f ca="1">OFFSET('168p trace'!$S$56,(A129-1)*56,0)</f>
        <v>#DIV/0!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 t="e">
        <f ca="1">OFFSET('168p trace'!$R$56,(A130-1)*56,0)</f>
        <v>#DIV/0!</v>
      </c>
      <c r="E130" s="5" t="e">
        <f ca="1">OFFSET('168p trace'!$S$56,(A130-1)*56,0)</f>
        <v>#DIV/0!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199.74856115999989</v>
      </c>
      <c r="E139" s="5">
        <f ca="1">OFFSET('168p trace'!$V$56,(A31-1)*56,0)</f>
        <v>197.98987696000023</v>
      </c>
      <c r="F139" s="5">
        <f ca="1">OFFSET('168p stat'!$H$1,A139*20,1)</f>
        <v>19.714115</v>
      </c>
      <c r="G139" s="5">
        <f ca="1">OFFSET('168p stat'!$K$1,A139*20,1)</f>
        <v>3.4862760000000002</v>
      </c>
      <c r="H139" s="5">
        <f ca="1">OFFSET('168p stat'!$N$1,A139*20,1)</f>
        <v>0.933477</v>
      </c>
      <c r="J139" s="5">
        <f ca="1">SUM(D139:H139)</f>
        <v>421.87230612000008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61.09745776000009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67" ca="1" si="8">SUM(D140:H140)</f>
        <v>61.09745776000009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16.305028665599963</v>
      </c>
      <c r="E141" s="5">
        <f ca="1">OFFSET('168p trace'!$V$56,(A33-1)*56,0)</f>
        <v>17.007774369600007</v>
      </c>
      <c r="F141" s="5">
        <f ca="1">OFFSET('168p stat'!$H$1,A141*20,1)</f>
        <v>66.613755999999995</v>
      </c>
      <c r="G141" s="5">
        <f ca="1">OFFSET('168p stat'!$K$1,A141*20,1)</f>
        <v>94.837642000000002</v>
      </c>
      <c r="H141" s="5">
        <f ca="1">OFFSET('168p stat'!$N$1,A141*20,1)</f>
        <v>3.1519999999999999E-3</v>
      </c>
      <c r="J141" s="5">
        <f t="shared" ca="1" si="8"/>
        <v>194.76735303519996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99.494768359999654</v>
      </c>
      <c r="E142" s="5">
        <f ca="1">OFFSET('168p trace'!$V$56,(A34-1)*56,0)</f>
        <v>102.04191283999965</v>
      </c>
      <c r="F142" s="5">
        <f ca="1">OFFSET('168p stat'!$H$1,A142*20,1)</f>
        <v>8.8822980000000005</v>
      </c>
      <c r="G142" s="5">
        <f ca="1">OFFSET('168p stat'!$K$1,A142*20,1)</f>
        <v>3.5720000000000002E-2</v>
      </c>
      <c r="H142" s="5">
        <f ca="1">OFFSET('168p stat'!$N$1,A142*20,1)</f>
        <v>2.3029999999999999E-3</v>
      </c>
      <c r="J142" s="5">
        <f t="shared" ca="1" si="8"/>
        <v>210.45700219999929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14.818925440000035</v>
      </c>
      <c r="E143" s="5">
        <f ca="1">OFFSET('168p trace'!$V$56,(A35-1)*56,0)</f>
        <v>13.943175840000043</v>
      </c>
      <c r="F143" s="5">
        <f ca="1">OFFSET('168p stat'!$H$1,A143*20,1)</f>
        <v>0.81408700000000001</v>
      </c>
      <c r="G143" s="5">
        <f ca="1">OFFSET('168p stat'!$K$1,A143*20,1)</f>
        <v>1.5287E-2</v>
      </c>
      <c r="H143" s="5">
        <f ca="1">OFFSET('168p stat'!$N$1,A143*20,1)</f>
        <v>1.469E-3</v>
      </c>
      <c r="J143" s="5">
        <f t="shared" ca="1" si="8"/>
        <v>29.592944280000079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26.788609960000031</v>
      </c>
      <c r="E144" s="5">
        <f ca="1">OFFSET('168p trace'!$V$56,(A36-1)*56,0)</f>
        <v>26.752883240000095</v>
      </c>
      <c r="F144" s="5">
        <f ca="1">OFFSET('168p stat'!$H$1,A144*20,1)</f>
        <v>1.969851</v>
      </c>
      <c r="G144" s="5">
        <f ca="1">OFFSET('168p stat'!$K$1,A144*20,1)</f>
        <v>2.1308000000000001E-2</v>
      </c>
      <c r="H144" s="5">
        <f ca="1">OFFSET('168p stat'!$N$1,A144*20,1)</f>
        <v>1.0859999999999999E-3</v>
      </c>
      <c r="J144" s="5">
        <f t="shared" ca="1" si="8"/>
        <v>55.533738200000123</v>
      </c>
    </row>
    <row r="145" spans="1:10" x14ac:dyDescent="0.25">
      <c r="A145">
        <v>7</v>
      </c>
      <c r="C145" t="str">
        <f ca="1">OFFSET('168p stat'!$A$1,A145*20,0)</f>
        <v>CUDA ant add CPU12</v>
      </c>
      <c r="D145" s="5">
        <f ca="1">OFFSET('168p trace'!$U$56,(A37-1)*56,0)</f>
        <v>393.66443824000055</v>
      </c>
      <c r="E145" s="5">
        <f ca="1">OFFSET('168p trace'!$V$56,(A37-1)*56,0)</f>
        <v>132.93434499999981</v>
      </c>
      <c r="F145" s="5">
        <f ca="1">OFFSET('168p stat'!$H$1,A145*20,1)</f>
        <v>129.26021700000001</v>
      </c>
      <c r="G145" s="5">
        <f ca="1">OFFSET('168p stat'!$K$1,A145*20,1)</f>
        <v>127.28093</v>
      </c>
      <c r="H145" s="5">
        <f ca="1">OFFSET('168p stat'!$N$1,A145*20,1)</f>
        <v>3.5523400000000001</v>
      </c>
      <c r="J145" s="5">
        <f t="shared" ca="1" si="8"/>
        <v>786.69227024000031</v>
      </c>
    </row>
    <row r="146" spans="1:10" x14ac:dyDescent="0.25">
      <c r="A146">
        <v>8</v>
      </c>
      <c r="C146" t="str">
        <f ca="1">OFFSET('168p stat'!$A$1,A146*20,0)</f>
        <v>CUDA opt</v>
      </c>
      <c r="D146" s="5">
        <f ca="1">OFFSET('168p trace'!$U$56,(A38-1)*56,0)</f>
        <v>56.525517000000093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8"/>
        <v>56.525517000000093</v>
      </c>
    </row>
    <row r="147" spans="1:10" x14ac:dyDescent="0.25">
      <c r="A147">
        <v>9</v>
      </c>
      <c r="C147" t="str">
        <f ca="1">OFFSET('168p stat'!$A$1,A147*20,0)</f>
        <v>CUDA opt Time</v>
      </c>
      <c r="D147" s="5">
        <f ca="1">OFFSET('168p trace'!$U$56,(A39-1)*56,0)</f>
        <v>16.771799360000003</v>
      </c>
      <c r="E147" s="5">
        <f ca="1">OFFSET('168p trace'!$V$56,(A39-1)*56,0)</f>
        <v>17.469641160000005</v>
      </c>
      <c r="F147" s="5">
        <f ca="1">OFFSET('168p stat'!$H$1,A147*20,1)</f>
        <v>1.679073</v>
      </c>
      <c r="G147" s="5">
        <f ca="1">OFFSET('168p stat'!$K$1,A147*20,1)</f>
        <v>9.6120000000000008E-3</v>
      </c>
      <c r="H147" s="5">
        <f ca="1">OFFSET('168p stat'!$N$1,A147*20,1)</f>
        <v>0</v>
      </c>
      <c r="J147" s="5">
        <f t="shared" ca="1" si="8"/>
        <v>35.930125520000011</v>
      </c>
    </row>
    <row r="148" spans="1:10" x14ac:dyDescent="0.25">
      <c r="A148">
        <v>10</v>
      </c>
      <c r="C148" t="str">
        <f ca="1">OFFSET('168p stat'!$A$1,A148*20,0)</f>
        <v>CUDA opt non hash</v>
      </c>
      <c r="D148" s="5">
        <f ca="1">OFFSET('168p trace'!$U$56,(A40-1)*56,0)</f>
        <v>78.563339019600051</v>
      </c>
      <c r="E148" s="5">
        <f ca="1">OFFSET('168p trace'!$V$56,(A40-1)*56,0)</f>
        <v>77.02160343999995</v>
      </c>
      <c r="F148" s="5">
        <f ca="1">OFFSET('168p stat'!$H$1,A148*20,1)</f>
        <v>2.2999779999999999</v>
      </c>
      <c r="G148" s="5">
        <f ca="1">OFFSET('168p stat'!$K$1,A148*20,1)</f>
        <v>5.8110000000000002E-3</v>
      </c>
      <c r="H148" s="5">
        <f ca="1">OFFSET('168p stat'!$N$1,A148*20,1)</f>
        <v>0</v>
      </c>
      <c r="J148" s="5">
        <f t="shared" ca="1" si="8"/>
        <v>157.8907314596</v>
      </c>
    </row>
    <row r="149" spans="1:10" x14ac:dyDescent="0.25">
      <c r="A149">
        <v>11</v>
      </c>
      <c r="C149" t="str">
        <f ca="1">OFFSET('168p stat'!$A$1,A149*20,0)</f>
        <v>CUDA opt ant</v>
      </c>
      <c r="D149" s="5">
        <f ca="1">OFFSET('168p trace'!$U$56,(A41-1)*56,0)</f>
        <v>34.025302240000002</v>
      </c>
      <c r="E149" s="5">
        <f ca="1">OFFSET('168p trace'!$V$56,(A41-1)*56,0)</f>
        <v>30.334220999999921</v>
      </c>
      <c r="F149" s="5">
        <f ca="1">OFFSET('168p stat'!$H$1,A149*20,1)</f>
        <v>1.851253</v>
      </c>
      <c r="G149" s="5">
        <f ca="1">OFFSET('168p stat'!$K$1,A149*20,1)</f>
        <v>2.9707999999999998E-2</v>
      </c>
      <c r="H149" s="5">
        <f ca="1">OFFSET('168p stat'!$N$1,A149*20,1)</f>
        <v>0</v>
      </c>
      <c r="J149" s="5">
        <f t="shared" ca="1" si="8"/>
        <v>66.24048423999993</v>
      </c>
    </row>
    <row r="150" spans="1:10" x14ac:dyDescent="0.25">
      <c r="A150">
        <v>12</v>
      </c>
      <c r="C150" t="str">
        <f ca="1">OFFSET('168p stat'!$A$1,A150*20,0)</f>
        <v>CUDA opt ant non hash</v>
      </c>
      <c r="D150" s="5">
        <f ca="1">OFFSET('168p trace'!$U$56,(A42-1)*56,0)</f>
        <v>15.302497440000041</v>
      </c>
      <c r="E150" s="5">
        <f ca="1">OFFSET('168p trace'!$V$56,(A42-1)*56,0)</f>
        <v>15.295925000000059</v>
      </c>
      <c r="F150" s="5">
        <f ca="1">OFFSET('168p stat'!$H$1,A150*20,1)</f>
        <v>1.172015</v>
      </c>
      <c r="G150" s="5">
        <f ca="1">OFFSET('168p stat'!$K$1,A150*20,1)</f>
        <v>3.9583E-2</v>
      </c>
      <c r="H150" s="5">
        <f ca="1">OFFSET('168p stat'!$N$1,A150*20,1)</f>
        <v>0</v>
      </c>
      <c r="J150" s="5">
        <f t="shared" ca="1" si="8"/>
        <v>31.810020440000102</v>
      </c>
    </row>
    <row r="151" spans="1:10" x14ac:dyDescent="0.25">
      <c r="A151">
        <v>13</v>
      </c>
      <c r="C151" t="str">
        <f ca="1">OFFSET('168p stat'!$A$1,A151*20,0)</f>
        <v>CUDA opt ant par</v>
      </c>
      <c r="D151" s="5">
        <f ca="1">OFFSET('168p trace'!$U$56,(A43-1)*56,0)</f>
        <v>50.514947559999776</v>
      </c>
      <c r="E151" s="5">
        <f ca="1">OFFSET('168p trace'!$V$56,(A43-1)*56,0)</f>
        <v>47.899942239999802</v>
      </c>
      <c r="F151" s="5">
        <f ca="1">OFFSET('168p stat'!$H$1,A151*20,1)</f>
        <v>1.709095</v>
      </c>
      <c r="G151" s="5">
        <f ca="1">OFFSET('168p stat'!$K$1,A151*20,1)</f>
        <v>1.4369999999999999E-3</v>
      </c>
      <c r="H151" s="5">
        <f ca="1">OFFSET('168p stat'!$N$1,A151*20,1)</f>
        <v>0</v>
      </c>
      <c r="J151" s="5">
        <f t="shared" ca="1" si="8"/>
        <v>100.12542179999957</v>
      </c>
    </row>
    <row r="152" spans="1:10" x14ac:dyDescent="0.25">
      <c r="A152">
        <v>14</v>
      </c>
      <c r="C152" t="str">
        <f ca="1">OFFSET('168p stat'!$A$1,A152*20,0)</f>
        <v>non CUDA Time</v>
      </c>
      <c r="D152" s="5">
        <f ca="1">OFFSET('168p trace'!$U$56,(A44-1)*56,0)</f>
        <v>588.15153796000038</v>
      </c>
      <c r="E152" s="5">
        <f ca="1">OFFSET('168p trace'!$V$56,(A44-1)*56,0)</f>
        <v>544.68620252360017</v>
      </c>
      <c r="F152" s="5">
        <f ca="1">OFFSET('168p stat'!$H$1,A152*20,1)</f>
        <v>544.24100599999997</v>
      </c>
      <c r="G152" s="5">
        <f ca="1">OFFSET('168p stat'!$K$1,A152*20,1)</f>
        <v>530.87989000000005</v>
      </c>
      <c r="H152" s="5">
        <f ca="1">OFFSET('168p stat'!$N$1,A152*20,1)</f>
        <v>0.58402200000000004</v>
      </c>
      <c r="J152" s="5">
        <f t="shared" ca="1" si="8"/>
        <v>2208.5426584836005</v>
      </c>
    </row>
    <row r="153" spans="1:10" x14ac:dyDescent="0.25">
      <c r="A153">
        <v>15</v>
      </c>
      <c r="C153" t="str">
        <f ca="1">OFFSET('168p stat'!$A$1,A153*20,0)</f>
        <v>non CUDA</v>
      </c>
      <c r="D153" s="5">
        <f ca="1">OFFSET('168p trace'!$U$56,(A45-1)*56,0)</f>
        <v>236.81430169440011</v>
      </c>
      <c r="E153" s="5">
        <f ca="1">OFFSET('168p trace'!$V$56,(A45-1)*56,0)</f>
        <v>0</v>
      </c>
      <c r="F153" s="5">
        <f ca="1">OFFSET('168p stat'!$H$1,A153*20,1)</f>
        <v>0</v>
      </c>
      <c r="G153" s="5">
        <f ca="1">OFFSET('168p stat'!$K$1,A153*20,1)</f>
        <v>0</v>
      </c>
      <c r="H153" s="5">
        <f ca="1">OFFSET('168p stat'!$N$1,A153*20,1)</f>
        <v>0</v>
      </c>
      <c r="J153" s="5">
        <f t="shared" ca="1" si="8"/>
        <v>236.81430169440011</v>
      </c>
    </row>
    <row r="154" spans="1:10" x14ac:dyDescent="0.25">
      <c r="A154">
        <v>16</v>
      </c>
      <c r="C154" t="str">
        <f ca="1">OFFSET('168p stat'!$A$1,A154*20,0)</f>
        <v>non CUDA non hash</v>
      </c>
      <c r="D154" s="5">
        <f ca="1">OFFSET('168p trace'!$U$56,(A46-1)*56,0)</f>
        <v>332.85439091559999</v>
      </c>
      <c r="E154" s="5">
        <f ca="1">OFFSET('168p trace'!$V$56,(A46-1)*56,0)</f>
        <v>329.28963909639998</v>
      </c>
      <c r="F154" s="5">
        <f ca="1">OFFSET('168p stat'!$H$1,A154*20,1)</f>
        <v>328.97952500000002</v>
      </c>
      <c r="G154" s="5">
        <f ca="1">OFFSET('168p stat'!$K$1,A154*20,1)</f>
        <v>319.04500000000002</v>
      </c>
      <c r="H154" s="5">
        <f ca="1">OFFSET('168p stat'!$N$1,A154*20,1)</f>
        <v>0.725186</v>
      </c>
      <c r="J154" s="5">
        <f t="shared" ca="1" si="8"/>
        <v>1310.893741012</v>
      </c>
    </row>
    <row r="155" spans="1:10" x14ac:dyDescent="0.25">
      <c r="A155">
        <v>17</v>
      </c>
      <c r="C155" t="str">
        <f ca="1">OFFSET('168p stat'!$A$1,A155*20,0)</f>
        <v>Classic ACO</v>
      </c>
      <c r="D155" s="5">
        <f ca="1">OFFSET('168p trace'!$U$56,(A47-1)*56,0)</f>
        <v>1853049.0355040003</v>
      </c>
      <c r="E155" s="5">
        <f ca="1">OFFSET('168p trace'!$V$56,(A47-1)*56,0)</f>
        <v>1311912.3792359994</v>
      </c>
      <c r="F155" s="5">
        <f ca="1">OFFSET('168p stat'!$H$1,A155*20,1)</f>
        <v>1305776.6528710001</v>
      </c>
      <c r="G155" s="5">
        <f ca="1">OFFSET('168p stat'!$K$1,A155*20,1)</f>
        <v>1302319.621397</v>
      </c>
      <c r="H155" s="5">
        <f ca="1">OFFSET('168p stat'!$N$1,A155*20,1)</f>
        <v>89.496346000000003</v>
      </c>
      <c r="J155" s="5">
        <f t="shared" ca="1" si="8"/>
        <v>5773147.185353999</v>
      </c>
    </row>
    <row r="156" spans="1:10" x14ac:dyDescent="0.25">
      <c r="A156">
        <v>18</v>
      </c>
      <c r="C156" t="str">
        <f ca="1">OFFSET('168p stat'!$A$1,A156*20,0)</f>
        <v>Classic ACO non hash</v>
      </c>
      <c r="D156" s="5">
        <f ca="1">OFFSET('168p trace'!$U$56,(A48-1)*56,0)</f>
        <v>131106.02784399994</v>
      </c>
      <c r="E156" s="5">
        <f ca="1">OFFSET('168p trace'!$V$56,(A48-1)*56,0)</f>
        <v>131055.82680000014</v>
      </c>
      <c r="F156" s="5">
        <f ca="1">OFFSET('168p stat'!$H$1,A156*20,1)</f>
        <v>130098.541296</v>
      </c>
      <c r="G156" s="5">
        <f ca="1">OFFSET('168p stat'!$K$1,A156*20,1)</f>
        <v>129646.203304</v>
      </c>
      <c r="H156" s="5">
        <f ca="1">OFFSET('168p stat'!$N$1,A156*20,1)</f>
        <v>8.1854990000000001</v>
      </c>
      <c r="J156" s="5">
        <f t="shared" ca="1" si="8"/>
        <v>521914.78474300005</v>
      </c>
    </row>
    <row r="157" spans="1:10" x14ac:dyDescent="0.25">
      <c r="A157">
        <v>19</v>
      </c>
      <c r="C157" t="str">
        <f ca="1">OFFSET('168p stat'!$A$1,A157*20,0)</f>
        <v>omp</v>
      </c>
      <c r="D157" s="5">
        <f ca="1">OFFSET('168p trace'!$U$56,(A49-1)*56,0)</f>
        <v>83.35006639359986</v>
      </c>
      <c r="E157" s="5">
        <f ca="1">OFFSET('168p trace'!$V$56,(A49-1)*56,0)</f>
        <v>71.832428456399938</v>
      </c>
      <c r="F157" s="5">
        <f ca="1">OFFSET('168p stat'!$H$1,A157*20,1)</f>
        <v>71.795713000000006</v>
      </c>
      <c r="G157" s="5">
        <f ca="1">OFFSET('168p stat'!$K$1,A157*20,1)</f>
        <v>70.336146999999997</v>
      </c>
      <c r="H157" s="5">
        <f ca="1">OFFSET('168p stat'!$N$1,A157*20,1)</f>
        <v>0.16972799999999999</v>
      </c>
      <c r="J157" s="5">
        <f t="shared" ca="1" si="8"/>
        <v>297.48408284999982</v>
      </c>
    </row>
    <row r="158" spans="1:10" x14ac:dyDescent="0.25">
      <c r="A158">
        <v>20</v>
      </c>
      <c r="C158" t="str">
        <f ca="1">OFFSET('168p stat'!$A$1,A158*20,0)</f>
        <v>omp non hash</v>
      </c>
      <c r="D158" s="5">
        <f ca="1">OFFSET('168p trace'!$U$56,(A50-1)*56,0)</f>
        <v>18.32121656040005</v>
      </c>
      <c r="E158" s="5">
        <f ca="1">OFFSET('168p trace'!$V$56,(A50-1)*56,0)</f>
        <v>18.028978560000059</v>
      </c>
      <c r="F158" s="5">
        <f ca="1">OFFSET('168p stat'!$H$1,A158*20,1)</f>
        <v>17.998441</v>
      </c>
      <c r="G158" s="5">
        <f ca="1">OFFSET('168p stat'!$K$1,A158*20,1)</f>
        <v>17.577793</v>
      </c>
      <c r="H158" s="5">
        <f ca="1">OFFSET('168p stat'!$N$1,A158*20,1)</f>
        <v>0.15185999999999999</v>
      </c>
      <c r="J158" s="5">
        <f t="shared" ca="1" si="8"/>
        <v>72.078289120400115</v>
      </c>
    </row>
    <row r="159" spans="1:10" x14ac:dyDescent="0.25">
      <c r="A159">
        <v>21</v>
      </c>
      <c r="C159" t="str">
        <f ca="1">OFFSET('168p stat'!$A$1,A159*20,0)</f>
        <v>non CUDA transp Time</v>
      </c>
      <c r="D159" s="5">
        <f ca="1">OFFSET('168p trace'!$U$56,(A51-1)*56,0)</f>
        <v>810.4299651599996</v>
      </c>
      <c r="E159" s="5">
        <f ca="1">OFFSET('168p trace'!$V$56,(A51-1)*56,0)</f>
        <v>702.637968</v>
      </c>
      <c r="F159" s="5">
        <f ca="1">OFFSET('168p stat'!$H$1,A159*20,1)</f>
        <v>701.88037499999996</v>
      </c>
      <c r="G159" s="5">
        <f ca="1">OFFSET('168p stat'!$K$1,A159*20,1)</f>
        <v>662.21375699999999</v>
      </c>
      <c r="H159" s="5">
        <f ca="1">OFFSET('168p stat'!$N$1,A159*20,1)</f>
        <v>1.6240300000000001</v>
      </c>
      <c r="J159" s="5">
        <f t="shared" ca="1" si="8"/>
        <v>2878.7860951599991</v>
      </c>
    </row>
    <row r="160" spans="1:10" x14ac:dyDescent="0.25">
      <c r="A160">
        <v>22</v>
      </c>
      <c r="C160" t="str">
        <f ca="1">OFFSET('168p stat'!$A$1,A160*20,0)</f>
        <v>non CUDA transp</v>
      </c>
      <c r="D160" s="5">
        <f ca="1">OFFSET('168p trace'!$U$56,(A52-1)*56,0)</f>
        <v>107.93870724000038</v>
      </c>
      <c r="E160" s="5">
        <f ca="1">OFFSET('168p trace'!$V$56,(A52-1)*56,0)</f>
        <v>0</v>
      </c>
      <c r="F160" s="5">
        <f ca="1">OFFSET('168p stat'!$H$1,A160*20,1)</f>
        <v>0</v>
      </c>
      <c r="G160" s="5">
        <f ca="1">OFFSET('168p stat'!$K$1,A160*20,1)</f>
        <v>0</v>
      </c>
      <c r="H160" s="5">
        <f ca="1">OFFSET('168p stat'!$N$1,A160*20,1)</f>
        <v>0</v>
      </c>
      <c r="J160" s="5">
        <f t="shared" ca="1" si="8"/>
        <v>107.93870724000038</v>
      </c>
    </row>
    <row r="161" spans="1:10" x14ac:dyDescent="0.25">
      <c r="A161">
        <v>23</v>
      </c>
      <c r="C161" t="str">
        <f ca="1">OFFSET('168p stat'!$A$1,A161*20,0)</f>
        <v>non CUDA transp non hash</v>
      </c>
      <c r="D161" s="5">
        <f ca="1">OFFSET('168p trace'!$U$56,(A53-1)*56,0)</f>
        <v>475.67127499999953</v>
      </c>
      <c r="E161" s="5">
        <f ca="1">OFFSET('168p trace'!$V$56,(A53-1)*56,0)</f>
        <v>466.01249511840018</v>
      </c>
      <c r="F161" s="5">
        <f ca="1">OFFSET('168p stat'!$H$1,A161*20,1)</f>
        <v>465.32769500000001</v>
      </c>
      <c r="G161" s="5">
        <f ca="1">OFFSET('168p stat'!$K$1,A161*20,1)</f>
        <v>432.49913400000003</v>
      </c>
      <c r="H161" s="5">
        <f ca="1">OFFSET('168p stat'!$N$1,A161*20,1)</f>
        <v>1.4760219999999999</v>
      </c>
      <c r="J161" s="5">
        <f t="shared" ca="1" si="8"/>
        <v>1840.9866211183996</v>
      </c>
    </row>
    <row r="162" spans="1:10" x14ac:dyDescent="0.25">
      <c r="A162">
        <v>24</v>
      </c>
      <c r="C162" t="str">
        <f ca="1">OFFSET('168p stat'!$A$1,A162*20,0)</f>
        <v>non CUDA AVX Time</v>
      </c>
      <c r="D162" s="5">
        <f ca="1">OFFSET('168p trace'!$U$56,(A54-1)*56,0)</f>
        <v>357.21509056000053</v>
      </c>
      <c r="E162" s="5">
        <f ca="1">OFFSET('168p trace'!$V$56,(A54-1)*56,0)</f>
        <v>309.37276803999993</v>
      </c>
      <c r="F162" s="5">
        <f ca="1">OFFSET('168p stat'!$H$1,A162*20,1)</f>
        <v>308.91781600000002</v>
      </c>
      <c r="G162" s="5">
        <f ca="1">OFFSET('168p stat'!$K$1,A162*20,1)</f>
        <v>294.756395</v>
      </c>
      <c r="H162" s="5">
        <f ca="1">OFFSET('168p stat'!$N$1,A162*20,1)</f>
        <v>1.2922610000000001</v>
      </c>
      <c r="J162" s="5">
        <f t="shared" ca="1" si="8"/>
        <v>1271.5543306000004</v>
      </c>
    </row>
    <row r="163" spans="1:10" x14ac:dyDescent="0.25">
      <c r="A163">
        <v>25</v>
      </c>
      <c r="C163" t="str">
        <f ca="1">OFFSET('168p stat'!$A$1,A163*20,0)</f>
        <v>non CUDA AVX</v>
      </c>
      <c r="D163" s="5">
        <f ca="1">OFFSET('168p trace'!$U$56,(A55-1)*56,0)</f>
        <v>145.77959364</v>
      </c>
      <c r="E163" s="5">
        <f ca="1">OFFSET('168p trace'!$V$56,(A55-1)*56,0)</f>
        <v>0</v>
      </c>
      <c r="F163" s="5">
        <f ca="1">OFFSET('168p stat'!$H$1,A163*20,1)</f>
        <v>0</v>
      </c>
      <c r="G163" s="5">
        <f ca="1">OFFSET('168p stat'!$K$1,A163*20,1)</f>
        <v>0</v>
      </c>
      <c r="H163" s="5">
        <f ca="1">OFFSET('168p stat'!$N$1,A163*20,1)</f>
        <v>0</v>
      </c>
      <c r="J163" s="5">
        <f t="shared" ca="1" si="8"/>
        <v>145.77959364</v>
      </c>
    </row>
    <row r="164" spans="1:10" x14ac:dyDescent="0.25">
      <c r="A164">
        <v>26</v>
      </c>
      <c r="C164" t="str">
        <f ca="1">OFFSET('168p stat'!$A$1,A164*20,0)</f>
        <v>non CUDA AVX non hash</v>
      </c>
      <c r="D164" s="5">
        <f ca="1">OFFSET('168p trace'!$U$56,(A56-1)*56,0)</f>
        <v>56.666125987600026</v>
      </c>
      <c r="E164" s="5">
        <f ca="1">OFFSET('168p trace'!$V$56,(A56-1)*56,0)</f>
        <v>56.586850019600035</v>
      </c>
      <c r="F164" s="5">
        <f ca="1">OFFSET('168p stat'!$H$1,A164*20,1)</f>
        <v>56.561638000000002</v>
      </c>
      <c r="G164" s="5">
        <f ca="1">OFFSET('168p stat'!$K$1,A164*20,1)</f>
        <v>57.269365999999998</v>
      </c>
      <c r="H164" s="5">
        <f ca="1">OFFSET('168p stat'!$N$1,A164*20,1)</f>
        <v>0.25979000000000002</v>
      </c>
      <c r="J164" s="5">
        <f t="shared" ca="1" si="8"/>
        <v>227.34377000720008</v>
      </c>
    </row>
    <row r="165" spans="1:10" x14ac:dyDescent="0.25">
      <c r="A165">
        <v>27</v>
      </c>
      <c r="C165" t="str">
        <f ca="1">OFFSET('168p stat'!$A$1,A165*20,0)</f>
        <v>non CUDA AVX_OMP Time</v>
      </c>
      <c r="D165" s="5">
        <f ca="1">OFFSET('168p trace'!$U$56,(A57-1)*56,0)</f>
        <v>16.305662107599957</v>
      </c>
      <c r="E165" s="5">
        <f ca="1">OFFSET('168p trace'!$V$56,(A57-1)*56,0)</f>
        <v>12.620757440000027</v>
      </c>
      <c r="F165" s="5">
        <f ca="1">OFFSET('168p stat'!$H$1,A165*20,1)</f>
        <v>12.610552</v>
      </c>
      <c r="G165" s="5">
        <f ca="1">OFFSET('168p stat'!$K$1,A165*20,1)</f>
        <v>12.69509</v>
      </c>
      <c r="H165" s="5">
        <f ca="1">OFFSET('168p stat'!$N$1,A165*20,1)</f>
        <v>0.106224</v>
      </c>
      <c r="J165" s="5">
        <f t="shared" ca="1" si="8"/>
        <v>54.33828554759998</v>
      </c>
    </row>
    <row r="166" spans="1:10" x14ac:dyDescent="0.25">
      <c r="A166">
        <v>28</v>
      </c>
      <c r="C166" t="str">
        <f ca="1">OFFSET('168p stat'!$A$1,A166*20,0)</f>
        <v>non CUDA AVX_OMP</v>
      </c>
      <c r="D166" s="5">
        <f ca="1">OFFSET('168p trace'!$U$56,(A58-1)*56,0)</f>
        <v>805.07761135999988</v>
      </c>
      <c r="E166" s="5">
        <f ca="1">OFFSET('168p trace'!$V$56,(A58-1)*56,0)</f>
        <v>0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>
        <f t="shared" ca="1" si="8"/>
        <v>805.07761135999988</v>
      </c>
    </row>
    <row r="167" spans="1:10" x14ac:dyDescent="0.25">
      <c r="A167">
        <v>29</v>
      </c>
      <c r="C167" t="str">
        <f ca="1">OFFSET('168p stat'!$A$1,A167*20,0)</f>
        <v>non CUDA AVX_OMP non hash</v>
      </c>
      <c r="D167" s="5">
        <f ca="1">OFFSET('168p trace'!$U$56,(A59-1)*56,0)</f>
        <v>85.675762239999983</v>
      </c>
      <c r="E167" s="5">
        <f ca="1">OFFSET('168p trace'!$V$56,(A59-1)*56,0)</f>
        <v>84.512891890000134</v>
      </c>
      <c r="F167" s="5">
        <f ca="1">OFFSET('168p stat'!$H$1,A167*20,1)</f>
        <v>84.334732000000002</v>
      </c>
      <c r="G167" s="5">
        <f ca="1">OFFSET('168p stat'!$K$1,A167*20,1)</f>
        <v>80.382056000000006</v>
      </c>
      <c r="H167" s="5">
        <f ca="1">OFFSET('168p stat'!$N$1,A167*20,1)</f>
        <v>0.55369199999999996</v>
      </c>
      <c r="J167" s="5">
        <f t="shared" ca="1" si="8"/>
        <v>335.45913413000011</v>
      </c>
    </row>
    <row r="168" spans="1:10" x14ac:dyDescent="0.25">
      <c r="A168">
        <v>30</v>
      </c>
      <c r="C168" t="str">
        <f ca="1">OFFSET('168p stat'!$A$1,A168*20,0)</f>
        <v>non CUDA transp_AVX Time</v>
      </c>
      <c r="D168" s="5">
        <f ca="1">OFFSET('168p trace'!$U$56,(A60-1)*56,0)</f>
        <v>186.58310515999932</v>
      </c>
      <c r="E168" s="5">
        <f ca="1">OFFSET('168p trace'!$V$56,(A60-1)*56,0)</f>
        <v>170.46214116000002</v>
      </c>
      <c r="F168" s="5">
        <f ca="1">OFFSET('168p stat'!$H$1,A168*20,1)</f>
        <v>170.230087</v>
      </c>
      <c r="G168" s="5">
        <f ca="1">OFFSET('168p stat'!$K$1,A168*20,1)</f>
        <v>159.15400500000001</v>
      </c>
      <c r="H168" s="5">
        <f ca="1">OFFSET('168p stat'!$N$1,A168*20,1)</f>
        <v>0.60533499999999996</v>
      </c>
      <c r="J168" s="5">
        <f t="shared" ref="J168:J188" ca="1" si="9">SUM(D168:H168)</f>
        <v>687.03467331999934</v>
      </c>
    </row>
    <row r="169" spans="1:10" x14ac:dyDescent="0.25">
      <c r="A169">
        <v>31</v>
      </c>
      <c r="C169" t="str">
        <f ca="1">OFFSET('168p stat'!$A$1,A169*20,0)</f>
        <v>non CUDA transp_AVX</v>
      </c>
      <c r="D169" s="5">
        <f ca="1">OFFSET('168p trace'!$U$56,(A61-1)*56,0)</f>
        <v>236.67517824000043</v>
      </c>
      <c r="E169" s="5">
        <f ca="1">OFFSET('168p trace'!$V$56,(A61-1)*56,0)</f>
        <v>0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>
        <f t="shared" ca="1" si="9"/>
        <v>236.67517824000043</v>
      </c>
    </row>
    <row r="170" spans="1:10" x14ac:dyDescent="0.25">
      <c r="A170">
        <v>32</v>
      </c>
      <c r="C170" t="str">
        <f ca="1">OFFSET('168p stat'!$A$1,A170*20,0)</f>
        <v>non CUDA transp_AVX non hash</v>
      </c>
      <c r="D170" s="5">
        <f ca="1">OFFSET('168p trace'!$U$56,(A62-1)*56,0)</f>
        <v>341.81493759839998</v>
      </c>
      <c r="E170" s="5">
        <f ca="1">OFFSET('168p trace'!$V$56,(A62-1)*56,0)</f>
        <v>338.23819266760017</v>
      </c>
      <c r="F170" s="5">
        <f ca="1">OFFSET('168p stat'!$H$1,A170*20,1)</f>
        <v>337.65256099999999</v>
      </c>
      <c r="G170" s="5">
        <f ca="1">OFFSET('168p stat'!$K$1,A170*20,1)</f>
        <v>309.99158399999999</v>
      </c>
      <c r="H170" s="5">
        <f ca="1">OFFSET('168p stat'!$N$1,A170*20,1)</f>
        <v>0.98124800000000001</v>
      </c>
      <c r="J170" s="5">
        <f t="shared" ca="1" si="9"/>
        <v>1328.6785232660002</v>
      </c>
    </row>
    <row r="171" spans="1:10" x14ac:dyDescent="0.25">
      <c r="A171">
        <v>33</v>
      </c>
      <c r="C171" t="str">
        <f ca="1">OFFSET('168p stat'!$A$1,A171*20,0)</f>
        <v>non CUDA transp_AVX_OMP Time</v>
      </c>
      <c r="D171" s="5">
        <f ca="1">OFFSET('168p trace'!$U$56,(A63-1)*56,0)</f>
        <v>300.59587283999986</v>
      </c>
      <c r="E171" s="5">
        <f ca="1">OFFSET('168p trace'!$V$56,(A63-1)*56,0)</f>
        <v>285.56559555999996</v>
      </c>
      <c r="F171" s="5">
        <f ca="1">OFFSET('168p stat'!$H$1,A171*20,1)</f>
        <v>285.13689499999998</v>
      </c>
      <c r="G171" s="5">
        <f ca="1">OFFSET('168p stat'!$K$1,A171*20,1)</f>
        <v>261.49403699999999</v>
      </c>
      <c r="H171" s="5">
        <f ca="1">OFFSET('168p stat'!$N$1,A171*20,1)</f>
        <v>1.106252</v>
      </c>
      <c r="J171" s="5">
        <f t="shared" ca="1" si="9"/>
        <v>1133.8986523999999</v>
      </c>
    </row>
    <row r="172" spans="1:10" x14ac:dyDescent="0.25">
      <c r="A172">
        <v>34</v>
      </c>
      <c r="C172" t="str">
        <f ca="1">OFFSET('168p stat'!$A$1,A172*20,0)</f>
        <v>non CUDA transp_AVX_OMP</v>
      </c>
      <c r="D172" s="5">
        <f ca="1">OFFSET('168p trace'!$U$56,(A64-1)*56,0)</f>
        <v>152.56360996000009</v>
      </c>
      <c r="E172" s="5">
        <f ca="1">OFFSET('168p trace'!$V$56,(A64-1)*56,0)</f>
        <v>0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>
        <f t="shared" ca="1" si="9"/>
        <v>152.56360996000009</v>
      </c>
    </row>
    <row r="173" spans="1:10" x14ac:dyDescent="0.25">
      <c r="A173">
        <v>35</v>
      </c>
      <c r="C173" t="str">
        <f ca="1">OFFSET('168p stat'!$A$1,A173*20,0)</f>
        <v>non CUDA transp_AVX_OMP non hash</v>
      </c>
      <c r="D173" s="5">
        <f ca="1">OFFSET('168p trace'!$U$56,(A65-1)*56,0)</f>
        <v>74.588401120400007</v>
      </c>
      <c r="E173" s="5">
        <f ca="1">OFFSET('168p trace'!$V$56,(A65-1)*56,0)</f>
        <v>73.698635681599995</v>
      </c>
      <c r="F173" s="5">
        <f ca="1">OFFSET('168p stat'!$H$1,A173*20,1)</f>
        <v>73.648938999999999</v>
      </c>
      <c r="G173" s="5">
        <f ca="1">OFFSET('168p stat'!$K$1,A173*20,1)</f>
        <v>72.257239999999996</v>
      </c>
      <c r="H173" s="5">
        <f ca="1">OFFSET('168p stat'!$N$1,A173*20,1)</f>
        <v>0.13827300000000001</v>
      </c>
      <c r="J173" s="5">
        <f t="shared" ca="1" si="9"/>
        <v>294.33148880199997</v>
      </c>
    </row>
    <row r="174" spans="1:10" x14ac:dyDescent="0.25">
      <c r="A174">
        <v>36</v>
      </c>
      <c r="C174">
        <f ca="1">OFFSET('168p stat'!$A$1,A174*20,0)</f>
        <v>0</v>
      </c>
      <c r="D174" s="5" t="e">
        <f ca="1">OFFSET('168p trace'!$U$56,(A66-1)*56,0)</f>
        <v>#DIV/0!</v>
      </c>
      <c r="E174" s="5" t="e">
        <f ca="1">OFFSET('168p trace'!$V$56,(A66-1)*56,0)</f>
        <v>#DIV/0!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 t="e">
        <f t="shared" ca="1" si="9"/>
        <v>#DIV/0!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9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9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9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9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9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9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9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9"/>
        <v>#DIV/0!</v>
      </c>
    </row>
    <row r="183" spans="1:10" x14ac:dyDescent="0.25">
      <c r="A183">
        <v>45</v>
      </c>
      <c r="C183">
        <f ca="1">OFFSET('168p stat'!$A$1,A183*20,0)</f>
        <v>0</v>
      </c>
      <c r="D183" s="5" t="e">
        <f ca="1">OFFSET('168p trace'!$U$56,(A75-1)*56,0)</f>
        <v>#DIV/0!</v>
      </c>
      <c r="E183" s="5" t="e">
        <f ca="1">OFFSET('168p trace'!$V$56,(A75-1)*56,0)</f>
        <v>#DIV/0!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 t="e">
        <f t="shared" ca="1" si="9"/>
        <v>#DIV/0!</v>
      </c>
    </row>
    <row r="184" spans="1:10" x14ac:dyDescent="0.25">
      <c r="A184">
        <v>46</v>
      </c>
      <c r="C184">
        <f ca="1">OFFSET('168p stat'!$A$1,A184*20,0)</f>
        <v>0</v>
      </c>
      <c r="D184" s="5" t="e">
        <f ca="1">OFFSET('168p trace'!$U$56,(A76-1)*56,0)</f>
        <v>#DIV/0!</v>
      </c>
      <c r="E184" s="5" t="e">
        <f ca="1">OFFSET('168p trace'!$V$56,(A76-1)*56,0)</f>
        <v>#DIV/0!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 t="e">
        <f t="shared" ca="1" si="9"/>
        <v>#DIV/0!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9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9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9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>
        <f t="shared" ca="1" si="9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10">$D$192*SQRT(D139)/$E$192</f>
        <v>3.9175351244175349</v>
      </c>
      <c r="E194" s="8">
        <f t="shared" ca="1" si="10"/>
        <v>3.9002510466110683</v>
      </c>
      <c r="F194" s="8">
        <f t="shared" ca="1" si="10"/>
        <v>1.2307212859457659</v>
      </c>
      <c r="G194" s="8">
        <f t="shared" ca="1" si="10"/>
        <v>0.51754957021719183</v>
      </c>
      <c r="H194" s="8">
        <f t="shared" ca="1" si="10"/>
        <v>0.26780758925766085</v>
      </c>
      <c r="J194" s="8">
        <f ca="1">$D$192*SQRT(J139)/$E$192</f>
        <v>5.6932673416775224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1">$D$192*SQRT(D140)/$E$192</f>
        <v>2.1666194577304818</v>
      </c>
      <c r="E195" s="8">
        <f t="shared" ca="1" si="11"/>
        <v>0</v>
      </c>
      <c r="F195" s="8">
        <f t="shared" ca="1" si="11"/>
        <v>0</v>
      </c>
      <c r="G195" s="8">
        <f t="shared" ca="1" si="11"/>
        <v>0</v>
      </c>
      <c r="H195" s="8">
        <f t="shared" ca="1" si="11"/>
        <v>0</v>
      </c>
      <c r="J195" s="8">
        <f t="shared" ref="J195:J243" ca="1" si="12">$D$192*SQRT(J140)/$E$192</f>
        <v>2.1666194577304818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3">$D$192*SQRT(D141)/$E$192</f>
        <v>1.1192622402437133</v>
      </c>
      <c r="E196" s="8">
        <f t="shared" ca="1" si="13"/>
        <v>1.1431278670232423</v>
      </c>
      <c r="F196" s="8">
        <f t="shared" ca="1" si="13"/>
        <v>2.2623147661172176</v>
      </c>
      <c r="G196" s="8">
        <f t="shared" ca="1" si="13"/>
        <v>2.6993639454775269</v>
      </c>
      <c r="H196" s="8">
        <f t="shared" ca="1" si="13"/>
        <v>1.5561955661162898E-2</v>
      </c>
      <c r="J196" s="8">
        <f t="shared" ca="1" si="12"/>
        <v>3.868380186641494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4">$D$192*SQRT(D142)/$E$192</f>
        <v>2.7648475622781619</v>
      </c>
      <c r="E197" s="8">
        <f t="shared" ca="1" si="14"/>
        <v>2.8000150441243803</v>
      </c>
      <c r="F197" s="8">
        <f t="shared" ca="1" si="14"/>
        <v>0.82610212439867248</v>
      </c>
      <c r="G197" s="8">
        <f t="shared" ca="1" si="14"/>
        <v>5.2387393903495519E-2</v>
      </c>
      <c r="H197" s="8">
        <f t="shared" ca="1" si="14"/>
        <v>1.3302033528750406E-2</v>
      </c>
      <c r="J197" s="8">
        <f t="shared" ca="1" si="12"/>
        <v>4.021173012073759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5">$D$192*SQRT(D143)/$E$192</f>
        <v>1.0670368688129208</v>
      </c>
      <c r="E198" s="8">
        <f t="shared" ca="1" si="15"/>
        <v>1.0350275774774715</v>
      </c>
      <c r="F198" s="8">
        <f t="shared" ca="1" si="15"/>
        <v>0.25009584639493715</v>
      </c>
      <c r="G198" s="8">
        <f t="shared" ca="1" si="15"/>
        <v>3.4271428099803485E-2</v>
      </c>
      <c r="H198" s="8">
        <f t="shared" ca="1" si="15"/>
        <v>1.062385090256824E-2</v>
      </c>
      <c r="J198" s="8">
        <f t="shared" ca="1" si="12"/>
        <v>1.5078743631088649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6">$D$192*SQRT(D144)/$E$192</f>
        <v>1.434650647525983</v>
      </c>
      <c r="E199" s="8">
        <f t="shared" ca="1" si="16"/>
        <v>1.4336936650120509</v>
      </c>
      <c r="F199" s="8">
        <f t="shared" ca="1" si="16"/>
        <v>0.38903417848821453</v>
      </c>
      <c r="G199" s="8">
        <f t="shared" ca="1" si="16"/>
        <v>4.0461540455103778E-2</v>
      </c>
      <c r="H199" s="8">
        <f t="shared" ca="1" si="16"/>
        <v>9.1345252750211388E-3</v>
      </c>
      <c r="J199" s="8">
        <f t="shared" ca="1" si="12"/>
        <v>2.0656156886948764</v>
      </c>
    </row>
    <row r="200" spans="1:10" x14ac:dyDescent="0.25">
      <c r="A200">
        <v>7</v>
      </c>
      <c r="C200" t="str">
        <f ca="1">OFFSET('168p stat'!$A$1,A200*20,0)</f>
        <v>CUDA ant add CPU12</v>
      </c>
      <c r="D200" s="8">
        <f t="shared" ref="D200:H200" ca="1" si="17">$D$192*SQRT(D145)/$E$192</f>
        <v>5.4996387262124511</v>
      </c>
      <c r="E200" s="8">
        <f t="shared" ca="1" si="17"/>
        <v>3.1958741519402771</v>
      </c>
      <c r="F200" s="8">
        <f t="shared" ca="1" si="17"/>
        <v>3.1513998465037725</v>
      </c>
      <c r="G200" s="8">
        <f t="shared" ca="1" si="17"/>
        <v>3.1271789865244357</v>
      </c>
      <c r="H200" s="8">
        <f t="shared" ca="1" si="17"/>
        <v>0.52243026987340613</v>
      </c>
      <c r="J200" s="8">
        <f t="shared" ca="1" si="12"/>
        <v>7.7745186672281967</v>
      </c>
    </row>
    <row r="201" spans="1:10" x14ac:dyDescent="0.25">
      <c r="A201">
        <v>8</v>
      </c>
      <c r="C201" t="str">
        <f ca="1">OFFSET('168p stat'!$A$1,A201*20,0)</f>
        <v>CUDA opt</v>
      </c>
      <c r="D201" s="8">
        <f t="shared" ref="D201:H201" ca="1" si="18">$D$192*SQRT(D146)/$E$192</f>
        <v>2.0839790119250257</v>
      </c>
      <c r="E201" s="8">
        <f t="shared" ca="1" si="18"/>
        <v>0</v>
      </c>
      <c r="F201" s="8">
        <f t="shared" ca="1" si="18"/>
        <v>0</v>
      </c>
      <c r="G201" s="8">
        <f t="shared" ca="1" si="18"/>
        <v>0</v>
      </c>
      <c r="H201" s="8">
        <f t="shared" ca="1" si="18"/>
        <v>0</v>
      </c>
      <c r="J201" s="8">
        <f t="shared" ca="1" si="12"/>
        <v>2.0839790119250257</v>
      </c>
    </row>
    <row r="202" spans="1:10" x14ac:dyDescent="0.25">
      <c r="A202">
        <v>9</v>
      </c>
      <c r="C202" t="str">
        <f ca="1">OFFSET('168p stat'!$A$1,A202*20,0)</f>
        <v>CUDA opt Time</v>
      </c>
      <c r="D202" s="8">
        <f t="shared" ref="D202:H216" ca="1" si="19">$D$192*SQRT(D147)/$E$192</f>
        <v>1.1351699821733838</v>
      </c>
      <c r="E202" s="8">
        <f t="shared" ref="E202:H206" ca="1" si="20">$D$192*SQRT(E147)/$E$192</f>
        <v>1.1585454111104667</v>
      </c>
      <c r="F202" s="8">
        <f t="shared" ca="1" si="20"/>
        <v>0.35917479969507882</v>
      </c>
      <c r="G202" s="8">
        <f t="shared" ca="1" si="20"/>
        <v>2.7175525459501242E-2</v>
      </c>
      <c r="H202" s="8">
        <f t="shared" ca="1" si="20"/>
        <v>0</v>
      </c>
      <c r="J202" s="8">
        <f t="shared" ca="1" si="12"/>
        <v>1.6615003472622691</v>
      </c>
    </row>
    <row r="203" spans="1:10" x14ac:dyDescent="0.25">
      <c r="A203">
        <v>10</v>
      </c>
      <c r="C203" t="str">
        <f ca="1">OFFSET('168p stat'!$A$1,A203*20,0)</f>
        <v>CUDA opt non hash</v>
      </c>
      <c r="D203" s="8">
        <f t="shared" ca="1" si="19"/>
        <v>2.4568635419074281</v>
      </c>
      <c r="E203" s="8">
        <f t="shared" ca="1" si="20"/>
        <v>2.4326372182267693</v>
      </c>
      <c r="F203" s="8">
        <f t="shared" ca="1" si="20"/>
        <v>0.42037115706955913</v>
      </c>
      <c r="G203" s="8">
        <f t="shared" ca="1" si="20"/>
        <v>2.1129854519139502E-2</v>
      </c>
      <c r="H203" s="8">
        <f t="shared" ca="1" si="20"/>
        <v>0</v>
      </c>
      <c r="J203" s="8">
        <f t="shared" ca="1" si="12"/>
        <v>3.4829672234323406</v>
      </c>
    </row>
    <row r="204" spans="1:10" x14ac:dyDescent="0.25">
      <c r="A204">
        <v>11</v>
      </c>
      <c r="C204" t="str">
        <f ca="1">OFFSET('168p stat'!$A$1,A204*20,0)</f>
        <v>CUDA opt ant</v>
      </c>
      <c r="D204" s="8">
        <f t="shared" ca="1" si="19"/>
        <v>1.6168586894666088</v>
      </c>
      <c r="E204" s="8">
        <f t="shared" ca="1" si="20"/>
        <v>1.5266430060338247</v>
      </c>
      <c r="F204" s="8">
        <f t="shared" ca="1" si="20"/>
        <v>0.37714118111921957</v>
      </c>
      <c r="G204" s="8">
        <f t="shared" ca="1" si="20"/>
        <v>4.7775778968008456E-2</v>
      </c>
      <c r="H204" s="8">
        <f t="shared" ca="1" si="20"/>
        <v>0</v>
      </c>
      <c r="J204" s="8">
        <f t="shared" ca="1" si="12"/>
        <v>2.255967394517854</v>
      </c>
    </row>
    <row r="205" spans="1:10" x14ac:dyDescent="0.25">
      <c r="A205">
        <v>12</v>
      </c>
      <c r="C205" t="str">
        <f ca="1">OFFSET('168p stat'!$A$1,A205*20,0)</f>
        <v>CUDA opt ant non hash</v>
      </c>
      <c r="D205" s="8">
        <f t="shared" ca="1" si="19"/>
        <v>1.0843069137979722</v>
      </c>
      <c r="E205" s="8">
        <f t="shared" ca="1" si="20"/>
        <v>1.0840740332652583</v>
      </c>
      <c r="F205" s="8">
        <f t="shared" ca="1" si="20"/>
        <v>0.3000804166885937</v>
      </c>
      <c r="G205" s="8">
        <f t="shared" ca="1" si="20"/>
        <v>5.5147448318122572E-2</v>
      </c>
      <c r="H205" s="8">
        <f t="shared" ca="1" si="20"/>
        <v>0</v>
      </c>
      <c r="J205" s="8">
        <f t="shared" ca="1" si="12"/>
        <v>1.5633385719178325</v>
      </c>
    </row>
    <row r="206" spans="1:10" x14ac:dyDescent="0.25">
      <c r="A206">
        <v>13</v>
      </c>
      <c r="C206" t="str">
        <f ca="1">OFFSET('168p stat'!$A$1,A206*20,0)</f>
        <v>CUDA opt ant par</v>
      </c>
      <c r="D206" s="8">
        <f t="shared" ca="1" si="19"/>
        <v>1.970067118381986</v>
      </c>
      <c r="E206" s="8">
        <f t="shared" ca="1" si="20"/>
        <v>1.9183973421019078</v>
      </c>
      <c r="F206" s="8">
        <f t="shared" ca="1" si="20"/>
        <v>0.36237161456162653</v>
      </c>
      <c r="G206" s="8">
        <f t="shared" ca="1" si="20"/>
        <v>1.0507501320485283E-2</v>
      </c>
      <c r="H206" s="8">
        <f t="shared" ca="1" si="20"/>
        <v>0</v>
      </c>
      <c r="J206" s="8">
        <f t="shared" ca="1" si="12"/>
        <v>2.773596295017998</v>
      </c>
    </row>
    <row r="207" spans="1:10" x14ac:dyDescent="0.25">
      <c r="A207">
        <v>14</v>
      </c>
      <c r="C207" t="str">
        <f ca="1">OFFSET('168p stat'!$A$1,A207*20,0)</f>
        <v>non CUDA Time</v>
      </c>
      <c r="D207" s="8">
        <f t="shared" ca="1" si="19"/>
        <v>6.7222659099847242</v>
      </c>
      <c r="E207" s="8">
        <f t="shared" ca="1" si="19"/>
        <v>6.4691058356076736</v>
      </c>
      <c r="F207" s="8">
        <f t="shared" ca="1" si="19"/>
        <v>6.4664615496415037</v>
      </c>
      <c r="G207" s="8">
        <f t="shared" ca="1" si="19"/>
        <v>6.3865924958838578</v>
      </c>
      <c r="H207" s="8">
        <f t="shared" ca="1" si="19"/>
        <v>0.21182912524957467</v>
      </c>
      <c r="J207" s="8">
        <f t="shared" ca="1" si="12"/>
        <v>13.026386664636206</v>
      </c>
    </row>
    <row r="208" spans="1:10" x14ac:dyDescent="0.25">
      <c r="A208">
        <v>15</v>
      </c>
      <c r="C208" t="str">
        <f ca="1">OFFSET('168p stat'!$A$1,A208*20,0)</f>
        <v>non CUDA</v>
      </c>
      <c r="D208" s="8">
        <f t="shared" ca="1" si="19"/>
        <v>4.26554995607649</v>
      </c>
      <c r="E208" s="8">
        <f t="shared" ca="1" si="19"/>
        <v>0</v>
      </c>
      <c r="F208" s="8">
        <f t="shared" ca="1" si="19"/>
        <v>0</v>
      </c>
      <c r="G208" s="8">
        <f t="shared" ca="1" si="19"/>
        <v>0</v>
      </c>
      <c r="H208" s="8">
        <f t="shared" ca="1" si="19"/>
        <v>0</v>
      </c>
      <c r="J208" s="8">
        <f t="shared" ca="1" si="12"/>
        <v>4.26554995607649</v>
      </c>
    </row>
    <row r="209" spans="1:10" x14ac:dyDescent="0.25">
      <c r="A209">
        <v>16</v>
      </c>
      <c r="C209" t="str">
        <f ca="1">OFFSET('168p stat'!$A$1,A209*20,0)</f>
        <v>non CUDA non hash</v>
      </c>
      <c r="D209" s="8">
        <f t="shared" ca="1" si="19"/>
        <v>5.0570612575711777</v>
      </c>
      <c r="E209" s="8">
        <f t="shared" ca="1" si="19"/>
        <v>5.0299087020595721</v>
      </c>
      <c r="F209" s="8">
        <f t="shared" ca="1" si="19"/>
        <v>5.0275396432847757</v>
      </c>
      <c r="G209" s="8">
        <f t="shared" ca="1" si="19"/>
        <v>4.9510469034336557</v>
      </c>
      <c r="H209" s="8">
        <f t="shared" ca="1" si="19"/>
        <v>0.23604552686293381</v>
      </c>
      <c r="J209" s="8">
        <f t="shared" ca="1" si="12"/>
        <v>10.035865080272551</v>
      </c>
    </row>
    <row r="210" spans="1:10" x14ac:dyDescent="0.25">
      <c r="A210">
        <v>17</v>
      </c>
      <c r="C210" t="str">
        <f ca="1">OFFSET('168p stat'!$A$1,A210*20,0)</f>
        <v>Classic ACO</v>
      </c>
      <c r="D210" s="8">
        <f t="shared" ca="1" si="19"/>
        <v>377.32408284635551</v>
      </c>
      <c r="E210" s="8">
        <f t="shared" ca="1" si="19"/>
        <v>317.48519953134871</v>
      </c>
      <c r="F210" s="8">
        <f t="shared" ca="1" si="19"/>
        <v>316.74190091205907</v>
      </c>
      <c r="G210" s="8">
        <f t="shared" ca="1" si="19"/>
        <v>316.32233742050892</v>
      </c>
      <c r="H210" s="8">
        <f t="shared" ca="1" si="19"/>
        <v>2.6222477487590679</v>
      </c>
      <c r="J210" s="8">
        <f t="shared" ca="1" si="12"/>
        <v>666.00483822951185</v>
      </c>
    </row>
    <row r="211" spans="1:10" x14ac:dyDescent="0.25">
      <c r="A211">
        <v>18</v>
      </c>
      <c r="C211" t="str">
        <f ca="1">OFFSET('168p stat'!$A$1,A211*20,0)</f>
        <v>Classic ACO non hash</v>
      </c>
      <c r="D211" s="8">
        <f t="shared" ca="1" si="19"/>
        <v>100.36502543869653</v>
      </c>
      <c r="E211" s="8">
        <f t="shared" ca="1" si="19"/>
        <v>100.34580850587437</v>
      </c>
      <c r="F211" s="8">
        <f t="shared" ca="1" si="19"/>
        <v>99.978653345873141</v>
      </c>
      <c r="G211" s="8">
        <f t="shared" ca="1" si="19"/>
        <v>99.804694740542786</v>
      </c>
      <c r="H211" s="8">
        <f t="shared" ca="1" si="19"/>
        <v>0.79303736303405015</v>
      </c>
      <c r="J211" s="8">
        <f t="shared" ca="1" si="12"/>
        <v>200.24923655628299</v>
      </c>
    </row>
    <row r="212" spans="1:10" x14ac:dyDescent="0.25">
      <c r="A212">
        <v>19</v>
      </c>
      <c r="C212" t="str">
        <f ca="1">OFFSET('168p stat'!$A$1,A212*20,0)</f>
        <v>omp</v>
      </c>
      <c r="D212" s="8">
        <f t="shared" ca="1" si="19"/>
        <v>2.5306031496765873</v>
      </c>
      <c r="E212" s="8">
        <f t="shared" ca="1" si="19"/>
        <v>2.3492614037527026</v>
      </c>
      <c r="F212" s="8">
        <f t="shared" ca="1" si="19"/>
        <v>2.3486609421574673</v>
      </c>
      <c r="G212" s="8">
        <f t="shared" ca="1" si="19"/>
        <v>2.3246648890332557</v>
      </c>
      <c r="H212" s="8">
        <f t="shared" ca="1" si="19"/>
        <v>0.11419519121223975</v>
      </c>
      <c r="J212" s="8">
        <f t="shared" ca="1" si="12"/>
        <v>4.7808259802602295</v>
      </c>
    </row>
    <row r="213" spans="1:10" x14ac:dyDescent="0.25">
      <c r="A213">
        <v>20</v>
      </c>
      <c r="C213" t="str">
        <f ca="1">OFFSET('168p stat'!$A$1,A213*20,0)</f>
        <v>omp non hash</v>
      </c>
      <c r="D213" s="8">
        <f t="shared" ca="1" si="19"/>
        <v>1.1864466742204036</v>
      </c>
      <c r="E213" s="8">
        <f t="shared" ca="1" si="19"/>
        <v>1.1769462522655503</v>
      </c>
      <c r="F213" s="8">
        <f t="shared" ca="1" si="19"/>
        <v>1.1759490715639005</v>
      </c>
      <c r="G213" s="8">
        <f t="shared" ca="1" si="19"/>
        <v>1.1621260653543573</v>
      </c>
      <c r="H213" s="8">
        <f t="shared" ca="1" si="19"/>
        <v>0.10801716308068825</v>
      </c>
      <c r="J213" s="8">
        <f t="shared" ca="1" si="12"/>
        <v>2.3532783748844035</v>
      </c>
    </row>
    <row r="214" spans="1:10" x14ac:dyDescent="0.25">
      <c r="A214">
        <v>21</v>
      </c>
      <c r="C214" t="str">
        <f ca="1">OFFSET('168p stat'!$A$1,A214*20,0)</f>
        <v>non CUDA transp Time</v>
      </c>
      <c r="D214" s="8">
        <f t="shared" ca="1" si="19"/>
        <v>7.8909413306127858</v>
      </c>
      <c r="E214" s="8">
        <f t="shared" ca="1" si="19"/>
        <v>7.3474540051215014</v>
      </c>
      <c r="F214" s="8">
        <f t="shared" ca="1" si="19"/>
        <v>7.3434918786637189</v>
      </c>
      <c r="G214" s="8">
        <f t="shared" ca="1" si="19"/>
        <v>7.1329662397787921</v>
      </c>
      <c r="H214" s="8">
        <f t="shared" ca="1" si="19"/>
        <v>0.3532385496516483</v>
      </c>
      <c r="J214" s="8">
        <f t="shared" ca="1" si="12"/>
        <v>14.872218841293757</v>
      </c>
    </row>
    <row r="215" spans="1:10" x14ac:dyDescent="0.25">
      <c r="A215">
        <v>22</v>
      </c>
      <c r="C215" t="str">
        <f ca="1">OFFSET('168p stat'!$A$1,A215*20,0)</f>
        <v>non CUDA transp</v>
      </c>
      <c r="D215" s="8">
        <f t="shared" ca="1" si="19"/>
        <v>2.8797824144653204</v>
      </c>
      <c r="E215" s="8">
        <f t="shared" ca="1" si="19"/>
        <v>0</v>
      </c>
      <c r="F215" s="8">
        <f t="shared" ca="1" si="19"/>
        <v>0</v>
      </c>
      <c r="G215" s="8">
        <f t="shared" ca="1" si="19"/>
        <v>0</v>
      </c>
      <c r="H215" s="8">
        <f t="shared" ca="1" si="19"/>
        <v>0</v>
      </c>
      <c r="J215" s="8">
        <f t="shared" ca="1" si="12"/>
        <v>2.8797824144653204</v>
      </c>
    </row>
    <row r="216" spans="1:10" x14ac:dyDescent="0.25">
      <c r="A216">
        <v>23</v>
      </c>
      <c r="C216" t="str">
        <f ca="1">OFFSET('168p stat'!$A$1,A216*20,0)</f>
        <v>non CUDA transp non hash</v>
      </c>
      <c r="D216" s="8">
        <f t="shared" ca="1" si="19"/>
        <v>6.0453929070656738</v>
      </c>
      <c r="E216" s="8">
        <f t="shared" ca="1" si="19"/>
        <v>5.983700529349453</v>
      </c>
      <c r="F216" s="8">
        <f t="shared" ca="1" si="19"/>
        <v>5.9793024227111973</v>
      </c>
      <c r="G216" s="8">
        <f t="shared" ca="1" si="19"/>
        <v>5.7645271673822469</v>
      </c>
      <c r="H216" s="8">
        <f t="shared" ca="1" si="19"/>
        <v>0.33675766109177085</v>
      </c>
      <c r="J216" s="8">
        <f t="shared" ca="1" si="12"/>
        <v>11.893136006696</v>
      </c>
    </row>
    <row r="217" spans="1:10" x14ac:dyDescent="0.25">
      <c r="A217">
        <v>24</v>
      </c>
      <c r="C217" t="str">
        <f ca="1">OFFSET('168p stat'!$A$1,A217*20,0)</f>
        <v>non CUDA AVX Time</v>
      </c>
      <c r="D217" s="8">
        <f t="shared" ref="D217:H222" ca="1" si="21">$D$192*SQRT(D162)/$E$192</f>
        <v>5.238850049190753</v>
      </c>
      <c r="E217" s="8">
        <f t="shared" ca="1" si="21"/>
        <v>4.8754208550697724</v>
      </c>
      <c r="F217" s="8">
        <f t="shared" ca="1" si="21"/>
        <v>4.8718347302543012</v>
      </c>
      <c r="G217" s="8">
        <f t="shared" ca="1" si="21"/>
        <v>4.7588573566182886</v>
      </c>
      <c r="H217" s="8">
        <f t="shared" ca="1" si="21"/>
        <v>0.31509839281088053</v>
      </c>
      <c r="J217" s="8">
        <f t="shared" ca="1" si="12"/>
        <v>9.8841318449654043</v>
      </c>
    </row>
    <row r="218" spans="1:10" x14ac:dyDescent="0.25">
      <c r="A218">
        <v>25</v>
      </c>
      <c r="C218" t="str">
        <f ca="1">OFFSET('168p stat'!$A$1,A218*20,0)</f>
        <v>non CUDA AVX</v>
      </c>
      <c r="D218" s="8">
        <f t="shared" ca="1" si="21"/>
        <v>3.3467204452341814</v>
      </c>
      <c r="E218" s="8">
        <f t="shared" ca="1" si="21"/>
        <v>0</v>
      </c>
      <c r="F218" s="8">
        <f t="shared" ca="1" si="21"/>
        <v>0</v>
      </c>
      <c r="G218" s="8">
        <f t="shared" ca="1" si="21"/>
        <v>0</v>
      </c>
      <c r="H218" s="8">
        <f t="shared" ca="1" si="21"/>
        <v>0</v>
      </c>
      <c r="J218" s="8">
        <f t="shared" ca="1" si="12"/>
        <v>3.3467204452341814</v>
      </c>
    </row>
    <row r="219" spans="1:10" x14ac:dyDescent="0.25">
      <c r="A219">
        <v>26</v>
      </c>
      <c r="C219" t="str">
        <f ca="1">OFFSET('168p stat'!$A$1,A219*20,0)</f>
        <v>non CUDA AVX non hash</v>
      </c>
      <c r="D219" s="8">
        <f t="shared" ca="1" si="21"/>
        <v>2.086569383432836</v>
      </c>
      <c r="E219" s="8">
        <f t="shared" ca="1" si="21"/>
        <v>2.0851093162484093</v>
      </c>
      <c r="F219" s="8">
        <f t="shared" ca="1" si="21"/>
        <v>2.0846447589016215</v>
      </c>
      <c r="G219" s="8">
        <f t="shared" ca="1" si="21"/>
        <v>2.0976462829829052</v>
      </c>
      <c r="H219" s="8">
        <f t="shared" ca="1" si="21"/>
        <v>0.14128051981784326</v>
      </c>
      <c r="J219" s="8">
        <f t="shared" ca="1" si="12"/>
        <v>4.1793871006635879</v>
      </c>
    </row>
    <row r="220" spans="1:10" x14ac:dyDescent="0.25">
      <c r="A220">
        <v>27</v>
      </c>
      <c r="C220" t="str">
        <f ca="1">OFFSET('168p stat'!$A$1,A220*20,0)</f>
        <v>non CUDA AVX_OMP Time</v>
      </c>
      <c r="D220" s="8">
        <f t="shared" ca="1" si="21"/>
        <v>1.1192839814145112</v>
      </c>
      <c r="E220" s="8">
        <f t="shared" ca="1" si="21"/>
        <v>0.98472231396982268</v>
      </c>
      <c r="F220" s="8">
        <f t="shared" ca="1" si="21"/>
        <v>0.9843240986910764</v>
      </c>
      <c r="G220" s="8">
        <f t="shared" ca="1" si="21"/>
        <v>0.98761791948101052</v>
      </c>
      <c r="H220" s="8">
        <f t="shared" ca="1" si="21"/>
        <v>9.0340480228964903E-2</v>
      </c>
      <c r="J220" s="8">
        <f t="shared" ca="1" si="12"/>
        <v>2.0432618909951805</v>
      </c>
    </row>
    <row r="221" spans="1:10" x14ac:dyDescent="0.25">
      <c r="A221">
        <v>28</v>
      </c>
      <c r="C221" t="str">
        <f ca="1">OFFSET('168p stat'!$A$1,A221*20,0)</f>
        <v>non CUDA AVX_OMP</v>
      </c>
      <c r="D221" s="8">
        <f t="shared" ca="1" si="21"/>
        <v>7.8648409415582909</v>
      </c>
      <c r="E221" s="8">
        <f t="shared" ca="1" si="21"/>
        <v>0</v>
      </c>
      <c r="F221" s="8">
        <f t="shared" ca="1" si="21"/>
        <v>0</v>
      </c>
      <c r="G221" s="8">
        <f t="shared" ca="1" si="21"/>
        <v>0</v>
      </c>
      <c r="H221" s="8">
        <f t="shared" ca="1" si="21"/>
        <v>0</v>
      </c>
      <c r="J221" s="8">
        <f t="shared" ca="1" si="12"/>
        <v>7.8648409415582909</v>
      </c>
    </row>
    <row r="222" spans="1:10" x14ac:dyDescent="0.25">
      <c r="A222">
        <v>29</v>
      </c>
      <c r="C222" t="str">
        <f ca="1">OFFSET('168p stat'!$A$1,A222*20,0)</f>
        <v>non CUDA AVX_OMP non hash</v>
      </c>
      <c r="D222" s="8">
        <f t="shared" ca="1" si="21"/>
        <v>2.5656656376900866</v>
      </c>
      <c r="E222" s="8">
        <f t="shared" ca="1" si="21"/>
        <v>2.5481943626208126</v>
      </c>
      <c r="F222" s="8">
        <f t="shared" ca="1" si="21"/>
        <v>2.5455070475298234</v>
      </c>
      <c r="G222" s="8">
        <f t="shared" ca="1" si="21"/>
        <v>2.4851386533938102</v>
      </c>
      <c r="H222" s="8">
        <f t="shared" ca="1" si="21"/>
        <v>0.20625533628005846</v>
      </c>
      <c r="J222" s="8">
        <f t="shared" ca="1" si="12"/>
        <v>5.0768096471579636</v>
      </c>
    </row>
    <row r="223" spans="1:10" x14ac:dyDescent="0.25">
      <c r="A223">
        <v>30</v>
      </c>
      <c r="C223" t="str">
        <f ca="1">OFFSET('168p stat'!$A$1,A223*20,0)</f>
        <v>non CUDA transp_AVX Time</v>
      </c>
      <c r="D223" s="8">
        <f t="shared" ref="D223:H223" ca="1" si="22">$D$192*SQRT(D168)/$E$192</f>
        <v>3.7862320498951281</v>
      </c>
      <c r="E223" s="8">
        <f t="shared" ca="1" si="22"/>
        <v>3.6189704654231596</v>
      </c>
      <c r="F223" s="8">
        <f t="shared" ca="1" si="22"/>
        <v>3.6165063313070531</v>
      </c>
      <c r="G223" s="8">
        <f t="shared" ca="1" si="22"/>
        <v>3.4968729619704515</v>
      </c>
      <c r="H223" s="8">
        <f t="shared" ca="1" si="22"/>
        <v>0.21565968264838006</v>
      </c>
      <c r="J223" s="8">
        <f t="shared" ca="1" si="12"/>
        <v>7.2654145112665232</v>
      </c>
    </row>
    <row r="224" spans="1:10" x14ac:dyDescent="0.25">
      <c r="A224">
        <v>31</v>
      </c>
      <c r="C224" t="str">
        <f ca="1">OFFSET('168p stat'!$A$1,A224*20,0)</f>
        <v>non CUDA transp_AVX</v>
      </c>
      <c r="D224" s="8">
        <f t="shared" ref="D224:H224" ca="1" si="23">$D$192*SQRT(D169)/$E$192</f>
        <v>4.264296811261584</v>
      </c>
      <c r="E224" s="8">
        <f t="shared" ca="1" si="23"/>
        <v>0</v>
      </c>
      <c r="F224" s="8">
        <f t="shared" ca="1" si="23"/>
        <v>0</v>
      </c>
      <c r="G224" s="8">
        <f t="shared" ca="1" si="23"/>
        <v>0</v>
      </c>
      <c r="H224" s="8">
        <f t="shared" ca="1" si="23"/>
        <v>0</v>
      </c>
      <c r="J224" s="8">
        <f t="shared" ca="1" si="12"/>
        <v>4.264296811261584</v>
      </c>
    </row>
    <row r="225" spans="1:10" x14ac:dyDescent="0.25">
      <c r="A225">
        <v>32</v>
      </c>
      <c r="C225" t="str">
        <f ca="1">OFFSET('168p stat'!$A$1,A225*20,0)</f>
        <v>non CUDA transp_AVX non hash</v>
      </c>
      <c r="D225" s="8">
        <f t="shared" ref="D225:H225" ca="1" si="24">$D$192*SQRT(D170)/$E$192</f>
        <v>5.1246780665286931</v>
      </c>
      <c r="E225" s="8">
        <f t="shared" ca="1" si="24"/>
        <v>5.0977952900285288</v>
      </c>
      <c r="F225" s="8">
        <f t="shared" ca="1" si="24"/>
        <v>5.0933801710408382</v>
      </c>
      <c r="G225" s="8">
        <f t="shared" ca="1" si="24"/>
        <v>4.8802943950020055</v>
      </c>
      <c r="H225" s="8">
        <f t="shared" ca="1" si="24"/>
        <v>0.27457466441024742</v>
      </c>
      <c r="J225" s="8">
        <f t="shared" ca="1" si="12"/>
        <v>10.103713589545841</v>
      </c>
    </row>
    <row r="226" spans="1:10" x14ac:dyDescent="0.25">
      <c r="A226">
        <v>33</v>
      </c>
      <c r="C226" t="str">
        <f ca="1">OFFSET('168p stat'!$A$1,A226*20,0)</f>
        <v>non CUDA transp_AVX_OMP Time</v>
      </c>
      <c r="D226" s="8">
        <f t="shared" ref="D226:H226" ca="1" si="25">$D$192*SQRT(D171)/$E$192</f>
        <v>4.8057655063520182</v>
      </c>
      <c r="E226" s="8">
        <f t="shared" ca="1" si="25"/>
        <v>4.68407683947071</v>
      </c>
      <c r="F226" s="8">
        <f t="shared" ca="1" si="25"/>
        <v>4.6805595730254295</v>
      </c>
      <c r="G226" s="8">
        <f t="shared" ca="1" si="25"/>
        <v>4.4823107713303418</v>
      </c>
      <c r="H226" s="8">
        <f t="shared" ca="1" si="25"/>
        <v>0.29153996923921083</v>
      </c>
      <c r="J226" s="8">
        <f t="shared" ca="1" si="12"/>
        <v>9.33379350860071</v>
      </c>
    </row>
    <row r="227" spans="1:10" x14ac:dyDescent="0.25">
      <c r="A227">
        <v>34</v>
      </c>
      <c r="C227" t="str">
        <f ca="1">OFFSET('168p stat'!$A$1,A227*20,0)</f>
        <v>non CUDA transp_AVX_OMP</v>
      </c>
      <c r="D227" s="8">
        <f t="shared" ref="D227:H227" ca="1" si="26">$D$192*SQRT(D172)/$E$192</f>
        <v>3.4237066580603432</v>
      </c>
      <c r="E227" s="8">
        <f t="shared" ca="1" si="26"/>
        <v>0</v>
      </c>
      <c r="F227" s="8">
        <f t="shared" ca="1" si="26"/>
        <v>0</v>
      </c>
      <c r="G227" s="8">
        <f t="shared" ca="1" si="26"/>
        <v>0</v>
      </c>
      <c r="H227" s="8">
        <f t="shared" ca="1" si="26"/>
        <v>0</v>
      </c>
      <c r="J227" s="8">
        <f t="shared" ca="1" si="12"/>
        <v>3.4237066580603432</v>
      </c>
    </row>
    <row r="228" spans="1:10" x14ac:dyDescent="0.25">
      <c r="A228">
        <v>35</v>
      </c>
      <c r="C228" t="str">
        <f ca="1">OFFSET('168p stat'!$A$1,A228*20,0)</f>
        <v>non CUDA transp_AVX_OMP non hash</v>
      </c>
      <c r="D228" s="8">
        <f t="shared" ref="D228:H228" ca="1" si="27">$D$192*SQRT(D173)/$E$192</f>
        <v>2.393903931840744</v>
      </c>
      <c r="E228" s="8">
        <f t="shared" ca="1" si="27"/>
        <v>2.3795826475852211</v>
      </c>
      <c r="F228" s="8">
        <f t="shared" ca="1" si="27"/>
        <v>2.3787802086884784</v>
      </c>
      <c r="G228" s="8">
        <f t="shared" ca="1" si="27"/>
        <v>2.3561978405218862</v>
      </c>
      <c r="H228" s="8">
        <f t="shared" ca="1" si="27"/>
        <v>0.10307177662192497</v>
      </c>
      <c r="J228" s="8">
        <f t="shared" ca="1" si="12"/>
        <v>4.7554260532191295</v>
      </c>
    </row>
    <row r="229" spans="1:10" x14ac:dyDescent="0.25">
      <c r="A229">
        <v>36</v>
      </c>
      <c r="C229">
        <f ca="1">OFFSET('168p stat'!$A$1,A229*20,0)</f>
        <v>0</v>
      </c>
      <c r="D229" s="8" t="e">
        <f t="shared" ref="D229:H229" ca="1" si="28">$D$192*SQRT(D174)/$E$192</f>
        <v>#DIV/0!</v>
      </c>
      <c r="E229" s="8" t="e">
        <f t="shared" ca="1" si="28"/>
        <v>#DIV/0!</v>
      </c>
      <c r="F229" s="8">
        <f t="shared" ca="1" si="28"/>
        <v>0</v>
      </c>
      <c r="G229" s="8">
        <f t="shared" ca="1" si="28"/>
        <v>0</v>
      </c>
      <c r="H229" s="8">
        <f t="shared" ca="1" si="28"/>
        <v>0</v>
      </c>
      <c r="J229" s="8" t="e">
        <f t="shared" ca="1" si="12"/>
        <v>#DIV/0!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9">$D$192*SQRT(D175)/$E$192</f>
        <v>#DIV/0!</v>
      </c>
      <c r="E230" s="8" t="e">
        <f t="shared" ca="1" si="29"/>
        <v>#DIV/0!</v>
      </c>
      <c r="F230" s="8">
        <f t="shared" ca="1" si="29"/>
        <v>0</v>
      </c>
      <c r="G230" s="8">
        <f t="shared" ca="1" si="29"/>
        <v>0</v>
      </c>
      <c r="H230" s="8">
        <f t="shared" ca="1" si="29"/>
        <v>0</v>
      </c>
      <c r="J230" s="8" t="e">
        <f t="shared" ca="1" si="12"/>
        <v>#DIV/0!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30">$D$192*SQRT(D176)/$E$192</f>
        <v>#DIV/0!</v>
      </c>
      <c r="E231" s="8" t="e">
        <f t="shared" ca="1" si="30"/>
        <v>#DIV/0!</v>
      </c>
      <c r="F231" s="8">
        <f t="shared" ca="1" si="30"/>
        <v>0</v>
      </c>
      <c r="G231" s="8">
        <f t="shared" ca="1" si="30"/>
        <v>0</v>
      </c>
      <c r="H231" s="8">
        <f t="shared" ca="1" si="30"/>
        <v>0</v>
      </c>
      <c r="J231" s="8" t="e">
        <f t="shared" ca="1" si="12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31">$D$192*SQRT(D177)/$E$192</f>
        <v>#DIV/0!</v>
      </c>
      <c r="E232" s="8" t="e">
        <f t="shared" ca="1" si="31"/>
        <v>#DIV/0!</v>
      </c>
      <c r="F232" s="8">
        <f t="shared" ca="1" si="31"/>
        <v>0</v>
      </c>
      <c r="G232" s="8">
        <f t="shared" ca="1" si="31"/>
        <v>0</v>
      </c>
      <c r="H232" s="8">
        <f t="shared" ca="1" si="31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32">$D$192*SQRT(D178)/$E$192</f>
        <v>#DIV/0!</v>
      </c>
      <c r="E233" s="8" t="e">
        <f t="shared" ca="1" si="32"/>
        <v>#DIV/0!</v>
      </c>
      <c r="F233" s="8">
        <f t="shared" ca="1" si="32"/>
        <v>0</v>
      </c>
      <c r="G233" s="8">
        <f t="shared" ca="1" si="32"/>
        <v>0</v>
      </c>
      <c r="H233" s="8">
        <f t="shared" ca="1" si="32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33">$D$192*SQRT(D179)/$E$192</f>
        <v>#DIV/0!</v>
      </c>
      <c r="E234" s="8" t="e">
        <f t="shared" ca="1" si="33"/>
        <v>#DIV/0!</v>
      </c>
      <c r="F234" s="8">
        <f t="shared" ca="1" si="33"/>
        <v>0</v>
      </c>
      <c r="G234" s="8">
        <f t="shared" ca="1" si="33"/>
        <v>0</v>
      </c>
      <c r="H234" s="8">
        <f t="shared" ca="1" si="33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34">$D$192*SQRT(D180)/$E$192</f>
        <v>#DIV/0!</v>
      </c>
      <c r="E235" s="8" t="e">
        <f t="shared" ca="1" si="34"/>
        <v>#DIV/0!</v>
      </c>
      <c r="F235" s="8">
        <f t="shared" ca="1" si="34"/>
        <v>0</v>
      </c>
      <c r="G235" s="8">
        <f t="shared" ca="1" si="34"/>
        <v>0</v>
      </c>
      <c r="H235" s="8">
        <f t="shared" ca="1" si="34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5">$D$192*SQRT(D181)/$E$192</f>
        <v>#DIV/0!</v>
      </c>
      <c r="E236" s="8" t="e">
        <f t="shared" ca="1" si="35"/>
        <v>#DIV/0!</v>
      </c>
      <c r="F236" s="8">
        <f t="shared" ca="1" si="35"/>
        <v>0</v>
      </c>
      <c r="G236" s="8">
        <f t="shared" ca="1" si="35"/>
        <v>0</v>
      </c>
      <c r="H236" s="8">
        <f t="shared" ca="1" si="35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6">$D$192*SQRT(D182)/$E$192</f>
        <v>#DIV/0!</v>
      </c>
      <c r="E237" s="8" t="e">
        <f t="shared" ca="1" si="36"/>
        <v>#DIV/0!</v>
      </c>
      <c r="F237" s="8">
        <f t="shared" ca="1" si="36"/>
        <v>0</v>
      </c>
      <c r="G237" s="8">
        <f t="shared" ca="1" si="36"/>
        <v>0</v>
      </c>
      <c r="H237" s="8">
        <f t="shared" ca="1" si="36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OFFSET('168p stat'!$A$1,A238*20,0)</f>
        <v>0</v>
      </c>
      <c r="D238" s="8" t="e">
        <f t="shared" ref="D238:H238" ca="1" si="37">$D$192*SQRT(D183)/$E$192</f>
        <v>#DIV/0!</v>
      </c>
      <c r="E238" s="8" t="e">
        <f t="shared" ca="1" si="37"/>
        <v>#DIV/0!</v>
      </c>
      <c r="F238" s="8">
        <f t="shared" ca="1" si="37"/>
        <v>0</v>
      </c>
      <c r="G238" s="8">
        <f t="shared" ca="1" si="37"/>
        <v>0</v>
      </c>
      <c r="H238" s="8">
        <f t="shared" ca="1" si="37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OFFSET('168p stat'!$A$1,A239*20,0)</f>
        <v>0</v>
      </c>
      <c r="D239" s="8" t="e">
        <f t="shared" ref="D239:H239" ca="1" si="38">$D$192*SQRT(D184)/$E$192</f>
        <v>#DIV/0!</v>
      </c>
      <c r="E239" s="8" t="e">
        <f t="shared" ca="1" si="38"/>
        <v>#DIV/0!</v>
      </c>
      <c r="F239" s="8">
        <f t="shared" ca="1" si="38"/>
        <v>0</v>
      </c>
      <c r="G239" s="8">
        <f t="shared" ca="1" si="38"/>
        <v>0</v>
      </c>
      <c r="H239" s="8">
        <f t="shared" ca="1" si="38"/>
        <v>0</v>
      </c>
      <c r="J239" s="8" t="e">
        <f t="shared" ca="1" si="12"/>
        <v>#DIV/0!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9">$D$192*SQRT(D185)/$E$192</f>
        <v>0</v>
      </c>
      <c r="E240" s="8">
        <f t="shared" ca="1" si="39"/>
        <v>0</v>
      </c>
      <c r="F240" s="8">
        <f t="shared" ca="1" si="39"/>
        <v>0</v>
      </c>
      <c r="G240" s="8">
        <f t="shared" ca="1" si="39"/>
        <v>0</v>
      </c>
      <c r="H240" s="8">
        <f t="shared" ca="1" si="39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40">$D$192*SQRT(D186)/$E$192</f>
        <v>0</v>
      </c>
      <c r="E241" s="8">
        <f t="shared" ca="1" si="40"/>
        <v>0</v>
      </c>
      <c r="F241" s="8">
        <f t="shared" ca="1" si="40"/>
        <v>0</v>
      </c>
      <c r="G241" s="8">
        <f t="shared" ca="1" si="40"/>
        <v>0</v>
      </c>
      <c r="H241" s="8">
        <f t="shared" ca="1" si="40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41">$D$192*SQRT(D187)/$E$192</f>
        <v>0</v>
      </c>
      <c r="E242" s="8">
        <f t="shared" ca="1" si="41"/>
        <v>0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42">$D$192*SQRT(D188)/$E$192</f>
        <v>0</v>
      </c>
      <c r="E243" s="8">
        <f t="shared" ca="1" si="42"/>
        <v>0</v>
      </c>
      <c r="F243" s="8">
        <f t="shared" ca="1" si="42"/>
        <v>0</v>
      </c>
      <c r="G243" s="8">
        <f t="shared" ca="1" si="42"/>
        <v>0</v>
      </c>
      <c r="H243" s="8">
        <f t="shared" ca="1" si="42"/>
        <v>0</v>
      </c>
      <c r="J243" s="8">
        <f t="shared" ca="1" si="12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1.5144072688013727E-4</v>
      </c>
      <c r="E248" s="9">
        <f ca="1">POWER(SQRT(E139)/E85,2)</f>
        <v>1.5400522444733667E-4</v>
      </c>
      <c r="F248" s="9">
        <f ca="1">POWER(SQRT(F139)/F85,2)</f>
        <v>1.6266407190481426E-5</v>
      </c>
      <c r="G248" s="9">
        <f ca="1">POWER(SQRT(G139)/G85,2)</f>
        <v>7.6164734278150864E-6</v>
      </c>
      <c r="H248" s="9">
        <f ca="1">POWER(SQRT(H139)/H85,2)</f>
        <v>6.5578788330750701E-6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3">POWER(SQRT(D140)/D86,2)</f>
        <v>4.3887186826398687E-5</v>
      </c>
      <c r="E249" s="9" t="e">
        <f t="shared" ca="1" si="43"/>
        <v>#DIV/0!</v>
      </c>
      <c r="F249" s="9" t="e">
        <f t="shared" ca="1" si="43"/>
        <v>#DIV/0!</v>
      </c>
      <c r="G249" s="9" t="e">
        <f t="shared" ca="1" si="43"/>
        <v>#DIV/0!</v>
      </c>
      <c r="H249" s="9" t="e">
        <f t="shared" ca="1" si="4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4">POWER(SQRT(D141)/D87,2)</f>
        <v>1.600621559086477E-5</v>
      </c>
      <c r="E250" s="9">
        <f t="shared" ca="1" si="44"/>
        <v>1.6977251862529178E-5</v>
      </c>
      <c r="F250" s="9">
        <f t="shared" ca="1" si="44"/>
        <v>7.0212425665985883E-5</v>
      </c>
      <c r="G250" s="9">
        <f t="shared" ca="1" si="44"/>
        <v>3.1433936155607296E-4</v>
      </c>
      <c r="H250" s="9">
        <f t="shared" ca="1" si="44"/>
        <v>2.0744764814822599E-8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5">POWER(SQRT(D142)/D88,2)</f>
        <v>2.6976592402184515E-5</v>
      </c>
      <c r="E251" s="9">
        <f t="shared" ca="1" si="45"/>
        <v>2.8091563404832834E-5</v>
      </c>
      <c r="F251" s="9">
        <f t="shared" ca="1" si="45"/>
        <v>2.5595458229984683E-6</v>
      </c>
      <c r="G251" s="9">
        <f t="shared" ca="1" si="45"/>
        <v>1.615181596598431E-8</v>
      </c>
      <c r="H251" s="9">
        <f t="shared" ca="1" si="45"/>
        <v>1.1166290207301578E-8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6">POWER(SQRT(D143)/D89,2)</f>
        <v>3.836169951107805E-6</v>
      </c>
      <c r="E252" s="9">
        <f t="shared" ca="1" si="46"/>
        <v>3.6629347265463905E-6</v>
      </c>
      <c r="F252" s="9">
        <f t="shared" ca="1" si="46"/>
        <v>2.213585127139867E-7</v>
      </c>
      <c r="G252" s="9">
        <f t="shared" ca="1" si="46"/>
        <v>6.8277271794057429E-9</v>
      </c>
      <c r="H252" s="9">
        <f t="shared" ca="1" si="46"/>
        <v>6.8287621185219939E-9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7">POWER(SQRT(D144)/D90,2)</f>
        <v>7.6980910951403996E-6</v>
      </c>
      <c r="E253" s="9">
        <f t="shared" ca="1" si="47"/>
        <v>7.8087665557346008E-6</v>
      </c>
      <c r="F253" s="9">
        <f t="shared" ca="1" si="47"/>
        <v>6.0570482046293081E-7</v>
      </c>
      <c r="G253" s="9">
        <f t="shared" ca="1" si="47"/>
        <v>1.0474682137180689E-8</v>
      </c>
      <c r="H253" s="9">
        <f t="shared" ca="1" si="47"/>
        <v>5.2690036872372312E-9</v>
      </c>
    </row>
    <row r="254" spans="1:10" x14ac:dyDescent="0.25">
      <c r="A254">
        <v>7</v>
      </c>
      <c r="C254" t="str">
        <f ca="1">OFFSET('168p stat'!$A$1,A254*20,0)</f>
        <v>CUDA ant add CPU12</v>
      </c>
      <c r="D254" s="9">
        <f t="shared" ref="D254:H254" ca="1" si="48">POWER(SQRT(D145)/D91,2)</f>
        <v>1.0476384310508442E-4</v>
      </c>
      <c r="E254" s="9">
        <f t="shared" ca="1" si="48"/>
        <v>3.7528206542322447E-5</v>
      </c>
      <c r="F254" s="9">
        <f t="shared" ca="1" si="48"/>
        <v>3.6705276812881043E-5</v>
      </c>
      <c r="G254" s="9">
        <f t="shared" ca="1" si="48"/>
        <v>6.0105265437077782E-5</v>
      </c>
      <c r="H254" s="9">
        <f t="shared" ca="1" si="48"/>
        <v>1.6288985183018428E-5</v>
      </c>
    </row>
    <row r="255" spans="1:10" x14ac:dyDescent="0.25">
      <c r="A255">
        <v>8</v>
      </c>
      <c r="C255" t="str">
        <f ca="1">OFFSET('168p stat'!$A$1,A255*20,0)</f>
        <v>CUDA opt</v>
      </c>
      <c r="D255" s="9">
        <f t="shared" ref="D255:H255" ca="1" si="49">POWER(SQRT(D146)/D92,2)</f>
        <v>3.9736945905286377E-5</v>
      </c>
      <c r="E255" s="9" t="e">
        <f t="shared" ca="1" si="49"/>
        <v>#DIV/0!</v>
      </c>
      <c r="F255" s="9" t="e">
        <f t="shared" ca="1" si="49"/>
        <v>#DIV/0!</v>
      </c>
      <c r="G255" s="9" t="e">
        <f t="shared" ca="1" si="49"/>
        <v>#DIV/0!</v>
      </c>
      <c r="H255" s="9" t="e">
        <f t="shared" ca="1" si="49"/>
        <v>#DIV/0!</v>
      </c>
    </row>
    <row r="256" spans="1:10" x14ac:dyDescent="0.25">
      <c r="A256">
        <v>9</v>
      </c>
      <c r="C256" t="str">
        <f ca="1">OFFSET('168p stat'!$A$1,A256*20,0)</f>
        <v>CUDA opt Time</v>
      </c>
      <c r="D256" s="9">
        <f t="shared" ref="D256:H256" ca="1" si="50">POWER(SQRT(D147)/D93,2)</f>
        <v>1.1913848673322682E-5</v>
      </c>
      <c r="E256" s="9">
        <f t="shared" ca="1" si="50"/>
        <v>1.2727459298730012E-5</v>
      </c>
      <c r="F256" s="9">
        <f t="shared" ca="1" si="50"/>
        <v>1.3207491746656936E-6</v>
      </c>
      <c r="G256" s="9">
        <f t="shared" ca="1" si="50"/>
        <v>1.0549894453029944E-7</v>
      </c>
      <c r="H256" s="9" t="e">
        <f t="shared" ca="1" si="50"/>
        <v>#DIV/0!</v>
      </c>
    </row>
    <row r="257" spans="1:8" x14ac:dyDescent="0.25">
      <c r="A257">
        <v>10</v>
      </c>
      <c r="C257" t="str">
        <f ca="1">OFFSET('168p stat'!$A$1,A257*20,0)</f>
        <v>CUDA opt non hash</v>
      </c>
      <c r="D257" s="9">
        <f t="shared" ref="D257:H257" ca="1" si="51">POWER(SQRT(D148)/D94,2)</f>
        <v>8.1270121767707706E-5</v>
      </c>
      <c r="E257" s="9">
        <f t="shared" ca="1" si="51"/>
        <v>8.1056981143106042E-5</v>
      </c>
      <c r="F257" s="9">
        <f t="shared" ca="1" si="51"/>
        <v>2.6003221572734567E-6</v>
      </c>
      <c r="G257" s="9">
        <f t="shared" ca="1" si="51"/>
        <v>4.9318953995201639E-7</v>
      </c>
      <c r="H257" s="9" t="e">
        <f t="shared" ca="1" si="51"/>
        <v>#DIV/0!</v>
      </c>
    </row>
    <row r="258" spans="1:8" x14ac:dyDescent="0.25">
      <c r="A258">
        <v>11</v>
      </c>
      <c r="C258" t="str">
        <f ca="1">OFFSET('168p stat'!$A$1,A258*20,0)</f>
        <v>CUDA opt ant</v>
      </c>
      <c r="D258" s="9">
        <f t="shared" ref="D258:H258" ca="1" si="52">POWER(SQRT(D149)/D95,2)</f>
        <v>9.0257549591818222E-6</v>
      </c>
      <c r="E258" s="9">
        <f t="shared" ca="1" si="52"/>
        <v>8.1830937760290692E-6</v>
      </c>
      <c r="F258" s="9">
        <f t="shared" ca="1" si="52"/>
        <v>5.2409173849604926E-7</v>
      </c>
      <c r="G258" s="9">
        <f t="shared" ca="1" si="52"/>
        <v>2.7452511265863106E-8</v>
      </c>
      <c r="H258" s="9" t="e">
        <f t="shared" ca="1" si="52"/>
        <v>#DIV/0!</v>
      </c>
    </row>
    <row r="259" spans="1:8" x14ac:dyDescent="0.25">
      <c r="A259">
        <v>12</v>
      </c>
      <c r="C259" t="str">
        <f ca="1">OFFSET('168p stat'!$A$1,A259*20,0)</f>
        <v>CUDA opt ant non hash</v>
      </c>
      <c r="D259" s="9">
        <f t="shared" ref="D259:H259" ca="1" si="53">POWER(SQRT(D150)/D96,2)</f>
        <v>4.304450504416061E-6</v>
      </c>
      <c r="E259" s="9">
        <f t="shared" ca="1" si="53"/>
        <v>4.3717769767255825E-6</v>
      </c>
      <c r="F259" s="9">
        <f t="shared" ca="1" si="53"/>
        <v>3.5392094770076431E-7</v>
      </c>
      <c r="G259" s="9">
        <f t="shared" ca="1" si="53"/>
        <v>4.1275202358224986E-8</v>
      </c>
      <c r="H259" s="9" t="e">
        <f t="shared" ca="1" si="53"/>
        <v>#DIV/0!</v>
      </c>
    </row>
    <row r="260" spans="1:8" x14ac:dyDescent="0.25">
      <c r="A260">
        <v>13</v>
      </c>
      <c r="C260" t="str">
        <f ca="1">OFFSET('168p stat'!$A$1,A260*20,0)</f>
        <v>CUDA opt ant par</v>
      </c>
      <c r="D260" s="9">
        <f t="shared" ref="D260:H260" ca="1" si="54">POWER(SQRT(D151)/D97,2)</f>
        <v>1.2893795308604081E-5</v>
      </c>
      <c r="E260" s="9">
        <f t="shared" ca="1" si="54"/>
        <v>1.2411028001659524E-5</v>
      </c>
      <c r="F260" s="9">
        <f t="shared" ca="1" si="54"/>
        <v>4.5914726476990679E-7</v>
      </c>
      <c r="G260" s="9">
        <f t="shared" ca="1" si="54"/>
        <v>1.3299486179133147E-9</v>
      </c>
      <c r="H260" s="9" t="e">
        <f t="shared" ca="1" si="54"/>
        <v>#DIV/0!</v>
      </c>
    </row>
    <row r="261" spans="1:8" x14ac:dyDescent="0.25">
      <c r="A261">
        <v>14</v>
      </c>
      <c r="C261" t="str">
        <f ca="1">OFFSET('168p stat'!$A$1,A261*20,0)</f>
        <v>non CUDA Time</v>
      </c>
      <c r="D261" s="9">
        <f t="shared" ref="D261:H261" ca="1" si="55">POWER(SQRT(D152)/D98,2)</f>
        <v>4.9550822998281824E-4</v>
      </c>
      <c r="E261" s="9">
        <f t="shared" ca="1" si="55"/>
        <v>5.2355136729559013E-4</v>
      </c>
      <c r="F261" s="9">
        <f t="shared" ca="1" si="55"/>
        <v>5.2321019941004856E-4</v>
      </c>
      <c r="G261" s="9">
        <f t="shared" ca="1" si="55"/>
        <v>5.2872783166173719E-4</v>
      </c>
      <c r="H261" s="9">
        <f t="shared" ca="1" si="55"/>
        <v>3.3148065287307092E-4</v>
      </c>
    </row>
    <row r="262" spans="1:8" x14ac:dyDescent="0.25">
      <c r="A262">
        <v>15</v>
      </c>
      <c r="C262" t="str">
        <f ca="1">OFFSET('168p stat'!$A$1,A262*20,0)</f>
        <v>non CUDA</v>
      </c>
      <c r="D262" s="9">
        <f t="shared" ref="D262:H262" ca="1" si="56">POWER(SQRT(D153)/D99,2)</f>
        <v>2.3416693815492113E-4</v>
      </c>
      <c r="E262" s="9" t="e">
        <f t="shared" ca="1" si="56"/>
        <v>#DIV/0!</v>
      </c>
      <c r="F262" s="9" t="e">
        <f t="shared" ca="1" si="56"/>
        <v>#DIV/0!</v>
      </c>
      <c r="G262" s="9" t="e">
        <f t="shared" ca="1" si="56"/>
        <v>#DIV/0!</v>
      </c>
      <c r="H262" s="9" t="e">
        <f t="shared" ca="1" si="56"/>
        <v>#DIV/0!</v>
      </c>
    </row>
    <row r="263" spans="1:8" x14ac:dyDescent="0.25">
      <c r="A263">
        <v>16</v>
      </c>
      <c r="C263" t="str">
        <f ca="1">OFFSET('168p stat'!$A$1,A263*20,0)</f>
        <v>non CUDA non hash</v>
      </c>
      <c r="D263" s="9">
        <f t="shared" ref="D263:H263" ca="1" si="57">POWER(SQRT(D154)/D100,2)</f>
        <v>4.0623565531485649E-4</v>
      </c>
      <c r="E263" s="9">
        <f t="shared" ca="1" si="57"/>
        <v>4.0864622198219351E-4</v>
      </c>
      <c r="F263" s="9">
        <f t="shared" ca="1" si="57"/>
        <v>4.083335555945609E-4</v>
      </c>
      <c r="G263" s="9">
        <f t="shared" ca="1" si="57"/>
        <v>4.1221256078982426E-4</v>
      </c>
      <c r="H263" s="9">
        <f t="shared" ca="1" si="57"/>
        <v>4.1235238130164211E-4</v>
      </c>
    </row>
    <row r="264" spans="1:8" x14ac:dyDescent="0.25">
      <c r="A264">
        <v>17</v>
      </c>
      <c r="C264" t="str">
        <f ca="1">OFFSET('168p stat'!$A$1,A264*20,0)</f>
        <v>Classic ACO</v>
      </c>
      <c r="D264" s="9">
        <f t="shared" ref="D264:H264" ca="1" si="58">POWER(SQRT(D155)/D101,2)</f>
        <v>2.6260443798279518E-3</v>
      </c>
      <c r="E264" s="9">
        <f t="shared" ca="1" si="58"/>
        <v>2.7333904020652162E-3</v>
      </c>
      <c r="F264" s="9">
        <f t="shared" ca="1" si="58"/>
        <v>2.732601550621157E-3</v>
      </c>
      <c r="G264" s="9">
        <f t="shared" ca="1" si="58"/>
        <v>2.7353794693288709E-3</v>
      </c>
      <c r="H264" s="9">
        <f t="shared" ca="1" si="58"/>
        <v>4.5843573628677461E-3</v>
      </c>
    </row>
    <row r="265" spans="1:8" x14ac:dyDescent="0.25">
      <c r="A265">
        <v>18</v>
      </c>
      <c r="C265" t="str">
        <f ca="1">OFFSET('168p stat'!$A$1,A265*20,0)</f>
        <v>Classic ACO non hash</v>
      </c>
      <c r="D265" s="9">
        <f t="shared" ref="D265:H265" ca="1" si="59">POWER(SQRT(D156)/D102,2)</f>
        <v>2.8452938591972516E-4</v>
      </c>
      <c r="E265" s="9">
        <f t="shared" ca="1" si="59"/>
        <v>2.846711333976219E-4</v>
      </c>
      <c r="F265" s="9">
        <f t="shared" ca="1" si="59"/>
        <v>2.8376664402493421E-4</v>
      </c>
      <c r="G265" s="9">
        <f t="shared" ca="1" si="59"/>
        <v>2.8383195988183175E-4</v>
      </c>
      <c r="H265" s="9">
        <f t="shared" ca="1" si="59"/>
        <v>4.2277993034703728E-4</v>
      </c>
    </row>
    <row r="266" spans="1:8" x14ac:dyDescent="0.25">
      <c r="A266">
        <v>19</v>
      </c>
      <c r="C266" t="str">
        <f ca="1">OFFSET('168p stat'!$A$1,A266*20,0)</f>
        <v>omp</v>
      </c>
      <c r="D266" s="9">
        <f t="shared" ref="D266:H266" ca="1" si="60">POWER(SQRT(D157)/D103,2)</f>
        <v>8.5079002426812647E-5</v>
      </c>
      <c r="E266" s="9">
        <f t="shared" ca="1" si="60"/>
        <v>8.4619463852951381E-5</v>
      </c>
      <c r="F266" s="9">
        <f t="shared" ca="1" si="60"/>
        <v>8.4586960353266318E-5</v>
      </c>
      <c r="G266" s="9">
        <f t="shared" ca="1" si="60"/>
        <v>8.6078784077888213E-5</v>
      </c>
      <c r="H266" s="9">
        <f t="shared" ca="1" si="60"/>
        <v>1.0082772066684218E-4</v>
      </c>
    </row>
    <row r="267" spans="1:8" x14ac:dyDescent="0.25">
      <c r="A267">
        <v>20</v>
      </c>
      <c r="C267" t="str">
        <f ca="1">OFFSET('168p stat'!$A$1,A267*20,0)</f>
        <v>omp non hash</v>
      </c>
      <c r="D267" s="9">
        <f t="shared" ref="D267:H267" ca="1" si="61">POWER(SQRT(D158)/D104,2)</f>
        <v>2.5700302851030439E-5</v>
      </c>
      <c r="E267" s="9">
        <f t="shared" ca="1" si="61"/>
        <v>2.5744631261560615E-5</v>
      </c>
      <c r="F267" s="9">
        <f t="shared" ca="1" si="61"/>
        <v>2.5704136489681434E-5</v>
      </c>
      <c r="G267" s="9">
        <f t="shared" ca="1" si="61"/>
        <v>2.6173884907074898E-5</v>
      </c>
      <c r="H267" s="9">
        <f t="shared" ca="1" si="61"/>
        <v>9.0808762494954399E-5</v>
      </c>
    </row>
    <row r="268" spans="1:8" x14ac:dyDescent="0.25">
      <c r="A268">
        <v>21</v>
      </c>
      <c r="C268" t="str">
        <f ca="1">OFFSET('168p stat'!$A$1,A268*20,0)</f>
        <v>non CUDA transp Time</v>
      </c>
      <c r="D268" s="9">
        <f t="shared" ref="D268:H268" ca="1" si="62">POWER(SQRT(D159)/D105,2)</f>
        <v>6.4924001499601727E-4</v>
      </c>
      <c r="E268" s="9">
        <f t="shared" ca="1" si="62"/>
        <v>6.3972618892681155E-4</v>
      </c>
      <c r="F268" s="9">
        <f t="shared" ca="1" si="62"/>
        <v>6.3912229674142147E-4</v>
      </c>
      <c r="G268" s="9">
        <f t="shared" ca="1" si="62"/>
        <v>6.2572633012666651E-4</v>
      </c>
      <c r="H268" s="9">
        <f t="shared" ca="1" si="62"/>
        <v>8.3658252353460314E-4</v>
      </c>
    </row>
    <row r="269" spans="1:8" x14ac:dyDescent="0.25">
      <c r="A269">
        <v>22</v>
      </c>
      <c r="C269" t="str">
        <f ca="1">OFFSET('168p stat'!$A$1,A269*20,0)</f>
        <v>non CUDA transp</v>
      </c>
      <c r="D269" s="9">
        <f t="shared" ref="D269:H269" ca="1" si="63">POWER(SQRT(D160)/D106,2)</f>
        <v>9.1584846396226553E-5</v>
      </c>
      <c r="E269" s="9" t="e">
        <f t="shared" ca="1" si="63"/>
        <v>#DIV/0!</v>
      </c>
      <c r="F269" s="9" t="e">
        <f t="shared" ca="1" si="63"/>
        <v>#DIV/0!</v>
      </c>
      <c r="G269" s="9" t="e">
        <f t="shared" ca="1" si="63"/>
        <v>#DIV/0!</v>
      </c>
      <c r="H269" s="9" t="e">
        <f t="shared" ca="1" si="63"/>
        <v>#DIV/0!</v>
      </c>
    </row>
    <row r="270" spans="1:8" x14ac:dyDescent="0.25">
      <c r="A270">
        <v>23</v>
      </c>
      <c r="C270" t="str">
        <f ca="1">OFFSET('168p stat'!$A$1,A270*20,0)</f>
        <v>non CUDA transp non hash</v>
      </c>
      <c r="D270" s="9">
        <f t="shared" ref="D270:H270" ca="1" si="64">POWER(SQRT(D161)/D107,2)</f>
        <v>4.9330430864924881E-4</v>
      </c>
      <c r="E270" s="9">
        <f t="shared" ca="1" si="64"/>
        <v>4.9106773235467428E-4</v>
      </c>
      <c r="F270" s="9">
        <f t="shared" ca="1" si="64"/>
        <v>4.9041528419755287E-4</v>
      </c>
      <c r="G270" s="9">
        <f t="shared" ca="1" si="64"/>
        <v>4.7434411610077192E-4</v>
      </c>
      <c r="H270" s="9">
        <f t="shared" ca="1" si="64"/>
        <v>7.4723094049977245E-4</v>
      </c>
    </row>
    <row r="271" spans="1:8" x14ac:dyDescent="0.25">
      <c r="A271">
        <v>24</v>
      </c>
      <c r="C271" t="str">
        <f ca="1">OFFSET('168p stat'!$A$1,A271*20,0)</f>
        <v>non CUDA AVX Time</v>
      </c>
      <c r="D271" s="9">
        <f t="shared" ref="D271:H271" ca="1" si="65">POWER(SQRT(D162)/D108,2)</f>
        <v>2.8659442293841578E-4</v>
      </c>
      <c r="E271" s="9">
        <f t="shared" ca="1" si="65"/>
        <v>2.8147735967457807E-4</v>
      </c>
      <c r="F271" s="9">
        <f t="shared" ca="1" si="65"/>
        <v>2.8109933170825124E-4</v>
      </c>
      <c r="G271" s="9">
        <f t="shared" ca="1" si="65"/>
        <v>2.7935979976697722E-4</v>
      </c>
      <c r="H271" s="9">
        <f t="shared" ca="1" si="65"/>
        <v>7.495602969461746E-4</v>
      </c>
    </row>
    <row r="272" spans="1:8" x14ac:dyDescent="0.25">
      <c r="A272">
        <v>25</v>
      </c>
      <c r="C272" t="str">
        <f ca="1">OFFSET('168p stat'!$A$1,A272*20,0)</f>
        <v>non CUDA AVX</v>
      </c>
      <c r="D272" s="9">
        <f t="shared" ref="D272:H272" ca="1" si="66">POWER(SQRT(D163)/D109,2)</f>
        <v>1.3399933274077614E-4</v>
      </c>
      <c r="E272" s="9" t="e">
        <f t="shared" ca="1" si="66"/>
        <v>#DIV/0!</v>
      </c>
      <c r="F272" s="9" t="e">
        <f t="shared" ca="1" si="66"/>
        <v>#DIV/0!</v>
      </c>
      <c r="G272" s="9" t="e">
        <f t="shared" ca="1" si="66"/>
        <v>#DIV/0!</v>
      </c>
      <c r="H272" s="9" t="e">
        <f t="shared" ca="1" si="66"/>
        <v>#DIV/0!</v>
      </c>
    </row>
    <row r="273" spans="1:8" x14ac:dyDescent="0.25">
      <c r="A273">
        <v>26</v>
      </c>
      <c r="C273" t="str">
        <f ca="1">OFFSET('168p stat'!$A$1,A273*20,0)</f>
        <v>non CUDA AVX non hash</v>
      </c>
      <c r="D273" s="9">
        <f t="shared" ref="D273:H273" ca="1" si="67">POWER(SQRT(D164)/D110,2)</f>
        <v>6.5379007501078425E-5</v>
      </c>
      <c r="E273" s="9">
        <f t="shared" ca="1" si="67"/>
        <v>6.6346094956117979E-5</v>
      </c>
      <c r="F273" s="9">
        <f t="shared" ca="1" si="67"/>
        <v>6.632481855643769E-5</v>
      </c>
      <c r="G273" s="9">
        <f t="shared" ca="1" si="67"/>
        <v>7.0322019782273999E-5</v>
      </c>
      <c r="H273" s="9">
        <f t="shared" ca="1" si="67"/>
        <v>1.5500380071972381E-4</v>
      </c>
    </row>
    <row r="274" spans="1:8" x14ac:dyDescent="0.25">
      <c r="A274">
        <v>27</v>
      </c>
      <c r="C274" t="str">
        <f ca="1">OFFSET('168p stat'!$A$1,A274*20,0)</f>
        <v>non CUDA AVX_OMP Time</v>
      </c>
      <c r="D274" s="9">
        <f t="shared" ref="D274:H274" ca="1" si="68">POWER(SQRT(D165)/D111,2)</f>
        <v>1.8246658205632269E-5</v>
      </c>
      <c r="E274" s="9">
        <f t="shared" ca="1" si="68"/>
        <v>1.6369024127258895E-5</v>
      </c>
      <c r="F274" s="9">
        <f t="shared" ca="1" si="68"/>
        <v>1.6357776463738513E-5</v>
      </c>
      <c r="G274" s="9">
        <f t="shared" ca="1" si="68"/>
        <v>1.7285138841412066E-5</v>
      </c>
      <c r="H274" s="9">
        <f t="shared" ca="1" si="68"/>
        <v>6.3711092062841793E-5</v>
      </c>
    </row>
    <row r="275" spans="1:8" x14ac:dyDescent="0.25">
      <c r="A275">
        <v>28</v>
      </c>
      <c r="C275" t="str">
        <f ca="1">OFFSET('168p stat'!$A$1,A275*20,0)</f>
        <v>non CUDA AVX_OMP</v>
      </c>
      <c r="D275" s="9">
        <f t="shared" ref="D275:H275" ca="1" si="69">POWER(SQRT(D166)/D112,2)</f>
        <v>7.1262401453786031E-4</v>
      </c>
      <c r="E275" s="9" t="e">
        <f t="shared" ca="1" si="69"/>
        <v>#DIV/0!</v>
      </c>
      <c r="F275" s="9" t="e">
        <f t="shared" ca="1" si="69"/>
        <v>#DIV/0!</v>
      </c>
      <c r="G275" s="9" t="e">
        <f t="shared" ca="1" si="69"/>
        <v>#DIV/0!</v>
      </c>
      <c r="H275" s="9" t="e">
        <f t="shared" ca="1" si="69"/>
        <v>#DIV/0!</v>
      </c>
    </row>
    <row r="276" spans="1:8" x14ac:dyDescent="0.25">
      <c r="A276">
        <v>29</v>
      </c>
      <c r="C276" t="str">
        <f ca="1">OFFSET('168p stat'!$A$1,A276*20,0)</f>
        <v>non CUDA AVX_OMP non hash</v>
      </c>
      <c r="D276" s="9">
        <f t="shared" ref="D276:H276" ca="1" si="70">POWER(SQRT(D167)/D113,2)</f>
        <v>1.0634177409530107E-4</v>
      </c>
      <c r="E276" s="9">
        <f t="shared" ca="1" si="70"/>
        <v>1.0673935924749286E-4</v>
      </c>
      <c r="F276" s="9">
        <f t="shared" ca="1" si="70"/>
        <v>1.0652904250634889E-4</v>
      </c>
      <c r="G276" s="9">
        <f t="shared" ca="1" si="70"/>
        <v>1.0659237999114002E-4</v>
      </c>
      <c r="H276" s="9">
        <f t="shared" ca="1" si="70"/>
        <v>3.2473173792196613E-4</v>
      </c>
    </row>
    <row r="277" spans="1:8" x14ac:dyDescent="0.25">
      <c r="A277">
        <v>30</v>
      </c>
      <c r="C277" t="str">
        <f ca="1">OFFSET('168p stat'!$A$1,A277*20,0)</f>
        <v>non CUDA transp_AVX Time</v>
      </c>
      <c r="D277" s="9">
        <f t="shared" ref="D277:H277" ca="1" si="71">POWER(SQRT(D168)/D114,2)</f>
        <v>1.4110625856610134E-4</v>
      </c>
      <c r="E277" s="9">
        <f t="shared" ca="1" si="71"/>
        <v>1.457461928807583E-4</v>
      </c>
      <c r="F277" s="9">
        <f t="shared" ca="1" si="71"/>
        <v>1.4556758888543362E-4</v>
      </c>
      <c r="G277" s="9">
        <f t="shared" ca="1" si="71"/>
        <v>1.4021939104013936E-4</v>
      </c>
      <c r="H277" s="9">
        <f t="shared" ca="1" si="71"/>
        <v>3.1225769578731045E-4</v>
      </c>
    </row>
    <row r="278" spans="1:8" x14ac:dyDescent="0.25">
      <c r="A278">
        <v>31</v>
      </c>
      <c r="C278" t="str">
        <f ca="1">OFFSET('168p stat'!$A$1,A278*20,0)</f>
        <v>non CUDA transp_AVX</v>
      </c>
      <c r="D278" s="9">
        <f t="shared" ref="D278:H278" ca="1" si="72">POWER(SQRT(D169)/D115,2)</f>
        <v>1.8145188557992984E-4</v>
      </c>
      <c r="E278" s="9" t="e">
        <f t="shared" ca="1" si="72"/>
        <v>#DIV/0!</v>
      </c>
      <c r="F278" s="9" t="e">
        <f t="shared" ca="1" si="72"/>
        <v>#DIV/0!</v>
      </c>
      <c r="G278" s="9" t="e">
        <f t="shared" ca="1" si="72"/>
        <v>#DIV/0!</v>
      </c>
      <c r="H278" s="9" t="e">
        <f t="shared" ca="1" si="72"/>
        <v>#DIV/0!</v>
      </c>
    </row>
    <row r="279" spans="1:8" x14ac:dyDescent="0.25">
      <c r="A279">
        <v>32</v>
      </c>
      <c r="C279" t="str">
        <f ca="1">OFFSET('168p stat'!$A$1,A279*20,0)</f>
        <v>non CUDA transp_AVX non hash</v>
      </c>
      <c r="D279" s="9">
        <f t="shared" ref="D279:H279" ca="1" si="73">POWER(SQRT(D170)/D116,2)</f>
        <v>3.367414542576662E-4</v>
      </c>
      <c r="E279" s="9">
        <f t="shared" ca="1" si="73"/>
        <v>3.3832695030428661E-4</v>
      </c>
      <c r="F279" s="9">
        <f t="shared" ca="1" si="73"/>
        <v>3.3779399404959949E-4</v>
      </c>
      <c r="G279" s="9">
        <f t="shared" ca="1" si="73"/>
        <v>3.204339047075887E-4</v>
      </c>
      <c r="H279" s="9">
        <f t="shared" ca="1" si="73"/>
        <v>4.9713449576654564E-4</v>
      </c>
    </row>
    <row r="280" spans="1:8" x14ac:dyDescent="0.25">
      <c r="A280">
        <v>33</v>
      </c>
      <c r="C280" t="str">
        <f ca="1">OFFSET('168p stat'!$A$1,A280*20,0)</f>
        <v>non CUDA transp_AVX_OMP Time</v>
      </c>
      <c r="D280" s="9">
        <f t="shared" ref="D280:H280" ca="1" si="74">POWER(SQRT(D171)/D117,2)</f>
        <v>2.214195201614345E-4</v>
      </c>
      <c r="E280" s="9">
        <f t="shared" ca="1" si="74"/>
        <v>2.3773641622008179E-4</v>
      </c>
      <c r="F280" s="9">
        <f t="shared" ca="1" si="74"/>
        <v>2.3741951895491005E-4</v>
      </c>
      <c r="G280" s="9">
        <f t="shared" ca="1" si="74"/>
        <v>2.2477146415245602E-4</v>
      </c>
      <c r="H280" s="9">
        <f t="shared" ca="1" si="74"/>
        <v>5.5173390138644476E-4</v>
      </c>
    </row>
    <row r="281" spans="1:8" x14ac:dyDescent="0.25">
      <c r="A281">
        <v>34</v>
      </c>
      <c r="C281" t="str">
        <f ca="1">OFFSET('168p stat'!$A$1,A281*20,0)</f>
        <v>non CUDA transp_AVX_OMP</v>
      </c>
      <c r="D281" s="9">
        <f t="shared" ref="D281:H281" ca="1" si="75">POWER(SQRT(D172)/D118,2)</f>
        <v>1.1865079498511689E-4</v>
      </c>
      <c r="E281" s="9" t="e">
        <f t="shared" ca="1" si="75"/>
        <v>#DIV/0!</v>
      </c>
      <c r="F281" s="9" t="e">
        <f t="shared" ca="1" si="75"/>
        <v>#DIV/0!</v>
      </c>
      <c r="G281" s="9" t="e">
        <f t="shared" ca="1" si="75"/>
        <v>#DIV/0!</v>
      </c>
      <c r="H281" s="9" t="e">
        <f t="shared" ca="1" si="75"/>
        <v>#DIV/0!</v>
      </c>
    </row>
    <row r="282" spans="1:8" x14ac:dyDescent="0.25">
      <c r="A282">
        <v>35</v>
      </c>
      <c r="C282" t="str">
        <f ca="1">OFFSET('168p stat'!$A$1,A282*20,0)</f>
        <v>non CUDA transp_AVX_OMP non hash</v>
      </c>
      <c r="D282" s="9">
        <f t="shared" ref="D282:H282" ca="1" si="76">POWER(SQRT(D173)/D119,2)</f>
        <v>7.5233137095212925E-5</v>
      </c>
      <c r="E282" s="9">
        <f t="shared" ca="1" si="76"/>
        <v>7.5457483576283718E-5</v>
      </c>
      <c r="F282" s="9">
        <f t="shared" ca="1" si="76"/>
        <v>7.5414871209237164E-5</v>
      </c>
      <c r="G282" s="9">
        <f t="shared" ca="1" si="76"/>
        <v>7.6356848826354446E-5</v>
      </c>
      <c r="H282" s="9">
        <f t="shared" ca="1" si="76"/>
        <v>7.4963577344996105E-5</v>
      </c>
    </row>
    <row r="283" spans="1:8" x14ac:dyDescent="0.25">
      <c r="A283">
        <v>36</v>
      </c>
      <c r="C283">
        <f ca="1">OFFSET('168p stat'!$A$1,A283*20,0)</f>
        <v>0</v>
      </c>
      <c r="D283" s="9" t="e">
        <f t="shared" ref="D283:H283" ca="1" si="77">POWER(SQRT(D174)/D120,2)</f>
        <v>#DIV/0!</v>
      </c>
      <c r="E283" s="9" t="e">
        <f t="shared" ca="1" si="77"/>
        <v>#DIV/0!</v>
      </c>
      <c r="F283" s="9" t="e">
        <f t="shared" ca="1" si="77"/>
        <v>#DIV/0!</v>
      </c>
      <c r="G283" s="9" t="e">
        <f t="shared" ca="1" si="77"/>
        <v>#DIV/0!</v>
      </c>
      <c r="H283" s="9" t="e">
        <f t="shared" ca="1" si="77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8">POWER(SQRT(D175)/D121,2)</f>
        <v>#DIV/0!</v>
      </c>
      <c r="E284" s="9" t="e">
        <f t="shared" ca="1" si="78"/>
        <v>#DIV/0!</v>
      </c>
      <c r="F284" s="9" t="e">
        <f t="shared" ca="1" si="78"/>
        <v>#DIV/0!</v>
      </c>
      <c r="G284" s="9" t="e">
        <f t="shared" ca="1" si="78"/>
        <v>#DIV/0!</v>
      </c>
      <c r="H284" s="9" t="e">
        <f t="shared" ca="1" si="78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9">POWER(SQRT(D176)/D122,2)</f>
        <v>#DIV/0!</v>
      </c>
      <c r="E285" s="9" t="e">
        <f t="shared" ca="1" si="79"/>
        <v>#DIV/0!</v>
      </c>
      <c r="F285" s="9" t="e">
        <f t="shared" ca="1" si="79"/>
        <v>#DIV/0!</v>
      </c>
      <c r="G285" s="9" t="e">
        <f t="shared" ca="1" si="79"/>
        <v>#DIV/0!</v>
      </c>
      <c r="H285" s="9" t="e">
        <f t="shared" ca="1" si="79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80">POWER(SQRT(D177)/D123,2)</f>
        <v>#DIV/0!</v>
      </c>
      <c r="E286" s="9" t="e">
        <f t="shared" ca="1" si="80"/>
        <v>#DIV/0!</v>
      </c>
      <c r="F286" s="9" t="e">
        <f t="shared" ca="1" si="80"/>
        <v>#DIV/0!</v>
      </c>
      <c r="G286" s="9" t="e">
        <f t="shared" ca="1" si="80"/>
        <v>#DIV/0!</v>
      </c>
      <c r="H286" s="9" t="e">
        <f t="shared" ca="1" si="80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81">POWER(SQRT(D178)/D124,2)</f>
        <v>#DIV/0!</v>
      </c>
      <c r="E287" s="9" t="e">
        <f t="shared" ca="1" si="81"/>
        <v>#DIV/0!</v>
      </c>
      <c r="F287" s="9" t="e">
        <f t="shared" ca="1" si="81"/>
        <v>#DIV/0!</v>
      </c>
      <c r="G287" s="9" t="e">
        <f t="shared" ca="1" si="81"/>
        <v>#DIV/0!</v>
      </c>
      <c r="H287" s="9" t="e">
        <f t="shared" ca="1" si="81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82">POWER(SQRT(D179)/D125,2)</f>
        <v>#DIV/0!</v>
      </c>
      <c r="E288" s="9" t="e">
        <f t="shared" ca="1" si="82"/>
        <v>#DIV/0!</v>
      </c>
      <c r="F288" s="9" t="e">
        <f t="shared" ca="1" si="82"/>
        <v>#DIV/0!</v>
      </c>
      <c r="G288" s="9" t="e">
        <f t="shared" ca="1" si="82"/>
        <v>#DIV/0!</v>
      </c>
      <c r="H288" s="9" t="e">
        <f t="shared" ca="1" si="82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83">POWER(SQRT(D180)/D126,2)</f>
        <v>#DIV/0!</v>
      </c>
      <c r="E289" s="9" t="e">
        <f t="shared" ca="1" si="83"/>
        <v>#DIV/0!</v>
      </c>
      <c r="F289" s="9" t="e">
        <f t="shared" ca="1" si="83"/>
        <v>#DIV/0!</v>
      </c>
      <c r="G289" s="9" t="e">
        <f t="shared" ca="1" si="83"/>
        <v>#DIV/0!</v>
      </c>
      <c r="H289" s="9" t="e">
        <f t="shared" ca="1" si="83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84">POWER(SQRT(D181)/D127,2)</f>
        <v>#DIV/0!</v>
      </c>
      <c r="E290" s="9" t="e">
        <f t="shared" ca="1" si="84"/>
        <v>#DIV/0!</v>
      </c>
      <c r="F290" s="9" t="e">
        <f t="shared" ca="1" si="84"/>
        <v>#DIV/0!</v>
      </c>
      <c r="G290" s="9" t="e">
        <f t="shared" ca="1" si="84"/>
        <v>#DIV/0!</v>
      </c>
      <c r="H290" s="9" t="e">
        <f t="shared" ca="1" si="84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5">POWER(SQRT(D182)/D128,2)</f>
        <v>#DIV/0!</v>
      </c>
      <c r="E291" s="9" t="e">
        <f t="shared" ca="1" si="85"/>
        <v>#DIV/0!</v>
      </c>
      <c r="F291" s="9" t="e">
        <f t="shared" ca="1" si="85"/>
        <v>#DIV/0!</v>
      </c>
      <c r="G291" s="9" t="e">
        <f t="shared" ca="1" si="85"/>
        <v>#DIV/0!</v>
      </c>
      <c r="H291" s="9" t="e">
        <f t="shared" ca="1" si="85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6">POWER(SQRT(D183)/D129,2)</f>
        <v>#DIV/0!</v>
      </c>
      <c r="E292" s="9" t="e">
        <f t="shared" ca="1" si="86"/>
        <v>#DIV/0!</v>
      </c>
      <c r="F292" s="9" t="e">
        <f t="shared" ca="1" si="86"/>
        <v>#DIV/0!</v>
      </c>
      <c r="G292" s="9" t="e">
        <f t="shared" ca="1" si="86"/>
        <v>#DIV/0!</v>
      </c>
      <c r="H292" s="9" t="e">
        <f t="shared" ca="1" si="86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7">POWER(SQRT(D184)/D130,2)</f>
        <v>#DIV/0!</v>
      </c>
      <c r="E293" s="9" t="e">
        <f t="shared" ca="1" si="87"/>
        <v>#DIV/0!</v>
      </c>
      <c r="F293" s="9" t="e">
        <f t="shared" ca="1" si="87"/>
        <v>#DIV/0!</v>
      </c>
      <c r="G293" s="9" t="e">
        <f t="shared" ca="1" si="87"/>
        <v>#DIV/0!</v>
      </c>
      <c r="H293" s="9" t="e">
        <f t="shared" ca="1" si="87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8">POWER(SQRT(D185)/D131,2)</f>
        <v>#DIV/0!</v>
      </c>
      <c r="E294" s="9" t="e">
        <f t="shared" ca="1" si="88"/>
        <v>#DIV/0!</v>
      </c>
      <c r="F294" s="9" t="e">
        <f t="shared" ca="1" si="88"/>
        <v>#DIV/0!</v>
      </c>
      <c r="G294" s="9" t="e">
        <f t="shared" ca="1" si="88"/>
        <v>#DIV/0!</v>
      </c>
      <c r="H294" s="9" t="e">
        <f t="shared" ca="1" si="88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9">POWER(SQRT(D186)/D132,2)</f>
        <v>#DIV/0!</v>
      </c>
      <c r="E295" s="9" t="e">
        <f t="shared" ca="1" si="89"/>
        <v>#DIV/0!</v>
      </c>
      <c r="F295" s="9" t="e">
        <f t="shared" ca="1" si="89"/>
        <v>#DIV/0!</v>
      </c>
      <c r="G295" s="9" t="e">
        <f t="shared" ca="1" si="89"/>
        <v>#DIV/0!</v>
      </c>
      <c r="H295" s="9" t="e">
        <f t="shared" ca="1" si="89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90">POWER(SQRT(D187)/D133,2)</f>
        <v>#DIV/0!</v>
      </c>
      <c r="E296" s="9" t="e">
        <f t="shared" ca="1" si="90"/>
        <v>#DIV/0!</v>
      </c>
      <c r="F296" s="9" t="e">
        <f t="shared" ca="1" si="90"/>
        <v>#DIV/0!</v>
      </c>
      <c r="G296" s="9" t="e">
        <f t="shared" ca="1" si="90"/>
        <v>#DIV/0!</v>
      </c>
      <c r="H296" s="9" t="e">
        <f t="shared" ca="1" si="90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1">POWER(SQRT(D188)/D134,2)</f>
        <v>#DIV/0!</v>
      </c>
      <c r="E297" s="9" t="e">
        <f t="shared" ca="1" si="91"/>
        <v>#DIV/0!</v>
      </c>
      <c r="F297" s="9" t="e">
        <f t="shared" ca="1" si="91"/>
        <v>#DIV/0!</v>
      </c>
      <c r="G297" s="9" t="e">
        <f t="shared" ca="1" si="91"/>
        <v>#DIV/0!</v>
      </c>
      <c r="H297" s="9" t="e">
        <f t="shared" ca="1" si="91"/>
        <v>#DIV/0!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01"/>
  <sheetViews>
    <sheetView topLeftCell="A684" workbookViewId="0">
      <selection activeCell="A702" sqref="A702:XFD803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74.431006999999994</v>
      </c>
      <c r="I2">
        <v>3.4250999999999997E-2</v>
      </c>
      <c r="J2" t="s">
        <v>3</v>
      </c>
      <c r="K2">
        <v>52.913134999999997</v>
      </c>
      <c r="L2">
        <v>1.3317000000000001E-2</v>
      </c>
      <c r="M2" t="s">
        <v>4</v>
      </c>
      <c r="N2">
        <v>19.971584</v>
      </c>
      <c r="O2">
        <v>2.3419999999999999E-3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0.23189899999999999</v>
      </c>
      <c r="AG2">
        <v>3.8827E-2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148.84092200000001</v>
      </c>
      <c r="I3">
        <v>0.14141899999999999</v>
      </c>
      <c r="J3" t="s">
        <v>3</v>
      </c>
      <c r="K3">
        <v>105.822354</v>
      </c>
      <c r="L3">
        <v>5.2670000000000002E-2</v>
      </c>
      <c r="M3" t="s">
        <v>4</v>
      </c>
      <c r="N3">
        <v>39.942158999999997</v>
      </c>
      <c r="O3">
        <v>8.5939999999999992E-3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0.23189899999999999</v>
      </c>
      <c r="AG3">
        <v>3.8827E-2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223.24505600000001</v>
      </c>
      <c r="I4">
        <v>0.29655100000000001</v>
      </c>
      <c r="J4" t="s">
        <v>3</v>
      </c>
      <c r="K4">
        <v>158.74082100000001</v>
      </c>
      <c r="L4">
        <v>0.116383</v>
      </c>
      <c r="M4" t="s">
        <v>4</v>
      </c>
      <c r="N4">
        <v>59.916499000000002</v>
      </c>
      <c r="O4">
        <v>1.8689000000000001E-2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0.22395499999999999</v>
      </c>
      <c r="AG4">
        <v>3.9175000000000001E-2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297.65059000000002</v>
      </c>
      <c r="I5">
        <v>0.49686900000000001</v>
      </c>
      <c r="J5" t="s">
        <v>3</v>
      </c>
      <c r="K5">
        <v>211.657759</v>
      </c>
      <c r="L5">
        <v>0.20552100000000001</v>
      </c>
      <c r="M5" t="s">
        <v>4</v>
      </c>
      <c r="N5">
        <v>79.889748999999995</v>
      </c>
      <c r="O5">
        <v>3.3604000000000002E-2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0.22395499999999999</v>
      </c>
      <c r="AG5">
        <v>3.9175000000000001E-2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372.07146299999999</v>
      </c>
      <c r="I6">
        <v>0.74737799999999999</v>
      </c>
      <c r="J6" t="s">
        <v>3</v>
      </c>
      <c r="K6">
        <v>264.58266200000003</v>
      </c>
      <c r="L6">
        <v>0.32025300000000001</v>
      </c>
      <c r="M6" t="s">
        <v>4</v>
      </c>
      <c r="N6">
        <v>99.868240999999998</v>
      </c>
      <c r="O6">
        <v>5.2194999999999998E-2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0.22395499999999999</v>
      </c>
      <c r="AG6">
        <v>3.9175000000000001E-2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446.49294300000003</v>
      </c>
      <c r="I7">
        <v>1.060271</v>
      </c>
      <c r="J7" t="s">
        <v>3</v>
      </c>
      <c r="K7">
        <v>317.50986</v>
      </c>
      <c r="L7">
        <v>0.46005600000000002</v>
      </c>
      <c r="M7" t="s">
        <v>4</v>
      </c>
      <c r="N7">
        <v>119.847656</v>
      </c>
      <c r="O7">
        <v>7.6369999999999993E-2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0.22395499999999999</v>
      </c>
      <c r="AG7">
        <v>3.9175000000000001E-2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520.91370700000004</v>
      </c>
      <c r="I8">
        <v>1.439087</v>
      </c>
      <c r="J8" t="s">
        <v>3</v>
      </c>
      <c r="K8">
        <v>370.43580800000001</v>
      </c>
      <c r="L8">
        <v>0.62291799999999997</v>
      </c>
      <c r="M8" t="s">
        <v>4</v>
      </c>
      <c r="N8">
        <v>139.82628299999999</v>
      </c>
      <c r="O8">
        <v>0.105251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0.223023</v>
      </c>
      <c r="AG8">
        <v>3.9524999999999998E-2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595.33353899999997</v>
      </c>
      <c r="I9">
        <v>1.8778440000000001</v>
      </c>
      <c r="J9" t="s">
        <v>3</v>
      </c>
      <c r="K9">
        <v>423.36307299999999</v>
      </c>
      <c r="L9">
        <v>0.81901100000000004</v>
      </c>
      <c r="M9" t="s">
        <v>4</v>
      </c>
      <c r="N9">
        <v>159.80826099999999</v>
      </c>
      <c r="O9">
        <v>0.13893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0.22301099999999999</v>
      </c>
      <c r="AG9">
        <v>3.952E-2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669.76185099999998</v>
      </c>
      <c r="I10">
        <v>2.3789419999999999</v>
      </c>
      <c r="J10" t="s">
        <v>3</v>
      </c>
      <c r="K10">
        <v>476.29936800000002</v>
      </c>
      <c r="L10">
        <v>1.0298149999999999</v>
      </c>
      <c r="M10" t="s">
        <v>4</v>
      </c>
      <c r="N10">
        <v>179.797673</v>
      </c>
      <c r="O10">
        <v>0.174792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0.21789900000000001</v>
      </c>
      <c r="AG10">
        <v>3.7969000000000003E-2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744.20114999999998</v>
      </c>
      <c r="I11">
        <v>2.9113169999999999</v>
      </c>
      <c r="J11" t="s">
        <v>3</v>
      </c>
      <c r="K11">
        <v>529.23290999999995</v>
      </c>
      <c r="L11">
        <v>1.2706500000000001</v>
      </c>
      <c r="M11" t="s">
        <v>4</v>
      </c>
      <c r="N11">
        <v>199.78444099999999</v>
      </c>
      <c r="O11">
        <v>0.216806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0.21789900000000001</v>
      </c>
      <c r="AG11">
        <v>3.7969000000000003E-2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818.64711299999999</v>
      </c>
      <c r="I12">
        <v>3.575609</v>
      </c>
      <c r="J12" t="s">
        <v>3</v>
      </c>
      <c r="K12">
        <v>582.17015100000003</v>
      </c>
      <c r="L12">
        <v>1.5271749999999999</v>
      </c>
      <c r="M12" t="s">
        <v>4</v>
      </c>
      <c r="N12">
        <v>219.77425199999999</v>
      </c>
      <c r="O12">
        <v>0.25908799999999998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0.21789900000000001</v>
      </c>
      <c r="AG12">
        <v>3.7969000000000003E-2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893.12006799999995</v>
      </c>
      <c r="I13">
        <v>4.2402090000000001</v>
      </c>
      <c r="J13" t="s">
        <v>3</v>
      </c>
      <c r="K13">
        <v>635.10954300000003</v>
      </c>
      <c r="L13">
        <v>1.814287</v>
      </c>
      <c r="M13" t="s">
        <v>4</v>
      </c>
      <c r="N13">
        <v>239.765894</v>
      </c>
      <c r="O13">
        <v>0.30804599999999999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0.20874500000000001</v>
      </c>
      <c r="AG13">
        <v>3.8134000000000001E-2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967.56290799999999</v>
      </c>
      <c r="I14">
        <v>4.9712949999999996</v>
      </c>
      <c r="J14" t="s">
        <v>3</v>
      </c>
      <c r="K14">
        <v>688.05082200000004</v>
      </c>
      <c r="L14">
        <v>2.1294499999999998</v>
      </c>
      <c r="M14" t="s">
        <v>4</v>
      </c>
      <c r="N14">
        <v>259.75787100000002</v>
      </c>
      <c r="O14">
        <v>0.35983900000000002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0.202928</v>
      </c>
      <c r="AG14">
        <v>3.7088999999999997E-2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1042.0129790000001</v>
      </c>
      <c r="I15">
        <v>5.7618280000000004</v>
      </c>
      <c r="J15" t="s">
        <v>3</v>
      </c>
      <c r="K15">
        <v>740.99490600000001</v>
      </c>
      <c r="L15">
        <v>2.4691269999999998</v>
      </c>
      <c r="M15" t="s">
        <v>4</v>
      </c>
      <c r="N15">
        <v>279.75417499999998</v>
      </c>
      <c r="O15">
        <v>0.41954799999999998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0.202928</v>
      </c>
      <c r="AG15">
        <v>3.7088999999999997E-2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1116.4481149999999</v>
      </c>
      <c r="I16">
        <v>6.5637990000000004</v>
      </c>
      <c r="J16" t="s">
        <v>3</v>
      </c>
      <c r="K16">
        <v>793.93697599999996</v>
      </c>
      <c r="L16">
        <v>2.7941289999999999</v>
      </c>
      <c r="M16" t="s">
        <v>4</v>
      </c>
      <c r="N16">
        <v>299.74942900000002</v>
      </c>
      <c r="O16">
        <v>0.475545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0.202928</v>
      </c>
      <c r="AG16">
        <v>3.7088999999999997E-2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1190.875522</v>
      </c>
      <c r="I17">
        <v>7.350638</v>
      </c>
      <c r="J17" t="s">
        <v>3</v>
      </c>
      <c r="K17">
        <v>846.87743</v>
      </c>
      <c r="L17">
        <v>3.1192730000000002</v>
      </c>
      <c r="M17" t="s">
        <v>4</v>
      </c>
      <c r="N17">
        <v>319.74462499999998</v>
      </c>
      <c r="O17">
        <v>0.52885400000000005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0.202928</v>
      </c>
      <c r="AG17">
        <v>3.7088999999999997E-2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1265.3159029999999</v>
      </c>
      <c r="I18">
        <v>8.1941980000000001</v>
      </c>
      <c r="J18" t="s">
        <v>3</v>
      </c>
      <c r="K18">
        <v>899.82005600000002</v>
      </c>
      <c r="L18">
        <v>3.4812439999999998</v>
      </c>
      <c r="M18" t="s">
        <v>4</v>
      </c>
      <c r="N18">
        <v>339.74014499999998</v>
      </c>
      <c r="O18">
        <v>0.58877100000000004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0.20206399999999999</v>
      </c>
      <c r="AG18">
        <v>3.7173999999999999E-2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1339.7671359999999</v>
      </c>
      <c r="I19">
        <v>9.0144280000000006</v>
      </c>
      <c r="J19" t="s">
        <v>3</v>
      </c>
      <c r="K19">
        <v>952.76446999999996</v>
      </c>
      <c r="L19">
        <v>3.860223</v>
      </c>
      <c r="M19" t="s">
        <v>4</v>
      </c>
      <c r="N19">
        <v>359.73729400000002</v>
      </c>
      <c r="O19">
        <v>0.65462299999999995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0.20206399999999999</v>
      </c>
      <c r="AG19">
        <v>3.7173999999999999E-2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1414.206003</v>
      </c>
      <c r="I20">
        <v>9.8144290000000005</v>
      </c>
      <c r="J20" t="s">
        <v>3</v>
      </c>
      <c r="K20">
        <v>1005.7056239999999</v>
      </c>
      <c r="L20">
        <v>4.2669180000000004</v>
      </c>
      <c r="M20" t="s">
        <v>4</v>
      </c>
      <c r="N20">
        <v>379.73490800000002</v>
      </c>
      <c r="O20">
        <v>0.72246900000000003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0.20206399999999999</v>
      </c>
      <c r="AG20">
        <v>3.7173999999999999E-2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1488.6334300000001</v>
      </c>
      <c r="I21">
        <v>10.676081</v>
      </c>
      <c r="J21" t="s">
        <v>3</v>
      </c>
      <c r="K21">
        <v>1058.653726</v>
      </c>
      <c r="L21">
        <v>4.6816469999999999</v>
      </c>
      <c r="M21" t="s">
        <v>4</v>
      </c>
      <c r="N21">
        <v>399.734127</v>
      </c>
      <c r="O21">
        <v>0.79198100000000005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0.20206399999999999</v>
      </c>
      <c r="AG21">
        <v>3.7173999999999999E-2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0.20056599999999999</v>
      </c>
      <c r="AG22">
        <v>3.2635999999999998E-2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0.19220799999999999</v>
      </c>
      <c r="AG23">
        <v>3.2321999999999997E-2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0.18823999999999999</v>
      </c>
      <c r="AG24">
        <v>3.0890000000000001E-2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0.18823999999999999</v>
      </c>
      <c r="AG25">
        <v>3.0890000000000001E-2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0.18823999999999999</v>
      </c>
      <c r="AG26">
        <v>3.0890000000000001E-2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0.18823999999999999</v>
      </c>
      <c r="AG27">
        <v>3.0890000000000001E-2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0.18823999999999999</v>
      </c>
      <c r="AG28">
        <v>3.0890000000000001E-2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0.18171599999999999</v>
      </c>
      <c r="AG29">
        <v>2.9821E-2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0.174678</v>
      </c>
      <c r="AG30">
        <v>2.8835E-2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0.174678</v>
      </c>
      <c r="AG31">
        <v>2.8835E-2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0.174678</v>
      </c>
      <c r="AG32">
        <v>2.8835E-2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0.174678</v>
      </c>
      <c r="AG33">
        <v>2.8835E-2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0.174678</v>
      </c>
      <c r="AG34">
        <v>2.8835E-2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0.174678</v>
      </c>
      <c r="AG35">
        <v>2.8835E-2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0.17230200000000001</v>
      </c>
      <c r="AG36">
        <v>2.7566E-2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0.16766800000000001</v>
      </c>
      <c r="AG37">
        <v>2.6682000000000001E-2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0.16681299999999999</v>
      </c>
      <c r="AG38">
        <v>2.6904999999999998E-2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0.16681299999999999</v>
      </c>
      <c r="AG39">
        <v>2.6904999999999998E-2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0.16681299999999999</v>
      </c>
      <c r="AG40">
        <v>2.6904999999999998E-2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0.16681299999999999</v>
      </c>
      <c r="AG41">
        <v>2.6904999999999998E-2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59.336851000000003</v>
      </c>
      <c r="I42">
        <v>0.47143099999999999</v>
      </c>
      <c r="J42" t="s">
        <v>3</v>
      </c>
      <c r="K42">
        <v>37.434634000000003</v>
      </c>
      <c r="L42">
        <v>0.43132999999999999</v>
      </c>
      <c r="M42" t="s">
        <v>4</v>
      </c>
      <c r="N42">
        <v>20.055088999999999</v>
      </c>
      <c r="O42">
        <v>9.7E-5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118.385221</v>
      </c>
      <c r="I43">
        <v>1.026735</v>
      </c>
      <c r="J43" t="s">
        <v>3</v>
      </c>
      <c r="K43">
        <v>74.571089999999998</v>
      </c>
      <c r="L43">
        <v>0.91317099999999995</v>
      </c>
      <c r="M43" t="s">
        <v>4</v>
      </c>
      <c r="N43">
        <v>40.108716000000001</v>
      </c>
      <c r="O43">
        <v>2.5099999999999998E-4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177.43169</v>
      </c>
      <c r="I44">
        <v>1.6199809999999999</v>
      </c>
      <c r="J44" t="s">
        <v>3</v>
      </c>
      <c r="K44">
        <v>111.736953</v>
      </c>
      <c r="L44">
        <v>1.428134</v>
      </c>
      <c r="M44" t="s">
        <v>4</v>
      </c>
      <c r="N44">
        <v>60.161051</v>
      </c>
      <c r="O44">
        <v>3.8699999999999997E-4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236.61814100000001</v>
      </c>
      <c r="I45">
        <v>2.47681</v>
      </c>
      <c r="J45" t="s">
        <v>3</v>
      </c>
      <c r="K45">
        <v>149.02502000000001</v>
      </c>
      <c r="L45">
        <v>2.2899630000000002</v>
      </c>
      <c r="M45" t="s">
        <v>4</v>
      </c>
      <c r="N45">
        <v>80.214599000000007</v>
      </c>
      <c r="O45">
        <v>6.2299999999999996E-4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295.70483300000001</v>
      </c>
      <c r="I46">
        <v>3.521487</v>
      </c>
      <c r="J46" t="s">
        <v>3</v>
      </c>
      <c r="K46">
        <v>186.244618</v>
      </c>
      <c r="L46">
        <v>3.33066</v>
      </c>
      <c r="M46" t="s">
        <v>4</v>
      </c>
      <c r="N46">
        <v>100.268393</v>
      </c>
      <c r="O46">
        <v>8.4000000000000003E-4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354.84995800000002</v>
      </c>
      <c r="I47">
        <v>5.0001810000000004</v>
      </c>
      <c r="J47" t="s">
        <v>3</v>
      </c>
      <c r="K47">
        <v>223.46632700000001</v>
      </c>
      <c r="L47">
        <v>4.5475060000000003</v>
      </c>
      <c r="M47" t="s">
        <v>4</v>
      </c>
      <c r="N47">
        <v>120.320834</v>
      </c>
      <c r="O47">
        <v>1.1850000000000001E-3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413.881235</v>
      </c>
      <c r="I48">
        <v>5.7465960000000003</v>
      </c>
      <c r="J48" t="s">
        <v>3</v>
      </c>
      <c r="K48">
        <v>260.61872099999999</v>
      </c>
      <c r="L48">
        <v>5.2868709999999997</v>
      </c>
      <c r="M48" t="s">
        <v>4</v>
      </c>
      <c r="N48">
        <v>140.37429900000001</v>
      </c>
      <c r="O48">
        <v>1.588E-3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472.95202699999999</v>
      </c>
      <c r="I49">
        <v>7.3338390000000002</v>
      </c>
      <c r="J49" t="s">
        <v>3</v>
      </c>
      <c r="K49">
        <v>297.77785599999999</v>
      </c>
      <c r="L49">
        <v>6.7782309999999999</v>
      </c>
      <c r="M49" t="s">
        <v>4</v>
      </c>
      <c r="N49">
        <v>160.43103600000001</v>
      </c>
      <c r="O49">
        <v>2.114E-3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532.02834199999995</v>
      </c>
      <c r="I50">
        <v>9.0497979999999991</v>
      </c>
      <c r="J50" t="s">
        <v>3</v>
      </c>
      <c r="K50">
        <v>334.983295</v>
      </c>
      <c r="L50">
        <v>8.5569459999999999</v>
      </c>
      <c r="M50" t="s">
        <v>4</v>
      </c>
      <c r="N50">
        <v>180.487965</v>
      </c>
      <c r="O50">
        <v>2.7950000000000002E-3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591.06657600000005</v>
      </c>
      <c r="I51">
        <v>10.191827</v>
      </c>
      <c r="J51" t="s">
        <v>3</v>
      </c>
      <c r="K51">
        <v>372.13373000000001</v>
      </c>
      <c r="L51">
        <v>9.6984069999999996</v>
      </c>
      <c r="M51" t="s">
        <v>4</v>
      </c>
      <c r="N51">
        <v>200.545042</v>
      </c>
      <c r="O51">
        <v>3.6340000000000001E-3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649.98638100000005</v>
      </c>
      <c r="I52">
        <v>11.086541</v>
      </c>
      <c r="J52" t="s">
        <v>3</v>
      </c>
      <c r="K52">
        <v>409.16460799999999</v>
      </c>
      <c r="L52">
        <v>10.544331</v>
      </c>
      <c r="M52" t="s">
        <v>4</v>
      </c>
      <c r="N52">
        <v>220.60346999999999</v>
      </c>
      <c r="O52">
        <v>4.7710000000000001E-3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708.98023899999998</v>
      </c>
      <c r="I53">
        <v>12.252065</v>
      </c>
      <c r="J53" t="s">
        <v>3</v>
      </c>
      <c r="K53">
        <v>446.27368799999999</v>
      </c>
      <c r="L53">
        <v>11.706426</v>
      </c>
      <c r="M53" t="s">
        <v>4</v>
      </c>
      <c r="N53">
        <v>240.658333</v>
      </c>
      <c r="O53">
        <v>5.9919999999999999E-3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768.04889200000002</v>
      </c>
      <c r="I54">
        <v>13.980238</v>
      </c>
      <c r="J54" t="s">
        <v>3</v>
      </c>
      <c r="K54">
        <v>483.46828199999999</v>
      </c>
      <c r="L54">
        <v>13.472747</v>
      </c>
      <c r="M54" t="s">
        <v>4</v>
      </c>
      <c r="N54">
        <v>260.71644300000003</v>
      </c>
      <c r="O54">
        <v>7.7130000000000002E-3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827.09908800000005</v>
      </c>
      <c r="I55">
        <v>16.281904999999998</v>
      </c>
      <c r="J55" t="s">
        <v>3</v>
      </c>
      <c r="K55">
        <v>520.63882599999999</v>
      </c>
      <c r="L55">
        <v>15.564890999999999</v>
      </c>
      <c r="M55" t="s">
        <v>4</v>
      </c>
      <c r="N55">
        <v>280.77595200000002</v>
      </c>
      <c r="O55">
        <v>1.0437999999999999E-2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886.18222200000002</v>
      </c>
      <c r="I56">
        <v>18.834458999999999</v>
      </c>
      <c r="J56" t="s">
        <v>3</v>
      </c>
      <c r="K56">
        <v>557.83124899999996</v>
      </c>
      <c r="L56">
        <v>18.070070999999999</v>
      </c>
      <c r="M56" t="s">
        <v>4</v>
      </c>
      <c r="N56">
        <v>300.83392700000002</v>
      </c>
      <c r="O56">
        <v>1.2775E-2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945.200062</v>
      </c>
      <c r="I57">
        <v>20.624853000000002</v>
      </c>
      <c r="J57" t="s">
        <v>3</v>
      </c>
      <c r="K57">
        <v>594.95255199999997</v>
      </c>
      <c r="L57">
        <v>19.927071999999999</v>
      </c>
      <c r="M57" t="s">
        <v>4</v>
      </c>
      <c r="N57">
        <v>320.890443</v>
      </c>
      <c r="O57">
        <v>1.5828999999999999E-2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1004.208623</v>
      </c>
      <c r="I58">
        <v>22.436398000000001</v>
      </c>
      <c r="J58" t="s">
        <v>3</v>
      </c>
      <c r="K58">
        <v>632.07568600000002</v>
      </c>
      <c r="L58">
        <v>21.661286</v>
      </c>
      <c r="M58" t="s">
        <v>4</v>
      </c>
      <c r="N58">
        <v>340.95056399999999</v>
      </c>
      <c r="O58">
        <v>1.9342999999999999E-2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1063.221196</v>
      </c>
      <c r="I59">
        <v>24.228382</v>
      </c>
      <c r="J59" t="s">
        <v>3</v>
      </c>
      <c r="K59">
        <v>669.21057900000005</v>
      </c>
      <c r="L59">
        <v>23.516134000000001</v>
      </c>
      <c r="M59" t="s">
        <v>4</v>
      </c>
      <c r="N59">
        <v>361.01367399999998</v>
      </c>
      <c r="O59">
        <v>2.2263999999999999E-2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1122.2107100000001</v>
      </c>
      <c r="I60">
        <v>26.439855999999999</v>
      </c>
      <c r="J60" t="s">
        <v>3</v>
      </c>
      <c r="K60">
        <v>706.29355199999998</v>
      </c>
      <c r="L60">
        <v>25.681716999999999</v>
      </c>
      <c r="M60" t="s">
        <v>4</v>
      </c>
      <c r="N60">
        <v>381.07465000000002</v>
      </c>
      <c r="O60">
        <v>2.5818000000000001E-2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1181.1994460000001</v>
      </c>
      <c r="I61">
        <v>27.569044999999999</v>
      </c>
      <c r="J61" t="s">
        <v>3</v>
      </c>
      <c r="K61">
        <v>743.39903400000003</v>
      </c>
      <c r="L61">
        <v>26.653676000000001</v>
      </c>
      <c r="M61" t="s">
        <v>4</v>
      </c>
      <c r="N61">
        <v>401.13891799999999</v>
      </c>
      <c r="O61">
        <v>2.9954000000000001E-2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146.94410099999999</v>
      </c>
      <c r="I62">
        <v>2.7344E-2</v>
      </c>
      <c r="J62" t="s">
        <v>3</v>
      </c>
      <c r="K62">
        <v>126.872792</v>
      </c>
      <c r="L62">
        <v>2.2900000000000001E-4</v>
      </c>
      <c r="M62" t="s">
        <v>4</v>
      </c>
      <c r="N62">
        <v>23.146194999999999</v>
      </c>
      <c r="O62">
        <v>8.1000000000000004E-5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293.83080000000001</v>
      </c>
      <c r="I63">
        <v>0.106393</v>
      </c>
      <c r="J63" t="s">
        <v>3</v>
      </c>
      <c r="K63">
        <v>253.72509700000001</v>
      </c>
      <c r="L63">
        <v>6.5799999999999995E-4</v>
      </c>
      <c r="M63" t="s">
        <v>4</v>
      </c>
      <c r="N63">
        <v>46.292634999999997</v>
      </c>
      <c r="O63">
        <v>3.0800000000000001E-4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440.72100999999998</v>
      </c>
      <c r="I64">
        <v>0.23677000000000001</v>
      </c>
      <c r="J64" t="s">
        <v>3</v>
      </c>
      <c r="K64">
        <v>380.57633900000002</v>
      </c>
      <c r="L64">
        <v>1.237E-3</v>
      </c>
      <c r="M64" t="s">
        <v>4</v>
      </c>
      <c r="N64">
        <v>69.438044000000005</v>
      </c>
      <c r="O64">
        <v>6.4400000000000004E-4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587.61565399999995</v>
      </c>
      <c r="I65">
        <v>0.42147000000000001</v>
      </c>
      <c r="J65" t="s">
        <v>3</v>
      </c>
      <c r="K65">
        <v>507.42955499999999</v>
      </c>
      <c r="L65">
        <v>2.0969999999999999E-3</v>
      </c>
      <c r="M65" t="s">
        <v>4</v>
      </c>
      <c r="N65">
        <v>92.583560000000006</v>
      </c>
      <c r="O65">
        <v>1.1429999999999999E-3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734.51064799999995</v>
      </c>
      <c r="I66">
        <v>0.66609200000000002</v>
      </c>
      <c r="J66" t="s">
        <v>3</v>
      </c>
      <c r="K66">
        <v>634.287372</v>
      </c>
      <c r="L66">
        <v>3.2950000000000002E-3</v>
      </c>
      <c r="M66" t="s">
        <v>4</v>
      </c>
      <c r="N66">
        <v>115.729981</v>
      </c>
      <c r="O66">
        <v>1.861E-3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881.38167099999998</v>
      </c>
      <c r="I67">
        <v>0.92318699999999998</v>
      </c>
      <c r="J67" t="s">
        <v>3</v>
      </c>
      <c r="K67">
        <v>761.14787999999999</v>
      </c>
      <c r="L67">
        <v>4.829E-3</v>
      </c>
      <c r="M67" t="s">
        <v>4</v>
      </c>
      <c r="N67">
        <v>138.87627800000001</v>
      </c>
      <c r="O67">
        <v>2.7179999999999999E-3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1028.2895000000001</v>
      </c>
      <c r="I68">
        <v>1.1737550000000001</v>
      </c>
      <c r="J68" t="s">
        <v>3</v>
      </c>
      <c r="K68">
        <v>888.00787000000003</v>
      </c>
      <c r="L68">
        <v>6.1869999999999998E-3</v>
      </c>
      <c r="M68" t="s">
        <v>4</v>
      </c>
      <c r="N68">
        <v>162.022953</v>
      </c>
      <c r="O68">
        <v>3.7580000000000001E-3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1175.1925490000001</v>
      </c>
      <c r="I69">
        <v>1.502097</v>
      </c>
      <c r="J69" t="s">
        <v>3</v>
      </c>
      <c r="K69">
        <v>1014.868665</v>
      </c>
      <c r="L69">
        <v>8.6169999999999997E-3</v>
      </c>
      <c r="M69" t="s">
        <v>4</v>
      </c>
      <c r="N69">
        <v>185.16875300000001</v>
      </c>
      <c r="O69">
        <v>4.9360000000000003E-3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1322.08394</v>
      </c>
      <c r="I70">
        <v>1.837391</v>
      </c>
      <c r="J70" t="s">
        <v>3</v>
      </c>
      <c r="K70">
        <v>1141.7308889999999</v>
      </c>
      <c r="L70">
        <v>1.0744999999999999E-2</v>
      </c>
      <c r="M70" t="s">
        <v>4</v>
      </c>
      <c r="N70">
        <v>208.31562500000001</v>
      </c>
      <c r="O70">
        <v>6.306E-3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1468.9675560000001</v>
      </c>
      <c r="I71">
        <v>2.2579859999999998</v>
      </c>
      <c r="J71" t="s">
        <v>3</v>
      </c>
      <c r="K71">
        <v>1268.5967089999999</v>
      </c>
      <c r="L71">
        <v>1.2331E-2</v>
      </c>
      <c r="M71" t="s">
        <v>4</v>
      </c>
      <c r="N71">
        <v>231.46209400000001</v>
      </c>
      <c r="O71">
        <v>7.6959999999999997E-3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1615.901216</v>
      </c>
      <c r="I72">
        <v>2.7223739999999998</v>
      </c>
      <c r="J72" t="s">
        <v>3</v>
      </c>
      <c r="K72">
        <v>1395.4617330000001</v>
      </c>
      <c r="L72">
        <v>1.5074000000000001E-2</v>
      </c>
      <c r="M72" t="s">
        <v>4</v>
      </c>
      <c r="N72">
        <v>254.608676</v>
      </c>
      <c r="O72">
        <v>9.1629999999999993E-3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1762.802925</v>
      </c>
      <c r="I73">
        <v>3.2555540000000001</v>
      </c>
      <c r="J73" t="s">
        <v>3</v>
      </c>
      <c r="K73">
        <v>1522.327722</v>
      </c>
      <c r="L73">
        <v>1.7502E-2</v>
      </c>
      <c r="M73" t="s">
        <v>4</v>
      </c>
      <c r="N73">
        <v>277.75455599999998</v>
      </c>
      <c r="O73">
        <v>1.1027E-2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1909.702029</v>
      </c>
      <c r="I74">
        <v>3.8643160000000001</v>
      </c>
      <c r="J74" t="s">
        <v>3</v>
      </c>
      <c r="K74">
        <v>1649.1961819999999</v>
      </c>
      <c r="L74">
        <v>2.07E-2</v>
      </c>
      <c r="M74" t="s">
        <v>4</v>
      </c>
      <c r="N74">
        <v>300.90087199999999</v>
      </c>
      <c r="O74">
        <v>1.3101E-2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2056.6483450000001</v>
      </c>
      <c r="I75">
        <v>4.3848789999999997</v>
      </c>
      <c r="J75" t="s">
        <v>3</v>
      </c>
      <c r="K75">
        <v>1776.06387</v>
      </c>
      <c r="L75">
        <v>2.4003E-2</v>
      </c>
      <c r="M75" t="s">
        <v>4</v>
      </c>
      <c r="N75">
        <v>324.04774300000003</v>
      </c>
      <c r="O75">
        <v>1.5077E-2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2203.5672800000002</v>
      </c>
      <c r="I76">
        <v>5.01661</v>
      </c>
      <c r="J76" t="s">
        <v>3</v>
      </c>
      <c r="K76">
        <v>1902.934773</v>
      </c>
      <c r="L76">
        <v>2.6976E-2</v>
      </c>
      <c r="M76" t="s">
        <v>4</v>
      </c>
      <c r="N76">
        <v>347.19465400000001</v>
      </c>
      <c r="O76">
        <v>1.7387E-2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2350.4627289999999</v>
      </c>
      <c r="I77">
        <v>5.5774299999999997</v>
      </c>
      <c r="J77" t="s">
        <v>3</v>
      </c>
      <c r="K77">
        <v>2029.8013229999999</v>
      </c>
      <c r="L77">
        <v>3.0532E-2</v>
      </c>
      <c r="M77" t="s">
        <v>4</v>
      </c>
      <c r="N77">
        <v>370.34118699999999</v>
      </c>
      <c r="O77">
        <v>1.9741000000000002E-2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2497.36292</v>
      </c>
      <c r="I78">
        <v>6.3021529999999997</v>
      </c>
      <c r="J78" t="s">
        <v>3</v>
      </c>
      <c r="K78">
        <v>2156.6669729999999</v>
      </c>
      <c r="L78">
        <v>3.5528999999999998E-2</v>
      </c>
      <c r="M78" t="s">
        <v>4</v>
      </c>
      <c r="N78">
        <v>393.48723999999999</v>
      </c>
      <c r="O78">
        <v>2.2495000000000001E-2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2644.3058500000002</v>
      </c>
      <c r="I79">
        <v>7.0940479999999999</v>
      </c>
      <c r="J79" t="s">
        <v>3</v>
      </c>
      <c r="K79">
        <v>2283.534224</v>
      </c>
      <c r="L79">
        <v>3.9507E-2</v>
      </c>
      <c r="M79" t="s">
        <v>4</v>
      </c>
      <c r="N79">
        <v>416.63444099999998</v>
      </c>
      <c r="O79">
        <v>2.5146999999999999E-2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2791.2017529999998</v>
      </c>
      <c r="I80">
        <v>7.9159920000000001</v>
      </c>
      <c r="J80" t="s">
        <v>3</v>
      </c>
      <c r="K80">
        <v>2410.404888</v>
      </c>
      <c r="L80">
        <v>4.3562999999999998E-2</v>
      </c>
      <c r="M80" t="s">
        <v>4</v>
      </c>
      <c r="N80">
        <v>439.78028899999998</v>
      </c>
      <c r="O80">
        <v>2.7893000000000001E-2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2938.1077540000001</v>
      </c>
      <c r="I81">
        <v>8.7507590000000004</v>
      </c>
      <c r="J81" t="s">
        <v>3</v>
      </c>
      <c r="K81">
        <v>2537.2771440000001</v>
      </c>
      <c r="L81">
        <v>4.7587999999999998E-2</v>
      </c>
      <c r="M81" t="s">
        <v>4</v>
      </c>
      <c r="N81">
        <v>462.926197</v>
      </c>
      <c r="O81">
        <v>3.0956000000000001E-2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150.42631499999999</v>
      </c>
      <c r="I82">
        <v>2.3071000000000001E-2</v>
      </c>
      <c r="J82" t="s">
        <v>3</v>
      </c>
      <c r="K82">
        <v>128.74630500000001</v>
      </c>
      <c r="L82">
        <v>7.1000000000000005E-5</v>
      </c>
      <c r="M82" t="s">
        <v>4</v>
      </c>
      <c r="N82">
        <v>25.818054</v>
      </c>
      <c r="O82">
        <v>9.0000000000000002E-6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300.82140299999998</v>
      </c>
      <c r="I83">
        <v>8.7676000000000004E-2</v>
      </c>
      <c r="J83" t="s">
        <v>3</v>
      </c>
      <c r="K83">
        <v>257.46724899999998</v>
      </c>
      <c r="L83">
        <v>2.2499999999999999E-4</v>
      </c>
      <c r="M83" t="s">
        <v>4</v>
      </c>
      <c r="N83">
        <v>51.636102000000001</v>
      </c>
      <c r="O83">
        <v>1.0000000000000001E-5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451.23549100000002</v>
      </c>
      <c r="I84">
        <v>0.206372</v>
      </c>
      <c r="J84" t="s">
        <v>3</v>
      </c>
      <c r="K84">
        <v>386.20182599999998</v>
      </c>
      <c r="L84">
        <v>3.0600000000000001E-4</v>
      </c>
      <c r="M84" t="s">
        <v>4</v>
      </c>
      <c r="N84">
        <v>77.454592000000005</v>
      </c>
      <c r="O84">
        <v>1.7E-5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601.64852399999995</v>
      </c>
      <c r="I85">
        <v>0.34985300000000003</v>
      </c>
      <c r="J85" t="s">
        <v>3</v>
      </c>
      <c r="K85">
        <v>514.94294400000001</v>
      </c>
      <c r="L85">
        <v>4.0499999999999998E-4</v>
      </c>
      <c r="M85" t="s">
        <v>4</v>
      </c>
      <c r="N85">
        <v>103.27246700000001</v>
      </c>
      <c r="O85">
        <v>2.5999999999999998E-5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752.08664899999997</v>
      </c>
      <c r="I86">
        <v>0.55335000000000001</v>
      </c>
      <c r="J86" t="s">
        <v>3</v>
      </c>
      <c r="K86">
        <v>643.68836699999997</v>
      </c>
      <c r="L86">
        <v>5.4000000000000001E-4</v>
      </c>
      <c r="M86" t="s">
        <v>4</v>
      </c>
      <c r="N86">
        <v>129.09019699999999</v>
      </c>
      <c r="O86">
        <v>3.1999999999999999E-5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902.52784799999995</v>
      </c>
      <c r="I87">
        <v>0.80514200000000002</v>
      </c>
      <c r="J87" t="s">
        <v>3</v>
      </c>
      <c r="K87">
        <v>772.43607399999996</v>
      </c>
      <c r="L87">
        <v>5.9199999999999997E-4</v>
      </c>
      <c r="M87" t="s">
        <v>4</v>
      </c>
      <c r="N87">
        <v>154.90822800000001</v>
      </c>
      <c r="O87">
        <v>5.1E-5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1052.946919</v>
      </c>
      <c r="I88">
        <v>1.1193550000000001</v>
      </c>
      <c r="J88" t="s">
        <v>3</v>
      </c>
      <c r="K88">
        <v>901.18658300000004</v>
      </c>
      <c r="L88">
        <v>6.1499999999999999E-4</v>
      </c>
      <c r="M88" t="s">
        <v>4</v>
      </c>
      <c r="N88">
        <v>180.72662299999999</v>
      </c>
      <c r="O88">
        <v>5.8999999999999998E-5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1203.3627730000001</v>
      </c>
      <c r="I89">
        <v>1.4563600000000001</v>
      </c>
      <c r="J89" t="s">
        <v>3</v>
      </c>
      <c r="K89">
        <v>1029.9373849999999</v>
      </c>
      <c r="L89">
        <v>7.5000000000000002E-4</v>
      </c>
      <c r="M89" t="s">
        <v>4</v>
      </c>
      <c r="N89">
        <v>206.54462699999999</v>
      </c>
      <c r="O89">
        <v>6.7000000000000002E-5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1353.7881050000001</v>
      </c>
      <c r="I90">
        <v>1.838128</v>
      </c>
      <c r="J90" t="s">
        <v>3</v>
      </c>
      <c r="K90">
        <v>1158.6869360000001</v>
      </c>
      <c r="L90">
        <v>8.6799999999999996E-4</v>
      </c>
      <c r="M90" t="s">
        <v>4</v>
      </c>
      <c r="N90">
        <v>232.36295699999999</v>
      </c>
      <c r="O90">
        <v>6.9999999999999994E-5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1504.2259349999999</v>
      </c>
      <c r="I91">
        <v>2.2829820000000001</v>
      </c>
      <c r="J91" t="s">
        <v>3</v>
      </c>
      <c r="K91">
        <v>1287.43606</v>
      </c>
      <c r="L91">
        <v>1.0280000000000001E-3</v>
      </c>
      <c r="M91" t="s">
        <v>4</v>
      </c>
      <c r="N91">
        <v>258.18105800000001</v>
      </c>
      <c r="O91">
        <v>8.0000000000000007E-5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1654.6430270000001</v>
      </c>
      <c r="I92">
        <v>2.7261199999999999</v>
      </c>
      <c r="J92" t="s">
        <v>3</v>
      </c>
      <c r="K92">
        <v>1416.186995</v>
      </c>
      <c r="L92">
        <v>1.2130000000000001E-3</v>
      </c>
      <c r="M92" t="s">
        <v>4</v>
      </c>
      <c r="N92">
        <v>283.99935399999998</v>
      </c>
      <c r="O92">
        <v>1.0399999999999999E-4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1805.077141</v>
      </c>
      <c r="I93">
        <v>3.2691210000000002</v>
      </c>
      <c r="J93" t="s">
        <v>3</v>
      </c>
      <c r="K93">
        <v>1544.939353</v>
      </c>
      <c r="L93">
        <v>1.3010000000000001E-3</v>
      </c>
      <c r="M93" t="s">
        <v>4</v>
      </c>
      <c r="N93">
        <v>309.81753099999997</v>
      </c>
      <c r="O93">
        <v>1.02E-4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1955.4866480000001</v>
      </c>
      <c r="I94">
        <v>3.8602379999999998</v>
      </c>
      <c r="J94" t="s">
        <v>3</v>
      </c>
      <c r="K94">
        <v>1673.69031</v>
      </c>
      <c r="L94">
        <v>1.421E-3</v>
      </c>
      <c r="M94" t="s">
        <v>4</v>
      </c>
      <c r="N94">
        <v>335.63510000000002</v>
      </c>
      <c r="O94">
        <v>1.1E-4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2105.9166310000001</v>
      </c>
      <c r="I95">
        <v>4.5137970000000003</v>
      </c>
      <c r="J95" t="s">
        <v>3</v>
      </c>
      <c r="K95">
        <v>1802.4457709999999</v>
      </c>
      <c r="L95">
        <v>1.482E-3</v>
      </c>
      <c r="M95" t="s">
        <v>4</v>
      </c>
      <c r="N95">
        <v>361.45230299999997</v>
      </c>
      <c r="O95">
        <v>1.35E-4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2256.3538920000001</v>
      </c>
      <c r="I96">
        <v>5.1968160000000001</v>
      </c>
      <c r="J96" t="s">
        <v>3</v>
      </c>
      <c r="K96">
        <v>1931.2038210000001</v>
      </c>
      <c r="L96">
        <v>1.676E-3</v>
      </c>
      <c r="M96" t="s">
        <v>4</v>
      </c>
      <c r="N96">
        <v>387.27044599999999</v>
      </c>
      <c r="O96">
        <v>1.44E-4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2406.7763279999999</v>
      </c>
      <c r="I97">
        <v>5.8712010000000001</v>
      </c>
      <c r="J97" t="s">
        <v>3</v>
      </c>
      <c r="K97">
        <v>2059.9635640000001</v>
      </c>
      <c r="L97">
        <v>1.748E-3</v>
      </c>
      <c r="M97" t="s">
        <v>4</v>
      </c>
      <c r="N97">
        <v>413.08834200000001</v>
      </c>
      <c r="O97">
        <v>1.36E-4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2557.2277779999999</v>
      </c>
      <c r="I98">
        <v>6.6788429999999996</v>
      </c>
      <c r="J98" t="s">
        <v>3</v>
      </c>
      <c r="K98">
        <v>2188.7234370000001</v>
      </c>
      <c r="L98">
        <v>1.98E-3</v>
      </c>
      <c r="M98" t="s">
        <v>4</v>
      </c>
      <c r="N98">
        <v>438.90586200000001</v>
      </c>
      <c r="O98">
        <v>1.44E-4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2707.6964790000002</v>
      </c>
      <c r="I99">
        <v>7.4225659999999998</v>
      </c>
      <c r="J99" t="s">
        <v>3</v>
      </c>
      <c r="K99">
        <v>2317.4910890000001</v>
      </c>
      <c r="L99">
        <v>1.993E-3</v>
      </c>
      <c r="M99" t="s">
        <v>4</v>
      </c>
      <c r="N99">
        <v>464.72379699999999</v>
      </c>
      <c r="O99">
        <v>1.5699999999999999E-4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2858.1489940000001</v>
      </c>
      <c r="I100">
        <v>8.3486809999999991</v>
      </c>
      <c r="J100" t="s">
        <v>3</v>
      </c>
      <c r="K100">
        <v>2446.2570700000001</v>
      </c>
      <c r="L100">
        <v>2.1559999999999999E-3</v>
      </c>
      <c r="M100" t="s">
        <v>4</v>
      </c>
      <c r="N100">
        <v>490.54184299999997</v>
      </c>
      <c r="O100">
        <v>1.7899999999999999E-4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3008.5901509999999</v>
      </c>
      <c r="I101">
        <v>9.3051969999999997</v>
      </c>
      <c r="J101" t="s">
        <v>3</v>
      </c>
      <c r="K101">
        <v>2575.024375</v>
      </c>
      <c r="L101">
        <v>2.3730000000000001E-3</v>
      </c>
      <c r="M101" t="s">
        <v>4</v>
      </c>
      <c r="N101">
        <v>516.35950000000003</v>
      </c>
      <c r="O101">
        <v>1.6699999999999999E-4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141.522097</v>
      </c>
      <c r="I102">
        <v>2.376E-2</v>
      </c>
      <c r="J102" t="s">
        <v>3</v>
      </c>
      <c r="K102">
        <v>121.35491399999999</v>
      </c>
      <c r="L102">
        <v>2.8800000000000001E-4</v>
      </c>
      <c r="M102" t="s">
        <v>4</v>
      </c>
      <c r="N102">
        <v>23.137357999999999</v>
      </c>
      <c r="O102">
        <v>1.01E-4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283.04224399999998</v>
      </c>
      <c r="I103">
        <v>8.1129999999999994E-2</v>
      </c>
      <c r="J103" t="s">
        <v>3</v>
      </c>
      <c r="K103">
        <v>242.70636300000001</v>
      </c>
      <c r="L103">
        <v>8.43E-4</v>
      </c>
      <c r="M103" t="s">
        <v>4</v>
      </c>
      <c r="N103">
        <v>46.274607000000003</v>
      </c>
      <c r="O103">
        <v>3.6499999999999998E-4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424.54130400000003</v>
      </c>
      <c r="I104">
        <v>0.169348</v>
      </c>
      <c r="J104" t="s">
        <v>3</v>
      </c>
      <c r="K104">
        <v>364.05764199999999</v>
      </c>
      <c r="L104">
        <v>1.6609999999999999E-3</v>
      </c>
      <c r="M104" t="s">
        <v>4</v>
      </c>
      <c r="N104">
        <v>69.411625000000001</v>
      </c>
      <c r="O104">
        <v>7.7499999999999997E-4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566.05494999999996</v>
      </c>
      <c r="I105">
        <v>0.30298399999999998</v>
      </c>
      <c r="J105" t="s">
        <v>3</v>
      </c>
      <c r="K105">
        <v>485.40961900000002</v>
      </c>
      <c r="L105">
        <v>2.869E-3</v>
      </c>
      <c r="M105" t="s">
        <v>4</v>
      </c>
      <c r="N105">
        <v>92.549621000000002</v>
      </c>
      <c r="O105">
        <v>1.3420000000000001E-3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707.57970499999999</v>
      </c>
      <c r="I106">
        <v>0.44696999999999998</v>
      </c>
      <c r="J106" t="s">
        <v>3</v>
      </c>
      <c r="K106">
        <v>606.76188999999999</v>
      </c>
      <c r="L106">
        <v>4.5180000000000003E-3</v>
      </c>
      <c r="M106" t="s">
        <v>4</v>
      </c>
      <c r="N106">
        <v>115.687365</v>
      </c>
      <c r="O106">
        <v>2.081E-3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849.08998299999996</v>
      </c>
      <c r="I107">
        <v>0.61600900000000003</v>
      </c>
      <c r="J107" t="s">
        <v>3</v>
      </c>
      <c r="K107">
        <v>728.11370499999998</v>
      </c>
      <c r="L107">
        <v>6.5399999999999998E-3</v>
      </c>
      <c r="M107" t="s">
        <v>4</v>
      </c>
      <c r="N107">
        <v>138.82508300000001</v>
      </c>
      <c r="O107">
        <v>3.0219999999999999E-3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990.616263</v>
      </c>
      <c r="I108">
        <v>0.812365</v>
      </c>
      <c r="J108" t="s">
        <v>3</v>
      </c>
      <c r="K108">
        <v>849.46489599999995</v>
      </c>
      <c r="L108">
        <v>8.6829999999999997E-3</v>
      </c>
      <c r="M108" t="s">
        <v>4</v>
      </c>
      <c r="N108">
        <v>161.96298400000001</v>
      </c>
      <c r="O108">
        <v>4.1240000000000001E-3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1132.118091</v>
      </c>
      <c r="I109">
        <v>1.0789299999999999</v>
      </c>
      <c r="J109" t="s">
        <v>3</v>
      </c>
      <c r="K109">
        <v>970.815157</v>
      </c>
      <c r="L109">
        <v>1.1294E-2</v>
      </c>
      <c r="M109" t="s">
        <v>4</v>
      </c>
      <c r="N109">
        <v>185.10062199999999</v>
      </c>
      <c r="O109">
        <v>5.378E-3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1273.601079</v>
      </c>
      <c r="I110">
        <v>1.3930670000000001</v>
      </c>
      <c r="J110" t="s">
        <v>3</v>
      </c>
      <c r="K110">
        <v>1092.1657150000001</v>
      </c>
      <c r="L110">
        <v>1.4125E-2</v>
      </c>
      <c r="M110" t="s">
        <v>4</v>
      </c>
      <c r="N110">
        <v>208.23799</v>
      </c>
      <c r="O110">
        <v>6.8830000000000002E-3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1415.1039330000001</v>
      </c>
      <c r="I111">
        <v>1.7107730000000001</v>
      </c>
      <c r="J111" t="s">
        <v>3</v>
      </c>
      <c r="K111">
        <v>1213.5165039999999</v>
      </c>
      <c r="L111">
        <v>1.6815E-2</v>
      </c>
      <c r="M111" t="s">
        <v>4</v>
      </c>
      <c r="N111">
        <v>231.37579600000001</v>
      </c>
      <c r="O111">
        <v>8.3289999999999996E-3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1556.584734</v>
      </c>
      <c r="I112">
        <v>1.927494</v>
      </c>
      <c r="J112" t="s">
        <v>3</v>
      </c>
      <c r="K112">
        <v>1334.868037</v>
      </c>
      <c r="L112">
        <v>2.0279999999999999E-2</v>
      </c>
      <c r="M112" t="s">
        <v>4</v>
      </c>
      <c r="N112">
        <v>254.51291699999999</v>
      </c>
      <c r="O112">
        <v>1.0139E-2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1698.068164</v>
      </c>
      <c r="I113">
        <v>2.2649849999999998</v>
      </c>
      <c r="J113" t="s">
        <v>3</v>
      </c>
      <c r="K113">
        <v>1456.2197000000001</v>
      </c>
      <c r="L113">
        <v>2.4223000000000001E-2</v>
      </c>
      <c r="M113" t="s">
        <v>4</v>
      </c>
      <c r="N113">
        <v>277.650958</v>
      </c>
      <c r="O113">
        <v>1.2001E-2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1839.5729710000001</v>
      </c>
      <c r="I114">
        <v>2.6217239999999999</v>
      </c>
      <c r="J114" t="s">
        <v>3</v>
      </c>
      <c r="K114">
        <v>1577.5718770000001</v>
      </c>
      <c r="L114">
        <v>2.8049000000000001E-2</v>
      </c>
      <c r="M114" t="s">
        <v>4</v>
      </c>
      <c r="N114">
        <v>300.78898500000003</v>
      </c>
      <c r="O114">
        <v>1.4050999999999999E-2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1981.0883739999999</v>
      </c>
      <c r="I115">
        <v>3.0896319999999999</v>
      </c>
      <c r="J115" t="s">
        <v>3</v>
      </c>
      <c r="K115">
        <v>1698.9235160000001</v>
      </c>
      <c r="L115">
        <v>3.1900999999999999E-2</v>
      </c>
      <c r="M115" t="s">
        <v>4</v>
      </c>
      <c r="N115">
        <v>323.92704099999997</v>
      </c>
      <c r="O115">
        <v>1.6184E-2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2122.5998049999998</v>
      </c>
      <c r="I116">
        <v>3.4956809999999998</v>
      </c>
      <c r="J116" t="s">
        <v>3</v>
      </c>
      <c r="K116">
        <v>1820.2740699999999</v>
      </c>
      <c r="L116">
        <v>3.6718000000000001E-2</v>
      </c>
      <c r="M116" t="s">
        <v>4</v>
      </c>
      <c r="N116">
        <v>347.06427100000002</v>
      </c>
      <c r="O116">
        <v>1.8818999999999999E-2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2264.1054439999998</v>
      </c>
      <c r="I117">
        <v>3.9237150000000001</v>
      </c>
      <c r="J117" t="s">
        <v>3</v>
      </c>
      <c r="K117">
        <v>1941.6258350000001</v>
      </c>
      <c r="L117">
        <v>4.1546E-2</v>
      </c>
      <c r="M117" t="s">
        <v>4</v>
      </c>
      <c r="N117">
        <v>370.20228400000002</v>
      </c>
      <c r="O117">
        <v>2.1717E-2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2405.5955319999998</v>
      </c>
      <c r="I118">
        <v>4.4190709999999997</v>
      </c>
      <c r="J118" t="s">
        <v>3</v>
      </c>
      <c r="K118">
        <v>2062.9779739999999</v>
      </c>
      <c r="L118">
        <v>4.6686999999999999E-2</v>
      </c>
      <c r="M118" t="s">
        <v>4</v>
      </c>
      <c r="N118">
        <v>393.34010799999999</v>
      </c>
      <c r="O118">
        <v>2.4569000000000001E-2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2547.096685</v>
      </c>
      <c r="I119">
        <v>4.9768869999999996</v>
      </c>
      <c r="J119" t="s">
        <v>3</v>
      </c>
      <c r="K119">
        <v>2184.328086</v>
      </c>
      <c r="L119">
        <v>5.1542999999999999E-2</v>
      </c>
      <c r="M119" t="s">
        <v>4</v>
      </c>
      <c r="N119">
        <v>416.47734600000001</v>
      </c>
      <c r="O119">
        <v>2.7413E-2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2688.5977979999998</v>
      </c>
      <c r="I120">
        <v>5.5295969999999999</v>
      </c>
      <c r="J120" t="s">
        <v>3</v>
      </c>
      <c r="K120">
        <v>2305.6781350000001</v>
      </c>
      <c r="L120">
        <v>5.7291000000000002E-2</v>
      </c>
      <c r="M120" t="s">
        <v>4</v>
      </c>
      <c r="N120">
        <v>439.61387500000001</v>
      </c>
      <c r="O120">
        <v>3.0568999999999999E-2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2830.1161040000002</v>
      </c>
      <c r="I121">
        <v>6.0862470000000002</v>
      </c>
      <c r="J121" t="s">
        <v>3</v>
      </c>
      <c r="K121">
        <v>2427.0297850000002</v>
      </c>
      <c r="L121">
        <v>6.3063999999999995E-2</v>
      </c>
      <c r="M121" t="s">
        <v>4</v>
      </c>
      <c r="N121">
        <v>462.75236899999999</v>
      </c>
      <c r="O121">
        <v>3.3692E-2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96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151.21766600000001</v>
      </c>
      <c r="I122" s="3">
        <v>7.9246590000000001</v>
      </c>
      <c r="J122" s="3" t="s">
        <v>3</v>
      </c>
      <c r="K122" s="3">
        <v>124.521185</v>
      </c>
      <c r="L122" s="3">
        <v>6.7136909999999999</v>
      </c>
      <c r="M122" s="3" t="s">
        <v>4</v>
      </c>
      <c r="N122" s="3">
        <v>32.229199999999999</v>
      </c>
      <c r="O122" s="3">
        <v>0.32603100000000002</v>
      </c>
      <c r="P122" s="3" t="s">
        <v>5</v>
      </c>
      <c r="Q122" s="3">
        <v>87.082133999999996</v>
      </c>
      <c r="R122" s="3">
        <v>5.3265539999999998</v>
      </c>
      <c r="S122" s="3" t="s">
        <v>6</v>
      </c>
      <c r="T122" s="3">
        <v>122.356432</v>
      </c>
      <c r="U122" s="3">
        <v>8.9334729999999993</v>
      </c>
      <c r="V122" s="3" t="s">
        <v>7</v>
      </c>
      <c r="W122" s="3">
        <v>0</v>
      </c>
      <c r="X122" s="3">
        <v>0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8.3037E-2</v>
      </c>
      <c r="AG122" s="3">
        <v>6.7000000000000002E-5</v>
      </c>
      <c r="AH122" s="3" t="s">
        <v>11</v>
      </c>
      <c r="AI122" s="3">
        <v>0.91233600000000004</v>
      </c>
      <c r="AJ122" s="3">
        <v>1.55E-4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96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302.93474700000002</v>
      </c>
      <c r="I123">
        <v>28.727430999999999</v>
      </c>
      <c r="J123" t="s">
        <v>3</v>
      </c>
      <c r="K123">
        <v>249.38441800000001</v>
      </c>
      <c r="L123">
        <v>21.941517000000001</v>
      </c>
      <c r="M123" t="s">
        <v>4</v>
      </c>
      <c r="N123">
        <v>64.670281000000003</v>
      </c>
      <c r="O123">
        <v>1.5934759999999999</v>
      </c>
      <c r="P123" t="s">
        <v>5</v>
      </c>
      <c r="Q123">
        <v>174.10002299999999</v>
      </c>
      <c r="R123">
        <v>18.829615</v>
      </c>
      <c r="S123" t="s">
        <v>6</v>
      </c>
      <c r="T123">
        <v>244.77094500000001</v>
      </c>
      <c r="U123">
        <v>29.021326999999999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8.1059999999999993E-2</v>
      </c>
      <c r="AG123">
        <v>6.4999999999999994E-5</v>
      </c>
      <c r="AH123" t="s">
        <v>11</v>
      </c>
      <c r="AI123">
        <v>0.92053600000000002</v>
      </c>
      <c r="AJ123">
        <v>1.47E-4</v>
      </c>
      <c r="AK123" t="s">
        <v>12</v>
      </c>
      <c r="AL123">
        <v>0</v>
      </c>
      <c r="AM123">
        <v>0</v>
      </c>
    </row>
    <row r="124" spans="1:39" x14ac:dyDescent="0.25">
      <c r="A124" t="s">
        <v>96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454.65125499999999</v>
      </c>
      <c r="I124">
        <v>61.916581999999998</v>
      </c>
      <c r="J124" t="s">
        <v>3</v>
      </c>
      <c r="K124">
        <v>374.270083</v>
      </c>
      <c r="L124">
        <v>44.835096</v>
      </c>
      <c r="M124" t="s">
        <v>4</v>
      </c>
      <c r="N124">
        <v>97.077898000000005</v>
      </c>
      <c r="O124">
        <v>3.7939349999999998</v>
      </c>
      <c r="P124" t="s">
        <v>5</v>
      </c>
      <c r="Q124">
        <v>261.03128199999998</v>
      </c>
      <c r="R124">
        <v>41.602488999999998</v>
      </c>
      <c r="S124" t="s">
        <v>6</v>
      </c>
      <c r="T124">
        <v>367.38441499999999</v>
      </c>
      <c r="U124">
        <v>63.707172999999997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7.7413999999999997E-2</v>
      </c>
      <c r="AG124">
        <v>1.1900000000000001E-4</v>
      </c>
      <c r="AH124" t="s">
        <v>11</v>
      </c>
      <c r="AI124">
        <v>0.92705599999999999</v>
      </c>
      <c r="AJ124">
        <v>8.5000000000000006E-5</v>
      </c>
      <c r="AK124" t="s">
        <v>12</v>
      </c>
      <c r="AL124">
        <v>0</v>
      </c>
      <c r="AM124">
        <v>0</v>
      </c>
    </row>
    <row r="125" spans="1:39" x14ac:dyDescent="0.25">
      <c r="A125" t="s">
        <v>96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606.02931000000001</v>
      </c>
      <c r="I125">
        <v>99.950970999999996</v>
      </c>
      <c r="J125" t="s">
        <v>3</v>
      </c>
      <c r="K125">
        <v>498.85273899999999</v>
      </c>
      <c r="L125">
        <v>70.709034000000003</v>
      </c>
      <c r="M125" t="s">
        <v>4</v>
      </c>
      <c r="N125">
        <v>129.454374</v>
      </c>
      <c r="O125">
        <v>6.7147139999999998</v>
      </c>
      <c r="P125" t="s">
        <v>5</v>
      </c>
      <c r="Q125">
        <v>347.89780000000002</v>
      </c>
      <c r="R125">
        <v>63.504548</v>
      </c>
      <c r="S125" t="s">
        <v>6</v>
      </c>
      <c r="T125">
        <v>489.47682900000001</v>
      </c>
      <c r="U125">
        <v>99.081845000000001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7.4938000000000005E-2</v>
      </c>
      <c r="AG125">
        <v>1.3899999999999999E-4</v>
      </c>
      <c r="AH125" t="s">
        <v>11</v>
      </c>
      <c r="AI125">
        <v>0.92815199999999998</v>
      </c>
      <c r="AJ125">
        <v>6.9999999999999994E-5</v>
      </c>
      <c r="AK125" t="s">
        <v>12</v>
      </c>
      <c r="AL125">
        <v>0</v>
      </c>
      <c r="AM125">
        <v>0</v>
      </c>
    </row>
    <row r="126" spans="1:39" x14ac:dyDescent="0.25">
      <c r="A126" t="s">
        <v>96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757.04822799999999</v>
      </c>
      <c r="I126">
        <v>154.251306</v>
      </c>
      <c r="J126" t="s">
        <v>3</v>
      </c>
      <c r="K126">
        <v>623.10976100000005</v>
      </c>
      <c r="L126">
        <v>107.599733</v>
      </c>
      <c r="M126" t="s">
        <v>4</v>
      </c>
      <c r="N126">
        <v>161.77402599999999</v>
      </c>
      <c r="O126">
        <v>10.396857000000001</v>
      </c>
      <c r="P126" t="s">
        <v>5</v>
      </c>
      <c r="Q126">
        <v>434.768192</v>
      </c>
      <c r="R126">
        <v>97.081575999999998</v>
      </c>
      <c r="S126" t="s">
        <v>6</v>
      </c>
      <c r="T126">
        <v>611.52596600000004</v>
      </c>
      <c r="U126">
        <v>151.394228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7.4194999999999997E-2</v>
      </c>
      <c r="AG126">
        <v>1.4899999999999999E-4</v>
      </c>
      <c r="AH126" t="s">
        <v>11</v>
      </c>
      <c r="AI126">
        <v>0.92911299999999997</v>
      </c>
      <c r="AJ126">
        <v>6.6000000000000005E-5</v>
      </c>
      <c r="AK126" t="s">
        <v>12</v>
      </c>
      <c r="AL126">
        <v>0</v>
      </c>
      <c r="AM126">
        <v>0</v>
      </c>
    </row>
    <row r="127" spans="1:39" x14ac:dyDescent="0.25">
      <c r="A127" t="s">
        <v>96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907.87777200000005</v>
      </c>
      <c r="I127">
        <v>210.89126400000001</v>
      </c>
      <c r="J127" t="s">
        <v>3</v>
      </c>
      <c r="K127">
        <v>747.20991300000003</v>
      </c>
      <c r="L127">
        <v>144.90843699999999</v>
      </c>
      <c r="M127" t="s">
        <v>4</v>
      </c>
      <c r="N127">
        <v>194.069086</v>
      </c>
      <c r="O127">
        <v>14.545635000000001</v>
      </c>
      <c r="P127" t="s">
        <v>5</v>
      </c>
      <c r="Q127">
        <v>521.38767700000005</v>
      </c>
      <c r="R127">
        <v>131.59390400000001</v>
      </c>
      <c r="S127" t="s">
        <v>6</v>
      </c>
      <c r="T127">
        <v>733.31698600000004</v>
      </c>
      <c r="U127">
        <v>207.32109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7.3019000000000001E-2</v>
      </c>
      <c r="AG127">
        <v>1.5100000000000001E-4</v>
      </c>
      <c r="AH127" t="s">
        <v>11</v>
      </c>
      <c r="AI127">
        <v>0.9304</v>
      </c>
      <c r="AJ127">
        <v>4.1E-5</v>
      </c>
      <c r="AK127" t="s">
        <v>12</v>
      </c>
      <c r="AL127">
        <v>0</v>
      </c>
      <c r="AM127">
        <v>0</v>
      </c>
    </row>
    <row r="128" spans="1:39" x14ac:dyDescent="0.25">
      <c r="A128" t="s">
        <v>96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1058.7102910000001</v>
      </c>
      <c r="I128">
        <v>282.94760600000001</v>
      </c>
      <c r="J128" t="s">
        <v>3</v>
      </c>
      <c r="K128">
        <v>871.37603899999999</v>
      </c>
      <c r="L128">
        <v>194.25799900000001</v>
      </c>
      <c r="M128" t="s">
        <v>4</v>
      </c>
      <c r="N128">
        <v>226.27941100000001</v>
      </c>
      <c r="O128">
        <v>18.735406000000001</v>
      </c>
      <c r="P128" t="s">
        <v>5</v>
      </c>
      <c r="Q128">
        <v>608.13218700000004</v>
      </c>
      <c r="R128">
        <v>173.887539</v>
      </c>
      <c r="S128" t="s">
        <v>6</v>
      </c>
      <c r="T128">
        <v>855.15340700000002</v>
      </c>
      <c r="U128">
        <v>281.55130700000001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7.1458999999999995E-2</v>
      </c>
      <c r="AG128">
        <v>1.6100000000000001E-4</v>
      </c>
      <c r="AH128" t="s">
        <v>11</v>
      </c>
      <c r="AI128">
        <v>0.93171800000000005</v>
      </c>
      <c r="AJ128">
        <v>3.4999999999999997E-5</v>
      </c>
      <c r="AK128" t="s">
        <v>12</v>
      </c>
      <c r="AL128">
        <v>0</v>
      </c>
      <c r="AM128">
        <v>0</v>
      </c>
    </row>
    <row r="129" spans="1:39" x14ac:dyDescent="0.25">
      <c r="A129" t="s">
        <v>96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1209.3342600000001</v>
      </c>
      <c r="I129">
        <v>336.27705900000001</v>
      </c>
      <c r="J129" t="s">
        <v>3</v>
      </c>
      <c r="K129">
        <v>995.36343499999998</v>
      </c>
      <c r="L129">
        <v>230.05804499999999</v>
      </c>
      <c r="M129" t="s">
        <v>4</v>
      </c>
      <c r="N129">
        <v>258.45259900000002</v>
      </c>
      <c r="O129">
        <v>22.854617999999999</v>
      </c>
      <c r="P129" t="s">
        <v>5</v>
      </c>
      <c r="Q129">
        <v>694.48587799999996</v>
      </c>
      <c r="R129">
        <v>208.115015</v>
      </c>
      <c r="S129" t="s">
        <v>6</v>
      </c>
      <c r="T129">
        <v>976.610365</v>
      </c>
      <c r="U129">
        <v>338.77835800000003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7.0291999999999993E-2</v>
      </c>
      <c r="AG129">
        <v>1.64E-4</v>
      </c>
      <c r="AH129" t="s">
        <v>11</v>
      </c>
      <c r="AI129">
        <v>0.93309600000000004</v>
      </c>
      <c r="AJ129">
        <v>5.3000000000000001E-5</v>
      </c>
      <c r="AK129" t="s">
        <v>12</v>
      </c>
      <c r="AL129">
        <v>0</v>
      </c>
      <c r="AM129">
        <v>0</v>
      </c>
    </row>
    <row r="130" spans="1:39" x14ac:dyDescent="0.25">
      <c r="A130" t="s">
        <v>96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1359.9000100000001</v>
      </c>
      <c r="I130">
        <v>411.84648299999998</v>
      </c>
      <c r="J130" t="s">
        <v>3</v>
      </c>
      <c r="K130">
        <v>1119.309485</v>
      </c>
      <c r="L130">
        <v>280.18170800000001</v>
      </c>
      <c r="M130" t="s">
        <v>4</v>
      </c>
      <c r="N130">
        <v>290.605954</v>
      </c>
      <c r="O130">
        <v>27.019466999999999</v>
      </c>
      <c r="P130" t="s">
        <v>5</v>
      </c>
      <c r="Q130">
        <v>781.01264300000003</v>
      </c>
      <c r="R130">
        <v>250.52781400000001</v>
      </c>
      <c r="S130" t="s">
        <v>6</v>
      </c>
      <c r="T130">
        <v>1098.271311</v>
      </c>
      <c r="U130">
        <v>411.84112099999999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6.9318000000000005E-2</v>
      </c>
      <c r="AG130">
        <v>1.6100000000000001E-4</v>
      </c>
      <c r="AH130" t="s">
        <v>11</v>
      </c>
      <c r="AI130">
        <v>0.93389699999999998</v>
      </c>
      <c r="AJ130">
        <v>6.0999999999999999E-5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96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1510.6151829999999</v>
      </c>
      <c r="I131">
        <v>493.29771299999999</v>
      </c>
      <c r="J131" t="s">
        <v>3</v>
      </c>
      <c r="K131">
        <v>1243.393274</v>
      </c>
      <c r="L131">
        <v>335.84294999999997</v>
      </c>
      <c r="M131" t="s">
        <v>4</v>
      </c>
      <c r="N131">
        <v>322.78322300000002</v>
      </c>
      <c r="O131">
        <v>31.441794999999999</v>
      </c>
      <c r="P131" t="s">
        <v>5</v>
      </c>
      <c r="Q131">
        <v>867.44003399999997</v>
      </c>
      <c r="R131">
        <v>296.63280500000002</v>
      </c>
      <c r="S131" t="s">
        <v>6</v>
      </c>
      <c r="T131">
        <v>1219.9535229999999</v>
      </c>
      <c r="U131">
        <v>489.42837600000001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6.9314000000000001E-2</v>
      </c>
      <c r="AG131">
        <v>1.6100000000000001E-4</v>
      </c>
      <c r="AH131" t="s">
        <v>11</v>
      </c>
      <c r="AI131">
        <v>0.93392799999999998</v>
      </c>
      <c r="AJ131">
        <v>6.0999999999999999E-5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96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1661.0287060000001</v>
      </c>
      <c r="I132">
        <v>580.71866499999999</v>
      </c>
      <c r="J132" t="s">
        <v>3</v>
      </c>
      <c r="K132">
        <v>1367.2093070000001</v>
      </c>
      <c r="L132">
        <v>397.23403500000001</v>
      </c>
      <c r="M132" t="s">
        <v>4</v>
      </c>
      <c r="N132">
        <v>354.916631</v>
      </c>
      <c r="O132">
        <v>35.884993999999999</v>
      </c>
      <c r="P132" t="s">
        <v>5</v>
      </c>
      <c r="Q132">
        <v>954.07941200000005</v>
      </c>
      <c r="R132">
        <v>347.97438499999998</v>
      </c>
      <c r="S132" t="s">
        <v>6</v>
      </c>
      <c r="T132">
        <v>1341.5476490000001</v>
      </c>
      <c r="U132">
        <v>569.091272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6.8879999999999997E-2</v>
      </c>
      <c r="AG132">
        <v>1.6100000000000001E-4</v>
      </c>
      <c r="AH132" t="s">
        <v>11</v>
      </c>
      <c r="AI132">
        <v>0.93433100000000002</v>
      </c>
      <c r="AJ132">
        <v>6.4999999999999994E-5</v>
      </c>
      <c r="AK132" t="s">
        <v>12</v>
      </c>
      <c r="AL132">
        <v>0</v>
      </c>
      <c r="AM132">
        <v>0</v>
      </c>
    </row>
    <row r="133" spans="1:39" x14ac:dyDescent="0.25">
      <c r="A133" t="s">
        <v>96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1811.3885230000001</v>
      </c>
      <c r="I133">
        <v>661.04720599999996</v>
      </c>
      <c r="J133" t="s">
        <v>3</v>
      </c>
      <c r="K133">
        <v>1490.980857</v>
      </c>
      <c r="L133">
        <v>454.09095200000002</v>
      </c>
      <c r="M133" t="s">
        <v>4</v>
      </c>
      <c r="N133">
        <v>387.04413599999998</v>
      </c>
      <c r="O133">
        <v>40.319944999999997</v>
      </c>
      <c r="P133" t="s">
        <v>5</v>
      </c>
      <c r="Q133">
        <v>1040.371805</v>
      </c>
      <c r="R133">
        <v>395.79682000000003</v>
      </c>
      <c r="S133" t="s">
        <v>6</v>
      </c>
      <c r="T133">
        <v>1462.848076</v>
      </c>
      <c r="U133">
        <v>644.04907900000001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6.8242999999999998E-2</v>
      </c>
      <c r="AG133">
        <v>1.54E-4</v>
      </c>
      <c r="AH133" t="s">
        <v>11</v>
      </c>
      <c r="AI133">
        <v>0.935249</v>
      </c>
      <c r="AJ133">
        <v>7.8999999999999996E-5</v>
      </c>
      <c r="AK133" t="s">
        <v>12</v>
      </c>
      <c r="AL133">
        <v>0</v>
      </c>
      <c r="AM133">
        <v>0</v>
      </c>
    </row>
    <row r="134" spans="1:39" x14ac:dyDescent="0.25">
      <c r="A134" t="s">
        <v>96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1961.792375</v>
      </c>
      <c r="I134">
        <v>740.39323100000001</v>
      </c>
      <c r="J134" t="s">
        <v>3</v>
      </c>
      <c r="K134">
        <v>1614.827986</v>
      </c>
      <c r="L134">
        <v>505.72233499999999</v>
      </c>
      <c r="M134" t="s">
        <v>4</v>
      </c>
      <c r="N134">
        <v>419.12985200000003</v>
      </c>
      <c r="O134">
        <v>45.187328000000001</v>
      </c>
      <c r="P134" t="s">
        <v>5</v>
      </c>
      <c r="Q134">
        <v>1126.731511</v>
      </c>
      <c r="R134">
        <v>428.67555299999998</v>
      </c>
      <c r="S134" t="s">
        <v>6</v>
      </c>
      <c r="T134">
        <v>1584.3301710000001</v>
      </c>
      <c r="U134">
        <v>722.40376300000003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6.7456000000000002E-2</v>
      </c>
      <c r="AG134">
        <v>1.5100000000000001E-4</v>
      </c>
      <c r="AH134" t="s">
        <v>11</v>
      </c>
      <c r="AI134">
        <v>0.93536699999999995</v>
      </c>
      <c r="AJ134">
        <v>7.7999999999999999E-5</v>
      </c>
      <c r="AK134" t="s">
        <v>12</v>
      </c>
      <c r="AL134">
        <v>0</v>
      </c>
      <c r="AM134">
        <v>0</v>
      </c>
    </row>
    <row r="135" spans="1:39" x14ac:dyDescent="0.25">
      <c r="A135" t="s">
        <v>96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2112.2068599999998</v>
      </c>
      <c r="I135">
        <v>821.36840400000006</v>
      </c>
      <c r="J135" t="s">
        <v>3</v>
      </c>
      <c r="K135">
        <v>1738.6922</v>
      </c>
      <c r="L135">
        <v>560.14189999999996</v>
      </c>
      <c r="M135" t="s">
        <v>4</v>
      </c>
      <c r="N135">
        <v>451.19601599999999</v>
      </c>
      <c r="O135">
        <v>49.299729999999997</v>
      </c>
      <c r="P135" t="s">
        <v>5</v>
      </c>
      <c r="Q135">
        <v>1213.3759889999999</v>
      </c>
      <c r="R135">
        <v>472.51575400000002</v>
      </c>
      <c r="S135" t="s">
        <v>6</v>
      </c>
      <c r="T135">
        <v>1705.874094</v>
      </c>
      <c r="U135">
        <v>798.14740600000005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6.5980999999999998E-2</v>
      </c>
      <c r="AG135">
        <v>1.45E-4</v>
      </c>
      <c r="AH135" t="s">
        <v>11</v>
      </c>
      <c r="AI135">
        <v>0.93539300000000003</v>
      </c>
      <c r="AJ135">
        <v>7.7999999999999999E-5</v>
      </c>
      <c r="AK135" t="s">
        <v>12</v>
      </c>
      <c r="AL135">
        <v>0</v>
      </c>
      <c r="AM135">
        <v>0</v>
      </c>
    </row>
    <row r="136" spans="1:39" x14ac:dyDescent="0.25">
      <c r="A136" t="s">
        <v>96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2262.6783890000002</v>
      </c>
      <c r="I136">
        <v>915.414447</v>
      </c>
      <c r="J136" t="s">
        <v>3</v>
      </c>
      <c r="K136">
        <v>1862.6341769999999</v>
      </c>
      <c r="L136">
        <v>628.95577600000001</v>
      </c>
      <c r="M136" t="s">
        <v>4</v>
      </c>
      <c r="N136">
        <v>483.24410799999998</v>
      </c>
      <c r="O136">
        <v>53.295971000000002</v>
      </c>
      <c r="P136" t="s">
        <v>5</v>
      </c>
      <c r="Q136">
        <v>1300.0109500000001</v>
      </c>
      <c r="R136">
        <v>525.30823899999996</v>
      </c>
      <c r="S136" t="s">
        <v>6</v>
      </c>
      <c r="T136">
        <v>1827.573435</v>
      </c>
      <c r="U136">
        <v>883.078844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6.5065999999999999E-2</v>
      </c>
      <c r="AG136">
        <v>1.4200000000000001E-4</v>
      </c>
      <c r="AH136" t="s">
        <v>11</v>
      </c>
      <c r="AI136">
        <v>0.93589900000000004</v>
      </c>
      <c r="AJ136">
        <v>8.3999999999999995E-5</v>
      </c>
      <c r="AK136" t="s">
        <v>12</v>
      </c>
      <c r="AL136">
        <v>0</v>
      </c>
      <c r="AM136">
        <v>0</v>
      </c>
    </row>
    <row r="137" spans="1:39" x14ac:dyDescent="0.25">
      <c r="A137" t="s">
        <v>96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2413.2507030000002</v>
      </c>
      <c r="I137">
        <v>1005.54116</v>
      </c>
      <c r="J137" t="s">
        <v>3</v>
      </c>
      <c r="K137">
        <v>1986.6890579999999</v>
      </c>
      <c r="L137">
        <v>692.44764299999997</v>
      </c>
      <c r="M137" t="s">
        <v>4</v>
      </c>
      <c r="N137">
        <v>515.29190000000006</v>
      </c>
      <c r="O137">
        <v>57.309015000000002</v>
      </c>
      <c r="P137" t="s">
        <v>5</v>
      </c>
      <c r="Q137">
        <v>1386.7581009999999</v>
      </c>
      <c r="R137">
        <v>580.13033800000005</v>
      </c>
      <c r="S137" t="s">
        <v>6</v>
      </c>
      <c r="T137">
        <v>1949.2307249999999</v>
      </c>
      <c r="U137">
        <v>970.106627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6.4888000000000001E-2</v>
      </c>
      <c r="AG137">
        <v>1.44E-4</v>
      </c>
      <c r="AH137" t="s">
        <v>11</v>
      </c>
      <c r="AI137">
        <v>0.93594699999999997</v>
      </c>
      <c r="AJ137">
        <v>8.5000000000000006E-5</v>
      </c>
      <c r="AK137" t="s">
        <v>12</v>
      </c>
      <c r="AL137">
        <v>0</v>
      </c>
      <c r="AM137">
        <v>0</v>
      </c>
    </row>
    <row r="138" spans="1:39" x14ac:dyDescent="0.25">
      <c r="A138" t="s">
        <v>96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2563.5560399999999</v>
      </c>
      <c r="I138">
        <v>1094.8991699999999</v>
      </c>
      <c r="J138" t="s">
        <v>3</v>
      </c>
      <c r="K138">
        <v>2110.48459</v>
      </c>
      <c r="L138">
        <v>755.74201200000005</v>
      </c>
      <c r="M138" t="s">
        <v>4</v>
      </c>
      <c r="N138">
        <v>547.32674199999997</v>
      </c>
      <c r="O138">
        <v>61.437851000000002</v>
      </c>
      <c r="P138" t="s">
        <v>5</v>
      </c>
      <c r="Q138">
        <v>1473.220937</v>
      </c>
      <c r="R138">
        <v>630.29764699999998</v>
      </c>
      <c r="S138" t="s">
        <v>6</v>
      </c>
      <c r="T138">
        <v>2070.6698510000001</v>
      </c>
      <c r="U138">
        <v>1059.7351610000001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6.4811999999999995E-2</v>
      </c>
      <c r="AG138">
        <v>1.45E-4</v>
      </c>
      <c r="AH138" t="s">
        <v>11</v>
      </c>
      <c r="AI138">
        <v>0.93681000000000003</v>
      </c>
      <c r="AJ138">
        <v>9.2E-5</v>
      </c>
      <c r="AK138" t="s">
        <v>12</v>
      </c>
      <c r="AL138">
        <v>0</v>
      </c>
      <c r="AM138">
        <v>0</v>
      </c>
    </row>
    <row r="139" spans="1:39" x14ac:dyDescent="0.25">
      <c r="A139" t="s">
        <v>96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2714.1551610000001</v>
      </c>
      <c r="I139">
        <v>1184.962892</v>
      </c>
      <c r="J139" t="s">
        <v>3</v>
      </c>
      <c r="K139">
        <v>2234.5781689999999</v>
      </c>
      <c r="L139">
        <v>820.14630599999998</v>
      </c>
      <c r="M139" t="s">
        <v>4</v>
      </c>
      <c r="N139">
        <v>579.34545500000002</v>
      </c>
      <c r="O139">
        <v>65.142441000000005</v>
      </c>
      <c r="P139" t="s">
        <v>5</v>
      </c>
      <c r="Q139">
        <v>1560.0862400000001</v>
      </c>
      <c r="R139">
        <v>686.85242300000004</v>
      </c>
      <c r="S139" t="s">
        <v>6</v>
      </c>
      <c r="T139">
        <v>2192.4261179999999</v>
      </c>
      <c r="U139">
        <v>1160.3663220000001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6.4030000000000004E-2</v>
      </c>
      <c r="AG139">
        <v>1.3999999999999999E-4</v>
      </c>
      <c r="AH139" t="s">
        <v>11</v>
      </c>
      <c r="AI139">
        <v>0.937307</v>
      </c>
      <c r="AJ139">
        <v>9.7999999999999997E-5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96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2864.4330759999998</v>
      </c>
      <c r="I140">
        <v>1275.63554</v>
      </c>
      <c r="J140" t="s">
        <v>3</v>
      </c>
      <c r="K140">
        <v>2358.3580179999999</v>
      </c>
      <c r="L140">
        <v>885.68139799999994</v>
      </c>
      <c r="M140" t="s">
        <v>4</v>
      </c>
      <c r="N140">
        <v>611.36631599999998</v>
      </c>
      <c r="O140">
        <v>68.721716999999998</v>
      </c>
      <c r="P140" t="s">
        <v>5</v>
      </c>
      <c r="Q140">
        <v>1646.766885</v>
      </c>
      <c r="R140">
        <v>740.11004700000001</v>
      </c>
      <c r="S140" t="s">
        <v>6</v>
      </c>
      <c r="T140">
        <v>2314.005596</v>
      </c>
      <c r="U140">
        <v>1253.8487970000001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6.3575999999999994E-2</v>
      </c>
      <c r="AG140">
        <v>1.3999999999999999E-4</v>
      </c>
      <c r="AH140" t="s">
        <v>11</v>
      </c>
      <c r="AI140">
        <v>0.93743500000000002</v>
      </c>
      <c r="AJ140">
        <v>9.7E-5</v>
      </c>
      <c r="AK140" t="s">
        <v>12</v>
      </c>
      <c r="AL140">
        <v>0</v>
      </c>
      <c r="AM140">
        <v>0</v>
      </c>
    </row>
    <row r="141" spans="1:39" x14ac:dyDescent="0.25">
      <c r="A141" t="s">
        <v>96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3014.4868070000002</v>
      </c>
      <c r="I141">
        <v>1355.6654100000001</v>
      </c>
      <c r="J141" t="s">
        <v>3</v>
      </c>
      <c r="K141">
        <v>2481.9105370000002</v>
      </c>
      <c r="L141">
        <v>941.89239299999997</v>
      </c>
      <c r="M141" t="s">
        <v>4</v>
      </c>
      <c r="N141">
        <v>643.40172900000005</v>
      </c>
      <c r="O141">
        <v>72.756718000000006</v>
      </c>
      <c r="P141" t="s">
        <v>5</v>
      </c>
      <c r="Q141">
        <v>1733.21657</v>
      </c>
      <c r="R141">
        <v>787.27850799999999</v>
      </c>
      <c r="S141" t="s">
        <v>6</v>
      </c>
      <c r="T141">
        <v>2435.3471290000002</v>
      </c>
      <c r="U141">
        <v>1338.8425299999999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6.2403E-2</v>
      </c>
      <c r="AG141">
        <v>1.15E-4</v>
      </c>
      <c r="AH141" t="s">
        <v>11</v>
      </c>
      <c r="AI141">
        <v>0.93743500000000002</v>
      </c>
      <c r="AJ141">
        <v>9.7E-5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84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32767</v>
      </c>
      <c r="AG142" s="4">
        <v>0</v>
      </c>
      <c r="AH142" s="4" t="s">
        <v>11</v>
      </c>
      <c r="AI142" s="4">
        <v>-32767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84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32767</v>
      </c>
      <c r="AG143">
        <v>0</v>
      </c>
      <c r="AH143" t="s">
        <v>11</v>
      </c>
      <c r="AI143">
        <v>-32767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84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32767</v>
      </c>
      <c r="AG144">
        <v>0</v>
      </c>
      <c r="AH144" t="s">
        <v>11</v>
      </c>
      <c r="AI144">
        <v>-32767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84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32767</v>
      </c>
      <c r="AG145">
        <v>0</v>
      </c>
      <c r="AH145" t="s">
        <v>11</v>
      </c>
      <c r="AI145">
        <v>-32767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84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32767</v>
      </c>
      <c r="AG146">
        <v>0</v>
      </c>
      <c r="AH146" t="s">
        <v>11</v>
      </c>
      <c r="AI146">
        <v>-32767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84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32767</v>
      </c>
      <c r="AG147">
        <v>0</v>
      </c>
      <c r="AH147" t="s">
        <v>11</v>
      </c>
      <c r="AI147">
        <v>-32767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84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32767</v>
      </c>
      <c r="AG148">
        <v>0</v>
      </c>
      <c r="AH148" t="s">
        <v>11</v>
      </c>
      <c r="AI148">
        <v>-32767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84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32767</v>
      </c>
      <c r="AG149">
        <v>0</v>
      </c>
      <c r="AH149" t="s">
        <v>11</v>
      </c>
      <c r="AI149">
        <v>-32767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84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32767</v>
      </c>
      <c r="AG150">
        <v>0</v>
      </c>
      <c r="AH150" t="s">
        <v>11</v>
      </c>
      <c r="AI150">
        <v>-32767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84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32767</v>
      </c>
      <c r="AG151">
        <v>0</v>
      </c>
      <c r="AH151" t="s">
        <v>11</v>
      </c>
      <c r="AI151">
        <v>-32767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84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32767</v>
      </c>
      <c r="AG152">
        <v>0</v>
      </c>
      <c r="AH152" t="s">
        <v>11</v>
      </c>
      <c r="AI152">
        <v>-32767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84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32767</v>
      </c>
      <c r="AG153">
        <v>0</v>
      </c>
      <c r="AH153" t="s">
        <v>11</v>
      </c>
      <c r="AI153">
        <v>-32767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84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32767</v>
      </c>
      <c r="AG154">
        <v>0</v>
      </c>
      <c r="AH154" t="s">
        <v>11</v>
      </c>
      <c r="AI154">
        <v>-32767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84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32767</v>
      </c>
      <c r="AG155">
        <v>0</v>
      </c>
      <c r="AH155" t="s">
        <v>11</v>
      </c>
      <c r="AI155">
        <v>-32767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84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32767</v>
      </c>
      <c r="AG156">
        <v>0</v>
      </c>
      <c r="AH156" t="s">
        <v>11</v>
      </c>
      <c r="AI156">
        <v>-32767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84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32767</v>
      </c>
      <c r="AG157">
        <v>0</v>
      </c>
      <c r="AH157" t="s">
        <v>11</v>
      </c>
      <c r="AI157">
        <v>-32767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84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32767</v>
      </c>
      <c r="AG158">
        <v>0</v>
      </c>
      <c r="AH158" t="s">
        <v>11</v>
      </c>
      <c r="AI158">
        <v>-32767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84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32767</v>
      </c>
      <c r="AG159">
        <v>0</v>
      </c>
      <c r="AH159" t="s">
        <v>11</v>
      </c>
      <c r="AI159">
        <v>-32767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84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32767</v>
      </c>
      <c r="AG160">
        <v>0</v>
      </c>
      <c r="AH160" t="s">
        <v>11</v>
      </c>
      <c r="AI160">
        <v>-32767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84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32767</v>
      </c>
      <c r="AG161">
        <v>0</v>
      </c>
      <c r="AH161" t="s">
        <v>11</v>
      </c>
      <c r="AI161">
        <v>-32767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75.222836999999998</v>
      </c>
      <c r="I162">
        <v>6.7080000000000004E-3</v>
      </c>
      <c r="J162" t="s">
        <v>3</v>
      </c>
      <c r="K162">
        <v>33.180129999999998</v>
      </c>
      <c r="L162">
        <v>1.44E-4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150.486482</v>
      </c>
      <c r="I163">
        <v>2.1731E-2</v>
      </c>
      <c r="J163" t="s">
        <v>3</v>
      </c>
      <c r="K163">
        <v>66.361559</v>
      </c>
      <c r="L163">
        <v>2.8800000000000001E-4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225.76194000000001</v>
      </c>
      <c r="I164">
        <v>3.7609999999999998E-2</v>
      </c>
      <c r="J164" t="s">
        <v>3</v>
      </c>
      <c r="K164">
        <v>99.539500000000004</v>
      </c>
      <c r="L164">
        <v>3.5E-4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301.01174099999997</v>
      </c>
      <c r="I165">
        <v>3.9276999999999999E-2</v>
      </c>
      <c r="J165" t="s">
        <v>3</v>
      </c>
      <c r="K165">
        <v>132.717052</v>
      </c>
      <c r="L165">
        <v>5.3700000000000004E-4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376.25479000000001</v>
      </c>
      <c r="I166">
        <v>3.8633000000000001E-2</v>
      </c>
      <c r="J166" t="s">
        <v>3</v>
      </c>
      <c r="K166">
        <v>165.896815</v>
      </c>
      <c r="L166">
        <v>8.5999999999999998E-4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451.51027099999999</v>
      </c>
      <c r="I167">
        <v>4.3033000000000002E-2</v>
      </c>
      <c r="J167" t="s">
        <v>3</v>
      </c>
      <c r="K167">
        <v>199.07571100000001</v>
      </c>
      <c r="L167">
        <v>9.6299999999999999E-4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526.779315</v>
      </c>
      <c r="I168">
        <v>5.1535999999999998E-2</v>
      </c>
      <c r="J168" t="s">
        <v>3</v>
      </c>
      <c r="K168">
        <v>232.25736699999999</v>
      </c>
      <c r="L168">
        <v>1.1360000000000001E-3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602.06584999999995</v>
      </c>
      <c r="I169">
        <v>8.2188999999999998E-2</v>
      </c>
      <c r="J169" t="s">
        <v>3</v>
      </c>
      <c r="K169">
        <v>265.43926099999999</v>
      </c>
      <c r="L169">
        <v>1.32E-3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677.35529199999996</v>
      </c>
      <c r="I170">
        <v>0.138486</v>
      </c>
      <c r="J170" t="s">
        <v>3</v>
      </c>
      <c r="K170">
        <v>298.621377</v>
      </c>
      <c r="L170">
        <v>1.4840000000000001E-3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752.64371500000004</v>
      </c>
      <c r="I171">
        <v>0.18918399999999999</v>
      </c>
      <c r="J171" t="s">
        <v>3</v>
      </c>
      <c r="K171">
        <v>331.80214599999999</v>
      </c>
      <c r="L171">
        <v>1.8209999999999999E-3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827.92548799999997</v>
      </c>
      <c r="I172">
        <v>0.220642</v>
      </c>
      <c r="J172" t="s">
        <v>3</v>
      </c>
      <c r="K172">
        <v>364.98720900000001</v>
      </c>
      <c r="L172">
        <v>2.0500000000000002E-3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903.19278899999995</v>
      </c>
      <c r="I173">
        <v>0.24578700000000001</v>
      </c>
      <c r="J173" t="s">
        <v>3</v>
      </c>
      <c r="K173">
        <v>398.16780399999999</v>
      </c>
      <c r="L173">
        <v>2.6410000000000001E-3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978.47507199999995</v>
      </c>
      <c r="I174">
        <v>0.28405200000000003</v>
      </c>
      <c r="J174" t="s">
        <v>3</v>
      </c>
      <c r="K174">
        <v>431.35163499999999</v>
      </c>
      <c r="L174">
        <v>3.3180000000000002E-3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1053.7533639999999</v>
      </c>
      <c r="I175">
        <v>0.34411900000000001</v>
      </c>
      <c r="J175" t="s">
        <v>3</v>
      </c>
      <c r="K175">
        <v>464.53759300000002</v>
      </c>
      <c r="L175">
        <v>3.7690000000000002E-3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1129.041978</v>
      </c>
      <c r="I176">
        <v>0.41167199999999998</v>
      </c>
      <c r="J176" t="s">
        <v>3</v>
      </c>
      <c r="K176">
        <v>497.719291</v>
      </c>
      <c r="L176">
        <v>4.6740000000000002E-3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1204.349688</v>
      </c>
      <c r="I177">
        <v>0.47974499999999998</v>
      </c>
      <c r="J177" t="s">
        <v>3</v>
      </c>
      <c r="K177">
        <v>530.90450199999998</v>
      </c>
      <c r="L177">
        <v>5.0150000000000004E-3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1279.632791</v>
      </c>
      <c r="I178">
        <v>0.53396100000000002</v>
      </c>
      <c r="J178" t="s">
        <v>3</v>
      </c>
      <c r="K178">
        <v>564.08794699999999</v>
      </c>
      <c r="L178">
        <v>5.5750000000000001E-3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1354.9118510000001</v>
      </c>
      <c r="I179">
        <v>0.55916900000000003</v>
      </c>
      <c r="J179" t="s">
        <v>3</v>
      </c>
      <c r="K179">
        <v>597.27272800000003</v>
      </c>
      <c r="L179">
        <v>6.1219999999999998E-3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1430.191096</v>
      </c>
      <c r="I180">
        <v>0.58536299999999997</v>
      </c>
      <c r="J180" t="s">
        <v>3</v>
      </c>
      <c r="K180">
        <v>630.46043499999996</v>
      </c>
      <c r="L180">
        <v>6.659E-3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1505.470857</v>
      </c>
      <c r="I181">
        <v>0.61547799999999997</v>
      </c>
      <c r="J181" t="s">
        <v>3</v>
      </c>
      <c r="K181">
        <v>663.64675399999999</v>
      </c>
      <c r="L181">
        <v>7.1710000000000003E-3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53.196527000000003</v>
      </c>
      <c r="I182">
        <v>1.5513000000000001E-2</v>
      </c>
      <c r="J182" t="s">
        <v>3</v>
      </c>
      <c r="K182">
        <v>11.099372000000001</v>
      </c>
      <c r="L182">
        <v>2.13E-4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106.474912</v>
      </c>
      <c r="I183">
        <v>4.1930000000000002E-2</v>
      </c>
      <c r="J183" t="s">
        <v>3</v>
      </c>
      <c r="K183">
        <v>22.190217000000001</v>
      </c>
      <c r="L183">
        <v>4.0299999999999998E-4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159.775678</v>
      </c>
      <c r="I184">
        <v>6.4543000000000003E-2</v>
      </c>
      <c r="J184" t="s">
        <v>3</v>
      </c>
      <c r="K184">
        <v>33.283709999999999</v>
      </c>
      <c r="L184">
        <v>6.6399999999999999E-4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213.07967500000001</v>
      </c>
      <c r="I185">
        <v>8.6430999999999994E-2</v>
      </c>
      <c r="J185" t="s">
        <v>3</v>
      </c>
      <c r="K185">
        <v>44.375331000000003</v>
      </c>
      <c r="L185">
        <v>7.1699999999999997E-4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266.354175</v>
      </c>
      <c r="I186">
        <v>9.8157999999999995E-2</v>
      </c>
      <c r="J186" t="s">
        <v>3</v>
      </c>
      <c r="K186">
        <v>55.464787999999999</v>
      </c>
      <c r="L186">
        <v>1.1379999999999999E-3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319.607846</v>
      </c>
      <c r="I187">
        <v>0.136043</v>
      </c>
      <c r="J187" t="s">
        <v>3</v>
      </c>
      <c r="K187">
        <v>66.554523000000003</v>
      </c>
      <c r="L187">
        <v>1.4170000000000001E-3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372.884998</v>
      </c>
      <c r="I188">
        <v>0.18559999999999999</v>
      </c>
      <c r="J188" t="s">
        <v>3</v>
      </c>
      <c r="K188">
        <v>77.644977999999995</v>
      </c>
      <c r="L188">
        <v>1.7390000000000001E-3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426.197382</v>
      </c>
      <c r="I189">
        <v>0.23511899999999999</v>
      </c>
      <c r="J189" t="s">
        <v>3</v>
      </c>
      <c r="K189">
        <v>88.737288000000007</v>
      </c>
      <c r="L189">
        <v>2.2339999999999999E-3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479.50922200000002</v>
      </c>
      <c r="I190">
        <v>0.296373</v>
      </c>
      <c r="J190" t="s">
        <v>3</v>
      </c>
      <c r="K190">
        <v>99.828322</v>
      </c>
      <c r="L190">
        <v>2.4729999999999999E-3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532.82178099999999</v>
      </c>
      <c r="I191">
        <v>0.35614400000000002</v>
      </c>
      <c r="J191" t="s">
        <v>3</v>
      </c>
      <c r="K191">
        <v>110.92138</v>
      </c>
      <c r="L191">
        <v>3.075E-3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586.12595199999998</v>
      </c>
      <c r="I192">
        <v>0.42089599999999999</v>
      </c>
      <c r="J192" t="s">
        <v>3</v>
      </c>
      <c r="K192">
        <v>122.013892</v>
      </c>
      <c r="L192">
        <v>3.4329999999999999E-3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639.40478900000005</v>
      </c>
      <c r="I193">
        <v>0.48152600000000001</v>
      </c>
      <c r="J193" t="s">
        <v>3</v>
      </c>
      <c r="K193">
        <v>133.10476499999999</v>
      </c>
      <c r="L193">
        <v>3.686E-3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692.65820099999996</v>
      </c>
      <c r="I194">
        <v>0.55071800000000004</v>
      </c>
      <c r="J194" t="s">
        <v>3</v>
      </c>
      <c r="K194">
        <v>144.19714099999999</v>
      </c>
      <c r="L194">
        <v>3.8909999999999999E-3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745.95932000000005</v>
      </c>
      <c r="I195">
        <v>0.60081099999999998</v>
      </c>
      <c r="J195" t="s">
        <v>3</v>
      </c>
      <c r="K195">
        <v>155.28831700000001</v>
      </c>
      <c r="L195">
        <v>4.3559999999999996E-3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799.27879800000005</v>
      </c>
      <c r="I196">
        <v>0.65987300000000004</v>
      </c>
      <c r="J196" t="s">
        <v>3</v>
      </c>
      <c r="K196">
        <v>166.38132999999999</v>
      </c>
      <c r="L196">
        <v>4.6309999999999997E-3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852.60524299999997</v>
      </c>
      <c r="I197">
        <v>0.68659000000000003</v>
      </c>
      <c r="J197" t="s">
        <v>3</v>
      </c>
      <c r="K197">
        <v>177.47415100000001</v>
      </c>
      <c r="L197">
        <v>5.2810000000000001E-3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905.91509299999996</v>
      </c>
      <c r="I198">
        <v>0.69341200000000003</v>
      </c>
      <c r="J198" t="s">
        <v>3</v>
      </c>
      <c r="K198">
        <v>188.564494</v>
      </c>
      <c r="L198">
        <v>5.2960000000000004E-3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959.24009000000001</v>
      </c>
      <c r="I199">
        <v>0.69681000000000004</v>
      </c>
      <c r="J199" t="s">
        <v>3</v>
      </c>
      <c r="K199">
        <v>199.65640999999999</v>
      </c>
      <c r="L199">
        <v>5.8469999999999998E-3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1012.538289</v>
      </c>
      <c r="I200">
        <v>0.75385199999999997</v>
      </c>
      <c r="J200" t="s">
        <v>3</v>
      </c>
      <c r="K200">
        <v>210.74419900000001</v>
      </c>
      <c r="L200">
        <v>6.0829999999999999E-3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1065.8601200000001</v>
      </c>
      <c r="I201">
        <v>0.76563700000000001</v>
      </c>
      <c r="J201" t="s">
        <v>3</v>
      </c>
      <c r="K201">
        <v>221.838064</v>
      </c>
      <c r="L201">
        <v>7.0819999999999998E-3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85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146.45855299999999</v>
      </c>
      <c r="I202">
        <v>3.3436E-2</v>
      </c>
      <c r="J202" t="s">
        <v>3</v>
      </c>
      <c r="K202">
        <v>103.722925</v>
      </c>
      <c r="L202">
        <v>6.7000000000000002E-5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293.03375999999997</v>
      </c>
      <c r="I203">
        <v>0.118502</v>
      </c>
      <c r="J203" t="s">
        <v>3</v>
      </c>
      <c r="K203">
        <v>207.42553799999999</v>
      </c>
      <c r="L203">
        <v>1.3999999999999999E-4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439.61442</v>
      </c>
      <c r="I204">
        <v>0.26635300000000001</v>
      </c>
      <c r="J204" t="s">
        <v>3</v>
      </c>
      <c r="K204">
        <v>311.12817100000001</v>
      </c>
      <c r="L204">
        <v>2.4399999999999999E-4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586.23101199999996</v>
      </c>
      <c r="I205">
        <v>0.52744100000000005</v>
      </c>
      <c r="J205" t="s">
        <v>3</v>
      </c>
      <c r="K205">
        <v>414.834676</v>
      </c>
      <c r="L205">
        <v>4.4499999999999997E-4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732.84620700000005</v>
      </c>
      <c r="I206">
        <v>0.757961</v>
      </c>
      <c r="J206" t="s">
        <v>3</v>
      </c>
      <c r="K206">
        <v>518.54324499999996</v>
      </c>
      <c r="L206">
        <v>6.3900000000000003E-4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879.45022300000005</v>
      </c>
      <c r="I207">
        <v>1.016761</v>
      </c>
      <c r="J207" t="s">
        <v>3</v>
      </c>
      <c r="K207">
        <v>622.24917700000003</v>
      </c>
      <c r="L207">
        <v>9.0899999999999998E-4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1026.0375240000001</v>
      </c>
      <c r="I208">
        <v>1.3131440000000001</v>
      </c>
      <c r="J208" t="s">
        <v>3</v>
      </c>
      <c r="K208">
        <v>725.957266</v>
      </c>
      <c r="L208">
        <v>1.1050000000000001E-3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1172.612654</v>
      </c>
      <c r="I209">
        <v>1.6630119999999999</v>
      </c>
      <c r="J209" t="s">
        <v>3</v>
      </c>
      <c r="K209">
        <v>829.66599599999995</v>
      </c>
      <c r="L209">
        <v>1.302E-3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1319.1878959999999</v>
      </c>
      <c r="I210">
        <v>2.0893950000000001</v>
      </c>
      <c r="J210" t="s">
        <v>3</v>
      </c>
      <c r="K210">
        <v>933.374866</v>
      </c>
      <c r="L210">
        <v>1.5200000000000001E-3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1465.780037</v>
      </c>
      <c r="I211">
        <v>2.5824060000000002</v>
      </c>
      <c r="J211" t="s">
        <v>3</v>
      </c>
      <c r="K211">
        <v>1037.0811080000001</v>
      </c>
      <c r="L211">
        <v>1.838E-3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1612.386362</v>
      </c>
      <c r="I212">
        <v>3.1268220000000002</v>
      </c>
      <c r="J212" t="s">
        <v>3</v>
      </c>
      <c r="K212">
        <v>1140.7901830000001</v>
      </c>
      <c r="L212">
        <v>2.215E-3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1758.983835</v>
      </c>
      <c r="I213">
        <v>3.6431879999999999</v>
      </c>
      <c r="J213" t="s">
        <v>3</v>
      </c>
      <c r="K213">
        <v>1244.5010789999999</v>
      </c>
      <c r="L213">
        <v>2.7260000000000001E-3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1905.595945</v>
      </c>
      <c r="I214">
        <v>4.1276450000000002</v>
      </c>
      <c r="J214" t="s">
        <v>3</v>
      </c>
      <c r="K214">
        <v>1348.2092479999999</v>
      </c>
      <c r="L214">
        <v>2.9580000000000001E-3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2052.1896040000001</v>
      </c>
      <c r="I215">
        <v>4.6049670000000003</v>
      </c>
      <c r="J215" t="s">
        <v>3</v>
      </c>
      <c r="K215">
        <v>1451.9195340000001</v>
      </c>
      <c r="L215">
        <v>3.4020000000000001E-3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2198.7756300000001</v>
      </c>
      <c r="I216">
        <v>5.2631079999999999</v>
      </c>
      <c r="J216" t="s">
        <v>3</v>
      </c>
      <c r="K216">
        <v>1555.628757</v>
      </c>
      <c r="L216">
        <v>3.826E-3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2345.35689</v>
      </c>
      <c r="I217">
        <v>5.9859200000000001</v>
      </c>
      <c r="J217" t="s">
        <v>3</v>
      </c>
      <c r="K217">
        <v>1659.342461</v>
      </c>
      <c r="L217">
        <v>4.6080000000000001E-3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2491.9591599999999</v>
      </c>
      <c r="I218">
        <v>6.8547200000000004</v>
      </c>
      <c r="J218" t="s">
        <v>3</v>
      </c>
      <c r="K218">
        <v>1763.0531129999999</v>
      </c>
      <c r="L218">
        <v>5.2240000000000003E-3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2638.5988179999999</v>
      </c>
      <c r="I219">
        <v>7.660863</v>
      </c>
      <c r="J219" t="s">
        <v>3</v>
      </c>
      <c r="K219">
        <v>1866.7649799999999</v>
      </c>
      <c r="L219">
        <v>5.4450000000000002E-3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2785.2166750000001</v>
      </c>
      <c r="I220">
        <v>8.4686730000000008</v>
      </c>
      <c r="J220" t="s">
        <v>3</v>
      </c>
      <c r="K220">
        <v>1970.476404</v>
      </c>
      <c r="L220">
        <v>6.1679999999999999E-3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2931.847417</v>
      </c>
      <c r="I221">
        <v>9.1564329999999998</v>
      </c>
      <c r="J221" t="s">
        <v>3</v>
      </c>
      <c r="K221">
        <v>2074.1900049999999</v>
      </c>
      <c r="L221">
        <v>6.7120000000000001E-3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86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141.110207</v>
      </c>
      <c r="I222">
        <v>1.5391999999999999E-2</v>
      </c>
      <c r="J222" t="s">
        <v>3</v>
      </c>
      <c r="K222">
        <v>98.205281999999997</v>
      </c>
      <c r="L222">
        <v>4.1E-5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86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282.395284</v>
      </c>
      <c r="I223">
        <v>5.5402E-2</v>
      </c>
      <c r="J223" t="s">
        <v>3</v>
      </c>
      <c r="K223">
        <v>196.408558</v>
      </c>
      <c r="L223">
        <v>1.07E-4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86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423.67227400000002</v>
      </c>
      <c r="I224">
        <v>0.12081699999999999</v>
      </c>
      <c r="J224" t="s">
        <v>3</v>
      </c>
      <c r="K224">
        <v>294.61201999999997</v>
      </c>
      <c r="L224">
        <v>1.8900000000000001E-4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86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564.960824</v>
      </c>
      <c r="I225">
        <v>0.21145800000000001</v>
      </c>
      <c r="J225" t="s">
        <v>3</v>
      </c>
      <c r="K225">
        <v>392.81481600000001</v>
      </c>
      <c r="L225">
        <v>3.6600000000000001E-4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86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706.23335699999996</v>
      </c>
      <c r="I226">
        <v>0.35545300000000002</v>
      </c>
      <c r="J226" t="s">
        <v>3</v>
      </c>
      <c r="K226">
        <v>491.01795399999997</v>
      </c>
      <c r="L226">
        <v>5.0699999999999996E-4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86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847.53063499999996</v>
      </c>
      <c r="I227">
        <v>0.521235</v>
      </c>
      <c r="J227" t="s">
        <v>3</v>
      </c>
      <c r="K227">
        <v>589.22113400000001</v>
      </c>
      <c r="L227">
        <v>6.7400000000000001E-4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86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988.80431199999998</v>
      </c>
      <c r="I228">
        <v>0.69361799999999996</v>
      </c>
      <c r="J228" t="s">
        <v>3</v>
      </c>
      <c r="K228">
        <v>687.42427199999997</v>
      </c>
      <c r="L228">
        <v>8.43E-4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86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1130.0759519999999</v>
      </c>
      <c r="I229">
        <v>0.937033</v>
      </c>
      <c r="J229" t="s">
        <v>3</v>
      </c>
      <c r="K229">
        <v>785.62604999999996</v>
      </c>
      <c r="L229">
        <v>1.0460000000000001E-3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86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1271.372505</v>
      </c>
      <c r="I230">
        <v>1.221471</v>
      </c>
      <c r="J230" t="s">
        <v>3</v>
      </c>
      <c r="K230">
        <v>883.828397</v>
      </c>
      <c r="L230">
        <v>1.1969999999999999E-3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86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1412.684248</v>
      </c>
      <c r="I231">
        <v>1.5036799999999999</v>
      </c>
      <c r="J231" t="s">
        <v>3</v>
      </c>
      <c r="K231">
        <v>982.03098</v>
      </c>
      <c r="L231">
        <v>1.5009999999999999E-3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86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1553.9655439999999</v>
      </c>
      <c r="I232">
        <v>1.745943</v>
      </c>
      <c r="J232" t="s">
        <v>3</v>
      </c>
      <c r="K232">
        <v>1080.2337379999999</v>
      </c>
      <c r="L232">
        <v>1.7849999999999999E-3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86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1695.2422779999999</v>
      </c>
      <c r="I233">
        <v>2.0348760000000001</v>
      </c>
      <c r="J233" t="s">
        <v>3</v>
      </c>
      <c r="K233">
        <v>1178.4373880000001</v>
      </c>
      <c r="L233">
        <v>2.085E-3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86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1836.511489</v>
      </c>
      <c r="I234">
        <v>2.384261</v>
      </c>
      <c r="J234" t="s">
        <v>3</v>
      </c>
      <c r="K234">
        <v>1276.6392330000001</v>
      </c>
      <c r="L234">
        <v>2.4510000000000001E-3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86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1977.7963749999999</v>
      </c>
      <c r="I235">
        <v>2.6329189999999998</v>
      </c>
      <c r="J235" t="s">
        <v>3</v>
      </c>
      <c r="K235">
        <v>1374.84167</v>
      </c>
      <c r="L235">
        <v>2.8809999999999999E-3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86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2119.0745510000002</v>
      </c>
      <c r="I236">
        <v>3.0072030000000001</v>
      </c>
      <c r="J236" t="s">
        <v>3</v>
      </c>
      <c r="K236">
        <v>1473.0444950000001</v>
      </c>
      <c r="L236">
        <v>3.251E-3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86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2260.3533149999998</v>
      </c>
      <c r="I237">
        <v>3.3366210000000001</v>
      </c>
      <c r="J237" t="s">
        <v>3</v>
      </c>
      <c r="K237">
        <v>1571.2476320000001</v>
      </c>
      <c r="L237">
        <v>3.5019999999999999E-3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86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2401.654282</v>
      </c>
      <c r="I238">
        <v>3.840741</v>
      </c>
      <c r="J238" t="s">
        <v>3</v>
      </c>
      <c r="K238">
        <v>1669.450188</v>
      </c>
      <c r="L238">
        <v>3.8349999999999999E-3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86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2542.935547</v>
      </c>
      <c r="I239">
        <v>4.2089980000000002</v>
      </c>
      <c r="J239" t="s">
        <v>3</v>
      </c>
      <c r="K239">
        <v>1767.6534770000001</v>
      </c>
      <c r="L239">
        <v>4.1390000000000003E-3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86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2684.2246140000002</v>
      </c>
      <c r="I240">
        <v>4.5640029999999996</v>
      </c>
      <c r="J240" t="s">
        <v>3</v>
      </c>
      <c r="K240">
        <v>1865.855</v>
      </c>
      <c r="L240">
        <v>4.5100000000000001E-3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86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2825.5110890000001</v>
      </c>
      <c r="I241">
        <v>4.9429910000000001</v>
      </c>
      <c r="J241" t="s">
        <v>3</v>
      </c>
      <c r="K241">
        <v>1964.0582890000001</v>
      </c>
      <c r="L241">
        <v>4.8409999999999998E-3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97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150.11095299999999</v>
      </c>
      <c r="I242">
        <v>2.5448999999999999E-2</v>
      </c>
      <c r="J242" t="s">
        <v>3</v>
      </c>
      <c r="K242">
        <v>102.92295799999999</v>
      </c>
      <c r="L242">
        <v>7.3999999999999996E-5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97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300.43580600000001</v>
      </c>
      <c r="I243">
        <v>7.8821000000000002E-2</v>
      </c>
      <c r="J243" t="s">
        <v>3</v>
      </c>
      <c r="K243">
        <v>205.824207</v>
      </c>
      <c r="L243">
        <v>2.3900000000000001E-4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97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450.78978699999999</v>
      </c>
      <c r="I244">
        <v>0.17326</v>
      </c>
      <c r="J244" t="s">
        <v>3</v>
      </c>
      <c r="K244">
        <v>308.736198</v>
      </c>
      <c r="L244">
        <v>4.2099999999999999E-4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97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601.163813</v>
      </c>
      <c r="I245">
        <v>0.30482300000000001</v>
      </c>
      <c r="J245" t="s">
        <v>3</v>
      </c>
      <c r="K245">
        <v>411.655911</v>
      </c>
      <c r="L245">
        <v>4.7699999999999999E-4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97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751.51146400000005</v>
      </c>
      <c r="I246">
        <v>0.474887</v>
      </c>
      <c r="J246" t="s">
        <v>3</v>
      </c>
      <c r="K246">
        <v>514.57912699999997</v>
      </c>
      <c r="L246">
        <v>6.1899999999999998E-4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97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901.87186499999996</v>
      </c>
      <c r="I247">
        <v>0.68142800000000003</v>
      </c>
      <c r="J247" t="s">
        <v>3</v>
      </c>
      <c r="K247">
        <v>617.50588100000004</v>
      </c>
      <c r="L247">
        <v>8.3299999999999997E-4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97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1052.241912</v>
      </c>
      <c r="I248">
        <v>0.84766399999999997</v>
      </c>
      <c r="J248" t="s">
        <v>3</v>
      </c>
      <c r="K248">
        <v>720.43153700000005</v>
      </c>
      <c r="L248">
        <v>9.77E-4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97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1202.634746</v>
      </c>
      <c r="I249">
        <v>1.0410680000000001</v>
      </c>
      <c r="J249" t="s">
        <v>3</v>
      </c>
      <c r="K249">
        <v>823.35747200000003</v>
      </c>
      <c r="L249">
        <v>1.14E-3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97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1353.0218649999999</v>
      </c>
      <c r="I250">
        <v>1.2453810000000001</v>
      </c>
      <c r="J250" t="s">
        <v>3</v>
      </c>
      <c r="K250">
        <v>926.28464799999995</v>
      </c>
      <c r="L250">
        <v>1.3849999999999999E-3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97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1503.3943509999999</v>
      </c>
      <c r="I251">
        <v>1.482308</v>
      </c>
      <c r="J251" t="s">
        <v>3</v>
      </c>
      <c r="K251">
        <v>1029.2119290000001</v>
      </c>
      <c r="L251">
        <v>1.694E-3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97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1653.772219</v>
      </c>
      <c r="I252">
        <v>1.771055</v>
      </c>
      <c r="J252" t="s">
        <v>3</v>
      </c>
      <c r="K252">
        <v>1132.1396580000001</v>
      </c>
      <c r="L252">
        <v>1.887E-3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97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1804.160881</v>
      </c>
      <c r="I253">
        <v>2.111415</v>
      </c>
      <c r="J253" t="s">
        <v>3</v>
      </c>
      <c r="K253">
        <v>1235.067722</v>
      </c>
      <c r="L253">
        <v>2.2109999999999999E-3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97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1954.5455930000001</v>
      </c>
      <c r="I254">
        <v>2.472299</v>
      </c>
      <c r="J254" t="s">
        <v>3</v>
      </c>
      <c r="K254">
        <v>1337.995005</v>
      </c>
      <c r="L254">
        <v>2.3869999999999998E-3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97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2104.9238919999998</v>
      </c>
      <c r="I255">
        <v>2.8291870000000001</v>
      </c>
      <c r="J255" t="s">
        <v>3</v>
      </c>
      <c r="K255">
        <v>1440.925518</v>
      </c>
      <c r="L255">
        <v>2.787E-3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97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2255.325664</v>
      </c>
      <c r="I256">
        <v>3.2304840000000001</v>
      </c>
      <c r="J256" t="s">
        <v>3</v>
      </c>
      <c r="K256">
        <v>1543.858667</v>
      </c>
      <c r="L256">
        <v>3.127E-3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97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2405.7236619999999</v>
      </c>
      <c r="I257">
        <v>3.7132360000000002</v>
      </c>
      <c r="J257" t="s">
        <v>3</v>
      </c>
      <c r="K257">
        <v>1646.7916990000001</v>
      </c>
      <c r="L257">
        <v>3.5569999999999998E-3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97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2556.1071729999999</v>
      </c>
      <c r="I258">
        <v>4.1363060000000003</v>
      </c>
      <c r="J258" t="s">
        <v>3</v>
      </c>
      <c r="K258">
        <v>1749.7270140000001</v>
      </c>
      <c r="L258">
        <v>4.2009999999999999E-3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97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2706.4699660000001</v>
      </c>
      <c r="I259">
        <v>4.6025859999999996</v>
      </c>
      <c r="J259" t="s">
        <v>3</v>
      </c>
      <c r="K259">
        <v>1852.6661819999999</v>
      </c>
      <c r="L259">
        <v>4.8399999999999997E-3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97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2856.8686910000001</v>
      </c>
      <c r="I260">
        <v>5.1756089999999997</v>
      </c>
      <c r="J260" t="s">
        <v>3</v>
      </c>
      <c r="K260">
        <v>1955.606511</v>
      </c>
      <c r="L260">
        <v>5.352E-3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97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3007.250352</v>
      </c>
      <c r="I261">
        <v>5.6467850000000004</v>
      </c>
      <c r="J261" t="s">
        <v>3</v>
      </c>
      <c r="K261">
        <v>2058.550225</v>
      </c>
      <c r="L261">
        <v>5.9560000000000004E-3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18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96.103138000000001</v>
      </c>
      <c r="I262">
        <v>6.9882809999999997</v>
      </c>
      <c r="J262" t="s">
        <v>3</v>
      </c>
      <c r="K262">
        <v>94.315188000000006</v>
      </c>
      <c r="L262">
        <v>6.7786679999999997</v>
      </c>
      <c r="M262" t="s">
        <v>4</v>
      </c>
      <c r="N262">
        <v>4.251398</v>
      </c>
      <c r="O262">
        <v>1.9217999999999999E-2</v>
      </c>
      <c r="P262" t="s">
        <v>5</v>
      </c>
      <c r="Q262">
        <v>9.0595859999999995</v>
      </c>
      <c r="R262">
        <v>0.15745100000000001</v>
      </c>
      <c r="S262" t="s">
        <v>6</v>
      </c>
      <c r="T262">
        <v>2.1474299999999999</v>
      </c>
      <c r="U262">
        <v>5.1529999999999996E-3</v>
      </c>
      <c r="V262" t="s">
        <v>7</v>
      </c>
      <c r="W262">
        <v>1.713063</v>
      </c>
      <c r="X262">
        <v>3.4529999999999999E-3</v>
      </c>
      <c r="Y262" t="s">
        <v>8</v>
      </c>
      <c r="Z262">
        <v>3.8912689999999999</v>
      </c>
      <c r="AA262">
        <v>7.1043999999999996E-2</v>
      </c>
      <c r="AB262" t="s">
        <v>9</v>
      </c>
      <c r="AC262">
        <v>80.061627999999999</v>
      </c>
      <c r="AD262">
        <v>4.5128370000000002</v>
      </c>
      <c r="AE262" t="s">
        <v>10</v>
      </c>
      <c r="AF262">
        <v>8.2849999999999993E-2</v>
      </c>
      <c r="AG262">
        <v>9.3999999999999994E-5</v>
      </c>
      <c r="AH262" t="s">
        <v>11</v>
      </c>
      <c r="AI262">
        <v>0.91394200000000003</v>
      </c>
      <c r="AJ262">
        <v>1.8599999999999999E-4</v>
      </c>
      <c r="AK262" t="s">
        <v>12</v>
      </c>
      <c r="AL262">
        <v>0</v>
      </c>
      <c r="AM262">
        <v>0</v>
      </c>
    </row>
    <row r="263" spans="1:39" x14ac:dyDescent="0.25">
      <c r="A263" t="s">
        <v>18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191.397987</v>
      </c>
      <c r="I263">
        <v>14.595433999999999</v>
      </c>
      <c r="J263" t="s">
        <v>3</v>
      </c>
      <c r="K263">
        <v>187.845899</v>
      </c>
      <c r="L263">
        <v>14.184426</v>
      </c>
      <c r="M263" t="s">
        <v>4</v>
      </c>
      <c r="N263">
        <v>8.4763099999999998</v>
      </c>
      <c r="O263">
        <v>5.2463000000000003E-2</v>
      </c>
      <c r="P263" t="s">
        <v>5</v>
      </c>
      <c r="Q263">
        <v>18.048504000000001</v>
      </c>
      <c r="R263">
        <v>0.41884100000000002</v>
      </c>
      <c r="S263" t="s">
        <v>6</v>
      </c>
      <c r="T263">
        <v>4.289873</v>
      </c>
      <c r="U263">
        <v>1.3029000000000001E-2</v>
      </c>
      <c r="V263" t="s">
        <v>7</v>
      </c>
      <c r="W263">
        <v>3.4318179999999998</v>
      </c>
      <c r="X263">
        <v>8.0960000000000008E-3</v>
      </c>
      <c r="Y263" t="s">
        <v>8</v>
      </c>
      <c r="Z263">
        <v>7.695843</v>
      </c>
      <c r="AA263">
        <v>0.205294</v>
      </c>
      <c r="AB263" t="s">
        <v>9</v>
      </c>
      <c r="AC263">
        <v>159.446324</v>
      </c>
      <c r="AD263">
        <v>9.0322890000000005</v>
      </c>
      <c r="AE263" t="s">
        <v>10</v>
      </c>
      <c r="AF263">
        <v>7.9251000000000002E-2</v>
      </c>
      <c r="AG263">
        <v>9.6000000000000002E-5</v>
      </c>
      <c r="AH263" t="s">
        <v>11</v>
      </c>
      <c r="AI263">
        <v>0.92293000000000003</v>
      </c>
      <c r="AJ263">
        <v>1.35E-4</v>
      </c>
      <c r="AK263" t="s">
        <v>12</v>
      </c>
      <c r="AL263">
        <v>0</v>
      </c>
      <c r="AM263">
        <v>0</v>
      </c>
    </row>
    <row r="264" spans="1:39" x14ac:dyDescent="0.25">
      <c r="A264" t="s">
        <v>18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287.21269699999999</v>
      </c>
      <c r="I264">
        <v>31.641735000000001</v>
      </c>
      <c r="J264" t="s">
        <v>3</v>
      </c>
      <c r="K264">
        <v>281.86628100000001</v>
      </c>
      <c r="L264">
        <v>30.681336000000002</v>
      </c>
      <c r="M264" t="s">
        <v>4</v>
      </c>
      <c r="N264">
        <v>12.703347000000001</v>
      </c>
      <c r="O264">
        <v>0.100039</v>
      </c>
      <c r="P264" t="s">
        <v>5</v>
      </c>
      <c r="Q264">
        <v>27.002587999999999</v>
      </c>
      <c r="R264">
        <v>0.72176899999999999</v>
      </c>
      <c r="S264" t="s">
        <v>6</v>
      </c>
      <c r="T264">
        <v>6.4260549999999999</v>
      </c>
      <c r="U264">
        <v>1.9536999999999999E-2</v>
      </c>
      <c r="V264" t="s">
        <v>7</v>
      </c>
      <c r="W264">
        <v>5.1434119999999997</v>
      </c>
      <c r="X264">
        <v>1.4692999999999999E-2</v>
      </c>
      <c r="Y264" t="s">
        <v>8</v>
      </c>
      <c r="Z264">
        <v>11.496307</v>
      </c>
      <c r="AA264">
        <v>0.365782</v>
      </c>
      <c r="AB264" t="s">
        <v>9</v>
      </c>
      <c r="AC264">
        <v>239.35763700000001</v>
      </c>
      <c r="AD264">
        <v>20.170632999999999</v>
      </c>
      <c r="AE264" t="s">
        <v>10</v>
      </c>
      <c r="AF264">
        <v>7.578E-2</v>
      </c>
      <c r="AG264">
        <v>1.2300000000000001E-4</v>
      </c>
      <c r="AH264" t="s">
        <v>11</v>
      </c>
      <c r="AI264">
        <v>0.92682100000000001</v>
      </c>
      <c r="AJ264">
        <v>7.4999999999999993E-5</v>
      </c>
      <c r="AK264" t="s">
        <v>12</v>
      </c>
      <c r="AL264">
        <v>0</v>
      </c>
      <c r="AM264">
        <v>0</v>
      </c>
    </row>
    <row r="265" spans="1:39" x14ac:dyDescent="0.25">
      <c r="A265" t="s">
        <v>18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383.55499800000001</v>
      </c>
      <c r="I265">
        <v>44.326546999999998</v>
      </c>
      <c r="J265" t="s">
        <v>3</v>
      </c>
      <c r="K265">
        <v>376.43772000000001</v>
      </c>
      <c r="L265">
        <v>43.047958000000001</v>
      </c>
      <c r="M265" t="s">
        <v>4</v>
      </c>
      <c r="N265">
        <v>16.952942</v>
      </c>
      <c r="O265">
        <v>0.16589899999999999</v>
      </c>
      <c r="P265" t="s">
        <v>5</v>
      </c>
      <c r="Q265">
        <v>36.084640999999998</v>
      </c>
      <c r="R265">
        <v>1.0865590000000001</v>
      </c>
      <c r="S265" t="s">
        <v>6</v>
      </c>
      <c r="T265">
        <v>8.5797640000000008</v>
      </c>
      <c r="U265">
        <v>2.7869999999999999E-2</v>
      </c>
      <c r="V265" t="s">
        <v>7</v>
      </c>
      <c r="W265">
        <v>6.8904300000000003</v>
      </c>
      <c r="X265">
        <v>2.8829E-2</v>
      </c>
      <c r="Y265" t="s">
        <v>8</v>
      </c>
      <c r="Z265">
        <v>15.366709</v>
      </c>
      <c r="AA265">
        <v>0.58934399999999998</v>
      </c>
      <c r="AB265" t="s">
        <v>9</v>
      </c>
      <c r="AC265">
        <v>319.67460599999998</v>
      </c>
      <c r="AD265">
        <v>27.573922</v>
      </c>
      <c r="AE265" t="s">
        <v>10</v>
      </c>
      <c r="AF265">
        <v>7.3960999999999999E-2</v>
      </c>
      <c r="AG265">
        <v>1.3200000000000001E-4</v>
      </c>
      <c r="AH265" t="s">
        <v>11</v>
      </c>
      <c r="AI265">
        <v>0.92882299999999995</v>
      </c>
      <c r="AJ265">
        <v>4.3999999999999999E-5</v>
      </c>
      <c r="AK265" t="s">
        <v>12</v>
      </c>
      <c r="AL265">
        <v>0</v>
      </c>
      <c r="AM265">
        <v>0</v>
      </c>
    </row>
    <row r="266" spans="1:39" x14ac:dyDescent="0.25">
      <c r="A266" t="s">
        <v>18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479.76584800000001</v>
      </c>
      <c r="I266">
        <v>78.910760999999994</v>
      </c>
      <c r="J266" t="s">
        <v>3</v>
      </c>
      <c r="K266">
        <v>470.86885000000001</v>
      </c>
      <c r="L266">
        <v>76.547321999999994</v>
      </c>
      <c r="M266" t="s">
        <v>4</v>
      </c>
      <c r="N266">
        <v>21.203423999999998</v>
      </c>
      <c r="O266">
        <v>0.29658499999999999</v>
      </c>
      <c r="P266" t="s">
        <v>5</v>
      </c>
      <c r="Q266">
        <v>45.086440000000003</v>
      </c>
      <c r="R266">
        <v>1.762691</v>
      </c>
      <c r="S266" t="s">
        <v>6</v>
      </c>
      <c r="T266">
        <v>10.722393</v>
      </c>
      <c r="U266">
        <v>3.8219999999999997E-2</v>
      </c>
      <c r="V266" t="s">
        <v>7</v>
      </c>
      <c r="W266">
        <v>8.6239840000000001</v>
      </c>
      <c r="X266">
        <v>4.2625000000000003E-2</v>
      </c>
      <c r="Y266" t="s">
        <v>8</v>
      </c>
      <c r="Z266">
        <v>19.187964000000001</v>
      </c>
      <c r="AA266">
        <v>0.98150300000000001</v>
      </c>
      <c r="AB266" t="s">
        <v>9</v>
      </c>
      <c r="AC266">
        <v>399.934979</v>
      </c>
      <c r="AD266">
        <v>48.493791999999999</v>
      </c>
      <c r="AE266" t="s">
        <v>10</v>
      </c>
      <c r="AF266">
        <v>7.1934999999999999E-2</v>
      </c>
      <c r="AG266">
        <v>1.5200000000000001E-4</v>
      </c>
      <c r="AH266" t="s">
        <v>11</v>
      </c>
      <c r="AI266">
        <v>0.93057900000000005</v>
      </c>
      <c r="AJ266">
        <v>3.0000000000000001E-5</v>
      </c>
      <c r="AK266" t="s">
        <v>12</v>
      </c>
      <c r="AL266">
        <v>0</v>
      </c>
      <c r="AM266">
        <v>0</v>
      </c>
    </row>
    <row r="267" spans="1:39" x14ac:dyDescent="0.25">
      <c r="A267" t="s">
        <v>18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575.50365399999998</v>
      </c>
      <c r="I267">
        <v>122.963058</v>
      </c>
      <c r="J267" t="s">
        <v>3</v>
      </c>
      <c r="K267">
        <v>564.83651699999996</v>
      </c>
      <c r="L267">
        <v>119.37546399999999</v>
      </c>
      <c r="M267" t="s">
        <v>4</v>
      </c>
      <c r="N267">
        <v>25.440539000000001</v>
      </c>
      <c r="O267">
        <v>0.43181799999999998</v>
      </c>
      <c r="P267" t="s">
        <v>5</v>
      </c>
      <c r="Q267">
        <v>54.089956999999998</v>
      </c>
      <c r="R267">
        <v>2.657562</v>
      </c>
      <c r="S267" t="s">
        <v>6</v>
      </c>
      <c r="T267">
        <v>12.880084</v>
      </c>
      <c r="U267">
        <v>6.2510999999999997E-2</v>
      </c>
      <c r="V267" t="s">
        <v>7</v>
      </c>
      <c r="W267">
        <v>10.348815</v>
      </c>
      <c r="X267">
        <v>6.0074000000000002E-2</v>
      </c>
      <c r="Y267" t="s">
        <v>8</v>
      </c>
      <c r="Z267">
        <v>22.998277000000002</v>
      </c>
      <c r="AA267">
        <v>1.42255</v>
      </c>
      <c r="AB267" t="s">
        <v>9</v>
      </c>
      <c r="AC267">
        <v>479.74524400000001</v>
      </c>
      <c r="AD267">
        <v>75.771726999999998</v>
      </c>
      <c r="AE267" t="s">
        <v>10</v>
      </c>
      <c r="AF267">
        <v>7.0554000000000006E-2</v>
      </c>
      <c r="AG267">
        <v>1.4999999999999999E-4</v>
      </c>
      <c r="AH267" t="s">
        <v>11</v>
      </c>
      <c r="AI267">
        <v>0.93145299999999998</v>
      </c>
      <c r="AJ267">
        <v>2.0999999999999999E-5</v>
      </c>
      <c r="AK267" t="s">
        <v>12</v>
      </c>
      <c r="AL267">
        <v>0</v>
      </c>
      <c r="AM267">
        <v>0</v>
      </c>
    </row>
    <row r="268" spans="1:39" x14ac:dyDescent="0.25">
      <c r="A268" t="s">
        <v>18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671.33625700000005</v>
      </c>
      <c r="I268">
        <v>151.978285</v>
      </c>
      <c r="J268" t="s">
        <v>3</v>
      </c>
      <c r="K268">
        <v>658.89754200000004</v>
      </c>
      <c r="L268">
        <v>147.370012</v>
      </c>
      <c r="M268" t="s">
        <v>4</v>
      </c>
      <c r="N268">
        <v>29.669316999999999</v>
      </c>
      <c r="O268">
        <v>0.54991299999999999</v>
      </c>
      <c r="P268" t="s">
        <v>5</v>
      </c>
      <c r="Q268">
        <v>63.099443000000001</v>
      </c>
      <c r="R268">
        <v>3.557213</v>
      </c>
      <c r="S268" t="s">
        <v>6</v>
      </c>
      <c r="T268">
        <v>15.026306999999999</v>
      </c>
      <c r="U268">
        <v>7.5657000000000002E-2</v>
      </c>
      <c r="V268" t="s">
        <v>7</v>
      </c>
      <c r="W268">
        <v>12.074695999999999</v>
      </c>
      <c r="X268">
        <v>7.8199000000000005E-2</v>
      </c>
      <c r="Y268" t="s">
        <v>8</v>
      </c>
      <c r="Z268">
        <v>26.825437000000001</v>
      </c>
      <c r="AA268">
        <v>1.8923110000000001</v>
      </c>
      <c r="AB268" t="s">
        <v>9</v>
      </c>
      <c r="AC268">
        <v>559.63810100000001</v>
      </c>
      <c r="AD268">
        <v>91.710381999999996</v>
      </c>
      <c r="AE268" t="s">
        <v>10</v>
      </c>
      <c r="AF268">
        <v>6.8115999999999996E-2</v>
      </c>
      <c r="AG268">
        <v>1.5100000000000001E-4</v>
      </c>
      <c r="AH268" t="s">
        <v>11</v>
      </c>
      <c r="AI268">
        <v>0.93161000000000005</v>
      </c>
      <c r="AJ268">
        <v>2.0000000000000002E-5</v>
      </c>
      <c r="AK268" t="s">
        <v>12</v>
      </c>
      <c r="AL268">
        <v>0</v>
      </c>
      <c r="AM268">
        <v>0</v>
      </c>
    </row>
    <row r="269" spans="1:39" x14ac:dyDescent="0.25">
      <c r="A269" t="s">
        <v>18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767.06272899999999</v>
      </c>
      <c r="I269">
        <v>192.09028499999999</v>
      </c>
      <c r="J269" t="s">
        <v>3</v>
      </c>
      <c r="K269">
        <v>752.854603</v>
      </c>
      <c r="L269">
        <v>186.34055599999999</v>
      </c>
      <c r="M269" t="s">
        <v>4</v>
      </c>
      <c r="N269">
        <v>33.908656000000001</v>
      </c>
      <c r="O269">
        <v>0.69203800000000004</v>
      </c>
      <c r="P269" t="s">
        <v>5</v>
      </c>
      <c r="Q269">
        <v>72.183690999999996</v>
      </c>
      <c r="R269">
        <v>4.6467970000000003</v>
      </c>
      <c r="S269" t="s">
        <v>6</v>
      </c>
      <c r="T269">
        <v>17.190618000000001</v>
      </c>
      <c r="U269">
        <v>9.7675999999999999E-2</v>
      </c>
      <c r="V269" t="s">
        <v>7</v>
      </c>
      <c r="W269">
        <v>13.808077000000001</v>
      </c>
      <c r="X269">
        <v>9.6146999999999996E-2</v>
      </c>
      <c r="Y269" t="s">
        <v>8</v>
      </c>
      <c r="Z269">
        <v>30.684660999999998</v>
      </c>
      <c r="AA269">
        <v>2.5064359999999999</v>
      </c>
      <c r="AB269" t="s">
        <v>9</v>
      </c>
      <c r="AC269">
        <v>639.35330099999999</v>
      </c>
      <c r="AD269">
        <v>114.931605</v>
      </c>
      <c r="AE269" t="s">
        <v>10</v>
      </c>
      <c r="AF269">
        <v>6.7728999999999998E-2</v>
      </c>
      <c r="AG269">
        <v>1.55E-4</v>
      </c>
      <c r="AH269" t="s">
        <v>11</v>
      </c>
      <c r="AI269">
        <v>0.93186199999999997</v>
      </c>
      <c r="AJ269">
        <v>1.8E-5</v>
      </c>
      <c r="AK269" t="s">
        <v>12</v>
      </c>
      <c r="AL269">
        <v>0</v>
      </c>
      <c r="AM269">
        <v>0</v>
      </c>
    </row>
    <row r="270" spans="1:39" x14ac:dyDescent="0.25">
      <c r="A270" t="s">
        <v>18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863.18794700000001</v>
      </c>
      <c r="I270">
        <v>235.50646599999999</v>
      </c>
      <c r="J270" t="s">
        <v>3</v>
      </c>
      <c r="K270">
        <v>847.20673199999999</v>
      </c>
      <c r="L270">
        <v>228.62175999999999</v>
      </c>
      <c r="M270" t="s">
        <v>4</v>
      </c>
      <c r="N270">
        <v>38.175524000000003</v>
      </c>
      <c r="O270">
        <v>0.82830300000000001</v>
      </c>
      <c r="P270" t="s">
        <v>5</v>
      </c>
      <c r="Q270">
        <v>81.276570000000007</v>
      </c>
      <c r="R270">
        <v>5.6972630000000004</v>
      </c>
      <c r="S270" t="s">
        <v>6</v>
      </c>
      <c r="T270">
        <v>19.346115000000001</v>
      </c>
      <c r="U270">
        <v>0.121435</v>
      </c>
      <c r="V270" t="s">
        <v>7</v>
      </c>
      <c r="W270">
        <v>15.547363000000001</v>
      </c>
      <c r="X270">
        <v>0.11949700000000001</v>
      </c>
      <c r="Y270" t="s">
        <v>8</v>
      </c>
      <c r="Z270">
        <v>34.545270000000002</v>
      </c>
      <c r="AA270">
        <v>3.031933</v>
      </c>
      <c r="AB270" t="s">
        <v>9</v>
      </c>
      <c r="AC270">
        <v>719.43390099999999</v>
      </c>
      <c r="AD270">
        <v>141.26995500000001</v>
      </c>
      <c r="AE270" t="s">
        <v>10</v>
      </c>
      <c r="AF270">
        <v>6.7054000000000002E-2</v>
      </c>
      <c r="AG270">
        <v>1.55E-4</v>
      </c>
      <c r="AH270" t="s">
        <v>11</v>
      </c>
      <c r="AI270">
        <v>0.93188099999999996</v>
      </c>
      <c r="AJ270">
        <v>1.8E-5</v>
      </c>
      <c r="AK270" t="s">
        <v>12</v>
      </c>
      <c r="AL270">
        <v>0</v>
      </c>
      <c r="AM270">
        <v>0</v>
      </c>
    </row>
    <row r="271" spans="1:39" x14ac:dyDescent="0.25">
      <c r="A271" t="s">
        <v>18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959.54119100000003</v>
      </c>
      <c r="I271">
        <v>274.83417500000002</v>
      </c>
      <c r="J271" t="s">
        <v>3</v>
      </c>
      <c r="K271">
        <v>941.77592800000002</v>
      </c>
      <c r="L271">
        <v>266.82580999999999</v>
      </c>
      <c r="M271" t="s">
        <v>4</v>
      </c>
      <c r="N271">
        <v>42.446986000000003</v>
      </c>
      <c r="O271">
        <v>1.001843</v>
      </c>
      <c r="P271" t="s">
        <v>5</v>
      </c>
      <c r="Q271">
        <v>90.357136999999994</v>
      </c>
      <c r="R271">
        <v>6.4689959999999997</v>
      </c>
      <c r="S271" t="s">
        <v>6</v>
      </c>
      <c r="T271">
        <v>21.504951999999999</v>
      </c>
      <c r="U271">
        <v>0.13436799999999999</v>
      </c>
      <c r="V271" t="s">
        <v>7</v>
      </c>
      <c r="W271">
        <v>17.277866</v>
      </c>
      <c r="X271">
        <v>0.13459399999999999</v>
      </c>
      <c r="Y271" t="s">
        <v>8</v>
      </c>
      <c r="Z271">
        <v>38.409125000000003</v>
      </c>
      <c r="AA271">
        <v>3.49342</v>
      </c>
      <c r="AB271" t="s">
        <v>9</v>
      </c>
      <c r="AC271">
        <v>799.72193800000002</v>
      </c>
      <c r="AD271">
        <v>165.767247</v>
      </c>
      <c r="AE271" t="s">
        <v>10</v>
      </c>
      <c r="AF271">
        <v>6.7019999999999996E-2</v>
      </c>
      <c r="AG271">
        <v>1.55E-4</v>
      </c>
      <c r="AH271" t="s">
        <v>11</v>
      </c>
      <c r="AI271">
        <v>0.93196599999999996</v>
      </c>
      <c r="AJ271">
        <v>1.8E-5</v>
      </c>
      <c r="AK271" t="s">
        <v>12</v>
      </c>
      <c r="AL271">
        <v>0</v>
      </c>
      <c r="AM271">
        <v>0</v>
      </c>
    </row>
    <row r="272" spans="1:39" x14ac:dyDescent="0.25">
      <c r="A272" t="s">
        <v>18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1056.519988</v>
      </c>
      <c r="I272">
        <v>310.34547500000002</v>
      </c>
      <c r="J272" t="s">
        <v>3</v>
      </c>
      <c r="K272">
        <v>1036.963176</v>
      </c>
      <c r="L272">
        <v>301.22522800000002</v>
      </c>
      <c r="M272" t="s">
        <v>4</v>
      </c>
      <c r="N272">
        <v>46.768058000000003</v>
      </c>
      <c r="O272">
        <v>1.160363</v>
      </c>
      <c r="P272" t="s">
        <v>5</v>
      </c>
      <c r="Q272">
        <v>99.575976999999995</v>
      </c>
      <c r="R272">
        <v>7.1489570000000002</v>
      </c>
      <c r="S272" t="s">
        <v>6</v>
      </c>
      <c r="T272">
        <v>23.676383000000001</v>
      </c>
      <c r="U272">
        <v>0.15476400000000001</v>
      </c>
      <c r="V272" t="s">
        <v>7</v>
      </c>
      <c r="W272">
        <v>19.022686</v>
      </c>
      <c r="X272">
        <v>0.15251000000000001</v>
      </c>
      <c r="Y272" t="s">
        <v>8</v>
      </c>
      <c r="Z272">
        <v>42.370418000000001</v>
      </c>
      <c r="AA272">
        <v>3.8225500000000001</v>
      </c>
      <c r="AB272" t="s">
        <v>9</v>
      </c>
      <c r="AC272">
        <v>880.43917099999999</v>
      </c>
      <c r="AD272">
        <v>187.680846</v>
      </c>
      <c r="AE272" t="s">
        <v>10</v>
      </c>
      <c r="AF272">
        <v>6.6814999999999999E-2</v>
      </c>
      <c r="AG272">
        <v>1.5799999999999999E-4</v>
      </c>
      <c r="AH272" t="s">
        <v>11</v>
      </c>
      <c r="AI272">
        <v>0.93204600000000004</v>
      </c>
      <c r="AJ272">
        <v>1.8E-5</v>
      </c>
      <c r="AK272" t="s">
        <v>12</v>
      </c>
      <c r="AL272">
        <v>0</v>
      </c>
      <c r="AM272">
        <v>0</v>
      </c>
    </row>
    <row r="273" spans="1:39" x14ac:dyDescent="0.25">
      <c r="A273" t="s">
        <v>18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1152.6684299999999</v>
      </c>
      <c r="I273">
        <v>365.39195799999999</v>
      </c>
      <c r="J273" t="s">
        <v>3</v>
      </c>
      <c r="K273">
        <v>1131.269875</v>
      </c>
      <c r="L273">
        <v>353.93467600000002</v>
      </c>
      <c r="M273" t="s">
        <v>4</v>
      </c>
      <c r="N273">
        <v>51.037551000000001</v>
      </c>
      <c r="O273">
        <v>1.3599699999999999</v>
      </c>
      <c r="P273" t="s">
        <v>5</v>
      </c>
      <c r="Q273">
        <v>108.700052</v>
      </c>
      <c r="R273">
        <v>8.4353770000000008</v>
      </c>
      <c r="S273" t="s">
        <v>6</v>
      </c>
      <c r="T273">
        <v>25.832930999999999</v>
      </c>
      <c r="U273">
        <v>0.182168</v>
      </c>
      <c r="V273" t="s">
        <v>7</v>
      </c>
      <c r="W273">
        <v>20.752922000000002</v>
      </c>
      <c r="X273">
        <v>0.16556699999999999</v>
      </c>
      <c r="Y273" t="s">
        <v>8</v>
      </c>
      <c r="Z273">
        <v>46.268017999999998</v>
      </c>
      <c r="AA273">
        <v>4.4997220000000002</v>
      </c>
      <c r="AB273" t="s">
        <v>9</v>
      </c>
      <c r="AC273">
        <v>960.44077400000003</v>
      </c>
      <c r="AD273">
        <v>220.17504</v>
      </c>
      <c r="AE273" t="s">
        <v>10</v>
      </c>
      <c r="AF273">
        <v>6.5160999999999997E-2</v>
      </c>
      <c r="AG273">
        <v>1.4200000000000001E-4</v>
      </c>
      <c r="AH273" t="s">
        <v>11</v>
      </c>
      <c r="AI273">
        <v>0.93209699999999995</v>
      </c>
      <c r="AJ273">
        <v>1.8E-5</v>
      </c>
      <c r="AK273" t="s">
        <v>12</v>
      </c>
      <c r="AL273">
        <v>0</v>
      </c>
      <c r="AM273">
        <v>0</v>
      </c>
    </row>
    <row r="274" spans="1:39" x14ac:dyDescent="0.25">
      <c r="A274" t="s">
        <v>18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1249.1809450000001</v>
      </c>
      <c r="I274">
        <v>421.70838900000001</v>
      </c>
      <c r="J274" t="s">
        <v>3</v>
      </c>
      <c r="K274">
        <v>1225.9974729999999</v>
      </c>
      <c r="L274">
        <v>409.33226500000001</v>
      </c>
      <c r="M274" t="s">
        <v>4</v>
      </c>
      <c r="N274">
        <v>55.315440000000002</v>
      </c>
      <c r="O274">
        <v>1.5732440000000001</v>
      </c>
      <c r="P274" t="s">
        <v>5</v>
      </c>
      <c r="Q274">
        <v>117.816858</v>
      </c>
      <c r="R274">
        <v>9.7100080000000002</v>
      </c>
      <c r="S274" t="s">
        <v>6</v>
      </c>
      <c r="T274">
        <v>27.988928999999999</v>
      </c>
      <c r="U274">
        <v>0.20427600000000001</v>
      </c>
      <c r="V274" t="s">
        <v>7</v>
      </c>
      <c r="W274">
        <v>22.476438000000002</v>
      </c>
      <c r="X274">
        <v>0.17811399999999999</v>
      </c>
      <c r="Y274" t="s">
        <v>8</v>
      </c>
      <c r="Z274">
        <v>50.173569999999998</v>
      </c>
      <c r="AA274">
        <v>5.2777859999999999</v>
      </c>
      <c r="AB274" t="s">
        <v>9</v>
      </c>
      <c r="AC274">
        <v>1040.8656089999999</v>
      </c>
      <c r="AD274">
        <v>255.12482399999999</v>
      </c>
      <c r="AE274" t="s">
        <v>10</v>
      </c>
      <c r="AF274">
        <v>6.4145999999999995E-2</v>
      </c>
      <c r="AG274">
        <v>1.3100000000000001E-4</v>
      </c>
      <c r="AH274" t="s">
        <v>11</v>
      </c>
      <c r="AI274">
        <v>0.93218500000000004</v>
      </c>
      <c r="AJ274">
        <v>1.8E-5</v>
      </c>
      <c r="AK274" t="s">
        <v>12</v>
      </c>
      <c r="AL274">
        <v>0</v>
      </c>
      <c r="AM274">
        <v>0</v>
      </c>
    </row>
    <row r="275" spans="1:39" x14ac:dyDescent="0.25">
      <c r="A275" t="s">
        <v>18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1345.225901</v>
      </c>
      <c r="I275">
        <v>475.15137700000002</v>
      </c>
      <c r="J275" t="s">
        <v>3</v>
      </c>
      <c r="K275">
        <v>1320.2601979999999</v>
      </c>
      <c r="L275">
        <v>461.71108400000003</v>
      </c>
      <c r="M275" t="s">
        <v>4</v>
      </c>
      <c r="N275">
        <v>59.566690000000001</v>
      </c>
      <c r="O275">
        <v>1.7780860000000001</v>
      </c>
      <c r="P275" t="s">
        <v>5</v>
      </c>
      <c r="Q275">
        <v>126.84383099999999</v>
      </c>
      <c r="R275">
        <v>10.839829999999999</v>
      </c>
      <c r="S275" t="s">
        <v>6</v>
      </c>
      <c r="T275">
        <v>30.130897999999998</v>
      </c>
      <c r="U275">
        <v>0.22409100000000001</v>
      </c>
      <c r="V275" t="s">
        <v>7</v>
      </c>
      <c r="W275">
        <v>24.201349</v>
      </c>
      <c r="X275">
        <v>0.19312799999999999</v>
      </c>
      <c r="Y275" t="s">
        <v>8</v>
      </c>
      <c r="Z275">
        <v>54.009753000000003</v>
      </c>
      <c r="AA275">
        <v>5.9828760000000001</v>
      </c>
      <c r="AB275" t="s">
        <v>9</v>
      </c>
      <c r="AC275">
        <v>1120.9654149999999</v>
      </c>
      <c r="AD275">
        <v>287.26709299999999</v>
      </c>
      <c r="AE275" t="s">
        <v>10</v>
      </c>
      <c r="AF275">
        <v>6.2979999999999994E-2</v>
      </c>
      <c r="AG275">
        <v>1.1900000000000001E-4</v>
      </c>
      <c r="AH275" t="s">
        <v>11</v>
      </c>
      <c r="AI275">
        <v>0.93229700000000004</v>
      </c>
      <c r="AJ275">
        <v>1.7E-5</v>
      </c>
      <c r="AK275" t="s">
        <v>12</v>
      </c>
      <c r="AL275">
        <v>0</v>
      </c>
      <c r="AM275">
        <v>0</v>
      </c>
    </row>
    <row r="276" spans="1:39" x14ac:dyDescent="0.25">
      <c r="A276" t="s">
        <v>18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1441.2193870000001</v>
      </c>
      <c r="I276">
        <v>509.68853300000001</v>
      </c>
      <c r="J276" t="s">
        <v>3</v>
      </c>
      <c r="K276">
        <v>1414.4757569999999</v>
      </c>
      <c r="L276">
        <v>495.56473699999998</v>
      </c>
      <c r="M276" t="s">
        <v>4</v>
      </c>
      <c r="N276">
        <v>63.804282000000001</v>
      </c>
      <c r="O276">
        <v>1.916188</v>
      </c>
      <c r="P276" t="s">
        <v>5</v>
      </c>
      <c r="Q276">
        <v>135.854805</v>
      </c>
      <c r="R276">
        <v>11.725082</v>
      </c>
      <c r="S276" t="s">
        <v>6</v>
      </c>
      <c r="T276">
        <v>32.275416</v>
      </c>
      <c r="U276">
        <v>0.23890700000000001</v>
      </c>
      <c r="V276" t="s">
        <v>7</v>
      </c>
      <c r="W276">
        <v>25.929016000000001</v>
      </c>
      <c r="X276">
        <v>0.22383800000000001</v>
      </c>
      <c r="Y276" t="s">
        <v>8</v>
      </c>
      <c r="Z276">
        <v>57.849511999999997</v>
      </c>
      <c r="AA276">
        <v>6.5555899999999996</v>
      </c>
      <c r="AB276" t="s">
        <v>9</v>
      </c>
      <c r="AC276">
        <v>1201.0235250000001</v>
      </c>
      <c r="AD276">
        <v>308.09236700000002</v>
      </c>
      <c r="AE276" t="s">
        <v>10</v>
      </c>
      <c r="AF276">
        <v>6.2591999999999995E-2</v>
      </c>
      <c r="AG276">
        <v>1.11E-4</v>
      </c>
      <c r="AH276" t="s">
        <v>11</v>
      </c>
      <c r="AI276">
        <v>0.93234600000000001</v>
      </c>
      <c r="AJ276">
        <v>1.7E-5</v>
      </c>
      <c r="AK276" t="s">
        <v>12</v>
      </c>
      <c r="AL276">
        <v>0</v>
      </c>
      <c r="AM276">
        <v>0</v>
      </c>
    </row>
    <row r="277" spans="1:39" x14ac:dyDescent="0.25">
      <c r="A277" t="s">
        <v>18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1537.0664280000001</v>
      </c>
      <c r="I277">
        <v>566.74680999999998</v>
      </c>
      <c r="J277" t="s">
        <v>3</v>
      </c>
      <c r="K277">
        <v>1508.547444</v>
      </c>
      <c r="L277">
        <v>551.12162899999998</v>
      </c>
      <c r="M277" t="s">
        <v>4</v>
      </c>
      <c r="N277">
        <v>68.045280000000005</v>
      </c>
      <c r="O277">
        <v>2.129235</v>
      </c>
      <c r="P277" t="s">
        <v>5</v>
      </c>
      <c r="Q277">
        <v>144.84223900000001</v>
      </c>
      <c r="R277">
        <v>13.044836999999999</v>
      </c>
      <c r="S277" t="s">
        <v>6</v>
      </c>
      <c r="T277">
        <v>34.404662999999999</v>
      </c>
      <c r="U277">
        <v>0.26035399999999997</v>
      </c>
      <c r="V277" t="s">
        <v>7</v>
      </c>
      <c r="W277">
        <v>27.659171000000001</v>
      </c>
      <c r="X277">
        <v>0.252253</v>
      </c>
      <c r="Y277" t="s">
        <v>8</v>
      </c>
      <c r="Z277">
        <v>61.662768</v>
      </c>
      <c r="AA277">
        <v>7.2883060000000004</v>
      </c>
      <c r="AB277" t="s">
        <v>9</v>
      </c>
      <c r="AC277">
        <v>1280.949192</v>
      </c>
      <c r="AD277">
        <v>342.94205299999999</v>
      </c>
      <c r="AE277" t="s">
        <v>10</v>
      </c>
      <c r="AF277">
        <v>6.1892000000000003E-2</v>
      </c>
      <c r="AG277">
        <v>1.0399999999999999E-4</v>
      </c>
      <c r="AH277" t="s">
        <v>11</v>
      </c>
      <c r="AI277">
        <v>0.93294200000000005</v>
      </c>
      <c r="AJ277">
        <v>2.5000000000000001E-5</v>
      </c>
      <c r="AK277" t="s">
        <v>12</v>
      </c>
      <c r="AL277">
        <v>0</v>
      </c>
      <c r="AM277">
        <v>0</v>
      </c>
    </row>
    <row r="278" spans="1:39" x14ac:dyDescent="0.25">
      <c r="A278" t="s">
        <v>18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1632.4389839999999</v>
      </c>
      <c r="I278">
        <v>629.69668300000001</v>
      </c>
      <c r="J278" t="s">
        <v>3</v>
      </c>
      <c r="K278">
        <v>1602.151531</v>
      </c>
      <c r="L278">
        <v>612.64833099999998</v>
      </c>
      <c r="M278" t="s">
        <v>4</v>
      </c>
      <c r="N278">
        <v>72.255533</v>
      </c>
      <c r="O278">
        <v>2.379677</v>
      </c>
      <c r="P278" t="s">
        <v>5</v>
      </c>
      <c r="Q278">
        <v>153.755188</v>
      </c>
      <c r="R278">
        <v>14.664607999999999</v>
      </c>
      <c r="S278" t="s">
        <v>6</v>
      </c>
      <c r="T278">
        <v>36.527234999999997</v>
      </c>
      <c r="U278">
        <v>0.28794199999999998</v>
      </c>
      <c r="V278" t="s">
        <v>7</v>
      </c>
      <c r="W278">
        <v>29.37604</v>
      </c>
      <c r="X278">
        <v>0.27707700000000002</v>
      </c>
      <c r="Y278" t="s">
        <v>8</v>
      </c>
      <c r="Z278">
        <v>65.421227000000002</v>
      </c>
      <c r="AA278">
        <v>8.1895980000000002</v>
      </c>
      <c r="AB278" t="s">
        <v>9</v>
      </c>
      <c r="AC278">
        <v>1360.520117</v>
      </c>
      <c r="AD278">
        <v>380.460846</v>
      </c>
      <c r="AE278" t="s">
        <v>10</v>
      </c>
      <c r="AF278">
        <v>6.1887999999999999E-2</v>
      </c>
      <c r="AG278">
        <v>1.0399999999999999E-4</v>
      </c>
      <c r="AH278" t="s">
        <v>11</v>
      </c>
      <c r="AI278">
        <v>0.93302700000000005</v>
      </c>
      <c r="AJ278">
        <v>2.4000000000000001E-5</v>
      </c>
      <c r="AK278" t="s">
        <v>12</v>
      </c>
      <c r="AL278">
        <v>0</v>
      </c>
      <c r="AM278">
        <v>0</v>
      </c>
    </row>
    <row r="279" spans="1:39" x14ac:dyDescent="0.25">
      <c r="A279" t="s">
        <v>18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1728.143896</v>
      </c>
      <c r="I279">
        <v>655.815968</v>
      </c>
      <c r="J279" t="s">
        <v>3</v>
      </c>
      <c r="K279">
        <v>1696.081199</v>
      </c>
      <c r="L279">
        <v>637.33521499999995</v>
      </c>
      <c r="M279" t="s">
        <v>4</v>
      </c>
      <c r="N279">
        <v>76.491619999999998</v>
      </c>
      <c r="O279">
        <v>2.5760860000000001</v>
      </c>
      <c r="P279" t="s">
        <v>5</v>
      </c>
      <c r="Q279">
        <v>162.73412400000001</v>
      </c>
      <c r="R279">
        <v>15.356612999999999</v>
      </c>
      <c r="S279" t="s">
        <v>6</v>
      </c>
      <c r="T279">
        <v>38.648851000000001</v>
      </c>
      <c r="U279">
        <v>0.29713600000000001</v>
      </c>
      <c r="V279" t="s">
        <v>7</v>
      </c>
      <c r="W279">
        <v>31.100241</v>
      </c>
      <c r="X279">
        <v>0.29915999999999998</v>
      </c>
      <c r="Y279" t="s">
        <v>8</v>
      </c>
      <c r="Z279">
        <v>69.218509999999995</v>
      </c>
      <c r="AA279">
        <v>8.6360060000000001</v>
      </c>
      <c r="AB279" t="s">
        <v>9</v>
      </c>
      <c r="AC279">
        <v>1440.3162500000001</v>
      </c>
      <c r="AD279">
        <v>394.44935800000002</v>
      </c>
      <c r="AE279" t="s">
        <v>10</v>
      </c>
      <c r="AF279">
        <v>6.0505999999999997E-2</v>
      </c>
      <c r="AG279">
        <v>8.3999999999999995E-5</v>
      </c>
      <c r="AH279" t="s">
        <v>11</v>
      </c>
      <c r="AI279">
        <v>0.933311</v>
      </c>
      <c r="AJ279">
        <v>2.6999999999999999E-5</v>
      </c>
      <c r="AK279" t="s">
        <v>12</v>
      </c>
      <c r="AL279">
        <v>0</v>
      </c>
      <c r="AM279">
        <v>0</v>
      </c>
    </row>
    <row r="280" spans="1:39" x14ac:dyDescent="0.25">
      <c r="A280" t="s">
        <v>18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1823.590471</v>
      </c>
      <c r="I280">
        <v>694.80102199999999</v>
      </c>
      <c r="J280" t="s">
        <v>3</v>
      </c>
      <c r="K280">
        <v>1789.754087</v>
      </c>
      <c r="L280">
        <v>675.65444600000001</v>
      </c>
      <c r="M280" t="s">
        <v>4</v>
      </c>
      <c r="N280">
        <v>80.730660999999998</v>
      </c>
      <c r="O280">
        <v>2.8123200000000002</v>
      </c>
      <c r="P280" t="s">
        <v>5</v>
      </c>
      <c r="Q280">
        <v>171.73008100000001</v>
      </c>
      <c r="R280">
        <v>16.397355999999998</v>
      </c>
      <c r="S280" t="s">
        <v>6</v>
      </c>
      <c r="T280">
        <v>40.766869999999997</v>
      </c>
      <c r="U280">
        <v>0.31815300000000002</v>
      </c>
      <c r="V280" t="s">
        <v>7</v>
      </c>
      <c r="W280">
        <v>32.816400999999999</v>
      </c>
      <c r="X280">
        <v>0.31761400000000001</v>
      </c>
      <c r="Y280" t="s">
        <v>8</v>
      </c>
      <c r="Z280">
        <v>73.039066000000005</v>
      </c>
      <c r="AA280">
        <v>9.1927939999999992</v>
      </c>
      <c r="AB280" t="s">
        <v>9</v>
      </c>
      <c r="AC280">
        <v>1519.8431399999999</v>
      </c>
      <c r="AD280">
        <v>416.635535</v>
      </c>
      <c r="AE280" t="s">
        <v>10</v>
      </c>
      <c r="AF280">
        <v>5.9935000000000002E-2</v>
      </c>
      <c r="AG280">
        <v>7.6000000000000004E-5</v>
      </c>
      <c r="AH280" t="s">
        <v>11</v>
      </c>
      <c r="AI280">
        <v>0.933311</v>
      </c>
      <c r="AJ280">
        <v>2.6999999999999999E-5</v>
      </c>
      <c r="AK280" t="s">
        <v>12</v>
      </c>
      <c r="AL280">
        <v>0</v>
      </c>
      <c r="AM280">
        <v>0</v>
      </c>
    </row>
    <row r="281" spans="1:39" x14ac:dyDescent="0.25">
      <c r="A281" t="s">
        <v>18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1919.2146069999999</v>
      </c>
      <c r="I281">
        <v>734.01449400000001</v>
      </c>
      <c r="J281" t="s">
        <v>3</v>
      </c>
      <c r="K281">
        <v>1883.6148410000001</v>
      </c>
      <c r="L281">
        <v>714.005313</v>
      </c>
      <c r="M281" t="s">
        <v>4</v>
      </c>
      <c r="N281">
        <v>84.975063000000006</v>
      </c>
      <c r="O281">
        <v>2.9810910000000002</v>
      </c>
      <c r="P281" t="s">
        <v>5</v>
      </c>
      <c r="Q281">
        <v>180.71595199999999</v>
      </c>
      <c r="R281">
        <v>17.331198000000001</v>
      </c>
      <c r="S281" t="s">
        <v>6</v>
      </c>
      <c r="T281">
        <v>42.888249000000002</v>
      </c>
      <c r="U281">
        <v>0.33849200000000002</v>
      </c>
      <c r="V281" t="s">
        <v>7</v>
      </c>
      <c r="W281">
        <v>34.548636999999999</v>
      </c>
      <c r="X281">
        <v>0.336395</v>
      </c>
      <c r="Y281" t="s">
        <v>8</v>
      </c>
      <c r="Z281">
        <v>76.828896</v>
      </c>
      <c r="AA281">
        <v>9.8500250000000005</v>
      </c>
      <c r="AB281" t="s">
        <v>9</v>
      </c>
      <c r="AC281">
        <v>1599.561843</v>
      </c>
      <c r="AD281">
        <v>441.347824</v>
      </c>
      <c r="AE281" t="s">
        <v>10</v>
      </c>
      <c r="AF281">
        <v>5.9935000000000002E-2</v>
      </c>
      <c r="AG281">
        <v>7.6000000000000004E-5</v>
      </c>
      <c r="AH281" t="s">
        <v>11</v>
      </c>
      <c r="AI281">
        <v>0.93369199999999997</v>
      </c>
      <c r="AJ281">
        <v>3.3000000000000003E-5</v>
      </c>
      <c r="AK281" t="s">
        <v>12</v>
      </c>
      <c r="AL281">
        <v>0</v>
      </c>
      <c r="AM281">
        <v>0</v>
      </c>
    </row>
    <row r="282" spans="1:39" x14ac:dyDescent="0.25">
      <c r="A282" t="s">
        <v>19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19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19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19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19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19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19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19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19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19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19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19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19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19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19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19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19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19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19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19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20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87.175569999999993</v>
      </c>
      <c r="I302">
        <v>2.7303470000000001</v>
      </c>
      <c r="J302" t="s">
        <v>3</v>
      </c>
      <c r="K302">
        <v>85.418347999999995</v>
      </c>
      <c r="L302">
        <v>2.6982330000000001</v>
      </c>
      <c r="M302" t="s">
        <v>4</v>
      </c>
      <c r="N302">
        <v>4.1908200000000004</v>
      </c>
      <c r="O302">
        <v>1.366E-2</v>
      </c>
      <c r="P302" t="s">
        <v>5</v>
      </c>
      <c r="Q302">
        <v>0</v>
      </c>
      <c r="R302">
        <v>0</v>
      </c>
      <c r="S302" t="s">
        <v>6</v>
      </c>
      <c r="T302">
        <v>2.1255009999999999</v>
      </c>
      <c r="U302">
        <v>1.7619999999999999E-3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8.4922999999999998E-2</v>
      </c>
      <c r="AD302">
        <v>1.0000000000000001E-5</v>
      </c>
      <c r="AE302" t="s">
        <v>10</v>
      </c>
      <c r="AF302">
        <v>0</v>
      </c>
      <c r="AG302">
        <v>0</v>
      </c>
      <c r="AH302" t="s">
        <v>11</v>
      </c>
      <c r="AI302">
        <v>0.91771599999999998</v>
      </c>
      <c r="AJ302">
        <v>2.4000000000000001E-4</v>
      </c>
      <c r="AK302" t="s">
        <v>12</v>
      </c>
      <c r="AL302">
        <v>0</v>
      </c>
      <c r="AM302">
        <v>0</v>
      </c>
    </row>
    <row r="303" spans="1:39" x14ac:dyDescent="0.25">
      <c r="A303" t="s">
        <v>20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173.822675</v>
      </c>
      <c r="I303">
        <v>6.0566659999999999</v>
      </c>
      <c r="J303" t="s">
        <v>3</v>
      </c>
      <c r="K303">
        <v>170.31550999999999</v>
      </c>
      <c r="L303">
        <v>5.9512840000000002</v>
      </c>
      <c r="M303" t="s">
        <v>4</v>
      </c>
      <c r="N303">
        <v>8.3222339999999999</v>
      </c>
      <c r="O303">
        <v>2.8861999999999999E-2</v>
      </c>
      <c r="P303" t="s">
        <v>5</v>
      </c>
      <c r="Q303">
        <v>0</v>
      </c>
      <c r="R303">
        <v>0</v>
      </c>
      <c r="S303" t="s">
        <v>6</v>
      </c>
      <c r="T303">
        <v>4.2276439999999997</v>
      </c>
      <c r="U303">
        <v>2.6199999999999999E-3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8.0276E-2</v>
      </c>
      <c r="AD303">
        <v>7.7000000000000001E-5</v>
      </c>
      <c r="AE303" t="s">
        <v>10</v>
      </c>
      <c r="AF303">
        <v>0</v>
      </c>
      <c r="AG303">
        <v>0</v>
      </c>
      <c r="AH303" t="s">
        <v>11</v>
      </c>
      <c r="AI303">
        <v>0.92249499999999995</v>
      </c>
      <c r="AJ303">
        <v>2.14E-4</v>
      </c>
      <c r="AK303" t="s">
        <v>12</v>
      </c>
      <c r="AL303">
        <v>0</v>
      </c>
      <c r="AM303">
        <v>0</v>
      </c>
    </row>
    <row r="304" spans="1:39" x14ac:dyDescent="0.25">
      <c r="A304" t="s">
        <v>20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259.93339900000001</v>
      </c>
      <c r="I304">
        <v>9.8670570000000009</v>
      </c>
      <c r="J304" t="s">
        <v>3</v>
      </c>
      <c r="K304">
        <v>254.68808999999999</v>
      </c>
      <c r="L304">
        <v>9.7401219999999995</v>
      </c>
      <c r="M304" t="s">
        <v>4</v>
      </c>
      <c r="N304">
        <v>12.425413000000001</v>
      </c>
      <c r="O304">
        <v>3.2826000000000001E-2</v>
      </c>
      <c r="P304" t="s">
        <v>5</v>
      </c>
      <c r="Q304">
        <v>0</v>
      </c>
      <c r="R304">
        <v>0</v>
      </c>
      <c r="S304" t="s">
        <v>6</v>
      </c>
      <c r="T304">
        <v>6.3208770000000003</v>
      </c>
      <c r="U304">
        <v>2.702E-3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7.8004000000000004E-2</v>
      </c>
      <c r="AD304">
        <v>1.12E-4</v>
      </c>
      <c r="AE304" t="s">
        <v>10</v>
      </c>
      <c r="AF304">
        <v>0</v>
      </c>
      <c r="AG304">
        <v>0</v>
      </c>
      <c r="AH304" t="s">
        <v>11</v>
      </c>
      <c r="AI304">
        <v>0.92692399999999997</v>
      </c>
      <c r="AJ304">
        <v>1.44E-4</v>
      </c>
      <c r="AK304" t="s">
        <v>12</v>
      </c>
      <c r="AL304">
        <v>0</v>
      </c>
      <c r="AM304">
        <v>0</v>
      </c>
    </row>
    <row r="305" spans="1:39" x14ac:dyDescent="0.25">
      <c r="A305" t="s">
        <v>20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346.839676</v>
      </c>
      <c r="I305">
        <v>16.434016</v>
      </c>
      <c r="J305" t="s">
        <v>3</v>
      </c>
      <c r="K305">
        <v>339.84505999999999</v>
      </c>
      <c r="L305">
        <v>16.185796</v>
      </c>
      <c r="M305" t="s">
        <v>4</v>
      </c>
      <c r="N305">
        <v>16.567354000000002</v>
      </c>
      <c r="O305">
        <v>5.2909999999999999E-2</v>
      </c>
      <c r="P305" t="s">
        <v>5</v>
      </c>
      <c r="Q305">
        <v>0</v>
      </c>
      <c r="R305">
        <v>0</v>
      </c>
      <c r="S305" t="s">
        <v>6</v>
      </c>
      <c r="T305">
        <v>8.4279360000000008</v>
      </c>
      <c r="U305">
        <v>4.0309999999999999E-3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7.6694999999999999E-2</v>
      </c>
      <c r="AD305">
        <v>1.25E-4</v>
      </c>
      <c r="AE305" t="s">
        <v>10</v>
      </c>
      <c r="AF305">
        <v>0</v>
      </c>
      <c r="AG305">
        <v>0</v>
      </c>
      <c r="AH305" t="s">
        <v>11</v>
      </c>
      <c r="AI305">
        <v>0.92798800000000004</v>
      </c>
      <c r="AJ305">
        <v>1.22E-4</v>
      </c>
      <c r="AK305" t="s">
        <v>12</v>
      </c>
      <c r="AL305">
        <v>0</v>
      </c>
      <c r="AM305">
        <v>0</v>
      </c>
    </row>
    <row r="306" spans="1:39" x14ac:dyDescent="0.25">
      <c r="A306" t="s">
        <v>20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433.76886200000001</v>
      </c>
      <c r="I306">
        <v>27.591414</v>
      </c>
      <c r="J306" t="s">
        <v>3</v>
      </c>
      <c r="K306">
        <v>425.02537899999999</v>
      </c>
      <c r="L306">
        <v>27.075492000000001</v>
      </c>
      <c r="M306" t="s">
        <v>4</v>
      </c>
      <c r="N306">
        <v>20.696922000000001</v>
      </c>
      <c r="O306">
        <v>7.9430000000000001E-2</v>
      </c>
      <c r="P306" t="s">
        <v>5</v>
      </c>
      <c r="Q306">
        <v>0</v>
      </c>
      <c r="R306">
        <v>0</v>
      </c>
      <c r="S306" t="s">
        <v>6</v>
      </c>
      <c r="T306">
        <v>10.530628999999999</v>
      </c>
      <c r="U306">
        <v>6.1529999999999996E-3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7.5688000000000005E-2</v>
      </c>
      <c r="AD306">
        <v>1.36E-4</v>
      </c>
      <c r="AE306" t="s">
        <v>10</v>
      </c>
      <c r="AF306">
        <v>0</v>
      </c>
      <c r="AG306">
        <v>0</v>
      </c>
      <c r="AH306" t="s">
        <v>11</v>
      </c>
      <c r="AI306">
        <v>0.92968899999999999</v>
      </c>
      <c r="AJ306">
        <v>9.5000000000000005E-5</v>
      </c>
      <c r="AK306" t="s">
        <v>12</v>
      </c>
      <c r="AL306">
        <v>0</v>
      </c>
      <c r="AM306">
        <v>0</v>
      </c>
    </row>
    <row r="307" spans="1:39" x14ac:dyDescent="0.25">
      <c r="A307" t="s">
        <v>20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520.53567999999996</v>
      </c>
      <c r="I307">
        <v>38.886096999999999</v>
      </c>
      <c r="J307" t="s">
        <v>3</v>
      </c>
      <c r="K307">
        <v>510.05175000000003</v>
      </c>
      <c r="L307">
        <v>38.231777999999998</v>
      </c>
      <c r="M307" t="s">
        <v>4</v>
      </c>
      <c r="N307">
        <v>24.829006</v>
      </c>
      <c r="O307">
        <v>0.120015</v>
      </c>
      <c r="P307" t="s">
        <v>5</v>
      </c>
      <c r="Q307">
        <v>0</v>
      </c>
      <c r="R307">
        <v>0</v>
      </c>
      <c r="S307" t="s">
        <v>6</v>
      </c>
      <c r="T307">
        <v>12.636956</v>
      </c>
      <c r="U307">
        <v>1.0619E-2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7.4278999999999998E-2</v>
      </c>
      <c r="AD307">
        <v>1.4300000000000001E-4</v>
      </c>
      <c r="AE307" t="s">
        <v>10</v>
      </c>
      <c r="AF307">
        <v>0</v>
      </c>
      <c r="AG307">
        <v>0</v>
      </c>
      <c r="AH307" t="s">
        <v>11</v>
      </c>
      <c r="AI307">
        <v>0.93013900000000005</v>
      </c>
      <c r="AJ307">
        <v>7.7999999999999999E-5</v>
      </c>
      <c r="AK307" t="s">
        <v>12</v>
      </c>
      <c r="AL307">
        <v>0</v>
      </c>
      <c r="AM307">
        <v>0</v>
      </c>
    </row>
    <row r="308" spans="1:39" x14ac:dyDescent="0.25">
      <c r="A308" t="s">
        <v>20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607.49371099999996</v>
      </c>
      <c r="I308">
        <v>47.073920999999999</v>
      </c>
      <c r="J308" t="s">
        <v>3</v>
      </c>
      <c r="K308">
        <v>595.26827500000002</v>
      </c>
      <c r="L308">
        <v>46.260460000000002</v>
      </c>
      <c r="M308" t="s">
        <v>4</v>
      </c>
      <c r="N308">
        <v>28.959935000000002</v>
      </c>
      <c r="O308">
        <v>0.13517599999999999</v>
      </c>
      <c r="P308" t="s">
        <v>5</v>
      </c>
      <c r="Q308">
        <v>0</v>
      </c>
      <c r="R308">
        <v>0</v>
      </c>
      <c r="S308" t="s">
        <v>6</v>
      </c>
      <c r="T308">
        <v>14.746141</v>
      </c>
      <c r="U308">
        <v>1.2795000000000001E-2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7.3430999999999996E-2</v>
      </c>
      <c r="AD308">
        <v>1.46E-4</v>
      </c>
      <c r="AE308" t="s">
        <v>10</v>
      </c>
      <c r="AF308">
        <v>0</v>
      </c>
      <c r="AG308">
        <v>0</v>
      </c>
      <c r="AH308" t="s">
        <v>11</v>
      </c>
      <c r="AI308">
        <v>0.93094699999999997</v>
      </c>
      <c r="AJ308">
        <v>6.2000000000000003E-5</v>
      </c>
      <c r="AK308" t="s">
        <v>12</v>
      </c>
      <c r="AL308">
        <v>0</v>
      </c>
      <c r="AM308">
        <v>0</v>
      </c>
    </row>
    <row r="309" spans="1:39" x14ac:dyDescent="0.25">
      <c r="A309" t="s">
        <v>20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694.17893400000003</v>
      </c>
      <c r="I309">
        <v>59.712992999999997</v>
      </c>
      <c r="J309" t="s">
        <v>3</v>
      </c>
      <c r="K309">
        <v>680.21114899999998</v>
      </c>
      <c r="L309">
        <v>58.795234999999998</v>
      </c>
      <c r="M309" t="s">
        <v>4</v>
      </c>
      <c r="N309">
        <v>33.074480999999999</v>
      </c>
      <c r="O309">
        <v>0.152169</v>
      </c>
      <c r="P309" t="s">
        <v>5</v>
      </c>
      <c r="Q309">
        <v>0</v>
      </c>
      <c r="R309">
        <v>0</v>
      </c>
      <c r="S309" t="s">
        <v>6</v>
      </c>
      <c r="T309">
        <v>16.850807</v>
      </c>
      <c r="U309">
        <v>1.3892E-2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7.1413000000000004E-2</v>
      </c>
      <c r="AD309">
        <v>1.5699999999999999E-4</v>
      </c>
      <c r="AE309" t="s">
        <v>10</v>
      </c>
      <c r="AF309">
        <v>0</v>
      </c>
      <c r="AG309">
        <v>0</v>
      </c>
      <c r="AH309" t="s">
        <v>11</v>
      </c>
      <c r="AI309">
        <v>0.93162</v>
      </c>
      <c r="AJ309">
        <v>4.6999999999999997E-5</v>
      </c>
      <c r="AK309" t="s">
        <v>12</v>
      </c>
      <c r="AL309">
        <v>0</v>
      </c>
      <c r="AM309">
        <v>0</v>
      </c>
    </row>
    <row r="310" spans="1:39" x14ac:dyDescent="0.25">
      <c r="A310" t="s">
        <v>20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780.88416900000004</v>
      </c>
      <c r="I310">
        <v>74.127403999999999</v>
      </c>
      <c r="J310" t="s">
        <v>3</v>
      </c>
      <c r="K310">
        <v>765.170072</v>
      </c>
      <c r="L310">
        <v>73.044929999999994</v>
      </c>
      <c r="M310" t="s">
        <v>4</v>
      </c>
      <c r="N310">
        <v>37.185873999999998</v>
      </c>
      <c r="O310">
        <v>0.17522299999999999</v>
      </c>
      <c r="P310" t="s">
        <v>5</v>
      </c>
      <c r="Q310">
        <v>0</v>
      </c>
      <c r="R310">
        <v>0</v>
      </c>
      <c r="S310" t="s">
        <v>6</v>
      </c>
      <c r="T310">
        <v>18.952078</v>
      </c>
      <c r="U310">
        <v>1.5258000000000001E-2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6.9514999999999993E-2</v>
      </c>
      <c r="AD310">
        <v>1.6000000000000001E-4</v>
      </c>
      <c r="AE310" t="s">
        <v>10</v>
      </c>
      <c r="AF310">
        <v>0</v>
      </c>
      <c r="AG310">
        <v>0</v>
      </c>
      <c r="AH310" t="s">
        <v>11</v>
      </c>
      <c r="AI310">
        <v>0.93197099999999999</v>
      </c>
      <c r="AJ310">
        <v>4.3999999999999999E-5</v>
      </c>
      <c r="AK310" t="s">
        <v>12</v>
      </c>
      <c r="AL310">
        <v>0</v>
      </c>
      <c r="AM310">
        <v>0</v>
      </c>
    </row>
    <row r="311" spans="1:39" x14ac:dyDescent="0.25">
      <c r="A311" t="s">
        <v>20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867.879233</v>
      </c>
      <c r="I311">
        <v>83.749613999999994</v>
      </c>
      <c r="J311" t="s">
        <v>3</v>
      </c>
      <c r="K311">
        <v>850.41472899999997</v>
      </c>
      <c r="L311">
        <v>82.652790999999993</v>
      </c>
      <c r="M311" t="s">
        <v>4</v>
      </c>
      <c r="N311">
        <v>41.310769000000001</v>
      </c>
      <c r="O311">
        <v>0.19003300000000001</v>
      </c>
      <c r="P311" t="s">
        <v>5</v>
      </c>
      <c r="Q311">
        <v>0</v>
      </c>
      <c r="R311">
        <v>0</v>
      </c>
      <c r="S311" t="s">
        <v>6</v>
      </c>
      <c r="T311">
        <v>21.053523999999999</v>
      </c>
      <c r="U311">
        <v>1.5021E-2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6.8821999999999994E-2</v>
      </c>
      <c r="AD311">
        <v>1.5699999999999999E-4</v>
      </c>
      <c r="AE311" t="s">
        <v>10</v>
      </c>
      <c r="AF311">
        <v>0</v>
      </c>
      <c r="AG311">
        <v>0</v>
      </c>
      <c r="AH311" t="s">
        <v>11</v>
      </c>
      <c r="AI311">
        <v>0.93240599999999996</v>
      </c>
      <c r="AJ311">
        <v>4.3000000000000002E-5</v>
      </c>
      <c r="AK311" t="s">
        <v>12</v>
      </c>
      <c r="AL311">
        <v>0</v>
      </c>
      <c r="AM311">
        <v>0</v>
      </c>
    </row>
    <row r="312" spans="1:39" x14ac:dyDescent="0.25">
      <c r="A312" t="s">
        <v>20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954.44786999999997</v>
      </c>
      <c r="I312">
        <v>84.742362999999997</v>
      </c>
      <c r="J312" t="s">
        <v>3</v>
      </c>
      <c r="K312">
        <v>935.23719400000004</v>
      </c>
      <c r="L312">
        <v>83.642033999999995</v>
      </c>
      <c r="M312" t="s">
        <v>4</v>
      </c>
      <c r="N312">
        <v>45.416198000000001</v>
      </c>
      <c r="O312">
        <v>0.19744900000000001</v>
      </c>
      <c r="P312" t="s">
        <v>5</v>
      </c>
      <c r="Q312">
        <v>0</v>
      </c>
      <c r="R312">
        <v>0</v>
      </c>
      <c r="S312" t="s">
        <v>6</v>
      </c>
      <c r="T312">
        <v>23.155132999999999</v>
      </c>
      <c r="U312">
        <v>1.6497999999999999E-2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6.7349999999999993E-2</v>
      </c>
      <c r="AD312">
        <v>1.4899999999999999E-4</v>
      </c>
      <c r="AE312" t="s">
        <v>10</v>
      </c>
      <c r="AF312">
        <v>0</v>
      </c>
      <c r="AG312">
        <v>0</v>
      </c>
      <c r="AH312" t="s">
        <v>11</v>
      </c>
      <c r="AI312">
        <v>0.93286899999999995</v>
      </c>
      <c r="AJ312">
        <v>3.6999999999999998E-5</v>
      </c>
      <c r="AK312" t="s">
        <v>12</v>
      </c>
      <c r="AL312">
        <v>0</v>
      </c>
      <c r="AM312">
        <v>0</v>
      </c>
    </row>
    <row r="313" spans="1:39" x14ac:dyDescent="0.25">
      <c r="A313" t="s">
        <v>20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1041.168373</v>
      </c>
      <c r="I313">
        <v>96.115944999999996</v>
      </c>
      <c r="J313" t="s">
        <v>3</v>
      </c>
      <c r="K313">
        <v>1020.213217</v>
      </c>
      <c r="L313">
        <v>94.860808000000006</v>
      </c>
      <c r="M313" t="s">
        <v>4</v>
      </c>
      <c r="N313">
        <v>49.532868000000001</v>
      </c>
      <c r="O313">
        <v>0.23757500000000001</v>
      </c>
      <c r="P313" t="s">
        <v>5</v>
      </c>
      <c r="Q313">
        <v>0</v>
      </c>
      <c r="R313">
        <v>0</v>
      </c>
      <c r="S313" t="s">
        <v>6</v>
      </c>
      <c r="T313">
        <v>25.276761</v>
      </c>
      <c r="U313">
        <v>4.2431000000000003E-2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6.6157999999999995E-2</v>
      </c>
      <c r="AD313">
        <v>1.4300000000000001E-4</v>
      </c>
      <c r="AE313" t="s">
        <v>10</v>
      </c>
      <c r="AF313">
        <v>0</v>
      </c>
      <c r="AG313">
        <v>0</v>
      </c>
      <c r="AH313" t="s">
        <v>11</v>
      </c>
      <c r="AI313">
        <v>0.93387299999999995</v>
      </c>
      <c r="AJ313">
        <v>5.1999999999999997E-5</v>
      </c>
      <c r="AK313" t="s">
        <v>12</v>
      </c>
      <c r="AL313">
        <v>0</v>
      </c>
      <c r="AM313">
        <v>0</v>
      </c>
    </row>
    <row r="314" spans="1:39" x14ac:dyDescent="0.25">
      <c r="A314" t="s">
        <v>20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1128.1112599999999</v>
      </c>
      <c r="I314">
        <v>105.192449</v>
      </c>
      <c r="J314" t="s">
        <v>3</v>
      </c>
      <c r="K314">
        <v>1105.4135209999999</v>
      </c>
      <c r="L314">
        <v>103.721405</v>
      </c>
      <c r="M314" t="s">
        <v>4</v>
      </c>
      <c r="N314">
        <v>53.653407999999999</v>
      </c>
      <c r="O314">
        <v>0.25867099999999998</v>
      </c>
      <c r="P314" t="s">
        <v>5</v>
      </c>
      <c r="Q314">
        <v>0</v>
      </c>
      <c r="R314">
        <v>0</v>
      </c>
      <c r="S314" t="s">
        <v>6</v>
      </c>
      <c r="T314">
        <v>27.379670999999998</v>
      </c>
      <c r="U314">
        <v>4.2033000000000001E-2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6.4371999999999999E-2</v>
      </c>
      <c r="AD314">
        <v>1.2300000000000001E-4</v>
      </c>
      <c r="AE314" t="s">
        <v>10</v>
      </c>
      <c r="AF314">
        <v>0</v>
      </c>
      <c r="AG314">
        <v>0</v>
      </c>
      <c r="AH314" t="s">
        <v>11</v>
      </c>
      <c r="AI314">
        <v>0.93450699999999998</v>
      </c>
      <c r="AJ314">
        <v>5.8999999999999998E-5</v>
      </c>
      <c r="AK314" t="s">
        <v>12</v>
      </c>
      <c r="AL314">
        <v>0</v>
      </c>
      <c r="AM314">
        <v>0</v>
      </c>
    </row>
    <row r="315" spans="1:39" x14ac:dyDescent="0.25">
      <c r="A315" t="s">
        <v>20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1215.0479640000001</v>
      </c>
      <c r="I315">
        <v>121.427497</v>
      </c>
      <c r="J315" t="s">
        <v>3</v>
      </c>
      <c r="K315">
        <v>1190.6003909999999</v>
      </c>
      <c r="L315">
        <v>119.49935499999999</v>
      </c>
      <c r="M315" t="s">
        <v>4</v>
      </c>
      <c r="N315">
        <v>57.780741999999996</v>
      </c>
      <c r="O315">
        <v>0.29200100000000001</v>
      </c>
      <c r="P315" t="s">
        <v>5</v>
      </c>
      <c r="Q315">
        <v>0</v>
      </c>
      <c r="R315">
        <v>0</v>
      </c>
      <c r="S315" t="s">
        <v>6</v>
      </c>
      <c r="T315">
        <v>29.478511000000001</v>
      </c>
      <c r="U315">
        <v>4.3090000000000003E-2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6.2864000000000003E-2</v>
      </c>
      <c r="AD315">
        <v>1.03E-4</v>
      </c>
      <c r="AE315" t="s">
        <v>10</v>
      </c>
      <c r="AF315">
        <v>0</v>
      </c>
      <c r="AG315">
        <v>0</v>
      </c>
      <c r="AH315" t="s">
        <v>11</v>
      </c>
      <c r="AI315">
        <v>0.93450699999999998</v>
      </c>
      <c r="AJ315">
        <v>5.8999999999999998E-5</v>
      </c>
      <c r="AK315" t="s">
        <v>12</v>
      </c>
      <c r="AL315">
        <v>0</v>
      </c>
      <c r="AM315">
        <v>0</v>
      </c>
    </row>
    <row r="316" spans="1:39" x14ac:dyDescent="0.25">
      <c r="A316" t="s">
        <v>20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1301.596389</v>
      </c>
      <c r="I316">
        <v>130.142887</v>
      </c>
      <c r="J316" t="s">
        <v>3</v>
      </c>
      <c r="K316">
        <v>1275.407561</v>
      </c>
      <c r="L316">
        <v>128.11904899999999</v>
      </c>
      <c r="M316" t="s">
        <v>4</v>
      </c>
      <c r="N316">
        <v>61.884878</v>
      </c>
      <c r="O316">
        <v>0.29424699999999998</v>
      </c>
      <c r="P316" t="s">
        <v>5</v>
      </c>
      <c r="Q316">
        <v>0</v>
      </c>
      <c r="R316">
        <v>0</v>
      </c>
      <c r="S316" t="s">
        <v>6</v>
      </c>
      <c r="T316">
        <v>31.576992000000001</v>
      </c>
      <c r="U316">
        <v>4.3937999999999998E-2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6.1941000000000003E-2</v>
      </c>
      <c r="AD316">
        <v>8.6000000000000003E-5</v>
      </c>
      <c r="AE316" t="s">
        <v>10</v>
      </c>
      <c r="AF316">
        <v>0</v>
      </c>
      <c r="AG316">
        <v>0</v>
      </c>
      <c r="AH316" t="s">
        <v>11</v>
      </c>
      <c r="AI316">
        <v>0.93451700000000004</v>
      </c>
      <c r="AJ316">
        <v>5.8999999999999998E-5</v>
      </c>
      <c r="AK316" t="s">
        <v>12</v>
      </c>
      <c r="AL316">
        <v>0</v>
      </c>
      <c r="AM316">
        <v>0</v>
      </c>
    </row>
    <row r="317" spans="1:39" x14ac:dyDescent="0.25">
      <c r="A317" t="s">
        <v>20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1388.412617</v>
      </c>
      <c r="I317">
        <v>140.44424900000001</v>
      </c>
      <c r="J317" t="s">
        <v>3</v>
      </c>
      <c r="K317">
        <v>1360.4803340000001</v>
      </c>
      <c r="L317">
        <v>138.24273099999999</v>
      </c>
      <c r="M317" t="s">
        <v>4</v>
      </c>
      <c r="N317">
        <v>66.006218000000004</v>
      </c>
      <c r="O317">
        <v>0.31905800000000001</v>
      </c>
      <c r="P317" t="s">
        <v>5</v>
      </c>
      <c r="Q317">
        <v>0</v>
      </c>
      <c r="R317">
        <v>0</v>
      </c>
      <c r="S317" t="s">
        <v>6</v>
      </c>
      <c r="T317">
        <v>33.670561999999997</v>
      </c>
      <c r="U317">
        <v>4.5161E-2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6.1927000000000003E-2</v>
      </c>
      <c r="AD317">
        <v>8.6000000000000003E-5</v>
      </c>
      <c r="AE317" t="s">
        <v>10</v>
      </c>
      <c r="AF317">
        <v>0</v>
      </c>
      <c r="AG317">
        <v>0</v>
      </c>
      <c r="AH317" t="s">
        <v>11</v>
      </c>
      <c r="AI317">
        <v>0.93452299999999999</v>
      </c>
      <c r="AJ317">
        <v>5.8999999999999998E-5</v>
      </c>
      <c r="AK317" t="s">
        <v>12</v>
      </c>
      <c r="AL317">
        <v>0</v>
      </c>
      <c r="AM317">
        <v>0</v>
      </c>
    </row>
    <row r="318" spans="1:39" x14ac:dyDescent="0.25">
      <c r="A318" t="s">
        <v>20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1474.7957859999999</v>
      </c>
      <c r="I318">
        <v>153.213989</v>
      </c>
      <c r="J318" t="s">
        <v>3</v>
      </c>
      <c r="K318">
        <v>1445.1045429999999</v>
      </c>
      <c r="L318">
        <v>150.224343</v>
      </c>
      <c r="M318" t="s">
        <v>4</v>
      </c>
      <c r="N318">
        <v>70.112336999999997</v>
      </c>
      <c r="O318">
        <v>0.34692299999999998</v>
      </c>
      <c r="P318" t="s">
        <v>5</v>
      </c>
      <c r="Q318">
        <v>0</v>
      </c>
      <c r="R318">
        <v>0</v>
      </c>
      <c r="S318" t="s">
        <v>6</v>
      </c>
      <c r="T318">
        <v>35.748496000000003</v>
      </c>
      <c r="U318">
        <v>4.7905999999999997E-2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6.1296000000000003E-2</v>
      </c>
      <c r="AD318">
        <v>7.6000000000000004E-5</v>
      </c>
      <c r="AE318" t="s">
        <v>10</v>
      </c>
      <c r="AF318">
        <v>0</v>
      </c>
      <c r="AG318">
        <v>0</v>
      </c>
      <c r="AH318" t="s">
        <v>11</v>
      </c>
      <c r="AI318">
        <v>0.93456399999999995</v>
      </c>
      <c r="AJ318">
        <v>5.8E-5</v>
      </c>
      <c r="AK318" t="s">
        <v>12</v>
      </c>
      <c r="AL318">
        <v>0</v>
      </c>
      <c r="AM318">
        <v>0</v>
      </c>
    </row>
    <row r="319" spans="1:39" x14ac:dyDescent="0.25">
      <c r="A319" t="s">
        <v>20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1561.336855</v>
      </c>
      <c r="I319">
        <v>160.45074099999999</v>
      </c>
      <c r="J319" t="s">
        <v>3</v>
      </c>
      <c r="K319">
        <v>1529.900969</v>
      </c>
      <c r="L319">
        <v>157.497726</v>
      </c>
      <c r="M319" t="s">
        <v>4</v>
      </c>
      <c r="N319">
        <v>74.237926000000002</v>
      </c>
      <c r="O319">
        <v>0.34432299999999999</v>
      </c>
      <c r="P319" t="s">
        <v>5</v>
      </c>
      <c r="Q319">
        <v>0</v>
      </c>
      <c r="R319">
        <v>0</v>
      </c>
      <c r="S319" t="s">
        <v>6</v>
      </c>
      <c r="T319">
        <v>37.832402999999999</v>
      </c>
      <c r="U319">
        <v>4.8057000000000002E-2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6.0784999999999999E-2</v>
      </c>
      <c r="AD319">
        <v>9.3999999999999994E-5</v>
      </c>
      <c r="AE319" t="s">
        <v>10</v>
      </c>
      <c r="AF319">
        <v>0</v>
      </c>
      <c r="AG319">
        <v>0</v>
      </c>
      <c r="AH319" t="s">
        <v>11</v>
      </c>
      <c r="AI319">
        <v>0.93461899999999998</v>
      </c>
      <c r="AJ319">
        <v>5.8E-5</v>
      </c>
      <c r="AK319" t="s">
        <v>12</v>
      </c>
      <c r="AL319">
        <v>0</v>
      </c>
      <c r="AM319">
        <v>0</v>
      </c>
    </row>
    <row r="320" spans="1:39" x14ac:dyDescent="0.25">
      <c r="A320" t="s">
        <v>20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1647.747478</v>
      </c>
      <c r="I320">
        <v>171.51989599999999</v>
      </c>
      <c r="J320" t="s">
        <v>3</v>
      </c>
      <c r="K320">
        <v>1614.5731740000001</v>
      </c>
      <c r="L320">
        <v>168.363202</v>
      </c>
      <c r="M320" t="s">
        <v>4</v>
      </c>
      <c r="N320">
        <v>78.345487000000006</v>
      </c>
      <c r="O320">
        <v>0.35623199999999999</v>
      </c>
      <c r="P320" t="s">
        <v>5</v>
      </c>
      <c r="Q320">
        <v>0</v>
      </c>
      <c r="R320">
        <v>0</v>
      </c>
      <c r="S320" t="s">
        <v>6</v>
      </c>
      <c r="T320">
        <v>39.918106000000002</v>
      </c>
      <c r="U320">
        <v>5.1649E-2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6.0638999999999998E-2</v>
      </c>
      <c r="AD320">
        <v>9.5000000000000005E-5</v>
      </c>
      <c r="AE320" t="s">
        <v>10</v>
      </c>
      <c r="AF320">
        <v>0</v>
      </c>
      <c r="AG320">
        <v>0</v>
      </c>
      <c r="AH320" t="s">
        <v>11</v>
      </c>
      <c r="AI320">
        <v>0.93518100000000004</v>
      </c>
      <c r="AJ320">
        <v>6.8999999999999997E-5</v>
      </c>
      <c r="AK320" t="s">
        <v>12</v>
      </c>
      <c r="AL320">
        <v>0</v>
      </c>
      <c r="AM320">
        <v>0</v>
      </c>
    </row>
    <row r="321" spans="1:39" x14ac:dyDescent="0.25">
      <c r="A321" t="s">
        <v>20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1734.4015280000001</v>
      </c>
      <c r="I321">
        <v>174.70115000000001</v>
      </c>
      <c r="J321" t="s">
        <v>3</v>
      </c>
      <c r="K321">
        <v>1699.4854829999999</v>
      </c>
      <c r="L321">
        <v>171.47296</v>
      </c>
      <c r="M321" t="s">
        <v>4</v>
      </c>
      <c r="N321">
        <v>82.462620999999999</v>
      </c>
      <c r="O321">
        <v>0.38435200000000003</v>
      </c>
      <c r="P321" t="s">
        <v>5</v>
      </c>
      <c r="Q321">
        <v>0</v>
      </c>
      <c r="R321">
        <v>0</v>
      </c>
      <c r="S321" t="s">
        <v>6</v>
      </c>
      <c r="T321">
        <v>42.007058000000001</v>
      </c>
      <c r="U321">
        <v>5.3177000000000002E-2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5.9989000000000001E-2</v>
      </c>
      <c r="AD321">
        <v>8.5000000000000006E-5</v>
      </c>
      <c r="AE321" t="s">
        <v>10</v>
      </c>
      <c r="AF321">
        <v>0</v>
      </c>
      <c r="AG321">
        <v>0</v>
      </c>
      <c r="AH321" t="s">
        <v>11</v>
      </c>
      <c r="AI321">
        <v>0.93521799999999999</v>
      </c>
      <c r="AJ321">
        <v>6.8999999999999997E-5</v>
      </c>
      <c r="AK321" t="s">
        <v>12</v>
      </c>
      <c r="AL321">
        <v>0</v>
      </c>
      <c r="AM321">
        <v>0</v>
      </c>
    </row>
    <row r="322" spans="1:39" x14ac:dyDescent="0.25">
      <c r="A322" t="s">
        <v>21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2102.809878</v>
      </c>
      <c r="I322">
        <v>500.54522300000002</v>
      </c>
      <c r="J322" t="s">
        <v>3</v>
      </c>
      <c r="K322">
        <v>2098.890625</v>
      </c>
      <c r="L322">
        <v>498.83494999999999</v>
      </c>
      <c r="M322" t="s">
        <v>4</v>
      </c>
      <c r="N322">
        <v>13.423246000000001</v>
      </c>
      <c r="O322">
        <v>5.4528E-2</v>
      </c>
      <c r="P322" t="s">
        <v>5</v>
      </c>
      <c r="Q322">
        <v>25.470700999999998</v>
      </c>
      <c r="R322">
        <v>0.90365499999999999</v>
      </c>
      <c r="S322" t="s">
        <v>6</v>
      </c>
      <c r="T322">
        <v>9.7615210000000001</v>
      </c>
      <c r="U322">
        <v>6.8465999999999999E-2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8.5389000000000007E-2</v>
      </c>
      <c r="AG322">
        <v>5.0000000000000002E-5</v>
      </c>
      <c r="AH322" t="s">
        <v>11</v>
      </c>
      <c r="AI322">
        <v>0.91209700000000005</v>
      </c>
      <c r="AJ322">
        <v>1.9699999999999999E-4</v>
      </c>
      <c r="AK322" t="s">
        <v>12</v>
      </c>
      <c r="AL322">
        <v>0</v>
      </c>
      <c r="AM322">
        <v>0</v>
      </c>
    </row>
    <row r="323" spans="1:39" x14ac:dyDescent="0.25">
      <c r="A323" t="s">
        <v>21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4213.0067090000002</v>
      </c>
      <c r="I323">
        <v>1648.3812620000001</v>
      </c>
      <c r="J323" t="s">
        <v>3</v>
      </c>
      <c r="K323">
        <v>4205.1684859999996</v>
      </c>
      <c r="L323">
        <v>1643.161738</v>
      </c>
      <c r="M323" t="s">
        <v>4</v>
      </c>
      <c r="N323">
        <v>26.881869999999999</v>
      </c>
      <c r="O323">
        <v>0.17216799999999999</v>
      </c>
      <c r="P323" t="s">
        <v>5</v>
      </c>
      <c r="Q323">
        <v>50.939852999999999</v>
      </c>
      <c r="R323">
        <v>3.004569</v>
      </c>
      <c r="S323" t="s">
        <v>6</v>
      </c>
      <c r="T323">
        <v>19.542193000000001</v>
      </c>
      <c r="U323">
        <v>0.191971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8.2033999999999996E-2</v>
      </c>
      <c r="AG323">
        <v>3.6000000000000001E-5</v>
      </c>
      <c r="AH323" t="s">
        <v>11</v>
      </c>
      <c r="AI323">
        <v>0.92097200000000001</v>
      </c>
      <c r="AJ323">
        <v>1.84E-4</v>
      </c>
      <c r="AK323" t="s">
        <v>12</v>
      </c>
      <c r="AL323">
        <v>0</v>
      </c>
      <c r="AM323">
        <v>0</v>
      </c>
    </row>
    <row r="324" spans="1:39" x14ac:dyDescent="0.25">
      <c r="A324" t="s">
        <v>21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6317.8747659999999</v>
      </c>
      <c r="I324">
        <v>3208.775118</v>
      </c>
      <c r="J324" t="s">
        <v>3</v>
      </c>
      <c r="K324">
        <v>6306.1198539999996</v>
      </c>
      <c r="L324">
        <v>3198.871764</v>
      </c>
      <c r="M324" t="s">
        <v>4</v>
      </c>
      <c r="N324">
        <v>40.281672</v>
      </c>
      <c r="O324">
        <v>0.35180699999999998</v>
      </c>
      <c r="P324" t="s">
        <v>5</v>
      </c>
      <c r="Q324">
        <v>76.662495000000007</v>
      </c>
      <c r="R324">
        <v>6.3938800000000002</v>
      </c>
      <c r="S324" t="s">
        <v>6</v>
      </c>
      <c r="T324">
        <v>29.268673</v>
      </c>
      <c r="U324">
        <v>0.34800199999999998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7.9690999999999998E-2</v>
      </c>
      <c r="AG324">
        <v>6.2000000000000003E-5</v>
      </c>
      <c r="AH324" t="s">
        <v>11</v>
      </c>
      <c r="AI324">
        <v>0.92368799999999995</v>
      </c>
      <c r="AJ324">
        <v>1.4100000000000001E-4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21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8425.6873049999995</v>
      </c>
      <c r="I325">
        <v>6005.8325960000002</v>
      </c>
      <c r="J325" t="s">
        <v>3</v>
      </c>
      <c r="K325">
        <v>8410.0092380000006</v>
      </c>
      <c r="L325">
        <v>5986.6575929999999</v>
      </c>
      <c r="M325" t="s">
        <v>4</v>
      </c>
      <c r="N325">
        <v>53.692813999999998</v>
      </c>
      <c r="O325">
        <v>0.67731200000000003</v>
      </c>
      <c r="P325" t="s">
        <v>5</v>
      </c>
      <c r="Q325">
        <v>102.300617</v>
      </c>
      <c r="R325">
        <v>12.328334</v>
      </c>
      <c r="S325" t="s">
        <v>6</v>
      </c>
      <c r="T325">
        <v>39.054302999999997</v>
      </c>
      <c r="U325">
        <v>0.77087300000000003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7.8342999999999996E-2</v>
      </c>
      <c r="AG325">
        <v>7.8999999999999996E-5</v>
      </c>
      <c r="AH325" t="s">
        <v>11</v>
      </c>
      <c r="AI325">
        <v>0.92645</v>
      </c>
      <c r="AJ325">
        <v>9.7999999999999997E-5</v>
      </c>
      <c r="AK325" t="s">
        <v>12</v>
      </c>
      <c r="AL325">
        <v>0</v>
      </c>
      <c r="AM325">
        <v>0</v>
      </c>
    </row>
    <row r="326" spans="1:39" x14ac:dyDescent="0.25">
      <c r="A326" t="s">
        <v>21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10533.839921999999</v>
      </c>
      <c r="I326">
        <v>8774.3064489999997</v>
      </c>
      <c r="J326" t="s">
        <v>3</v>
      </c>
      <c r="K326">
        <v>10514.25043</v>
      </c>
      <c r="L326">
        <v>8746.9002990000008</v>
      </c>
      <c r="M326" t="s">
        <v>4</v>
      </c>
      <c r="N326">
        <v>67.133239000000003</v>
      </c>
      <c r="O326">
        <v>1.0330029999999999</v>
      </c>
      <c r="P326" t="s">
        <v>5</v>
      </c>
      <c r="Q326">
        <v>127.55734699999999</v>
      </c>
      <c r="R326">
        <v>16.995925</v>
      </c>
      <c r="S326" t="s">
        <v>6</v>
      </c>
      <c r="T326">
        <v>48.824077000000003</v>
      </c>
      <c r="U326">
        <v>1.07683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7.7409000000000006E-2</v>
      </c>
      <c r="AG326">
        <v>8.7000000000000001E-5</v>
      </c>
      <c r="AH326" t="s">
        <v>11</v>
      </c>
      <c r="AI326">
        <v>0.92981100000000005</v>
      </c>
      <c r="AJ326">
        <v>4.1999999999999998E-5</v>
      </c>
      <c r="AK326" t="s">
        <v>12</v>
      </c>
      <c r="AL326">
        <v>0</v>
      </c>
      <c r="AM326">
        <v>0</v>
      </c>
    </row>
    <row r="327" spans="1:39" x14ac:dyDescent="0.25">
      <c r="A327" t="s">
        <v>21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12639.027988</v>
      </c>
      <c r="I327">
        <v>11509.812105999999</v>
      </c>
      <c r="J327" t="s">
        <v>3</v>
      </c>
      <c r="K327">
        <v>12615.513574000001</v>
      </c>
      <c r="L327">
        <v>11470.698664</v>
      </c>
      <c r="M327" t="s">
        <v>4</v>
      </c>
      <c r="N327">
        <v>80.561034000000006</v>
      </c>
      <c r="O327">
        <v>1.39429</v>
      </c>
      <c r="P327" t="s">
        <v>5</v>
      </c>
      <c r="Q327">
        <v>152.66581600000001</v>
      </c>
      <c r="R327">
        <v>22.541699999999999</v>
      </c>
      <c r="S327" t="s">
        <v>6</v>
      </c>
      <c r="T327">
        <v>58.58419</v>
      </c>
      <c r="U327">
        <v>1.394498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7.5764999999999999E-2</v>
      </c>
      <c r="AG327">
        <v>1.08E-4</v>
      </c>
      <c r="AH327" t="s">
        <v>11</v>
      </c>
      <c r="AI327">
        <v>0.930315</v>
      </c>
      <c r="AJ327">
        <v>3.8000000000000002E-5</v>
      </c>
      <c r="AK327" t="s">
        <v>12</v>
      </c>
      <c r="AL327">
        <v>0</v>
      </c>
      <c r="AM327">
        <v>0</v>
      </c>
    </row>
    <row r="328" spans="1:39" x14ac:dyDescent="0.25">
      <c r="A328" t="s">
        <v>21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14745.895723</v>
      </c>
      <c r="I328">
        <v>13714.014971000001</v>
      </c>
      <c r="J328" t="s">
        <v>3</v>
      </c>
      <c r="K328">
        <v>14718.464238</v>
      </c>
      <c r="L328">
        <v>13667.748844</v>
      </c>
      <c r="M328" t="s">
        <v>4</v>
      </c>
      <c r="N328">
        <v>93.981278000000003</v>
      </c>
      <c r="O328">
        <v>1.765164</v>
      </c>
      <c r="P328" t="s">
        <v>5</v>
      </c>
      <c r="Q328">
        <v>178.05831000000001</v>
      </c>
      <c r="R328">
        <v>25.401399999999999</v>
      </c>
      <c r="S328" t="s">
        <v>6</v>
      </c>
      <c r="T328">
        <v>68.360202000000001</v>
      </c>
      <c r="U328">
        <v>1.8472059999999999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7.5281000000000001E-2</v>
      </c>
      <c r="AG328">
        <v>1.12E-4</v>
      </c>
      <c r="AH328" t="s">
        <v>11</v>
      </c>
      <c r="AI328">
        <v>0.93110499999999996</v>
      </c>
      <c r="AJ328">
        <v>2.8E-5</v>
      </c>
      <c r="AK328" t="s">
        <v>12</v>
      </c>
      <c r="AL328">
        <v>0</v>
      </c>
      <c r="AM328">
        <v>0</v>
      </c>
    </row>
    <row r="329" spans="1:39" x14ac:dyDescent="0.25">
      <c r="A329" t="s">
        <v>21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16854.459022999999</v>
      </c>
      <c r="I329">
        <v>16453.217261000002</v>
      </c>
      <c r="J329" t="s">
        <v>3</v>
      </c>
      <c r="K329">
        <v>16823.104727000002</v>
      </c>
      <c r="L329">
        <v>16400.983934</v>
      </c>
      <c r="M329" t="s">
        <v>4</v>
      </c>
      <c r="N329">
        <v>107.45663399999999</v>
      </c>
      <c r="O329">
        <v>2.3788</v>
      </c>
      <c r="P329" t="s">
        <v>5</v>
      </c>
      <c r="Q329">
        <v>203.665414</v>
      </c>
      <c r="R329">
        <v>34.237031999999999</v>
      </c>
      <c r="S329" t="s">
        <v>6</v>
      </c>
      <c r="T329">
        <v>78.127701999999999</v>
      </c>
      <c r="U329">
        <v>2.2864909999999998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7.4861999999999998E-2</v>
      </c>
      <c r="AG329">
        <v>1.1400000000000001E-4</v>
      </c>
      <c r="AH329" t="s">
        <v>11</v>
      </c>
      <c r="AI329">
        <v>0.93198499999999995</v>
      </c>
      <c r="AJ329">
        <v>3.0000000000000001E-5</v>
      </c>
      <c r="AK329" t="s">
        <v>12</v>
      </c>
      <c r="AL329">
        <v>0</v>
      </c>
      <c r="AM329">
        <v>0</v>
      </c>
    </row>
    <row r="330" spans="1:39" x14ac:dyDescent="0.25">
      <c r="A330" t="s">
        <v>21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18962.884727000001</v>
      </c>
      <c r="I330">
        <v>20019.835600999999</v>
      </c>
      <c r="J330" t="s">
        <v>3</v>
      </c>
      <c r="K330">
        <v>18927.595077999998</v>
      </c>
      <c r="L330">
        <v>19955.363997</v>
      </c>
      <c r="M330" t="s">
        <v>4</v>
      </c>
      <c r="N330">
        <v>120.864745</v>
      </c>
      <c r="O330">
        <v>2.8370600000000001</v>
      </c>
      <c r="P330" t="s">
        <v>5</v>
      </c>
      <c r="Q330">
        <v>229.40965</v>
      </c>
      <c r="R330">
        <v>45.286327</v>
      </c>
      <c r="S330" t="s">
        <v>6</v>
      </c>
      <c r="T330">
        <v>87.889655000000005</v>
      </c>
      <c r="U330">
        <v>2.8027350000000002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7.4855000000000005E-2</v>
      </c>
      <c r="AG330">
        <v>1.1400000000000001E-4</v>
      </c>
      <c r="AH330" t="s">
        <v>11</v>
      </c>
      <c r="AI330">
        <v>0.93230000000000002</v>
      </c>
      <c r="AJ330">
        <v>2.5999999999999998E-5</v>
      </c>
      <c r="AK330" t="s">
        <v>12</v>
      </c>
      <c r="AL330">
        <v>0</v>
      </c>
      <c r="AM330">
        <v>0</v>
      </c>
    </row>
    <row r="331" spans="1:39" x14ac:dyDescent="0.25">
      <c r="A331" t="s">
        <v>21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21069.390469000002</v>
      </c>
      <c r="I331">
        <v>22716.277032000002</v>
      </c>
      <c r="J331" t="s">
        <v>3</v>
      </c>
      <c r="K331">
        <v>21030.176055</v>
      </c>
      <c r="L331">
        <v>22647.809643000001</v>
      </c>
      <c r="M331" t="s">
        <v>4</v>
      </c>
      <c r="N331">
        <v>134.28114500000001</v>
      </c>
      <c r="O331">
        <v>3.1847859999999999</v>
      </c>
      <c r="P331" t="s">
        <v>5</v>
      </c>
      <c r="Q331">
        <v>255.19117299999999</v>
      </c>
      <c r="R331">
        <v>52.966268999999997</v>
      </c>
      <c r="S331" t="s">
        <v>6</v>
      </c>
      <c r="T331">
        <v>97.626223999999993</v>
      </c>
      <c r="U331">
        <v>3.2215039999999999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7.4085999999999999E-2</v>
      </c>
      <c r="AG331">
        <v>1.21E-4</v>
      </c>
      <c r="AH331" t="s">
        <v>11</v>
      </c>
      <c r="AI331">
        <v>0.932481</v>
      </c>
      <c r="AJ331">
        <v>2.4000000000000001E-5</v>
      </c>
      <c r="AK331" t="s">
        <v>12</v>
      </c>
      <c r="AL331">
        <v>0</v>
      </c>
      <c r="AM331">
        <v>0</v>
      </c>
    </row>
    <row r="332" spans="1:39" x14ac:dyDescent="0.25">
      <c r="A332" t="s">
        <v>21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23175.513008000002</v>
      </c>
      <c r="I332">
        <v>24353.828405</v>
      </c>
      <c r="J332" t="s">
        <v>3</v>
      </c>
      <c r="K332">
        <v>23132.372422</v>
      </c>
      <c r="L332">
        <v>24281.359283999998</v>
      </c>
      <c r="M332" t="s">
        <v>4</v>
      </c>
      <c r="N332">
        <v>147.66945799999999</v>
      </c>
      <c r="O332">
        <v>3.650064</v>
      </c>
      <c r="P332" t="s">
        <v>5</v>
      </c>
      <c r="Q332">
        <v>281.35932100000002</v>
      </c>
      <c r="R332">
        <v>62.903475</v>
      </c>
      <c r="S332" t="s">
        <v>6</v>
      </c>
      <c r="T332">
        <v>107.357292</v>
      </c>
      <c r="U332">
        <v>3.5463499999999999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7.1803000000000006E-2</v>
      </c>
      <c r="AG332">
        <v>1.3100000000000001E-4</v>
      </c>
      <c r="AH332" t="s">
        <v>11</v>
      </c>
      <c r="AI332">
        <v>0.93289500000000003</v>
      </c>
      <c r="AJ332">
        <v>2.6999999999999999E-5</v>
      </c>
      <c r="AK332" t="s">
        <v>12</v>
      </c>
      <c r="AL332">
        <v>0</v>
      </c>
      <c r="AM332">
        <v>0</v>
      </c>
    </row>
    <row r="333" spans="1:39" x14ac:dyDescent="0.25">
      <c r="A333" t="s">
        <v>21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25284.882461000001</v>
      </c>
      <c r="I333">
        <v>25687.717316999999</v>
      </c>
      <c r="J333" t="s">
        <v>3</v>
      </c>
      <c r="K333">
        <v>25237.827069999999</v>
      </c>
      <c r="L333">
        <v>25611.324518000001</v>
      </c>
      <c r="M333" t="s">
        <v>4</v>
      </c>
      <c r="N333">
        <v>161.13794999999999</v>
      </c>
      <c r="O333">
        <v>3.9021530000000002</v>
      </c>
      <c r="P333" t="s">
        <v>5</v>
      </c>
      <c r="Q333">
        <v>307.22747600000002</v>
      </c>
      <c r="R333">
        <v>70.438944000000006</v>
      </c>
      <c r="S333" t="s">
        <v>6</v>
      </c>
      <c r="T333">
        <v>117.149361</v>
      </c>
      <c r="U333">
        <v>3.6743269999999999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6.9712999999999997E-2</v>
      </c>
      <c r="AG333">
        <v>1.3799999999999999E-4</v>
      </c>
      <c r="AH333" t="s">
        <v>11</v>
      </c>
      <c r="AI333">
        <v>0.93378799999999995</v>
      </c>
      <c r="AJ333">
        <v>4.0000000000000003E-5</v>
      </c>
      <c r="AK333" t="s">
        <v>12</v>
      </c>
      <c r="AL333">
        <v>0</v>
      </c>
      <c r="AM333">
        <v>0</v>
      </c>
    </row>
    <row r="334" spans="1:39" x14ac:dyDescent="0.25">
      <c r="A334" t="s">
        <v>21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27391.082772999998</v>
      </c>
      <c r="I334">
        <v>27646.589775</v>
      </c>
      <c r="J334" t="s">
        <v>3</v>
      </c>
      <c r="K334">
        <v>27340.099257999998</v>
      </c>
      <c r="L334">
        <v>27556.563447</v>
      </c>
      <c r="M334" t="s">
        <v>4</v>
      </c>
      <c r="N334">
        <v>174.51447300000001</v>
      </c>
      <c r="O334">
        <v>4.1088180000000003</v>
      </c>
      <c r="P334" t="s">
        <v>5</v>
      </c>
      <c r="Q334">
        <v>333.02456699999999</v>
      </c>
      <c r="R334">
        <v>80.016299000000004</v>
      </c>
      <c r="S334" t="s">
        <v>6</v>
      </c>
      <c r="T334">
        <v>126.875185</v>
      </c>
      <c r="U334">
        <v>3.876493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6.8529999999999994E-2</v>
      </c>
      <c r="AG334">
        <v>1.35E-4</v>
      </c>
      <c r="AH334" t="s">
        <v>11</v>
      </c>
      <c r="AI334">
        <v>0.93425199999999997</v>
      </c>
      <c r="AJ334">
        <v>4.6E-5</v>
      </c>
      <c r="AK334" t="s">
        <v>12</v>
      </c>
      <c r="AL334">
        <v>0</v>
      </c>
      <c r="AM334">
        <v>0</v>
      </c>
    </row>
    <row r="335" spans="1:39" x14ac:dyDescent="0.25">
      <c r="A335" t="s">
        <v>21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29496.793867</v>
      </c>
      <c r="I335">
        <v>29492.349439000001</v>
      </c>
      <c r="J335" t="s">
        <v>3</v>
      </c>
      <c r="K335">
        <v>29441.892188000002</v>
      </c>
      <c r="L335">
        <v>29399.01066</v>
      </c>
      <c r="M335" t="s">
        <v>4</v>
      </c>
      <c r="N335">
        <v>187.907332</v>
      </c>
      <c r="O335">
        <v>4.5234719999999999</v>
      </c>
      <c r="P335" t="s">
        <v>5</v>
      </c>
      <c r="Q335">
        <v>359.19600600000001</v>
      </c>
      <c r="R335">
        <v>94.688239999999993</v>
      </c>
      <c r="S335" t="s">
        <v>6</v>
      </c>
      <c r="T335">
        <v>136.58018999999999</v>
      </c>
      <c r="U335">
        <v>4.1990090000000002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6.7950999999999998E-2</v>
      </c>
      <c r="AG335">
        <v>1.3100000000000001E-4</v>
      </c>
      <c r="AH335" t="s">
        <v>11</v>
      </c>
      <c r="AI335">
        <v>0.934284</v>
      </c>
      <c r="AJ335">
        <v>4.6E-5</v>
      </c>
      <c r="AK335" t="s">
        <v>12</v>
      </c>
      <c r="AL335">
        <v>0</v>
      </c>
      <c r="AM335">
        <v>0</v>
      </c>
    </row>
    <row r="336" spans="1:39" x14ac:dyDescent="0.25">
      <c r="A336" t="s">
        <v>21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31602.816758000001</v>
      </c>
      <c r="I336">
        <v>31881.275492000001</v>
      </c>
      <c r="J336" t="s">
        <v>3</v>
      </c>
      <c r="K336">
        <v>31543.993827999999</v>
      </c>
      <c r="L336">
        <v>31780.631926999999</v>
      </c>
      <c r="M336" t="s">
        <v>4</v>
      </c>
      <c r="N336">
        <v>201.35611700000001</v>
      </c>
      <c r="O336">
        <v>5.1076269999999999</v>
      </c>
      <c r="P336" t="s">
        <v>5</v>
      </c>
      <c r="Q336">
        <v>385.51405399999999</v>
      </c>
      <c r="R336">
        <v>100.700312</v>
      </c>
      <c r="S336" t="s">
        <v>6</v>
      </c>
      <c r="T336">
        <v>146.25787700000001</v>
      </c>
      <c r="U336">
        <v>4.4210609999999999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6.7294000000000007E-2</v>
      </c>
      <c r="AG336">
        <v>1.4100000000000001E-4</v>
      </c>
      <c r="AH336" t="s">
        <v>11</v>
      </c>
      <c r="AI336">
        <v>0.93434399999999995</v>
      </c>
      <c r="AJ336">
        <v>4.6E-5</v>
      </c>
      <c r="AK336" t="s">
        <v>12</v>
      </c>
      <c r="AL336">
        <v>0</v>
      </c>
      <c r="AM336">
        <v>0</v>
      </c>
    </row>
    <row r="337" spans="1:39" x14ac:dyDescent="0.25">
      <c r="A337" t="s">
        <v>21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33710.109062000003</v>
      </c>
      <c r="I337">
        <v>35966.743713000003</v>
      </c>
      <c r="J337" t="s">
        <v>3</v>
      </c>
      <c r="K337">
        <v>33647.345469</v>
      </c>
      <c r="L337">
        <v>35854.783990000004</v>
      </c>
      <c r="M337" t="s">
        <v>4</v>
      </c>
      <c r="N337">
        <v>214.76791399999999</v>
      </c>
      <c r="O337">
        <v>6.029865</v>
      </c>
      <c r="P337" t="s">
        <v>5</v>
      </c>
      <c r="Q337">
        <v>412.08743800000002</v>
      </c>
      <c r="R337">
        <v>125.21203800000001</v>
      </c>
      <c r="S337" t="s">
        <v>6</v>
      </c>
      <c r="T337">
        <v>155.937387</v>
      </c>
      <c r="U337">
        <v>4.8465569999999998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6.6719000000000001E-2</v>
      </c>
      <c r="AG337">
        <v>1.3899999999999999E-4</v>
      </c>
      <c r="AH337" t="s">
        <v>11</v>
      </c>
      <c r="AI337">
        <v>0.93495200000000001</v>
      </c>
      <c r="AJ337">
        <v>5.7000000000000003E-5</v>
      </c>
      <c r="AK337" t="s">
        <v>12</v>
      </c>
      <c r="AL337">
        <v>0</v>
      </c>
      <c r="AM337">
        <v>0</v>
      </c>
    </row>
    <row r="338" spans="1:39" x14ac:dyDescent="0.25">
      <c r="A338" t="s">
        <v>21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35817.214375000003</v>
      </c>
      <c r="I338">
        <v>40860.673175999997</v>
      </c>
      <c r="J338" t="s">
        <v>3</v>
      </c>
      <c r="K338">
        <v>35750.531172000003</v>
      </c>
      <c r="L338">
        <v>40736.810539999999</v>
      </c>
      <c r="M338" t="s">
        <v>4</v>
      </c>
      <c r="N338">
        <v>228.16715600000001</v>
      </c>
      <c r="O338">
        <v>6.7134200000000002</v>
      </c>
      <c r="P338" t="s">
        <v>5</v>
      </c>
      <c r="Q338">
        <v>437.97350399999999</v>
      </c>
      <c r="R338">
        <v>136.15888000000001</v>
      </c>
      <c r="S338" t="s">
        <v>6</v>
      </c>
      <c r="T338">
        <v>165.63937100000001</v>
      </c>
      <c r="U338">
        <v>5.2990490000000001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6.4989000000000005E-2</v>
      </c>
      <c r="AG338">
        <v>1.26E-4</v>
      </c>
      <c r="AH338" t="s">
        <v>11</v>
      </c>
      <c r="AI338">
        <v>0.93495200000000001</v>
      </c>
      <c r="AJ338">
        <v>5.7000000000000003E-5</v>
      </c>
      <c r="AK338" t="s">
        <v>12</v>
      </c>
      <c r="AL338">
        <v>0</v>
      </c>
      <c r="AM338">
        <v>0</v>
      </c>
    </row>
    <row r="339" spans="1:39" x14ac:dyDescent="0.25">
      <c r="A339" t="s">
        <v>21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37923.025859000001</v>
      </c>
      <c r="I339">
        <v>44035.113340999997</v>
      </c>
      <c r="J339" t="s">
        <v>3</v>
      </c>
      <c r="K339">
        <v>37852.422968999999</v>
      </c>
      <c r="L339">
        <v>43902.696409999997</v>
      </c>
      <c r="M339" t="s">
        <v>4</v>
      </c>
      <c r="N339">
        <v>241.55999800000001</v>
      </c>
      <c r="O339">
        <v>7.2444899999999999</v>
      </c>
      <c r="P339" t="s">
        <v>5</v>
      </c>
      <c r="Q339">
        <v>464.08583099999998</v>
      </c>
      <c r="R339">
        <v>152.567893</v>
      </c>
      <c r="S339" t="s">
        <v>6</v>
      </c>
      <c r="T339">
        <v>175.312781</v>
      </c>
      <c r="U339">
        <v>5.6627739999999998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6.4399999999999999E-2</v>
      </c>
      <c r="AG339">
        <v>1.4899999999999999E-4</v>
      </c>
      <c r="AH339" t="s">
        <v>11</v>
      </c>
      <c r="AI339">
        <v>0.93495399999999995</v>
      </c>
      <c r="AJ339">
        <v>5.7000000000000003E-5</v>
      </c>
      <c r="AK339" t="s">
        <v>12</v>
      </c>
      <c r="AL339">
        <v>0</v>
      </c>
      <c r="AM339">
        <v>0</v>
      </c>
    </row>
    <row r="340" spans="1:39" x14ac:dyDescent="0.25">
      <c r="A340" t="s">
        <v>21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40028.026094000001</v>
      </c>
      <c r="I340">
        <v>45574.946519999998</v>
      </c>
      <c r="J340" t="s">
        <v>3</v>
      </c>
      <c r="K340">
        <v>39953.513281</v>
      </c>
      <c r="L340">
        <v>45440.017134000002</v>
      </c>
      <c r="M340" t="s">
        <v>4</v>
      </c>
      <c r="N340">
        <v>254.958192</v>
      </c>
      <c r="O340">
        <v>7.6204219999999996</v>
      </c>
      <c r="P340" t="s">
        <v>5</v>
      </c>
      <c r="Q340">
        <v>490.44492200000002</v>
      </c>
      <c r="R340">
        <v>152.851022</v>
      </c>
      <c r="S340" t="s">
        <v>6</v>
      </c>
      <c r="T340">
        <v>184.99604600000001</v>
      </c>
      <c r="U340">
        <v>5.8710389999999997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6.3916000000000001E-2</v>
      </c>
      <c r="AG340">
        <v>1.4200000000000001E-4</v>
      </c>
      <c r="AH340" t="s">
        <v>11</v>
      </c>
      <c r="AI340">
        <v>0.93554000000000004</v>
      </c>
      <c r="AJ340">
        <v>6.7000000000000002E-5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21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42134.515937999997</v>
      </c>
      <c r="I341">
        <v>46925.601369999997</v>
      </c>
      <c r="J341" t="s">
        <v>3</v>
      </c>
      <c r="K341">
        <v>42056.097734000003</v>
      </c>
      <c r="L341">
        <v>46789.713364000003</v>
      </c>
      <c r="M341" t="s">
        <v>4</v>
      </c>
      <c r="N341">
        <v>268.37054000000001</v>
      </c>
      <c r="O341">
        <v>8.0700710000000004</v>
      </c>
      <c r="P341" t="s">
        <v>5</v>
      </c>
      <c r="Q341">
        <v>517.03840500000001</v>
      </c>
      <c r="R341">
        <v>160.131922</v>
      </c>
      <c r="S341" t="s">
        <v>6</v>
      </c>
      <c r="T341">
        <v>194.697541</v>
      </c>
      <c r="U341">
        <v>6.1310739999999999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6.2862000000000001E-2</v>
      </c>
      <c r="AG341">
        <v>1.3300000000000001E-4</v>
      </c>
      <c r="AH341" t="s">
        <v>11</v>
      </c>
      <c r="AI341">
        <v>0.93554400000000004</v>
      </c>
      <c r="AJ341">
        <v>6.7000000000000002E-5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22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2080.1843260000001</v>
      </c>
      <c r="I342">
        <v>170.97080700000001</v>
      </c>
      <c r="J342" t="s">
        <v>3</v>
      </c>
      <c r="K342">
        <v>2076.273745</v>
      </c>
      <c r="L342">
        <v>170.595856</v>
      </c>
      <c r="M342" t="s">
        <v>4</v>
      </c>
      <c r="N342">
        <v>13.50657</v>
      </c>
      <c r="O342">
        <v>4.6073999999999997E-2</v>
      </c>
      <c r="P342" t="s">
        <v>5</v>
      </c>
      <c r="Q342">
        <v>0</v>
      </c>
      <c r="R342">
        <v>0</v>
      </c>
      <c r="S342" t="s">
        <v>6</v>
      </c>
      <c r="T342">
        <v>9.5294279999999993</v>
      </c>
      <c r="U342">
        <v>5.2463000000000003E-2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8.3427000000000001E-2</v>
      </c>
      <c r="AG342">
        <v>9.2999999999999997E-5</v>
      </c>
      <c r="AH342" t="s">
        <v>11</v>
      </c>
      <c r="AI342">
        <v>0.91115400000000002</v>
      </c>
      <c r="AJ342">
        <v>1.6100000000000001E-4</v>
      </c>
      <c r="AK342" t="s">
        <v>12</v>
      </c>
      <c r="AL342">
        <v>0</v>
      </c>
      <c r="AM342">
        <v>0</v>
      </c>
    </row>
    <row r="343" spans="1:39" x14ac:dyDescent="0.25">
      <c r="A343" t="s">
        <v>22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4165.6759959999999</v>
      </c>
      <c r="I343">
        <v>578.66043200000001</v>
      </c>
      <c r="J343" t="s">
        <v>3</v>
      </c>
      <c r="K343">
        <v>4157.8647659999997</v>
      </c>
      <c r="L343">
        <v>576.64513599999998</v>
      </c>
      <c r="M343" t="s">
        <v>4</v>
      </c>
      <c r="N343">
        <v>26.972042999999999</v>
      </c>
      <c r="O343">
        <v>0.120006</v>
      </c>
      <c r="P343" t="s">
        <v>5</v>
      </c>
      <c r="Q343">
        <v>0</v>
      </c>
      <c r="R343">
        <v>0</v>
      </c>
      <c r="S343" t="s">
        <v>6</v>
      </c>
      <c r="T343">
        <v>19.043391</v>
      </c>
      <c r="U343">
        <v>0.14297199999999999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7.7744999999999995E-2</v>
      </c>
      <c r="AG343">
        <v>1.0399999999999999E-4</v>
      </c>
      <c r="AH343" t="s">
        <v>11</v>
      </c>
      <c r="AI343">
        <v>0.91871400000000003</v>
      </c>
      <c r="AJ343">
        <v>1.84E-4</v>
      </c>
      <c r="AK343" t="s">
        <v>12</v>
      </c>
      <c r="AL343">
        <v>0</v>
      </c>
      <c r="AM343">
        <v>0</v>
      </c>
    </row>
    <row r="344" spans="1:39" x14ac:dyDescent="0.25">
      <c r="A344" t="s">
        <v>22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6249.9143260000001</v>
      </c>
      <c r="I344">
        <v>947.337583</v>
      </c>
      <c r="J344" t="s">
        <v>3</v>
      </c>
      <c r="K344">
        <v>6238.206201</v>
      </c>
      <c r="L344">
        <v>944.59404800000004</v>
      </c>
      <c r="M344" t="s">
        <v>4</v>
      </c>
      <c r="N344">
        <v>40.416699999999999</v>
      </c>
      <c r="O344">
        <v>0.15509899999999999</v>
      </c>
      <c r="P344" t="s">
        <v>5</v>
      </c>
      <c r="Q344">
        <v>0</v>
      </c>
      <c r="R344">
        <v>0</v>
      </c>
      <c r="S344" t="s">
        <v>6</v>
      </c>
      <c r="T344">
        <v>28.561164999999999</v>
      </c>
      <c r="U344">
        <v>0.29272900000000002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7.5992000000000004E-2</v>
      </c>
      <c r="AG344">
        <v>1.16E-4</v>
      </c>
      <c r="AH344" t="s">
        <v>11</v>
      </c>
      <c r="AI344">
        <v>0.92562299999999997</v>
      </c>
      <c r="AJ344">
        <v>1.0900000000000001E-4</v>
      </c>
      <c r="AK344" t="s">
        <v>12</v>
      </c>
      <c r="AL344">
        <v>0</v>
      </c>
      <c r="AM344">
        <v>0</v>
      </c>
    </row>
    <row r="345" spans="1:39" x14ac:dyDescent="0.25">
      <c r="A345" t="s">
        <v>22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8335.917324</v>
      </c>
      <c r="I345">
        <v>1372.3636369999999</v>
      </c>
      <c r="J345" t="s">
        <v>3</v>
      </c>
      <c r="K345">
        <v>8320.2985160000007</v>
      </c>
      <c r="L345">
        <v>1367.5753259999999</v>
      </c>
      <c r="M345" t="s">
        <v>4</v>
      </c>
      <c r="N345">
        <v>53.911622000000001</v>
      </c>
      <c r="O345">
        <v>0.219639</v>
      </c>
      <c r="P345" t="s">
        <v>5</v>
      </c>
      <c r="Q345">
        <v>0</v>
      </c>
      <c r="R345">
        <v>0</v>
      </c>
      <c r="S345" t="s">
        <v>6</v>
      </c>
      <c r="T345">
        <v>38.087336000000001</v>
      </c>
      <c r="U345">
        <v>0.421066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7.5893000000000002E-2</v>
      </c>
      <c r="AG345">
        <v>1.1400000000000001E-4</v>
      </c>
      <c r="AH345" t="s">
        <v>11</v>
      </c>
      <c r="AI345">
        <v>0.92844400000000005</v>
      </c>
      <c r="AJ345">
        <v>6.0999999999999999E-5</v>
      </c>
      <c r="AK345" t="s">
        <v>12</v>
      </c>
      <c r="AL345">
        <v>0</v>
      </c>
      <c r="AM345">
        <v>0</v>
      </c>
    </row>
    <row r="346" spans="1:39" x14ac:dyDescent="0.25">
      <c r="A346" t="s">
        <v>22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10421.60291</v>
      </c>
      <c r="I346">
        <v>1967.0035760000001</v>
      </c>
      <c r="J346" t="s">
        <v>3</v>
      </c>
      <c r="K346">
        <v>10402.062285</v>
      </c>
      <c r="L346">
        <v>1957.331181</v>
      </c>
      <c r="M346" t="s">
        <v>4</v>
      </c>
      <c r="N346">
        <v>67.396596000000002</v>
      </c>
      <c r="O346">
        <v>0.345281</v>
      </c>
      <c r="P346" t="s">
        <v>5</v>
      </c>
      <c r="Q346">
        <v>0</v>
      </c>
      <c r="R346">
        <v>0</v>
      </c>
      <c r="S346" t="s">
        <v>6</v>
      </c>
      <c r="T346">
        <v>47.630009999999999</v>
      </c>
      <c r="U346">
        <v>0.62500599999999995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7.3802999999999994E-2</v>
      </c>
      <c r="AG346">
        <v>1.4200000000000001E-4</v>
      </c>
      <c r="AH346" t="s">
        <v>11</v>
      </c>
      <c r="AI346">
        <v>0.92998199999999998</v>
      </c>
      <c r="AJ346">
        <v>2.5999999999999998E-5</v>
      </c>
      <c r="AK346" t="s">
        <v>12</v>
      </c>
      <c r="AL346">
        <v>0</v>
      </c>
      <c r="AM346">
        <v>0</v>
      </c>
    </row>
    <row r="347" spans="1:39" x14ac:dyDescent="0.25">
      <c r="A347" t="s">
        <v>22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12507.013164</v>
      </c>
      <c r="I347">
        <v>2542.1783519999999</v>
      </c>
      <c r="J347" t="s">
        <v>3</v>
      </c>
      <c r="K347">
        <v>12483.573887</v>
      </c>
      <c r="L347">
        <v>2530.4824880000001</v>
      </c>
      <c r="M347" t="s">
        <v>4</v>
      </c>
      <c r="N347">
        <v>80.899163999999999</v>
      </c>
      <c r="O347">
        <v>0.46383400000000002</v>
      </c>
      <c r="P347" t="s">
        <v>5</v>
      </c>
      <c r="Q347">
        <v>0</v>
      </c>
      <c r="R347">
        <v>0</v>
      </c>
      <c r="S347" t="s">
        <v>6</v>
      </c>
      <c r="T347">
        <v>57.147646999999999</v>
      </c>
      <c r="U347">
        <v>0.80511999999999995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7.3118000000000002E-2</v>
      </c>
      <c r="AG347">
        <v>1.3799999999999999E-4</v>
      </c>
      <c r="AH347" t="s">
        <v>11</v>
      </c>
      <c r="AI347">
        <v>0.93020899999999995</v>
      </c>
      <c r="AJ347">
        <v>2.5000000000000001E-5</v>
      </c>
      <c r="AK347" t="s">
        <v>12</v>
      </c>
      <c r="AL347">
        <v>0</v>
      </c>
      <c r="AM347">
        <v>0</v>
      </c>
    </row>
    <row r="348" spans="1:39" x14ac:dyDescent="0.25">
      <c r="A348" t="s">
        <v>22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14592.524042999999</v>
      </c>
      <c r="I348">
        <v>3388.7348139999999</v>
      </c>
      <c r="J348" t="s">
        <v>3</v>
      </c>
      <c r="K348">
        <v>14565.174336</v>
      </c>
      <c r="L348">
        <v>3374.1523419999999</v>
      </c>
      <c r="M348" t="s">
        <v>4</v>
      </c>
      <c r="N348">
        <v>94.397713999999993</v>
      </c>
      <c r="O348">
        <v>0.60985100000000003</v>
      </c>
      <c r="P348" t="s">
        <v>5</v>
      </c>
      <c r="Q348">
        <v>0</v>
      </c>
      <c r="R348">
        <v>0</v>
      </c>
      <c r="S348" t="s">
        <v>6</v>
      </c>
      <c r="T348">
        <v>66.667454000000006</v>
      </c>
      <c r="U348">
        <v>1.0815570000000001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7.2623999999999994E-2</v>
      </c>
      <c r="AG348">
        <v>1.37E-4</v>
      </c>
      <c r="AH348" t="s">
        <v>11</v>
      </c>
      <c r="AI348">
        <v>0.93213100000000004</v>
      </c>
      <c r="AJ348">
        <v>3.4E-5</v>
      </c>
      <c r="AK348" t="s">
        <v>12</v>
      </c>
      <c r="AL348">
        <v>0</v>
      </c>
      <c r="AM348">
        <v>0</v>
      </c>
    </row>
    <row r="349" spans="1:39" x14ac:dyDescent="0.25">
      <c r="A349" t="s">
        <v>22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16678.011758000001</v>
      </c>
      <c r="I349">
        <v>4394.1724629999999</v>
      </c>
      <c r="J349" t="s">
        <v>3</v>
      </c>
      <c r="K349">
        <v>16646.75793</v>
      </c>
      <c r="L349">
        <v>4376.7658190000002</v>
      </c>
      <c r="M349" t="s">
        <v>4</v>
      </c>
      <c r="N349">
        <v>107.85901699999999</v>
      </c>
      <c r="O349">
        <v>0.77472700000000005</v>
      </c>
      <c r="P349" t="s">
        <v>5</v>
      </c>
      <c r="Q349">
        <v>0</v>
      </c>
      <c r="R349">
        <v>0</v>
      </c>
      <c r="S349" t="s">
        <v>6</v>
      </c>
      <c r="T349">
        <v>76.184515000000005</v>
      </c>
      <c r="U349">
        <v>1.3564080000000001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7.1759000000000003E-2</v>
      </c>
      <c r="AG349">
        <v>1.4100000000000001E-4</v>
      </c>
      <c r="AH349" t="s">
        <v>11</v>
      </c>
      <c r="AI349">
        <v>0.932222</v>
      </c>
      <c r="AJ349">
        <v>3.4E-5</v>
      </c>
      <c r="AK349" t="s">
        <v>12</v>
      </c>
      <c r="AL349">
        <v>0</v>
      </c>
      <c r="AM349">
        <v>0</v>
      </c>
    </row>
    <row r="350" spans="1:39" x14ac:dyDescent="0.25">
      <c r="A350" t="s">
        <v>22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18762.814727000001</v>
      </c>
      <c r="I350">
        <v>5084.7857249999997</v>
      </c>
      <c r="J350" t="s">
        <v>3</v>
      </c>
      <c r="K350">
        <v>18727.66707</v>
      </c>
      <c r="L350">
        <v>5066.4468850000003</v>
      </c>
      <c r="M350" t="s">
        <v>4</v>
      </c>
      <c r="N350">
        <v>121.31922400000001</v>
      </c>
      <c r="O350">
        <v>0.84946699999999997</v>
      </c>
      <c r="P350" t="s">
        <v>5</v>
      </c>
      <c r="Q350">
        <v>0</v>
      </c>
      <c r="R350">
        <v>0</v>
      </c>
      <c r="S350" t="s">
        <v>6</v>
      </c>
      <c r="T350">
        <v>85.706264000000004</v>
      </c>
      <c r="U350">
        <v>1.5921380000000001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7.1429999999999993E-2</v>
      </c>
      <c r="AG350">
        <v>1.3799999999999999E-4</v>
      </c>
      <c r="AH350" t="s">
        <v>11</v>
      </c>
      <c r="AI350">
        <v>0.93247500000000005</v>
      </c>
      <c r="AJ350">
        <v>3.0000000000000001E-5</v>
      </c>
      <c r="AK350" t="s">
        <v>12</v>
      </c>
      <c r="AL350">
        <v>0</v>
      </c>
      <c r="AM350">
        <v>0</v>
      </c>
    </row>
    <row r="351" spans="1:39" x14ac:dyDescent="0.25">
      <c r="A351" t="s">
        <v>22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20848.913046999998</v>
      </c>
      <c r="I351">
        <v>5820.8124109999999</v>
      </c>
      <c r="J351" t="s">
        <v>3</v>
      </c>
      <c r="K351">
        <v>20809.856133000001</v>
      </c>
      <c r="L351">
        <v>5799.4639209999996</v>
      </c>
      <c r="M351" t="s">
        <v>4</v>
      </c>
      <c r="N351">
        <v>134.81644</v>
      </c>
      <c r="O351">
        <v>0.94524600000000003</v>
      </c>
      <c r="P351" t="s">
        <v>5</v>
      </c>
      <c r="Q351">
        <v>0</v>
      </c>
      <c r="R351">
        <v>0</v>
      </c>
      <c r="S351" t="s">
        <v>6</v>
      </c>
      <c r="T351">
        <v>95.233508</v>
      </c>
      <c r="U351">
        <v>1.7759959999999999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6.9790000000000005E-2</v>
      </c>
      <c r="AG351">
        <v>1.35E-4</v>
      </c>
      <c r="AH351" t="s">
        <v>11</v>
      </c>
      <c r="AI351">
        <v>0.93253399999999997</v>
      </c>
      <c r="AJ351">
        <v>3.0000000000000001E-5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22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22932.959766</v>
      </c>
      <c r="I352">
        <v>6623.9413020000002</v>
      </c>
      <c r="J352" t="s">
        <v>3</v>
      </c>
      <c r="K352">
        <v>22890.010936999999</v>
      </c>
      <c r="L352">
        <v>6600.3775910000004</v>
      </c>
      <c r="M352" t="s">
        <v>4</v>
      </c>
      <c r="N352">
        <v>148.28299999999999</v>
      </c>
      <c r="O352">
        <v>1.0576719999999999</v>
      </c>
      <c r="P352" t="s">
        <v>5</v>
      </c>
      <c r="Q352">
        <v>0</v>
      </c>
      <c r="R352">
        <v>0</v>
      </c>
      <c r="S352" t="s">
        <v>6</v>
      </c>
      <c r="T352">
        <v>104.737593</v>
      </c>
      <c r="U352">
        <v>2.022815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6.9020999999999999E-2</v>
      </c>
      <c r="AG352">
        <v>1.3899999999999999E-4</v>
      </c>
      <c r="AH352" t="s">
        <v>11</v>
      </c>
      <c r="AI352">
        <v>0.93269599999999997</v>
      </c>
      <c r="AJ352">
        <v>2.9E-5</v>
      </c>
      <c r="AK352" t="s">
        <v>12</v>
      </c>
      <c r="AL352">
        <v>0</v>
      </c>
      <c r="AM352">
        <v>0</v>
      </c>
    </row>
    <row r="353" spans="1:39" x14ac:dyDescent="0.25">
      <c r="A353" t="s">
        <v>22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25016.668828000002</v>
      </c>
      <c r="I353">
        <v>7714.0240100000001</v>
      </c>
      <c r="J353" t="s">
        <v>3</v>
      </c>
      <c r="K353">
        <v>24969.821680000001</v>
      </c>
      <c r="L353">
        <v>7687.6232840000002</v>
      </c>
      <c r="M353" t="s">
        <v>4</v>
      </c>
      <c r="N353">
        <v>161.755323</v>
      </c>
      <c r="O353">
        <v>1.111472</v>
      </c>
      <c r="P353" t="s">
        <v>5</v>
      </c>
      <c r="Q353">
        <v>0</v>
      </c>
      <c r="R353">
        <v>0</v>
      </c>
      <c r="S353" t="s">
        <v>6</v>
      </c>
      <c r="T353">
        <v>114.238494</v>
      </c>
      <c r="U353">
        <v>2.2761640000000001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6.8386000000000002E-2</v>
      </c>
      <c r="AG353">
        <v>1.3899999999999999E-4</v>
      </c>
      <c r="AH353" t="s">
        <v>11</v>
      </c>
      <c r="AI353">
        <v>0.93271000000000004</v>
      </c>
      <c r="AJ353">
        <v>2.9E-5</v>
      </c>
      <c r="AK353" t="s">
        <v>12</v>
      </c>
      <c r="AL353">
        <v>0</v>
      </c>
      <c r="AM353">
        <v>0</v>
      </c>
    </row>
    <row r="354" spans="1:39" x14ac:dyDescent="0.25">
      <c r="A354" t="s">
        <v>22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27102.460116999999</v>
      </c>
      <c r="I354">
        <v>8631.6582359999993</v>
      </c>
      <c r="J354" t="s">
        <v>3</v>
      </c>
      <c r="K354">
        <v>27051.698164000001</v>
      </c>
      <c r="L354">
        <v>8602.2349300000005</v>
      </c>
      <c r="M354" t="s">
        <v>4</v>
      </c>
      <c r="N354">
        <v>175.24303900000001</v>
      </c>
      <c r="O354">
        <v>1.2126790000000001</v>
      </c>
      <c r="P354" t="s">
        <v>5</v>
      </c>
      <c r="Q354">
        <v>0</v>
      </c>
      <c r="R354">
        <v>0</v>
      </c>
      <c r="S354" t="s">
        <v>6</v>
      </c>
      <c r="T354">
        <v>123.75511299999999</v>
      </c>
      <c r="U354">
        <v>2.5412020000000002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6.6569000000000003E-2</v>
      </c>
      <c r="AG354">
        <v>1.26E-4</v>
      </c>
      <c r="AH354" t="s">
        <v>11</v>
      </c>
      <c r="AI354">
        <v>0.93273700000000004</v>
      </c>
      <c r="AJ354">
        <v>2.9E-5</v>
      </c>
      <c r="AK354" t="s">
        <v>12</v>
      </c>
      <c r="AL354">
        <v>0</v>
      </c>
      <c r="AM354">
        <v>0</v>
      </c>
    </row>
    <row r="355" spans="1:39" x14ac:dyDescent="0.25">
      <c r="A355" t="s">
        <v>22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29187.271797000001</v>
      </c>
      <c r="I355">
        <v>9938.7144410000001</v>
      </c>
      <c r="J355" t="s">
        <v>3</v>
      </c>
      <c r="K355">
        <v>29132.606328000002</v>
      </c>
      <c r="L355">
        <v>9906.8312669999996</v>
      </c>
      <c r="M355" t="s">
        <v>4</v>
      </c>
      <c r="N355">
        <v>188.720429</v>
      </c>
      <c r="O355">
        <v>1.303704</v>
      </c>
      <c r="P355" t="s">
        <v>5</v>
      </c>
      <c r="Q355">
        <v>0</v>
      </c>
      <c r="R355">
        <v>0</v>
      </c>
      <c r="S355" t="s">
        <v>6</v>
      </c>
      <c r="T355">
        <v>133.25353000000001</v>
      </c>
      <c r="U355">
        <v>2.8706309999999999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6.5858E-2</v>
      </c>
      <c r="AG355">
        <v>1.21E-4</v>
      </c>
      <c r="AH355" t="s">
        <v>11</v>
      </c>
      <c r="AI355">
        <v>0.93279000000000001</v>
      </c>
      <c r="AJ355">
        <v>2.9E-5</v>
      </c>
      <c r="AK355" t="s">
        <v>12</v>
      </c>
      <c r="AL355">
        <v>0</v>
      </c>
      <c r="AM355">
        <v>0</v>
      </c>
    </row>
    <row r="356" spans="1:39" x14ac:dyDescent="0.25">
      <c r="A356" t="s">
        <v>22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31273.109766000001</v>
      </c>
      <c r="I356">
        <v>11581.507846</v>
      </c>
      <c r="J356" t="s">
        <v>3</v>
      </c>
      <c r="K356">
        <v>31214.533164</v>
      </c>
      <c r="L356">
        <v>11546.750028</v>
      </c>
      <c r="M356" t="s">
        <v>4</v>
      </c>
      <c r="N356">
        <v>202.18992900000001</v>
      </c>
      <c r="O356">
        <v>1.48064</v>
      </c>
      <c r="P356" t="s">
        <v>5</v>
      </c>
      <c r="Q356">
        <v>0</v>
      </c>
      <c r="R356">
        <v>0</v>
      </c>
      <c r="S356" t="s">
        <v>6</v>
      </c>
      <c r="T356">
        <v>142.75374400000001</v>
      </c>
      <c r="U356">
        <v>3.3464659999999999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6.5838999999999995E-2</v>
      </c>
      <c r="AG356">
        <v>1.21E-4</v>
      </c>
      <c r="AH356" t="s">
        <v>11</v>
      </c>
      <c r="AI356">
        <v>0.93287299999999995</v>
      </c>
      <c r="AJ356">
        <v>2.8E-5</v>
      </c>
      <c r="AK356" t="s">
        <v>12</v>
      </c>
      <c r="AL356">
        <v>0</v>
      </c>
      <c r="AM356">
        <v>0</v>
      </c>
    </row>
    <row r="357" spans="1:39" x14ac:dyDescent="0.25">
      <c r="A357" t="s">
        <v>22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33358.339921999999</v>
      </c>
      <c r="I357">
        <v>13471.049462999999</v>
      </c>
      <c r="J357" t="s">
        <v>3</v>
      </c>
      <c r="K357">
        <v>33295.861796999998</v>
      </c>
      <c r="L357">
        <v>13432.083823000001</v>
      </c>
      <c r="M357" t="s">
        <v>4</v>
      </c>
      <c r="N357">
        <v>215.67353600000001</v>
      </c>
      <c r="O357">
        <v>1.709362</v>
      </c>
      <c r="P357" t="s">
        <v>5</v>
      </c>
      <c r="Q357">
        <v>0</v>
      </c>
      <c r="R357">
        <v>0</v>
      </c>
      <c r="S357" t="s">
        <v>6</v>
      </c>
      <c r="T357">
        <v>152.26179300000001</v>
      </c>
      <c r="U357">
        <v>3.8105120000000001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6.4665E-2</v>
      </c>
      <c r="AG357">
        <v>1.1E-4</v>
      </c>
      <c r="AH357" t="s">
        <v>11</v>
      </c>
      <c r="AI357">
        <v>0.93287799999999999</v>
      </c>
      <c r="AJ357">
        <v>2.8E-5</v>
      </c>
      <c r="AK357" t="s">
        <v>12</v>
      </c>
      <c r="AL357">
        <v>0</v>
      </c>
      <c r="AM357">
        <v>0</v>
      </c>
    </row>
    <row r="358" spans="1:39" x14ac:dyDescent="0.25">
      <c r="A358" t="s">
        <v>22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35443.292890999997</v>
      </c>
      <c r="I358">
        <v>14630.96226</v>
      </c>
      <c r="J358" t="s">
        <v>3</v>
      </c>
      <c r="K358">
        <v>35376.911405999999</v>
      </c>
      <c r="L358">
        <v>14589.436554</v>
      </c>
      <c r="M358" t="s">
        <v>4</v>
      </c>
      <c r="N358">
        <v>229.14245</v>
      </c>
      <c r="O358">
        <v>1.9270830000000001</v>
      </c>
      <c r="P358" t="s">
        <v>5</v>
      </c>
      <c r="Q358">
        <v>0</v>
      </c>
      <c r="R358">
        <v>0</v>
      </c>
      <c r="S358" t="s">
        <v>6</v>
      </c>
      <c r="T358">
        <v>161.76001099999999</v>
      </c>
      <c r="U358">
        <v>4.2663390000000003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6.3781000000000004E-2</v>
      </c>
      <c r="AG358">
        <v>9.7999999999999997E-5</v>
      </c>
      <c r="AH358" t="s">
        <v>11</v>
      </c>
      <c r="AI358">
        <v>0.93294200000000005</v>
      </c>
      <c r="AJ358">
        <v>2.8E-5</v>
      </c>
      <c r="AK358" t="s">
        <v>12</v>
      </c>
      <c r="AL358">
        <v>0</v>
      </c>
      <c r="AM358">
        <v>0</v>
      </c>
    </row>
    <row r="359" spans="1:39" x14ac:dyDescent="0.25">
      <c r="A359" t="s">
        <v>22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37529.041953</v>
      </c>
      <c r="I359">
        <v>16220.283106000001</v>
      </c>
      <c r="J359" t="s">
        <v>3</v>
      </c>
      <c r="K359">
        <v>37458.760625000003</v>
      </c>
      <c r="L359">
        <v>16175.123967</v>
      </c>
      <c r="M359" t="s">
        <v>4</v>
      </c>
      <c r="N359">
        <v>242.601584</v>
      </c>
      <c r="O359">
        <v>2.0924990000000001</v>
      </c>
      <c r="P359" t="s">
        <v>5</v>
      </c>
      <c r="Q359">
        <v>0</v>
      </c>
      <c r="R359">
        <v>0</v>
      </c>
      <c r="S359" t="s">
        <v>6</v>
      </c>
      <c r="T359">
        <v>171.24626599999999</v>
      </c>
      <c r="U359">
        <v>4.6551809999999998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6.3238000000000003E-2</v>
      </c>
      <c r="AG359">
        <v>9.2E-5</v>
      </c>
      <c r="AH359" t="s">
        <v>11</v>
      </c>
      <c r="AI359">
        <v>0.93294299999999997</v>
      </c>
      <c r="AJ359">
        <v>2.8E-5</v>
      </c>
      <c r="AK359" t="s">
        <v>12</v>
      </c>
      <c r="AL359">
        <v>0</v>
      </c>
      <c r="AM359">
        <v>0</v>
      </c>
    </row>
    <row r="360" spans="1:39" x14ac:dyDescent="0.25">
      <c r="A360" t="s">
        <v>22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39617.123593999997</v>
      </c>
      <c r="I360">
        <v>18423.197238000001</v>
      </c>
      <c r="J360" t="s">
        <v>3</v>
      </c>
      <c r="K360">
        <v>39542.942265999998</v>
      </c>
      <c r="L360">
        <v>18374.315192999999</v>
      </c>
      <c r="M360" t="s">
        <v>4</v>
      </c>
      <c r="N360">
        <v>256.083978</v>
      </c>
      <c r="O360">
        <v>2.3866010000000002</v>
      </c>
      <c r="P360" t="s">
        <v>5</v>
      </c>
      <c r="Q360">
        <v>0</v>
      </c>
      <c r="R360">
        <v>0</v>
      </c>
      <c r="S360" t="s">
        <v>6</v>
      </c>
      <c r="T360">
        <v>180.77847</v>
      </c>
      <c r="U360">
        <v>5.221857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6.2784999999999994E-2</v>
      </c>
      <c r="AG360">
        <v>1.1E-4</v>
      </c>
      <c r="AH360" t="s">
        <v>11</v>
      </c>
      <c r="AI360">
        <v>0.93356099999999997</v>
      </c>
      <c r="AJ360">
        <v>4.1999999999999998E-5</v>
      </c>
      <c r="AK360" t="s">
        <v>12</v>
      </c>
      <c r="AL360">
        <v>0</v>
      </c>
      <c r="AM360">
        <v>0</v>
      </c>
    </row>
    <row r="361" spans="1:39" x14ac:dyDescent="0.25">
      <c r="A361" t="s">
        <v>22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41705.389608999998</v>
      </c>
      <c r="I361">
        <v>21198.922503999998</v>
      </c>
      <c r="J361" t="s">
        <v>3</v>
      </c>
      <c r="K361">
        <v>41627.317265999998</v>
      </c>
      <c r="L361">
        <v>21144.419994</v>
      </c>
      <c r="M361" t="s">
        <v>4</v>
      </c>
      <c r="N361">
        <v>269.59231699999998</v>
      </c>
      <c r="O361">
        <v>2.8189120000000001</v>
      </c>
      <c r="P361" t="s">
        <v>5</v>
      </c>
      <c r="Q361">
        <v>0</v>
      </c>
      <c r="R361">
        <v>0</v>
      </c>
      <c r="S361" t="s">
        <v>6</v>
      </c>
      <c r="T361">
        <v>190.31948299999999</v>
      </c>
      <c r="U361">
        <v>5.9965809999999999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6.2784000000000006E-2</v>
      </c>
      <c r="AG361">
        <v>1.1E-4</v>
      </c>
      <c r="AH361" t="s">
        <v>11</v>
      </c>
      <c r="AI361">
        <v>0.93357100000000004</v>
      </c>
      <c r="AJ361">
        <v>4.1E-5</v>
      </c>
      <c r="AK361" t="s">
        <v>12</v>
      </c>
      <c r="AL361">
        <v>0</v>
      </c>
      <c r="AM361">
        <v>0</v>
      </c>
    </row>
    <row r="362" spans="1:39" x14ac:dyDescent="0.25">
      <c r="A362" t="s">
        <v>23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89.140437000000006</v>
      </c>
      <c r="I362">
        <v>1.1036550000000001</v>
      </c>
      <c r="J362" t="s">
        <v>3</v>
      </c>
      <c r="K362">
        <v>87.406054999999995</v>
      </c>
      <c r="L362">
        <v>1.0898429999999999</v>
      </c>
      <c r="M362" t="s">
        <v>4</v>
      </c>
      <c r="N362">
        <v>4.2001980000000003</v>
      </c>
      <c r="O362">
        <v>6.2690000000000003E-3</v>
      </c>
      <c r="P362" t="s">
        <v>5</v>
      </c>
      <c r="Q362">
        <v>7.5449549999999999</v>
      </c>
      <c r="R362">
        <v>3.3924000000000003E-2</v>
      </c>
      <c r="S362" t="s">
        <v>6</v>
      </c>
      <c r="T362">
        <v>2.1081020000000001</v>
      </c>
      <c r="U362">
        <v>6.5600000000000001E-4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8.4232000000000001E-2</v>
      </c>
      <c r="AG362">
        <v>4.6999999999999997E-5</v>
      </c>
      <c r="AH362" t="s">
        <v>11</v>
      </c>
      <c r="AI362">
        <v>0.91430900000000004</v>
      </c>
      <c r="AJ362">
        <v>1.75E-4</v>
      </c>
      <c r="AK362" t="s">
        <v>12</v>
      </c>
      <c r="AL362">
        <v>0</v>
      </c>
      <c r="AM362">
        <v>0</v>
      </c>
    </row>
    <row r="363" spans="1:39" x14ac:dyDescent="0.25">
      <c r="A363" t="s">
        <v>23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178.61353099999999</v>
      </c>
      <c r="I363">
        <v>5.3729649999999998</v>
      </c>
      <c r="J363" t="s">
        <v>3</v>
      </c>
      <c r="K363">
        <v>175.12786600000001</v>
      </c>
      <c r="L363">
        <v>5.2657910000000001</v>
      </c>
      <c r="M363" t="s">
        <v>4</v>
      </c>
      <c r="N363">
        <v>8.4202239999999993</v>
      </c>
      <c r="O363">
        <v>5.4398000000000002E-2</v>
      </c>
      <c r="P363" t="s">
        <v>5</v>
      </c>
      <c r="Q363">
        <v>15.069749</v>
      </c>
      <c r="R363">
        <v>0.188638</v>
      </c>
      <c r="S363" t="s">
        <v>6</v>
      </c>
      <c r="T363">
        <v>4.2317130000000001</v>
      </c>
      <c r="U363">
        <v>1.3261E-2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8.0255999999999994E-2</v>
      </c>
      <c r="AG363">
        <v>6.8999999999999997E-5</v>
      </c>
      <c r="AH363" t="s">
        <v>11</v>
      </c>
      <c r="AI363">
        <v>0.92121299999999995</v>
      </c>
      <c r="AJ363">
        <v>1.3300000000000001E-4</v>
      </c>
      <c r="AK363" t="s">
        <v>12</v>
      </c>
      <c r="AL363">
        <v>0</v>
      </c>
      <c r="AM363">
        <v>0</v>
      </c>
    </row>
    <row r="364" spans="1:39" x14ac:dyDescent="0.25">
      <c r="A364" t="s">
        <v>23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267.926378</v>
      </c>
      <c r="I364">
        <v>9.4834200000000006</v>
      </c>
      <c r="J364" t="s">
        <v>3</v>
      </c>
      <c r="K364">
        <v>262.697947</v>
      </c>
      <c r="L364">
        <v>9.3201789999999995</v>
      </c>
      <c r="M364" t="s">
        <v>4</v>
      </c>
      <c r="N364">
        <v>12.610815000000001</v>
      </c>
      <c r="O364">
        <v>6.8342E-2</v>
      </c>
      <c r="P364" t="s">
        <v>5</v>
      </c>
      <c r="Q364">
        <v>22.574175</v>
      </c>
      <c r="R364">
        <v>0.34661599999999998</v>
      </c>
      <c r="S364" t="s">
        <v>6</v>
      </c>
      <c r="T364">
        <v>6.3411099999999996</v>
      </c>
      <c r="U364">
        <v>1.5635E-2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7.8849000000000002E-2</v>
      </c>
      <c r="AG364">
        <v>8.5000000000000006E-5</v>
      </c>
      <c r="AH364" t="s">
        <v>11</v>
      </c>
      <c r="AI364">
        <v>0.92727999999999999</v>
      </c>
      <c r="AJ364">
        <v>6.9999999999999994E-5</v>
      </c>
      <c r="AK364" t="s">
        <v>12</v>
      </c>
      <c r="AL364">
        <v>0</v>
      </c>
      <c r="AM364">
        <v>0</v>
      </c>
    </row>
    <row r="365" spans="1:39" x14ac:dyDescent="0.25">
      <c r="A365" t="s">
        <v>23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357.27893399999999</v>
      </c>
      <c r="I365">
        <v>16.791923000000001</v>
      </c>
      <c r="J365" t="s">
        <v>3</v>
      </c>
      <c r="K365">
        <v>350.304014</v>
      </c>
      <c r="L365">
        <v>16.505244999999999</v>
      </c>
      <c r="M365" t="s">
        <v>4</v>
      </c>
      <c r="N365">
        <v>16.819538999999999</v>
      </c>
      <c r="O365">
        <v>0.101783</v>
      </c>
      <c r="P365" t="s">
        <v>5</v>
      </c>
      <c r="Q365">
        <v>30.078992</v>
      </c>
      <c r="R365">
        <v>0.50706700000000005</v>
      </c>
      <c r="S365" t="s">
        <v>6</v>
      </c>
      <c r="T365">
        <v>8.4583560000000002</v>
      </c>
      <c r="U365">
        <v>1.7551000000000001E-2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7.6908000000000004E-2</v>
      </c>
      <c r="AG365">
        <v>1.07E-4</v>
      </c>
      <c r="AH365" t="s">
        <v>11</v>
      </c>
      <c r="AI365">
        <v>0.92947500000000005</v>
      </c>
      <c r="AJ365">
        <v>3.8999999999999999E-5</v>
      </c>
      <c r="AK365" t="s">
        <v>12</v>
      </c>
      <c r="AL365">
        <v>0</v>
      </c>
      <c r="AM365">
        <v>0</v>
      </c>
    </row>
    <row r="366" spans="1:39" x14ac:dyDescent="0.25">
      <c r="A366" t="s">
        <v>23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446.63010200000002</v>
      </c>
      <c r="I366">
        <v>32.548588000000002</v>
      </c>
      <c r="J366" t="s">
        <v>3</v>
      </c>
      <c r="K366">
        <v>437.912825</v>
      </c>
      <c r="L366">
        <v>31.785183</v>
      </c>
      <c r="M366" t="s">
        <v>4</v>
      </c>
      <c r="N366">
        <v>21.007425000000001</v>
      </c>
      <c r="O366">
        <v>0.14229700000000001</v>
      </c>
      <c r="P366" t="s">
        <v>5</v>
      </c>
      <c r="Q366">
        <v>37.571033</v>
      </c>
      <c r="R366">
        <v>0.77939099999999994</v>
      </c>
      <c r="S366" t="s">
        <v>6</v>
      </c>
      <c r="T366">
        <v>10.591623999999999</v>
      </c>
      <c r="U366">
        <v>2.7165999999999999E-2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7.5755000000000003E-2</v>
      </c>
      <c r="AG366">
        <v>1.16E-4</v>
      </c>
      <c r="AH366" t="s">
        <v>11</v>
      </c>
      <c r="AI366">
        <v>0.93020099999999994</v>
      </c>
      <c r="AJ366">
        <v>3.0000000000000001E-5</v>
      </c>
      <c r="AK366" t="s">
        <v>12</v>
      </c>
      <c r="AL366">
        <v>0</v>
      </c>
      <c r="AM366">
        <v>0</v>
      </c>
    </row>
    <row r="367" spans="1:39" x14ac:dyDescent="0.25">
      <c r="A367" t="s">
        <v>23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535.87368000000004</v>
      </c>
      <c r="I367">
        <v>41.048209999999997</v>
      </c>
      <c r="J367" t="s">
        <v>3</v>
      </c>
      <c r="K367">
        <v>525.41411900000003</v>
      </c>
      <c r="L367">
        <v>40.100082</v>
      </c>
      <c r="M367" t="s">
        <v>4</v>
      </c>
      <c r="N367">
        <v>25.191089000000002</v>
      </c>
      <c r="O367">
        <v>0.163244</v>
      </c>
      <c r="P367" t="s">
        <v>5</v>
      </c>
      <c r="Q367">
        <v>45.022392000000004</v>
      </c>
      <c r="R367">
        <v>0.97755499999999995</v>
      </c>
      <c r="S367" t="s">
        <v>6</v>
      </c>
      <c r="T367">
        <v>12.706495</v>
      </c>
      <c r="U367">
        <v>3.1164000000000001E-2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7.4047000000000002E-2</v>
      </c>
      <c r="AG367">
        <v>1.25E-4</v>
      </c>
      <c r="AH367" t="s">
        <v>11</v>
      </c>
      <c r="AI367">
        <v>0.93082399999999998</v>
      </c>
      <c r="AJ367">
        <v>2.1999999999999999E-5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23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625.10489399999994</v>
      </c>
      <c r="I368">
        <v>49.206510000000002</v>
      </c>
      <c r="J368" t="s">
        <v>3</v>
      </c>
      <c r="K368">
        <v>612.89916000000005</v>
      </c>
      <c r="L368">
        <v>47.976694000000002</v>
      </c>
      <c r="M368" t="s">
        <v>4</v>
      </c>
      <c r="N368">
        <v>29.381913999999998</v>
      </c>
      <c r="O368">
        <v>0.180897</v>
      </c>
      <c r="P368" t="s">
        <v>5</v>
      </c>
      <c r="Q368">
        <v>52.478647000000002</v>
      </c>
      <c r="R368">
        <v>1.161097</v>
      </c>
      <c r="S368" t="s">
        <v>6</v>
      </c>
      <c r="T368">
        <v>14.821239</v>
      </c>
      <c r="U368">
        <v>3.6672999999999997E-2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7.2746000000000005E-2</v>
      </c>
      <c r="AG368">
        <v>1.37E-4</v>
      </c>
      <c r="AH368" t="s">
        <v>11</v>
      </c>
      <c r="AI368">
        <v>0.93189299999999997</v>
      </c>
      <c r="AJ368">
        <v>3.1000000000000001E-5</v>
      </c>
      <c r="AK368" t="s">
        <v>12</v>
      </c>
      <c r="AL368">
        <v>0</v>
      </c>
      <c r="AM368">
        <v>0</v>
      </c>
    </row>
    <row r="369" spans="1:39" x14ac:dyDescent="0.25">
      <c r="A369" t="s">
        <v>23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714.32575299999996</v>
      </c>
      <c r="I369">
        <v>58.644199</v>
      </c>
      <c r="J369" t="s">
        <v>3</v>
      </c>
      <c r="K369">
        <v>700.36417100000006</v>
      </c>
      <c r="L369">
        <v>57.203899999999997</v>
      </c>
      <c r="M369" t="s">
        <v>4</v>
      </c>
      <c r="N369">
        <v>33.602553</v>
      </c>
      <c r="O369">
        <v>0.21077199999999999</v>
      </c>
      <c r="P369" t="s">
        <v>5</v>
      </c>
      <c r="Q369">
        <v>59.953923000000003</v>
      </c>
      <c r="R369">
        <v>1.450088</v>
      </c>
      <c r="S369" t="s">
        <v>6</v>
      </c>
      <c r="T369">
        <v>16.934100999999998</v>
      </c>
      <c r="U369">
        <v>3.7878000000000002E-2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7.2154999999999997E-2</v>
      </c>
      <c r="AG369">
        <v>1.3999999999999999E-4</v>
      </c>
      <c r="AH369" t="s">
        <v>11</v>
      </c>
      <c r="AI369">
        <v>0.93223599999999995</v>
      </c>
      <c r="AJ369">
        <v>3.1999999999999999E-5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23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803.72767699999997</v>
      </c>
      <c r="I370">
        <v>64.286086999999995</v>
      </c>
      <c r="J370" t="s">
        <v>3</v>
      </c>
      <c r="K370">
        <v>788.02970200000004</v>
      </c>
      <c r="L370">
        <v>62.710940999999998</v>
      </c>
      <c r="M370" t="s">
        <v>4</v>
      </c>
      <c r="N370">
        <v>37.792698999999999</v>
      </c>
      <c r="O370">
        <v>0.226239</v>
      </c>
      <c r="P370" t="s">
        <v>5</v>
      </c>
      <c r="Q370">
        <v>67.428178000000003</v>
      </c>
      <c r="R370">
        <v>1.706796</v>
      </c>
      <c r="S370" t="s">
        <v>6</v>
      </c>
      <c r="T370">
        <v>19.037901999999999</v>
      </c>
      <c r="U370">
        <v>3.993E-2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6.9294999999999995E-2</v>
      </c>
      <c r="AG370">
        <v>1.3300000000000001E-4</v>
      </c>
      <c r="AH370" t="s">
        <v>11</v>
      </c>
      <c r="AI370">
        <v>0.93237199999999998</v>
      </c>
      <c r="AJ370">
        <v>3.1999999999999999E-5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23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892.93004900000005</v>
      </c>
      <c r="I371">
        <v>87.925838999999996</v>
      </c>
      <c r="J371" t="s">
        <v>3</v>
      </c>
      <c r="K371">
        <v>875.48626000000002</v>
      </c>
      <c r="L371">
        <v>85.729793000000001</v>
      </c>
      <c r="M371" t="s">
        <v>4</v>
      </c>
      <c r="N371">
        <v>41.986139000000001</v>
      </c>
      <c r="O371">
        <v>0.293603</v>
      </c>
      <c r="P371" t="s">
        <v>5</v>
      </c>
      <c r="Q371">
        <v>74.964457999999993</v>
      </c>
      <c r="R371">
        <v>2.2718959999999999</v>
      </c>
      <c r="S371" t="s">
        <v>6</v>
      </c>
      <c r="T371">
        <v>21.151043000000001</v>
      </c>
      <c r="U371">
        <v>4.9058999999999998E-2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6.7871000000000001E-2</v>
      </c>
      <c r="AG371">
        <v>1.25E-4</v>
      </c>
      <c r="AH371" t="s">
        <v>11</v>
      </c>
      <c r="AI371">
        <v>0.93347000000000002</v>
      </c>
      <c r="AJ371">
        <v>5.3000000000000001E-5</v>
      </c>
      <c r="AK371" t="s">
        <v>12</v>
      </c>
      <c r="AL371">
        <v>0</v>
      </c>
      <c r="AM371">
        <v>0</v>
      </c>
    </row>
    <row r="372" spans="1:39" x14ac:dyDescent="0.25">
      <c r="A372" t="s">
        <v>23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982.02266599999996</v>
      </c>
      <c r="I372">
        <v>105.297313</v>
      </c>
      <c r="J372" t="s">
        <v>3</v>
      </c>
      <c r="K372">
        <v>962.83094000000006</v>
      </c>
      <c r="L372">
        <v>102.579386</v>
      </c>
      <c r="M372" t="s">
        <v>4</v>
      </c>
      <c r="N372">
        <v>46.169567000000001</v>
      </c>
      <c r="O372">
        <v>0.32699299999999998</v>
      </c>
      <c r="P372" t="s">
        <v>5</v>
      </c>
      <c r="Q372">
        <v>82.477891</v>
      </c>
      <c r="R372">
        <v>2.751633</v>
      </c>
      <c r="S372" t="s">
        <v>6</v>
      </c>
      <c r="T372">
        <v>23.256419000000001</v>
      </c>
      <c r="U372">
        <v>5.3239000000000002E-2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6.7838999999999997E-2</v>
      </c>
      <c r="AG372">
        <v>1.25E-4</v>
      </c>
      <c r="AH372" t="s">
        <v>11</v>
      </c>
      <c r="AI372">
        <v>0.93348200000000003</v>
      </c>
      <c r="AJ372">
        <v>5.3000000000000001E-5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23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1071.227654</v>
      </c>
      <c r="I373">
        <v>110.308262</v>
      </c>
      <c r="J373" t="s">
        <v>3</v>
      </c>
      <c r="K373">
        <v>1050.3006049999999</v>
      </c>
      <c r="L373">
        <v>107.487308</v>
      </c>
      <c r="M373" t="s">
        <v>4</v>
      </c>
      <c r="N373">
        <v>50.416742999999997</v>
      </c>
      <c r="O373">
        <v>0.42667500000000003</v>
      </c>
      <c r="P373" t="s">
        <v>5</v>
      </c>
      <c r="Q373">
        <v>90.001998</v>
      </c>
      <c r="R373">
        <v>3.0877189999999999</v>
      </c>
      <c r="S373" t="s">
        <v>6</v>
      </c>
      <c r="T373">
        <v>25.362105</v>
      </c>
      <c r="U373">
        <v>5.6273999999999998E-2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6.7195000000000005E-2</v>
      </c>
      <c r="AG373">
        <v>1.2400000000000001E-4</v>
      </c>
      <c r="AH373" t="s">
        <v>11</v>
      </c>
      <c r="AI373">
        <v>0.93361799999999995</v>
      </c>
      <c r="AJ373">
        <v>5.1999999999999997E-5</v>
      </c>
      <c r="AK373" t="s">
        <v>12</v>
      </c>
      <c r="AL373">
        <v>0</v>
      </c>
      <c r="AM373">
        <v>0</v>
      </c>
    </row>
    <row r="374" spans="1:39" x14ac:dyDescent="0.25">
      <c r="A374" t="s">
        <v>23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1160.433057</v>
      </c>
      <c r="I374">
        <v>119.86686400000001</v>
      </c>
      <c r="J374" t="s">
        <v>3</v>
      </c>
      <c r="K374">
        <v>1137.7685939999999</v>
      </c>
      <c r="L374">
        <v>116.812811</v>
      </c>
      <c r="M374" t="s">
        <v>4</v>
      </c>
      <c r="N374">
        <v>54.595018000000003</v>
      </c>
      <c r="O374">
        <v>0.42543599999999998</v>
      </c>
      <c r="P374" t="s">
        <v>5</v>
      </c>
      <c r="Q374">
        <v>97.507137</v>
      </c>
      <c r="R374">
        <v>3.4355899999999999</v>
      </c>
      <c r="S374" t="s">
        <v>6</v>
      </c>
      <c r="T374">
        <v>27.479448999999999</v>
      </c>
      <c r="U374">
        <v>5.7562000000000002E-2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6.6474000000000005E-2</v>
      </c>
      <c r="AG374">
        <v>1.2400000000000001E-4</v>
      </c>
      <c r="AH374" t="s">
        <v>11</v>
      </c>
      <c r="AI374">
        <v>0.93366099999999996</v>
      </c>
      <c r="AJ374">
        <v>5.1999999999999997E-5</v>
      </c>
      <c r="AK374" t="s">
        <v>12</v>
      </c>
      <c r="AL374">
        <v>0</v>
      </c>
      <c r="AM374">
        <v>0</v>
      </c>
    </row>
    <row r="375" spans="1:39" x14ac:dyDescent="0.25">
      <c r="A375" t="s">
        <v>23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1249.658721</v>
      </c>
      <c r="I375">
        <v>131.90142499999999</v>
      </c>
      <c r="J375" t="s">
        <v>3</v>
      </c>
      <c r="K375">
        <v>1225.2478390000001</v>
      </c>
      <c r="L375">
        <v>128.532365</v>
      </c>
      <c r="M375" t="s">
        <v>4</v>
      </c>
      <c r="N375">
        <v>58.785682999999999</v>
      </c>
      <c r="O375">
        <v>0.44404700000000003</v>
      </c>
      <c r="P375" t="s">
        <v>5</v>
      </c>
      <c r="Q375">
        <v>105.028212</v>
      </c>
      <c r="R375">
        <v>3.9114800000000001</v>
      </c>
      <c r="S375" t="s">
        <v>6</v>
      </c>
      <c r="T375">
        <v>29.592279999999999</v>
      </c>
      <c r="U375">
        <v>6.2544000000000002E-2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6.5310000000000007E-2</v>
      </c>
      <c r="AG375">
        <v>1.26E-4</v>
      </c>
      <c r="AH375" t="s">
        <v>11</v>
      </c>
      <c r="AI375">
        <v>0.93391599999999997</v>
      </c>
      <c r="AJ375">
        <v>5.3000000000000001E-5</v>
      </c>
      <c r="AK375" t="s">
        <v>12</v>
      </c>
      <c r="AL375">
        <v>0</v>
      </c>
      <c r="AM375">
        <v>0</v>
      </c>
    </row>
    <row r="376" spans="1:39" x14ac:dyDescent="0.25">
      <c r="A376" t="s">
        <v>23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1338.631028</v>
      </c>
      <c r="I376">
        <v>146.372242</v>
      </c>
      <c r="J376" t="s">
        <v>3</v>
      </c>
      <c r="K376">
        <v>1312.482432</v>
      </c>
      <c r="L376">
        <v>142.75470999999999</v>
      </c>
      <c r="M376" t="s">
        <v>4</v>
      </c>
      <c r="N376">
        <v>62.983317</v>
      </c>
      <c r="O376">
        <v>0.491095</v>
      </c>
      <c r="P376" t="s">
        <v>5</v>
      </c>
      <c r="Q376">
        <v>112.512486</v>
      </c>
      <c r="R376">
        <v>4.2865770000000003</v>
      </c>
      <c r="S376" t="s">
        <v>6</v>
      </c>
      <c r="T376">
        <v>31.701042000000001</v>
      </c>
      <c r="U376">
        <v>6.2601000000000004E-2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6.5004000000000006E-2</v>
      </c>
      <c r="AG376">
        <v>1.2E-4</v>
      </c>
      <c r="AH376" t="s">
        <v>11</v>
      </c>
      <c r="AI376">
        <v>0.93396199999999996</v>
      </c>
      <c r="AJ376">
        <v>5.3000000000000001E-5</v>
      </c>
      <c r="AK376" t="s">
        <v>12</v>
      </c>
      <c r="AL376">
        <v>0</v>
      </c>
      <c r="AM376">
        <v>0</v>
      </c>
    </row>
    <row r="377" spans="1:39" x14ac:dyDescent="0.25">
      <c r="A377" t="s">
        <v>23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1427.7630489999999</v>
      </c>
      <c r="I377">
        <v>158.59885499999999</v>
      </c>
      <c r="J377" t="s">
        <v>3</v>
      </c>
      <c r="K377">
        <v>1399.8822829999999</v>
      </c>
      <c r="L377">
        <v>154.60464300000001</v>
      </c>
      <c r="M377" t="s">
        <v>4</v>
      </c>
      <c r="N377">
        <v>67.163621000000006</v>
      </c>
      <c r="O377">
        <v>0.49333199999999999</v>
      </c>
      <c r="P377" t="s">
        <v>5</v>
      </c>
      <c r="Q377">
        <v>119.984453</v>
      </c>
      <c r="R377">
        <v>4.4690709999999996</v>
      </c>
      <c r="S377" t="s">
        <v>6</v>
      </c>
      <c r="T377">
        <v>33.793781000000003</v>
      </c>
      <c r="U377">
        <v>6.4991999999999994E-2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6.4221E-2</v>
      </c>
      <c r="AG377">
        <v>1.1400000000000001E-4</v>
      </c>
      <c r="AH377" t="s">
        <v>11</v>
      </c>
      <c r="AI377">
        <v>0.93405000000000005</v>
      </c>
      <c r="AJ377">
        <v>5.1999999999999997E-5</v>
      </c>
      <c r="AK377" t="s">
        <v>12</v>
      </c>
      <c r="AL377">
        <v>0</v>
      </c>
      <c r="AM377">
        <v>0</v>
      </c>
    </row>
    <row r="378" spans="1:39" x14ac:dyDescent="0.25">
      <c r="A378" t="s">
        <v>23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1517.0566630000001</v>
      </c>
      <c r="I378">
        <v>183.37893500000001</v>
      </c>
      <c r="J378" t="s">
        <v>3</v>
      </c>
      <c r="K378">
        <v>1487.418118</v>
      </c>
      <c r="L378">
        <v>178.83053200000001</v>
      </c>
      <c r="M378" t="s">
        <v>4</v>
      </c>
      <c r="N378">
        <v>71.366311999999994</v>
      </c>
      <c r="O378">
        <v>0.53830199999999995</v>
      </c>
      <c r="P378" t="s">
        <v>5</v>
      </c>
      <c r="Q378">
        <v>127.48957799999999</v>
      </c>
      <c r="R378">
        <v>4.839893</v>
      </c>
      <c r="S378" t="s">
        <v>6</v>
      </c>
      <c r="T378">
        <v>35.892131999999997</v>
      </c>
      <c r="U378">
        <v>7.2232000000000005E-2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6.3020999999999994E-2</v>
      </c>
      <c r="AG378">
        <v>9.8999999999999994E-5</v>
      </c>
      <c r="AH378" t="s">
        <v>11</v>
      </c>
      <c r="AI378">
        <v>0.934056</v>
      </c>
      <c r="AJ378">
        <v>5.1999999999999997E-5</v>
      </c>
      <c r="AK378" t="s">
        <v>12</v>
      </c>
      <c r="AL378">
        <v>0</v>
      </c>
      <c r="AM378">
        <v>0</v>
      </c>
    </row>
    <row r="379" spans="1:39" x14ac:dyDescent="0.25">
      <c r="A379" t="s">
        <v>23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1606.5461299999999</v>
      </c>
      <c r="I379">
        <v>205.75993</v>
      </c>
      <c r="J379" t="s">
        <v>3</v>
      </c>
      <c r="K379">
        <v>1575.1661959999999</v>
      </c>
      <c r="L379">
        <v>200.81821299999999</v>
      </c>
      <c r="M379" t="s">
        <v>4</v>
      </c>
      <c r="N379">
        <v>75.568020000000004</v>
      </c>
      <c r="O379">
        <v>0.60458800000000001</v>
      </c>
      <c r="P379" t="s">
        <v>5</v>
      </c>
      <c r="Q379">
        <v>134.99350799999999</v>
      </c>
      <c r="R379">
        <v>5.441872</v>
      </c>
      <c r="S379" t="s">
        <v>6</v>
      </c>
      <c r="T379">
        <v>37.999329000000003</v>
      </c>
      <c r="U379">
        <v>8.6175000000000002E-2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6.2812999999999994E-2</v>
      </c>
      <c r="AG379">
        <v>9.8999999999999994E-5</v>
      </c>
      <c r="AH379" t="s">
        <v>11</v>
      </c>
      <c r="AI379">
        <v>0.934056</v>
      </c>
      <c r="AJ379">
        <v>5.1999999999999997E-5</v>
      </c>
      <c r="AK379" t="s">
        <v>12</v>
      </c>
      <c r="AL379">
        <v>0</v>
      </c>
      <c r="AM379">
        <v>0</v>
      </c>
    </row>
    <row r="380" spans="1:39" x14ac:dyDescent="0.25">
      <c r="A380" t="s">
        <v>23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1696.049614</v>
      </c>
      <c r="I380">
        <v>220.06167199999999</v>
      </c>
      <c r="J380" t="s">
        <v>3</v>
      </c>
      <c r="K380">
        <v>1662.920525</v>
      </c>
      <c r="L380">
        <v>214.79223999999999</v>
      </c>
      <c r="M380" t="s">
        <v>4</v>
      </c>
      <c r="N380">
        <v>79.774765000000002</v>
      </c>
      <c r="O380">
        <v>0.64376800000000001</v>
      </c>
      <c r="P380" t="s">
        <v>5</v>
      </c>
      <c r="Q380">
        <v>142.487596</v>
      </c>
      <c r="R380">
        <v>5.8257979999999998</v>
      </c>
      <c r="S380" t="s">
        <v>6</v>
      </c>
      <c r="T380">
        <v>40.102553999999998</v>
      </c>
      <c r="U380">
        <v>9.6782999999999994E-2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6.2812999999999994E-2</v>
      </c>
      <c r="AG380">
        <v>9.8999999999999994E-5</v>
      </c>
      <c r="AH380" t="s">
        <v>11</v>
      </c>
      <c r="AI380">
        <v>0.93407399999999996</v>
      </c>
      <c r="AJ380">
        <v>5.1999999999999997E-5</v>
      </c>
      <c r="AK380" t="s">
        <v>12</v>
      </c>
      <c r="AL380">
        <v>0</v>
      </c>
      <c r="AM380">
        <v>0</v>
      </c>
    </row>
    <row r="381" spans="1:39" x14ac:dyDescent="0.25">
      <c r="A381" t="s">
        <v>23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1785.3760990000001</v>
      </c>
      <c r="I381">
        <v>234.25154800000001</v>
      </c>
      <c r="J381" t="s">
        <v>3</v>
      </c>
      <c r="K381">
        <v>1750.5042020000001</v>
      </c>
      <c r="L381">
        <v>228.73984300000001</v>
      </c>
      <c r="M381" t="s">
        <v>4</v>
      </c>
      <c r="N381">
        <v>84.008403999999999</v>
      </c>
      <c r="O381">
        <v>0.69720800000000005</v>
      </c>
      <c r="P381" t="s">
        <v>5</v>
      </c>
      <c r="Q381">
        <v>149.93438900000001</v>
      </c>
      <c r="R381">
        <v>6.1426369999999997</v>
      </c>
      <c r="S381" t="s">
        <v>6</v>
      </c>
      <c r="T381">
        <v>42.197865</v>
      </c>
      <c r="U381">
        <v>0.10349999999999999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6.1533999999999998E-2</v>
      </c>
      <c r="AG381">
        <v>9.0000000000000006E-5</v>
      </c>
      <c r="AH381" t="s">
        <v>11</v>
      </c>
      <c r="AI381">
        <v>0.934118</v>
      </c>
      <c r="AJ381">
        <v>5.1999999999999997E-5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69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83.703041999999996</v>
      </c>
      <c r="I382">
        <v>2.3240949999999998</v>
      </c>
      <c r="J382" t="s">
        <v>3</v>
      </c>
      <c r="K382">
        <v>81.954317000000003</v>
      </c>
      <c r="L382">
        <v>2.2697949999999998</v>
      </c>
      <c r="M382" t="s">
        <v>4</v>
      </c>
      <c r="N382">
        <v>4.2062359999999996</v>
      </c>
      <c r="O382">
        <v>9.2169999999999995E-3</v>
      </c>
      <c r="P382" t="s">
        <v>5</v>
      </c>
      <c r="Q382">
        <v>0</v>
      </c>
      <c r="R382">
        <v>0</v>
      </c>
      <c r="S382" t="s">
        <v>6</v>
      </c>
      <c r="T382">
        <v>2.12019</v>
      </c>
      <c r="U382">
        <v>1.4599999999999999E-3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8.3797999999999997E-2</v>
      </c>
      <c r="AG382">
        <v>5.8E-5</v>
      </c>
      <c r="AH382" t="s">
        <v>11</v>
      </c>
      <c r="AI382">
        <v>0.91439199999999998</v>
      </c>
      <c r="AJ382">
        <v>1.8000000000000001E-4</v>
      </c>
      <c r="AK382" t="s">
        <v>12</v>
      </c>
      <c r="AL382">
        <v>0</v>
      </c>
      <c r="AM382">
        <v>0</v>
      </c>
    </row>
    <row r="383" spans="1:39" x14ac:dyDescent="0.25">
      <c r="A383" t="s">
        <v>69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166.76709299999999</v>
      </c>
      <c r="I383">
        <v>5.5625429999999998</v>
      </c>
      <c r="J383" t="s">
        <v>3</v>
      </c>
      <c r="K383">
        <v>163.29445799999999</v>
      </c>
      <c r="L383">
        <v>5.4637120000000001</v>
      </c>
      <c r="M383" t="s">
        <v>4</v>
      </c>
      <c r="N383">
        <v>8.3590459999999993</v>
      </c>
      <c r="O383">
        <v>1.9803000000000001E-2</v>
      </c>
      <c r="P383" t="s">
        <v>5</v>
      </c>
      <c r="Q383">
        <v>0</v>
      </c>
      <c r="R383">
        <v>0</v>
      </c>
      <c r="S383" t="s">
        <v>6</v>
      </c>
      <c r="T383">
        <v>4.223541</v>
      </c>
      <c r="U383">
        <v>2.9090000000000001E-3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8.1529000000000004E-2</v>
      </c>
      <c r="AG383">
        <v>7.6000000000000004E-5</v>
      </c>
      <c r="AH383" t="s">
        <v>11</v>
      </c>
      <c r="AI383">
        <v>0.92185300000000003</v>
      </c>
      <c r="AJ383">
        <v>1.47E-4</v>
      </c>
      <c r="AK383" t="s">
        <v>12</v>
      </c>
      <c r="AL383">
        <v>0</v>
      </c>
      <c r="AM383">
        <v>0</v>
      </c>
    </row>
    <row r="384" spans="1:39" x14ac:dyDescent="0.25">
      <c r="A384" t="s">
        <v>69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249.87223499999999</v>
      </c>
      <c r="I384">
        <v>10.330109</v>
      </c>
      <c r="J384" t="s">
        <v>3</v>
      </c>
      <c r="K384">
        <v>244.676917</v>
      </c>
      <c r="L384">
        <v>10.161678999999999</v>
      </c>
      <c r="M384" t="s">
        <v>4</v>
      </c>
      <c r="N384">
        <v>12.50826</v>
      </c>
      <c r="O384">
        <v>3.5644000000000002E-2</v>
      </c>
      <c r="P384" t="s">
        <v>5</v>
      </c>
      <c r="Q384">
        <v>0</v>
      </c>
      <c r="R384">
        <v>0</v>
      </c>
      <c r="S384" t="s">
        <v>6</v>
      </c>
      <c r="T384">
        <v>6.3237180000000004</v>
      </c>
      <c r="U384">
        <v>6.2610000000000001E-3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7.9011999999999999E-2</v>
      </c>
      <c r="AG384">
        <v>8.8999999999999995E-5</v>
      </c>
      <c r="AH384" t="s">
        <v>11</v>
      </c>
      <c r="AI384">
        <v>0.92538600000000004</v>
      </c>
      <c r="AJ384">
        <v>1.03E-4</v>
      </c>
      <c r="AK384" t="s">
        <v>12</v>
      </c>
      <c r="AL384">
        <v>0</v>
      </c>
      <c r="AM384">
        <v>0</v>
      </c>
    </row>
    <row r="385" spans="1:39" x14ac:dyDescent="0.25">
      <c r="A385" t="s">
        <v>69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332.88189299999999</v>
      </c>
      <c r="I385">
        <v>18.088255</v>
      </c>
      <c r="J385" t="s">
        <v>3</v>
      </c>
      <c r="K385">
        <v>325.961296</v>
      </c>
      <c r="L385">
        <v>17.783332000000001</v>
      </c>
      <c r="M385" t="s">
        <v>4</v>
      </c>
      <c r="N385">
        <v>16.649626999999999</v>
      </c>
      <c r="O385">
        <v>5.1233000000000001E-2</v>
      </c>
      <c r="P385" t="s">
        <v>5</v>
      </c>
      <c r="Q385">
        <v>0</v>
      </c>
      <c r="R385">
        <v>0</v>
      </c>
      <c r="S385" t="s">
        <v>6</v>
      </c>
      <c r="T385">
        <v>8.4220649999999999</v>
      </c>
      <c r="U385">
        <v>9.391E-3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7.7101000000000003E-2</v>
      </c>
      <c r="AG385">
        <v>1.22E-4</v>
      </c>
      <c r="AH385" t="s">
        <v>11</v>
      </c>
      <c r="AI385">
        <v>0.92711500000000002</v>
      </c>
      <c r="AJ385">
        <v>7.4999999999999993E-5</v>
      </c>
      <c r="AK385" t="s">
        <v>12</v>
      </c>
      <c r="AL385">
        <v>0</v>
      </c>
      <c r="AM385">
        <v>0</v>
      </c>
    </row>
    <row r="386" spans="1:39" x14ac:dyDescent="0.25">
      <c r="A386" t="s">
        <v>69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416.256237</v>
      </c>
      <c r="I386">
        <v>24.248849</v>
      </c>
      <c r="J386" t="s">
        <v>3</v>
      </c>
      <c r="K386">
        <v>407.59765299999998</v>
      </c>
      <c r="L386">
        <v>23.682689</v>
      </c>
      <c r="M386" t="s">
        <v>4</v>
      </c>
      <c r="N386">
        <v>20.801648</v>
      </c>
      <c r="O386">
        <v>6.6467999999999999E-2</v>
      </c>
      <c r="P386" t="s">
        <v>5</v>
      </c>
      <c r="Q386">
        <v>0</v>
      </c>
      <c r="R386">
        <v>0</v>
      </c>
      <c r="S386" t="s">
        <v>6</v>
      </c>
      <c r="T386">
        <v>10.525124</v>
      </c>
      <c r="U386">
        <v>1.2558E-2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7.5208999999999998E-2</v>
      </c>
      <c r="AG386">
        <v>1.3200000000000001E-4</v>
      </c>
      <c r="AH386" t="s">
        <v>11</v>
      </c>
      <c r="AI386">
        <v>0.928956</v>
      </c>
      <c r="AJ386">
        <v>7.6000000000000004E-5</v>
      </c>
      <c r="AK386" t="s">
        <v>12</v>
      </c>
      <c r="AL386">
        <v>0</v>
      </c>
      <c r="AM386">
        <v>0</v>
      </c>
    </row>
    <row r="387" spans="1:39" x14ac:dyDescent="0.25">
      <c r="A387" t="s">
        <v>69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499.41647999999998</v>
      </c>
      <c r="I387">
        <v>30.225940999999999</v>
      </c>
      <c r="J387" t="s">
        <v>3</v>
      </c>
      <c r="K387">
        <v>489.03233699999998</v>
      </c>
      <c r="L387">
        <v>29.606242000000002</v>
      </c>
      <c r="M387" t="s">
        <v>4</v>
      </c>
      <c r="N387">
        <v>24.947275000000001</v>
      </c>
      <c r="O387">
        <v>8.7142999999999998E-2</v>
      </c>
      <c r="P387" t="s">
        <v>5</v>
      </c>
      <c r="Q387">
        <v>0</v>
      </c>
      <c r="R387">
        <v>0</v>
      </c>
      <c r="S387" t="s">
        <v>6</v>
      </c>
      <c r="T387">
        <v>12.623104</v>
      </c>
      <c r="U387">
        <v>1.477E-2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7.2163000000000005E-2</v>
      </c>
      <c r="AG387">
        <v>1.36E-4</v>
      </c>
      <c r="AH387" t="s">
        <v>11</v>
      </c>
      <c r="AI387">
        <v>0.93081100000000006</v>
      </c>
      <c r="AJ387">
        <v>3.6999999999999998E-5</v>
      </c>
      <c r="AK387" t="s">
        <v>12</v>
      </c>
      <c r="AL387">
        <v>0</v>
      </c>
      <c r="AM387">
        <v>0</v>
      </c>
    </row>
    <row r="388" spans="1:39" x14ac:dyDescent="0.25">
      <c r="A388" t="s">
        <v>69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582.58946500000002</v>
      </c>
      <c r="I388">
        <v>39.671241000000002</v>
      </c>
      <c r="J388" t="s">
        <v>3</v>
      </c>
      <c r="K388">
        <v>570.47959100000003</v>
      </c>
      <c r="L388">
        <v>38.896577000000001</v>
      </c>
      <c r="M388" t="s">
        <v>4</v>
      </c>
      <c r="N388">
        <v>29.100683</v>
      </c>
      <c r="O388">
        <v>0.123529</v>
      </c>
      <c r="P388" t="s">
        <v>5</v>
      </c>
      <c r="Q388">
        <v>0</v>
      </c>
      <c r="R388">
        <v>0</v>
      </c>
      <c r="S388" t="s">
        <v>6</v>
      </c>
      <c r="T388">
        <v>14.717337000000001</v>
      </c>
      <c r="U388">
        <v>1.6854000000000001E-2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7.1618000000000001E-2</v>
      </c>
      <c r="AG388">
        <v>1.3899999999999999E-4</v>
      </c>
      <c r="AH388" t="s">
        <v>11</v>
      </c>
      <c r="AI388">
        <v>0.93107200000000001</v>
      </c>
      <c r="AJ388">
        <v>3.4E-5</v>
      </c>
      <c r="AK388" t="s">
        <v>12</v>
      </c>
      <c r="AL388">
        <v>0</v>
      </c>
      <c r="AM388">
        <v>0</v>
      </c>
    </row>
    <row r="389" spans="1:39" x14ac:dyDescent="0.25">
      <c r="A389" t="s">
        <v>69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665.76551400000005</v>
      </c>
      <c r="I389">
        <v>52.047916000000001</v>
      </c>
      <c r="J389" t="s">
        <v>3</v>
      </c>
      <c r="K389">
        <v>651.93281100000002</v>
      </c>
      <c r="L389">
        <v>51.076269000000003</v>
      </c>
      <c r="M389" t="s">
        <v>4</v>
      </c>
      <c r="N389">
        <v>33.243994000000001</v>
      </c>
      <c r="O389">
        <v>0.150449</v>
      </c>
      <c r="P389" t="s">
        <v>5</v>
      </c>
      <c r="Q389">
        <v>0</v>
      </c>
      <c r="R389">
        <v>0</v>
      </c>
      <c r="S389" t="s">
        <v>6</v>
      </c>
      <c r="T389">
        <v>16.813220999999999</v>
      </c>
      <c r="U389">
        <v>1.6782999999999999E-2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7.0488999999999996E-2</v>
      </c>
      <c r="AG389">
        <v>1.3899999999999999E-4</v>
      </c>
      <c r="AH389" t="s">
        <v>11</v>
      </c>
      <c r="AI389">
        <v>0.93264000000000002</v>
      </c>
      <c r="AJ389">
        <v>3.1000000000000001E-5</v>
      </c>
      <c r="AK389" t="s">
        <v>12</v>
      </c>
      <c r="AL389">
        <v>0</v>
      </c>
      <c r="AM389">
        <v>0</v>
      </c>
    </row>
    <row r="390" spans="1:39" x14ac:dyDescent="0.25">
      <c r="A390" t="s">
        <v>69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748.94220099999995</v>
      </c>
      <c r="I390">
        <v>64.646435999999994</v>
      </c>
      <c r="J390" t="s">
        <v>3</v>
      </c>
      <c r="K390">
        <v>733.38180199999999</v>
      </c>
      <c r="L390">
        <v>63.490313</v>
      </c>
      <c r="M390" t="s">
        <v>4</v>
      </c>
      <c r="N390">
        <v>37.384501999999998</v>
      </c>
      <c r="O390">
        <v>0.161937</v>
      </c>
      <c r="P390" t="s">
        <v>5</v>
      </c>
      <c r="Q390">
        <v>0</v>
      </c>
      <c r="R390">
        <v>0</v>
      </c>
      <c r="S390" t="s">
        <v>6</v>
      </c>
      <c r="T390">
        <v>18.910831000000002</v>
      </c>
      <c r="U390">
        <v>2.1829000000000001E-2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6.9764000000000007E-2</v>
      </c>
      <c r="AG390">
        <v>1.36E-4</v>
      </c>
      <c r="AH390" t="s">
        <v>11</v>
      </c>
      <c r="AI390">
        <v>0.93274299999999999</v>
      </c>
      <c r="AJ390">
        <v>3.1000000000000001E-5</v>
      </c>
      <c r="AK390" t="s">
        <v>12</v>
      </c>
      <c r="AL390">
        <v>0</v>
      </c>
      <c r="AM390">
        <v>0</v>
      </c>
    </row>
    <row r="391" spans="1:39" x14ac:dyDescent="0.25">
      <c r="A391" t="s">
        <v>69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831.99971700000003</v>
      </c>
      <c r="I391">
        <v>76.099744999999999</v>
      </c>
      <c r="J391" t="s">
        <v>3</v>
      </c>
      <c r="K391">
        <v>814.71134600000005</v>
      </c>
      <c r="L391">
        <v>74.627896000000007</v>
      </c>
      <c r="M391" t="s">
        <v>4</v>
      </c>
      <c r="N391">
        <v>41.532814999999999</v>
      </c>
      <c r="O391">
        <v>0.20571400000000001</v>
      </c>
      <c r="P391" t="s">
        <v>5</v>
      </c>
      <c r="Q391">
        <v>0</v>
      </c>
      <c r="R391">
        <v>0</v>
      </c>
      <c r="S391" t="s">
        <v>6</v>
      </c>
      <c r="T391">
        <v>21.007417</v>
      </c>
      <c r="U391">
        <v>2.4333E-2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6.8444000000000005E-2</v>
      </c>
      <c r="AG391">
        <v>1.3799999999999999E-4</v>
      </c>
      <c r="AH391" t="s">
        <v>11</v>
      </c>
      <c r="AI391">
        <v>0.932782</v>
      </c>
      <c r="AJ391">
        <v>3.1000000000000001E-5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69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915.06714199999999</v>
      </c>
      <c r="I392">
        <v>88.850927999999996</v>
      </c>
      <c r="J392" t="s">
        <v>3</v>
      </c>
      <c r="K392">
        <v>896.05228</v>
      </c>
      <c r="L392">
        <v>87.040424000000002</v>
      </c>
      <c r="M392" t="s">
        <v>4</v>
      </c>
      <c r="N392">
        <v>45.670870999999998</v>
      </c>
      <c r="O392">
        <v>0.24309600000000001</v>
      </c>
      <c r="P392" t="s">
        <v>5</v>
      </c>
      <c r="Q392">
        <v>0</v>
      </c>
      <c r="R392">
        <v>0</v>
      </c>
      <c r="S392" t="s">
        <v>6</v>
      </c>
      <c r="T392">
        <v>23.111692000000001</v>
      </c>
      <c r="U392">
        <v>2.8972999999999999E-2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6.7660999999999999E-2</v>
      </c>
      <c r="AG392">
        <v>1.36E-4</v>
      </c>
      <c r="AH392" t="s">
        <v>11</v>
      </c>
      <c r="AI392">
        <v>0.93281800000000004</v>
      </c>
      <c r="AJ392">
        <v>3.0000000000000001E-5</v>
      </c>
      <c r="AK392" t="s">
        <v>12</v>
      </c>
      <c r="AL392">
        <v>0</v>
      </c>
      <c r="AM392">
        <v>0</v>
      </c>
    </row>
    <row r="393" spans="1:39" x14ac:dyDescent="0.25">
      <c r="A393" t="s">
        <v>69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998.29490399999997</v>
      </c>
      <c r="I393">
        <v>101.97133599999999</v>
      </c>
      <c r="J393" t="s">
        <v>3</v>
      </c>
      <c r="K393">
        <v>977.55438500000002</v>
      </c>
      <c r="L393">
        <v>99.831965999999994</v>
      </c>
      <c r="M393" t="s">
        <v>4</v>
      </c>
      <c r="N393">
        <v>49.820056999999998</v>
      </c>
      <c r="O393">
        <v>0.29344100000000001</v>
      </c>
      <c r="P393" t="s">
        <v>5</v>
      </c>
      <c r="Q393">
        <v>0</v>
      </c>
      <c r="R393">
        <v>0</v>
      </c>
      <c r="S393" t="s">
        <v>6</v>
      </c>
      <c r="T393">
        <v>25.209712</v>
      </c>
      <c r="U393">
        <v>3.1217999999999999E-2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6.5255999999999995E-2</v>
      </c>
      <c r="AG393">
        <v>1.05E-4</v>
      </c>
      <c r="AH393" t="s">
        <v>11</v>
      </c>
      <c r="AI393">
        <v>0.93284400000000001</v>
      </c>
      <c r="AJ393">
        <v>3.0000000000000001E-5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69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1081.630193</v>
      </c>
      <c r="I394">
        <v>117.541712</v>
      </c>
      <c r="J394" t="s">
        <v>3</v>
      </c>
      <c r="K394">
        <v>1059.16085</v>
      </c>
      <c r="L394">
        <v>114.974056</v>
      </c>
      <c r="M394" t="s">
        <v>4</v>
      </c>
      <c r="N394">
        <v>53.976590999999999</v>
      </c>
      <c r="O394">
        <v>0.34024900000000002</v>
      </c>
      <c r="P394" t="s">
        <v>5</v>
      </c>
      <c r="Q394">
        <v>0</v>
      </c>
      <c r="R394">
        <v>0</v>
      </c>
      <c r="S394" t="s">
        <v>6</v>
      </c>
      <c r="T394">
        <v>27.311292999999999</v>
      </c>
      <c r="U394">
        <v>3.2856999999999997E-2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6.4835000000000004E-2</v>
      </c>
      <c r="AG394">
        <v>1.0900000000000001E-4</v>
      </c>
      <c r="AH394" t="s">
        <v>11</v>
      </c>
      <c r="AI394">
        <v>0.93287500000000001</v>
      </c>
      <c r="AJ394">
        <v>3.0000000000000001E-5</v>
      </c>
      <c r="AK394" t="s">
        <v>12</v>
      </c>
      <c r="AL394">
        <v>0</v>
      </c>
      <c r="AM394">
        <v>0</v>
      </c>
    </row>
    <row r="395" spans="1:39" x14ac:dyDescent="0.25">
      <c r="A395" t="s">
        <v>69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1164.907283</v>
      </c>
      <c r="I395">
        <v>132.15647100000001</v>
      </c>
      <c r="J395" t="s">
        <v>3</v>
      </c>
      <c r="K395">
        <v>1140.7100809999999</v>
      </c>
      <c r="L395">
        <v>129.32383999999999</v>
      </c>
      <c r="M395" t="s">
        <v>4</v>
      </c>
      <c r="N395">
        <v>58.143116999999997</v>
      </c>
      <c r="O395">
        <v>0.38767499999999999</v>
      </c>
      <c r="P395" t="s">
        <v>5</v>
      </c>
      <c r="Q395">
        <v>0</v>
      </c>
      <c r="R395">
        <v>0</v>
      </c>
      <c r="S395" t="s">
        <v>6</v>
      </c>
      <c r="T395">
        <v>29.413491</v>
      </c>
      <c r="U395">
        <v>3.8418000000000001E-2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6.4473000000000003E-2</v>
      </c>
      <c r="AG395">
        <v>1.13E-4</v>
      </c>
      <c r="AH395" t="s">
        <v>11</v>
      </c>
      <c r="AI395">
        <v>0.93290300000000004</v>
      </c>
      <c r="AJ395">
        <v>3.0000000000000001E-5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69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1248.4698539999999</v>
      </c>
      <c r="I396">
        <v>152.87571700000001</v>
      </c>
      <c r="J396" t="s">
        <v>3</v>
      </c>
      <c r="K396">
        <v>1222.5496459999999</v>
      </c>
      <c r="L396">
        <v>149.68908999999999</v>
      </c>
      <c r="M396" t="s">
        <v>4</v>
      </c>
      <c r="N396">
        <v>62.337698000000003</v>
      </c>
      <c r="O396">
        <v>0.53661400000000004</v>
      </c>
      <c r="P396" t="s">
        <v>5</v>
      </c>
      <c r="Q396">
        <v>0</v>
      </c>
      <c r="R396">
        <v>0</v>
      </c>
      <c r="S396" t="s">
        <v>6</v>
      </c>
      <c r="T396">
        <v>31.513258</v>
      </c>
      <c r="U396">
        <v>4.2567000000000001E-2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6.3094999999999998E-2</v>
      </c>
      <c r="AG396">
        <v>1.02E-4</v>
      </c>
      <c r="AH396" t="s">
        <v>11</v>
      </c>
      <c r="AI396">
        <v>0.93308999999999997</v>
      </c>
      <c r="AJ396">
        <v>3.4E-5</v>
      </c>
      <c r="AK396" t="s">
        <v>12</v>
      </c>
      <c r="AL396">
        <v>0</v>
      </c>
      <c r="AM396">
        <v>0</v>
      </c>
    </row>
    <row r="397" spans="1:39" x14ac:dyDescent="0.25">
      <c r="A397" t="s">
        <v>69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1331.768313</v>
      </c>
      <c r="I397">
        <v>166.47810899999999</v>
      </c>
      <c r="J397" t="s">
        <v>3</v>
      </c>
      <c r="K397">
        <v>1304.123413</v>
      </c>
      <c r="L397">
        <v>163.087749</v>
      </c>
      <c r="M397" t="s">
        <v>4</v>
      </c>
      <c r="N397">
        <v>66.472044999999994</v>
      </c>
      <c r="O397">
        <v>0.54733399999999999</v>
      </c>
      <c r="P397" t="s">
        <v>5</v>
      </c>
      <c r="Q397">
        <v>0</v>
      </c>
      <c r="R397">
        <v>0</v>
      </c>
      <c r="S397" t="s">
        <v>6</v>
      </c>
      <c r="T397">
        <v>33.597529999999999</v>
      </c>
      <c r="U397">
        <v>4.4685999999999997E-2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6.2977000000000005E-2</v>
      </c>
      <c r="AG397">
        <v>1.03E-4</v>
      </c>
      <c r="AH397" t="s">
        <v>11</v>
      </c>
      <c r="AI397">
        <v>0.93315099999999995</v>
      </c>
      <c r="AJ397">
        <v>3.3000000000000003E-5</v>
      </c>
      <c r="AK397" t="s">
        <v>12</v>
      </c>
      <c r="AL397">
        <v>0</v>
      </c>
      <c r="AM397">
        <v>0</v>
      </c>
    </row>
    <row r="398" spans="1:39" x14ac:dyDescent="0.25">
      <c r="A398" t="s">
        <v>69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1414.9668260000001</v>
      </c>
      <c r="I398">
        <v>184.21471</v>
      </c>
      <c r="J398" t="s">
        <v>3</v>
      </c>
      <c r="K398">
        <v>1385.5984060000001</v>
      </c>
      <c r="L398">
        <v>180.541124</v>
      </c>
      <c r="M398" t="s">
        <v>4</v>
      </c>
      <c r="N398">
        <v>70.615651999999997</v>
      </c>
      <c r="O398">
        <v>0.55567699999999998</v>
      </c>
      <c r="P398" t="s">
        <v>5</v>
      </c>
      <c r="Q398">
        <v>0</v>
      </c>
      <c r="R398">
        <v>0</v>
      </c>
      <c r="S398" t="s">
        <v>6</v>
      </c>
      <c r="T398">
        <v>35.675336000000001</v>
      </c>
      <c r="U398">
        <v>4.6966000000000001E-2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6.2636999999999998E-2</v>
      </c>
      <c r="AG398">
        <v>9.5000000000000005E-5</v>
      </c>
      <c r="AH398" t="s">
        <v>11</v>
      </c>
      <c r="AI398">
        <v>0.93336699999999995</v>
      </c>
      <c r="AJ398">
        <v>3.4999999999999997E-5</v>
      </c>
      <c r="AK398" t="s">
        <v>12</v>
      </c>
      <c r="AL398">
        <v>0</v>
      </c>
      <c r="AM398">
        <v>0</v>
      </c>
    </row>
    <row r="399" spans="1:39" x14ac:dyDescent="0.25">
      <c r="A399" t="s">
        <v>69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1498.1398320000001</v>
      </c>
      <c r="I399">
        <v>201.08967699999999</v>
      </c>
      <c r="J399" t="s">
        <v>3</v>
      </c>
      <c r="K399">
        <v>1467.050164</v>
      </c>
      <c r="L399">
        <v>197.118888</v>
      </c>
      <c r="M399" t="s">
        <v>4</v>
      </c>
      <c r="N399">
        <v>74.749255000000005</v>
      </c>
      <c r="O399">
        <v>0.58805399999999997</v>
      </c>
      <c r="P399" t="s">
        <v>5</v>
      </c>
      <c r="Q399">
        <v>0</v>
      </c>
      <c r="R399">
        <v>0</v>
      </c>
      <c r="S399" t="s">
        <v>6</v>
      </c>
      <c r="T399">
        <v>37.753053999999999</v>
      </c>
      <c r="U399">
        <v>4.9105000000000003E-2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6.1233000000000003E-2</v>
      </c>
      <c r="AG399">
        <v>7.4999999999999993E-5</v>
      </c>
      <c r="AH399" t="s">
        <v>11</v>
      </c>
      <c r="AI399">
        <v>0.93367</v>
      </c>
      <c r="AJ399">
        <v>3.8000000000000002E-5</v>
      </c>
      <c r="AK399" t="s">
        <v>12</v>
      </c>
      <c r="AL399">
        <v>0</v>
      </c>
      <c r="AM399">
        <v>0</v>
      </c>
    </row>
    <row r="400" spans="1:39" x14ac:dyDescent="0.25">
      <c r="A400" t="s">
        <v>69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1581.423679</v>
      </c>
      <c r="I400">
        <v>221.03063</v>
      </c>
      <c r="J400" t="s">
        <v>3</v>
      </c>
      <c r="K400">
        <v>1548.6114700000001</v>
      </c>
      <c r="L400">
        <v>216.67241999999999</v>
      </c>
      <c r="M400" t="s">
        <v>4</v>
      </c>
      <c r="N400">
        <v>78.890258000000003</v>
      </c>
      <c r="O400">
        <v>0.61891300000000005</v>
      </c>
      <c r="P400" t="s">
        <v>5</v>
      </c>
      <c r="Q400">
        <v>0</v>
      </c>
      <c r="R400">
        <v>0</v>
      </c>
      <c r="S400" t="s">
        <v>6</v>
      </c>
      <c r="T400">
        <v>39.831446</v>
      </c>
      <c r="U400">
        <v>5.1351000000000001E-2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6.1178999999999997E-2</v>
      </c>
      <c r="AG400">
        <v>7.4999999999999993E-5</v>
      </c>
      <c r="AH400" t="s">
        <v>11</v>
      </c>
      <c r="AI400">
        <v>0.934222</v>
      </c>
      <c r="AJ400">
        <v>5.1E-5</v>
      </c>
      <c r="AK400" t="s">
        <v>12</v>
      </c>
      <c r="AL400">
        <v>0</v>
      </c>
      <c r="AM400">
        <v>0</v>
      </c>
    </row>
    <row r="401" spans="1:39" x14ac:dyDescent="0.25">
      <c r="A401" t="s">
        <v>69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1664.601079</v>
      </c>
      <c r="I401">
        <v>247.35162500000001</v>
      </c>
      <c r="J401" t="s">
        <v>3</v>
      </c>
      <c r="K401">
        <v>1630.0618850000001</v>
      </c>
      <c r="L401">
        <v>242.36975799999999</v>
      </c>
      <c r="M401" t="s">
        <v>4</v>
      </c>
      <c r="N401">
        <v>83.033480999999995</v>
      </c>
      <c r="O401">
        <v>0.66029400000000005</v>
      </c>
      <c r="P401" t="s">
        <v>5</v>
      </c>
      <c r="Q401">
        <v>0</v>
      </c>
      <c r="R401">
        <v>0</v>
      </c>
      <c r="S401" t="s">
        <v>6</v>
      </c>
      <c r="T401">
        <v>41.922519000000001</v>
      </c>
      <c r="U401">
        <v>5.9757999999999999E-2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6.0579000000000001E-2</v>
      </c>
      <c r="AG401">
        <v>7.6000000000000004E-5</v>
      </c>
      <c r="AH401" t="s">
        <v>11</v>
      </c>
      <c r="AI401">
        <v>0.93429600000000002</v>
      </c>
      <c r="AJ401">
        <v>5.0000000000000002E-5</v>
      </c>
      <c r="AK401" t="s">
        <v>12</v>
      </c>
      <c r="AL401">
        <v>0</v>
      </c>
      <c r="AM401">
        <v>0</v>
      </c>
    </row>
    <row r="402" spans="1:39" x14ac:dyDescent="0.25">
      <c r="A402" t="s">
        <v>144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96.309729000000004</v>
      </c>
      <c r="I402">
        <v>2.6904849999999998</v>
      </c>
      <c r="J402" t="s">
        <v>3</v>
      </c>
      <c r="K402">
        <v>94.325232</v>
      </c>
      <c r="L402">
        <v>2.58745</v>
      </c>
      <c r="M402" t="s">
        <v>4</v>
      </c>
      <c r="N402">
        <v>4.25345</v>
      </c>
      <c r="O402">
        <v>5.0790000000000002E-3</v>
      </c>
      <c r="P402" t="s">
        <v>5</v>
      </c>
      <c r="Q402">
        <v>8.7704749999999994</v>
      </c>
      <c r="R402">
        <v>3.4861000000000003E-2</v>
      </c>
      <c r="S402" t="s">
        <v>6</v>
      </c>
      <c r="T402">
        <v>2.118525</v>
      </c>
      <c r="U402">
        <v>8.8099999999999995E-4</v>
      </c>
      <c r="V402" t="s">
        <v>7</v>
      </c>
      <c r="W402">
        <v>1.69171</v>
      </c>
      <c r="X402">
        <v>1.186E-3</v>
      </c>
      <c r="Y402" t="s">
        <v>8</v>
      </c>
      <c r="Z402">
        <v>3.6906949999999998</v>
      </c>
      <c r="AA402">
        <v>1.8842999999999999E-2</v>
      </c>
      <c r="AB402" t="s">
        <v>9</v>
      </c>
      <c r="AC402">
        <v>80.387651000000005</v>
      </c>
      <c r="AD402">
        <v>2.1165769999999999</v>
      </c>
      <c r="AE402" t="s">
        <v>10</v>
      </c>
      <c r="AF402">
        <v>8.4060999999999997E-2</v>
      </c>
      <c r="AG402">
        <v>8.0000000000000007E-5</v>
      </c>
      <c r="AH402" t="s">
        <v>11</v>
      </c>
      <c r="AI402">
        <v>0.91123100000000001</v>
      </c>
      <c r="AJ402">
        <v>1.36E-4</v>
      </c>
      <c r="AK402" t="s">
        <v>12</v>
      </c>
      <c r="AL402">
        <v>0</v>
      </c>
      <c r="AM402">
        <v>0</v>
      </c>
    </row>
    <row r="403" spans="1:39" x14ac:dyDescent="0.25">
      <c r="A403" t="s">
        <v>144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192.421032</v>
      </c>
      <c r="I403">
        <v>6.4694039999999999</v>
      </c>
      <c r="J403" t="s">
        <v>3</v>
      </c>
      <c r="K403">
        <v>188.49095700000001</v>
      </c>
      <c r="L403">
        <v>6.2520530000000001</v>
      </c>
      <c r="M403" t="s">
        <v>4</v>
      </c>
      <c r="N403">
        <v>8.5113559999999993</v>
      </c>
      <c r="O403">
        <v>1.6199999999999999E-2</v>
      </c>
      <c r="P403" t="s">
        <v>5</v>
      </c>
      <c r="Q403">
        <v>17.466781000000001</v>
      </c>
      <c r="R403">
        <v>0.122653</v>
      </c>
      <c r="S403" t="s">
        <v>6</v>
      </c>
      <c r="T403">
        <v>4.2324130000000002</v>
      </c>
      <c r="U403">
        <v>1.536E-3</v>
      </c>
      <c r="V403" t="s">
        <v>7</v>
      </c>
      <c r="W403">
        <v>3.3839269999999999</v>
      </c>
      <c r="X403">
        <v>3.4380000000000001E-3</v>
      </c>
      <c r="Y403" t="s">
        <v>8</v>
      </c>
      <c r="Z403">
        <v>7.307366</v>
      </c>
      <c r="AA403">
        <v>7.8482999999999997E-2</v>
      </c>
      <c r="AB403" t="s">
        <v>9</v>
      </c>
      <c r="AC403">
        <v>160.687726</v>
      </c>
      <c r="AD403">
        <v>4.873335</v>
      </c>
      <c r="AE403" t="s">
        <v>10</v>
      </c>
      <c r="AF403">
        <v>8.1724000000000005E-2</v>
      </c>
      <c r="AG403">
        <v>6.7000000000000002E-5</v>
      </c>
      <c r="AH403" t="s">
        <v>11</v>
      </c>
      <c r="AI403">
        <v>0.919099</v>
      </c>
      <c r="AJ403">
        <v>1.2799999999999999E-4</v>
      </c>
      <c r="AK403" t="s">
        <v>12</v>
      </c>
      <c r="AL403">
        <v>0</v>
      </c>
      <c r="AM403">
        <v>0</v>
      </c>
    </row>
    <row r="404" spans="1:39" x14ac:dyDescent="0.25">
      <c r="A404" t="s">
        <v>144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289.433832</v>
      </c>
      <c r="I404">
        <v>8.5624669999999998</v>
      </c>
      <c r="J404" t="s">
        <v>3</v>
      </c>
      <c r="K404">
        <v>283.524091</v>
      </c>
      <c r="L404">
        <v>7.9975149999999999</v>
      </c>
      <c r="M404" t="s">
        <v>4</v>
      </c>
      <c r="N404">
        <v>12.773052</v>
      </c>
      <c r="O404">
        <v>3.3092000000000003E-2</v>
      </c>
      <c r="P404" t="s">
        <v>5</v>
      </c>
      <c r="Q404">
        <v>26.250275999999999</v>
      </c>
      <c r="R404">
        <v>0.22736799999999999</v>
      </c>
      <c r="S404" t="s">
        <v>6</v>
      </c>
      <c r="T404">
        <v>6.3576649999999999</v>
      </c>
      <c r="U404">
        <v>2.9069999999999999E-3</v>
      </c>
      <c r="V404" t="s">
        <v>7</v>
      </c>
      <c r="W404">
        <v>5.0882189999999996</v>
      </c>
      <c r="X404">
        <v>4.6579999999999998E-3</v>
      </c>
      <c r="Y404" t="s">
        <v>8</v>
      </c>
      <c r="Z404">
        <v>10.983027999999999</v>
      </c>
      <c r="AA404">
        <v>0.15570100000000001</v>
      </c>
      <c r="AB404" t="s">
        <v>9</v>
      </c>
      <c r="AC404">
        <v>241.76152200000001</v>
      </c>
      <c r="AD404">
        <v>6.0429529999999998</v>
      </c>
      <c r="AE404" t="s">
        <v>10</v>
      </c>
      <c r="AF404">
        <v>7.9523999999999997E-2</v>
      </c>
      <c r="AG404">
        <v>7.3999999999999996E-5</v>
      </c>
      <c r="AH404" t="s">
        <v>11</v>
      </c>
      <c r="AI404">
        <v>0.92117000000000004</v>
      </c>
      <c r="AJ404">
        <v>1.17E-4</v>
      </c>
      <c r="AK404" t="s">
        <v>12</v>
      </c>
      <c r="AL404">
        <v>0</v>
      </c>
      <c r="AM404">
        <v>0</v>
      </c>
    </row>
    <row r="405" spans="1:39" x14ac:dyDescent="0.25">
      <c r="A405" t="s">
        <v>144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385.199657</v>
      </c>
      <c r="I405">
        <v>13.182824999999999</v>
      </c>
      <c r="J405" t="s">
        <v>3</v>
      </c>
      <c r="K405">
        <v>377.335643</v>
      </c>
      <c r="L405">
        <v>12.167865000000001</v>
      </c>
      <c r="M405" t="s">
        <v>4</v>
      </c>
      <c r="N405">
        <v>17.007861999999999</v>
      </c>
      <c r="O405">
        <v>5.0717999999999999E-2</v>
      </c>
      <c r="P405" t="s">
        <v>5</v>
      </c>
      <c r="Q405">
        <v>34.954683000000003</v>
      </c>
      <c r="R405">
        <v>0.40644200000000003</v>
      </c>
      <c r="S405" t="s">
        <v>6</v>
      </c>
      <c r="T405">
        <v>8.4725780000000004</v>
      </c>
      <c r="U405">
        <v>4.3150000000000003E-3</v>
      </c>
      <c r="V405" t="s">
        <v>7</v>
      </c>
      <c r="W405">
        <v>6.7756480000000003</v>
      </c>
      <c r="X405">
        <v>6.79E-3</v>
      </c>
      <c r="Y405" t="s">
        <v>8</v>
      </c>
      <c r="Z405">
        <v>14.611750000000001</v>
      </c>
      <c r="AA405">
        <v>0.29696400000000001</v>
      </c>
      <c r="AB405" t="s">
        <v>9</v>
      </c>
      <c r="AC405">
        <v>321.733743</v>
      </c>
      <c r="AD405">
        <v>9.1847820000000002</v>
      </c>
      <c r="AE405" t="s">
        <v>10</v>
      </c>
      <c r="AF405">
        <v>7.6592999999999994E-2</v>
      </c>
      <c r="AG405">
        <v>1.0900000000000001E-4</v>
      </c>
      <c r="AH405" t="s">
        <v>11</v>
      </c>
      <c r="AI405">
        <v>0.92510499999999996</v>
      </c>
      <c r="AJ405">
        <v>9.7E-5</v>
      </c>
      <c r="AK405" t="s">
        <v>12</v>
      </c>
      <c r="AL405">
        <v>0</v>
      </c>
      <c r="AM405">
        <v>0</v>
      </c>
    </row>
    <row r="406" spans="1:39" x14ac:dyDescent="0.25">
      <c r="A406" t="s">
        <v>144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480.96936199999999</v>
      </c>
      <c r="I406">
        <v>15.619612999999999</v>
      </c>
      <c r="J406" t="s">
        <v>3</v>
      </c>
      <c r="K406">
        <v>471.16921300000001</v>
      </c>
      <c r="L406">
        <v>14.220656</v>
      </c>
      <c r="M406" t="s">
        <v>4</v>
      </c>
      <c r="N406">
        <v>21.246946000000001</v>
      </c>
      <c r="O406">
        <v>7.7858999999999998E-2</v>
      </c>
      <c r="P406" t="s">
        <v>5</v>
      </c>
      <c r="Q406">
        <v>43.609358</v>
      </c>
      <c r="R406">
        <v>0.65070700000000004</v>
      </c>
      <c r="S406" t="s">
        <v>6</v>
      </c>
      <c r="T406">
        <v>10.585134</v>
      </c>
      <c r="U406">
        <v>5.3769999999999998E-3</v>
      </c>
      <c r="V406" t="s">
        <v>7</v>
      </c>
      <c r="W406">
        <v>8.4612040000000004</v>
      </c>
      <c r="X406">
        <v>8.7049999999999992E-3</v>
      </c>
      <c r="Y406" t="s">
        <v>8</v>
      </c>
      <c r="Z406">
        <v>18.195909</v>
      </c>
      <c r="AA406">
        <v>0.49449300000000002</v>
      </c>
      <c r="AB406" t="s">
        <v>9</v>
      </c>
      <c r="AC406">
        <v>401.783165</v>
      </c>
      <c r="AD406">
        <v>10.387691</v>
      </c>
      <c r="AE406" t="s">
        <v>10</v>
      </c>
      <c r="AF406">
        <v>7.3607000000000006E-2</v>
      </c>
      <c r="AG406">
        <v>1.3300000000000001E-4</v>
      </c>
      <c r="AH406" t="s">
        <v>11</v>
      </c>
      <c r="AI406">
        <v>0.92764899999999995</v>
      </c>
      <c r="AJ406">
        <v>5.7000000000000003E-5</v>
      </c>
      <c r="AK406" t="s">
        <v>12</v>
      </c>
      <c r="AL406">
        <v>0</v>
      </c>
      <c r="AM406">
        <v>0</v>
      </c>
    </row>
    <row r="407" spans="1:39" x14ac:dyDescent="0.25">
      <c r="A407" t="s">
        <v>144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576.824163</v>
      </c>
      <c r="I407">
        <v>20.646502000000002</v>
      </c>
      <c r="J407" t="s">
        <v>3</v>
      </c>
      <c r="K407">
        <v>565.06154500000002</v>
      </c>
      <c r="L407">
        <v>18.561219999999999</v>
      </c>
      <c r="M407" t="s">
        <v>4</v>
      </c>
      <c r="N407">
        <v>25.493338000000001</v>
      </c>
      <c r="O407">
        <v>0.115257</v>
      </c>
      <c r="P407" t="s">
        <v>5</v>
      </c>
      <c r="Q407">
        <v>52.362496</v>
      </c>
      <c r="R407">
        <v>0.93610199999999999</v>
      </c>
      <c r="S407" t="s">
        <v>6</v>
      </c>
      <c r="T407">
        <v>12.701777</v>
      </c>
      <c r="U407">
        <v>7.1929999999999997E-3</v>
      </c>
      <c r="V407" t="s">
        <v>7</v>
      </c>
      <c r="W407">
        <v>10.173584999999999</v>
      </c>
      <c r="X407">
        <v>2.6755000000000001E-2</v>
      </c>
      <c r="Y407" t="s">
        <v>8</v>
      </c>
      <c r="Z407">
        <v>21.8443</v>
      </c>
      <c r="AA407">
        <v>0.712202</v>
      </c>
      <c r="AB407" t="s">
        <v>9</v>
      </c>
      <c r="AC407">
        <v>481.78280699999999</v>
      </c>
      <c r="AD407">
        <v>12.687282</v>
      </c>
      <c r="AE407" t="s">
        <v>10</v>
      </c>
      <c r="AF407">
        <v>7.2457999999999995E-2</v>
      </c>
      <c r="AG407">
        <v>1.37E-4</v>
      </c>
      <c r="AH407" t="s">
        <v>11</v>
      </c>
      <c r="AI407">
        <v>0.93036300000000005</v>
      </c>
      <c r="AJ407">
        <v>2.5999999999999998E-5</v>
      </c>
      <c r="AK407" t="s">
        <v>12</v>
      </c>
      <c r="AL407">
        <v>0</v>
      </c>
      <c r="AM407">
        <v>0</v>
      </c>
    </row>
    <row r="408" spans="1:39" x14ac:dyDescent="0.25">
      <c r="A408" t="s">
        <v>144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672.42629299999999</v>
      </c>
      <c r="I408">
        <v>25.451716999999999</v>
      </c>
      <c r="J408" t="s">
        <v>3</v>
      </c>
      <c r="K408">
        <v>658.72671000000003</v>
      </c>
      <c r="L408">
        <v>22.761873000000001</v>
      </c>
      <c r="M408" t="s">
        <v>4</v>
      </c>
      <c r="N408">
        <v>29.726870000000002</v>
      </c>
      <c r="O408">
        <v>0.158775</v>
      </c>
      <c r="P408" t="s">
        <v>5</v>
      </c>
      <c r="Q408">
        <v>60.970408999999997</v>
      </c>
      <c r="R408">
        <v>1.3056680000000001</v>
      </c>
      <c r="S408" t="s">
        <v>6</v>
      </c>
      <c r="T408">
        <v>14.814316</v>
      </c>
      <c r="U408">
        <v>8.4550000000000007E-3</v>
      </c>
      <c r="V408" t="s">
        <v>7</v>
      </c>
      <c r="W408">
        <v>11.853194999999999</v>
      </c>
      <c r="X408">
        <v>2.8230999999999999E-2</v>
      </c>
      <c r="Y408" t="s">
        <v>8</v>
      </c>
      <c r="Z408">
        <v>25.382740999999999</v>
      </c>
      <c r="AA408">
        <v>1.000677</v>
      </c>
      <c r="AB408" t="s">
        <v>9</v>
      </c>
      <c r="AC408">
        <v>561.71363599999995</v>
      </c>
      <c r="AD408">
        <v>14.811228</v>
      </c>
      <c r="AE408" t="s">
        <v>10</v>
      </c>
      <c r="AF408">
        <v>6.9823999999999997E-2</v>
      </c>
      <c r="AG408">
        <v>1.4300000000000001E-4</v>
      </c>
      <c r="AH408" t="s">
        <v>11</v>
      </c>
      <c r="AI408">
        <v>0.93060900000000002</v>
      </c>
      <c r="AJ408">
        <v>2.5999999999999998E-5</v>
      </c>
      <c r="AK408" t="s">
        <v>12</v>
      </c>
      <c r="AL408">
        <v>0</v>
      </c>
      <c r="AM408">
        <v>0</v>
      </c>
    </row>
    <row r="409" spans="1:39" x14ac:dyDescent="0.25">
      <c r="A409" t="s">
        <v>144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767.88218600000005</v>
      </c>
      <c r="I409">
        <v>29.46274</v>
      </c>
      <c r="J409" t="s">
        <v>3</v>
      </c>
      <c r="K409">
        <v>752.24631499999998</v>
      </c>
      <c r="L409">
        <v>26.144687999999999</v>
      </c>
      <c r="M409" t="s">
        <v>4</v>
      </c>
      <c r="N409">
        <v>33.971651999999999</v>
      </c>
      <c r="O409">
        <v>0.21324399999999999</v>
      </c>
      <c r="P409" t="s">
        <v>5</v>
      </c>
      <c r="Q409">
        <v>69.621487000000002</v>
      </c>
      <c r="R409">
        <v>1.6753009999999999</v>
      </c>
      <c r="S409" t="s">
        <v>6</v>
      </c>
      <c r="T409">
        <v>16.927743</v>
      </c>
      <c r="U409">
        <v>1.1575999999999999E-2</v>
      </c>
      <c r="V409" t="s">
        <v>7</v>
      </c>
      <c r="W409">
        <v>13.547453000000001</v>
      </c>
      <c r="X409">
        <v>3.2035000000000001E-2</v>
      </c>
      <c r="Y409" t="s">
        <v>8</v>
      </c>
      <c r="Z409">
        <v>28.939274999999999</v>
      </c>
      <c r="AA409">
        <v>1.300924</v>
      </c>
      <c r="AB409" t="s">
        <v>9</v>
      </c>
      <c r="AC409">
        <v>641.45505200000002</v>
      </c>
      <c r="AD409">
        <v>16.518001999999999</v>
      </c>
      <c r="AE409" t="s">
        <v>10</v>
      </c>
      <c r="AF409">
        <v>6.8376000000000006E-2</v>
      </c>
      <c r="AG409">
        <v>1.36E-4</v>
      </c>
      <c r="AH409" t="s">
        <v>11</v>
      </c>
      <c r="AI409">
        <v>0.93131600000000003</v>
      </c>
      <c r="AJ409">
        <v>1.5999999999999999E-5</v>
      </c>
      <c r="AK409" t="s">
        <v>12</v>
      </c>
      <c r="AL409">
        <v>0</v>
      </c>
      <c r="AM409">
        <v>0</v>
      </c>
    </row>
    <row r="410" spans="1:39" x14ac:dyDescent="0.25">
      <c r="A410" t="s">
        <v>144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863.62086699999998</v>
      </c>
      <c r="I410">
        <v>37.398161999999999</v>
      </c>
      <c r="J410" t="s">
        <v>3</v>
      </c>
      <c r="K410">
        <v>846.04887299999996</v>
      </c>
      <c r="L410">
        <v>33.169446000000001</v>
      </c>
      <c r="M410" t="s">
        <v>4</v>
      </c>
      <c r="N410">
        <v>38.214534</v>
      </c>
      <c r="O410">
        <v>0.27248899999999998</v>
      </c>
      <c r="P410" t="s">
        <v>5</v>
      </c>
      <c r="Q410">
        <v>78.293666999999999</v>
      </c>
      <c r="R410">
        <v>2.1081259999999999</v>
      </c>
      <c r="S410" t="s">
        <v>6</v>
      </c>
      <c r="T410">
        <v>19.039045000000002</v>
      </c>
      <c r="U410">
        <v>1.4382000000000001E-2</v>
      </c>
      <c r="V410" t="s">
        <v>7</v>
      </c>
      <c r="W410">
        <v>15.24023</v>
      </c>
      <c r="X410">
        <v>3.8488000000000001E-2</v>
      </c>
      <c r="Y410" t="s">
        <v>8</v>
      </c>
      <c r="Z410">
        <v>32.516756999999998</v>
      </c>
      <c r="AA410">
        <v>1.65357</v>
      </c>
      <c r="AB410" t="s">
        <v>9</v>
      </c>
      <c r="AC410">
        <v>721.464741</v>
      </c>
      <c r="AD410">
        <v>21.172865999999999</v>
      </c>
      <c r="AE410" t="s">
        <v>10</v>
      </c>
      <c r="AF410">
        <v>6.7180000000000004E-2</v>
      </c>
      <c r="AG410">
        <v>1.37E-4</v>
      </c>
      <c r="AH410" t="s">
        <v>11</v>
      </c>
      <c r="AI410">
        <v>0.93157400000000001</v>
      </c>
      <c r="AJ410">
        <v>1.4E-5</v>
      </c>
      <c r="AK410" t="s">
        <v>12</v>
      </c>
      <c r="AL410">
        <v>0</v>
      </c>
      <c r="AM410">
        <v>0</v>
      </c>
    </row>
    <row r="411" spans="1:39" x14ac:dyDescent="0.25">
      <c r="A411" t="s">
        <v>144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959.40436999999997</v>
      </c>
      <c r="I411">
        <v>50.459398999999998</v>
      </c>
      <c r="J411" t="s">
        <v>3</v>
      </c>
      <c r="K411">
        <v>939.89937299999997</v>
      </c>
      <c r="L411">
        <v>44.777704</v>
      </c>
      <c r="M411" t="s">
        <v>4</v>
      </c>
      <c r="N411">
        <v>42.458410999999998</v>
      </c>
      <c r="O411">
        <v>0.34884599999999999</v>
      </c>
      <c r="P411" t="s">
        <v>5</v>
      </c>
      <c r="Q411">
        <v>86.911562000000004</v>
      </c>
      <c r="R411">
        <v>2.7133069999999999</v>
      </c>
      <c r="S411" t="s">
        <v>6</v>
      </c>
      <c r="T411">
        <v>21.153293999999999</v>
      </c>
      <c r="U411">
        <v>1.7909999999999999E-2</v>
      </c>
      <c r="V411" t="s">
        <v>7</v>
      </c>
      <c r="W411">
        <v>16.921679999999999</v>
      </c>
      <c r="X411">
        <v>4.6723000000000001E-2</v>
      </c>
      <c r="Y411" t="s">
        <v>8</v>
      </c>
      <c r="Z411">
        <v>36.044730000000001</v>
      </c>
      <c r="AA411">
        <v>2.1027650000000002</v>
      </c>
      <c r="AB411" t="s">
        <v>9</v>
      </c>
      <c r="AC411">
        <v>801.57478400000002</v>
      </c>
      <c r="AD411">
        <v>28.073153999999999</v>
      </c>
      <c r="AE411" t="s">
        <v>10</v>
      </c>
      <c r="AF411">
        <v>6.7177000000000001E-2</v>
      </c>
      <c r="AG411">
        <v>1.36E-4</v>
      </c>
      <c r="AH411" t="s">
        <v>11</v>
      </c>
      <c r="AI411">
        <v>0.93190200000000001</v>
      </c>
      <c r="AJ411">
        <v>1.2999999999999999E-5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144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1054.7601609999999</v>
      </c>
      <c r="I412">
        <v>61.169646</v>
      </c>
      <c r="J412" t="s">
        <v>3</v>
      </c>
      <c r="K412">
        <v>1033.3261130000001</v>
      </c>
      <c r="L412">
        <v>54.025182999999998</v>
      </c>
      <c r="M412" t="s">
        <v>4</v>
      </c>
      <c r="N412">
        <v>46.691529000000003</v>
      </c>
      <c r="O412">
        <v>0.41967900000000002</v>
      </c>
      <c r="P412" t="s">
        <v>5</v>
      </c>
      <c r="Q412">
        <v>95.538027</v>
      </c>
      <c r="R412">
        <v>3.3433120000000001</v>
      </c>
      <c r="S412" t="s">
        <v>6</v>
      </c>
      <c r="T412">
        <v>23.261355999999999</v>
      </c>
      <c r="U412">
        <v>1.9743E-2</v>
      </c>
      <c r="V412" t="s">
        <v>7</v>
      </c>
      <c r="W412">
        <v>18.609659000000001</v>
      </c>
      <c r="X412">
        <v>5.5295999999999998E-2</v>
      </c>
      <c r="Y412" t="s">
        <v>8</v>
      </c>
      <c r="Z412">
        <v>39.576155999999997</v>
      </c>
      <c r="AA412">
        <v>2.6125690000000001</v>
      </c>
      <c r="AB412" t="s">
        <v>9</v>
      </c>
      <c r="AC412">
        <v>881.26589999999999</v>
      </c>
      <c r="AD412">
        <v>34.049281000000001</v>
      </c>
      <c r="AE412" t="s">
        <v>10</v>
      </c>
      <c r="AF412">
        <v>6.6392000000000007E-2</v>
      </c>
      <c r="AG412">
        <v>1.26E-4</v>
      </c>
      <c r="AH412" t="s">
        <v>11</v>
      </c>
      <c r="AI412">
        <v>0.93293499999999996</v>
      </c>
      <c r="AJ412">
        <v>2.6999999999999999E-5</v>
      </c>
      <c r="AK412" t="s">
        <v>12</v>
      </c>
      <c r="AL412">
        <v>0</v>
      </c>
      <c r="AM412">
        <v>0</v>
      </c>
    </row>
    <row r="413" spans="1:39" x14ac:dyDescent="0.25">
      <c r="A413" t="s">
        <v>144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1150.716975</v>
      </c>
      <c r="I413">
        <v>72.005522999999997</v>
      </c>
      <c r="J413" t="s">
        <v>3</v>
      </c>
      <c r="K413">
        <v>1127.334873</v>
      </c>
      <c r="L413">
        <v>63.534039</v>
      </c>
      <c r="M413" t="s">
        <v>4</v>
      </c>
      <c r="N413">
        <v>50.942689000000001</v>
      </c>
      <c r="O413">
        <v>0.49507299999999999</v>
      </c>
      <c r="P413" t="s">
        <v>5</v>
      </c>
      <c r="Q413">
        <v>104.21857</v>
      </c>
      <c r="R413">
        <v>3.84348</v>
      </c>
      <c r="S413" t="s">
        <v>6</v>
      </c>
      <c r="T413">
        <v>25.37659</v>
      </c>
      <c r="U413">
        <v>2.6450000000000001E-2</v>
      </c>
      <c r="V413" t="s">
        <v>7</v>
      </c>
      <c r="W413">
        <v>20.294668000000001</v>
      </c>
      <c r="X413">
        <v>6.3714999999999994E-2</v>
      </c>
      <c r="Y413" t="s">
        <v>8</v>
      </c>
      <c r="Z413">
        <v>43.158146000000002</v>
      </c>
      <c r="AA413">
        <v>2.981106</v>
      </c>
      <c r="AB413" t="s">
        <v>9</v>
      </c>
      <c r="AC413">
        <v>961.46174099999996</v>
      </c>
      <c r="AD413">
        <v>39.848700000000001</v>
      </c>
      <c r="AE413" t="s">
        <v>10</v>
      </c>
      <c r="AF413">
        <v>6.4895999999999995E-2</v>
      </c>
      <c r="AG413">
        <v>1.12E-4</v>
      </c>
      <c r="AH413" t="s">
        <v>11</v>
      </c>
      <c r="AI413">
        <v>0.93300799999999995</v>
      </c>
      <c r="AJ413">
        <v>2.6999999999999999E-5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144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1246.473193</v>
      </c>
      <c r="I414">
        <v>73.807770000000005</v>
      </c>
      <c r="J414" t="s">
        <v>3</v>
      </c>
      <c r="K414">
        <v>1221.155737</v>
      </c>
      <c r="L414">
        <v>65.109039999999993</v>
      </c>
      <c r="M414" t="s">
        <v>4</v>
      </c>
      <c r="N414">
        <v>55.184731999999997</v>
      </c>
      <c r="O414">
        <v>0.55072100000000002</v>
      </c>
      <c r="P414" t="s">
        <v>5</v>
      </c>
      <c r="Q414">
        <v>112.907625</v>
      </c>
      <c r="R414">
        <v>3.9024920000000001</v>
      </c>
      <c r="S414" t="s">
        <v>6</v>
      </c>
      <c r="T414">
        <v>27.494509999999998</v>
      </c>
      <c r="U414">
        <v>3.0127999999999999E-2</v>
      </c>
      <c r="V414" t="s">
        <v>7</v>
      </c>
      <c r="W414">
        <v>21.982796</v>
      </c>
      <c r="X414">
        <v>7.127E-2</v>
      </c>
      <c r="Y414" t="s">
        <v>8</v>
      </c>
      <c r="Z414">
        <v>46.740335000000002</v>
      </c>
      <c r="AA414">
        <v>3.0015339999999999</v>
      </c>
      <c r="AB414" t="s">
        <v>9</v>
      </c>
      <c r="AC414">
        <v>1041.478179</v>
      </c>
      <c r="AD414">
        <v>40.881152999999998</v>
      </c>
      <c r="AE414" t="s">
        <v>10</v>
      </c>
      <c r="AF414">
        <v>6.4891000000000004E-2</v>
      </c>
      <c r="AG414">
        <v>1.13E-4</v>
      </c>
      <c r="AH414" t="s">
        <v>11</v>
      </c>
      <c r="AI414">
        <v>0.93324799999999997</v>
      </c>
      <c r="AJ414">
        <v>2.6999999999999999E-5</v>
      </c>
      <c r="AK414" t="s">
        <v>12</v>
      </c>
      <c r="AL414">
        <v>0</v>
      </c>
      <c r="AM414">
        <v>0</v>
      </c>
    </row>
    <row r="415" spans="1:39" x14ac:dyDescent="0.25">
      <c r="A415" t="s">
        <v>144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1342.90283</v>
      </c>
      <c r="I415">
        <v>80.638040000000004</v>
      </c>
      <c r="J415" t="s">
        <v>3</v>
      </c>
      <c r="K415">
        <v>1315.6122969999999</v>
      </c>
      <c r="L415">
        <v>71.315460000000002</v>
      </c>
      <c r="M415" t="s">
        <v>4</v>
      </c>
      <c r="N415">
        <v>59.441695000000003</v>
      </c>
      <c r="O415">
        <v>0.62703399999999998</v>
      </c>
      <c r="P415" t="s">
        <v>5</v>
      </c>
      <c r="Q415">
        <v>121.702783</v>
      </c>
      <c r="R415">
        <v>3.9905170000000001</v>
      </c>
      <c r="S415" t="s">
        <v>6</v>
      </c>
      <c r="T415">
        <v>29.619869000000001</v>
      </c>
      <c r="U415">
        <v>3.5501999999999999E-2</v>
      </c>
      <c r="V415" t="s">
        <v>7</v>
      </c>
      <c r="W415">
        <v>23.676313</v>
      </c>
      <c r="X415">
        <v>8.0745999999999998E-2</v>
      </c>
      <c r="Y415" t="s">
        <v>8</v>
      </c>
      <c r="Z415">
        <v>50.422477999999998</v>
      </c>
      <c r="AA415">
        <v>3.0476230000000002</v>
      </c>
      <c r="AB415" t="s">
        <v>9</v>
      </c>
      <c r="AC415">
        <v>1122.0185180000001</v>
      </c>
      <c r="AD415">
        <v>45.466295000000002</v>
      </c>
      <c r="AE415" t="s">
        <v>10</v>
      </c>
      <c r="AF415">
        <v>6.4252000000000004E-2</v>
      </c>
      <c r="AG415">
        <v>1.0900000000000001E-4</v>
      </c>
      <c r="AH415" t="s">
        <v>11</v>
      </c>
      <c r="AI415">
        <v>0.93326900000000002</v>
      </c>
      <c r="AJ415">
        <v>2.6999999999999999E-5</v>
      </c>
      <c r="AK415" t="s">
        <v>12</v>
      </c>
      <c r="AL415">
        <v>0</v>
      </c>
      <c r="AM415">
        <v>0</v>
      </c>
    </row>
    <row r="416" spans="1:39" x14ac:dyDescent="0.25">
      <c r="A416" t="s">
        <v>144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1438.352932</v>
      </c>
      <c r="I416">
        <v>82.640225999999998</v>
      </c>
      <c r="J416" t="s">
        <v>3</v>
      </c>
      <c r="K416">
        <v>1409.1243039999999</v>
      </c>
      <c r="L416">
        <v>73.247431000000006</v>
      </c>
      <c r="M416" t="s">
        <v>4</v>
      </c>
      <c r="N416">
        <v>63.666843999999998</v>
      </c>
      <c r="O416">
        <v>0.67602499999999999</v>
      </c>
      <c r="P416" t="s">
        <v>5</v>
      </c>
      <c r="Q416">
        <v>130.33605299999999</v>
      </c>
      <c r="R416">
        <v>3.9521440000000001</v>
      </c>
      <c r="S416" t="s">
        <v>6</v>
      </c>
      <c r="T416">
        <v>31.724254999999999</v>
      </c>
      <c r="U416">
        <v>3.6291999999999998E-2</v>
      </c>
      <c r="V416" t="s">
        <v>7</v>
      </c>
      <c r="W416">
        <v>25.361214</v>
      </c>
      <c r="X416">
        <v>9.2894000000000004E-2</v>
      </c>
      <c r="Y416" t="s">
        <v>8</v>
      </c>
      <c r="Z416">
        <v>53.978527999999997</v>
      </c>
      <c r="AA416">
        <v>3.044994</v>
      </c>
      <c r="AB416" t="s">
        <v>9</v>
      </c>
      <c r="AC416">
        <v>1201.8054420000001</v>
      </c>
      <c r="AD416">
        <v>47.444930999999997</v>
      </c>
      <c r="AE416" t="s">
        <v>10</v>
      </c>
      <c r="AF416">
        <v>6.2516000000000002E-2</v>
      </c>
      <c r="AG416">
        <v>9.1000000000000003E-5</v>
      </c>
      <c r="AH416" t="s">
        <v>11</v>
      </c>
      <c r="AI416">
        <v>0.93403599999999998</v>
      </c>
      <c r="AJ416">
        <v>4.1E-5</v>
      </c>
      <c r="AK416" t="s">
        <v>12</v>
      </c>
      <c r="AL416">
        <v>0</v>
      </c>
      <c r="AM416">
        <v>0</v>
      </c>
    </row>
    <row r="417" spans="1:39" x14ac:dyDescent="0.25">
      <c r="A417" t="s">
        <v>144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1534.7120649999999</v>
      </c>
      <c r="I417">
        <v>89.814370999999994</v>
      </c>
      <c r="J417" t="s">
        <v>3</v>
      </c>
      <c r="K417">
        <v>1503.5290970000001</v>
      </c>
      <c r="L417">
        <v>80.550820999999999</v>
      </c>
      <c r="M417" t="s">
        <v>4</v>
      </c>
      <c r="N417">
        <v>67.912194999999997</v>
      </c>
      <c r="O417">
        <v>0.738429</v>
      </c>
      <c r="P417" t="s">
        <v>5</v>
      </c>
      <c r="Q417">
        <v>139.03375</v>
      </c>
      <c r="R417">
        <v>3.9918429999999998</v>
      </c>
      <c r="S417" t="s">
        <v>6</v>
      </c>
      <c r="T417">
        <v>33.824635000000001</v>
      </c>
      <c r="U417">
        <v>3.8445E-2</v>
      </c>
      <c r="V417" t="s">
        <v>7</v>
      </c>
      <c r="W417">
        <v>27.052576999999999</v>
      </c>
      <c r="X417">
        <v>0.105132</v>
      </c>
      <c r="Y417" t="s">
        <v>8</v>
      </c>
      <c r="Z417">
        <v>57.615074999999997</v>
      </c>
      <c r="AA417">
        <v>3.037258</v>
      </c>
      <c r="AB417" t="s">
        <v>9</v>
      </c>
      <c r="AC417">
        <v>1282.3646309999999</v>
      </c>
      <c r="AD417">
        <v>54.651358000000002</v>
      </c>
      <c r="AE417" t="s">
        <v>10</v>
      </c>
      <c r="AF417">
        <v>6.1968000000000002E-2</v>
      </c>
      <c r="AG417">
        <v>8.5000000000000006E-5</v>
      </c>
      <c r="AH417" t="s">
        <v>11</v>
      </c>
      <c r="AI417">
        <v>0.93407600000000002</v>
      </c>
      <c r="AJ417">
        <v>4.1E-5</v>
      </c>
      <c r="AK417" t="s">
        <v>12</v>
      </c>
      <c r="AL417">
        <v>0</v>
      </c>
      <c r="AM417">
        <v>0</v>
      </c>
    </row>
    <row r="418" spans="1:39" x14ac:dyDescent="0.25">
      <c r="A418" t="s">
        <v>144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1630.138074</v>
      </c>
      <c r="I418">
        <v>97.713682000000006</v>
      </c>
      <c r="J418" t="s">
        <v>3</v>
      </c>
      <c r="K418">
        <v>1597.0343949999999</v>
      </c>
      <c r="L418">
        <v>88.119586999999996</v>
      </c>
      <c r="M418" t="s">
        <v>4</v>
      </c>
      <c r="N418">
        <v>72.157713999999999</v>
      </c>
      <c r="O418">
        <v>0.83502299999999996</v>
      </c>
      <c r="P418" t="s">
        <v>5</v>
      </c>
      <c r="Q418">
        <v>147.657487</v>
      </c>
      <c r="R418">
        <v>4.2988860000000004</v>
      </c>
      <c r="S418" t="s">
        <v>6</v>
      </c>
      <c r="T418">
        <v>35.923985999999999</v>
      </c>
      <c r="U418">
        <v>4.8000000000000001E-2</v>
      </c>
      <c r="V418" t="s">
        <v>7</v>
      </c>
      <c r="W418">
        <v>28.745937999999999</v>
      </c>
      <c r="X418">
        <v>0.12134300000000001</v>
      </c>
      <c r="Y418" t="s">
        <v>8</v>
      </c>
      <c r="Z418">
        <v>61.164740999999999</v>
      </c>
      <c r="AA418">
        <v>3.0609130000000002</v>
      </c>
      <c r="AB418" t="s">
        <v>9</v>
      </c>
      <c r="AC418">
        <v>1362.101038</v>
      </c>
      <c r="AD418">
        <v>60.403714000000001</v>
      </c>
      <c r="AE418" t="s">
        <v>10</v>
      </c>
      <c r="AF418">
        <v>6.1630999999999998E-2</v>
      </c>
      <c r="AG418">
        <v>8.6000000000000003E-5</v>
      </c>
      <c r="AH418" t="s">
        <v>11</v>
      </c>
      <c r="AI418">
        <v>0.93410000000000004</v>
      </c>
      <c r="AJ418">
        <v>4.1E-5</v>
      </c>
      <c r="AK418" t="s">
        <v>12</v>
      </c>
      <c r="AL418">
        <v>0</v>
      </c>
      <c r="AM418">
        <v>0</v>
      </c>
    </row>
    <row r="419" spans="1:39" x14ac:dyDescent="0.25">
      <c r="A419" t="s">
        <v>144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1725.9405469999999</v>
      </c>
      <c r="I419">
        <v>106.29141</v>
      </c>
      <c r="J419" t="s">
        <v>3</v>
      </c>
      <c r="K419">
        <v>1690.903313</v>
      </c>
      <c r="L419">
        <v>96.127142000000006</v>
      </c>
      <c r="M419" t="s">
        <v>4</v>
      </c>
      <c r="N419">
        <v>76.405057999999997</v>
      </c>
      <c r="O419">
        <v>0.91590800000000006</v>
      </c>
      <c r="P419" t="s">
        <v>5</v>
      </c>
      <c r="Q419">
        <v>156.267245</v>
      </c>
      <c r="R419">
        <v>4.3865369999999997</v>
      </c>
      <c r="S419" t="s">
        <v>6</v>
      </c>
      <c r="T419">
        <v>38.015227000000003</v>
      </c>
      <c r="U419">
        <v>4.8517999999999999E-2</v>
      </c>
      <c r="V419" t="s">
        <v>7</v>
      </c>
      <c r="W419">
        <v>30.448353999999998</v>
      </c>
      <c r="X419">
        <v>0.129328</v>
      </c>
      <c r="Y419" t="s">
        <v>8</v>
      </c>
      <c r="Z419">
        <v>64.700602000000003</v>
      </c>
      <c r="AA419">
        <v>3.065334</v>
      </c>
      <c r="AB419" t="s">
        <v>9</v>
      </c>
      <c r="AC419">
        <v>1442.2132790000001</v>
      </c>
      <c r="AD419">
        <v>66.452580999999995</v>
      </c>
      <c r="AE419" t="s">
        <v>10</v>
      </c>
      <c r="AF419">
        <v>6.1318999999999999E-2</v>
      </c>
      <c r="AG419">
        <v>8.3999999999999995E-5</v>
      </c>
      <c r="AH419" t="s">
        <v>11</v>
      </c>
      <c r="AI419">
        <v>0.93418000000000001</v>
      </c>
      <c r="AJ419">
        <v>4.1E-5</v>
      </c>
      <c r="AK419" t="s">
        <v>12</v>
      </c>
      <c r="AL419">
        <v>0</v>
      </c>
      <c r="AM419">
        <v>0</v>
      </c>
    </row>
    <row r="420" spans="1:39" x14ac:dyDescent="0.25">
      <c r="A420" t="s">
        <v>144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1821.486396</v>
      </c>
      <c r="I420">
        <v>108.657304</v>
      </c>
      <c r="J420" t="s">
        <v>3</v>
      </c>
      <c r="K420">
        <v>1784.5281199999999</v>
      </c>
      <c r="L420">
        <v>98.031233</v>
      </c>
      <c r="M420" t="s">
        <v>4</v>
      </c>
      <c r="N420">
        <v>80.641863999999998</v>
      </c>
      <c r="O420">
        <v>1.00596</v>
      </c>
      <c r="P420" t="s">
        <v>5</v>
      </c>
      <c r="Q420">
        <v>164.87624199999999</v>
      </c>
      <c r="R420">
        <v>4.4363349999999997</v>
      </c>
      <c r="S420" t="s">
        <v>6</v>
      </c>
      <c r="T420">
        <v>40.110474000000004</v>
      </c>
      <c r="U420">
        <v>5.4651999999999999E-2</v>
      </c>
      <c r="V420" t="s">
        <v>7</v>
      </c>
      <c r="W420">
        <v>32.138832000000001</v>
      </c>
      <c r="X420">
        <v>0.128138</v>
      </c>
      <c r="Y420" t="s">
        <v>8</v>
      </c>
      <c r="Z420">
        <v>68.218397999999993</v>
      </c>
      <c r="AA420">
        <v>3.0935239999999999</v>
      </c>
      <c r="AB420" t="s">
        <v>9</v>
      </c>
      <c r="AC420">
        <v>1522.0939920000001</v>
      </c>
      <c r="AD420">
        <v>67.729692</v>
      </c>
      <c r="AE420" t="s">
        <v>10</v>
      </c>
      <c r="AF420">
        <v>6.1144999999999998E-2</v>
      </c>
      <c r="AG420">
        <v>8.0000000000000007E-5</v>
      </c>
      <c r="AH420" t="s">
        <v>11</v>
      </c>
      <c r="AI420">
        <v>0.93423</v>
      </c>
      <c r="AJ420">
        <v>4.1E-5</v>
      </c>
      <c r="AK420" t="s">
        <v>12</v>
      </c>
      <c r="AL420">
        <v>0</v>
      </c>
      <c r="AM420">
        <v>0</v>
      </c>
    </row>
    <row r="421" spans="1:39" x14ac:dyDescent="0.25">
      <c r="A421" t="s">
        <v>144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1917.2243599999999</v>
      </c>
      <c r="I421">
        <v>109.676974</v>
      </c>
      <c r="J421" t="s">
        <v>3</v>
      </c>
      <c r="K421">
        <v>1878.340659</v>
      </c>
      <c r="L421">
        <v>99.093698000000003</v>
      </c>
      <c r="M421" t="s">
        <v>4</v>
      </c>
      <c r="N421">
        <v>84.873125999999999</v>
      </c>
      <c r="O421">
        <v>1.073391</v>
      </c>
      <c r="P421" t="s">
        <v>5</v>
      </c>
      <c r="Q421">
        <v>173.452708</v>
      </c>
      <c r="R421">
        <v>4.5128310000000003</v>
      </c>
      <c r="S421" t="s">
        <v>6</v>
      </c>
      <c r="T421">
        <v>42.204886999999999</v>
      </c>
      <c r="U421">
        <v>5.7044999999999998E-2</v>
      </c>
      <c r="V421" t="s">
        <v>7</v>
      </c>
      <c r="W421">
        <v>33.818204000000001</v>
      </c>
      <c r="X421">
        <v>0.13073100000000001</v>
      </c>
      <c r="Y421" t="s">
        <v>8</v>
      </c>
      <c r="Z421">
        <v>71.713442999999998</v>
      </c>
      <c r="AA421">
        <v>3.0842869999999998</v>
      </c>
      <c r="AB421" t="s">
        <v>9</v>
      </c>
      <c r="AC421">
        <v>1602.199265</v>
      </c>
      <c r="AD421">
        <v>69.433160999999998</v>
      </c>
      <c r="AE421" t="s">
        <v>10</v>
      </c>
      <c r="AF421">
        <v>6.1144999999999998E-2</v>
      </c>
      <c r="AG421">
        <v>8.0000000000000007E-5</v>
      </c>
      <c r="AH421" t="s">
        <v>11</v>
      </c>
      <c r="AI421">
        <v>0.934778</v>
      </c>
      <c r="AJ421">
        <v>5.3000000000000001E-5</v>
      </c>
      <c r="AK421" t="s">
        <v>12</v>
      </c>
      <c r="AL421">
        <v>0</v>
      </c>
      <c r="AM421">
        <v>0</v>
      </c>
    </row>
    <row r="422" spans="1:39" x14ac:dyDescent="0.25">
      <c r="A422" t="s">
        <v>145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93.675325999999998</v>
      </c>
      <c r="I442">
        <v>1.741571</v>
      </c>
      <c r="J442" t="s">
        <v>3</v>
      </c>
      <c r="K442">
        <v>91.658850999999999</v>
      </c>
      <c r="L442">
        <v>1.691195</v>
      </c>
      <c r="M442" t="s">
        <v>4</v>
      </c>
      <c r="N442">
        <v>4.2601820000000004</v>
      </c>
      <c r="O442">
        <v>7.6540000000000002E-3</v>
      </c>
      <c r="P442" t="s">
        <v>5</v>
      </c>
      <c r="Q442">
        <v>0</v>
      </c>
      <c r="R442">
        <v>0</v>
      </c>
      <c r="S442" t="s">
        <v>6</v>
      </c>
      <c r="T442">
        <v>2.1332810000000002</v>
      </c>
      <c r="U442">
        <v>1.8519999999999999E-3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8.4633E-2</v>
      </c>
      <c r="AD442">
        <v>2.9E-5</v>
      </c>
      <c r="AE442" t="s">
        <v>10</v>
      </c>
      <c r="AF442">
        <v>0</v>
      </c>
      <c r="AG442">
        <v>0</v>
      </c>
      <c r="AH442" t="s">
        <v>11</v>
      </c>
      <c r="AI442">
        <v>0.91808400000000001</v>
      </c>
      <c r="AJ442">
        <v>2.05E-4</v>
      </c>
      <c r="AK442" t="s">
        <v>12</v>
      </c>
      <c r="AL442">
        <v>0</v>
      </c>
      <c r="AM442">
        <v>0</v>
      </c>
    </row>
    <row r="443" spans="1:39" x14ac:dyDescent="0.25">
      <c r="A443" t="s">
        <v>146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186.799665</v>
      </c>
      <c r="I443">
        <v>5.2244679999999999</v>
      </c>
      <c r="J443" t="s">
        <v>3</v>
      </c>
      <c r="K443">
        <v>182.85406900000001</v>
      </c>
      <c r="L443">
        <v>4.9285180000000004</v>
      </c>
      <c r="M443" t="s">
        <v>4</v>
      </c>
      <c r="N443">
        <v>8.4857340000000008</v>
      </c>
      <c r="O443">
        <v>1.6330999999999998E-2</v>
      </c>
      <c r="P443" t="s">
        <v>5</v>
      </c>
      <c r="Q443">
        <v>0</v>
      </c>
      <c r="R443">
        <v>0</v>
      </c>
      <c r="S443" t="s">
        <v>6</v>
      </c>
      <c r="T443">
        <v>4.2489520000000001</v>
      </c>
      <c r="U443">
        <v>3.0300000000000001E-3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8.2568000000000003E-2</v>
      </c>
      <c r="AD443">
        <v>2.4000000000000001E-5</v>
      </c>
      <c r="AE443" t="s">
        <v>10</v>
      </c>
      <c r="AF443">
        <v>0</v>
      </c>
      <c r="AG443">
        <v>0</v>
      </c>
      <c r="AH443" t="s">
        <v>11</v>
      </c>
      <c r="AI443">
        <v>0.92193000000000003</v>
      </c>
      <c r="AJ443">
        <v>2.0599999999999999E-4</v>
      </c>
      <c r="AK443" t="s">
        <v>12</v>
      </c>
      <c r="AL443">
        <v>0</v>
      </c>
      <c r="AM443">
        <v>0</v>
      </c>
    </row>
    <row r="444" spans="1:39" x14ac:dyDescent="0.25">
      <c r="A444" t="s">
        <v>146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280.05146500000001</v>
      </c>
      <c r="I444">
        <v>9.651389</v>
      </c>
      <c r="J444" t="s">
        <v>3</v>
      </c>
      <c r="K444">
        <v>274.19414599999999</v>
      </c>
      <c r="L444">
        <v>9.1072290000000002</v>
      </c>
      <c r="M444" t="s">
        <v>4</v>
      </c>
      <c r="N444">
        <v>12.699420999999999</v>
      </c>
      <c r="O444">
        <v>2.7171000000000001E-2</v>
      </c>
      <c r="P444" t="s">
        <v>5</v>
      </c>
      <c r="Q444">
        <v>0</v>
      </c>
      <c r="R444">
        <v>0</v>
      </c>
      <c r="S444" t="s">
        <v>6</v>
      </c>
      <c r="T444">
        <v>6.3636679999999997</v>
      </c>
      <c r="U444">
        <v>4.9709999999999997E-3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7.8856999999999997E-2</v>
      </c>
      <c r="AD444">
        <v>9.2999999999999997E-5</v>
      </c>
      <c r="AE444" t="s">
        <v>10</v>
      </c>
      <c r="AF444">
        <v>0</v>
      </c>
      <c r="AG444">
        <v>0</v>
      </c>
      <c r="AH444" t="s">
        <v>11</v>
      </c>
      <c r="AI444">
        <v>0.92643299999999995</v>
      </c>
      <c r="AJ444">
        <v>1.3799999999999999E-4</v>
      </c>
      <c r="AK444" t="s">
        <v>12</v>
      </c>
      <c r="AL444">
        <v>0</v>
      </c>
      <c r="AM444">
        <v>0</v>
      </c>
    </row>
    <row r="445" spans="1:39" x14ac:dyDescent="0.25">
      <c r="A445" t="s">
        <v>146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373.59311000000002</v>
      </c>
      <c r="I445">
        <v>13.713371</v>
      </c>
      <c r="J445" t="s">
        <v>3</v>
      </c>
      <c r="K445">
        <v>365.82417299999997</v>
      </c>
      <c r="L445">
        <v>12.892338000000001</v>
      </c>
      <c r="M445" t="s">
        <v>4</v>
      </c>
      <c r="N445">
        <v>16.926379000000001</v>
      </c>
      <c r="O445">
        <v>4.5759000000000001E-2</v>
      </c>
      <c r="P445" t="s">
        <v>5</v>
      </c>
      <c r="Q445">
        <v>0</v>
      </c>
      <c r="R445">
        <v>0</v>
      </c>
      <c r="S445" t="s">
        <v>6</v>
      </c>
      <c r="T445">
        <v>8.4758630000000004</v>
      </c>
      <c r="U445">
        <v>6.8539999999999998E-3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7.7598E-2</v>
      </c>
      <c r="AD445">
        <v>1.1400000000000001E-4</v>
      </c>
      <c r="AE445" t="s">
        <v>10</v>
      </c>
      <c r="AF445">
        <v>0</v>
      </c>
      <c r="AG445">
        <v>0</v>
      </c>
      <c r="AH445" t="s">
        <v>11</v>
      </c>
      <c r="AI445">
        <v>0.92977500000000002</v>
      </c>
      <c r="AJ445">
        <v>8.3999999999999995E-5</v>
      </c>
      <c r="AK445" t="s">
        <v>12</v>
      </c>
      <c r="AL445">
        <v>0</v>
      </c>
      <c r="AM445">
        <v>0</v>
      </c>
    </row>
    <row r="446" spans="1:39" x14ac:dyDescent="0.25">
      <c r="A446" t="s">
        <v>146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466.83966600000002</v>
      </c>
      <c r="I446">
        <v>21.926424000000001</v>
      </c>
      <c r="J446" t="s">
        <v>3</v>
      </c>
      <c r="K446">
        <v>457.16268200000002</v>
      </c>
      <c r="L446">
        <v>20.710986999999999</v>
      </c>
      <c r="M446" t="s">
        <v>4</v>
      </c>
      <c r="N446">
        <v>21.144611999999999</v>
      </c>
      <c r="O446">
        <v>6.4045000000000005E-2</v>
      </c>
      <c r="P446" t="s">
        <v>5</v>
      </c>
      <c r="Q446">
        <v>0</v>
      </c>
      <c r="R446">
        <v>0</v>
      </c>
      <c r="S446" t="s">
        <v>6</v>
      </c>
      <c r="T446">
        <v>10.591666</v>
      </c>
      <c r="U446">
        <v>8.9829999999999997E-3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7.6381000000000004E-2</v>
      </c>
      <c r="AD446">
        <v>1.26E-4</v>
      </c>
      <c r="AE446" t="s">
        <v>10</v>
      </c>
      <c r="AF446">
        <v>0</v>
      </c>
      <c r="AG446">
        <v>0</v>
      </c>
      <c r="AH446" t="s">
        <v>11</v>
      </c>
      <c r="AI446">
        <v>0.93158099999999999</v>
      </c>
      <c r="AJ446">
        <v>6.6000000000000005E-5</v>
      </c>
      <c r="AK446" t="s">
        <v>12</v>
      </c>
      <c r="AL446">
        <v>0</v>
      </c>
      <c r="AM446">
        <v>0</v>
      </c>
    </row>
    <row r="447" spans="1:39" x14ac:dyDescent="0.25">
      <c r="A447" t="s">
        <v>146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559.98281499999996</v>
      </c>
      <c r="I447">
        <v>26.897691999999999</v>
      </c>
      <c r="J447" t="s">
        <v>3</v>
      </c>
      <c r="K447">
        <v>548.39014299999997</v>
      </c>
      <c r="L447">
        <v>25.372782000000001</v>
      </c>
      <c r="M447" t="s">
        <v>4</v>
      </c>
      <c r="N447">
        <v>25.36215</v>
      </c>
      <c r="O447">
        <v>8.4143999999999997E-2</v>
      </c>
      <c r="P447" t="s">
        <v>5</v>
      </c>
      <c r="Q447">
        <v>0</v>
      </c>
      <c r="R447">
        <v>0</v>
      </c>
      <c r="S447" t="s">
        <v>6</v>
      </c>
      <c r="T447">
        <v>12.707770999999999</v>
      </c>
      <c r="U447">
        <v>1.0343E-2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7.3893E-2</v>
      </c>
      <c r="AD447">
        <v>1.4899999999999999E-4</v>
      </c>
      <c r="AE447" t="s">
        <v>10</v>
      </c>
      <c r="AF447">
        <v>0</v>
      </c>
      <c r="AG447">
        <v>0</v>
      </c>
      <c r="AH447" t="s">
        <v>11</v>
      </c>
      <c r="AI447">
        <v>0.93234300000000003</v>
      </c>
      <c r="AJ447">
        <v>5.3000000000000001E-5</v>
      </c>
      <c r="AK447" t="s">
        <v>12</v>
      </c>
      <c r="AL447">
        <v>0</v>
      </c>
      <c r="AM447">
        <v>0</v>
      </c>
    </row>
    <row r="448" spans="1:39" x14ac:dyDescent="0.25">
      <c r="A448" t="s">
        <v>146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653.00242300000002</v>
      </c>
      <c r="I448">
        <v>33.470148000000002</v>
      </c>
      <c r="J448" t="s">
        <v>3</v>
      </c>
      <c r="K448">
        <v>639.49085000000002</v>
      </c>
      <c r="L448">
        <v>31.493846999999999</v>
      </c>
      <c r="M448" t="s">
        <v>4</v>
      </c>
      <c r="N448">
        <v>29.586479000000001</v>
      </c>
      <c r="O448">
        <v>0.118298</v>
      </c>
      <c r="P448" t="s">
        <v>5</v>
      </c>
      <c r="Q448">
        <v>0</v>
      </c>
      <c r="R448">
        <v>0</v>
      </c>
      <c r="S448" t="s">
        <v>6</v>
      </c>
      <c r="T448">
        <v>14.823454</v>
      </c>
      <c r="U448">
        <v>1.3204E-2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7.1993000000000001E-2</v>
      </c>
      <c r="AD448">
        <v>1.55E-4</v>
      </c>
      <c r="AE448" t="s">
        <v>10</v>
      </c>
      <c r="AF448">
        <v>0</v>
      </c>
      <c r="AG448">
        <v>0</v>
      </c>
      <c r="AH448" t="s">
        <v>11</v>
      </c>
      <c r="AI448">
        <v>0.93293000000000004</v>
      </c>
      <c r="AJ448">
        <v>3.6999999999999998E-5</v>
      </c>
      <c r="AK448" t="s">
        <v>12</v>
      </c>
      <c r="AL448">
        <v>0</v>
      </c>
      <c r="AM448">
        <v>0</v>
      </c>
    </row>
    <row r="449" spans="1:39" x14ac:dyDescent="0.25">
      <c r="A449" t="s">
        <v>146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745.88065099999994</v>
      </c>
      <c r="I449">
        <v>44.303452999999998</v>
      </c>
      <c r="J449" t="s">
        <v>3</v>
      </c>
      <c r="K449">
        <v>730.44743500000004</v>
      </c>
      <c r="L449">
        <v>41.330781999999999</v>
      </c>
      <c r="M449" t="s">
        <v>4</v>
      </c>
      <c r="N449">
        <v>33.811498999999998</v>
      </c>
      <c r="O449">
        <v>0.18987000000000001</v>
      </c>
      <c r="P449" t="s">
        <v>5</v>
      </c>
      <c r="Q449">
        <v>0</v>
      </c>
      <c r="R449">
        <v>0</v>
      </c>
      <c r="S449" t="s">
        <v>6</v>
      </c>
      <c r="T449">
        <v>16.954077000000002</v>
      </c>
      <c r="U449">
        <v>3.3034000000000001E-2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7.0487999999999995E-2</v>
      </c>
      <c r="AD449">
        <v>1.56E-4</v>
      </c>
      <c r="AE449" t="s">
        <v>10</v>
      </c>
      <c r="AF449">
        <v>0</v>
      </c>
      <c r="AG449">
        <v>0</v>
      </c>
      <c r="AH449" t="s">
        <v>11</v>
      </c>
      <c r="AI449">
        <v>0.93331500000000001</v>
      </c>
      <c r="AJ449">
        <v>4.3000000000000002E-5</v>
      </c>
      <c r="AK449" t="s">
        <v>12</v>
      </c>
      <c r="AL449">
        <v>0</v>
      </c>
      <c r="AM449">
        <v>0</v>
      </c>
    </row>
    <row r="450" spans="1:39" x14ac:dyDescent="0.25">
      <c r="A450" t="s">
        <v>146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839.22908800000005</v>
      </c>
      <c r="I450">
        <v>54.698177999999999</v>
      </c>
      <c r="J450" t="s">
        <v>3</v>
      </c>
      <c r="K450">
        <v>821.87552200000005</v>
      </c>
      <c r="L450">
        <v>50.542284000000002</v>
      </c>
      <c r="M450" t="s">
        <v>4</v>
      </c>
      <c r="N450">
        <v>38.051647000000003</v>
      </c>
      <c r="O450">
        <v>0.28730099999999997</v>
      </c>
      <c r="P450" t="s">
        <v>5</v>
      </c>
      <c r="Q450">
        <v>0</v>
      </c>
      <c r="R450">
        <v>0</v>
      </c>
      <c r="S450" t="s">
        <v>6</v>
      </c>
      <c r="T450">
        <v>19.072334000000001</v>
      </c>
      <c r="U450">
        <v>3.7579000000000001E-2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6.9747000000000003E-2</v>
      </c>
      <c r="AD450">
        <v>1.54E-4</v>
      </c>
      <c r="AE450" t="s">
        <v>10</v>
      </c>
      <c r="AF450">
        <v>0</v>
      </c>
      <c r="AG450">
        <v>0</v>
      </c>
      <c r="AH450" t="s">
        <v>11</v>
      </c>
      <c r="AI450">
        <v>0.93392200000000003</v>
      </c>
      <c r="AJ450">
        <v>5.1999999999999997E-5</v>
      </c>
      <c r="AK450" t="s">
        <v>12</v>
      </c>
      <c r="AL450">
        <v>0</v>
      </c>
      <c r="AM450">
        <v>0</v>
      </c>
    </row>
    <row r="451" spans="1:39" x14ac:dyDescent="0.25">
      <c r="A451" t="s">
        <v>146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932.72917700000005</v>
      </c>
      <c r="I451">
        <v>69.937934999999996</v>
      </c>
      <c r="J451" t="s">
        <v>3</v>
      </c>
      <c r="K451">
        <v>913.45969200000002</v>
      </c>
      <c r="L451">
        <v>64.645672000000005</v>
      </c>
      <c r="M451" t="s">
        <v>4</v>
      </c>
      <c r="N451">
        <v>42.286214999999999</v>
      </c>
      <c r="O451">
        <v>0.38631399999999999</v>
      </c>
      <c r="P451" t="s">
        <v>5</v>
      </c>
      <c r="Q451">
        <v>0</v>
      </c>
      <c r="R451">
        <v>0</v>
      </c>
      <c r="S451" t="s">
        <v>6</v>
      </c>
      <c r="T451">
        <v>21.189779999999999</v>
      </c>
      <c r="U451">
        <v>4.3485999999999997E-2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6.8994E-2</v>
      </c>
      <c r="AD451">
        <v>1.4799999999999999E-4</v>
      </c>
      <c r="AE451" t="s">
        <v>10</v>
      </c>
      <c r="AF451">
        <v>0</v>
      </c>
      <c r="AG451">
        <v>0</v>
      </c>
      <c r="AH451" t="s">
        <v>11</v>
      </c>
      <c r="AI451">
        <v>0.93406</v>
      </c>
      <c r="AJ451">
        <v>5.1E-5</v>
      </c>
      <c r="AK451" t="s">
        <v>12</v>
      </c>
      <c r="AL451">
        <v>0</v>
      </c>
      <c r="AM451">
        <v>0</v>
      </c>
    </row>
    <row r="452" spans="1:39" x14ac:dyDescent="0.25">
      <c r="A452" t="s">
        <v>146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1025.7754689999999</v>
      </c>
      <c r="I452">
        <v>93.429944000000006</v>
      </c>
      <c r="J452" t="s">
        <v>3</v>
      </c>
      <c r="K452">
        <v>1004.570206</v>
      </c>
      <c r="L452">
        <v>85.621826999999996</v>
      </c>
      <c r="M452" t="s">
        <v>4</v>
      </c>
      <c r="N452">
        <v>46.519427999999998</v>
      </c>
      <c r="O452">
        <v>0.54465600000000003</v>
      </c>
      <c r="P452" t="s">
        <v>5</v>
      </c>
      <c r="Q452">
        <v>0</v>
      </c>
      <c r="R452">
        <v>0</v>
      </c>
      <c r="S452" t="s">
        <v>6</v>
      </c>
      <c r="T452">
        <v>23.312124000000001</v>
      </c>
      <c r="U452">
        <v>5.7811000000000001E-2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6.7904999999999993E-2</v>
      </c>
      <c r="AD452">
        <v>1.4100000000000001E-4</v>
      </c>
      <c r="AE452" t="s">
        <v>10</v>
      </c>
      <c r="AF452">
        <v>0</v>
      </c>
      <c r="AG452">
        <v>0</v>
      </c>
      <c r="AH452" t="s">
        <v>11</v>
      </c>
      <c r="AI452">
        <v>0.93413599999999997</v>
      </c>
      <c r="AJ452">
        <v>5.1E-5</v>
      </c>
      <c r="AK452" t="s">
        <v>12</v>
      </c>
      <c r="AL452">
        <v>0</v>
      </c>
      <c r="AM452">
        <v>0</v>
      </c>
    </row>
    <row r="453" spans="1:39" x14ac:dyDescent="0.25">
      <c r="A453" t="s">
        <v>146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1119.1713749999999</v>
      </c>
      <c r="I453">
        <v>119.112225</v>
      </c>
      <c r="J453" t="s">
        <v>3</v>
      </c>
      <c r="K453">
        <v>1096.0439180000001</v>
      </c>
      <c r="L453">
        <v>109.459233</v>
      </c>
      <c r="M453" t="s">
        <v>4</v>
      </c>
      <c r="N453">
        <v>50.757410999999998</v>
      </c>
      <c r="O453">
        <v>0.62800599999999995</v>
      </c>
      <c r="P453" t="s">
        <v>5</v>
      </c>
      <c r="Q453">
        <v>0</v>
      </c>
      <c r="R453">
        <v>0</v>
      </c>
      <c r="S453" t="s">
        <v>6</v>
      </c>
      <c r="T453">
        <v>25.430807000000001</v>
      </c>
      <c r="U453">
        <v>6.8150000000000002E-2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6.7030999999999993E-2</v>
      </c>
      <c r="AD453">
        <v>1.4100000000000001E-4</v>
      </c>
      <c r="AE453" t="s">
        <v>10</v>
      </c>
      <c r="AF453">
        <v>0</v>
      </c>
      <c r="AG453">
        <v>0</v>
      </c>
      <c r="AH453" t="s">
        <v>11</v>
      </c>
      <c r="AI453">
        <v>0.93472100000000002</v>
      </c>
      <c r="AJ453">
        <v>6.2000000000000003E-5</v>
      </c>
      <c r="AK453" t="s">
        <v>12</v>
      </c>
      <c r="AL453">
        <v>0</v>
      </c>
      <c r="AM453">
        <v>0</v>
      </c>
    </row>
    <row r="454" spans="1:39" x14ac:dyDescent="0.25">
      <c r="A454" t="s">
        <v>146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1212.257173</v>
      </c>
      <c r="I454">
        <v>132.10934800000001</v>
      </c>
      <c r="J454" t="s">
        <v>3</v>
      </c>
      <c r="K454">
        <v>1187.2086079999999</v>
      </c>
      <c r="L454">
        <v>120.786226</v>
      </c>
      <c r="M454" t="s">
        <v>4</v>
      </c>
      <c r="N454">
        <v>54.990895999999999</v>
      </c>
      <c r="O454">
        <v>0.75068500000000005</v>
      </c>
      <c r="P454" t="s">
        <v>5</v>
      </c>
      <c r="Q454">
        <v>0</v>
      </c>
      <c r="R454">
        <v>0</v>
      </c>
      <c r="S454" t="s">
        <v>6</v>
      </c>
      <c r="T454">
        <v>27.544312000000001</v>
      </c>
      <c r="U454">
        <v>7.5977000000000003E-2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6.5934000000000006E-2</v>
      </c>
      <c r="AD454">
        <v>1.3999999999999999E-4</v>
      </c>
      <c r="AE454" t="s">
        <v>10</v>
      </c>
      <c r="AF454">
        <v>0</v>
      </c>
      <c r="AG454">
        <v>0</v>
      </c>
      <c r="AH454" t="s">
        <v>11</v>
      </c>
      <c r="AI454">
        <v>0.93530500000000005</v>
      </c>
      <c r="AJ454">
        <v>7.2999999999999999E-5</v>
      </c>
      <c r="AK454" t="s">
        <v>12</v>
      </c>
      <c r="AL454">
        <v>0</v>
      </c>
      <c r="AM454">
        <v>0</v>
      </c>
    </row>
    <row r="455" spans="1:39" x14ac:dyDescent="0.25">
      <c r="A455" t="s">
        <v>146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1305.2155519999999</v>
      </c>
      <c r="I455">
        <v>153.61200400000001</v>
      </c>
      <c r="J455" t="s">
        <v>3</v>
      </c>
      <c r="K455">
        <v>1278.2411300000001</v>
      </c>
      <c r="L455">
        <v>139.75581399999999</v>
      </c>
      <c r="M455" t="s">
        <v>4</v>
      </c>
      <c r="N455">
        <v>59.225842999999998</v>
      </c>
      <c r="O455">
        <v>0.87310900000000002</v>
      </c>
      <c r="P455" t="s">
        <v>5</v>
      </c>
      <c r="Q455">
        <v>0</v>
      </c>
      <c r="R455">
        <v>0</v>
      </c>
      <c r="S455" t="s">
        <v>6</v>
      </c>
      <c r="T455">
        <v>29.657568000000001</v>
      </c>
      <c r="U455">
        <v>8.5747000000000004E-2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6.5740000000000007E-2</v>
      </c>
      <c r="AD455">
        <v>1.35E-4</v>
      </c>
      <c r="AE455" t="s">
        <v>10</v>
      </c>
      <c r="AF455">
        <v>0</v>
      </c>
      <c r="AG455">
        <v>0</v>
      </c>
      <c r="AH455" t="s">
        <v>11</v>
      </c>
      <c r="AI455">
        <v>0.93533699999999997</v>
      </c>
      <c r="AJ455">
        <v>7.2999999999999999E-5</v>
      </c>
      <c r="AK455" t="s">
        <v>12</v>
      </c>
      <c r="AL455">
        <v>0</v>
      </c>
      <c r="AM455">
        <v>0</v>
      </c>
    </row>
    <row r="456" spans="1:39" x14ac:dyDescent="0.25">
      <c r="A456" t="s">
        <v>146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1398.6301390000001</v>
      </c>
      <c r="I456">
        <v>188.36811299999999</v>
      </c>
      <c r="J456" t="s">
        <v>3</v>
      </c>
      <c r="K456">
        <v>1369.7228520000001</v>
      </c>
      <c r="L456">
        <v>171.31061</v>
      </c>
      <c r="M456" t="s">
        <v>4</v>
      </c>
      <c r="N456">
        <v>63.473771999999997</v>
      </c>
      <c r="O456">
        <v>1.0204569999999999</v>
      </c>
      <c r="P456" t="s">
        <v>5</v>
      </c>
      <c r="Q456">
        <v>0</v>
      </c>
      <c r="R456">
        <v>0</v>
      </c>
      <c r="S456" t="s">
        <v>6</v>
      </c>
      <c r="T456">
        <v>31.773420000000002</v>
      </c>
      <c r="U456">
        <v>9.6217999999999998E-2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6.5019999999999994E-2</v>
      </c>
      <c r="AD456">
        <v>1.27E-4</v>
      </c>
      <c r="AE456" t="s">
        <v>10</v>
      </c>
      <c r="AF456">
        <v>0</v>
      </c>
      <c r="AG456">
        <v>0</v>
      </c>
      <c r="AH456" t="s">
        <v>11</v>
      </c>
      <c r="AI456">
        <v>0.93589900000000004</v>
      </c>
      <c r="AJ456">
        <v>8.2999999999999998E-5</v>
      </c>
      <c r="AK456" t="s">
        <v>12</v>
      </c>
      <c r="AL456">
        <v>0</v>
      </c>
      <c r="AM456">
        <v>0</v>
      </c>
    </row>
    <row r="457" spans="1:39" x14ac:dyDescent="0.25">
      <c r="A457" t="s">
        <v>146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1491.72272</v>
      </c>
      <c r="I457">
        <v>225.23954499999999</v>
      </c>
      <c r="J457" t="s">
        <v>3</v>
      </c>
      <c r="K457">
        <v>1460.8721680000001</v>
      </c>
      <c r="L457">
        <v>204.310776</v>
      </c>
      <c r="M457" t="s">
        <v>4</v>
      </c>
      <c r="N457">
        <v>67.720827999999997</v>
      </c>
      <c r="O457">
        <v>1.2252419999999999</v>
      </c>
      <c r="P457" t="s">
        <v>5</v>
      </c>
      <c r="Q457">
        <v>0</v>
      </c>
      <c r="R457">
        <v>0</v>
      </c>
      <c r="S457" t="s">
        <v>6</v>
      </c>
      <c r="T457">
        <v>33.886884000000002</v>
      </c>
      <c r="U457">
        <v>0.117355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6.3521999999999995E-2</v>
      </c>
      <c r="AD457">
        <v>1.0900000000000001E-4</v>
      </c>
      <c r="AE457" t="s">
        <v>10</v>
      </c>
      <c r="AF457">
        <v>0</v>
      </c>
      <c r="AG457">
        <v>0</v>
      </c>
      <c r="AH457" t="s">
        <v>11</v>
      </c>
      <c r="AI457">
        <v>0.93593599999999999</v>
      </c>
      <c r="AJ457">
        <v>8.3999999999999995E-5</v>
      </c>
      <c r="AK457" t="s">
        <v>12</v>
      </c>
      <c r="AL457">
        <v>0</v>
      </c>
      <c r="AM457">
        <v>0</v>
      </c>
    </row>
    <row r="458" spans="1:39" x14ac:dyDescent="0.25">
      <c r="A458" t="s">
        <v>146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1585.1718920000001</v>
      </c>
      <c r="I458">
        <v>266.152737</v>
      </c>
      <c r="J458" t="s">
        <v>3</v>
      </c>
      <c r="K458">
        <v>1552.384644</v>
      </c>
      <c r="L458">
        <v>239.75693799999999</v>
      </c>
      <c r="M458" t="s">
        <v>4</v>
      </c>
      <c r="N458">
        <v>71.961770000000001</v>
      </c>
      <c r="O458">
        <v>1.4201589999999999</v>
      </c>
      <c r="P458" t="s">
        <v>5</v>
      </c>
      <c r="Q458">
        <v>0</v>
      </c>
      <c r="R458">
        <v>0</v>
      </c>
      <c r="S458" t="s">
        <v>6</v>
      </c>
      <c r="T458">
        <v>36.000047000000002</v>
      </c>
      <c r="U458">
        <v>0.138372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6.3191999999999998E-2</v>
      </c>
      <c r="AD458">
        <v>1.0399999999999999E-4</v>
      </c>
      <c r="AE458" t="s">
        <v>10</v>
      </c>
      <c r="AF458">
        <v>0</v>
      </c>
      <c r="AG458">
        <v>0</v>
      </c>
      <c r="AH458" t="s">
        <v>11</v>
      </c>
      <c r="AI458">
        <v>0.93600899999999998</v>
      </c>
      <c r="AJ458">
        <v>8.2999999999999998E-5</v>
      </c>
      <c r="AK458" t="s">
        <v>12</v>
      </c>
      <c r="AL458">
        <v>0</v>
      </c>
      <c r="AM458">
        <v>0</v>
      </c>
    </row>
    <row r="459" spans="1:39" x14ac:dyDescent="0.25">
      <c r="A459" t="s">
        <v>146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1678.1390040000001</v>
      </c>
      <c r="I459">
        <v>295.26912399999998</v>
      </c>
      <c r="J459" t="s">
        <v>3</v>
      </c>
      <c r="K459">
        <v>1643.4271120000001</v>
      </c>
      <c r="L459">
        <v>266.28352699999999</v>
      </c>
      <c r="M459" t="s">
        <v>4</v>
      </c>
      <c r="N459">
        <v>76.197512000000003</v>
      </c>
      <c r="O459">
        <v>1.5941639999999999</v>
      </c>
      <c r="P459" t="s">
        <v>5</v>
      </c>
      <c r="Q459">
        <v>0</v>
      </c>
      <c r="R459">
        <v>0</v>
      </c>
      <c r="S459" t="s">
        <v>6</v>
      </c>
      <c r="T459">
        <v>38.102034000000003</v>
      </c>
      <c r="U459">
        <v>0.15368299999999999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6.1927999999999997E-2</v>
      </c>
      <c r="AD459">
        <v>9.0000000000000006E-5</v>
      </c>
      <c r="AE459" t="s">
        <v>10</v>
      </c>
      <c r="AF459">
        <v>0</v>
      </c>
      <c r="AG459">
        <v>0</v>
      </c>
      <c r="AH459" t="s">
        <v>11</v>
      </c>
      <c r="AI459">
        <v>0.93654499999999996</v>
      </c>
      <c r="AJ459">
        <v>9.2E-5</v>
      </c>
      <c r="AK459" t="s">
        <v>12</v>
      </c>
      <c r="AL459">
        <v>0</v>
      </c>
      <c r="AM459">
        <v>0</v>
      </c>
    </row>
    <row r="460" spans="1:39" x14ac:dyDescent="0.25">
      <c r="A460" t="s">
        <v>146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1771.4238330000001</v>
      </c>
      <c r="I460">
        <v>336.446101</v>
      </c>
      <c r="J460" t="s">
        <v>3</v>
      </c>
      <c r="K460">
        <v>1734.793281</v>
      </c>
      <c r="L460">
        <v>303.13825100000003</v>
      </c>
      <c r="M460" t="s">
        <v>4</v>
      </c>
      <c r="N460">
        <v>80.428355999999994</v>
      </c>
      <c r="O460">
        <v>1.7404010000000001</v>
      </c>
      <c r="P460" t="s">
        <v>5</v>
      </c>
      <c r="Q460">
        <v>0</v>
      </c>
      <c r="R460">
        <v>0</v>
      </c>
      <c r="S460" t="s">
        <v>6</v>
      </c>
      <c r="T460">
        <v>40.208799999999997</v>
      </c>
      <c r="U460">
        <v>0.18170500000000001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6.0985999999999999E-2</v>
      </c>
      <c r="AD460">
        <v>7.2999999999999999E-5</v>
      </c>
      <c r="AE460" t="s">
        <v>10</v>
      </c>
      <c r="AF460">
        <v>0</v>
      </c>
      <c r="AG460">
        <v>0</v>
      </c>
      <c r="AH460" t="s">
        <v>11</v>
      </c>
      <c r="AI460">
        <v>0.93715800000000005</v>
      </c>
      <c r="AJ460">
        <v>1E-4</v>
      </c>
      <c r="AK460" t="s">
        <v>12</v>
      </c>
      <c r="AL460">
        <v>0</v>
      </c>
      <c r="AM460">
        <v>0</v>
      </c>
    </row>
    <row r="461" spans="1:39" x14ac:dyDescent="0.25">
      <c r="A461" t="s">
        <v>146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1864.555576</v>
      </c>
      <c r="I461">
        <v>366.30674399999998</v>
      </c>
      <c r="J461" t="s">
        <v>3</v>
      </c>
      <c r="K461">
        <v>1825.9975420000001</v>
      </c>
      <c r="L461">
        <v>329.58096699999999</v>
      </c>
      <c r="M461" t="s">
        <v>4</v>
      </c>
      <c r="N461">
        <v>84.669166000000004</v>
      </c>
      <c r="O461">
        <v>1.921009</v>
      </c>
      <c r="P461" t="s">
        <v>5</v>
      </c>
      <c r="Q461">
        <v>0</v>
      </c>
      <c r="R461">
        <v>0</v>
      </c>
      <c r="S461" t="s">
        <v>6</v>
      </c>
      <c r="T461">
        <v>42.312159000000001</v>
      </c>
      <c r="U461">
        <v>0.20338999999999999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6.0937999999999999E-2</v>
      </c>
      <c r="AD461">
        <v>7.2999999999999999E-5</v>
      </c>
      <c r="AE461" t="s">
        <v>10</v>
      </c>
      <c r="AF461">
        <v>0</v>
      </c>
      <c r="AG461">
        <v>0</v>
      </c>
      <c r="AH461" t="s">
        <v>11</v>
      </c>
      <c r="AI461">
        <v>0.937164</v>
      </c>
      <c r="AJ461">
        <v>1E-4</v>
      </c>
      <c r="AK461" t="s">
        <v>12</v>
      </c>
      <c r="AL461">
        <v>0</v>
      </c>
      <c r="AM461">
        <v>0</v>
      </c>
    </row>
    <row r="462" spans="1:39" x14ac:dyDescent="0.25">
      <c r="A462" t="s">
        <v>190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98.312549000000004</v>
      </c>
      <c r="I462">
        <v>2.1927780000000001</v>
      </c>
      <c r="J462" t="s">
        <v>3</v>
      </c>
      <c r="K462">
        <v>96.111085000000003</v>
      </c>
      <c r="L462">
        <v>2.165937</v>
      </c>
      <c r="M462" t="s">
        <v>4</v>
      </c>
      <c r="N462">
        <v>4.687602</v>
      </c>
      <c r="O462">
        <v>4.3790000000000001E-3</v>
      </c>
      <c r="P462" t="s">
        <v>5</v>
      </c>
      <c r="Q462">
        <v>10.420548</v>
      </c>
      <c r="R462">
        <v>5.9840999999999998E-2</v>
      </c>
      <c r="S462" t="s">
        <v>6</v>
      </c>
      <c r="T462">
        <v>3.649305</v>
      </c>
      <c r="U462">
        <v>6.6519999999999999E-3</v>
      </c>
      <c r="V462" t="s">
        <v>7</v>
      </c>
      <c r="W462">
        <v>1.7148030000000001</v>
      </c>
      <c r="X462">
        <v>3.395E-3</v>
      </c>
      <c r="Y462" t="s">
        <v>8</v>
      </c>
      <c r="Z462">
        <v>3.7466979999999999</v>
      </c>
      <c r="AA462">
        <v>3.3071000000000003E-2</v>
      </c>
      <c r="AB462" t="s">
        <v>9</v>
      </c>
      <c r="AC462">
        <v>80.065225999999996</v>
      </c>
      <c r="AD462">
        <v>1.6741809999999999</v>
      </c>
      <c r="AE462" t="s">
        <v>10</v>
      </c>
      <c r="AF462">
        <v>8.2831000000000002E-2</v>
      </c>
      <c r="AG462">
        <v>9.7999999999999997E-5</v>
      </c>
      <c r="AH462" t="s">
        <v>11</v>
      </c>
      <c r="AI462">
        <v>0.91241899999999998</v>
      </c>
      <c r="AJ462">
        <v>1.66E-4</v>
      </c>
      <c r="AK462" t="s">
        <v>12</v>
      </c>
      <c r="AL462">
        <v>0</v>
      </c>
      <c r="AM462">
        <v>0</v>
      </c>
    </row>
    <row r="463" spans="1:39" x14ac:dyDescent="0.25">
      <c r="A463" t="s">
        <v>190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196.34473399999999</v>
      </c>
      <c r="I463">
        <v>5.6644230000000002</v>
      </c>
      <c r="J463" t="s">
        <v>3</v>
      </c>
      <c r="K463">
        <v>191.96786</v>
      </c>
      <c r="L463">
        <v>5.603205</v>
      </c>
      <c r="M463" t="s">
        <v>4</v>
      </c>
      <c r="N463">
        <v>9.3752259999999996</v>
      </c>
      <c r="O463">
        <v>9.1610000000000007E-3</v>
      </c>
      <c r="P463" t="s">
        <v>5</v>
      </c>
      <c r="Q463">
        <v>20.751763</v>
      </c>
      <c r="R463">
        <v>0.216059</v>
      </c>
      <c r="S463" t="s">
        <v>6</v>
      </c>
      <c r="T463">
        <v>7.2693510000000003</v>
      </c>
      <c r="U463">
        <v>1.6521000000000001E-2</v>
      </c>
      <c r="V463" t="s">
        <v>7</v>
      </c>
      <c r="W463">
        <v>3.4219900000000001</v>
      </c>
      <c r="X463">
        <v>5.7219999999999997E-3</v>
      </c>
      <c r="Y463" t="s">
        <v>8</v>
      </c>
      <c r="Z463">
        <v>7.4308480000000001</v>
      </c>
      <c r="AA463">
        <v>0.115979</v>
      </c>
      <c r="AB463" t="s">
        <v>9</v>
      </c>
      <c r="AC463">
        <v>159.971125</v>
      </c>
      <c r="AD463">
        <v>3.951098</v>
      </c>
      <c r="AE463" t="s">
        <v>10</v>
      </c>
      <c r="AF463">
        <v>7.9222000000000001E-2</v>
      </c>
      <c r="AG463">
        <v>8.5000000000000006E-5</v>
      </c>
      <c r="AH463" t="s">
        <v>11</v>
      </c>
      <c r="AI463">
        <v>0.91983999999999999</v>
      </c>
      <c r="AJ463">
        <v>1.54E-4</v>
      </c>
      <c r="AK463" t="s">
        <v>12</v>
      </c>
      <c r="AL463">
        <v>0</v>
      </c>
      <c r="AM463">
        <v>0</v>
      </c>
    </row>
    <row r="464" spans="1:39" x14ac:dyDescent="0.25">
      <c r="A464" t="s">
        <v>190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294.32034700000003</v>
      </c>
      <c r="I464">
        <v>12.824090999999999</v>
      </c>
      <c r="J464" t="s">
        <v>3</v>
      </c>
      <c r="K464">
        <v>287.776006</v>
      </c>
      <c r="L464">
        <v>12.619054</v>
      </c>
      <c r="M464" t="s">
        <v>4</v>
      </c>
      <c r="N464">
        <v>14.074712</v>
      </c>
      <c r="O464">
        <v>3.9426999999999997E-2</v>
      </c>
      <c r="P464" t="s">
        <v>5</v>
      </c>
      <c r="Q464">
        <v>31.033162999999998</v>
      </c>
      <c r="R464">
        <v>0.42982100000000001</v>
      </c>
      <c r="S464" t="s">
        <v>6</v>
      </c>
      <c r="T464">
        <v>10.900884</v>
      </c>
      <c r="U464">
        <v>3.5293999999999999E-2</v>
      </c>
      <c r="V464" t="s">
        <v>7</v>
      </c>
      <c r="W464">
        <v>5.1442220000000001</v>
      </c>
      <c r="X464">
        <v>1.0512000000000001E-2</v>
      </c>
      <c r="Y464" t="s">
        <v>8</v>
      </c>
      <c r="Z464">
        <v>11.051302</v>
      </c>
      <c r="AA464">
        <v>0.215035</v>
      </c>
      <c r="AB464" t="s">
        <v>9</v>
      </c>
      <c r="AC464">
        <v>239.86420699999999</v>
      </c>
      <c r="AD464">
        <v>8.6801110000000001</v>
      </c>
      <c r="AE464" t="s">
        <v>10</v>
      </c>
      <c r="AF464">
        <v>7.5650999999999996E-2</v>
      </c>
      <c r="AG464">
        <v>1.26E-4</v>
      </c>
      <c r="AH464" t="s">
        <v>11</v>
      </c>
      <c r="AI464">
        <v>0.92315899999999995</v>
      </c>
      <c r="AJ464">
        <v>1.11E-4</v>
      </c>
      <c r="AK464" t="s">
        <v>12</v>
      </c>
      <c r="AL464">
        <v>0</v>
      </c>
      <c r="AM464">
        <v>0</v>
      </c>
    </row>
    <row r="465" spans="1:39" x14ac:dyDescent="0.25">
      <c r="A465" t="s">
        <v>190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392.26102300000002</v>
      </c>
      <c r="I465">
        <v>18.175650999999998</v>
      </c>
      <c r="J465" t="s">
        <v>3</v>
      </c>
      <c r="K465">
        <v>383.54574000000002</v>
      </c>
      <c r="L465">
        <v>17.930755000000001</v>
      </c>
      <c r="M465" t="s">
        <v>4</v>
      </c>
      <c r="N465">
        <v>18.763961999999999</v>
      </c>
      <c r="O465">
        <v>5.2207999999999997E-2</v>
      </c>
      <c r="P465" t="s">
        <v>5</v>
      </c>
      <c r="Q465">
        <v>41.347524</v>
      </c>
      <c r="R465">
        <v>0.63988</v>
      </c>
      <c r="S465" t="s">
        <v>6</v>
      </c>
      <c r="T465">
        <v>14.551769999999999</v>
      </c>
      <c r="U465">
        <v>6.0596999999999998E-2</v>
      </c>
      <c r="V465" t="s">
        <v>7</v>
      </c>
      <c r="W465">
        <v>6.8582369999999999</v>
      </c>
      <c r="X465">
        <v>1.2741000000000001E-2</v>
      </c>
      <c r="Y465" t="s">
        <v>8</v>
      </c>
      <c r="Z465">
        <v>14.680595</v>
      </c>
      <c r="AA465">
        <v>0.31478099999999998</v>
      </c>
      <c r="AB465" t="s">
        <v>9</v>
      </c>
      <c r="AC465">
        <v>319.71934599999997</v>
      </c>
      <c r="AD465">
        <v>12.156666</v>
      </c>
      <c r="AE465" t="s">
        <v>10</v>
      </c>
      <c r="AF465">
        <v>7.3632000000000003E-2</v>
      </c>
      <c r="AG465">
        <v>1.4100000000000001E-4</v>
      </c>
      <c r="AH465" t="s">
        <v>11</v>
      </c>
      <c r="AI465">
        <v>0.92517000000000005</v>
      </c>
      <c r="AJ465">
        <v>8.1000000000000004E-5</v>
      </c>
      <c r="AK465" t="s">
        <v>12</v>
      </c>
      <c r="AL465">
        <v>0</v>
      </c>
      <c r="AM465">
        <v>0</v>
      </c>
    </row>
    <row r="466" spans="1:39" x14ac:dyDescent="0.25">
      <c r="A466" t="s">
        <v>190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490.110319</v>
      </c>
      <c r="I466">
        <v>24.794664999999998</v>
      </c>
      <c r="J466" t="s">
        <v>3</v>
      </c>
      <c r="K466">
        <v>479.21830699999998</v>
      </c>
      <c r="L466">
        <v>24.386984000000002</v>
      </c>
      <c r="M466" t="s">
        <v>4</v>
      </c>
      <c r="N466">
        <v>23.452394000000002</v>
      </c>
      <c r="O466">
        <v>7.2042999999999996E-2</v>
      </c>
      <c r="P466" t="s">
        <v>5</v>
      </c>
      <c r="Q466">
        <v>51.617458999999997</v>
      </c>
      <c r="R466">
        <v>1.0205630000000001</v>
      </c>
      <c r="S466" t="s">
        <v>6</v>
      </c>
      <c r="T466">
        <v>18.169851000000001</v>
      </c>
      <c r="U466">
        <v>8.5415000000000005E-2</v>
      </c>
      <c r="V466" t="s">
        <v>7</v>
      </c>
      <c r="W466">
        <v>8.5657250000000005</v>
      </c>
      <c r="X466">
        <v>1.7510000000000001E-2</v>
      </c>
      <c r="Y466" t="s">
        <v>8</v>
      </c>
      <c r="Z466">
        <v>18.311810000000001</v>
      </c>
      <c r="AA466">
        <v>0.51327800000000001</v>
      </c>
      <c r="AB466" t="s">
        <v>9</v>
      </c>
      <c r="AC466">
        <v>399.52300600000001</v>
      </c>
      <c r="AD466">
        <v>15.850156999999999</v>
      </c>
      <c r="AE466" t="s">
        <v>10</v>
      </c>
      <c r="AF466">
        <v>7.0823999999999998E-2</v>
      </c>
      <c r="AG466">
        <v>1.5799999999999999E-4</v>
      </c>
      <c r="AH466" t="s">
        <v>11</v>
      </c>
      <c r="AI466">
        <v>0.927701</v>
      </c>
      <c r="AJ466">
        <v>4.6999999999999997E-5</v>
      </c>
      <c r="AK466" t="s">
        <v>12</v>
      </c>
      <c r="AL466">
        <v>0</v>
      </c>
      <c r="AM466">
        <v>0</v>
      </c>
    </row>
    <row r="467" spans="1:39" x14ac:dyDescent="0.25">
      <c r="A467" t="s">
        <v>190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588.062815</v>
      </c>
      <c r="I467">
        <v>34.644567000000002</v>
      </c>
      <c r="J467" t="s">
        <v>3</v>
      </c>
      <c r="K467">
        <v>575.00731900000005</v>
      </c>
      <c r="L467">
        <v>33.893898999999998</v>
      </c>
      <c r="M467" t="s">
        <v>4</v>
      </c>
      <c r="N467">
        <v>28.127313000000001</v>
      </c>
      <c r="O467">
        <v>0.112207</v>
      </c>
      <c r="P467" t="s">
        <v>5</v>
      </c>
      <c r="Q467">
        <v>61.929388000000003</v>
      </c>
      <c r="R467">
        <v>1.505069</v>
      </c>
      <c r="S467" t="s">
        <v>6</v>
      </c>
      <c r="T467">
        <v>21.824705999999999</v>
      </c>
      <c r="U467">
        <v>0.115304</v>
      </c>
      <c r="V467" t="s">
        <v>7</v>
      </c>
      <c r="W467">
        <v>10.289583</v>
      </c>
      <c r="X467">
        <v>2.5416000000000001E-2</v>
      </c>
      <c r="Y467" t="s">
        <v>8</v>
      </c>
      <c r="Z467">
        <v>21.919667</v>
      </c>
      <c r="AA467">
        <v>0.76661999999999997</v>
      </c>
      <c r="AB467" t="s">
        <v>9</v>
      </c>
      <c r="AC467">
        <v>479.40880499999997</v>
      </c>
      <c r="AD467">
        <v>20.956225</v>
      </c>
      <c r="AE467" t="s">
        <v>10</v>
      </c>
      <c r="AF467">
        <v>6.9864999999999997E-2</v>
      </c>
      <c r="AG467">
        <v>1.4899999999999999E-4</v>
      </c>
      <c r="AH467" t="s">
        <v>11</v>
      </c>
      <c r="AI467">
        <v>0.92847500000000005</v>
      </c>
      <c r="AJ467">
        <v>3.3000000000000003E-5</v>
      </c>
      <c r="AK467" t="s">
        <v>12</v>
      </c>
      <c r="AL467">
        <v>0</v>
      </c>
      <c r="AM467">
        <v>0</v>
      </c>
    </row>
    <row r="468" spans="1:39" x14ac:dyDescent="0.25">
      <c r="A468" t="s">
        <v>190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686.00782600000002</v>
      </c>
      <c r="I468">
        <v>44.746170999999997</v>
      </c>
      <c r="J468" t="s">
        <v>3</v>
      </c>
      <c r="K468">
        <v>670.78998300000001</v>
      </c>
      <c r="L468">
        <v>43.659820000000003</v>
      </c>
      <c r="M468" t="s">
        <v>4</v>
      </c>
      <c r="N468">
        <v>32.819906000000003</v>
      </c>
      <c r="O468">
        <v>0.15238399999999999</v>
      </c>
      <c r="P468" t="s">
        <v>5</v>
      </c>
      <c r="Q468">
        <v>72.214314999999999</v>
      </c>
      <c r="R468">
        <v>2.0215190000000001</v>
      </c>
      <c r="S468" t="s">
        <v>6</v>
      </c>
      <c r="T468">
        <v>25.450398</v>
      </c>
      <c r="U468">
        <v>0.16062699999999999</v>
      </c>
      <c r="V468" t="s">
        <v>7</v>
      </c>
      <c r="W468">
        <v>12.004892</v>
      </c>
      <c r="X468">
        <v>3.0918000000000001E-2</v>
      </c>
      <c r="Y468" t="s">
        <v>8</v>
      </c>
      <c r="Z468">
        <v>25.534008</v>
      </c>
      <c r="AA468">
        <v>0.98793299999999995</v>
      </c>
      <c r="AB468" t="s">
        <v>9</v>
      </c>
      <c r="AC468">
        <v>559.30736000000002</v>
      </c>
      <c r="AD468">
        <v>26.514216999999999</v>
      </c>
      <c r="AE468" t="s">
        <v>10</v>
      </c>
      <c r="AF468">
        <v>6.9192000000000004E-2</v>
      </c>
      <c r="AG468">
        <v>1.4300000000000001E-4</v>
      </c>
      <c r="AH468" t="s">
        <v>11</v>
      </c>
      <c r="AI468">
        <v>0.929504</v>
      </c>
      <c r="AJ468">
        <v>1.9000000000000001E-5</v>
      </c>
      <c r="AK468" t="s">
        <v>12</v>
      </c>
      <c r="AL468">
        <v>0</v>
      </c>
      <c r="AM468">
        <v>0</v>
      </c>
    </row>
    <row r="469" spans="1:39" x14ac:dyDescent="0.25">
      <c r="A469" t="s">
        <v>190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784.02936299999999</v>
      </c>
      <c r="I469">
        <v>54.939838000000002</v>
      </c>
      <c r="J469" t="s">
        <v>3</v>
      </c>
      <c r="K469">
        <v>766.64096700000005</v>
      </c>
      <c r="L469">
        <v>53.769143</v>
      </c>
      <c r="M469" t="s">
        <v>4</v>
      </c>
      <c r="N469">
        <v>37.504413</v>
      </c>
      <c r="O469">
        <v>0.178975</v>
      </c>
      <c r="P469" t="s">
        <v>5</v>
      </c>
      <c r="Q469">
        <v>82.539063999999996</v>
      </c>
      <c r="R469">
        <v>2.559701</v>
      </c>
      <c r="S469" t="s">
        <v>6</v>
      </c>
      <c r="T469">
        <v>29.097176000000001</v>
      </c>
      <c r="U469">
        <v>0.190605</v>
      </c>
      <c r="V469" t="s">
        <v>7</v>
      </c>
      <c r="W469">
        <v>13.717174</v>
      </c>
      <c r="X469">
        <v>3.4249000000000002E-2</v>
      </c>
      <c r="Y469" t="s">
        <v>8</v>
      </c>
      <c r="Z469">
        <v>29.170472</v>
      </c>
      <c r="AA469">
        <v>1.3565160000000001</v>
      </c>
      <c r="AB469" t="s">
        <v>9</v>
      </c>
      <c r="AC469">
        <v>639.24179100000003</v>
      </c>
      <c r="AD469">
        <v>32.874381999999997</v>
      </c>
      <c r="AE469" t="s">
        <v>10</v>
      </c>
      <c r="AF469">
        <v>6.7551E-2</v>
      </c>
      <c r="AG469">
        <v>1.3899999999999999E-4</v>
      </c>
      <c r="AH469" t="s">
        <v>11</v>
      </c>
      <c r="AI469">
        <v>0.93066899999999997</v>
      </c>
      <c r="AJ469">
        <v>6.9999999999999999E-6</v>
      </c>
      <c r="AK469" t="s">
        <v>12</v>
      </c>
      <c r="AL469">
        <v>0</v>
      </c>
      <c r="AM469">
        <v>0</v>
      </c>
    </row>
    <row r="470" spans="1:39" x14ac:dyDescent="0.25">
      <c r="A470" t="s">
        <v>190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881.87184300000001</v>
      </c>
      <c r="I470">
        <v>68.368396000000004</v>
      </c>
      <c r="J470" t="s">
        <v>3</v>
      </c>
      <c r="K470">
        <v>862.30550000000005</v>
      </c>
      <c r="L470">
        <v>66.965373</v>
      </c>
      <c r="M470" t="s">
        <v>4</v>
      </c>
      <c r="N470">
        <v>42.212694999999997</v>
      </c>
      <c r="O470">
        <v>0.23077400000000001</v>
      </c>
      <c r="P470" t="s">
        <v>5</v>
      </c>
      <c r="Q470">
        <v>92.800533000000001</v>
      </c>
      <c r="R470">
        <v>3.0313110000000001</v>
      </c>
      <c r="S470" t="s">
        <v>6</v>
      </c>
      <c r="T470">
        <v>32.734352999999999</v>
      </c>
      <c r="U470">
        <v>0.23371900000000001</v>
      </c>
      <c r="V470" t="s">
        <v>7</v>
      </c>
      <c r="W470">
        <v>15.429581000000001</v>
      </c>
      <c r="X470">
        <v>3.6525000000000002E-2</v>
      </c>
      <c r="Y470" t="s">
        <v>8</v>
      </c>
      <c r="Z470">
        <v>32.768600999999997</v>
      </c>
      <c r="AA470">
        <v>1.6606190000000001</v>
      </c>
      <c r="AB470" t="s">
        <v>9</v>
      </c>
      <c r="AC470">
        <v>719.03189199999997</v>
      </c>
      <c r="AD470">
        <v>41.457901</v>
      </c>
      <c r="AE470" t="s">
        <v>10</v>
      </c>
      <c r="AF470">
        <v>6.6411999999999999E-2</v>
      </c>
      <c r="AG470">
        <v>1.25E-4</v>
      </c>
      <c r="AH470" t="s">
        <v>11</v>
      </c>
      <c r="AI470">
        <v>0.93120700000000001</v>
      </c>
      <c r="AJ470">
        <v>1.2999999999999999E-5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190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979.75285799999995</v>
      </c>
      <c r="I471">
        <v>82.572250999999994</v>
      </c>
      <c r="J471" t="s">
        <v>3</v>
      </c>
      <c r="K471">
        <v>958.00421600000004</v>
      </c>
      <c r="L471">
        <v>80.657663999999997</v>
      </c>
      <c r="M471" t="s">
        <v>4</v>
      </c>
      <c r="N471">
        <v>46.890645999999997</v>
      </c>
      <c r="O471">
        <v>0.27044499999999999</v>
      </c>
      <c r="P471" t="s">
        <v>5</v>
      </c>
      <c r="Q471">
        <v>103.13554000000001</v>
      </c>
      <c r="R471">
        <v>3.7522310000000001</v>
      </c>
      <c r="S471" t="s">
        <v>6</v>
      </c>
      <c r="T471">
        <v>36.360036999999998</v>
      </c>
      <c r="U471">
        <v>0.254021</v>
      </c>
      <c r="V471" t="s">
        <v>7</v>
      </c>
      <c r="W471">
        <v>17.155307000000001</v>
      </c>
      <c r="X471">
        <v>3.8670000000000003E-2</v>
      </c>
      <c r="Y471" t="s">
        <v>8</v>
      </c>
      <c r="Z471">
        <v>36.439266000000003</v>
      </c>
      <c r="AA471">
        <v>2.184418</v>
      </c>
      <c r="AB471" t="s">
        <v>9</v>
      </c>
      <c r="AC471">
        <v>798.81333099999995</v>
      </c>
      <c r="AD471">
        <v>50.706398</v>
      </c>
      <c r="AE471" t="s">
        <v>10</v>
      </c>
      <c r="AF471">
        <v>6.5810999999999995E-2</v>
      </c>
      <c r="AG471">
        <v>1.2300000000000001E-4</v>
      </c>
      <c r="AH471" t="s">
        <v>11</v>
      </c>
      <c r="AI471">
        <v>0.93150200000000005</v>
      </c>
      <c r="AJ471">
        <v>1.1E-5</v>
      </c>
      <c r="AK471" t="s">
        <v>12</v>
      </c>
      <c r="AL471">
        <v>0</v>
      </c>
      <c r="AM471">
        <v>0</v>
      </c>
    </row>
    <row r="472" spans="1:39" x14ac:dyDescent="0.25">
      <c r="A472" t="s">
        <v>190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1077.7166970000001</v>
      </c>
      <c r="I472">
        <v>117.286424</v>
      </c>
      <c r="J472" t="s">
        <v>3</v>
      </c>
      <c r="K472">
        <v>1053.786106</v>
      </c>
      <c r="L472">
        <v>114.85271899999999</v>
      </c>
      <c r="M472" t="s">
        <v>4</v>
      </c>
      <c r="N472">
        <v>51.575178999999999</v>
      </c>
      <c r="O472">
        <v>0.34601199999999999</v>
      </c>
      <c r="P472" t="s">
        <v>5</v>
      </c>
      <c r="Q472">
        <v>113.429301</v>
      </c>
      <c r="R472">
        <v>4.3562519999999996</v>
      </c>
      <c r="S472" t="s">
        <v>6</v>
      </c>
      <c r="T472">
        <v>39.993167</v>
      </c>
      <c r="U472">
        <v>0.27943299999999999</v>
      </c>
      <c r="V472" t="s">
        <v>7</v>
      </c>
      <c r="W472">
        <v>18.866306999999999</v>
      </c>
      <c r="X472">
        <v>5.4872999999999998E-2</v>
      </c>
      <c r="Y472" t="s">
        <v>8</v>
      </c>
      <c r="Z472">
        <v>40.063960000000002</v>
      </c>
      <c r="AA472">
        <v>2.6068950000000002</v>
      </c>
      <c r="AB472" t="s">
        <v>9</v>
      </c>
      <c r="AC472">
        <v>878.71264299999996</v>
      </c>
      <c r="AD472">
        <v>74.762977000000006</v>
      </c>
      <c r="AE472" t="s">
        <v>10</v>
      </c>
      <c r="AF472">
        <v>6.5381999999999996E-2</v>
      </c>
      <c r="AG472">
        <v>1.16E-4</v>
      </c>
      <c r="AH472" t="s">
        <v>11</v>
      </c>
      <c r="AI472">
        <v>0.93174699999999999</v>
      </c>
      <c r="AJ472">
        <v>1.0000000000000001E-5</v>
      </c>
      <c r="AK472" t="s">
        <v>12</v>
      </c>
      <c r="AL472">
        <v>0</v>
      </c>
      <c r="AM472">
        <v>0</v>
      </c>
    </row>
    <row r="473" spans="1:39" x14ac:dyDescent="0.25">
      <c r="A473" t="s">
        <v>190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1175.643274</v>
      </c>
      <c r="I473">
        <v>130.96181200000001</v>
      </c>
      <c r="J473" t="s">
        <v>3</v>
      </c>
      <c r="K473">
        <v>1149.5402120000001</v>
      </c>
      <c r="L473">
        <v>128.36066400000001</v>
      </c>
      <c r="M473" t="s">
        <v>4</v>
      </c>
      <c r="N473">
        <v>56.25714</v>
      </c>
      <c r="O473">
        <v>0.38812799999999997</v>
      </c>
      <c r="P473" t="s">
        <v>5</v>
      </c>
      <c r="Q473">
        <v>123.73417000000001</v>
      </c>
      <c r="R473">
        <v>4.979101</v>
      </c>
      <c r="S473" t="s">
        <v>6</v>
      </c>
      <c r="T473">
        <v>43.628073000000001</v>
      </c>
      <c r="U473">
        <v>0.30110300000000001</v>
      </c>
      <c r="V473" t="s">
        <v>7</v>
      </c>
      <c r="W473">
        <v>20.585045000000001</v>
      </c>
      <c r="X473">
        <v>7.0210999999999996E-2</v>
      </c>
      <c r="Y473" t="s">
        <v>8</v>
      </c>
      <c r="Z473">
        <v>43.697132000000003</v>
      </c>
      <c r="AA473">
        <v>3.0321199999999999</v>
      </c>
      <c r="AB473" t="s">
        <v>9</v>
      </c>
      <c r="AC473">
        <v>958.57395399999996</v>
      </c>
      <c r="AD473">
        <v>82.622110000000006</v>
      </c>
      <c r="AE473" t="s">
        <v>10</v>
      </c>
      <c r="AF473">
        <v>6.4731999999999998E-2</v>
      </c>
      <c r="AG473">
        <v>1.1E-4</v>
      </c>
      <c r="AH473" t="s">
        <v>11</v>
      </c>
      <c r="AI473">
        <v>0.93176800000000004</v>
      </c>
      <c r="AJ473">
        <v>1.0000000000000001E-5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190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1273.471855</v>
      </c>
      <c r="I474">
        <v>152.14371399999999</v>
      </c>
      <c r="J474" t="s">
        <v>3</v>
      </c>
      <c r="K474">
        <v>1245.1782639999999</v>
      </c>
      <c r="L474">
        <v>149.20073300000001</v>
      </c>
      <c r="M474" t="s">
        <v>4</v>
      </c>
      <c r="N474">
        <v>60.943826000000001</v>
      </c>
      <c r="O474">
        <v>0.42349799999999999</v>
      </c>
      <c r="P474" t="s">
        <v>5</v>
      </c>
      <c r="Q474">
        <v>134.01228699999999</v>
      </c>
      <c r="R474">
        <v>5.686204</v>
      </c>
      <c r="S474" t="s">
        <v>6</v>
      </c>
      <c r="T474">
        <v>47.285654999999998</v>
      </c>
      <c r="U474">
        <v>0.34351100000000001</v>
      </c>
      <c r="V474" t="s">
        <v>7</v>
      </c>
      <c r="W474">
        <v>22.294768999999999</v>
      </c>
      <c r="X474">
        <v>7.6432E-2</v>
      </c>
      <c r="Y474" t="s">
        <v>8</v>
      </c>
      <c r="Z474">
        <v>47.317807999999999</v>
      </c>
      <c r="AA474">
        <v>3.5313889999999999</v>
      </c>
      <c r="AB474" t="s">
        <v>9</v>
      </c>
      <c r="AC474">
        <v>1038.3192790000001</v>
      </c>
      <c r="AD474">
        <v>95.496206000000001</v>
      </c>
      <c r="AE474" t="s">
        <v>10</v>
      </c>
      <c r="AF474">
        <v>6.4417000000000002E-2</v>
      </c>
      <c r="AG474">
        <v>1.06E-4</v>
      </c>
      <c r="AH474" t="s">
        <v>11</v>
      </c>
      <c r="AI474">
        <v>0.93187900000000001</v>
      </c>
      <c r="AJ474">
        <v>9.0000000000000002E-6</v>
      </c>
      <c r="AK474" t="s">
        <v>12</v>
      </c>
      <c r="AL474">
        <v>0</v>
      </c>
      <c r="AM474">
        <v>0</v>
      </c>
    </row>
    <row r="475" spans="1:39" x14ac:dyDescent="0.25">
      <c r="A475" t="s">
        <v>190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1371.3389890000001</v>
      </c>
      <c r="I475">
        <v>171.50632899999999</v>
      </c>
      <c r="J475" t="s">
        <v>3</v>
      </c>
      <c r="K475">
        <v>1340.8663670000001</v>
      </c>
      <c r="L475">
        <v>168.01725200000001</v>
      </c>
      <c r="M475" t="s">
        <v>4</v>
      </c>
      <c r="N475">
        <v>65.622360999999998</v>
      </c>
      <c r="O475">
        <v>0.45336599999999999</v>
      </c>
      <c r="P475" t="s">
        <v>5</v>
      </c>
      <c r="Q475">
        <v>144.24619999999999</v>
      </c>
      <c r="R475">
        <v>6.2907409999999997</v>
      </c>
      <c r="S475" t="s">
        <v>6</v>
      </c>
      <c r="T475">
        <v>50.934640000000002</v>
      </c>
      <c r="U475">
        <v>0.365674</v>
      </c>
      <c r="V475" t="s">
        <v>7</v>
      </c>
      <c r="W475">
        <v>24.008424999999999</v>
      </c>
      <c r="X475">
        <v>8.5511000000000004E-2</v>
      </c>
      <c r="Y475" t="s">
        <v>8</v>
      </c>
      <c r="Z475">
        <v>50.924807000000001</v>
      </c>
      <c r="AA475">
        <v>3.8149410000000001</v>
      </c>
      <c r="AB475" t="s">
        <v>9</v>
      </c>
      <c r="AC475">
        <v>1118.165264</v>
      </c>
      <c r="AD475">
        <v>108.433125</v>
      </c>
      <c r="AE475" t="s">
        <v>10</v>
      </c>
      <c r="AF475">
        <v>6.3908999999999994E-2</v>
      </c>
      <c r="AG475">
        <v>1.02E-4</v>
      </c>
      <c r="AH475" t="s">
        <v>11</v>
      </c>
      <c r="AI475">
        <v>0.93235299999999999</v>
      </c>
      <c r="AJ475">
        <v>1.9000000000000001E-5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190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1469.400562</v>
      </c>
      <c r="I476">
        <v>188.56621899999999</v>
      </c>
      <c r="J476" t="s">
        <v>3</v>
      </c>
      <c r="K476">
        <v>1436.7453</v>
      </c>
      <c r="L476">
        <v>184.82928200000001</v>
      </c>
      <c r="M476" t="s">
        <v>4</v>
      </c>
      <c r="N476">
        <v>70.334847999999994</v>
      </c>
      <c r="O476">
        <v>0.499334</v>
      </c>
      <c r="P476" t="s">
        <v>5</v>
      </c>
      <c r="Q476">
        <v>154.51858200000001</v>
      </c>
      <c r="R476">
        <v>7.3922179999999997</v>
      </c>
      <c r="S476" t="s">
        <v>6</v>
      </c>
      <c r="T476">
        <v>54.579490999999997</v>
      </c>
      <c r="U476">
        <v>0.40985500000000002</v>
      </c>
      <c r="V476" t="s">
        <v>7</v>
      </c>
      <c r="W476">
        <v>25.714141000000001</v>
      </c>
      <c r="X476">
        <v>9.1523999999999994E-2</v>
      </c>
      <c r="Y476" t="s">
        <v>8</v>
      </c>
      <c r="Z476">
        <v>54.577480999999999</v>
      </c>
      <c r="AA476">
        <v>4.6327290000000003</v>
      </c>
      <c r="AB476" t="s">
        <v>9</v>
      </c>
      <c r="AC476">
        <v>1198.1275149999999</v>
      </c>
      <c r="AD476">
        <v>118.16384499999999</v>
      </c>
      <c r="AE476" t="s">
        <v>10</v>
      </c>
      <c r="AF476">
        <v>6.3908999999999994E-2</v>
      </c>
      <c r="AG476">
        <v>1.02E-4</v>
      </c>
      <c r="AH476" t="s">
        <v>11</v>
      </c>
      <c r="AI476">
        <v>0.93266099999999996</v>
      </c>
      <c r="AJ476">
        <v>2.1999999999999999E-5</v>
      </c>
      <c r="AK476" t="s">
        <v>12</v>
      </c>
      <c r="AL476">
        <v>0</v>
      </c>
      <c r="AM476">
        <v>0</v>
      </c>
    </row>
    <row r="477" spans="1:39" x14ac:dyDescent="0.25">
      <c r="A477" t="s">
        <v>190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1567.2045069999999</v>
      </c>
      <c r="I477">
        <v>207.67136199999999</v>
      </c>
      <c r="J477" t="s">
        <v>3</v>
      </c>
      <c r="K477">
        <v>1532.375413</v>
      </c>
      <c r="L477">
        <v>203.09673000000001</v>
      </c>
      <c r="M477" t="s">
        <v>4</v>
      </c>
      <c r="N477">
        <v>75.019585000000006</v>
      </c>
      <c r="O477">
        <v>0.53634899999999996</v>
      </c>
      <c r="P477" t="s">
        <v>5</v>
      </c>
      <c r="Q477">
        <v>164.71575999999999</v>
      </c>
      <c r="R477">
        <v>8.1812749999999994</v>
      </c>
      <c r="S477" t="s">
        <v>6</v>
      </c>
      <c r="T477">
        <v>58.201982999999998</v>
      </c>
      <c r="U477">
        <v>0.47271000000000002</v>
      </c>
      <c r="V477" t="s">
        <v>7</v>
      </c>
      <c r="W477">
        <v>27.411408999999999</v>
      </c>
      <c r="X477">
        <v>9.5512E-2</v>
      </c>
      <c r="Y477" t="s">
        <v>8</v>
      </c>
      <c r="Z477">
        <v>58.179622000000002</v>
      </c>
      <c r="AA477">
        <v>5.1416940000000002</v>
      </c>
      <c r="AB477" t="s">
        <v>9</v>
      </c>
      <c r="AC477">
        <v>1277.9403830000001</v>
      </c>
      <c r="AD477">
        <v>130.12572700000001</v>
      </c>
      <c r="AE477" t="s">
        <v>10</v>
      </c>
      <c r="AF477">
        <v>6.3771999999999995E-2</v>
      </c>
      <c r="AG477">
        <v>9.7999999999999997E-5</v>
      </c>
      <c r="AH477" t="s">
        <v>11</v>
      </c>
      <c r="AI477">
        <v>0.93310999999999999</v>
      </c>
      <c r="AJ477">
        <v>2.8E-5</v>
      </c>
      <c r="AK477" t="s">
        <v>12</v>
      </c>
      <c r="AL477">
        <v>0</v>
      </c>
      <c r="AM477">
        <v>0</v>
      </c>
    </row>
    <row r="478" spans="1:39" x14ac:dyDescent="0.25">
      <c r="A478" t="s">
        <v>190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1665.2834740000001</v>
      </c>
      <c r="I478">
        <v>234.72296800000001</v>
      </c>
      <c r="J478" t="s">
        <v>3</v>
      </c>
      <c r="K478">
        <v>1628.2525929999999</v>
      </c>
      <c r="L478">
        <v>229.77505500000001</v>
      </c>
      <c r="M478" t="s">
        <v>4</v>
      </c>
      <c r="N478">
        <v>79.731200000000001</v>
      </c>
      <c r="O478">
        <v>0.58736699999999997</v>
      </c>
      <c r="P478" t="s">
        <v>5</v>
      </c>
      <c r="Q478">
        <v>174.94673399999999</v>
      </c>
      <c r="R478">
        <v>9.0004229999999996</v>
      </c>
      <c r="S478" t="s">
        <v>6</v>
      </c>
      <c r="T478">
        <v>61.829182000000003</v>
      </c>
      <c r="U478">
        <v>0.51157799999999998</v>
      </c>
      <c r="V478" t="s">
        <v>7</v>
      </c>
      <c r="W478">
        <v>29.131253000000001</v>
      </c>
      <c r="X478">
        <v>9.9973000000000006E-2</v>
      </c>
      <c r="Y478" t="s">
        <v>8</v>
      </c>
      <c r="Z478">
        <v>61.794103</v>
      </c>
      <c r="AA478">
        <v>5.6487590000000001</v>
      </c>
      <c r="AB478" t="s">
        <v>9</v>
      </c>
      <c r="AC478">
        <v>1357.93625</v>
      </c>
      <c r="AD478">
        <v>147.645186</v>
      </c>
      <c r="AE478" t="s">
        <v>10</v>
      </c>
      <c r="AF478">
        <v>6.2894000000000005E-2</v>
      </c>
      <c r="AG478">
        <v>8.6000000000000003E-5</v>
      </c>
      <c r="AH478" t="s">
        <v>11</v>
      </c>
      <c r="AI478">
        <v>0.93358399999999997</v>
      </c>
      <c r="AJ478">
        <v>3.8999999999999999E-5</v>
      </c>
      <c r="AK478" t="s">
        <v>12</v>
      </c>
      <c r="AL478">
        <v>0</v>
      </c>
      <c r="AM478">
        <v>0</v>
      </c>
    </row>
    <row r="479" spans="1:39" x14ac:dyDescent="0.25">
      <c r="A479" t="s">
        <v>190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1763.2706740000001</v>
      </c>
      <c r="I479">
        <v>261.73041799999999</v>
      </c>
      <c r="J479" t="s">
        <v>3</v>
      </c>
      <c r="K479">
        <v>1724.0684839999999</v>
      </c>
      <c r="L479">
        <v>256.33398399999999</v>
      </c>
      <c r="M479" t="s">
        <v>4</v>
      </c>
      <c r="N479">
        <v>84.425099000000003</v>
      </c>
      <c r="O479">
        <v>0.64124999999999999</v>
      </c>
      <c r="P479" t="s">
        <v>5</v>
      </c>
      <c r="Q479">
        <v>185.25753399999999</v>
      </c>
      <c r="R479">
        <v>9.8466900000000006</v>
      </c>
      <c r="S479" t="s">
        <v>6</v>
      </c>
      <c r="T479">
        <v>65.505123999999995</v>
      </c>
      <c r="U479">
        <v>0.68250100000000002</v>
      </c>
      <c r="V479" t="s">
        <v>7</v>
      </c>
      <c r="W479">
        <v>30.837244999999999</v>
      </c>
      <c r="X479">
        <v>0.10427500000000001</v>
      </c>
      <c r="Y479" t="s">
        <v>8</v>
      </c>
      <c r="Z479">
        <v>65.426906000000002</v>
      </c>
      <c r="AA479">
        <v>6.0845859999999998</v>
      </c>
      <c r="AB479" t="s">
        <v>9</v>
      </c>
      <c r="AC479">
        <v>1437.8172850000001</v>
      </c>
      <c r="AD479">
        <v>164.421964</v>
      </c>
      <c r="AE479" t="s">
        <v>10</v>
      </c>
      <c r="AF479">
        <v>6.2614000000000003E-2</v>
      </c>
      <c r="AG479">
        <v>8.7000000000000001E-5</v>
      </c>
      <c r="AH479" t="s">
        <v>11</v>
      </c>
      <c r="AI479">
        <v>0.933693</v>
      </c>
      <c r="AJ479">
        <v>3.8000000000000002E-5</v>
      </c>
      <c r="AK479" t="s">
        <v>12</v>
      </c>
      <c r="AL479">
        <v>0</v>
      </c>
      <c r="AM479">
        <v>0</v>
      </c>
    </row>
    <row r="480" spans="1:39" x14ac:dyDescent="0.25">
      <c r="A480" t="s">
        <v>190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1861.0701590000001</v>
      </c>
      <c r="I480">
        <v>289.21753899999999</v>
      </c>
      <c r="J480" t="s">
        <v>3</v>
      </c>
      <c r="K480">
        <v>1819.6927370000001</v>
      </c>
      <c r="L480">
        <v>283.67669699999999</v>
      </c>
      <c r="M480" t="s">
        <v>4</v>
      </c>
      <c r="N480">
        <v>89.112893</v>
      </c>
      <c r="O480">
        <v>0.68254400000000004</v>
      </c>
      <c r="P480" t="s">
        <v>5</v>
      </c>
      <c r="Q480">
        <v>195.50659899999999</v>
      </c>
      <c r="R480">
        <v>10.775553</v>
      </c>
      <c r="S480" t="s">
        <v>6</v>
      </c>
      <c r="T480">
        <v>69.111695999999995</v>
      </c>
      <c r="U480">
        <v>0.75805400000000001</v>
      </c>
      <c r="V480" t="s">
        <v>7</v>
      </c>
      <c r="W480">
        <v>32.541162999999997</v>
      </c>
      <c r="X480">
        <v>0.107985</v>
      </c>
      <c r="Y480" t="s">
        <v>8</v>
      </c>
      <c r="Z480">
        <v>69.023867999999993</v>
      </c>
      <c r="AA480">
        <v>6.6088230000000001</v>
      </c>
      <c r="AB480" t="s">
        <v>9</v>
      </c>
      <c r="AC480">
        <v>1517.5598729999999</v>
      </c>
      <c r="AD480">
        <v>181.87122500000001</v>
      </c>
      <c r="AE480" t="s">
        <v>10</v>
      </c>
      <c r="AF480">
        <v>6.2412000000000002E-2</v>
      </c>
      <c r="AG480">
        <v>8.7999999999999998E-5</v>
      </c>
      <c r="AH480" t="s">
        <v>11</v>
      </c>
      <c r="AI480">
        <v>0.933697</v>
      </c>
      <c r="AJ480">
        <v>3.8000000000000002E-5</v>
      </c>
      <c r="AK480" t="s">
        <v>12</v>
      </c>
      <c r="AL480">
        <v>0</v>
      </c>
      <c r="AM480">
        <v>0</v>
      </c>
    </row>
    <row r="481" spans="1:39" x14ac:dyDescent="0.25">
      <c r="A481" t="s">
        <v>190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1959.3060330000001</v>
      </c>
      <c r="I481">
        <v>314.81301300000001</v>
      </c>
      <c r="J481" t="s">
        <v>3</v>
      </c>
      <c r="K481">
        <v>1915.7611910000001</v>
      </c>
      <c r="L481">
        <v>308.93222700000001</v>
      </c>
      <c r="M481" t="s">
        <v>4</v>
      </c>
      <c r="N481">
        <v>93.781419999999997</v>
      </c>
      <c r="O481">
        <v>0.739151</v>
      </c>
      <c r="P481" t="s">
        <v>5</v>
      </c>
      <c r="Q481">
        <v>205.75809799999999</v>
      </c>
      <c r="R481">
        <v>11.443982</v>
      </c>
      <c r="S481" t="s">
        <v>6</v>
      </c>
      <c r="T481">
        <v>72.689335999999997</v>
      </c>
      <c r="U481">
        <v>0.78711200000000003</v>
      </c>
      <c r="V481" t="s">
        <v>7</v>
      </c>
      <c r="W481">
        <v>34.256867999999997</v>
      </c>
      <c r="X481">
        <v>0.109819</v>
      </c>
      <c r="Y481" t="s">
        <v>8</v>
      </c>
      <c r="Z481">
        <v>72.636415999999997</v>
      </c>
      <c r="AA481">
        <v>7.0148289999999998</v>
      </c>
      <c r="AB481" t="s">
        <v>9</v>
      </c>
      <c r="AC481">
        <v>1597.7740160000001</v>
      </c>
      <c r="AD481">
        <v>199.704656</v>
      </c>
      <c r="AE481" t="s">
        <v>10</v>
      </c>
      <c r="AF481">
        <v>6.2135000000000003E-2</v>
      </c>
      <c r="AG481">
        <v>9.0000000000000006E-5</v>
      </c>
      <c r="AH481" t="s">
        <v>11</v>
      </c>
      <c r="AI481">
        <v>0.93370799999999998</v>
      </c>
      <c r="AJ481">
        <v>3.8000000000000002E-5</v>
      </c>
      <c r="AK481" t="s">
        <v>12</v>
      </c>
      <c r="AL481">
        <v>0</v>
      </c>
      <c r="AM481">
        <v>0</v>
      </c>
    </row>
    <row r="482" spans="1:39" x14ac:dyDescent="0.25">
      <c r="A482" t="s">
        <v>191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191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191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191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191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191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191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191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191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191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191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191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191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191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191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191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191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191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191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191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192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92.727040000000002</v>
      </c>
      <c r="I502">
        <v>1.1728940000000001</v>
      </c>
      <c r="J502" t="s">
        <v>3</v>
      </c>
      <c r="K502">
        <v>90.500795999999994</v>
      </c>
      <c r="L502">
        <v>1.1608989999999999</v>
      </c>
      <c r="M502" t="s">
        <v>4</v>
      </c>
      <c r="N502">
        <v>4.8464499999999999</v>
      </c>
      <c r="O502">
        <v>1.3762E-2</v>
      </c>
      <c r="P502" t="s">
        <v>5</v>
      </c>
      <c r="Q502">
        <v>0</v>
      </c>
      <c r="R502">
        <v>0</v>
      </c>
      <c r="S502" t="s">
        <v>6</v>
      </c>
      <c r="T502">
        <v>3.5564420000000001</v>
      </c>
      <c r="U502">
        <v>2.516E-3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8.3352999999999997E-2</v>
      </c>
      <c r="AD502">
        <v>6.3E-5</v>
      </c>
      <c r="AE502" t="s">
        <v>10</v>
      </c>
      <c r="AF502">
        <v>0</v>
      </c>
      <c r="AG502">
        <v>0</v>
      </c>
      <c r="AH502" t="s">
        <v>11</v>
      </c>
      <c r="AI502">
        <v>0.91509300000000005</v>
      </c>
      <c r="AJ502">
        <v>1.63E-4</v>
      </c>
      <c r="AK502" t="s">
        <v>12</v>
      </c>
      <c r="AL502">
        <v>0</v>
      </c>
      <c r="AM502">
        <v>0</v>
      </c>
    </row>
    <row r="503" spans="1:39" x14ac:dyDescent="0.25">
      <c r="A503" t="s">
        <v>192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185.52686700000001</v>
      </c>
      <c r="I503">
        <v>3.112295</v>
      </c>
      <c r="J503" t="s">
        <v>3</v>
      </c>
      <c r="K503">
        <v>181.08146400000001</v>
      </c>
      <c r="L503">
        <v>3.0506449999999998</v>
      </c>
      <c r="M503" t="s">
        <v>4</v>
      </c>
      <c r="N503">
        <v>9.6552720000000001</v>
      </c>
      <c r="O503">
        <v>2.6993E-2</v>
      </c>
      <c r="P503" t="s">
        <v>5</v>
      </c>
      <c r="Q503">
        <v>0</v>
      </c>
      <c r="R503">
        <v>0</v>
      </c>
      <c r="S503" t="s">
        <v>6</v>
      </c>
      <c r="T503">
        <v>7.1142799999999999</v>
      </c>
      <c r="U503">
        <v>1.3143E-2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7.9296000000000005E-2</v>
      </c>
      <c r="AD503">
        <v>1.17E-4</v>
      </c>
      <c r="AE503" t="s">
        <v>10</v>
      </c>
      <c r="AF503">
        <v>0</v>
      </c>
      <c r="AG503">
        <v>0</v>
      </c>
      <c r="AH503" t="s">
        <v>11</v>
      </c>
      <c r="AI503">
        <v>0.92194699999999996</v>
      </c>
      <c r="AJ503">
        <v>1.45E-4</v>
      </c>
      <c r="AK503" t="s">
        <v>12</v>
      </c>
      <c r="AL503">
        <v>0</v>
      </c>
      <c r="AM503">
        <v>0</v>
      </c>
    </row>
    <row r="504" spans="1:39" x14ac:dyDescent="0.25">
      <c r="A504" t="s">
        <v>192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278.33667800000001</v>
      </c>
      <c r="I504">
        <v>4.5898370000000002</v>
      </c>
      <c r="J504" t="s">
        <v>3</v>
      </c>
      <c r="K504">
        <v>271.67968999999999</v>
      </c>
      <c r="L504">
        <v>4.5369549999999998</v>
      </c>
      <c r="M504" t="s">
        <v>4</v>
      </c>
      <c r="N504">
        <v>14.479635999999999</v>
      </c>
      <c r="O504">
        <v>4.2834999999999998E-2</v>
      </c>
      <c r="P504" t="s">
        <v>5</v>
      </c>
      <c r="Q504">
        <v>0</v>
      </c>
      <c r="R504">
        <v>0</v>
      </c>
      <c r="S504" t="s">
        <v>6</v>
      </c>
      <c r="T504">
        <v>10.651820000000001</v>
      </c>
      <c r="U504">
        <v>1.8776999999999999E-2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7.6286000000000007E-2</v>
      </c>
      <c r="AD504">
        <v>1.3200000000000001E-4</v>
      </c>
      <c r="AE504" t="s">
        <v>10</v>
      </c>
      <c r="AF504">
        <v>0</v>
      </c>
      <c r="AG504">
        <v>0</v>
      </c>
      <c r="AH504" t="s">
        <v>11</v>
      </c>
      <c r="AI504">
        <v>0.92499900000000002</v>
      </c>
      <c r="AJ504">
        <v>1.16E-4</v>
      </c>
      <c r="AK504" t="s">
        <v>12</v>
      </c>
      <c r="AL504">
        <v>0</v>
      </c>
      <c r="AM504">
        <v>0</v>
      </c>
    </row>
    <row r="505" spans="1:39" x14ac:dyDescent="0.25">
      <c r="A505" t="s">
        <v>192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370.98402299999998</v>
      </c>
      <c r="I505">
        <v>5.5709400000000002</v>
      </c>
      <c r="J505" t="s">
        <v>3</v>
      </c>
      <c r="K505">
        <v>362.12928599999998</v>
      </c>
      <c r="L505">
        <v>5.519603</v>
      </c>
      <c r="M505" t="s">
        <v>4</v>
      </c>
      <c r="N505">
        <v>19.287213000000001</v>
      </c>
      <c r="O505">
        <v>5.4398000000000002E-2</v>
      </c>
      <c r="P505" t="s">
        <v>5</v>
      </c>
      <c r="Q505">
        <v>0</v>
      </c>
      <c r="R505">
        <v>0</v>
      </c>
      <c r="S505" t="s">
        <v>6</v>
      </c>
      <c r="T505">
        <v>14.18432</v>
      </c>
      <c r="U505">
        <v>2.2296E-2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7.4091000000000004E-2</v>
      </c>
      <c r="AD505">
        <v>1.5300000000000001E-4</v>
      </c>
      <c r="AE505" t="s">
        <v>10</v>
      </c>
      <c r="AF505">
        <v>0</v>
      </c>
      <c r="AG505">
        <v>0</v>
      </c>
      <c r="AH505" t="s">
        <v>11</v>
      </c>
      <c r="AI505">
        <v>0.92956399999999995</v>
      </c>
      <c r="AJ505">
        <v>3.3000000000000003E-5</v>
      </c>
      <c r="AK505" t="s">
        <v>12</v>
      </c>
      <c r="AL505">
        <v>0</v>
      </c>
      <c r="AM505">
        <v>0</v>
      </c>
    </row>
    <row r="506" spans="1:39" x14ac:dyDescent="0.25">
      <c r="A506" t="s">
        <v>192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463.87598600000001</v>
      </c>
      <c r="I506">
        <v>7.7262839999999997</v>
      </c>
      <c r="J506" t="s">
        <v>3</v>
      </c>
      <c r="K506">
        <v>452.82368500000001</v>
      </c>
      <c r="L506">
        <v>7.6535979999999997</v>
      </c>
      <c r="M506" t="s">
        <v>4</v>
      </c>
      <c r="N506">
        <v>24.093235</v>
      </c>
      <c r="O506">
        <v>7.3976E-2</v>
      </c>
      <c r="P506" t="s">
        <v>5</v>
      </c>
      <c r="Q506">
        <v>0</v>
      </c>
      <c r="R506">
        <v>0</v>
      </c>
      <c r="S506" t="s">
        <v>6</v>
      </c>
      <c r="T506">
        <v>17.736616999999999</v>
      </c>
      <c r="U506">
        <v>2.1661E-2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7.2055999999999995E-2</v>
      </c>
      <c r="AD506">
        <v>1.64E-4</v>
      </c>
      <c r="AE506" t="s">
        <v>10</v>
      </c>
      <c r="AF506">
        <v>0</v>
      </c>
      <c r="AG506">
        <v>0</v>
      </c>
      <c r="AH506" t="s">
        <v>11</v>
      </c>
      <c r="AI506">
        <v>0.93072299999999997</v>
      </c>
      <c r="AJ506">
        <v>4.3000000000000002E-5</v>
      </c>
      <c r="AK506" t="s">
        <v>12</v>
      </c>
      <c r="AL506">
        <v>0</v>
      </c>
      <c r="AM506">
        <v>0</v>
      </c>
    </row>
    <row r="507" spans="1:39" x14ac:dyDescent="0.25">
      <c r="A507" t="s">
        <v>192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556.51015700000005</v>
      </c>
      <c r="I507">
        <v>9.749765</v>
      </c>
      <c r="J507" t="s">
        <v>3</v>
      </c>
      <c r="K507">
        <v>543.25822100000005</v>
      </c>
      <c r="L507">
        <v>9.5873670000000004</v>
      </c>
      <c r="M507" t="s">
        <v>4</v>
      </c>
      <c r="N507">
        <v>28.866879000000001</v>
      </c>
      <c r="O507">
        <v>0.10273599999999999</v>
      </c>
      <c r="P507" t="s">
        <v>5</v>
      </c>
      <c r="Q507">
        <v>0</v>
      </c>
      <c r="R507">
        <v>0</v>
      </c>
      <c r="S507" t="s">
        <v>6</v>
      </c>
      <c r="T507">
        <v>21.286038999999999</v>
      </c>
      <c r="U507">
        <v>2.3824999999999999E-2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7.1498999999999993E-2</v>
      </c>
      <c r="AD507">
        <v>1.66E-4</v>
      </c>
      <c r="AE507" t="s">
        <v>10</v>
      </c>
      <c r="AF507">
        <v>0</v>
      </c>
      <c r="AG507">
        <v>0</v>
      </c>
      <c r="AH507" t="s">
        <v>11</v>
      </c>
      <c r="AI507">
        <v>0.93120700000000001</v>
      </c>
      <c r="AJ507">
        <v>3.0000000000000001E-5</v>
      </c>
      <c r="AK507" t="s">
        <v>12</v>
      </c>
      <c r="AL507">
        <v>0</v>
      </c>
      <c r="AM507">
        <v>0</v>
      </c>
    </row>
    <row r="508" spans="1:39" x14ac:dyDescent="0.25">
      <c r="A508" t="s">
        <v>192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649.30715699999996</v>
      </c>
      <c r="I508">
        <v>12.884247</v>
      </c>
      <c r="J508" t="s">
        <v>3</v>
      </c>
      <c r="K508">
        <v>633.85227899999995</v>
      </c>
      <c r="L508">
        <v>12.565147</v>
      </c>
      <c r="M508" t="s">
        <v>4</v>
      </c>
      <c r="N508">
        <v>33.681322000000002</v>
      </c>
      <c r="O508">
        <v>0.143652</v>
      </c>
      <c r="P508" t="s">
        <v>5</v>
      </c>
      <c r="Q508">
        <v>0</v>
      </c>
      <c r="R508">
        <v>0</v>
      </c>
      <c r="S508" t="s">
        <v>6</v>
      </c>
      <c r="T508">
        <v>24.830774999999999</v>
      </c>
      <c r="U508">
        <v>4.1239999999999999E-2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7.0715E-2</v>
      </c>
      <c r="AD508">
        <v>1.6000000000000001E-4</v>
      </c>
      <c r="AE508" t="s">
        <v>10</v>
      </c>
      <c r="AF508">
        <v>0</v>
      </c>
      <c r="AG508">
        <v>0</v>
      </c>
      <c r="AH508" t="s">
        <v>11</v>
      </c>
      <c r="AI508">
        <v>0.93206999999999995</v>
      </c>
      <c r="AJ508">
        <v>3.6000000000000001E-5</v>
      </c>
      <c r="AK508" t="s">
        <v>12</v>
      </c>
      <c r="AL508">
        <v>0</v>
      </c>
      <c r="AM508">
        <v>0</v>
      </c>
    </row>
    <row r="509" spans="1:39" x14ac:dyDescent="0.25">
      <c r="A509" t="s">
        <v>192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742.54732999999999</v>
      </c>
      <c r="I509">
        <v>16.823187000000001</v>
      </c>
      <c r="J509" t="s">
        <v>3</v>
      </c>
      <c r="K509">
        <v>724.88743399999998</v>
      </c>
      <c r="L509">
        <v>16.469152000000001</v>
      </c>
      <c r="M509" t="s">
        <v>4</v>
      </c>
      <c r="N509">
        <v>38.519260000000003</v>
      </c>
      <c r="O509">
        <v>0.17549600000000001</v>
      </c>
      <c r="P509" t="s">
        <v>5</v>
      </c>
      <c r="Q509">
        <v>0</v>
      </c>
      <c r="R509">
        <v>0</v>
      </c>
      <c r="S509" t="s">
        <v>6</v>
      </c>
      <c r="T509">
        <v>28.364926000000001</v>
      </c>
      <c r="U509">
        <v>5.1982E-2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6.8196000000000007E-2</v>
      </c>
      <c r="AD509">
        <v>1.6100000000000001E-4</v>
      </c>
      <c r="AE509" t="s">
        <v>10</v>
      </c>
      <c r="AF509">
        <v>0</v>
      </c>
      <c r="AG509">
        <v>0</v>
      </c>
      <c r="AH509" t="s">
        <v>11</v>
      </c>
      <c r="AI509">
        <v>0.93217000000000005</v>
      </c>
      <c r="AJ509">
        <v>3.6000000000000001E-5</v>
      </c>
      <c r="AK509" t="s">
        <v>12</v>
      </c>
      <c r="AL509">
        <v>0</v>
      </c>
      <c r="AM509">
        <v>0</v>
      </c>
    </row>
    <row r="510" spans="1:39" x14ac:dyDescent="0.25">
      <c r="A510" t="s">
        <v>192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835.46352400000001</v>
      </c>
      <c r="I510">
        <v>19.410402999999999</v>
      </c>
      <c r="J510" t="s">
        <v>3</v>
      </c>
      <c r="K510">
        <v>815.5915</v>
      </c>
      <c r="L510">
        <v>19.013287999999999</v>
      </c>
      <c r="M510" t="s">
        <v>4</v>
      </c>
      <c r="N510">
        <v>43.337654000000001</v>
      </c>
      <c r="O510">
        <v>0.20696200000000001</v>
      </c>
      <c r="P510" t="s">
        <v>5</v>
      </c>
      <c r="Q510">
        <v>0</v>
      </c>
      <c r="R510">
        <v>0</v>
      </c>
      <c r="S510" t="s">
        <v>6</v>
      </c>
      <c r="T510">
        <v>31.928616000000002</v>
      </c>
      <c r="U510">
        <v>6.8142999999999995E-2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6.6008999999999998E-2</v>
      </c>
      <c r="AD510">
        <v>1.7899999999999999E-4</v>
      </c>
      <c r="AE510" t="s">
        <v>10</v>
      </c>
      <c r="AF510">
        <v>0</v>
      </c>
      <c r="AG510">
        <v>0</v>
      </c>
      <c r="AH510" t="s">
        <v>11</v>
      </c>
      <c r="AI510">
        <v>0.93259800000000004</v>
      </c>
      <c r="AJ510">
        <v>2.8E-5</v>
      </c>
      <c r="AK510" t="s">
        <v>12</v>
      </c>
      <c r="AL510">
        <v>0</v>
      </c>
      <c r="AM510">
        <v>0</v>
      </c>
    </row>
    <row r="511" spans="1:39" x14ac:dyDescent="0.25">
      <c r="A511" t="s">
        <v>192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928.30319899999995</v>
      </c>
      <c r="I511">
        <v>28.982357</v>
      </c>
      <c r="J511" t="s">
        <v>3</v>
      </c>
      <c r="K511">
        <v>906.23607200000004</v>
      </c>
      <c r="L511">
        <v>28.325590999999999</v>
      </c>
      <c r="M511" t="s">
        <v>4</v>
      </c>
      <c r="N511">
        <v>48.122318999999997</v>
      </c>
      <c r="O511">
        <v>0.24590100000000001</v>
      </c>
      <c r="P511" t="s">
        <v>5</v>
      </c>
      <c r="Q511">
        <v>0</v>
      </c>
      <c r="R511">
        <v>0</v>
      </c>
      <c r="S511" t="s">
        <v>6</v>
      </c>
      <c r="T511">
        <v>35.483338000000003</v>
      </c>
      <c r="U511">
        <v>9.1179999999999997E-2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6.5390000000000004E-2</v>
      </c>
      <c r="AD511">
        <v>1.76E-4</v>
      </c>
      <c r="AE511" t="s">
        <v>10</v>
      </c>
      <c r="AF511">
        <v>0</v>
      </c>
      <c r="AG511">
        <v>0</v>
      </c>
      <c r="AH511" t="s">
        <v>11</v>
      </c>
      <c r="AI511">
        <v>0.93309399999999998</v>
      </c>
      <c r="AJ511">
        <v>3.4999999999999997E-5</v>
      </c>
      <c r="AK511" t="s">
        <v>12</v>
      </c>
      <c r="AL511">
        <v>0</v>
      </c>
      <c r="AM511">
        <v>0</v>
      </c>
    </row>
    <row r="512" spans="1:39" x14ac:dyDescent="0.25">
      <c r="A512" t="s">
        <v>192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1021.282542</v>
      </c>
      <c r="I512">
        <v>33.815179999999998</v>
      </c>
      <c r="J512" t="s">
        <v>3</v>
      </c>
      <c r="K512">
        <v>997.00797399999999</v>
      </c>
      <c r="L512">
        <v>33.206836000000003</v>
      </c>
      <c r="M512" t="s">
        <v>4</v>
      </c>
      <c r="N512">
        <v>52.928189000000003</v>
      </c>
      <c r="O512">
        <v>0.29608299999999999</v>
      </c>
      <c r="P512" t="s">
        <v>5</v>
      </c>
      <c r="Q512">
        <v>0</v>
      </c>
      <c r="R512">
        <v>0</v>
      </c>
      <c r="S512" t="s">
        <v>6</v>
      </c>
      <c r="T512">
        <v>39.032848000000001</v>
      </c>
      <c r="U512">
        <v>8.4025000000000002E-2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6.5304000000000001E-2</v>
      </c>
      <c r="AD512">
        <v>1.76E-4</v>
      </c>
      <c r="AE512" t="s">
        <v>10</v>
      </c>
      <c r="AF512">
        <v>0</v>
      </c>
      <c r="AG512">
        <v>0</v>
      </c>
      <c r="AH512" t="s">
        <v>11</v>
      </c>
      <c r="AI512">
        <v>0.933145</v>
      </c>
      <c r="AJ512">
        <v>3.4999999999999997E-5</v>
      </c>
      <c r="AK512" t="s">
        <v>12</v>
      </c>
      <c r="AL512">
        <v>0</v>
      </c>
      <c r="AM512">
        <v>0</v>
      </c>
    </row>
    <row r="513" spans="1:39" x14ac:dyDescent="0.25">
      <c r="A513" t="s">
        <v>192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1114.145925</v>
      </c>
      <c r="I513">
        <v>41.156995999999999</v>
      </c>
      <c r="J513" t="s">
        <v>3</v>
      </c>
      <c r="K513">
        <v>1087.661748</v>
      </c>
      <c r="L513">
        <v>40.650163999999997</v>
      </c>
      <c r="M513" t="s">
        <v>4</v>
      </c>
      <c r="N513">
        <v>57.760095999999997</v>
      </c>
      <c r="O513">
        <v>0.33433099999999999</v>
      </c>
      <c r="P513" t="s">
        <v>5</v>
      </c>
      <c r="Q513">
        <v>0</v>
      </c>
      <c r="R513">
        <v>0</v>
      </c>
      <c r="S513" t="s">
        <v>6</v>
      </c>
      <c r="T513">
        <v>42.602341000000003</v>
      </c>
      <c r="U513">
        <v>8.3201999999999998E-2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6.4534999999999995E-2</v>
      </c>
      <c r="AD513">
        <v>1.7000000000000001E-4</v>
      </c>
      <c r="AE513" t="s">
        <v>10</v>
      </c>
      <c r="AF513">
        <v>0</v>
      </c>
      <c r="AG513">
        <v>0</v>
      </c>
      <c r="AH513" t="s">
        <v>11</v>
      </c>
      <c r="AI513">
        <v>0.93371599999999999</v>
      </c>
      <c r="AJ513">
        <v>4.8000000000000001E-5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192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1206.795308</v>
      </c>
      <c r="I514">
        <v>45.777118000000002</v>
      </c>
      <c r="J514" t="s">
        <v>3</v>
      </c>
      <c r="K514">
        <v>1178.0934500000001</v>
      </c>
      <c r="L514">
        <v>45.213436999999999</v>
      </c>
      <c r="M514" t="s">
        <v>4</v>
      </c>
      <c r="N514">
        <v>62.531973000000001</v>
      </c>
      <c r="O514">
        <v>0.38819900000000002</v>
      </c>
      <c r="P514" t="s">
        <v>5</v>
      </c>
      <c r="Q514">
        <v>0</v>
      </c>
      <c r="R514">
        <v>0</v>
      </c>
      <c r="S514" t="s">
        <v>6</v>
      </c>
      <c r="T514">
        <v>46.166437000000002</v>
      </c>
      <c r="U514">
        <v>9.0936000000000003E-2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6.4457E-2</v>
      </c>
      <c r="AD514">
        <v>1.7000000000000001E-4</v>
      </c>
      <c r="AE514" t="s">
        <v>10</v>
      </c>
      <c r="AF514">
        <v>0</v>
      </c>
      <c r="AG514">
        <v>0</v>
      </c>
      <c r="AH514" t="s">
        <v>11</v>
      </c>
      <c r="AI514">
        <v>0.93373899999999999</v>
      </c>
      <c r="AJ514">
        <v>4.8000000000000001E-5</v>
      </c>
      <c r="AK514" t="s">
        <v>12</v>
      </c>
      <c r="AL514">
        <v>0</v>
      </c>
      <c r="AM514">
        <v>0</v>
      </c>
    </row>
    <row r="515" spans="1:39" x14ac:dyDescent="0.25">
      <c r="A515" t="s">
        <v>192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1299.7832739999999</v>
      </c>
      <c r="I515">
        <v>52.372894000000002</v>
      </c>
      <c r="J515" t="s">
        <v>3</v>
      </c>
      <c r="K515">
        <v>1268.882214</v>
      </c>
      <c r="L515">
        <v>51.612755</v>
      </c>
      <c r="M515" t="s">
        <v>4</v>
      </c>
      <c r="N515">
        <v>67.361649999999997</v>
      </c>
      <c r="O515">
        <v>0.39695000000000003</v>
      </c>
      <c r="P515" t="s">
        <v>5</v>
      </c>
      <c r="Q515">
        <v>0</v>
      </c>
      <c r="R515">
        <v>0</v>
      </c>
      <c r="S515" t="s">
        <v>6</v>
      </c>
      <c r="T515">
        <v>49.720838000000001</v>
      </c>
      <c r="U515">
        <v>9.2809000000000003E-2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6.3377000000000003E-2</v>
      </c>
      <c r="AD515">
        <v>1.6200000000000001E-4</v>
      </c>
      <c r="AE515" t="s">
        <v>10</v>
      </c>
      <c r="AF515">
        <v>0</v>
      </c>
      <c r="AG515">
        <v>0</v>
      </c>
      <c r="AH515" t="s">
        <v>11</v>
      </c>
      <c r="AI515">
        <v>0.93398499999999995</v>
      </c>
      <c r="AJ515">
        <v>4.6E-5</v>
      </c>
      <c r="AK515" t="s">
        <v>12</v>
      </c>
      <c r="AL515">
        <v>0</v>
      </c>
      <c r="AM515">
        <v>0</v>
      </c>
    </row>
    <row r="516" spans="1:39" x14ac:dyDescent="0.25">
      <c r="A516" t="s">
        <v>192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1392.609702</v>
      </c>
      <c r="I516">
        <v>61.589055999999999</v>
      </c>
      <c r="J516" t="s">
        <v>3</v>
      </c>
      <c r="K516">
        <v>1359.505461</v>
      </c>
      <c r="L516">
        <v>60.687618999999998</v>
      </c>
      <c r="M516" t="s">
        <v>4</v>
      </c>
      <c r="N516">
        <v>72.171465999999995</v>
      </c>
      <c r="O516">
        <v>0.46534900000000001</v>
      </c>
      <c r="P516" t="s">
        <v>5</v>
      </c>
      <c r="Q516">
        <v>0</v>
      </c>
      <c r="R516">
        <v>0</v>
      </c>
      <c r="S516" t="s">
        <v>6</v>
      </c>
      <c r="T516">
        <v>53.290539000000003</v>
      </c>
      <c r="U516">
        <v>0.12460300000000001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6.3041E-2</v>
      </c>
      <c r="AD516">
        <v>1.5799999999999999E-4</v>
      </c>
      <c r="AE516" t="s">
        <v>10</v>
      </c>
      <c r="AF516">
        <v>0</v>
      </c>
      <c r="AG516">
        <v>0</v>
      </c>
      <c r="AH516" t="s">
        <v>11</v>
      </c>
      <c r="AI516">
        <v>0.93398800000000004</v>
      </c>
      <c r="AJ516">
        <v>4.6E-5</v>
      </c>
      <c r="AK516" t="s">
        <v>12</v>
      </c>
      <c r="AL516">
        <v>0</v>
      </c>
      <c r="AM516">
        <v>0</v>
      </c>
    </row>
    <row r="517" spans="1:39" x14ac:dyDescent="0.25">
      <c r="A517" t="s">
        <v>192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1485.1788429999999</v>
      </c>
      <c r="I517">
        <v>64.880607999999995</v>
      </c>
      <c r="J517" t="s">
        <v>3</v>
      </c>
      <c r="K517">
        <v>1449.860508</v>
      </c>
      <c r="L517">
        <v>63.89819</v>
      </c>
      <c r="M517" t="s">
        <v>4</v>
      </c>
      <c r="N517">
        <v>76.997641999999999</v>
      </c>
      <c r="O517">
        <v>0.475221</v>
      </c>
      <c r="P517" t="s">
        <v>5</v>
      </c>
      <c r="Q517">
        <v>0</v>
      </c>
      <c r="R517">
        <v>0</v>
      </c>
      <c r="S517" t="s">
        <v>6</v>
      </c>
      <c r="T517">
        <v>56.845208</v>
      </c>
      <c r="U517">
        <v>0.13988100000000001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6.2386999999999998E-2</v>
      </c>
      <c r="AD517">
        <v>1.5200000000000001E-4</v>
      </c>
      <c r="AE517" t="s">
        <v>10</v>
      </c>
      <c r="AF517">
        <v>0</v>
      </c>
      <c r="AG517">
        <v>0</v>
      </c>
      <c r="AH517" t="s">
        <v>11</v>
      </c>
      <c r="AI517">
        <v>0.93404500000000001</v>
      </c>
      <c r="AJ517">
        <v>4.6E-5</v>
      </c>
      <c r="AK517" t="s">
        <v>12</v>
      </c>
      <c r="AL517">
        <v>0</v>
      </c>
      <c r="AM517">
        <v>0</v>
      </c>
    </row>
    <row r="518" spans="1:39" x14ac:dyDescent="0.25">
      <c r="A518" t="s">
        <v>192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1577.868669</v>
      </c>
      <c r="I518">
        <v>66.299398999999994</v>
      </c>
      <c r="J518" t="s">
        <v>3</v>
      </c>
      <c r="K518">
        <v>1540.3529570000001</v>
      </c>
      <c r="L518">
        <v>65.163408000000004</v>
      </c>
      <c r="M518" t="s">
        <v>4</v>
      </c>
      <c r="N518">
        <v>81.842848000000004</v>
      </c>
      <c r="O518">
        <v>0.64512499999999995</v>
      </c>
      <c r="P518" t="s">
        <v>5</v>
      </c>
      <c r="Q518">
        <v>0</v>
      </c>
      <c r="R518">
        <v>0</v>
      </c>
      <c r="S518" t="s">
        <v>6</v>
      </c>
      <c r="T518">
        <v>60.393129999999999</v>
      </c>
      <c r="U518">
        <v>0.143595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6.0916999999999999E-2</v>
      </c>
      <c r="AD518">
        <v>1.26E-4</v>
      </c>
      <c r="AE518" t="s">
        <v>10</v>
      </c>
      <c r="AF518">
        <v>0</v>
      </c>
      <c r="AG518">
        <v>0</v>
      </c>
      <c r="AH518" t="s">
        <v>11</v>
      </c>
      <c r="AI518">
        <v>0.93440000000000001</v>
      </c>
      <c r="AJ518">
        <v>4.8999999999999998E-5</v>
      </c>
      <c r="AK518" t="s">
        <v>12</v>
      </c>
      <c r="AL518">
        <v>0</v>
      </c>
      <c r="AM518">
        <v>0</v>
      </c>
    </row>
    <row r="519" spans="1:39" x14ac:dyDescent="0.25">
      <c r="A519" t="s">
        <v>192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1670.77593</v>
      </c>
      <c r="I519">
        <v>66.818639000000005</v>
      </c>
      <c r="J519" t="s">
        <v>3</v>
      </c>
      <c r="K519">
        <v>1631.0382689999999</v>
      </c>
      <c r="L519">
        <v>65.393372999999997</v>
      </c>
      <c r="M519" t="s">
        <v>4</v>
      </c>
      <c r="N519">
        <v>86.633557999999994</v>
      </c>
      <c r="O519">
        <v>0.68633500000000003</v>
      </c>
      <c r="P519" t="s">
        <v>5</v>
      </c>
      <c r="Q519">
        <v>0</v>
      </c>
      <c r="R519">
        <v>0</v>
      </c>
      <c r="S519" t="s">
        <v>6</v>
      </c>
      <c r="T519">
        <v>63.944400999999999</v>
      </c>
      <c r="U519">
        <v>0.17661399999999999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6.0437999999999999E-2</v>
      </c>
      <c r="AD519">
        <v>1.15E-4</v>
      </c>
      <c r="AE519" t="s">
        <v>10</v>
      </c>
      <c r="AF519">
        <v>0</v>
      </c>
      <c r="AG519">
        <v>0</v>
      </c>
      <c r="AH519" t="s">
        <v>11</v>
      </c>
      <c r="AI519">
        <v>0.93477699999999997</v>
      </c>
      <c r="AJ519">
        <v>5.3999999999999998E-5</v>
      </c>
      <c r="AK519" t="s">
        <v>12</v>
      </c>
      <c r="AL519">
        <v>0</v>
      </c>
      <c r="AM519">
        <v>0</v>
      </c>
    </row>
    <row r="520" spans="1:39" x14ac:dyDescent="0.25">
      <c r="A520" t="s">
        <v>192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1763.4331910000001</v>
      </c>
      <c r="I520">
        <v>65.669793999999996</v>
      </c>
      <c r="J520" t="s">
        <v>3</v>
      </c>
      <c r="K520">
        <v>1721.5000930000001</v>
      </c>
      <c r="L520">
        <v>64.061245999999997</v>
      </c>
      <c r="M520" t="s">
        <v>4</v>
      </c>
      <c r="N520">
        <v>91.452262000000005</v>
      </c>
      <c r="O520">
        <v>0.76039500000000004</v>
      </c>
      <c r="P520" t="s">
        <v>5</v>
      </c>
      <c r="Q520">
        <v>0</v>
      </c>
      <c r="R520">
        <v>0</v>
      </c>
      <c r="S520" t="s">
        <v>6</v>
      </c>
      <c r="T520">
        <v>67.487654000000006</v>
      </c>
      <c r="U520">
        <v>0.188171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5.9174999999999998E-2</v>
      </c>
      <c r="AD520">
        <v>9.6000000000000002E-5</v>
      </c>
      <c r="AE520" t="s">
        <v>10</v>
      </c>
      <c r="AF520">
        <v>0</v>
      </c>
      <c r="AG520">
        <v>0</v>
      </c>
      <c r="AH520" t="s">
        <v>11</v>
      </c>
      <c r="AI520">
        <v>0.93513999999999997</v>
      </c>
      <c r="AJ520">
        <v>5.8E-5</v>
      </c>
      <c r="AK520" t="s">
        <v>12</v>
      </c>
      <c r="AL520">
        <v>0</v>
      </c>
      <c r="AM520">
        <v>0</v>
      </c>
    </row>
    <row r="521" spans="1:39" x14ac:dyDescent="0.25">
      <c r="A521" t="s">
        <v>192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1855.9062739999999</v>
      </c>
      <c r="I521">
        <v>69.539002999999994</v>
      </c>
      <c r="J521" t="s">
        <v>3</v>
      </c>
      <c r="K521">
        <v>1811.7644780000001</v>
      </c>
      <c r="L521">
        <v>67.889746000000002</v>
      </c>
      <c r="M521" t="s">
        <v>4</v>
      </c>
      <c r="N521">
        <v>96.239236000000005</v>
      </c>
      <c r="O521">
        <v>0.80121200000000004</v>
      </c>
      <c r="P521" t="s">
        <v>5</v>
      </c>
      <c r="Q521">
        <v>0</v>
      </c>
      <c r="R521">
        <v>0</v>
      </c>
      <c r="S521" t="s">
        <v>6</v>
      </c>
      <c r="T521">
        <v>71.019445000000005</v>
      </c>
      <c r="U521">
        <v>0.201379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5.8056000000000003E-2</v>
      </c>
      <c r="AD521">
        <v>9.7E-5</v>
      </c>
      <c r="AE521" t="s">
        <v>10</v>
      </c>
      <c r="AF521">
        <v>0</v>
      </c>
      <c r="AG521">
        <v>0</v>
      </c>
      <c r="AH521" t="s">
        <v>11</v>
      </c>
      <c r="AI521">
        <v>0.93518400000000002</v>
      </c>
      <c r="AJ521">
        <v>5.7000000000000003E-5</v>
      </c>
      <c r="AK521" t="s">
        <v>12</v>
      </c>
      <c r="AL521">
        <v>0</v>
      </c>
      <c r="AM521">
        <v>0</v>
      </c>
    </row>
    <row r="522" spans="1:39" x14ac:dyDescent="0.25">
      <c r="A522" t="s">
        <v>193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89.278243000000003</v>
      </c>
      <c r="I522">
        <v>0.93875900000000001</v>
      </c>
      <c r="J522" t="s">
        <v>3</v>
      </c>
      <c r="K522">
        <v>87.033185000000003</v>
      </c>
      <c r="L522">
        <v>0.928755</v>
      </c>
      <c r="M522" t="s">
        <v>4</v>
      </c>
      <c r="N522">
        <v>4.8130540000000002</v>
      </c>
      <c r="O522">
        <v>1.7595E-2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8.3412E-2</v>
      </c>
      <c r="AG522">
        <v>6.9999999999999994E-5</v>
      </c>
      <c r="AH522" t="s">
        <v>11</v>
      </c>
      <c r="AI522">
        <v>0.91167100000000001</v>
      </c>
      <c r="AJ522">
        <v>1.4300000000000001E-4</v>
      </c>
      <c r="AK522" t="s">
        <v>12</v>
      </c>
      <c r="AL522">
        <v>0</v>
      </c>
      <c r="AM522">
        <v>0</v>
      </c>
    </row>
    <row r="523" spans="1:39" x14ac:dyDescent="0.25">
      <c r="A523" t="s">
        <v>193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178.23589699999999</v>
      </c>
      <c r="I523">
        <v>2.2927</v>
      </c>
      <c r="J523" t="s">
        <v>3</v>
      </c>
      <c r="K523">
        <v>173.78044600000001</v>
      </c>
      <c r="L523">
        <v>2.2644739999999999</v>
      </c>
      <c r="M523" t="s">
        <v>4</v>
      </c>
      <c r="N523">
        <v>9.5704460000000005</v>
      </c>
      <c r="O523">
        <v>3.5408000000000002E-2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8.0132999999999996E-2</v>
      </c>
      <c r="AG523">
        <v>8.1000000000000004E-5</v>
      </c>
      <c r="AH523" t="s">
        <v>11</v>
      </c>
      <c r="AI523">
        <v>0.92168899999999998</v>
      </c>
      <c r="AJ523">
        <v>1.2400000000000001E-4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193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267.51637499999998</v>
      </c>
      <c r="I524">
        <v>4.18058</v>
      </c>
      <c r="J524" t="s">
        <v>3</v>
      </c>
      <c r="K524">
        <v>260.84471100000002</v>
      </c>
      <c r="L524">
        <v>4.121353</v>
      </c>
      <c r="M524" t="s">
        <v>4</v>
      </c>
      <c r="N524">
        <v>14.33267</v>
      </c>
      <c r="O524">
        <v>5.0346000000000002E-2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7.8170000000000003E-2</v>
      </c>
      <c r="AG524">
        <v>1.06E-4</v>
      </c>
      <c r="AH524" t="s">
        <v>11</v>
      </c>
      <c r="AI524">
        <v>0.92596900000000004</v>
      </c>
      <c r="AJ524">
        <v>1.15E-4</v>
      </c>
      <c r="AK524" t="s">
        <v>12</v>
      </c>
      <c r="AL524">
        <v>0</v>
      </c>
      <c r="AM524">
        <v>0</v>
      </c>
    </row>
    <row r="525" spans="1:39" x14ac:dyDescent="0.25">
      <c r="A525" t="s">
        <v>193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356.86913399999997</v>
      </c>
      <c r="I525">
        <v>6.6216799999999996</v>
      </c>
      <c r="J525" t="s">
        <v>3</v>
      </c>
      <c r="K525">
        <v>347.97183200000001</v>
      </c>
      <c r="L525">
        <v>6.4766919999999999</v>
      </c>
      <c r="M525" t="s">
        <v>4</v>
      </c>
      <c r="N525">
        <v>19.116410999999999</v>
      </c>
      <c r="O525">
        <v>7.5972999999999999E-2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7.7425999999999995E-2</v>
      </c>
      <c r="AG525">
        <v>1.08E-4</v>
      </c>
      <c r="AH525" t="s">
        <v>11</v>
      </c>
      <c r="AI525">
        <v>0.928477</v>
      </c>
      <c r="AJ525">
        <v>1.5100000000000001E-4</v>
      </c>
      <c r="AK525" t="s">
        <v>12</v>
      </c>
      <c r="AL525">
        <v>0</v>
      </c>
      <c r="AM525">
        <v>0</v>
      </c>
    </row>
    <row r="526" spans="1:39" x14ac:dyDescent="0.25">
      <c r="A526" t="s">
        <v>193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446.27733999999998</v>
      </c>
      <c r="I526">
        <v>10.158340000000001</v>
      </c>
      <c r="J526" t="s">
        <v>3</v>
      </c>
      <c r="K526">
        <v>435.16939500000001</v>
      </c>
      <c r="L526">
        <v>9.9022729999999992</v>
      </c>
      <c r="M526" t="s">
        <v>4</v>
      </c>
      <c r="N526">
        <v>23.900241000000001</v>
      </c>
      <c r="O526">
        <v>0.10878500000000001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7.4632000000000004E-2</v>
      </c>
      <c r="AG526">
        <v>1.46E-4</v>
      </c>
      <c r="AH526" t="s">
        <v>11</v>
      </c>
      <c r="AI526">
        <v>0.93084599999999995</v>
      </c>
      <c r="AJ526">
        <v>1.02E-4</v>
      </c>
      <c r="AK526" t="s">
        <v>12</v>
      </c>
      <c r="AL526">
        <v>0</v>
      </c>
      <c r="AM526">
        <v>0</v>
      </c>
    </row>
    <row r="527" spans="1:39" x14ac:dyDescent="0.25">
      <c r="A527" t="s">
        <v>193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535.65880900000002</v>
      </c>
      <c r="I527">
        <v>14.421651000000001</v>
      </c>
      <c r="J527" t="s">
        <v>3</v>
      </c>
      <c r="K527">
        <v>522.33625400000005</v>
      </c>
      <c r="L527">
        <v>14.053290000000001</v>
      </c>
      <c r="M527" t="s">
        <v>4</v>
      </c>
      <c r="N527">
        <v>28.670399</v>
      </c>
      <c r="O527">
        <v>0.119573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7.3275999999999994E-2</v>
      </c>
      <c r="AG527">
        <v>1.5200000000000001E-4</v>
      </c>
      <c r="AH527" t="s">
        <v>11</v>
      </c>
      <c r="AI527">
        <v>0.93151300000000004</v>
      </c>
      <c r="AJ527">
        <v>9.3999999999999994E-5</v>
      </c>
      <c r="AK527" t="s">
        <v>12</v>
      </c>
      <c r="AL527">
        <v>0</v>
      </c>
      <c r="AM527">
        <v>0</v>
      </c>
    </row>
    <row r="528" spans="1:39" x14ac:dyDescent="0.25">
      <c r="A528" t="s">
        <v>193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624.77773300000001</v>
      </c>
      <c r="I528">
        <v>17.186174999999999</v>
      </c>
      <c r="J528" t="s">
        <v>3</v>
      </c>
      <c r="K528">
        <v>609.24017700000002</v>
      </c>
      <c r="L528">
        <v>16.741427000000002</v>
      </c>
      <c r="M528" t="s">
        <v>4</v>
      </c>
      <c r="N528">
        <v>33.432141000000001</v>
      </c>
      <c r="O528">
        <v>0.14022000000000001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7.2593000000000005E-2</v>
      </c>
      <c r="AG528">
        <v>1.5699999999999999E-4</v>
      </c>
      <c r="AH528" t="s">
        <v>11</v>
      </c>
      <c r="AI528">
        <v>0.93224399999999996</v>
      </c>
      <c r="AJ528">
        <v>7.3999999999999996E-5</v>
      </c>
      <c r="AK528" t="s">
        <v>12</v>
      </c>
      <c r="AL528">
        <v>0</v>
      </c>
      <c r="AM528">
        <v>0</v>
      </c>
    </row>
    <row r="529" spans="1:39" x14ac:dyDescent="0.25">
      <c r="A529" t="s">
        <v>193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714.08340599999997</v>
      </c>
      <c r="I529">
        <v>18.887535</v>
      </c>
      <c r="J529" t="s">
        <v>3</v>
      </c>
      <c r="K529">
        <v>696.32100300000002</v>
      </c>
      <c r="L529">
        <v>18.384073999999998</v>
      </c>
      <c r="M529" t="s">
        <v>4</v>
      </c>
      <c r="N529">
        <v>38.227662000000002</v>
      </c>
      <c r="O529">
        <v>0.17909600000000001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7.1615999999999999E-2</v>
      </c>
      <c r="AG529">
        <v>1.5899999999999999E-4</v>
      </c>
      <c r="AH529" t="s">
        <v>11</v>
      </c>
      <c r="AI529">
        <v>0.93288899999999997</v>
      </c>
      <c r="AJ529">
        <v>6.4999999999999994E-5</v>
      </c>
      <c r="AK529" t="s">
        <v>12</v>
      </c>
      <c r="AL529">
        <v>0</v>
      </c>
      <c r="AM529">
        <v>0</v>
      </c>
    </row>
    <row r="530" spans="1:39" x14ac:dyDescent="0.25">
      <c r="A530" t="s">
        <v>193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803.32562600000006</v>
      </c>
      <c r="I530">
        <v>20.961213999999998</v>
      </c>
      <c r="J530" t="s">
        <v>3</v>
      </c>
      <c r="K530">
        <v>783.340374</v>
      </c>
      <c r="L530">
        <v>20.226223999999998</v>
      </c>
      <c r="M530" t="s">
        <v>4</v>
      </c>
      <c r="N530">
        <v>42.987648999999998</v>
      </c>
      <c r="O530">
        <v>0.22052099999999999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7.1209999999999996E-2</v>
      </c>
      <c r="AG530">
        <v>1.65E-4</v>
      </c>
      <c r="AH530" t="s">
        <v>11</v>
      </c>
      <c r="AI530">
        <v>0.93355699999999997</v>
      </c>
      <c r="AJ530">
        <v>7.3999999999999996E-5</v>
      </c>
      <c r="AK530" t="s">
        <v>12</v>
      </c>
      <c r="AL530">
        <v>0</v>
      </c>
      <c r="AM530">
        <v>0</v>
      </c>
    </row>
    <row r="531" spans="1:39" x14ac:dyDescent="0.25">
      <c r="A531" t="s">
        <v>193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892.85500000000002</v>
      </c>
      <c r="I531">
        <v>22.661968999999999</v>
      </c>
      <c r="J531" t="s">
        <v>3</v>
      </c>
      <c r="K531">
        <v>870.64253799999994</v>
      </c>
      <c r="L531">
        <v>21.736236999999999</v>
      </c>
      <c r="M531" t="s">
        <v>4</v>
      </c>
      <c r="N531">
        <v>47.775049000000003</v>
      </c>
      <c r="O531">
        <v>0.26313599999999998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6.9025000000000003E-2</v>
      </c>
      <c r="AG531">
        <v>1.6699999999999999E-4</v>
      </c>
      <c r="AH531" t="s">
        <v>11</v>
      </c>
      <c r="AI531">
        <v>0.93402300000000005</v>
      </c>
      <c r="AJ531">
        <v>7.1000000000000005E-5</v>
      </c>
      <c r="AK531" t="s">
        <v>12</v>
      </c>
      <c r="AL531">
        <v>0</v>
      </c>
      <c r="AM531">
        <v>0</v>
      </c>
    </row>
    <row r="532" spans="1:39" x14ac:dyDescent="0.25">
      <c r="A532" t="s">
        <v>193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982.25127099999997</v>
      </c>
      <c r="I532">
        <v>24.397773999999998</v>
      </c>
      <c r="J532" t="s">
        <v>3</v>
      </c>
      <c r="K532">
        <v>957.81250199999999</v>
      </c>
      <c r="L532">
        <v>23.355374000000001</v>
      </c>
      <c r="M532" t="s">
        <v>4</v>
      </c>
      <c r="N532">
        <v>52.546483000000002</v>
      </c>
      <c r="O532">
        <v>0.31175700000000001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6.8781999999999996E-2</v>
      </c>
      <c r="AG532">
        <v>1.7200000000000001E-4</v>
      </c>
      <c r="AH532" t="s">
        <v>11</v>
      </c>
      <c r="AI532">
        <v>0.93405700000000003</v>
      </c>
      <c r="AJ532">
        <v>7.1000000000000005E-5</v>
      </c>
      <c r="AK532" t="s">
        <v>12</v>
      </c>
      <c r="AL532">
        <v>0</v>
      </c>
      <c r="AM532">
        <v>0</v>
      </c>
    </row>
    <row r="533" spans="1:39" x14ac:dyDescent="0.25">
      <c r="A533" t="s">
        <v>193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1071.670181</v>
      </c>
      <c r="I533">
        <v>29.123366999999998</v>
      </c>
      <c r="J533" t="s">
        <v>3</v>
      </c>
      <c r="K533">
        <v>1045.0084589999999</v>
      </c>
      <c r="L533">
        <v>27.812159000000001</v>
      </c>
      <c r="M533" t="s">
        <v>4</v>
      </c>
      <c r="N533">
        <v>57.340437000000001</v>
      </c>
      <c r="O533">
        <v>0.35072399999999998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6.6531999999999994E-2</v>
      </c>
      <c r="AG533">
        <v>1.6200000000000001E-4</v>
      </c>
      <c r="AH533" t="s">
        <v>11</v>
      </c>
      <c r="AI533">
        <v>0.93407700000000005</v>
      </c>
      <c r="AJ533">
        <v>6.9999999999999994E-5</v>
      </c>
      <c r="AK533" t="s">
        <v>12</v>
      </c>
      <c r="AL533">
        <v>0</v>
      </c>
      <c r="AM533">
        <v>0</v>
      </c>
    </row>
    <row r="534" spans="1:39" x14ac:dyDescent="0.25">
      <c r="A534" t="s">
        <v>193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1161.004277</v>
      </c>
      <c r="I534">
        <v>30.917045999999999</v>
      </c>
      <c r="J534" t="s">
        <v>3</v>
      </c>
      <c r="K534">
        <v>1132.1137060000001</v>
      </c>
      <c r="L534">
        <v>29.359860999999999</v>
      </c>
      <c r="M534" t="s">
        <v>4</v>
      </c>
      <c r="N534">
        <v>62.113224000000002</v>
      </c>
      <c r="O534">
        <v>0.387351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6.5892000000000006E-2</v>
      </c>
      <c r="AG534">
        <v>1.6000000000000001E-4</v>
      </c>
      <c r="AH534" t="s">
        <v>11</v>
      </c>
      <c r="AI534">
        <v>0.93474100000000004</v>
      </c>
      <c r="AJ534">
        <v>7.8999999999999996E-5</v>
      </c>
      <c r="AK534" t="s">
        <v>12</v>
      </c>
      <c r="AL534">
        <v>0</v>
      </c>
      <c r="AM534">
        <v>0</v>
      </c>
    </row>
    <row r="535" spans="1:39" x14ac:dyDescent="0.25">
      <c r="A535" t="s">
        <v>193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1250.3369259999999</v>
      </c>
      <c r="I535">
        <v>35.763021000000002</v>
      </c>
      <c r="J535" t="s">
        <v>3</v>
      </c>
      <c r="K535">
        <v>1219.214907</v>
      </c>
      <c r="L535">
        <v>34.059747999999999</v>
      </c>
      <c r="M535" t="s">
        <v>4</v>
      </c>
      <c r="N535">
        <v>66.888492999999997</v>
      </c>
      <c r="O535">
        <v>0.41620200000000002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6.4416000000000001E-2</v>
      </c>
      <c r="AG535">
        <v>1.54E-4</v>
      </c>
      <c r="AH535" t="s">
        <v>11</v>
      </c>
      <c r="AI535">
        <v>0.93493199999999999</v>
      </c>
      <c r="AJ535">
        <v>7.6000000000000004E-5</v>
      </c>
      <c r="AK535" t="s">
        <v>12</v>
      </c>
      <c r="AL535">
        <v>0</v>
      </c>
      <c r="AM535">
        <v>0</v>
      </c>
    </row>
    <row r="536" spans="1:39" x14ac:dyDescent="0.25">
      <c r="A536" t="s">
        <v>193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1339.7304979999999</v>
      </c>
      <c r="I536">
        <v>38.063436000000003</v>
      </c>
      <c r="J536" t="s">
        <v>3</v>
      </c>
      <c r="K536">
        <v>1306.3781489999999</v>
      </c>
      <c r="L536">
        <v>36.203874999999996</v>
      </c>
      <c r="M536" t="s">
        <v>4</v>
      </c>
      <c r="N536">
        <v>71.660529999999994</v>
      </c>
      <c r="O536">
        <v>0.44941900000000001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6.2992999999999993E-2</v>
      </c>
      <c r="AG536">
        <v>1.4300000000000001E-4</v>
      </c>
      <c r="AH536" t="s">
        <v>11</v>
      </c>
      <c r="AI536">
        <v>0.93561099999999997</v>
      </c>
      <c r="AJ536">
        <v>8.7000000000000001E-5</v>
      </c>
      <c r="AK536" t="s">
        <v>12</v>
      </c>
      <c r="AL536">
        <v>0</v>
      </c>
      <c r="AM536">
        <v>0</v>
      </c>
    </row>
    <row r="537" spans="1:39" x14ac:dyDescent="0.25">
      <c r="A537" t="s">
        <v>193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1429.1144730000001</v>
      </c>
      <c r="I537">
        <v>41.290450999999997</v>
      </c>
      <c r="J537" t="s">
        <v>3</v>
      </c>
      <c r="K537">
        <v>1393.527822</v>
      </c>
      <c r="L537">
        <v>39.330193000000001</v>
      </c>
      <c r="M537" t="s">
        <v>4</v>
      </c>
      <c r="N537">
        <v>76.448053000000002</v>
      </c>
      <c r="O537">
        <v>0.49507899999999999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6.2965999999999994E-2</v>
      </c>
      <c r="AG537">
        <v>1.4300000000000001E-4</v>
      </c>
      <c r="AH537" t="s">
        <v>11</v>
      </c>
      <c r="AI537">
        <v>0.93606900000000004</v>
      </c>
      <c r="AJ537">
        <v>9.2E-5</v>
      </c>
      <c r="AK537" t="s">
        <v>12</v>
      </c>
      <c r="AL537">
        <v>0</v>
      </c>
      <c r="AM537">
        <v>0</v>
      </c>
    </row>
    <row r="538" spans="1:39" x14ac:dyDescent="0.25">
      <c r="A538" t="s">
        <v>193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1518.660386</v>
      </c>
      <c r="I538">
        <v>46.167276999999999</v>
      </c>
      <c r="J538" t="s">
        <v>3</v>
      </c>
      <c r="K538">
        <v>1480.8539089999999</v>
      </c>
      <c r="L538">
        <v>43.970646000000002</v>
      </c>
      <c r="M538" t="s">
        <v>4</v>
      </c>
      <c r="N538">
        <v>81.246137000000004</v>
      </c>
      <c r="O538">
        <v>0.59645199999999998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6.2491999999999999E-2</v>
      </c>
      <c r="AG538">
        <v>1.36E-4</v>
      </c>
      <c r="AH538" t="s">
        <v>11</v>
      </c>
      <c r="AI538">
        <v>0.93673300000000004</v>
      </c>
      <c r="AJ538">
        <v>1.01E-4</v>
      </c>
      <c r="AK538" t="s">
        <v>12</v>
      </c>
      <c r="AL538">
        <v>0</v>
      </c>
      <c r="AM538">
        <v>0</v>
      </c>
    </row>
    <row r="539" spans="1:39" x14ac:dyDescent="0.25">
      <c r="A539" t="s">
        <v>193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1608.060688</v>
      </c>
      <c r="I539">
        <v>53.179808000000001</v>
      </c>
      <c r="J539" t="s">
        <v>3</v>
      </c>
      <c r="K539">
        <v>1568.0349510000001</v>
      </c>
      <c r="L539">
        <v>50.755834999999998</v>
      </c>
      <c r="M539" t="s">
        <v>4</v>
      </c>
      <c r="N539">
        <v>86.010963000000004</v>
      </c>
      <c r="O539">
        <v>0.66410499999999995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6.1908999999999999E-2</v>
      </c>
      <c r="AG539">
        <v>1.2799999999999999E-4</v>
      </c>
      <c r="AH539" t="s">
        <v>11</v>
      </c>
      <c r="AI539">
        <v>0.93682100000000001</v>
      </c>
      <c r="AJ539">
        <v>1E-4</v>
      </c>
      <c r="AK539" t="s">
        <v>12</v>
      </c>
      <c r="AL539">
        <v>0</v>
      </c>
      <c r="AM539">
        <v>0</v>
      </c>
    </row>
    <row r="540" spans="1:39" x14ac:dyDescent="0.25">
      <c r="A540" t="s">
        <v>193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1697.4403319999999</v>
      </c>
      <c r="I540">
        <v>63.083722999999999</v>
      </c>
      <c r="J540" t="s">
        <v>3</v>
      </c>
      <c r="K540">
        <v>1655.1864089999999</v>
      </c>
      <c r="L540">
        <v>60.190722999999998</v>
      </c>
      <c r="M540" t="s">
        <v>4</v>
      </c>
      <c r="N540">
        <v>90.818036000000006</v>
      </c>
      <c r="O540">
        <v>0.72269700000000003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6.1372000000000003E-2</v>
      </c>
      <c r="AG540">
        <v>1.1900000000000001E-4</v>
      </c>
      <c r="AH540" t="s">
        <v>11</v>
      </c>
      <c r="AI540">
        <v>0.93737400000000004</v>
      </c>
      <c r="AJ540">
        <v>1.0900000000000001E-4</v>
      </c>
      <c r="AK540" t="s">
        <v>12</v>
      </c>
      <c r="AL540">
        <v>0</v>
      </c>
      <c r="AM540">
        <v>0</v>
      </c>
    </row>
    <row r="541" spans="1:39" x14ac:dyDescent="0.25">
      <c r="A541" t="s">
        <v>193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1786.947349</v>
      </c>
      <c r="I541">
        <v>69.969480000000004</v>
      </c>
      <c r="J541" t="s">
        <v>3</v>
      </c>
      <c r="K541">
        <v>1742.4649999999999</v>
      </c>
      <c r="L541">
        <v>66.750514999999993</v>
      </c>
      <c r="M541" t="s">
        <v>4</v>
      </c>
      <c r="N541">
        <v>95.613710999999995</v>
      </c>
      <c r="O541">
        <v>0.831843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6.1367999999999999E-2</v>
      </c>
      <c r="AG541">
        <v>1.1900000000000001E-4</v>
      </c>
      <c r="AH541" t="s">
        <v>11</v>
      </c>
      <c r="AI541">
        <v>0.93737800000000004</v>
      </c>
      <c r="AJ541">
        <v>1.0900000000000001E-4</v>
      </c>
      <c r="AK541" t="s">
        <v>12</v>
      </c>
      <c r="AL541">
        <v>0</v>
      </c>
      <c r="AM541">
        <v>0</v>
      </c>
    </row>
    <row r="542" spans="1:39" x14ac:dyDescent="0.25">
      <c r="A542" t="s">
        <v>194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194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194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194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194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194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194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194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194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194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194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194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194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194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194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194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194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194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194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194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195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88.733200999999994</v>
      </c>
      <c r="I562">
        <v>1.3333060000000001</v>
      </c>
      <c r="J562" t="s">
        <v>3</v>
      </c>
      <c r="K562">
        <v>86.498157000000006</v>
      </c>
      <c r="L562">
        <v>1.2713970000000001</v>
      </c>
      <c r="M562" t="s">
        <v>4</v>
      </c>
      <c r="N562">
        <v>4.7846700000000002</v>
      </c>
      <c r="O562">
        <v>9.4909999999999994E-3</v>
      </c>
      <c r="P562" t="s">
        <v>5</v>
      </c>
      <c r="Q562">
        <v>0</v>
      </c>
      <c r="R562">
        <v>0</v>
      </c>
      <c r="S562" t="s">
        <v>6</v>
      </c>
      <c r="T562">
        <v>3.5533329999999999</v>
      </c>
      <c r="U562">
        <v>2.96E-3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8.3778000000000005E-2</v>
      </c>
      <c r="AD562">
        <v>6.4999999999999994E-5</v>
      </c>
      <c r="AE562" t="s">
        <v>10</v>
      </c>
      <c r="AF562">
        <v>0</v>
      </c>
      <c r="AG562">
        <v>0</v>
      </c>
      <c r="AH562" t="s">
        <v>11</v>
      </c>
      <c r="AI562">
        <v>0.91367500000000001</v>
      </c>
      <c r="AJ562">
        <v>2.0699999999999999E-4</v>
      </c>
      <c r="AK562" t="s">
        <v>12</v>
      </c>
      <c r="AL562">
        <v>0</v>
      </c>
      <c r="AM562">
        <v>0</v>
      </c>
    </row>
    <row r="563" spans="1:39" x14ac:dyDescent="0.25">
      <c r="A563" t="s">
        <v>195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177.74569700000001</v>
      </c>
      <c r="I563">
        <v>4.8280950000000002</v>
      </c>
      <c r="J563" t="s">
        <v>3</v>
      </c>
      <c r="K563">
        <v>173.30034800000001</v>
      </c>
      <c r="L563">
        <v>4.7106050000000002</v>
      </c>
      <c r="M563" t="s">
        <v>4</v>
      </c>
      <c r="N563">
        <v>9.5602859999999996</v>
      </c>
      <c r="O563">
        <v>2.6676999999999999E-2</v>
      </c>
      <c r="P563" t="s">
        <v>5</v>
      </c>
      <c r="Q563">
        <v>0</v>
      </c>
      <c r="R563">
        <v>0</v>
      </c>
      <c r="S563" t="s">
        <v>6</v>
      </c>
      <c r="T563">
        <v>7.1150549999999999</v>
      </c>
      <c r="U563">
        <v>4.1790000000000001E-2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7.9511999999999999E-2</v>
      </c>
      <c r="AD563">
        <v>9.1000000000000003E-5</v>
      </c>
      <c r="AE563" t="s">
        <v>10</v>
      </c>
      <c r="AF563">
        <v>0</v>
      </c>
      <c r="AG563">
        <v>0</v>
      </c>
      <c r="AH563" t="s">
        <v>11</v>
      </c>
      <c r="AI563">
        <v>0.92161199999999999</v>
      </c>
      <c r="AJ563">
        <v>1.74E-4</v>
      </c>
      <c r="AK563" t="s">
        <v>12</v>
      </c>
      <c r="AL563">
        <v>0</v>
      </c>
      <c r="AM563">
        <v>0</v>
      </c>
    </row>
    <row r="564" spans="1:39" x14ac:dyDescent="0.25">
      <c r="A564" t="s">
        <v>195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266.780509</v>
      </c>
      <c r="I564">
        <v>9.9964820000000003</v>
      </c>
      <c r="J564" t="s">
        <v>3</v>
      </c>
      <c r="K564">
        <v>260.12661100000003</v>
      </c>
      <c r="L564">
        <v>9.7266250000000003</v>
      </c>
      <c r="M564" t="s">
        <v>4</v>
      </c>
      <c r="N564">
        <v>14.356692000000001</v>
      </c>
      <c r="O564">
        <v>6.1552000000000003E-2</v>
      </c>
      <c r="P564" t="s">
        <v>5</v>
      </c>
      <c r="Q564">
        <v>0</v>
      </c>
      <c r="R564">
        <v>0</v>
      </c>
      <c r="S564" t="s">
        <v>6</v>
      </c>
      <c r="T564">
        <v>10.657169</v>
      </c>
      <c r="U564">
        <v>4.9292999999999997E-2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7.7442999999999998E-2</v>
      </c>
      <c r="AD564">
        <v>1.17E-4</v>
      </c>
      <c r="AE564" t="s">
        <v>10</v>
      </c>
      <c r="AF564">
        <v>0</v>
      </c>
      <c r="AG564">
        <v>0</v>
      </c>
      <c r="AH564" t="s">
        <v>11</v>
      </c>
      <c r="AI564">
        <v>0.92621600000000004</v>
      </c>
      <c r="AJ564">
        <v>1.06E-4</v>
      </c>
      <c r="AK564" t="s">
        <v>12</v>
      </c>
      <c r="AL564">
        <v>0</v>
      </c>
      <c r="AM564">
        <v>0</v>
      </c>
    </row>
    <row r="565" spans="1:39" x14ac:dyDescent="0.25">
      <c r="A565" t="s">
        <v>195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355.87190900000002</v>
      </c>
      <c r="I565">
        <v>14.049524</v>
      </c>
      <c r="J565" t="s">
        <v>3</v>
      </c>
      <c r="K565">
        <v>347.00973399999998</v>
      </c>
      <c r="L565">
        <v>13.57227</v>
      </c>
      <c r="M565" t="s">
        <v>4</v>
      </c>
      <c r="N565">
        <v>19.127706</v>
      </c>
      <c r="O565">
        <v>9.6199999999999994E-2</v>
      </c>
      <c r="P565" t="s">
        <v>5</v>
      </c>
      <c r="Q565">
        <v>0</v>
      </c>
      <c r="R565">
        <v>0</v>
      </c>
      <c r="S565" t="s">
        <v>6</v>
      </c>
      <c r="T565">
        <v>14.195095999999999</v>
      </c>
      <c r="U565">
        <v>6.0013999999999998E-2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7.5221999999999997E-2</v>
      </c>
      <c r="AD565">
        <v>1.4300000000000001E-4</v>
      </c>
      <c r="AE565" t="s">
        <v>10</v>
      </c>
      <c r="AF565">
        <v>0</v>
      </c>
      <c r="AG565">
        <v>0</v>
      </c>
      <c r="AH565" t="s">
        <v>11</v>
      </c>
      <c r="AI565">
        <v>0.92843900000000001</v>
      </c>
      <c r="AJ565">
        <v>7.2000000000000002E-5</v>
      </c>
      <c r="AK565" t="s">
        <v>12</v>
      </c>
      <c r="AL565">
        <v>0</v>
      </c>
      <c r="AM565">
        <v>0</v>
      </c>
    </row>
    <row r="566" spans="1:39" x14ac:dyDescent="0.25">
      <c r="A566" t="s">
        <v>195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444.99106499999999</v>
      </c>
      <c r="I566">
        <v>18.660708</v>
      </c>
      <c r="J566" t="s">
        <v>3</v>
      </c>
      <c r="K566">
        <v>433.922955</v>
      </c>
      <c r="L566">
        <v>18.084122000000001</v>
      </c>
      <c r="M566" t="s">
        <v>4</v>
      </c>
      <c r="N566">
        <v>23.919554999999999</v>
      </c>
      <c r="O566">
        <v>0.12417300000000001</v>
      </c>
      <c r="P566" t="s">
        <v>5</v>
      </c>
      <c r="Q566">
        <v>0</v>
      </c>
      <c r="R566">
        <v>0</v>
      </c>
      <c r="S566" t="s">
        <v>6</v>
      </c>
      <c r="T566">
        <v>17.728618999999998</v>
      </c>
      <c r="U566">
        <v>8.0098000000000003E-2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7.2767999999999999E-2</v>
      </c>
      <c r="AD566">
        <v>1.55E-4</v>
      </c>
      <c r="AE566" t="s">
        <v>10</v>
      </c>
      <c r="AF566">
        <v>0</v>
      </c>
      <c r="AG566">
        <v>0</v>
      </c>
      <c r="AH566" t="s">
        <v>11</v>
      </c>
      <c r="AI566">
        <v>0.92921699999999996</v>
      </c>
      <c r="AJ566">
        <v>6.0000000000000002E-5</v>
      </c>
      <c r="AK566" t="s">
        <v>12</v>
      </c>
      <c r="AL566">
        <v>0</v>
      </c>
      <c r="AM566">
        <v>0</v>
      </c>
    </row>
    <row r="567" spans="1:39" x14ac:dyDescent="0.25">
      <c r="A567" t="s">
        <v>195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534.08805800000005</v>
      </c>
      <c r="I567">
        <v>23.271478999999999</v>
      </c>
      <c r="J567" t="s">
        <v>3</v>
      </c>
      <c r="K567">
        <v>520.81475999999998</v>
      </c>
      <c r="L567">
        <v>22.581899</v>
      </c>
      <c r="M567" t="s">
        <v>4</v>
      </c>
      <c r="N567">
        <v>28.707758999999999</v>
      </c>
      <c r="O567">
        <v>0.17843400000000001</v>
      </c>
      <c r="P567" t="s">
        <v>5</v>
      </c>
      <c r="Q567">
        <v>0</v>
      </c>
      <c r="R567">
        <v>0</v>
      </c>
      <c r="S567" t="s">
        <v>6</v>
      </c>
      <c r="T567">
        <v>21.248025999999999</v>
      </c>
      <c r="U567">
        <v>8.3428000000000002E-2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7.0532999999999998E-2</v>
      </c>
      <c r="AD567">
        <v>1.6699999999999999E-4</v>
      </c>
      <c r="AE567" t="s">
        <v>10</v>
      </c>
      <c r="AF567">
        <v>0</v>
      </c>
      <c r="AG567">
        <v>0</v>
      </c>
      <c r="AH567" t="s">
        <v>11</v>
      </c>
      <c r="AI567">
        <v>0.93078300000000003</v>
      </c>
      <c r="AJ567">
        <v>5.1E-5</v>
      </c>
      <c r="AK567" t="s">
        <v>12</v>
      </c>
      <c r="AL567">
        <v>0</v>
      </c>
      <c r="AM567">
        <v>0</v>
      </c>
    </row>
    <row r="568" spans="1:39" x14ac:dyDescent="0.25">
      <c r="A568" t="s">
        <v>195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623.28913</v>
      </c>
      <c r="I568">
        <v>31.753993999999999</v>
      </c>
      <c r="J568" t="s">
        <v>3</v>
      </c>
      <c r="K568">
        <v>607.80374900000004</v>
      </c>
      <c r="L568">
        <v>30.778805999999999</v>
      </c>
      <c r="M568" t="s">
        <v>4</v>
      </c>
      <c r="N568">
        <v>33.498666</v>
      </c>
      <c r="O568">
        <v>0.205704</v>
      </c>
      <c r="P568" t="s">
        <v>5</v>
      </c>
      <c r="Q568">
        <v>0</v>
      </c>
      <c r="R568">
        <v>0</v>
      </c>
      <c r="S568" t="s">
        <v>6</v>
      </c>
      <c r="T568">
        <v>24.785788</v>
      </c>
      <c r="U568">
        <v>9.4937999999999995E-2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6.9458000000000006E-2</v>
      </c>
      <c r="AD568">
        <v>1.6799999999999999E-4</v>
      </c>
      <c r="AE568" t="s">
        <v>10</v>
      </c>
      <c r="AF568">
        <v>0</v>
      </c>
      <c r="AG568">
        <v>0</v>
      </c>
      <c r="AH568" t="s">
        <v>11</v>
      </c>
      <c r="AI568">
        <v>0.93185499999999999</v>
      </c>
      <c r="AJ568">
        <v>5.8999999999999998E-5</v>
      </c>
      <c r="AK568" t="s">
        <v>12</v>
      </c>
      <c r="AL568">
        <v>0</v>
      </c>
      <c r="AM568">
        <v>0</v>
      </c>
    </row>
    <row r="569" spans="1:39" x14ac:dyDescent="0.25">
      <c r="A569" t="s">
        <v>195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712.39809100000002</v>
      </c>
      <c r="I569">
        <v>41.413589999999999</v>
      </c>
      <c r="J569" t="s">
        <v>3</v>
      </c>
      <c r="K569">
        <v>694.69119000000001</v>
      </c>
      <c r="L569">
        <v>40.170022000000003</v>
      </c>
      <c r="M569" t="s">
        <v>4</v>
      </c>
      <c r="N569">
        <v>38.311070999999998</v>
      </c>
      <c r="O569">
        <v>0.33204699999999998</v>
      </c>
      <c r="P569" t="s">
        <v>5</v>
      </c>
      <c r="Q569">
        <v>0</v>
      </c>
      <c r="R569">
        <v>0</v>
      </c>
      <c r="S569" t="s">
        <v>6</v>
      </c>
      <c r="T569">
        <v>28.314482999999999</v>
      </c>
      <c r="U569">
        <v>0.102452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6.8471000000000004E-2</v>
      </c>
      <c r="AD569">
        <v>1.65E-4</v>
      </c>
      <c r="AE569" t="s">
        <v>10</v>
      </c>
      <c r="AF569">
        <v>0</v>
      </c>
      <c r="AG569">
        <v>0</v>
      </c>
      <c r="AH569" t="s">
        <v>11</v>
      </c>
      <c r="AI569">
        <v>0.93194500000000002</v>
      </c>
      <c r="AJ569">
        <v>5.8E-5</v>
      </c>
      <c r="AK569" t="s">
        <v>12</v>
      </c>
      <c r="AL569">
        <v>0</v>
      </c>
      <c r="AM569">
        <v>0</v>
      </c>
    </row>
    <row r="570" spans="1:39" x14ac:dyDescent="0.25">
      <c r="A570" t="s">
        <v>195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801.42353500000002</v>
      </c>
      <c r="I570">
        <v>52.044615999999998</v>
      </c>
      <c r="J570" t="s">
        <v>3</v>
      </c>
      <c r="K570">
        <v>781.51172899999995</v>
      </c>
      <c r="L570">
        <v>50.628042000000001</v>
      </c>
      <c r="M570" t="s">
        <v>4</v>
      </c>
      <c r="N570">
        <v>43.092984000000001</v>
      </c>
      <c r="O570">
        <v>0.37553799999999998</v>
      </c>
      <c r="P570" t="s">
        <v>5</v>
      </c>
      <c r="Q570">
        <v>0</v>
      </c>
      <c r="R570">
        <v>0</v>
      </c>
      <c r="S570" t="s">
        <v>6</v>
      </c>
      <c r="T570">
        <v>31.828863999999999</v>
      </c>
      <c r="U570">
        <v>0.100387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6.769E-2</v>
      </c>
      <c r="AD570">
        <v>1.65E-4</v>
      </c>
      <c r="AE570" t="s">
        <v>10</v>
      </c>
      <c r="AF570">
        <v>0</v>
      </c>
      <c r="AG570">
        <v>0</v>
      </c>
      <c r="AH570" t="s">
        <v>11</v>
      </c>
      <c r="AI570">
        <v>0.93234799999999995</v>
      </c>
      <c r="AJ570">
        <v>4.6999999999999997E-5</v>
      </c>
      <c r="AK570" t="s">
        <v>12</v>
      </c>
      <c r="AL570">
        <v>0</v>
      </c>
      <c r="AM570">
        <v>0</v>
      </c>
    </row>
    <row r="571" spans="1:39" x14ac:dyDescent="0.25">
      <c r="A571" t="s">
        <v>195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890.64163499999995</v>
      </c>
      <c r="I571">
        <v>65.763159999999999</v>
      </c>
      <c r="J571" t="s">
        <v>3</v>
      </c>
      <c r="K571">
        <v>868.519633</v>
      </c>
      <c r="L571">
        <v>63.923048999999999</v>
      </c>
      <c r="M571" t="s">
        <v>4</v>
      </c>
      <c r="N571">
        <v>47.89705</v>
      </c>
      <c r="O571">
        <v>0.48242400000000002</v>
      </c>
      <c r="P571" t="s">
        <v>5</v>
      </c>
      <c r="Q571">
        <v>0</v>
      </c>
      <c r="R571">
        <v>0</v>
      </c>
      <c r="S571" t="s">
        <v>6</v>
      </c>
      <c r="T571">
        <v>35.366542000000003</v>
      </c>
      <c r="U571">
        <v>0.105477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6.6200999999999996E-2</v>
      </c>
      <c r="AD571">
        <v>1.6799999999999999E-4</v>
      </c>
      <c r="AE571" t="s">
        <v>10</v>
      </c>
      <c r="AF571">
        <v>0</v>
      </c>
      <c r="AG571">
        <v>0</v>
      </c>
      <c r="AH571" t="s">
        <v>11</v>
      </c>
      <c r="AI571">
        <v>0.93340800000000002</v>
      </c>
      <c r="AJ571">
        <v>5.1E-5</v>
      </c>
      <c r="AK571" t="s">
        <v>12</v>
      </c>
      <c r="AL571">
        <v>0</v>
      </c>
      <c r="AM571">
        <v>0</v>
      </c>
    </row>
    <row r="572" spans="1:39" x14ac:dyDescent="0.25">
      <c r="A572" t="s">
        <v>195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979.81935899999996</v>
      </c>
      <c r="I572">
        <v>74.632210999999998</v>
      </c>
      <c r="J572" t="s">
        <v>3</v>
      </c>
      <c r="K572">
        <v>955.47108300000002</v>
      </c>
      <c r="L572">
        <v>72.843391999999994</v>
      </c>
      <c r="M572" t="s">
        <v>4</v>
      </c>
      <c r="N572">
        <v>52.694792</v>
      </c>
      <c r="O572">
        <v>0.52975099999999997</v>
      </c>
      <c r="P572" t="s">
        <v>5</v>
      </c>
      <c r="Q572">
        <v>0</v>
      </c>
      <c r="R572">
        <v>0</v>
      </c>
      <c r="S572" t="s">
        <v>6</v>
      </c>
      <c r="T572">
        <v>38.907575000000001</v>
      </c>
      <c r="U572">
        <v>0.12038699999999999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6.6181000000000004E-2</v>
      </c>
      <c r="AD572">
        <v>1.6799999999999999E-4</v>
      </c>
      <c r="AE572" t="s">
        <v>10</v>
      </c>
      <c r="AF572">
        <v>0</v>
      </c>
      <c r="AG572">
        <v>0</v>
      </c>
      <c r="AH572" t="s">
        <v>11</v>
      </c>
      <c r="AI572">
        <v>0.93384100000000003</v>
      </c>
      <c r="AJ572">
        <v>5.7000000000000003E-5</v>
      </c>
      <c r="AK572" t="s">
        <v>12</v>
      </c>
      <c r="AL572">
        <v>0</v>
      </c>
      <c r="AM572">
        <v>0</v>
      </c>
    </row>
    <row r="573" spans="1:39" x14ac:dyDescent="0.25">
      <c r="A573" t="s">
        <v>195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1069.0149019999999</v>
      </c>
      <c r="I573">
        <v>78.079435000000004</v>
      </c>
      <c r="J573" t="s">
        <v>3</v>
      </c>
      <c r="K573">
        <v>1042.450654</v>
      </c>
      <c r="L573">
        <v>76.399057999999997</v>
      </c>
      <c r="M573" t="s">
        <v>4</v>
      </c>
      <c r="N573">
        <v>57.477089999999997</v>
      </c>
      <c r="O573">
        <v>0.56443900000000002</v>
      </c>
      <c r="P573" t="s">
        <v>5</v>
      </c>
      <c r="Q573">
        <v>0</v>
      </c>
      <c r="R573">
        <v>0</v>
      </c>
      <c r="S573" t="s">
        <v>6</v>
      </c>
      <c r="T573">
        <v>42.442427000000002</v>
      </c>
      <c r="U573">
        <v>0.12784599999999999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6.4411999999999997E-2</v>
      </c>
      <c r="AD573">
        <v>1.4999999999999999E-4</v>
      </c>
      <c r="AE573" t="s">
        <v>10</v>
      </c>
      <c r="AF573">
        <v>0</v>
      </c>
      <c r="AG573">
        <v>0</v>
      </c>
      <c r="AH573" t="s">
        <v>11</v>
      </c>
      <c r="AI573">
        <v>0.93392600000000003</v>
      </c>
      <c r="AJ573">
        <v>5.5999999999999999E-5</v>
      </c>
      <c r="AK573" t="s">
        <v>12</v>
      </c>
      <c r="AL573">
        <v>0</v>
      </c>
      <c r="AM573">
        <v>0</v>
      </c>
    </row>
    <row r="574" spans="1:39" x14ac:dyDescent="0.25">
      <c r="A574" t="s">
        <v>195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1158.225923</v>
      </c>
      <c r="I574">
        <v>85.745406000000003</v>
      </c>
      <c r="J574" t="s">
        <v>3</v>
      </c>
      <c r="K574">
        <v>1129.4518869999999</v>
      </c>
      <c r="L574">
        <v>83.935257000000007</v>
      </c>
      <c r="M574" t="s">
        <v>4</v>
      </c>
      <c r="N574">
        <v>62.270294999999997</v>
      </c>
      <c r="O574">
        <v>0.65728900000000001</v>
      </c>
      <c r="P574" t="s">
        <v>5</v>
      </c>
      <c r="Q574">
        <v>0</v>
      </c>
      <c r="R574">
        <v>0</v>
      </c>
      <c r="S574" t="s">
        <v>6</v>
      </c>
      <c r="T574">
        <v>45.978326000000003</v>
      </c>
      <c r="U574">
        <v>0.14002700000000001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6.3912999999999998E-2</v>
      </c>
      <c r="AD574">
        <v>1.4300000000000001E-4</v>
      </c>
      <c r="AE574" t="s">
        <v>10</v>
      </c>
      <c r="AF574">
        <v>0</v>
      </c>
      <c r="AG574">
        <v>0</v>
      </c>
      <c r="AH574" t="s">
        <v>11</v>
      </c>
      <c r="AI574">
        <v>0.93444000000000005</v>
      </c>
      <c r="AJ574">
        <v>6.7999999999999999E-5</v>
      </c>
      <c r="AK574" t="s">
        <v>12</v>
      </c>
      <c r="AL574">
        <v>0</v>
      </c>
      <c r="AM574">
        <v>0</v>
      </c>
    </row>
    <row r="575" spans="1:39" x14ac:dyDescent="0.25">
      <c r="A575" t="s">
        <v>195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1247.4741750000001</v>
      </c>
      <c r="I575">
        <v>99.738883999999999</v>
      </c>
      <c r="J575" t="s">
        <v>3</v>
      </c>
      <c r="K575">
        <v>1216.490937</v>
      </c>
      <c r="L575">
        <v>97.705933000000002</v>
      </c>
      <c r="M575" t="s">
        <v>4</v>
      </c>
      <c r="N575">
        <v>67.094246999999996</v>
      </c>
      <c r="O575">
        <v>0.84930700000000003</v>
      </c>
      <c r="P575" t="s">
        <v>5</v>
      </c>
      <c r="Q575">
        <v>0</v>
      </c>
      <c r="R575">
        <v>0</v>
      </c>
      <c r="S575" t="s">
        <v>6</v>
      </c>
      <c r="T575">
        <v>49.518028999999999</v>
      </c>
      <c r="U575">
        <v>0.16080700000000001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6.3533999999999993E-2</v>
      </c>
      <c r="AD575">
        <v>1.37E-4</v>
      </c>
      <c r="AE575" t="s">
        <v>10</v>
      </c>
      <c r="AF575">
        <v>0</v>
      </c>
      <c r="AG575">
        <v>0</v>
      </c>
      <c r="AH575" t="s">
        <v>11</v>
      </c>
      <c r="AI575">
        <v>0.93459000000000003</v>
      </c>
      <c r="AJ575">
        <v>6.7000000000000002E-5</v>
      </c>
      <c r="AK575" t="s">
        <v>12</v>
      </c>
      <c r="AL575">
        <v>0</v>
      </c>
      <c r="AM575">
        <v>0</v>
      </c>
    </row>
    <row r="576" spans="1:39" x14ac:dyDescent="0.25">
      <c r="A576" t="s">
        <v>195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1336.6378340000001</v>
      </c>
      <c r="I576">
        <v>111.76445</v>
      </c>
      <c r="J576" t="s">
        <v>3</v>
      </c>
      <c r="K576">
        <v>1303.440435</v>
      </c>
      <c r="L576">
        <v>109.616108</v>
      </c>
      <c r="M576" t="s">
        <v>4</v>
      </c>
      <c r="N576">
        <v>71.877089999999995</v>
      </c>
      <c r="O576">
        <v>0.973275</v>
      </c>
      <c r="P576" t="s">
        <v>5</v>
      </c>
      <c r="Q576">
        <v>0</v>
      </c>
      <c r="R576">
        <v>0</v>
      </c>
      <c r="S576" t="s">
        <v>6</v>
      </c>
      <c r="T576">
        <v>53.055587000000003</v>
      </c>
      <c r="U576">
        <v>0.17510600000000001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6.3518000000000005E-2</v>
      </c>
      <c r="AD576">
        <v>1.37E-4</v>
      </c>
      <c r="AE576" t="s">
        <v>10</v>
      </c>
      <c r="AF576">
        <v>0</v>
      </c>
      <c r="AG576">
        <v>0</v>
      </c>
      <c r="AH576" t="s">
        <v>11</v>
      </c>
      <c r="AI576">
        <v>0.93496900000000005</v>
      </c>
      <c r="AJ576">
        <v>6.9999999999999994E-5</v>
      </c>
      <c r="AK576" t="s">
        <v>12</v>
      </c>
      <c r="AL576">
        <v>0</v>
      </c>
      <c r="AM576">
        <v>0</v>
      </c>
    </row>
    <row r="577" spans="1:39" x14ac:dyDescent="0.25">
      <c r="A577" t="s">
        <v>195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1425.946997</v>
      </c>
      <c r="I577">
        <v>126.51781200000001</v>
      </c>
      <c r="J577" t="s">
        <v>3</v>
      </c>
      <c r="K577">
        <v>1390.544766</v>
      </c>
      <c r="L577">
        <v>124.176301</v>
      </c>
      <c r="M577" t="s">
        <v>4</v>
      </c>
      <c r="N577">
        <v>76.681814000000003</v>
      </c>
      <c r="O577">
        <v>1.0966039999999999</v>
      </c>
      <c r="P577" t="s">
        <v>5</v>
      </c>
      <c r="Q577">
        <v>0</v>
      </c>
      <c r="R577">
        <v>0</v>
      </c>
      <c r="S577" t="s">
        <v>6</v>
      </c>
      <c r="T577">
        <v>56.615188000000003</v>
      </c>
      <c r="U577">
        <v>0.185861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6.2676999999999997E-2</v>
      </c>
      <c r="AD577">
        <v>1.3100000000000001E-4</v>
      </c>
      <c r="AE577" t="s">
        <v>10</v>
      </c>
      <c r="AF577">
        <v>0</v>
      </c>
      <c r="AG577">
        <v>0</v>
      </c>
      <c r="AH577" t="s">
        <v>11</v>
      </c>
      <c r="AI577">
        <v>0.93526699999999996</v>
      </c>
      <c r="AJ577">
        <v>7.2000000000000002E-5</v>
      </c>
      <c r="AK577" t="s">
        <v>12</v>
      </c>
      <c r="AL577">
        <v>0</v>
      </c>
      <c r="AM577">
        <v>0</v>
      </c>
    </row>
    <row r="578" spans="1:39" x14ac:dyDescent="0.25">
      <c r="A578" t="s">
        <v>195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1515.12437</v>
      </c>
      <c r="I578">
        <v>143.82421500000001</v>
      </c>
      <c r="J578" t="s">
        <v>3</v>
      </c>
      <c r="K578">
        <v>1477.4972560000001</v>
      </c>
      <c r="L578">
        <v>141.064561</v>
      </c>
      <c r="M578" t="s">
        <v>4</v>
      </c>
      <c r="N578">
        <v>81.464027000000002</v>
      </c>
      <c r="O578">
        <v>1.231401</v>
      </c>
      <c r="P578" t="s">
        <v>5</v>
      </c>
      <c r="Q578">
        <v>0</v>
      </c>
      <c r="R578">
        <v>0</v>
      </c>
      <c r="S578" t="s">
        <v>6</v>
      </c>
      <c r="T578">
        <v>60.173318000000002</v>
      </c>
      <c r="U578">
        <v>0.20005200000000001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6.2675999999999996E-2</v>
      </c>
      <c r="AD578">
        <v>1.3100000000000001E-4</v>
      </c>
      <c r="AE578" t="s">
        <v>10</v>
      </c>
      <c r="AF578">
        <v>0</v>
      </c>
      <c r="AG578">
        <v>0</v>
      </c>
      <c r="AH578" t="s">
        <v>11</v>
      </c>
      <c r="AI578">
        <v>0.93529600000000002</v>
      </c>
      <c r="AJ578">
        <v>7.1000000000000005E-5</v>
      </c>
      <c r="AK578" t="s">
        <v>12</v>
      </c>
      <c r="AL578">
        <v>0</v>
      </c>
      <c r="AM578">
        <v>0</v>
      </c>
    </row>
    <row r="579" spans="1:39" x14ac:dyDescent="0.25">
      <c r="A579" t="s">
        <v>195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1604.3212699999999</v>
      </c>
      <c r="I579">
        <v>158.31141500000001</v>
      </c>
      <c r="J579" t="s">
        <v>3</v>
      </c>
      <c r="K579">
        <v>1564.470613</v>
      </c>
      <c r="L579">
        <v>154.797393</v>
      </c>
      <c r="M579" t="s">
        <v>4</v>
      </c>
      <c r="N579">
        <v>86.254766000000004</v>
      </c>
      <c r="O579">
        <v>1.329243</v>
      </c>
      <c r="P579" t="s">
        <v>5</v>
      </c>
      <c r="Q579">
        <v>0</v>
      </c>
      <c r="R579">
        <v>0</v>
      </c>
      <c r="S579" t="s">
        <v>6</v>
      </c>
      <c r="T579">
        <v>63.726717000000001</v>
      </c>
      <c r="U579">
        <v>0.22275500000000001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6.1448999999999997E-2</v>
      </c>
      <c r="AD579">
        <v>1.17E-4</v>
      </c>
      <c r="AE579" t="s">
        <v>10</v>
      </c>
      <c r="AF579">
        <v>0</v>
      </c>
      <c r="AG579">
        <v>0</v>
      </c>
      <c r="AH579" t="s">
        <v>11</v>
      </c>
      <c r="AI579">
        <v>0.93530000000000002</v>
      </c>
      <c r="AJ579">
        <v>7.1000000000000005E-5</v>
      </c>
      <c r="AK579" t="s">
        <v>12</v>
      </c>
      <c r="AL579">
        <v>0</v>
      </c>
      <c r="AM579">
        <v>0</v>
      </c>
    </row>
    <row r="580" spans="1:39" x14ac:dyDescent="0.25">
      <c r="A580" t="s">
        <v>195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1693.3157229999999</v>
      </c>
      <c r="I580">
        <v>170.05551600000001</v>
      </c>
      <c r="J580" t="s">
        <v>3</v>
      </c>
      <c r="K580">
        <v>1651.264604</v>
      </c>
      <c r="L580">
        <v>166.189875</v>
      </c>
      <c r="M580" t="s">
        <v>4</v>
      </c>
      <c r="N580">
        <v>91.018617000000006</v>
      </c>
      <c r="O580">
        <v>1.4505110000000001</v>
      </c>
      <c r="P580" t="s">
        <v>5</v>
      </c>
      <c r="Q580">
        <v>0</v>
      </c>
      <c r="R580">
        <v>0</v>
      </c>
      <c r="S580" t="s">
        <v>6</v>
      </c>
      <c r="T580">
        <v>67.232174999999998</v>
      </c>
      <c r="U580">
        <v>0.22445100000000001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6.0763999999999999E-2</v>
      </c>
      <c r="AD580">
        <v>1.0900000000000001E-4</v>
      </c>
      <c r="AE580" t="s">
        <v>10</v>
      </c>
      <c r="AF580">
        <v>0</v>
      </c>
      <c r="AG580">
        <v>0</v>
      </c>
      <c r="AH580" t="s">
        <v>11</v>
      </c>
      <c r="AI580">
        <v>0.93679100000000004</v>
      </c>
      <c r="AJ580">
        <v>9.5000000000000005E-5</v>
      </c>
      <c r="AK580" t="s">
        <v>12</v>
      </c>
      <c r="AL580">
        <v>0</v>
      </c>
      <c r="AM580">
        <v>0</v>
      </c>
    </row>
    <row r="581" spans="1:39" x14ac:dyDescent="0.25">
      <c r="A581" t="s">
        <v>195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1782.3518750000001</v>
      </c>
      <c r="I581">
        <v>180.280914</v>
      </c>
      <c r="J581" t="s">
        <v>3</v>
      </c>
      <c r="K581">
        <v>1738.0872710000001</v>
      </c>
      <c r="L581">
        <v>175.85340199999999</v>
      </c>
      <c r="M581" t="s">
        <v>4</v>
      </c>
      <c r="N581">
        <v>95.786741000000006</v>
      </c>
      <c r="O581">
        <v>1.527793</v>
      </c>
      <c r="P581" t="s">
        <v>5</v>
      </c>
      <c r="Q581">
        <v>0</v>
      </c>
      <c r="R581">
        <v>0</v>
      </c>
      <c r="S581" t="s">
        <v>6</v>
      </c>
      <c r="T581">
        <v>70.734900999999994</v>
      </c>
      <c r="U581">
        <v>0.222499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5.9336E-2</v>
      </c>
      <c r="AD581">
        <v>8.0000000000000007E-5</v>
      </c>
      <c r="AE581" t="s">
        <v>10</v>
      </c>
      <c r="AF581">
        <v>0</v>
      </c>
      <c r="AG581">
        <v>0</v>
      </c>
      <c r="AH581" t="s">
        <v>11</v>
      </c>
      <c r="AI581">
        <v>0.93679999999999997</v>
      </c>
      <c r="AJ581">
        <v>9.5000000000000005E-5</v>
      </c>
      <c r="AK581" t="s">
        <v>12</v>
      </c>
      <c r="AL581">
        <v>0</v>
      </c>
      <c r="AM581">
        <v>0</v>
      </c>
    </row>
    <row r="582" spans="1:39" x14ac:dyDescent="0.25">
      <c r="A582" t="s">
        <v>147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102.795433</v>
      </c>
      <c r="I582">
        <v>1.9147749999999999</v>
      </c>
      <c r="J582" t="s">
        <v>3</v>
      </c>
      <c r="K582">
        <v>100.723153</v>
      </c>
      <c r="L582">
        <v>1.7909949999999999</v>
      </c>
      <c r="M582" t="s">
        <v>4</v>
      </c>
      <c r="N582">
        <v>4.9896919999999998</v>
      </c>
      <c r="O582">
        <v>2.5203E-2</v>
      </c>
      <c r="P582" t="s">
        <v>5</v>
      </c>
      <c r="Q582">
        <v>11.038266999999999</v>
      </c>
      <c r="R582">
        <v>4.8076000000000001E-2</v>
      </c>
      <c r="S582" t="s">
        <v>6</v>
      </c>
      <c r="T582">
        <v>3.7248239999999999</v>
      </c>
      <c r="U582">
        <v>8.5509999999999996E-3</v>
      </c>
      <c r="V582" t="s">
        <v>7</v>
      </c>
      <c r="W582">
        <v>1.7582120000000001</v>
      </c>
      <c r="X582">
        <v>1.047E-3</v>
      </c>
      <c r="Y582" t="s">
        <v>8</v>
      </c>
      <c r="Z582">
        <v>4.2357050000000003</v>
      </c>
      <c r="AA582">
        <v>2.1697000000000001E-2</v>
      </c>
      <c r="AB582" t="s">
        <v>9</v>
      </c>
      <c r="AC582">
        <v>83.722829000000004</v>
      </c>
      <c r="AD582">
        <v>1.3220909999999999</v>
      </c>
      <c r="AE582" t="s">
        <v>10</v>
      </c>
      <c r="AF582">
        <v>8.3932999999999994E-2</v>
      </c>
      <c r="AG582">
        <v>3.4E-5</v>
      </c>
      <c r="AH582" t="s">
        <v>11</v>
      </c>
      <c r="AI582">
        <v>0.91175300000000004</v>
      </c>
      <c r="AJ582">
        <v>1.6899999999999999E-4</v>
      </c>
      <c r="AK582" t="s">
        <v>12</v>
      </c>
      <c r="AL582">
        <v>0</v>
      </c>
      <c r="AM582">
        <v>0</v>
      </c>
    </row>
    <row r="583" spans="1:39" x14ac:dyDescent="0.25">
      <c r="A583" t="s">
        <v>147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205.33014900000001</v>
      </c>
      <c r="I583">
        <v>4.2155310000000004</v>
      </c>
      <c r="J583" t="s">
        <v>3</v>
      </c>
      <c r="K583">
        <v>201.221148</v>
      </c>
      <c r="L583">
        <v>3.8603800000000001</v>
      </c>
      <c r="M583" t="s">
        <v>4</v>
      </c>
      <c r="N583">
        <v>9.9541339999999998</v>
      </c>
      <c r="O583">
        <v>7.3027999999999996E-2</v>
      </c>
      <c r="P583" t="s">
        <v>5</v>
      </c>
      <c r="Q583">
        <v>22.06804</v>
      </c>
      <c r="R583">
        <v>0.154366</v>
      </c>
      <c r="S583" t="s">
        <v>6</v>
      </c>
      <c r="T583">
        <v>7.4483689999999996</v>
      </c>
      <c r="U583">
        <v>2.0077999999999999E-2</v>
      </c>
      <c r="V583" t="s">
        <v>7</v>
      </c>
      <c r="W583">
        <v>3.520985</v>
      </c>
      <c r="X583">
        <v>4.1510000000000002E-3</v>
      </c>
      <c r="Y583" t="s">
        <v>8</v>
      </c>
      <c r="Z583">
        <v>8.4583060000000003</v>
      </c>
      <c r="AA583">
        <v>7.7986E-2</v>
      </c>
      <c r="AB583" t="s">
        <v>9</v>
      </c>
      <c r="AC583">
        <v>167.25775300000001</v>
      </c>
      <c r="AD583">
        <v>2.756332</v>
      </c>
      <c r="AE583" t="s">
        <v>10</v>
      </c>
      <c r="AF583">
        <v>7.9784999999999995E-2</v>
      </c>
      <c r="AG583">
        <v>7.6000000000000004E-5</v>
      </c>
      <c r="AH583" t="s">
        <v>11</v>
      </c>
      <c r="AI583">
        <v>0.92412799999999995</v>
      </c>
      <c r="AJ583">
        <v>9.7E-5</v>
      </c>
      <c r="AK583" t="s">
        <v>12</v>
      </c>
      <c r="AL583">
        <v>0</v>
      </c>
      <c r="AM583">
        <v>0</v>
      </c>
    </row>
    <row r="584" spans="1:39" x14ac:dyDescent="0.25">
      <c r="A584" t="s">
        <v>147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307.89376299999998</v>
      </c>
      <c r="I584">
        <v>7.2210000000000001</v>
      </c>
      <c r="J584" t="s">
        <v>3</v>
      </c>
      <c r="K584">
        <v>301.75882000000001</v>
      </c>
      <c r="L584">
        <v>6.5307880000000003</v>
      </c>
      <c r="M584" t="s">
        <v>4</v>
      </c>
      <c r="N584">
        <v>14.908942</v>
      </c>
      <c r="O584">
        <v>0.10298300000000001</v>
      </c>
      <c r="P584" t="s">
        <v>5</v>
      </c>
      <c r="Q584">
        <v>33.119691000000003</v>
      </c>
      <c r="R584">
        <v>0.35261599999999999</v>
      </c>
      <c r="S584" t="s">
        <v>6</v>
      </c>
      <c r="T584">
        <v>11.179644</v>
      </c>
      <c r="U584">
        <v>3.5735000000000003E-2</v>
      </c>
      <c r="V584" t="s">
        <v>7</v>
      </c>
      <c r="W584">
        <v>5.2955069999999997</v>
      </c>
      <c r="X584">
        <v>7.2040000000000003E-3</v>
      </c>
      <c r="Y584" t="s">
        <v>8</v>
      </c>
      <c r="Z584">
        <v>12.680491999999999</v>
      </c>
      <c r="AA584">
        <v>0.20702799999999999</v>
      </c>
      <c r="AB584" t="s">
        <v>9</v>
      </c>
      <c r="AC584">
        <v>250.82682700000001</v>
      </c>
      <c r="AD584">
        <v>4.415216</v>
      </c>
      <c r="AE584" t="s">
        <v>10</v>
      </c>
      <c r="AF584">
        <v>7.8699000000000005E-2</v>
      </c>
      <c r="AG584">
        <v>8.7000000000000001E-5</v>
      </c>
      <c r="AH584" t="s">
        <v>11</v>
      </c>
      <c r="AI584">
        <v>0.92689100000000002</v>
      </c>
      <c r="AJ584">
        <v>6.2000000000000003E-5</v>
      </c>
      <c r="AK584" t="s">
        <v>12</v>
      </c>
      <c r="AL584">
        <v>0</v>
      </c>
      <c r="AM584">
        <v>0</v>
      </c>
    </row>
    <row r="585" spans="1:39" x14ac:dyDescent="0.25">
      <c r="A585" t="s">
        <v>147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410.56222100000002</v>
      </c>
      <c r="I585">
        <v>14.534027999999999</v>
      </c>
      <c r="J585" t="s">
        <v>3</v>
      </c>
      <c r="K585">
        <v>402.337288</v>
      </c>
      <c r="L585">
        <v>13.310051</v>
      </c>
      <c r="M585" t="s">
        <v>4</v>
      </c>
      <c r="N585">
        <v>19.887681000000001</v>
      </c>
      <c r="O585">
        <v>0.168653</v>
      </c>
      <c r="P585" t="s">
        <v>5</v>
      </c>
      <c r="Q585">
        <v>44.151012999999999</v>
      </c>
      <c r="R585">
        <v>0.67429300000000003</v>
      </c>
      <c r="S585" t="s">
        <v>6</v>
      </c>
      <c r="T585">
        <v>14.900962</v>
      </c>
      <c r="U585">
        <v>4.6350000000000002E-2</v>
      </c>
      <c r="V585" t="s">
        <v>7</v>
      </c>
      <c r="W585">
        <v>7.0599980000000002</v>
      </c>
      <c r="X585">
        <v>1.2548999999999999E-2</v>
      </c>
      <c r="Y585" t="s">
        <v>8</v>
      </c>
      <c r="Z585">
        <v>16.905746000000001</v>
      </c>
      <c r="AA585">
        <v>0.42117900000000003</v>
      </c>
      <c r="AB585" t="s">
        <v>9</v>
      </c>
      <c r="AC585">
        <v>334.44177400000001</v>
      </c>
      <c r="AD585">
        <v>8.6922890000000006</v>
      </c>
      <c r="AE585" t="s">
        <v>10</v>
      </c>
      <c r="AF585">
        <v>7.7810000000000004E-2</v>
      </c>
      <c r="AG585">
        <v>9.7999999999999997E-5</v>
      </c>
      <c r="AH585" t="s">
        <v>11</v>
      </c>
      <c r="AI585">
        <v>0.92766499999999996</v>
      </c>
      <c r="AJ585">
        <v>5.5999999999999999E-5</v>
      </c>
      <c r="AK585" t="s">
        <v>12</v>
      </c>
      <c r="AL585">
        <v>0</v>
      </c>
      <c r="AM585">
        <v>0</v>
      </c>
    </row>
    <row r="586" spans="1:39" x14ac:dyDescent="0.25">
      <c r="A586" t="s">
        <v>147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513.15753500000005</v>
      </c>
      <c r="I586">
        <v>24.230353999999998</v>
      </c>
      <c r="J586" t="s">
        <v>3</v>
      </c>
      <c r="K586">
        <v>502.881865</v>
      </c>
      <c r="L586">
        <v>21.908683</v>
      </c>
      <c r="M586" t="s">
        <v>4</v>
      </c>
      <c r="N586">
        <v>24.819488</v>
      </c>
      <c r="O586">
        <v>0.220941</v>
      </c>
      <c r="P586" t="s">
        <v>5</v>
      </c>
      <c r="Q586">
        <v>55.214136000000003</v>
      </c>
      <c r="R586">
        <v>1.077199</v>
      </c>
      <c r="S586" t="s">
        <v>6</v>
      </c>
      <c r="T586">
        <v>18.634297</v>
      </c>
      <c r="U586">
        <v>6.9267999999999996E-2</v>
      </c>
      <c r="V586" t="s">
        <v>7</v>
      </c>
      <c r="W586">
        <v>8.8286160000000002</v>
      </c>
      <c r="X586">
        <v>1.6971E-2</v>
      </c>
      <c r="Y586" t="s">
        <v>8</v>
      </c>
      <c r="Z586">
        <v>21.139520999999998</v>
      </c>
      <c r="AA586">
        <v>0.66400499999999996</v>
      </c>
      <c r="AB586" t="s">
        <v>9</v>
      </c>
      <c r="AC586">
        <v>418.03778699999998</v>
      </c>
      <c r="AD586">
        <v>14.439802999999999</v>
      </c>
      <c r="AE586" t="s">
        <v>10</v>
      </c>
      <c r="AF586">
        <v>7.6168E-2</v>
      </c>
      <c r="AG586">
        <v>1.16E-4</v>
      </c>
      <c r="AH586" t="s">
        <v>11</v>
      </c>
      <c r="AI586">
        <v>0.92917499999999997</v>
      </c>
      <c r="AJ586">
        <v>5.1E-5</v>
      </c>
      <c r="AK586" t="s">
        <v>12</v>
      </c>
      <c r="AL586">
        <v>0</v>
      </c>
      <c r="AM586">
        <v>0</v>
      </c>
    </row>
    <row r="587" spans="1:39" x14ac:dyDescent="0.25">
      <c r="A587" t="s">
        <v>147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615.67938500000002</v>
      </c>
      <c r="I587">
        <v>33.649442999999998</v>
      </c>
      <c r="J587" t="s">
        <v>3</v>
      </c>
      <c r="K587">
        <v>603.353658</v>
      </c>
      <c r="L587">
        <v>29.846447000000001</v>
      </c>
      <c r="M587" t="s">
        <v>4</v>
      </c>
      <c r="N587">
        <v>29.791754999999998</v>
      </c>
      <c r="O587">
        <v>0.26705099999999998</v>
      </c>
      <c r="P587" t="s">
        <v>5</v>
      </c>
      <c r="Q587">
        <v>66.254921999999993</v>
      </c>
      <c r="R587">
        <v>1.620055</v>
      </c>
      <c r="S587" t="s">
        <v>6</v>
      </c>
      <c r="T587">
        <v>22.363465999999999</v>
      </c>
      <c r="U587">
        <v>8.2119999999999999E-2</v>
      </c>
      <c r="V587" t="s">
        <v>7</v>
      </c>
      <c r="W587">
        <v>10.593237999999999</v>
      </c>
      <c r="X587">
        <v>2.0451E-2</v>
      </c>
      <c r="Y587" t="s">
        <v>8</v>
      </c>
      <c r="Z587">
        <v>25.354991999999999</v>
      </c>
      <c r="AA587">
        <v>1.009485</v>
      </c>
      <c r="AB587" t="s">
        <v>9</v>
      </c>
      <c r="AC587">
        <v>501.54426599999999</v>
      </c>
      <c r="AD587">
        <v>19.114567999999998</v>
      </c>
      <c r="AE587" t="s">
        <v>10</v>
      </c>
      <c r="AF587">
        <v>7.4788999999999994E-2</v>
      </c>
      <c r="AG587">
        <v>1.2999999999999999E-4</v>
      </c>
      <c r="AH587" t="s">
        <v>11</v>
      </c>
      <c r="AI587">
        <v>0.930952</v>
      </c>
      <c r="AJ587">
        <v>6.2000000000000003E-5</v>
      </c>
      <c r="AK587" t="s">
        <v>12</v>
      </c>
      <c r="AL587">
        <v>0</v>
      </c>
      <c r="AM587">
        <v>0</v>
      </c>
    </row>
    <row r="588" spans="1:39" x14ac:dyDescent="0.25">
      <c r="A588" t="s">
        <v>147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718.536743</v>
      </c>
      <c r="I588">
        <v>37.328172000000002</v>
      </c>
      <c r="J588" t="s">
        <v>3</v>
      </c>
      <c r="K588">
        <v>704.16837599999997</v>
      </c>
      <c r="L588">
        <v>32.855867000000003</v>
      </c>
      <c r="M588" t="s">
        <v>4</v>
      </c>
      <c r="N588">
        <v>34.756363</v>
      </c>
      <c r="O588">
        <v>0.30432599999999999</v>
      </c>
      <c r="P588" t="s">
        <v>5</v>
      </c>
      <c r="Q588">
        <v>77.375837000000004</v>
      </c>
      <c r="R588">
        <v>2.0662280000000002</v>
      </c>
      <c r="S588" t="s">
        <v>6</v>
      </c>
      <c r="T588">
        <v>26.120386</v>
      </c>
      <c r="U588">
        <v>0.233407</v>
      </c>
      <c r="V588" t="s">
        <v>7</v>
      </c>
      <c r="W588">
        <v>12.358898999999999</v>
      </c>
      <c r="X588">
        <v>1.9784E-2</v>
      </c>
      <c r="Y588" t="s">
        <v>8</v>
      </c>
      <c r="Z588">
        <v>29.602142000000001</v>
      </c>
      <c r="AA588">
        <v>1.285345</v>
      </c>
      <c r="AB588" t="s">
        <v>9</v>
      </c>
      <c r="AC588">
        <v>585.32010100000002</v>
      </c>
      <c r="AD588">
        <v>20.364932</v>
      </c>
      <c r="AE588" t="s">
        <v>10</v>
      </c>
      <c r="AF588">
        <v>7.3978000000000002E-2</v>
      </c>
      <c r="AG588">
        <v>1.3200000000000001E-4</v>
      </c>
      <c r="AH588" t="s">
        <v>11</v>
      </c>
      <c r="AI588">
        <v>0.93197700000000006</v>
      </c>
      <c r="AJ588">
        <v>4.6999999999999997E-5</v>
      </c>
      <c r="AK588" t="s">
        <v>12</v>
      </c>
      <c r="AL588">
        <v>0</v>
      </c>
      <c r="AM588">
        <v>0</v>
      </c>
    </row>
    <row r="589" spans="1:39" x14ac:dyDescent="0.25">
      <c r="A589" t="s">
        <v>147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820.927504</v>
      </c>
      <c r="I589">
        <v>44.529682000000001</v>
      </c>
      <c r="J589" t="s">
        <v>3</v>
      </c>
      <c r="K589">
        <v>804.497163</v>
      </c>
      <c r="L589">
        <v>39.004466999999998</v>
      </c>
      <c r="M589" t="s">
        <v>4</v>
      </c>
      <c r="N589">
        <v>39.692956000000002</v>
      </c>
      <c r="O589">
        <v>0.339756</v>
      </c>
      <c r="P589" t="s">
        <v>5</v>
      </c>
      <c r="Q589">
        <v>88.434372999999994</v>
      </c>
      <c r="R589">
        <v>2.4573119999999999</v>
      </c>
      <c r="S589" t="s">
        <v>6</v>
      </c>
      <c r="T589">
        <v>29.851402</v>
      </c>
      <c r="U589">
        <v>0.234318</v>
      </c>
      <c r="V589" t="s">
        <v>7</v>
      </c>
      <c r="W589">
        <v>14.126275</v>
      </c>
      <c r="X589">
        <v>2.1382000000000002E-2</v>
      </c>
      <c r="Y589" t="s">
        <v>8</v>
      </c>
      <c r="Z589">
        <v>33.839111000000003</v>
      </c>
      <c r="AA589">
        <v>1.5957159999999999</v>
      </c>
      <c r="AB589" t="s">
        <v>9</v>
      </c>
      <c r="AC589">
        <v>668.69701199999997</v>
      </c>
      <c r="AD589">
        <v>23.811040999999999</v>
      </c>
      <c r="AE589" t="s">
        <v>10</v>
      </c>
      <c r="AF589">
        <v>7.3662000000000005E-2</v>
      </c>
      <c r="AG589">
        <v>1.3300000000000001E-4</v>
      </c>
      <c r="AH589" t="s">
        <v>11</v>
      </c>
      <c r="AI589">
        <v>0.93206599999999995</v>
      </c>
      <c r="AJ589">
        <v>4.6999999999999997E-5</v>
      </c>
      <c r="AK589" t="s">
        <v>12</v>
      </c>
      <c r="AL589">
        <v>0</v>
      </c>
      <c r="AM589">
        <v>0</v>
      </c>
    </row>
    <row r="590" spans="1:39" x14ac:dyDescent="0.25">
      <c r="A590" t="s">
        <v>147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923.508689</v>
      </c>
      <c r="I590">
        <v>52.678083000000001</v>
      </c>
      <c r="J590" t="s">
        <v>3</v>
      </c>
      <c r="K590">
        <v>905.01659199999995</v>
      </c>
      <c r="L590">
        <v>45.632199</v>
      </c>
      <c r="M590" t="s">
        <v>4</v>
      </c>
      <c r="N590">
        <v>44.616748000000001</v>
      </c>
      <c r="O590">
        <v>0.41498000000000002</v>
      </c>
      <c r="P590" t="s">
        <v>5</v>
      </c>
      <c r="Q590">
        <v>99.467303999999999</v>
      </c>
      <c r="R590">
        <v>3.1298430000000002</v>
      </c>
      <c r="S590" t="s">
        <v>6</v>
      </c>
      <c r="T590">
        <v>33.584892000000004</v>
      </c>
      <c r="U590">
        <v>0.26805800000000002</v>
      </c>
      <c r="V590" t="s">
        <v>7</v>
      </c>
      <c r="W590">
        <v>15.889041000000001</v>
      </c>
      <c r="X590">
        <v>2.2655999999999999E-2</v>
      </c>
      <c r="Y590" t="s">
        <v>8</v>
      </c>
      <c r="Z590">
        <v>38.06223</v>
      </c>
      <c r="AA590">
        <v>2.0650149999999998</v>
      </c>
      <c r="AB590" t="s">
        <v>9</v>
      </c>
      <c r="AC590">
        <v>752.31104500000004</v>
      </c>
      <c r="AD590">
        <v>27.440307000000001</v>
      </c>
      <c r="AE590" t="s">
        <v>10</v>
      </c>
      <c r="AF590">
        <v>7.2059999999999999E-2</v>
      </c>
      <c r="AG590">
        <v>1.3799999999999999E-4</v>
      </c>
      <c r="AH590" t="s">
        <v>11</v>
      </c>
      <c r="AI590">
        <v>0.93221399999999999</v>
      </c>
      <c r="AJ590">
        <v>4.6E-5</v>
      </c>
      <c r="AK590" t="s">
        <v>12</v>
      </c>
      <c r="AL590">
        <v>0</v>
      </c>
      <c r="AM590">
        <v>0</v>
      </c>
    </row>
    <row r="591" spans="1:39" x14ac:dyDescent="0.25">
      <c r="A591" t="s">
        <v>147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1026.0916709999999</v>
      </c>
      <c r="I591">
        <v>58.234060999999997</v>
      </c>
      <c r="J591" t="s">
        <v>3</v>
      </c>
      <c r="K591">
        <v>1005.534305</v>
      </c>
      <c r="L591">
        <v>50.008085999999999</v>
      </c>
      <c r="M591" t="s">
        <v>4</v>
      </c>
      <c r="N591">
        <v>49.598790999999999</v>
      </c>
      <c r="O591">
        <v>0.46196100000000001</v>
      </c>
      <c r="P591" t="s">
        <v>5</v>
      </c>
      <c r="Q591">
        <v>110.533807</v>
      </c>
      <c r="R591">
        <v>4.0061689999999999</v>
      </c>
      <c r="S591" t="s">
        <v>6</v>
      </c>
      <c r="T591">
        <v>37.311193000000003</v>
      </c>
      <c r="U591">
        <v>0.28244999999999998</v>
      </c>
      <c r="V591" t="s">
        <v>7</v>
      </c>
      <c r="W591">
        <v>17.655175</v>
      </c>
      <c r="X591">
        <v>2.4664999999999999E-2</v>
      </c>
      <c r="Y591" t="s">
        <v>8</v>
      </c>
      <c r="Z591">
        <v>42.309153999999999</v>
      </c>
      <c r="AA591">
        <v>2.728812</v>
      </c>
      <c r="AB591" t="s">
        <v>9</v>
      </c>
      <c r="AC591">
        <v>835.82725600000003</v>
      </c>
      <c r="AD591">
        <v>28.685834</v>
      </c>
      <c r="AE591" t="s">
        <v>10</v>
      </c>
      <c r="AF591">
        <v>7.0841000000000001E-2</v>
      </c>
      <c r="AG591">
        <v>1.4200000000000001E-4</v>
      </c>
      <c r="AH591" t="s">
        <v>11</v>
      </c>
      <c r="AI591">
        <v>0.93267999999999995</v>
      </c>
      <c r="AJ591">
        <v>4.1E-5</v>
      </c>
      <c r="AK591" t="s">
        <v>12</v>
      </c>
      <c r="AL591">
        <v>0</v>
      </c>
      <c r="AM591">
        <v>0</v>
      </c>
    </row>
    <row r="592" spans="1:39" x14ac:dyDescent="0.25">
      <c r="A592" t="s">
        <v>147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1128.5550459999999</v>
      </c>
      <c r="I592">
        <v>66.561307999999997</v>
      </c>
      <c r="J592" t="s">
        <v>3</v>
      </c>
      <c r="K592">
        <v>1105.9213010000001</v>
      </c>
      <c r="L592">
        <v>56.755594000000002</v>
      </c>
      <c r="M592" t="s">
        <v>4</v>
      </c>
      <c r="N592">
        <v>54.579931000000002</v>
      </c>
      <c r="O592">
        <v>0.50795900000000005</v>
      </c>
      <c r="P592" t="s">
        <v>5</v>
      </c>
      <c r="Q592">
        <v>121.571547</v>
      </c>
      <c r="R592">
        <v>4.7011779999999996</v>
      </c>
      <c r="S592" t="s">
        <v>6</v>
      </c>
      <c r="T592">
        <v>41.034616</v>
      </c>
      <c r="U592">
        <v>0.30393199999999998</v>
      </c>
      <c r="V592" t="s">
        <v>7</v>
      </c>
      <c r="W592">
        <v>19.421047999999999</v>
      </c>
      <c r="X592">
        <v>2.7102999999999999E-2</v>
      </c>
      <c r="Y592" t="s">
        <v>8</v>
      </c>
      <c r="Z592">
        <v>46.543413000000001</v>
      </c>
      <c r="AA592">
        <v>3.2307220000000001</v>
      </c>
      <c r="AB592" t="s">
        <v>9</v>
      </c>
      <c r="AC592">
        <v>919.24335900000005</v>
      </c>
      <c r="AD592">
        <v>33.127678000000003</v>
      </c>
      <c r="AE592" t="s">
        <v>10</v>
      </c>
      <c r="AF592">
        <v>7.0234000000000005E-2</v>
      </c>
      <c r="AG592">
        <v>1.5200000000000001E-4</v>
      </c>
      <c r="AH592" t="s">
        <v>11</v>
      </c>
      <c r="AI592">
        <v>0.93281499999999995</v>
      </c>
      <c r="AJ592">
        <v>4.1E-5</v>
      </c>
      <c r="AK592" t="s">
        <v>12</v>
      </c>
      <c r="AL592">
        <v>0</v>
      </c>
      <c r="AM592">
        <v>0</v>
      </c>
    </row>
    <row r="593" spans="1:39" x14ac:dyDescent="0.25">
      <c r="A593" t="s">
        <v>147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1231.1189790000001</v>
      </c>
      <c r="I593">
        <v>71.935085000000001</v>
      </c>
      <c r="J593" t="s">
        <v>3</v>
      </c>
      <c r="K593">
        <v>1206.458142</v>
      </c>
      <c r="L593">
        <v>60.518068</v>
      </c>
      <c r="M593" t="s">
        <v>4</v>
      </c>
      <c r="N593">
        <v>59.52402</v>
      </c>
      <c r="O593">
        <v>0.54090000000000005</v>
      </c>
      <c r="P593" t="s">
        <v>5</v>
      </c>
      <c r="Q593">
        <v>132.618628</v>
      </c>
      <c r="R593">
        <v>5.5223490000000002</v>
      </c>
      <c r="S593" t="s">
        <v>6</v>
      </c>
      <c r="T593">
        <v>44.761755999999998</v>
      </c>
      <c r="U593">
        <v>0.33165099999999997</v>
      </c>
      <c r="V593" t="s">
        <v>7</v>
      </c>
      <c r="W593">
        <v>21.186948999999998</v>
      </c>
      <c r="X593">
        <v>3.4278000000000003E-2</v>
      </c>
      <c r="Y593" t="s">
        <v>8</v>
      </c>
      <c r="Z593">
        <v>50.796723</v>
      </c>
      <c r="AA593">
        <v>3.8578229999999998</v>
      </c>
      <c r="AB593" t="s">
        <v>9</v>
      </c>
      <c r="AC593">
        <v>1002.808789</v>
      </c>
      <c r="AD593">
        <v>34.942740000000001</v>
      </c>
      <c r="AE593" t="s">
        <v>10</v>
      </c>
      <c r="AF593">
        <v>6.8988999999999995E-2</v>
      </c>
      <c r="AG593">
        <v>1.55E-4</v>
      </c>
      <c r="AH593" t="s">
        <v>11</v>
      </c>
      <c r="AI593">
        <v>0.93306299999999998</v>
      </c>
      <c r="AJ593">
        <v>4.1999999999999998E-5</v>
      </c>
      <c r="AK593" t="s">
        <v>12</v>
      </c>
      <c r="AL593">
        <v>0</v>
      </c>
      <c r="AM593">
        <v>0</v>
      </c>
    </row>
    <row r="594" spans="1:39" x14ac:dyDescent="0.25">
      <c r="A594" t="s">
        <v>147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1333.799062</v>
      </c>
      <c r="I594">
        <v>79.830185999999998</v>
      </c>
      <c r="J594" t="s">
        <v>3</v>
      </c>
      <c r="K594">
        <v>1307.0613989999999</v>
      </c>
      <c r="L594">
        <v>67.179758000000007</v>
      </c>
      <c r="M594" t="s">
        <v>4</v>
      </c>
      <c r="N594">
        <v>64.498575000000002</v>
      </c>
      <c r="O594">
        <v>0.65039899999999995</v>
      </c>
      <c r="P594" t="s">
        <v>5</v>
      </c>
      <c r="Q594">
        <v>143.61449500000001</v>
      </c>
      <c r="R594">
        <v>6.1988320000000003</v>
      </c>
      <c r="S594" t="s">
        <v>6</v>
      </c>
      <c r="T594">
        <v>48.471732000000003</v>
      </c>
      <c r="U594">
        <v>0.33619199999999999</v>
      </c>
      <c r="V594" t="s">
        <v>7</v>
      </c>
      <c r="W594">
        <v>22.943345999999998</v>
      </c>
      <c r="X594">
        <v>3.3425999999999997E-2</v>
      </c>
      <c r="Y594" t="s">
        <v>8</v>
      </c>
      <c r="Z594">
        <v>55.030844999999999</v>
      </c>
      <c r="AA594">
        <v>4.4528949999999998</v>
      </c>
      <c r="AB594" t="s">
        <v>9</v>
      </c>
      <c r="AC594">
        <v>1086.4698900000001</v>
      </c>
      <c r="AD594">
        <v>39.081294999999997</v>
      </c>
      <c r="AE594" t="s">
        <v>10</v>
      </c>
      <c r="AF594">
        <v>6.7887000000000003E-2</v>
      </c>
      <c r="AG594">
        <v>1.5200000000000001E-4</v>
      </c>
      <c r="AH594" t="s">
        <v>11</v>
      </c>
      <c r="AI594">
        <v>0.93326900000000002</v>
      </c>
      <c r="AJ594">
        <v>4.0000000000000003E-5</v>
      </c>
      <c r="AK594" t="s">
        <v>12</v>
      </c>
      <c r="AL594">
        <v>0</v>
      </c>
      <c r="AM594">
        <v>0</v>
      </c>
    </row>
    <row r="595" spans="1:39" x14ac:dyDescent="0.25">
      <c r="A595" t="s">
        <v>147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1436.0911960000001</v>
      </c>
      <c r="I595">
        <v>89.618076000000002</v>
      </c>
      <c r="J595" t="s">
        <v>3</v>
      </c>
      <c r="K595">
        <v>1407.2998749999999</v>
      </c>
      <c r="L595">
        <v>74.701757000000001</v>
      </c>
      <c r="M595" t="s">
        <v>4</v>
      </c>
      <c r="N595">
        <v>69.455589000000003</v>
      </c>
      <c r="O595">
        <v>0.70155000000000001</v>
      </c>
      <c r="P595" t="s">
        <v>5</v>
      </c>
      <c r="Q595">
        <v>154.63267999999999</v>
      </c>
      <c r="R595">
        <v>7.2983570000000002</v>
      </c>
      <c r="S595" t="s">
        <v>6</v>
      </c>
      <c r="T595">
        <v>52.211373000000002</v>
      </c>
      <c r="U595">
        <v>0.355825</v>
      </c>
      <c r="V595" t="s">
        <v>7</v>
      </c>
      <c r="W595">
        <v>24.705241000000001</v>
      </c>
      <c r="X595">
        <v>3.5889999999999998E-2</v>
      </c>
      <c r="Y595" t="s">
        <v>8</v>
      </c>
      <c r="Z595">
        <v>59.252408000000003</v>
      </c>
      <c r="AA595">
        <v>5.2433969999999999</v>
      </c>
      <c r="AB595" t="s">
        <v>9</v>
      </c>
      <c r="AC595">
        <v>1169.761528</v>
      </c>
      <c r="AD595">
        <v>41.841330999999997</v>
      </c>
      <c r="AE595" t="s">
        <v>10</v>
      </c>
      <c r="AF595">
        <v>6.7854999999999999E-2</v>
      </c>
      <c r="AG595">
        <v>1.5300000000000001E-4</v>
      </c>
      <c r="AH595" t="s">
        <v>11</v>
      </c>
      <c r="AI595">
        <v>0.93328999999999995</v>
      </c>
      <c r="AJ595">
        <v>4.0000000000000003E-5</v>
      </c>
      <c r="AK595" t="s">
        <v>12</v>
      </c>
      <c r="AL595">
        <v>0</v>
      </c>
      <c r="AM595">
        <v>0</v>
      </c>
    </row>
    <row r="596" spans="1:39" x14ac:dyDescent="0.25">
      <c r="A596" t="s">
        <v>147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1538.477954</v>
      </c>
      <c r="I596">
        <v>98.188068000000001</v>
      </c>
      <c r="J596" t="s">
        <v>3</v>
      </c>
      <c r="K596">
        <v>1507.6378099999999</v>
      </c>
      <c r="L596">
        <v>81.710581000000005</v>
      </c>
      <c r="M596" t="s">
        <v>4</v>
      </c>
      <c r="N596">
        <v>74.412093999999996</v>
      </c>
      <c r="O596">
        <v>0.76545700000000005</v>
      </c>
      <c r="P596" t="s">
        <v>5</v>
      </c>
      <c r="Q596">
        <v>165.63402400000001</v>
      </c>
      <c r="R596">
        <v>8.2918640000000003</v>
      </c>
      <c r="S596" t="s">
        <v>6</v>
      </c>
      <c r="T596">
        <v>55.934260999999999</v>
      </c>
      <c r="U596">
        <v>0.37809100000000001</v>
      </c>
      <c r="V596" t="s">
        <v>7</v>
      </c>
      <c r="W596">
        <v>26.468230999999999</v>
      </c>
      <c r="X596">
        <v>4.3254000000000001E-2</v>
      </c>
      <c r="Y596" t="s">
        <v>8</v>
      </c>
      <c r="Z596">
        <v>63.479019999999998</v>
      </c>
      <c r="AA596">
        <v>5.9299739999999996</v>
      </c>
      <c r="AB596" t="s">
        <v>9</v>
      </c>
      <c r="AC596">
        <v>1253.175774</v>
      </c>
      <c r="AD596">
        <v>45.494807999999999</v>
      </c>
      <c r="AE596" t="s">
        <v>10</v>
      </c>
      <c r="AF596">
        <v>6.7538000000000001E-2</v>
      </c>
      <c r="AG596">
        <v>1.4799999999999999E-4</v>
      </c>
      <c r="AH596" t="s">
        <v>11</v>
      </c>
      <c r="AI596">
        <v>0.93330299999999999</v>
      </c>
      <c r="AJ596">
        <v>4.0000000000000003E-5</v>
      </c>
      <c r="AK596" t="s">
        <v>12</v>
      </c>
      <c r="AL596">
        <v>0</v>
      </c>
      <c r="AM596">
        <v>0</v>
      </c>
    </row>
    <row r="597" spans="1:39" x14ac:dyDescent="0.25">
      <c r="A597" t="s">
        <v>147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1640.9628909999999</v>
      </c>
      <c r="I597">
        <v>105.12358399999999</v>
      </c>
      <c r="J597" t="s">
        <v>3</v>
      </c>
      <c r="K597">
        <v>1608.0731450000001</v>
      </c>
      <c r="L597">
        <v>86.923045999999999</v>
      </c>
      <c r="M597" t="s">
        <v>4</v>
      </c>
      <c r="N597">
        <v>79.374094999999997</v>
      </c>
      <c r="O597">
        <v>0.85766600000000004</v>
      </c>
      <c r="P597" t="s">
        <v>5</v>
      </c>
      <c r="Q597">
        <v>176.620138</v>
      </c>
      <c r="R597">
        <v>9.1244270000000007</v>
      </c>
      <c r="S597" t="s">
        <v>6</v>
      </c>
      <c r="T597">
        <v>59.657901000000003</v>
      </c>
      <c r="U597">
        <v>0.39107199999999998</v>
      </c>
      <c r="V597" t="s">
        <v>7</v>
      </c>
      <c r="W597">
        <v>28.242335000000001</v>
      </c>
      <c r="X597">
        <v>4.7211000000000003E-2</v>
      </c>
      <c r="Y597" t="s">
        <v>8</v>
      </c>
      <c r="Z597">
        <v>67.664603</v>
      </c>
      <c r="AA597">
        <v>6.5456630000000002</v>
      </c>
      <c r="AB597" t="s">
        <v>9</v>
      </c>
      <c r="AC597">
        <v>1336.6967649999999</v>
      </c>
      <c r="AD597">
        <v>47.735323999999999</v>
      </c>
      <c r="AE597" t="s">
        <v>10</v>
      </c>
      <c r="AF597">
        <v>6.6663E-2</v>
      </c>
      <c r="AG597">
        <v>1.4300000000000001E-4</v>
      </c>
      <c r="AH597" t="s">
        <v>11</v>
      </c>
      <c r="AI597">
        <v>0.93343699999999996</v>
      </c>
      <c r="AJ597">
        <v>3.8999999999999999E-5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147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1743.5132180000001</v>
      </c>
      <c r="I598">
        <v>109.20059000000001</v>
      </c>
      <c r="J598" t="s">
        <v>3</v>
      </c>
      <c r="K598">
        <v>1708.5757639999999</v>
      </c>
      <c r="L598">
        <v>90.047647999999995</v>
      </c>
      <c r="M598" t="s">
        <v>4</v>
      </c>
      <c r="N598">
        <v>84.326310000000007</v>
      </c>
      <c r="O598">
        <v>0.92840699999999998</v>
      </c>
      <c r="P598" t="s">
        <v>5</v>
      </c>
      <c r="Q598">
        <v>187.63644300000001</v>
      </c>
      <c r="R598">
        <v>9.9236400000000007</v>
      </c>
      <c r="S598" t="s">
        <v>6</v>
      </c>
      <c r="T598">
        <v>63.386820999999998</v>
      </c>
      <c r="U598">
        <v>0.42592600000000003</v>
      </c>
      <c r="V598" t="s">
        <v>7</v>
      </c>
      <c r="W598">
        <v>30.005503999999998</v>
      </c>
      <c r="X598">
        <v>4.8707E-2</v>
      </c>
      <c r="Y598" t="s">
        <v>8</v>
      </c>
      <c r="Z598">
        <v>71.864922000000007</v>
      </c>
      <c r="AA598">
        <v>6.9839690000000001</v>
      </c>
      <c r="AB598" t="s">
        <v>9</v>
      </c>
      <c r="AC598">
        <v>1420.266492</v>
      </c>
      <c r="AD598">
        <v>49.615270000000002</v>
      </c>
      <c r="AE598" t="s">
        <v>10</v>
      </c>
      <c r="AF598">
        <v>6.6535999999999998E-2</v>
      </c>
      <c r="AG598">
        <v>1.45E-4</v>
      </c>
      <c r="AH598" t="s">
        <v>11</v>
      </c>
      <c r="AI598">
        <v>0.93348900000000001</v>
      </c>
      <c r="AJ598">
        <v>3.8999999999999999E-5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147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1845.7346729999999</v>
      </c>
      <c r="I599">
        <v>125.007862</v>
      </c>
      <c r="J599" t="s">
        <v>3</v>
      </c>
      <c r="K599">
        <v>1808.7456030000001</v>
      </c>
      <c r="L599">
        <v>102.57486900000001</v>
      </c>
      <c r="M599" t="s">
        <v>4</v>
      </c>
      <c r="N599">
        <v>89.315028999999996</v>
      </c>
      <c r="O599">
        <v>1.1666339999999999</v>
      </c>
      <c r="P599" t="s">
        <v>5</v>
      </c>
      <c r="Q599">
        <v>198.625516</v>
      </c>
      <c r="R599">
        <v>11.047472000000001</v>
      </c>
      <c r="S599" t="s">
        <v>6</v>
      </c>
      <c r="T599">
        <v>67.085684999999998</v>
      </c>
      <c r="U599">
        <v>0.45608199999999999</v>
      </c>
      <c r="V599" t="s">
        <v>7</v>
      </c>
      <c r="W599">
        <v>31.772718999999999</v>
      </c>
      <c r="X599">
        <v>5.7022999999999997E-2</v>
      </c>
      <c r="Y599" t="s">
        <v>8</v>
      </c>
      <c r="Z599">
        <v>76.041041000000007</v>
      </c>
      <c r="AA599">
        <v>7.7336369999999999</v>
      </c>
      <c r="AB599" t="s">
        <v>9</v>
      </c>
      <c r="AC599">
        <v>1503.4877779999999</v>
      </c>
      <c r="AD599">
        <v>55.101292000000001</v>
      </c>
      <c r="AE599" t="s">
        <v>10</v>
      </c>
      <c r="AF599">
        <v>6.5553E-2</v>
      </c>
      <c r="AG599">
        <v>1.44E-4</v>
      </c>
      <c r="AH599" t="s">
        <v>11</v>
      </c>
      <c r="AI599">
        <v>0.93454099999999996</v>
      </c>
      <c r="AJ599">
        <v>6.0999999999999999E-5</v>
      </c>
      <c r="AK599" t="s">
        <v>12</v>
      </c>
      <c r="AL599">
        <v>0</v>
      </c>
      <c r="AM599">
        <v>0</v>
      </c>
    </row>
    <row r="600" spans="1:39" x14ac:dyDescent="0.25">
      <c r="A600" t="s">
        <v>147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1948.1047120000001</v>
      </c>
      <c r="I600">
        <v>135.985308</v>
      </c>
      <c r="J600" t="s">
        <v>3</v>
      </c>
      <c r="K600">
        <v>1909.058984</v>
      </c>
      <c r="L600">
        <v>110.652478</v>
      </c>
      <c r="M600" t="s">
        <v>4</v>
      </c>
      <c r="N600">
        <v>94.266711000000001</v>
      </c>
      <c r="O600">
        <v>1.3050740000000001</v>
      </c>
      <c r="P600" t="s">
        <v>5</v>
      </c>
      <c r="Q600">
        <v>209.60139000000001</v>
      </c>
      <c r="R600">
        <v>12.21589</v>
      </c>
      <c r="S600" t="s">
        <v>6</v>
      </c>
      <c r="T600">
        <v>70.756377999999998</v>
      </c>
      <c r="U600">
        <v>0.46569199999999999</v>
      </c>
      <c r="V600" t="s">
        <v>7</v>
      </c>
      <c r="W600">
        <v>33.526949000000002</v>
      </c>
      <c r="X600">
        <v>5.7043999999999997E-2</v>
      </c>
      <c r="Y600" t="s">
        <v>8</v>
      </c>
      <c r="Z600">
        <v>80.226149000000007</v>
      </c>
      <c r="AA600">
        <v>8.6020780000000006</v>
      </c>
      <c r="AB600" t="s">
        <v>9</v>
      </c>
      <c r="AC600">
        <v>1586.911533</v>
      </c>
      <c r="AD600">
        <v>59.133161999999999</v>
      </c>
      <c r="AE600" t="s">
        <v>10</v>
      </c>
      <c r="AF600">
        <v>6.4786999999999997E-2</v>
      </c>
      <c r="AG600">
        <v>1.36E-4</v>
      </c>
      <c r="AH600" t="s">
        <v>11</v>
      </c>
      <c r="AI600">
        <v>0.93460900000000002</v>
      </c>
      <c r="AJ600">
        <v>6.0000000000000002E-5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147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2050.5747660000002</v>
      </c>
      <c r="I601">
        <v>142.40668500000001</v>
      </c>
      <c r="J601" t="s">
        <v>3</v>
      </c>
      <c r="K601">
        <v>2009.465195</v>
      </c>
      <c r="L601">
        <v>116.136504</v>
      </c>
      <c r="M601" t="s">
        <v>4</v>
      </c>
      <c r="N601">
        <v>99.244996</v>
      </c>
      <c r="O601">
        <v>1.376377</v>
      </c>
      <c r="P601" t="s">
        <v>5</v>
      </c>
      <c r="Q601">
        <v>220.69079500000001</v>
      </c>
      <c r="R601">
        <v>13.191276</v>
      </c>
      <c r="S601" t="s">
        <v>6</v>
      </c>
      <c r="T601">
        <v>74.469986000000006</v>
      </c>
      <c r="U601">
        <v>0.507517</v>
      </c>
      <c r="V601" t="s">
        <v>7</v>
      </c>
      <c r="W601">
        <v>35.291533999999999</v>
      </c>
      <c r="X601">
        <v>6.5000000000000002E-2</v>
      </c>
      <c r="Y601" t="s">
        <v>8</v>
      </c>
      <c r="Z601">
        <v>84.422067999999996</v>
      </c>
      <c r="AA601">
        <v>9.5397970000000001</v>
      </c>
      <c r="AB601" t="s">
        <v>9</v>
      </c>
      <c r="AC601">
        <v>1670.284404</v>
      </c>
      <c r="AD601">
        <v>61.720851000000003</v>
      </c>
      <c r="AE601" t="s">
        <v>10</v>
      </c>
      <c r="AF601">
        <v>6.4130000000000006E-2</v>
      </c>
      <c r="AG601">
        <v>1.37E-4</v>
      </c>
      <c r="AH601" t="s">
        <v>11</v>
      </c>
      <c r="AI601">
        <v>0.93568700000000005</v>
      </c>
      <c r="AJ601">
        <v>7.7000000000000001E-5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148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97.785964000000007</v>
      </c>
      <c r="I622">
        <v>2.559304</v>
      </c>
      <c r="J622" t="s">
        <v>3</v>
      </c>
      <c r="K622">
        <v>95.914405000000002</v>
      </c>
      <c r="L622">
        <v>2.4390420000000002</v>
      </c>
      <c r="M622" t="s">
        <v>4</v>
      </c>
      <c r="N622">
        <v>4.8602259999999999</v>
      </c>
      <c r="O622">
        <v>1.9807999999999999E-2</v>
      </c>
      <c r="P622" t="s">
        <v>5</v>
      </c>
      <c r="Q622">
        <v>0</v>
      </c>
      <c r="R622">
        <v>0</v>
      </c>
      <c r="S622" t="s">
        <v>6</v>
      </c>
      <c r="T622">
        <v>3.5780259999999999</v>
      </c>
      <c r="U622">
        <v>1.2486000000000001E-2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8.1733E-2</v>
      </c>
      <c r="AD622">
        <v>6.8999999999999997E-5</v>
      </c>
      <c r="AE622" t="s">
        <v>10</v>
      </c>
      <c r="AF622">
        <v>0</v>
      </c>
      <c r="AG622">
        <v>0</v>
      </c>
      <c r="AH622" t="s">
        <v>11</v>
      </c>
      <c r="AI622">
        <v>0.91714700000000005</v>
      </c>
      <c r="AJ622">
        <v>2.1000000000000001E-4</v>
      </c>
      <c r="AK622" t="s">
        <v>12</v>
      </c>
      <c r="AL622">
        <v>0</v>
      </c>
      <c r="AM622">
        <v>0</v>
      </c>
    </row>
    <row r="623" spans="1:39" x14ac:dyDescent="0.25">
      <c r="A623" t="s">
        <v>149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195.25050100000001</v>
      </c>
      <c r="I623">
        <v>5.3179299999999996</v>
      </c>
      <c r="J623" t="s">
        <v>3</v>
      </c>
      <c r="K623">
        <v>191.56782200000001</v>
      </c>
      <c r="L623">
        <v>4.9046890000000003</v>
      </c>
      <c r="M623" t="s">
        <v>4</v>
      </c>
      <c r="N623">
        <v>9.6986840000000001</v>
      </c>
      <c r="O623">
        <v>7.2746000000000005E-2</v>
      </c>
      <c r="P623" t="s">
        <v>5</v>
      </c>
      <c r="Q623">
        <v>0</v>
      </c>
      <c r="R623">
        <v>0</v>
      </c>
      <c r="S623" t="s">
        <v>6</v>
      </c>
      <c r="T623">
        <v>7.1255600000000001</v>
      </c>
      <c r="U623">
        <v>1.4434000000000001E-2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7.8058000000000002E-2</v>
      </c>
      <c r="AD623">
        <v>1.01E-4</v>
      </c>
      <c r="AE623" t="s">
        <v>10</v>
      </c>
      <c r="AF623">
        <v>0</v>
      </c>
      <c r="AG623">
        <v>0</v>
      </c>
      <c r="AH623" t="s">
        <v>11</v>
      </c>
      <c r="AI623">
        <v>0.92183999999999999</v>
      </c>
      <c r="AJ623">
        <v>2.02E-4</v>
      </c>
      <c r="AK623" t="s">
        <v>12</v>
      </c>
      <c r="AL623">
        <v>0</v>
      </c>
      <c r="AM623">
        <v>0</v>
      </c>
    </row>
    <row r="624" spans="1:39" x14ac:dyDescent="0.25">
      <c r="A624" t="s">
        <v>149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292.73869100000002</v>
      </c>
      <c r="I624">
        <v>7.3941509999999999</v>
      </c>
      <c r="J624" t="s">
        <v>3</v>
      </c>
      <c r="K624">
        <v>287.25508300000001</v>
      </c>
      <c r="L624">
        <v>6.8476869999999996</v>
      </c>
      <c r="M624" t="s">
        <v>4</v>
      </c>
      <c r="N624">
        <v>14.524048000000001</v>
      </c>
      <c r="O624">
        <v>0.110485</v>
      </c>
      <c r="P624" t="s">
        <v>5</v>
      </c>
      <c r="Q624">
        <v>0</v>
      </c>
      <c r="R624">
        <v>0</v>
      </c>
      <c r="S624" t="s">
        <v>6</v>
      </c>
      <c r="T624">
        <v>10.676164</v>
      </c>
      <c r="U624">
        <v>1.6542000000000001E-2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7.6688000000000006E-2</v>
      </c>
      <c r="AD624">
        <v>1.2400000000000001E-4</v>
      </c>
      <c r="AE624" t="s">
        <v>10</v>
      </c>
      <c r="AF624">
        <v>0</v>
      </c>
      <c r="AG624">
        <v>0</v>
      </c>
      <c r="AH624" t="s">
        <v>11</v>
      </c>
      <c r="AI624">
        <v>0.92756300000000003</v>
      </c>
      <c r="AJ624">
        <v>1.5200000000000001E-4</v>
      </c>
      <c r="AK624" t="s">
        <v>12</v>
      </c>
      <c r="AL624">
        <v>0</v>
      </c>
      <c r="AM624">
        <v>0</v>
      </c>
    </row>
    <row r="625" spans="1:39" x14ac:dyDescent="0.25">
      <c r="A625" t="s">
        <v>149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390.24325700000003</v>
      </c>
      <c r="I625">
        <v>12.248637</v>
      </c>
      <c r="J625" t="s">
        <v>3</v>
      </c>
      <c r="K625">
        <v>382.92881199999999</v>
      </c>
      <c r="L625">
        <v>11.357677000000001</v>
      </c>
      <c r="M625" t="s">
        <v>4</v>
      </c>
      <c r="N625">
        <v>19.357125</v>
      </c>
      <c r="O625">
        <v>0.170513</v>
      </c>
      <c r="P625" t="s">
        <v>5</v>
      </c>
      <c r="Q625">
        <v>0</v>
      </c>
      <c r="R625">
        <v>0</v>
      </c>
      <c r="S625" t="s">
        <v>6</v>
      </c>
      <c r="T625">
        <v>14.221985999999999</v>
      </c>
      <c r="U625">
        <v>2.1048999999999998E-2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7.5449000000000002E-2</v>
      </c>
      <c r="AD625">
        <v>1.4100000000000001E-4</v>
      </c>
      <c r="AE625" t="s">
        <v>10</v>
      </c>
      <c r="AF625">
        <v>0</v>
      </c>
      <c r="AG625">
        <v>0</v>
      </c>
      <c r="AH625" t="s">
        <v>11</v>
      </c>
      <c r="AI625">
        <v>0.93005700000000002</v>
      </c>
      <c r="AJ625">
        <v>9.2E-5</v>
      </c>
      <c r="AK625" t="s">
        <v>12</v>
      </c>
      <c r="AL625">
        <v>0</v>
      </c>
      <c r="AM625">
        <v>0</v>
      </c>
    </row>
    <row r="626" spans="1:39" x14ac:dyDescent="0.25">
      <c r="A626" t="s">
        <v>149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487.87989800000003</v>
      </c>
      <c r="I626">
        <v>17.434069000000001</v>
      </c>
      <c r="J626" t="s">
        <v>3</v>
      </c>
      <c r="K626">
        <v>478.73229600000002</v>
      </c>
      <c r="L626">
        <v>16.294917000000002</v>
      </c>
      <c r="M626" t="s">
        <v>4</v>
      </c>
      <c r="N626">
        <v>24.213775999999999</v>
      </c>
      <c r="O626">
        <v>0.236097</v>
      </c>
      <c r="P626" t="s">
        <v>5</v>
      </c>
      <c r="Q626">
        <v>0</v>
      </c>
      <c r="R626">
        <v>0</v>
      </c>
      <c r="S626" t="s">
        <v>6</v>
      </c>
      <c r="T626">
        <v>17.782007</v>
      </c>
      <c r="U626">
        <v>2.4296999999999999E-2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7.2359999999999994E-2</v>
      </c>
      <c r="AD626">
        <v>1.65E-4</v>
      </c>
      <c r="AE626" t="s">
        <v>10</v>
      </c>
      <c r="AF626">
        <v>0</v>
      </c>
      <c r="AG626">
        <v>0</v>
      </c>
      <c r="AH626" t="s">
        <v>11</v>
      </c>
      <c r="AI626">
        <v>0.93074400000000002</v>
      </c>
      <c r="AJ626">
        <v>7.7999999999999999E-5</v>
      </c>
      <c r="AK626" t="s">
        <v>12</v>
      </c>
      <c r="AL626">
        <v>0</v>
      </c>
      <c r="AM626">
        <v>0</v>
      </c>
    </row>
    <row r="627" spans="1:39" x14ac:dyDescent="0.25">
      <c r="A627" t="s">
        <v>149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585.00616300000002</v>
      </c>
      <c r="I627">
        <v>19.840423999999999</v>
      </c>
      <c r="J627" t="s">
        <v>3</v>
      </c>
      <c r="K627">
        <v>574.04796799999997</v>
      </c>
      <c r="L627">
        <v>18.698436000000001</v>
      </c>
      <c r="M627" t="s">
        <v>4</v>
      </c>
      <c r="N627">
        <v>29.065283000000001</v>
      </c>
      <c r="O627">
        <v>0.30394199999999999</v>
      </c>
      <c r="P627" t="s">
        <v>5</v>
      </c>
      <c r="Q627">
        <v>0</v>
      </c>
      <c r="R627">
        <v>0</v>
      </c>
      <c r="S627" t="s">
        <v>6</v>
      </c>
      <c r="T627">
        <v>21.33689</v>
      </c>
      <c r="U627">
        <v>3.1608999999999998E-2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7.1111999999999995E-2</v>
      </c>
      <c r="AD627">
        <v>1.64E-4</v>
      </c>
      <c r="AE627" t="s">
        <v>10</v>
      </c>
      <c r="AF627">
        <v>0</v>
      </c>
      <c r="AG627">
        <v>0</v>
      </c>
      <c r="AH627" t="s">
        <v>11</v>
      </c>
      <c r="AI627">
        <v>0.93153300000000006</v>
      </c>
      <c r="AJ627">
        <v>5.8999999999999998E-5</v>
      </c>
      <c r="AK627" t="s">
        <v>12</v>
      </c>
      <c r="AL627">
        <v>0</v>
      </c>
      <c r="AM627">
        <v>0</v>
      </c>
    </row>
    <row r="628" spans="1:39" x14ac:dyDescent="0.25">
      <c r="A628" t="s">
        <v>149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682.41345899999999</v>
      </c>
      <c r="I628">
        <v>22.870926000000001</v>
      </c>
      <c r="J628" t="s">
        <v>3</v>
      </c>
      <c r="K628">
        <v>669.63060900000005</v>
      </c>
      <c r="L628">
        <v>21.489951000000001</v>
      </c>
      <c r="M628" t="s">
        <v>4</v>
      </c>
      <c r="N628">
        <v>33.893535999999997</v>
      </c>
      <c r="O628">
        <v>0.34076600000000001</v>
      </c>
      <c r="P628" t="s">
        <v>5</v>
      </c>
      <c r="Q628">
        <v>0</v>
      </c>
      <c r="R628">
        <v>0</v>
      </c>
      <c r="S628" t="s">
        <v>6</v>
      </c>
      <c r="T628">
        <v>24.873588999999999</v>
      </c>
      <c r="U628">
        <v>4.5118999999999999E-2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7.0526000000000005E-2</v>
      </c>
      <c r="AD628">
        <v>1.6699999999999999E-4</v>
      </c>
      <c r="AE628" t="s">
        <v>10</v>
      </c>
      <c r="AF628">
        <v>0</v>
      </c>
      <c r="AG628">
        <v>0</v>
      </c>
      <c r="AH628" t="s">
        <v>11</v>
      </c>
      <c r="AI628">
        <v>0.93191000000000002</v>
      </c>
      <c r="AJ628">
        <v>5.5999999999999999E-5</v>
      </c>
      <c r="AK628" t="s">
        <v>12</v>
      </c>
      <c r="AL628">
        <v>0</v>
      </c>
      <c r="AM628">
        <v>0</v>
      </c>
    </row>
    <row r="629" spans="1:39" x14ac:dyDescent="0.25">
      <c r="A629" t="s">
        <v>149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779.85042599999997</v>
      </c>
      <c r="I629">
        <v>25.186357000000001</v>
      </c>
      <c r="J629" t="s">
        <v>3</v>
      </c>
      <c r="K629">
        <v>765.22725700000001</v>
      </c>
      <c r="L629">
        <v>23.632771000000002</v>
      </c>
      <c r="M629" t="s">
        <v>4</v>
      </c>
      <c r="N629">
        <v>38.738795000000003</v>
      </c>
      <c r="O629">
        <v>0.41495900000000002</v>
      </c>
      <c r="P629" t="s">
        <v>5</v>
      </c>
      <c r="Q629">
        <v>0</v>
      </c>
      <c r="R629">
        <v>0</v>
      </c>
      <c r="S629" t="s">
        <v>6</v>
      </c>
      <c r="T629">
        <v>28.432912000000002</v>
      </c>
      <c r="U629">
        <v>5.9235999999999997E-2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6.9757E-2</v>
      </c>
      <c r="AD629">
        <v>1.6799999999999999E-4</v>
      </c>
      <c r="AE629" t="s">
        <v>10</v>
      </c>
      <c r="AF629">
        <v>0</v>
      </c>
      <c r="AG629">
        <v>0</v>
      </c>
      <c r="AH629" t="s">
        <v>11</v>
      </c>
      <c r="AI629">
        <v>0.93265799999999999</v>
      </c>
      <c r="AJ629">
        <v>6.6000000000000005E-5</v>
      </c>
      <c r="AK629" t="s">
        <v>12</v>
      </c>
      <c r="AL629">
        <v>0</v>
      </c>
      <c r="AM629">
        <v>0</v>
      </c>
    </row>
    <row r="630" spans="1:39" x14ac:dyDescent="0.25">
      <c r="A630" t="s">
        <v>149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877.13118499999996</v>
      </c>
      <c r="I630">
        <v>31.295756999999998</v>
      </c>
      <c r="J630" t="s">
        <v>3</v>
      </c>
      <c r="K630">
        <v>860.69882199999995</v>
      </c>
      <c r="L630">
        <v>29.780049000000002</v>
      </c>
      <c r="M630" t="s">
        <v>4</v>
      </c>
      <c r="N630">
        <v>43.576211999999998</v>
      </c>
      <c r="O630">
        <v>0.52312400000000003</v>
      </c>
      <c r="P630" t="s">
        <v>5</v>
      </c>
      <c r="Q630">
        <v>0</v>
      </c>
      <c r="R630">
        <v>0</v>
      </c>
      <c r="S630" t="s">
        <v>6</v>
      </c>
      <c r="T630">
        <v>31.975574999999999</v>
      </c>
      <c r="U630">
        <v>7.0418999999999995E-2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6.8106E-2</v>
      </c>
      <c r="AD630">
        <v>1.5300000000000001E-4</v>
      </c>
      <c r="AE630" t="s">
        <v>10</v>
      </c>
      <c r="AF630">
        <v>0</v>
      </c>
      <c r="AG630">
        <v>0</v>
      </c>
      <c r="AH630" t="s">
        <v>11</v>
      </c>
      <c r="AI630">
        <v>0.93314600000000003</v>
      </c>
      <c r="AJ630">
        <v>6.0999999999999999E-5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149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974.52396699999997</v>
      </c>
      <c r="I631">
        <v>37.969389</v>
      </c>
      <c r="J631" t="s">
        <v>3</v>
      </c>
      <c r="K631">
        <v>956.27189499999997</v>
      </c>
      <c r="L631">
        <v>35.878677000000003</v>
      </c>
      <c r="M631" t="s">
        <v>4</v>
      </c>
      <c r="N631">
        <v>48.389766999999999</v>
      </c>
      <c r="O631">
        <v>0.61535499999999999</v>
      </c>
      <c r="P631" t="s">
        <v>5</v>
      </c>
      <c r="Q631">
        <v>0</v>
      </c>
      <c r="R631">
        <v>0</v>
      </c>
      <c r="S631" t="s">
        <v>6</v>
      </c>
      <c r="T631">
        <v>35.524251999999997</v>
      </c>
      <c r="U631">
        <v>7.4528999999999998E-2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6.8103999999999998E-2</v>
      </c>
      <c r="AD631">
        <v>1.5300000000000001E-4</v>
      </c>
      <c r="AE631" t="s">
        <v>10</v>
      </c>
      <c r="AF631">
        <v>0</v>
      </c>
      <c r="AG631">
        <v>0</v>
      </c>
      <c r="AH631" t="s">
        <v>11</v>
      </c>
      <c r="AI631">
        <v>0.93340999999999996</v>
      </c>
      <c r="AJ631">
        <v>6.0999999999999999E-5</v>
      </c>
      <c r="AK631" t="s">
        <v>12</v>
      </c>
      <c r="AL631">
        <v>0</v>
      </c>
      <c r="AM631">
        <v>0</v>
      </c>
    </row>
    <row r="632" spans="1:39" x14ac:dyDescent="0.25">
      <c r="A632" t="s">
        <v>149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1072.0933789999999</v>
      </c>
      <c r="I632">
        <v>38.895327000000002</v>
      </c>
      <c r="J632" t="s">
        <v>3</v>
      </c>
      <c r="K632">
        <v>1052.0145869999999</v>
      </c>
      <c r="L632">
        <v>36.525343999999997</v>
      </c>
      <c r="M632" t="s">
        <v>4</v>
      </c>
      <c r="N632">
        <v>53.206237999999999</v>
      </c>
      <c r="O632">
        <v>0.74137699999999995</v>
      </c>
      <c r="P632" t="s">
        <v>5</v>
      </c>
      <c r="Q632">
        <v>0</v>
      </c>
      <c r="R632">
        <v>0</v>
      </c>
      <c r="S632" t="s">
        <v>6</v>
      </c>
      <c r="T632">
        <v>39.097380000000001</v>
      </c>
      <c r="U632">
        <v>8.8976E-2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6.6678000000000001E-2</v>
      </c>
      <c r="AD632">
        <v>1.5100000000000001E-4</v>
      </c>
      <c r="AE632" t="s">
        <v>10</v>
      </c>
      <c r="AF632">
        <v>0</v>
      </c>
      <c r="AG632">
        <v>0</v>
      </c>
      <c r="AH632" t="s">
        <v>11</v>
      </c>
      <c r="AI632">
        <v>0.93347599999999997</v>
      </c>
      <c r="AJ632">
        <v>6.0999999999999999E-5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149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1169.556223</v>
      </c>
      <c r="I633">
        <v>40.77187</v>
      </c>
      <c r="J633" t="s">
        <v>3</v>
      </c>
      <c r="K633">
        <v>1147.635303</v>
      </c>
      <c r="L633">
        <v>38.244633999999998</v>
      </c>
      <c r="M633" t="s">
        <v>4</v>
      </c>
      <c r="N633">
        <v>58.042372999999998</v>
      </c>
      <c r="O633">
        <v>0.80294600000000005</v>
      </c>
      <c r="P633" t="s">
        <v>5</v>
      </c>
      <c r="Q633">
        <v>0</v>
      </c>
      <c r="R633">
        <v>0</v>
      </c>
      <c r="S633" t="s">
        <v>6</v>
      </c>
      <c r="T633">
        <v>42.661692000000002</v>
      </c>
      <c r="U633">
        <v>0.120563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6.4863000000000004E-2</v>
      </c>
      <c r="AD633">
        <v>1.4300000000000001E-4</v>
      </c>
      <c r="AE633" t="s">
        <v>10</v>
      </c>
      <c r="AF633">
        <v>0</v>
      </c>
      <c r="AG633">
        <v>0</v>
      </c>
      <c r="AH633" t="s">
        <v>11</v>
      </c>
      <c r="AI633">
        <v>0.93355299999999997</v>
      </c>
      <c r="AJ633">
        <v>6.0999999999999999E-5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149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1266.8635959999999</v>
      </c>
      <c r="I634">
        <v>49.886629999999997</v>
      </c>
      <c r="J634" t="s">
        <v>3</v>
      </c>
      <c r="K634">
        <v>1243.1072409999999</v>
      </c>
      <c r="L634">
        <v>46.996240999999998</v>
      </c>
      <c r="M634" t="s">
        <v>4</v>
      </c>
      <c r="N634">
        <v>62.871167</v>
      </c>
      <c r="O634">
        <v>0.86774600000000002</v>
      </c>
      <c r="P634" t="s">
        <v>5</v>
      </c>
      <c r="Q634">
        <v>0</v>
      </c>
      <c r="R634">
        <v>0</v>
      </c>
      <c r="S634" t="s">
        <v>6</v>
      </c>
      <c r="T634">
        <v>46.232294000000003</v>
      </c>
      <c r="U634">
        <v>0.16616500000000001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6.4506999999999995E-2</v>
      </c>
      <c r="AD634">
        <v>1.36E-4</v>
      </c>
      <c r="AE634" t="s">
        <v>10</v>
      </c>
      <c r="AF634">
        <v>0</v>
      </c>
      <c r="AG634">
        <v>0</v>
      </c>
      <c r="AH634" t="s">
        <v>11</v>
      </c>
      <c r="AI634">
        <v>0.93365600000000004</v>
      </c>
      <c r="AJ634">
        <v>6.0999999999999999E-5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149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1363.933125</v>
      </c>
      <c r="I635">
        <v>50.966211999999999</v>
      </c>
      <c r="J635" t="s">
        <v>3</v>
      </c>
      <c r="K635">
        <v>1338.3501980000001</v>
      </c>
      <c r="L635">
        <v>47.773882</v>
      </c>
      <c r="M635" t="s">
        <v>4</v>
      </c>
      <c r="N635">
        <v>67.685518000000002</v>
      </c>
      <c r="O635">
        <v>0.91602499999999998</v>
      </c>
      <c r="P635" t="s">
        <v>5</v>
      </c>
      <c r="Q635">
        <v>0</v>
      </c>
      <c r="R635">
        <v>0</v>
      </c>
      <c r="S635" t="s">
        <v>6</v>
      </c>
      <c r="T635">
        <v>49.779788000000003</v>
      </c>
      <c r="U635">
        <v>0.157911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6.4147999999999997E-2</v>
      </c>
      <c r="AD635">
        <v>1.2899999999999999E-4</v>
      </c>
      <c r="AE635" t="s">
        <v>10</v>
      </c>
      <c r="AF635">
        <v>0</v>
      </c>
      <c r="AG635">
        <v>0</v>
      </c>
      <c r="AH635" t="s">
        <v>11</v>
      </c>
      <c r="AI635">
        <v>0.93382100000000001</v>
      </c>
      <c r="AJ635">
        <v>5.8E-5</v>
      </c>
      <c r="AK635" t="s">
        <v>12</v>
      </c>
      <c r="AL635">
        <v>0</v>
      </c>
      <c r="AM635">
        <v>0</v>
      </c>
    </row>
    <row r="636" spans="1:39" x14ac:dyDescent="0.25">
      <c r="A636" t="s">
        <v>149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1461.166318</v>
      </c>
      <c r="I636">
        <v>55.521487</v>
      </c>
      <c r="J636" t="s">
        <v>3</v>
      </c>
      <c r="K636">
        <v>1433.7486719999999</v>
      </c>
      <c r="L636">
        <v>51.283107999999999</v>
      </c>
      <c r="M636" t="s">
        <v>4</v>
      </c>
      <c r="N636">
        <v>72.518521000000007</v>
      </c>
      <c r="O636">
        <v>0.98490800000000001</v>
      </c>
      <c r="P636" t="s">
        <v>5</v>
      </c>
      <c r="Q636">
        <v>0</v>
      </c>
      <c r="R636">
        <v>0</v>
      </c>
      <c r="S636" t="s">
        <v>6</v>
      </c>
      <c r="T636">
        <v>53.338748000000002</v>
      </c>
      <c r="U636">
        <v>0.166736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6.3704999999999998E-2</v>
      </c>
      <c r="AD636">
        <v>1.22E-4</v>
      </c>
      <c r="AE636" t="s">
        <v>10</v>
      </c>
      <c r="AF636">
        <v>0</v>
      </c>
      <c r="AG636">
        <v>0</v>
      </c>
      <c r="AH636" t="s">
        <v>11</v>
      </c>
      <c r="AI636">
        <v>0.93439499999999998</v>
      </c>
      <c r="AJ636">
        <v>6.8999999999999997E-5</v>
      </c>
      <c r="AK636" t="s">
        <v>12</v>
      </c>
      <c r="AL636">
        <v>0</v>
      </c>
      <c r="AM636">
        <v>0</v>
      </c>
    </row>
    <row r="637" spans="1:39" x14ac:dyDescent="0.25">
      <c r="A637" t="s">
        <v>149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1558.6214890000001</v>
      </c>
      <c r="I637">
        <v>71.122281999999998</v>
      </c>
      <c r="J637" t="s">
        <v>3</v>
      </c>
      <c r="K637">
        <v>1529.3793290000001</v>
      </c>
      <c r="L637">
        <v>65.145754999999994</v>
      </c>
      <c r="M637" t="s">
        <v>4</v>
      </c>
      <c r="N637">
        <v>77.352082999999993</v>
      </c>
      <c r="O637">
        <v>1.124644</v>
      </c>
      <c r="P637" t="s">
        <v>5</v>
      </c>
      <c r="Q637">
        <v>0</v>
      </c>
      <c r="R637">
        <v>0</v>
      </c>
      <c r="S637" t="s">
        <v>6</v>
      </c>
      <c r="T637">
        <v>56.912337000000001</v>
      </c>
      <c r="U637">
        <v>0.20144599999999999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6.3703999999999997E-2</v>
      </c>
      <c r="AD637">
        <v>1.22E-4</v>
      </c>
      <c r="AE637" t="s">
        <v>10</v>
      </c>
      <c r="AF637">
        <v>0</v>
      </c>
      <c r="AG637">
        <v>0</v>
      </c>
      <c r="AH637" t="s">
        <v>11</v>
      </c>
      <c r="AI637">
        <v>0.93504399999999999</v>
      </c>
      <c r="AJ637">
        <v>7.7999999999999999E-5</v>
      </c>
      <c r="AK637" t="s">
        <v>12</v>
      </c>
      <c r="AL637">
        <v>0</v>
      </c>
      <c r="AM637">
        <v>0</v>
      </c>
    </row>
    <row r="638" spans="1:39" x14ac:dyDescent="0.25">
      <c r="A638" t="s">
        <v>149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1656.0185080000001</v>
      </c>
      <c r="I638">
        <v>74.139957999999993</v>
      </c>
      <c r="J638" t="s">
        <v>3</v>
      </c>
      <c r="K638">
        <v>1624.9504300000001</v>
      </c>
      <c r="L638">
        <v>67.397569000000004</v>
      </c>
      <c r="M638" t="s">
        <v>4</v>
      </c>
      <c r="N638">
        <v>82.202946999999995</v>
      </c>
      <c r="O638">
        <v>1.2348129999999999</v>
      </c>
      <c r="P638" t="s">
        <v>5</v>
      </c>
      <c r="Q638">
        <v>0</v>
      </c>
      <c r="R638">
        <v>0</v>
      </c>
      <c r="S638" t="s">
        <v>6</v>
      </c>
      <c r="T638">
        <v>60.461277000000003</v>
      </c>
      <c r="U638">
        <v>0.21096100000000001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6.2881999999999993E-2</v>
      </c>
      <c r="AD638">
        <v>1.07E-4</v>
      </c>
      <c r="AE638" t="s">
        <v>10</v>
      </c>
      <c r="AF638">
        <v>0</v>
      </c>
      <c r="AG638">
        <v>0</v>
      </c>
      <c r="AH638" t="s">
        <v>11</v>
      </c>
      <c r="AI638">
        <v>0.93547599999999997</v>
      </c>
      <c r="AJ638">
        <v>8.3999999999999995E-5</v>
      </c>
      <c r="AK638" t="s">
        <v>12</v>
      </c>
      <c r="AL638">
        <v>0</v>
      </c>
      <c r="AM638">
        <v>0</v>
      </c>
    </row>
    <row r="639" spans="1:39" x14ac:dyDescent="0.25">
      <c r="A639" t="s">
        <v>149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1753.4459810000001</v>
      </c>
      <c r="I639">
        <v>87.576190999999994</v>
      </c>
      <c r="J639" t="s">
        <v>3</v>
      </c>
      <c r="K639">
        <v>1720.5497800000001</v>
      </c>
      <c r="L639">
        <v>79.367765000000006</v>
      </c>
      <c r="M639" t="s">
        <v>4</v>
      </c>
      <c r="N639">
        <v>87.042389999999997</v>
      </c>
      <c r="O639">
        <v>1.455981</v>
      </c>
      <c r="P639" t="s">
        <v>5</v>
      </c>
      <c r="Q639">
        <v>0</v>
      </c>
      <c r="R639">
        <v>0</v>
      </c>
      <c r="S639" t="s">
        <v>6</v>
      </c>
      <c r="T639">
        <v>64.026476000000002</v>
      </c>
      <c r="U639">
        <v>0.21623800000000001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6.2362000000000001E-2</v>
      </c>
      <c r="AD639">
        <v>1.03E-4</v>
      </c>
      <c r="AE639" t="s">
        <v>10</v>
      </c>
      <c r="AF639">
        <v>0</v>
      </c>
      <c r="AG639">
        <v>0</v>
      </c>
      <c r="AH639" t="s">
        <v>11</v>
      </c>
      <c r="AI639">
        <v>0.93557400000000002</v>
      </c>
      <c r="AJ639">
        <v>8.2999999999999998E-5</v>
      </c>
      <c r="AK639" t="s">
        <v>12</v>
      </c>
      <c r="AL639">
        <v>0</v>
      </c>
      <c r="AM639">
        <v>0</v>
      </c>
    </row>
    <row r="640" spans="1:39" x14ac:dyDescent="0.25">
      <c r="A640" t="s">
        <v>149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1850.6182060000001</v>
      </c>
      <c r="I640">
        <v>97.573186000000007</v>
      </c>
      <c r="J640" t="s">
        <v>3</v>
      </c>
      <c r="K640">
        <v>1815.894231</v>
      </c>
      <c r="L640">
        <v>87.843638999999996</v>
      </c>
      <c r="M640" t="s">
        <v>4</v>
      </c>
      <c r="N640">
        <v>91.885836999999995</v>
      </c>
      <c r="O640">
        <v>1.5747549999999999</v>
      </c>
      <c r="P640" t="s">
        <v>5</v>
      </c>
      <c r="Q640">
        <v>0</v>
      </c>
      <c r="R640">
        <v>0</v>
      </c>
      <c r="S640" t="s">
        <v>6</v>
      </c>
      <c r="T640">
        <v>67.571369000000004</v>
      </c>
      <c r="U640">
        <v>0.23549400000000001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6.1709E-2</v>
      </c>
      <c r="AD640">
        <v>9.5000000000000005E-5</v>
      </c>
      <c r="AE640" t="s">
        <v>10</v>
      </c>
      <c r="AF640">
        <v>0</v>
      </c>
      <c r="AG640">
        <v>0</v>
      </c>
      <c r="AH640" t="s">
        <v>11</v>
      </c>
      <c r="AI640">
        <v>0.935589</v>
      </c>
      <c r="AJ640">
        <v>8.2999999999999998E-5</v>
      </c>
      <c r="AK640" t="s">
        <v>12</v>
      </c>
      <c r="AL640">
        <v>0</v>
      </c>
      <c r="AM640">
        <v>0</v>
      </c>
    </row>
    <row r="641" spans="1:39" x14ac:dyDescent="0.25">
      <c r="A641" t="s">
        <v>149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1948.0377080000001</v>
      </c>
      <c r="I641">
        <v>105.08834</v>
      </c>
      <c r="J641" t="s">
        <v>3</v>
      </c>
      <c r="K641">
        <v>1911.485518</v>
      </c>
      <c r="L641">
        <v>94.168685999999994</v>
      </c>
      <c r="M641" t="s">
        <v>4</v>
      </c>
      <c r="N641">
        <v>96.726039999999998</v>
      </c>
      <c r="O641">
        <v>1.750494</v>
      </c>
      <c r="P641" t="s">
        <v>5</v>
      </c>
      <c r="Q641">
        <v>0</v>
      </c>
      <c r="R641">
        <v>0</v>
      </c>
      <c r="S641" t="s">
        <v>6</v>
      </c>
      <c r="T641">
        <v>71.111455000000007</v>
      </c>
      <c r="U641">
        <v>0.234427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6.1709E-2</v>
      </c>
      <c r="AD641">
        <v>9.5000000000000005E-5</v>
      </c>
      <c r="AE641" t="s">
        <v>10</v>
      </c>
      <c r="AF641">
        <v>0</v>
      </c>
      <c r="AG641">
        <v>0</v>
      </c>
      <c r="AH641" t="s">
        <v>11</v>
      </c>
      <c r="AI641">
        <v>0.93559899999999996</v>
      </c>
      <c r="AJ641">
        <v>8.2999999999999998E-5</v>
      </c>
      <c r="AK641" t="s">
        <v>12</v>
      </c>
      <c r="AL641">
        <v>0</v>
      </c>
      <c r="AM641">
        <v>0</v>
      </c>
    </row>
    <row r="642" spans="1:39" x14ac:dyDescent="0.25">
      <c r="A642" t="s">
        <v>150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101.69768500000001</v>
      </c>
      <c r="I642">
        <v>0.87009099999999995</v>
      </c>
      <c r="J642" t="s">
        <v>3</v>
      </c>
      <c r="K642">
        <v>99.735724000000005</v>
      </c>
      <c r="L642">
        <v>0.82814100000000002</v>
      </c>
      <c r="M642" t="s">
        <v>4</v>
      </c>
      <c r="N642">
        <v>4.8765580000000002</v>
      </c>
      <c r="O642">
        <v>8.4030000000000007E-3</v>
      </c>
      <c r="P642" t="s">
        <v>5</v>
      </c>
      <c r="Q642">
        <v>10.848896999999999</v>
      </c>
      <c r="R642">
        <v>4.0622999999999999E-2</v>
      </c>
      <c r="S642" t="s">
        <v>6</v>
      </c>
      <c r="T642">
        <v>3.704272</v>
      </c>
      <c r="U642">
        <v>3.728E-3</v>
      </c>
      <c r="V642" t="s">
        <v>7</v>
      </c>
      <c r="W642">
        <v>1.760718</v>
      </c>
      <c r="X642">
        <v>1.933E-3</v>
      </c>
      <c r="Y642" t="s">
        <v>8</v>
      </c>
      <c r="Z642">
        <v>4.0657269999999999</v>
      </c>
      <c r="AA642">
        <v>2.7650999999999998E-2</v>
      </c>
      <c r="AB642" t="s">
        <v>9</v>
      </c>
      <c r="AC642">
        <v>83.046916999999993</v>
      </c>
      <c r="AD642">
        <v>0.74613300000000005</v>
      </c>
      <c r="AE642" t="s">
        <v>10</v>
      </c>
      <c r="AF642">
        <v>8.251E-2</v>
      </c>
      <c r="AG642">
        <v>9.5000000000000005E-5</v>
      </c>
      <c r="AH642" t="s">
        <v>11</v>
      </c>
      <c r="AI642">
        <v>0.91487399999999997</v>
      </c>
      <c r="AJ642">
        <v>1.8900000000000001E-4</v>
      </c>
      <c r="AK642" t="s">
        <v>12</v>
      </c>
      <c r="AL642">
        <v>0</v>
      </c>
      <c r="AM642">
        <v>0</v>
      </c>
    </row>
    <row r="643" spans="1:39" x14ac:dyDescent="0.25">
      <c r="A643" t="s">
        <v>150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203.20355699999999</v>
      </c>
      <c r="I643">
        <v>2.8342580000000002</v>
      </c>
      <c r="J643" t="s">
        <v>3</v>
      </c>
      <c r="K643">
        <v>199.34085300000001</v>
      </c>
      <c r="L643">
        <v>2.739633</v>
      </c>
      <c r="M643" t="s">
        <v>4</v>
      </c>
      <c r="N643">
        <v>9.7823499999999992</v>
      </c>
      <c r="O643">
        <v>4.4563999999999999E-2</v>
      </c>
      <c r="P643" t="s">
        <v>5</v>
      </c>
      <c r="Q643">
        <v>21.623149000000002</v>
      </c>
      <c r="R643">
        <v>9.8678000000000002E-2</v>
      </c>
      <c r="S643" t="s">
        <v>6</v>
      </c>
      <c r="T643">
        <v>7.4128780000000001</v>
      </c>
      <c r="U643">
        <v>1.5472E-2</v>
      </c>
      <c r="V643" t="s">
        <v>7</v>
      </c>
      <c r="W643">
        <v>3.540362</v>
      </c>
      <c r="X643">
        <v>2.7541E-2</v>
      </c>
      <c r="Y643" t="s">
        <v>8</v>
      </c>
      <c r="Z643">
        <v>8.0388990000000007</v>
      </c>
      <c r="AA643">
        <v>4.9625000000000002E-2</v>
      </c>
      <c r="AB643" t="s">
        <v>9</v>
      </c>
      <c r="AC643">
        <v>166.02118200000001</v>
      </c>
      <c r="AD643">
        <v>2.44455</v>
      </c>
      <c r="AE643" t="s">
        <v>10</v>
      </c>
      <c r="AF643">
        <v>7.8938999999999995E-2</v>
      </c>
      <c r="AG643">
        <v>9.6000000000000002E-5</v>
      </c>
      <c r="AH643" t="s">
        <v>11</v>
      </c>
      <c r="AI643">
        <v>0.921435</v>
      </c>
      <c r="AJ643">
        <v>1.5300000000000001E-4</v>
      </c>
      <c r="AK643" t="s">
        <v>12</v>
      </c>
      <c r="AL643">
        <v>0</v>
      </c>
      <c r="AM643">
        <v>0</v>
      </c>
    </row>
    <row r="644" spans="1:39" x14ac:dyDescent="0.25">
      <c r="A644" t="s">
        <v>150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304.98566799999998</v>
      </c>
      <c r="I644">
        <v>4.5665589999999998</v>
      </c>
      <c r="J644" t="s">
        <v>3</v>
      </c>
      <c r="K644">
        <v>299.18606599999998</v>
      </c>
      <c r="L644">
        <v>4.5090149999999998</v>
      </c>
      <c r="M644" t="s">
        <v>4</v>
      </c>
      <c r="N644">
        <v>14.665865999999999</v>
      </c>
      <c r="O644">
        <v>6.6155000000000005E-2</v>
      </c>
      <c r="P644" t="s">
        <v>5</v>
      </c>
      <c r="Q644">
        <v>32.400382999999998</v>
      </c>
      <c r="R644">
        <v>0.130444</v>
      </c>
      <c r="S644" t="s">
        <v>6</v>
      </c>
      <c r="T644">
        <v>11.118002000000001</v>
      </c>
      <c r="U644">
        <v>2.5739999999999999E-2</v>
      </c>
      <c r="V644" t="s">
        <v>7</v>
      </c>
      <c r="W644">
        <v>5.3013009999999996</v>
      </c>
      <c r="X644">
        <v>3.1655999999999997E-2</v>
      </c>
      <c r="Y644" t="s">
        <v>8</v>
      </c>
      <c r="Z644">
        <v>12.035048</v>
      </c>
      <c r="AA644">
        <v>0.10005600000000001</v>
      </c>
      <c r="AB644" t="s">
        <v>9</v>
      </c>
      <c r="AC644">
        <v>249.24764500000001</v>
      </c>
      <c r="AD644">
        <v>3.8908119999999999</v>
      </c>
      <c r="AE644" t="s">
        <v>10</v>
      </c>
      <c r="AF644">
        <v>7.8566999999999998E-2</v>
      </c>
      <c r="AG644">
        <v>9.1000000000000003E-5</v>
      </c>
      <c r="AH644" t="s">
        <v>11</v>
      </c>
      <c r="AI644">
        <v>0.92266099999999995</v>
      </c>
      <c r="AJ644">
        <v>1.34E-4</v>
      </c>
      <c r="AK644" t="s">
        <v>12</v>
      </c>
      <c r="AL644">
        <v>0</v>
      </c>
      <c r="AM644">
        <v>0</v>
      </c>
    </row>
    <row r="645" spans="1:39" x14ac:dyDescent="0.25">
      <c r="A645" t="s">
        <v>150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406.65642400000002</v>
      </c>
      <c r="I645">
        <v>7.3116750000000001</v>
      </c>
      <c r="J645" t="s">
        <v>3</v>
      </c>
      <c r="K645">
        <v>398.92786699999999</v>
      </c>
      <c r="L645">
        <v>7.3026799999999996</v>
      </c>
      <c r="M645" t="s">
        <v>4</v>
      </c>
      <c r="N645">
        <v>19.559605000000001</v>
      </c>
      <c r="O645">
        <v>9.8518999999999995E-2</v>
      </c>
      <c r="P645" t="s">
        <v>5</v>
      </c>
      <c r="Q645">
        <v>43.159596000000001</v>
      </c>
      <c r="R645">
        <v>0.199458</v>
      </c>
      <c r="S645" t="s">
        <v>6</v>
      </c>
      <c r="T645">
        <v>14.830463</v>
      </c>
      <c r="U645">
        <v>3.0159999999999999E-2</v>
      </c>
      <c r="V645" t="s">
        <v>7</v>
      </c>
      <c r="W645">
        <v>7.0562899999999997</v>
      </c>
      <c r="X645">
        <v>3.3742000000000001E-2</v>
      </c>
      <c r="Y645" t="s">
        <v>8</v>
      </c>
      <c r="Z645">
        <v>16.008134999999999</v>
      </c>
      <c r="AA645">
        <v>0.139401</v>
      </c>
      <c r="AB645" t="s">
        <v>9</v>
      </c>
      <c r="AC645">
        <v>332.39907299999999</v>
      </c>
      <c r="AD645">
        <v>6.2030779999999996</v>
      </c>
      <c r="AE645" t="s">
        <v>10</v>
      </c>
      <c r="AF645">
        <v>7.8034999999999993E-2</v>
      </c>
      <c r="AG645">
        <v>9.6000000000000002E-5</v>
      </c>
      <c r="AH645" t="s">
        <v>11</v>
      </c>
      <c r="AI645">
        <v>0.92579900000000004</v>
      </c>
      <c r="AJ645">
        <v>8.5000000000000006E-5</v>
      </c>
      <c r="AK645" t="s">
        <v>12</v>
      </c>
      <c r="AL645">
        <v>0</v>
      </c>
      <c r="AM645">
        <v>0</v>
      </c>
    </row>
    <row r="646" spans="1:39" x14ac:dyDescent="0.25">
      <c r="A646" t="s">
        <v>150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508.41374300000001</v>
      </c>
      <c r="I646">
        <v>11.682662000000001</v>
      </c>
      <c r="J646" t="s">
        <v>3</v>
      </c>
      <c r="K646">
        <v>498.748853</v>
      </c>
      <c r="L646">
        <v>11.674972</v>
      </c>
      <c r="M646" t="s">
        <v>4</v>
      </c>
      <c r="N646">
        <v>24.464475</v>
      </c>
      <c r="O646">
        <v>0.14924899999999999</v>
      </c>
      <c r="P646" t="s">
        <v>5</v>
      </c>
      <c r="Q646">
        <v>53.965336000000001</v>
      </c>
      <c r="R646">
        <v>0.27960200000000002</v>
      </c>
      <c r="S646" t="s">
        <v>6</v>
      </c>
      <c r="T646">
        <v>18.537676999999999</v>
      </c>
      <c r="U646">
        <v>6.4771999999999996E-2</v>
      </c>
      <c r="V646" t="s">
        <v>7</v>
      </c>
      <c r="W646">
        <v>8.8549969999999991</v>
      </c>
      <c r="X646">
        <v>6.4711000000000005E-2</v>
      </c>
      <c r="Y646" t="s">
        <v>8</v>
      </c>
      <c r="Z646">
        <v>19.988204</v>
      </c>
      <c r="AA646">
        <v>0.15439600000000001</v>
      </c>
      <c r="AB646" t="s">
        <v>9</v>
      </c>
      <c r="AC646">
        <v>415.57299599999999</v>
      </c>
      <c r="AD646">
        <v>9.5492670000000004</v>
      </c>
      <c r="AE646" t="s">
        <v>10</v>
      </c>
      <c r="AF646">
        <v>7.5884999999999994E-2</v>
      </c>
      <c r="AG646">
        <v>1.2E-4</v>
      </c>
      <c r="AH646" t="s">
        <v>11</v>
      </c>
      <c r="AI646">
        <v>0.92781899999999995</v>
      </c>
      <c r="AJ646">
        <v>5.1E-5</v>
      </c>
      <c r="AK646" t="s">
        <v>12</v>
      </c>
      <c r="AL646">
        <v>0</v>
      </c>
      <c r="AM646">
        <v>0</v>
      </c>
    </row>
    <row r="647" spans="1:39" x14ac:dyDescent="0.25">
      <c r="A647" t="s">
        <v>150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609.86669800000004</v>
      </c>
      <c r="I647">
        <v>14.928926000000001</v>
      </c>
      <c r="J647" t="s">
        <v>3</v>
      </c>
      <c r="K647">
        <v>598.29547400000001</v>
      </c>
      <c r="L647">
        <v>14.825123</v>
      </c>
      <c r="M647" t="s">
        <v>4</v>
      </c>
      <c r="N647">
        <v>29.345571</v>
      </c>
      <c r="O647">
        <v>0.20061899999999999</v>
      </c>
      <c r="P647" t="s">
        <v>5</v>
      </c>
      <c r="Q647">
        <v>64.735292000000001</v>
      </c>
      <c r="R647">
        <v>0.32063900000000001</v>
      </c>
      <c r="S647" t="s">
        <v>6</v>
      </c>
      <c r="T647">
        <v>22.248194999999999</v>
      </c>
      <c r="U647">
        <v>7.5183E-2</v>
      </c>
      <c r="V647" t="s">
        <v>7</v>
      </c>
      <c r="W647">
        <v>10.623168</v>
      </c>
      <c r="X647">
        <v>6.7296999999999996E-2</v>
      </c>
      <c r="Y647" t="s">
        <v>8</v>
      </c>
      <c r="Z647">
        <v>23.956817999999998</v>
      </c>
      <c r="AA647">
        <v>0.19687299999999999</v>
      </c>
      <c r="AB647" t="s">
        <v>9</v>
      </c>
      <c r="AC647">
        <v>498.53243199999997</v>
      </c>
      <c r="AD647">
        <v>11.744911999999999</v>
      </c>
      <c r="AE647" t="s">
        <v>10</v>
      </c>
      <c r="AF647">
        <v>7.4546000000000001E-2</v>
      </c>
      <c r="AG647">
        <v>1.2999999999999999E-4</v>
      </c>
      <c r="AH647" t="s">
        <v>11</v>
      </c>
      <c r="AI647">
        <v>0.92975200000000002</v>
      </c>
      <c r="AJ647">
        <v>4.0000000000000003E-5</v>
      </c>
      <c r="AK647" t="s">
        <v>12</v>
      </c>
      <c r="AL647">
        <v>0</v>
      </c>
      <c r="AM647">
        <v>0</v>
      </c>
    </row>
    <row r="648" spans="1:39" x14ac:dyDescent="0.25">
      <c r="A648" t="s">
        <v>150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711.61700599999995</v>
      </c>
      <c r="I648">
        <v>19.009672999999999</v>
      </c>
      <c r="J648" t="s">
        <v>3</v>
      </c>
      <c r="K648">
        <v>698.10678800000005</v>
      </c>
      <c r="L648">
        <v>18.778931</v>
      </c>
      <c r="M648" t="s">
        <v>4</v>
      </c>
      <c r="N648">
        <v>34.241489999999999</v>
      </c>
      <c r="O648">
        <v>0.24204700000000001</v>
      </c>
      <c r="P648" t="s">
        <v>5</v>
      </c>
      <c r="Q648">
        <v>75.523353999999998</v>
      </c>
      <c r="R648">
        <v>0.49389100000000002</v>
      </c>
      <c r="S648" t="s">
        <v>6</v>
      </c>
      <c r="T648">
        <v>25.948782999999999</v>
      </c>
      <c r="U648">
        <v>8.9838000000000001E-2</v>
      </c>
      <c r="V648" t="s">
        <v>7</v>
      </c>
      <c r="W648">
        <v>12.388902</v>
      </c>
      <c r="X648">
        <v>7.3487999999999998E-2</v>
      </c>
      <c r="Y648" t="s">
        <v>8</v>
      </c>
      <c r="Z648">
        <v>27.947061999999999</v>
      </c>
      <c r="AA648">
        <v>0.27295599999999998</v>
      </c>
      <c r="AB648" t="s">
        <v>9</v>
      </c>
      <c r="AC648">
        <v>581.72309800000005</v>
      </c>
      <c r="AD648">
        <v>13.976035</v>
      </c>
      <c r="AE648" t="s">
        <v>10</v>
      </c>
      <c r="AF648">
        <v>7.3384000000000005E-2</v>
      </c>
      <c r="AG648">
        <v>1.4200000000000001E-4</v>
      </c>
      <c r="AH648" t="s">
        <v>11</v>
      </c>
      <c r="AI648">
        <v>0.93019200000000002</v>
      </c>
      <c r="AJ648">
        <v>2.5999999999999998E-5</v>
      </c>
      <c r="AK648" t="s">
        <v>12</v>
      </c>
      <c r="AL648">
        <v>0</v>
      </c>
      <c r="AM648">
        <v>0</v>
      </c>
    </row>
    <row r="649" spans="1:39" x14ac:dyDescent="0.25">
      <c r="A649" t="s">
        <v>150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813.15882199999999</v>
      </c>
      <c r="I649">
        <v>25.508596000000001</v>
      </c>
      <c r="J649" t="s">
        <v>3</v>
      </c>
      <c r="K649">
        <v>797.72735</v>
      </c>
      <c r="L649">
        <v>24.959630000000001</v>
      </c>
      <c r="M649" t="s">
        <v>4</v>
      </c>
      <c r="N649">
        <v>39.148259000000003</v>
      </c>
      <c r="O649">
        <v>0.29249999999999998</v>
      </c>
      <c r="P649" t="s">
        <v>5</v>
      </c>
      <c r="Q649">
        <v>86.276724999999999</v>
      </c>
      <c r="R649">
        <v>0.65521300000000005</v>
      </c>
      <c r="S649" t="s">
        <v>6</v>
      </c>
      <c r="T649">
        <v>29.657115000000001</v>
      </c>
      <c r="U649">
        <v>0.105615</v>
      </c>
      <c r="V649" t="s">
        <v>7</v>
      </c>
      <c r="W649">
        <v>14.153358000000001</v>
      </c>
      <c r="X649">
        <v>7.8143000000000004E-2</v>
      </c>
      <c r="Y649" t="s">
        <v>8</v>
      </c>
      <c r="Z649">
        <v>31.913601</v>
      </c>
      <c r="AA649">
        <v>0.34879500000000002</v>
      </c>
      <c r="AB649" t="s">
        <v>9</v>
      </c>
      <c r="AC649">
        <v>664.74848299999996</v>
      </c>
      <c r="AD649">
        <v>17.956816</v>
      </c>
      <c r="AE649" t="s">
        <v>10</v>
      </c>
      <c r="AF649">
        <v>7.2293999999999997E-2</v>
      </c>
      <c r="AG649">
        <v>1.4899999999999999E-4</v>
      </c>
      <c r="AH649" t="s">
        <v>11</v>
      </c>
      <c r="AI649">
        <v>0.93057699999999999</v>
      </c>
      <c r="AJ649">
        <v>1.9000000000000001E-5</v>
      </c>
      <c r="AK649" t="s">
        <v>12</v>
      </c>
      <c r="AL649">
        <v>0</v>
      </c>
      <c r="AM649">
        <v>0</v>
      </c>
    </row>
    <row r="650" spans="1:39" x14ac:dyDescent="0.25">
      <c r="A650" t="s">
        <v>150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914.83364600000004</v>
      </c>
      <c r="I650">
        <v>32.432828000000001</v>
      </c>
      <c r="J650" t="s">
        <v>3</v>
      </c>
      <c r="K650">
        <v>897.46691299999998</v>
      </c>
      <c r="L650">
        <v>31.539553000000002</v>
      </c>
      <c r="M650" t="s">
        <v>4</v>
      </c>
      <c r="N650">
        <v>44.029214000000003</v>
      </c>
      <c r="O650">
        <v>0.34053800000000001</v>
      </c>
      <c r="P650" t="s">
        <v>5</v>
      </c>
      <c r="Q650">
        <v>97.035113999999993</v>
      </c>
      <c r="R650">
        <v>0.81066099999999996</v>
      </c>
      <c r="S650" t="s">
        <v>6</v>
      </c>
      <c r="T650">
        <v>33.359861000000002</v>
      </c>
      <c r="U650">
        <v>0.116156</v>
      </c>
      <c r="V650" t="s">
        <v>7</v>
      </c>
      <c r="W650">
        <v>15.93126</v>
      </c>
      <c r="X650">
        <v>9.2787999999999995E-2</v>
      </c>
      <c r="Y650" t="s">
        <v>8</v>
      </c>
      <c r="Z650">
        <v>35.880687000000002</v>
      </c>
      <c r="AA650">
        <v>0.39464100000000002</v>
      </c>
      <c r="AB650" t="s">
        <v>9</v>
      </c>
      <c r="AC650">
        <v>747.89669300000003</v>
      </c>
      <c r="AD650">
        <v>22.599703999999999</v>
      </c>
      <c r="AE650" t="s">
        <v>10</v>
      </c>
      <c r="AF650">
        <v>7.0622000000000004E-2</v>
      </c>
      <c r="AG650">
        <v>1.55E-4</v>
      </c>
      <c r="AH650" t="s">
        <v>11</v>
      </c>
      <c r="AI650">
        <v>0.93116399999999999</v>
      </c>
      <c r="AJ650">
        <v>2.5999999999999998E-5</v>
      </c>
      <c r="AK650" t="s">
        <v>12</v>
      </c>
      <c r="AL650">
        <v>0</v>
      </c>
      <c r="AM650">
        <v>0</v>
      </c>
    </row>
    <row r="651" spans="1:39" x14ac:dyDescent="0.25">
      <c r="A651" t="s">
        <v>150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1016.509552</v>
      </c>
      <c r="I651">
        <v>34.674821000000001</v>
      </c>
      <c r="J651" t="s">
        <v>3</v>
      </c>
      <c r="K651">
        <v>997.20144500000004</v>
      </c>
      <c r="L651">
        <v>33.929495000000003</v>
      </c>
      <c r="M651" t="s">
        <v>4</v>
      </c>
      <c r="N651">
        <v>48.935439000000002</v>
      </c>
      <c r="O651">
        <v>0.43965300000000002</v>
      </c>
      <c r="P651" t="s">
        <v>5</v>
      </c>
      <c r="Q651">
        <v>107.802527</v>
      </c>
      <c r="R651">
        <v>0.92507700000000004</v>
      </c>
      <c r="S651" t="s">
        <v>6</v>
      </c>
      <c r="T651">
        <v>37.062361000000003</v>
      </c>
      <c r="U651">
        <v>0.12887299999999999</v>
      </c>
      <c r="V651" t="s">
        <v>7</v>
      </c>
      <c r="W651">
        <v>17.693234</v>
      </c>
      <c r="X651">
        <v>9.9287E-2</v>
      </c>
      <c r="Y651" t="s">
        <v>8</v>
      </c>
      <c r="Z651">
        <v>39.873528</v>
      </c>
      <c r="AA651">
        <v>0.46895300000000001</v>
      </c>
      <c r="AB651" t="s">
        <v>9</v>
      </c>
      <c r="AC651">
        <v>831.02868799999999</v>
      </c>
      <c r="AD651">
        <v>24.125453</v>
      </c>
      <c r="AE651" t="s">
        <v>10</v>
      </c>
      <c r="AF651">
        <v>7.0311999999999999E-2</v>
      </c>
      <c r="AG651">
        <v>1.5799999999999999E-4</v>
      </c>
      <c r="AH651" t="s">
        <v>11</v>
      </c>
      <c r="AI651">
        <v>0.93171899999999996</v>
      </c>
      <c r="AJ651">
        <v>2.0000000000000002E-5</v>
      </c>
      <c r="AK651" t="s">
        <v>12</v>
      </c>
      <c r="AL651">
        <v>0</v>
      </c>
      <c r="AM651">
        <v>0</v>
      </c>
    </row>
    <row r="652" spans="1:39" x14ac:dyDescent="0.25">
      <c r="A652" t="s">
        <v>150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1118.201628</v>
      </c>
      <c r="I652">
        <v>42.399436999999999</v>
      </c>
      <c r="J652" t="s">
        <v>3</v>
      </c>
      <c r="K652">
        <v>1096.9696120000001</v>
      </c>
      <c r="L652">
        <v>41.660671999999998</v>
      </c>
      <c r="M652" t="s">
        <v>4</v>
      </c>
      <c r="N652">
        <v>53.803398999999999</v>
      </c>
      <c r="O652">
        <v>0.51696200000000003</v>
      </c>
      <c r="P652" t="s">
        <v>5</v>
      </c>
      <c r="Q652">
        <v>118.57088400000001</v>
      </c>
      <c r="R652">
        <v>1.0331600000000001</v>
      </c>
      <c r="S652" t="s">
        <v>6</v>
      </c>
      <c r="T652">
        <v>40.797280000000001</v>
      </c>
      <c r="U652">
        <v>0.16501199999999999</v>
      </c>
      <c r="V652" t="s">
        <v>7</v>
      </c>
      <c r="W652">
        <v>19.44295</v>
      </c>
      <c r="X652">
        <v>0.10255400000000001</v>
      </c>
      <c r="Y652" t="s">
        <v>8</v>
      </c>
      <c r="Z652">
        <v>43.850352999999998</v>
      </c>
      <c r="AA652">
        <v>0.49374499999999999</v>
      </c>
      <c r="AB652" t="s">
        <v>9</v>
      </c>
      <c r="AC652">
        <v>914.22384399999999</v>
      </c>
      <c r="AD652">
        <v>30.131143999999999</v>
      </c>
      <c r="AE652" t="s">
        <v>10</v>
      </c>
      <c r="AF652">
        <v>7.0178000000000004E-2</v>
      </c>
      <c r="AG652">
        <v>1.6100000000000001E-4</v>
      </c>
      <c r="AH652" t="s">
        <v>11</v>
      </c>
      <c r="AI652">
        <v>0.93191599999999997</v>
      </c>
      <c r="AJ652">
        <v>1.9000000000000001E-5</v>
      </c>
      <c r="AK652" t="s">
        <v>12</v>
      </c>
      <c r="AL652">
        <v>0</v>
      </c>
      <c r="AM652">
        <v>0</v>
      </c>
    </row>
    <row r="653" spans="1:39" x14ac:dyDescent="0.25">
      <c r="A653" t="s">
        <v>150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1219.70252</v>
      </c>
      <c r="I653">
        <v>50.698663000000003</v>
      </c>
      <c r="J653" t="s">
        <v>3</v>
      </c>
      <c r="K653">
        <v>1196.5432860000001</v>
      </c>
      <c r="L653">
        <v>49.911087999999999</v>
      </c>
      <c r="M653" t="s">
        <v>4</v>
      </c>
      <c r="N653">
        <v>58.714697999999999</v>
      </c>
      <c r="O653">
        <v>0.57699100000000003</v>
      </c>
      <c r="P653" t="s">
        <v>5</v>
      </c>
      <c r="Q653">
        <v>129.34003899999999</v>
      </c>
      <c r="R653">
        <v>1.148523</v>
      </c>
      <c r="S653" t="s">
        <v>6</v>
      </c>
      <c r="T653">
        <v>44.497137000000002</v>
      </c>
      <c r="U653">
        <v>0.176069</v>
      </c>
      <c r="V653" t="s">
        <v>7</v>
      </c>
      <c r="W653">
        <v>21.2011</v>
      </c>
      <c r="X653">
        <v>0.105562</v>
      </c>
      <c r="Y653" t="s">
        <v>8</v>
      </c>
      <c r="Z653">
        <v>47.853268999999997</v>
      </c>
      <c r="AA653">
        <v>0.572384</v>
      </c>
      <c r="AB653" t="s">
        <v>9</v>
      </c>
      <c r="AC653">
        <v>997.18003899999997</v>
      </c>
      <c r="AD653">
        <v>36.199579999999997</v>
      </c>
      <c r="AE653" t="s">
        <v>10</v>
      </c>
      <c r="AF653">
        <v>6.8606E-2</v>
      </c>
      <c r="AG653">
        <v>1.6000000000000001E-4</v>
      </c>
      <c r="AH653" t="s">
        <v>11</v>
      </c>
      <c r="AI653">
        <v>0.93210300000000001</v>
      </c>
      <c r="AJ653">
        <v>1.8E-5</v>
      </c>
      <c r="AK653" t="s">
        <v>12</v>
      </c>
      <c r="AL653">
        <v>0</v>
      </c>
      <c r="AM653">
        <v>0</v>
      </c>
    </row>
    <row r="654" spans="1:39" x14ac:dyDescent="0.25">
      <c r="A654" t="s">
        <v>150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1321.4958959999999</v>
      </c>
      <c r="I654">
        <v>57.366458999999999</v>
      </c>
      <c r="J654" t="s">
        <v>3</v>
      </c>
      <c r="K654">
        <v>1296.373206</v>
      </c>
      <c r="L654">
        <v>56.338003999999998</v>
      </c>
      <c r="M654" t="s">
        <v>4</v>
      </c>
      <c r="N654">
        <v>63.638074000000003</v>
      </c>
      <c r="O654">
        <v>0.73139799999999999</v>
      </c>
      <c r="P654" t="s">
        <v>5</v>
      </c>
      <c r="Q654">
        <v>140.12187</v>
      </c>
      <c r="R654">
        <v>1.397662</v>
      </c>
      <c r="S654" t="s">
        <v>6</v>
      </c>
      <c r="T654">
        <v>48.199809999999999</v>
      </c>
      <c r="U654">
        <v>0.19685900000000001</v>
      </c>
      <c r="V654" t="s">
        <v>7</v>
      </c>
      <c r="W654">
        <v>22.988703000000001</v>
      </c>
      <c r="X654">
        <v>0.144931</v>
      </c>
      <c r="Y654" t="s">
        <v>8</v>
      </c>
      <c r="Z654">
        <v>51.864576999999997</v>
      </c>
      <c r="AA654">
        <v>0.66539000000000004</v>
      </c>
      <c r="AB654" t="s">
        <v>9</v>
      </c>
      <c r="AC654">
        <v>1080.345916</v>
      </c>
      <c r="AD654">
        <v>39.846694999999997</v>
      </c>
      <c r="AE654" t="s">
        <v>10</v>
      </c>
      <c r="AF654">
        <v>6.7427000000000001E-2</v>
      </c>
      <c r="AG654">
        <v>1.5799999999999999E-4</v>
      </c>
      <c r="AH654" t="s">
        <v>11</v>
      </c>
      <c r="AI654">
        <v>0.93219099999999999</v>
      </c>
      <c r="AJ654">
        <v>1.8E-5</v>
      </c>
      <c r="AK654" t="s">
        <v>12</v>
      </c>
      <c r="AL654">
        <v>0</v>
      </c>
      <c r="AM654">
        <v>0</v>
      </c>
    </row>
    <row r="655" spans="1:39" x14ac:dyDescent="0.25">
      <c r="A655" t="s">
        <v>150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1423.186238</v>
      </c>
      <c r="I655">
        <v>65.777434</v>
      </c>
      <c r="J655" t="s">
        <v>3</v>
      </c>
      <c r="K655">
        <v>1396.131179</v>
      </c>
      <c r="L655">
        <v>64.708772999999994</v>
      </c>
      <c r="M655" t="s">
        <v>4</v>
      </c>
      <c r="N655">
        <v>68.541707000000002</v>
      </c>
      <c r="O655">
        <v>0.80328999999999995</v>
      </c>
      <c r="P655" t="s">
        <v>5</v>
      </c>
      <c r="Q655">
        <v>150.83669399999999</v>
      </c>
      <c r="R655">
        <v>1.518289</v>
      </c>
      <c r="S655" t="s">
        <v>6</v>
      </c>
      <c r="T655">
        <v>51.911794</v>
      </c>
      <c r="U655">
        <v>0.203454</v>
      </c>
      <c r="V655" t="s">
        <v>7</v>
      </c>
      <c r="W655">
        <v>24.739162</v>
      </c>
      <c r="X655">
        <v>0.148284</v>
      </c>
      <c r="Y655" t="s">
        <v>8</v>
      </c>
      <c r="Z655">
        <v>55.846243000000001</v>
      </c>
      <c r="AA655">
        <v>0.74662899999999999</v>
      </c>
      <c r="AB655" t="s">
        <v>9</v>
      </c>
      <c r="AC655">
        <v>1163.52052</v>
      </c>
      <c r="AD655">
        <v>46.413620999999999</v>
      </c>
      <c r="AE655" t="s">
        <v>10</v>
      </c>
      <c r="AF655">
        <v>6.6822999999999994E-2</v>
      </c>
      <c r="AG655">
        <v>1.56E-4</v>
      </c>
      <c r="AH655" t="s">
        <v>11</v>
      </c>
      <c r="AI655">
        <v>0.93223199999999995</v>
      </c>
      <c r="AJ655">
        <v>1.8E-5</v>
      </c>
      <c r="AK655" t="s">
        <v>12</v>
      </c>
      <c r="AL655">
        <v>0</v>
      </c>
      <c r="AM655">
        <v>0</v>
      </c>
    </row>
    <row r="656" spans="1:39" x14ac:dyDescent="0.25">
      <c r="A656" t="s">
        <v>150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1524.980937</v>
      </c>
      <c r="I656">
        <v>81.387248</v>
      </c>
      <c r="J656" t="s">
        <v>3</v>
      </c>
      <c r="K656">
        <v>1495.9966629999999</v>
      </c>
      <c r="L656">
        <v>79.831326000000004</v>
      </c>
      <c r="M656" t="s">
        <v>4</v>
      </c>
      <c r="N656">
        <v>73.452265999999995</v>
      </c>
      <c r="O656">
        <v>0.96367199999999997</v>
      </c>
      <c r="P656" t="s">
        <v>5</v>
      </c>
      <c r="Q656">
        <v>161.54698999999999</v>
      </c>
      <c r="R656">
        <v>1.6831160000000001</v>
      </c>
      <c r="S656" t="s">
        <v>6</v>
      </c>
      <c r="T656">
        <v>55.611683999999997</v>
      </c>
      <c r="U656">
        <v>0.21467800000000001</v>
      </c>
      <c r="V656" t="s">
        <v>7</v>
      </c>
      <c r="W656">
        <v>26.503094999999998</v>
      </c>
      <c r="X656">
        <v>0.147309</v>
      </c>
      <c r="Y656" t="s">
        <v>8</v>
      </c>
      <c r="Z656">
        <v>59.821314999999998</v>
      </c>
      <c r="AA656">
        <v>0.84620799999999996</v>
      </c>
      <c r="AB656" t="s">
        <v>9</v>
      </c>
      <c r="AC656">
        <v>1246.811782</v>
      </c>
      <c r="AD656">
        <v>57.636898000000002</v>
      </c>
      <c r="AE656" t="s">
        <v>10</v>
      </c>
      <c r="AF656">
        <v>6.5083000000000002E-2</v>
      </c>
      <c r="AG656">
        <v>1.5200000000000001E-4</v>
      </c>
      <c r="AH656" t="s">
        <v>11</v>
      </c>
      <c r="AI656">
        <v>0.93230199999999996</v>
      </c>
      <c r="AJ656">
        <v>1.7E-5</v>
      </c>
      <c r="AK656" t="s">
        <v>12</v>
      </c>
      <c r="AL656">
        <v>0</v>
      </c>
      <c r="AM656">
        <v>0</v>
      </c>
    </row>
    <row r="657" spans="1:39" x14ac:dyDescent="0.25">
      <c r="A657" t="s">
        <v>150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1626.6299509999999</v>
      </c>
      <c r="I657">
        <v>89.920258000000004</v>
      </c>
      <c r="J657" t="s">
        <v>3</v>
      </c>
      <c r="K657">
        <v>1595.699985</v>
      </c>
      <c r="L657">
        <v>87.243836999999999</v>
      </c>
      <c r="M657" t="s">
        <v>4</v>
      </c>
      <c r="N657">
        <v>78.357448000000005</v>
      </c>
      <c r="O657">
        <v>1.1290480000000001</v>
      </c>
      <c r="P657" t="s">
        <v>5</v>
      </c>
      <c r="Q657">
        <v>172.28373300000001</v>
      </c>
      <c r="R657">
        <v>1.888757</v>
      </c>
      <c r="S657" t="s">
        <v>6</v>
      </c>
      <c r="T657">
        <v>59.312441</v>
      </c>
      <c r="U657">
        <v>0.236482</v>
      </c>
      <c r="V657" t="s">
        <v>7</v>
      </c>
      <c r="W657">
        <v>28.287806</v>
      </c>
      <c r="X657">
        <v>0.15897</v>
      </c>
      <c r="Y657" t="s">
        <v>8</v>
      </c>
      <c r="Z657">
        <v>63.793298999999998</v>
      </c>
      <c r="AA657">
        <v>0.96864600000000001</v>
      </c>
      <c r="AB657" t="s">
        <v>9</v>
      </c>
      <c r="AC657">
        <v>1329.9135060000001</v>
      </c>
      <c r="AD657">
        <v>62.780247000000003</v>
      </c>
      <c r="AE657" t="s">
        <v>10</v>
      </c>
      <c r="AF657">
        <v>6.4532999999999993E-2</v>
      </c>
      <c r="AG657">
        <v>1.47E-4</v>
      </c>
      <c r="AH657" t="s">
        <v>11</v>
      </c>
      <c r="AI657">
        <v>0.932342</v>
      </c>
      <c r="AJ657">
        <v>1.7E-5</v>
      </c>
      <c r="AK657" t="s">
        <v>12</v>
      </c>
      <c r="AL657">
        <v>0</v>
      </c>
      <c r="AM657">
        <v>0</v>
      </c>
    </row>
    <row r="658" spans="1:39" x14ac:dyDescent="0.25">
      <c r="A658" t="s">
        <v>150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1728.2492070000001</v>
      </c>
      <c r="I658">
        <v>103.12274499999999</v>
      </c>
      <c r="J658" t="s">
        <v>3</v>
      </c>
      <c r="K658">
        <v>1695.381089</v>
      </c>
      <c r="L658">
        <v>100.01928700000001</v>
      </c>
      <c r="M658" t="s">
        <v>4</v>
      </c>
      <c r="N658">
        <v>83.229546999999997</v>
      </c>
      <c r="O658">
        <v>1.2892539999999999</v>
      </c>
      <c r="P658" t="s">
        <v>5</v>
      </c>
      <c r="Q658">
        <v>182.99408199999999</v>
      </c>
      <c r="R658">
        <v>2.2258450000000001</v>
      </c>
      <c r="S658" t="s">
        <v>6</v>
      </c>
      <c r="T658">
        <v>63.029640999999998</v>
      </c>
      <c r="U658">
        <v>0.29126099999999999</v>
      </c>
      <c r="V658" t="s">
        <v>7</v>
      </c>
      <c r="W658">
        <v>30.043582000000001</v>
      </c>
      <c r="X658">
        <v>0.164349</v>
      </c>
      <c r="Y658" t="s">
        <v>8</v>
      </c>
      <c r="Z658">
        <v>67.729553999999993</v>
      </c>
      <c r="AA658">
        <v>1.06189</v>
      </c>
      <c r="AB658" t="s">
        <v>9</v>
      </c>
      <c r="AC658">
        <v>1413.0615379999999</v>
      </c>
      <c r="AD658">
        <v>71.872332999999998</v>
      </c>
      <c r="AE658" t="s">
        <v>10</v>
      </c>
      <c r="AF658">
        <v>6.4459000000000002E-2</v>
      </c>
      <c r="AG658">
        <v>1.4799999999999999E-4</v>
      </c>
      <c r="AH658" t="s">
        <v>11</v>
      </c>
      <c r="AI658">
        <v>0.93284100000000003</v>
      </c>
      <c r="AJ658">
        <v>2.1999999999999999E-5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150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1829.686997</v>
      </c>
      <c r="I659">
        <v>114.713149</v>
      </c>
      <c r="J659" t="s">
        <v>3</v>
      </c>
      <c r="K659">
        <v>1794.9066989999999</v>
      </c>
      <c r="L659">
        <v>111.090232</v>
      </c>
      <c r="M659" t="s">
        <v>4</v>
      </c>
      <c r="N659">
        <v>88.110371000000001</v>
      </c>
      <c r="O659">
        <v>1.409875</v>
      </c>
      <c r="P659" t="s">
        <v>5</v>
      </c>
      <c r="Q659">
        <v>193.71467999999999</v>
      </c>
      <c r="R659">
        <v>2.2926069999999998</v>
      </c>
      <c r="S659" t="s">
        <v>6</v>
      </c>
      <c r="T659">
        <v>66.699348000000001</v>
      </c>
      <c r="U659">
        <v>0.30574400000000002</v>
      </c>
      <c r="V659" t="s">
        <v>7</v>
      </c>
      <c r="W659">
        <v>31.799607999999999</v>
      </c>
      <c r="X659">
        <v>0.17591000000000001</v>
      </c>
      <c r="Y659" t="s">
        <v>8</v>
      </c>
      <c r="Z659">
        <v>71.670779999999993</v>
      </c>
      <c r="AA659">
        <v>1.0624439999999999</v>
      </c>
      <c r="AB659" t="s">
        <v>9</v>
      </c>
      <c r="AC659">
        <v>1496.0275879999999</v>
      </c>
      <c r="AD659">
        <v>79.667359000000005</v>
      </c>
      <c r="AE659" t="s">
        <v>10</v>
      </c>
      <c r="AF659">
        <v>6.3474000000000003E-2</v>
      </c>
      <c r="AG659">
        <v>1.35E-4</v>
      </c>
      <c r="AH659" t="s">
        <v>11</v>
      </c>
      <c r="AI659">
        <v>0.93287399999999998</v>
      </c>
      <c r="AJ659">
        <v>2.1999999999999999E-5</v>
      </c>
      <c r="AK659" t="s">
        <v>12</v>
      </c>
      <c r="AL659">
        <v>0</v>
      </c>
      <c r="AM659">
        <v>0</v>
      </c>
    </row>
    <row r="660" spans="1:39" x14ac:dyDescent="0.25">
      <c r="A660" t="s">
        <v>150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1931.25865</v>
      </c>
      <c r="I660">
        <v>127.57441900000001</v>
      </c>
      <c r="J660" t="s">
        <v>3</v>
      </c>
      <c r="K660">
        <v>1894.5761769999999</v>
      </c>
      <c r="L660">
        <v>123.62682</v>
      </c>
      <c r="M660" t="s">
        <v>4</v>
      </c>
      <c r="N660">
        <v>93.032594000000003</v>
      </c>
      <c r="O660">
        <v>1.6697010000000001</v>
      </c>
      <c r="P660" t="s">
        <v>5</v>
      </c>
      <c r="Q660">
        <v>204.45028500000001</v>
      </c>
      <c r="R660">
        <v>2.5042979999999999</v>
      </c>
      <c r="S660" t="s">
        <v>6</v>
      </c>
      <c r="T660">
        <v>70.399629000000004</v>
      </c>
      <c r="U660">
        <v>0.35676000000000002</v>
      </c>
      <c r="V660" t="s">
        <v>7</v>
      </c>
      <c r="W660">
        <v>33.562582999999997</v>
      </c>
      <c r="X660">
        <v>0.19368299999999999</v>
      </c>
      <c r="Y660" t="s">
        <v>8</v>
      </c>
      <c r="Z660">
        <v>75.588682000000006</v>
      </c>
      <c r="AA660">
        <v>1.258643</v>
      </c>
      <c r="AB660" t="s">
        <v>9</v>
      </c>
      <c r="AC660">
        <v>1579.0793799999999</v>
      </c>
      <c r="AD660">
        <v>88.710043999999996</v>
      </c>
      <c r="AE660" t="s">
        <v>10</v>
      </c>
      <c r="AF660">
        <v>6.3419000000000003E-2</v>
      </c>
      <c r="AG660">
        <v>1.3300000000000001E-4</v>
      </c>
      <c r="AH660" t="s">
        <v>11</v>
      </c>
      <c r="AI660">
        <v>0.93287699999999996</v>
      </c>
      <c r="AJ660">
        <v>2.1999999999999999E-5</v>
      </c>
      <c r="AK660" t="s">
        <v>12</v>
      </c>
      <c r="AL660">
        <v>0</v>
      </c>
      <c r="AM660">
        <v>0</v>
      </c>
    </row>
    <row r="661" spans="1:39" x14ac:dyDescent="0.25">
      <c r="A661" t="s">
        <v>150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2033.0271170000001</v>
      </c>
      <c r="I661">
        <v>136.281757</v>
      </c>
      <c r="J661" t="s">
        <v>3</v>
      </c>
      <c r="K661">
        <v>1994.423665</v>
      </c>
      <c r="L661">
        <v>132.06774200000001</v>
      </c>
      <c r="M661" t="s">
        <v>4</v>
      </c>
      <c r="N661">
        <v>97.958933000000002</v>
      </c>
      <c r="O661">
        <v>1.819229</v>
      </c>
      <c r="P661" t="s">
        <v>5</v>
      </c>
      <c r="Q661">
        <v>215.15448699999999</v>
      </c>
      <c r="R661">
        <v>2.600765</v>
      </c>
      <c r="S661" t="s">
        <v>6</v>
      </c>
      <c r="T661">
        <v>74.069779999999994</v>
      </c>
      <c r="U661">
        <v>0.376135</v>
      </c>
      <c r="V661" t="s">
        <v>7</v>
      </c>
      <c r="W661">
        <v>35.308427000000002</v>
      </c>
      <c r="X661">
        <v>0.19241900000000001</v>
      </c>
      <c r="Y661" t="s">
        <v>8</v>
      </c>
      <c r="Z661">
        <v>79.527777999999998</v>
      </c>
      <c r="AA661">
        <v>1.3094920000000001</v>
      </c>
      <c r="AB661" t="s">
        <v>9</v>
      </c>
      <c r="AC661">
        <v>1662.3380569999999</v>
      </c>
      <c r="AD661">
        <v>94.313239999999993</v>
      </c>
      <c r="AE661" t="s">
        <v>10</v>
      </c>
      <c r="AF661">
        <v>6.3240000000000005E-2</v>
      </c>
      <c r="AG661">
        <v>1.35E-4</v>
      </c>
      <c r="AH661" t="s">
        <v>11</v>
      </c>
      <c r="AI661">
        <v>0.93287900000000001</v>
      </c>
      <c r="AJ661">
        <v>2.1999999999999999E-5</v>
      </c>
      <c r="AK661" t="s">
        <v>12</v>
      </c>
      <c r="AL661">
        <v>0</v>
      </c>
      <c r="AM661">
        <v>0</v>
      </c>
    </row>
    <row r="662" spans="1:39" x14ac:dyDescent="0.25">
      <c r="A662" t="s">
        <v>151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152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97.855000000000004</v>
      </c>
      <c r="I682">
        <v>2.236917</v>
      </c>
      <c r="J682" t="s">
        <v>3</v>
      </c>
      <c r="K682">
        <v>95.955978999999999</v>
      </c>
      <c r="L682">
        <v>2.2115200000000002</v>
      </c>
      <c r="M682" t="s">
        <v>4</v>
      </c>
      <c r="N682">
        <v>4.843432</v>
      </c>
      <c r="O682">
        <v>9.4619999999999999E-3</v>
      </c>
      <c r="P682" t="s">
        <v>5</v>
      </c>
      <c r="Q682">
        <v>0</v>
      </c>
      <c r="R682">
        <v>0</v>
      </c>
      <c r="S682" t="s">
        <v>6</v>
      </c>
      <c r="T682">
        <v>3.5933489999999999</v>
      </c>
      <c r="U682">
        <v>3.4332000000000001E-2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8.2072999999999993E-2</v>
      </c>
      <c r="AD682">
        <v>7.2000000000000002E-5</v>
      </c>
      <c r="AE682" t="s">
        <v>10</v>
      </c>
      <c r="AF682">
        <v>0</v>
      </c>
      <c r="AG682">
        <v>0</v>
      </c>
      <c r="AH682" t="s">
        <v>11</v>
      </c>
      <c r="AI682">
        <v>0.91669699999999998</v>
      </c>
      <c r="AJ682">
        <v>2.2499999999999999E-4</v>
      </c>
      <c r="AK682" t="s">
        <v>12</v>
      </c>
      <c r="AL682">
        <v>0</v>
      </c>
      <c r="AM682">
        <v>0</v>
      </c>
    </row>
    <row r="683" spans="1:39" x14ac:dyDescent="0.25">
      <c r="A683" t="s">
        <v>152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195.4273</v>
      </c>
      <c r="I683">
        <v>4.9656549999999999</v>
      </c>
      <c r="J683" t="s">
        <v>3</v>
      </c>
      <c r="K683">
        <v>191.678786</v>
      </c>
      <c r="L683">
        <v>4.8139149999999997</v>
      </c>
      <c r="M683" t="s">
        <v>4</v>
      </c>
      <c r="N683">
        <v>9.6959579999999992</v>
      </c>
      <c r="O683">
        <v>2.6865E-2</v>
      </c>
      <c r="P683" t="s">
        <v>5</v>
      </c>
      <c r="Q683">
        <v>0</v>
      </c>
      <c r="R683">
        <v>0</v>
      </c>
      <c r="S683" t="s">
        <v>6</v>
      </c>
      <c r="T683">
        <v>7.1402369999999999</v>
      </c>
      <c r="U683">
        <v>4.9102E-2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7.9440999999999998E-2</v>
      </c>
      <c r="AD683">
        <v>7.7999999999999999E-5</v>
      </c>
      <c r="AE683" t="s">
        <v>10</v>
      </c>
      <c r="AF683">
        <v>0</v>
      </c>
      <c r="AG683">
        <v>0</v>
      </c>
      <c r="AH683" t="s">
        <v>11</v>
      </c>
      <c r="AI683">
        <v>0.92260500000000001</v>
      </c>
      <c r="AJ683">
        <v>1.9699999999999999E-4</v>
      </c>
      <c r="AK683" t="s">
        <v>12</v>
      </c>
      <c r="AL683">
        <v>0</v>
      </c>
      <c r="AM683">
        <v>0</v>
      </c>
    </row>
    <row r="684" spans="1:39" x14ac:dyDescent="0.25">
      <c r="A684" t="s">
        <v>152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293.15005100000002</v>
      </c>
      <c r="I684">
        <v>9.0904140000000009</v>
      </c>
      <c r="J684" t="s">
        <v>3</v>
      </c>
      <c r="K684">
        <v>287.53652</v>
      </c>
      <c r="L684">
        <v>8.7269389999999998</v>
      </c>
      <c r="M684" t="s">
        <v>4</v>
      </c>
      <c r="N684">
        <v>14.549474</v>
      </c>
      <c r="O684">
        <v>4.3466999999999999E-2</v>
      </c>
      <c r="P684" t="s">
        <v>5</v>
      </c>
      <c r="Q684">
        <v>0</v>
      </c>
      <c r="R684">
        <v>0</v>
      </c>
      <c r="S684" t="s">
        <v>6</v>
      </c>
      <c r="T684">
        <v>10.700348</v>
      </c>
      <c r="U684">
        <v>5.3067999999999997E-2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7.8472E-2</v>
      </c>
      <c r="AD684">
        <v>8.7000000000000001E-5</v>
      </c>
      <c r="AE684" t="s">
        <v>10</v>
      </c>
      <c r="AF684">
        <v>0</v>
      </c>
      <c r="AG684">
        <v>0</v>
      </c>
      <c r="AH684" t="s">
        <v>11</v>
      </c>
      <c r="AI684">
        <v>0.92626699999999995</v>
      </c>
      <c r="AJ684">
        <v>1.45E-4</v>
      </c>
      <c r="AK684" t="s">
        <v>12</v>
      </c>
      <c r="AL684">
        <v>0</v>
      </c>
      <c r="AM684">
        <v>0</v>
      </c>
    </row>
    <row r="685" spans="1:39" x14ac:dyDescent="0.25">
      <c r="A685" t="s">
        <v>152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390.56235900000001</v>
      </c>
      <c r="I685">
        <v>9.4657769999999992</v>
      </c>
      <c r="J685" t="s">
        <v>3</v>
      </c>
      <c r="K685">
        <v>383.09682700000002</v>
      </c>
      <c r="L685">
        <v>8.9595559999999992</v>
      </c>
      <c r="M685" t="s">
        <v>4</v>
      </c>
      <c r="N685">
        <v>19.385660999999999</v>
      </c>
      <c r="O685">
        <v>6.4226000000000005E-2</v>
      </c>
      <c r="P685" t="s">
        <v>5</v>
      </c>
      <c r="Q685">
        <v>0</v>
      </c>
      <c r="R685">
        <v>0</v>
      </c>
      <c r="S685" t="s">
        <v>6</v>
      </c>
      <c r="T685">
        <v>14.269050999999999</v>
      </c>
      <c r="U685">
        <v>6.6670999999999994E-2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7.6387999999999998E-2</v>
      </c>
      <c r="AD685">
        <v>1.07E-4</v>
      </c>
      <c r="AE685" t="s">
        <v>10</v>
      </c>
      <c r="AF685">
        <v>0</v>
      </c>
      <c r="AG685">
        <v>0</v>
      </c>
      <c r="AH685" t="s">
        <v>11</v>
      </c>
      <c r="AI685">
        <v>0.92882799999999999</v>
      </c>
      <c r="AJ685">
        <v>1E-4</v>
      </c>
      <c r="AK685" t="s">
        <v>12</v>
      </c>
      <c r="AL685">
        <v>0</v>
      </c>
      <c r="AM685">
        <v>0</v>
      </c>
    </row>
    <row r="686" spans="1:39" x14ac:dyDescent="0.25">
      <c r="A686" t="s">
        <v>152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488.11333100000002</v>
      </c>
      <c r="I686">
        <v>10.262480999999999</v>
      </c>
      <c r="J686" t="s">
        <v>3</v>
      </c>
      <c r="K686">
        <v>478.80366400000003</v>
      </c>
      <c r="L686">
        <v>9.7355929999999997</v>
      </c>
      <c r="M686" t="s">
        <v>4</v>
      </c>
      <c r="N686">
        <v>24.232987000000001</v>
      </c>
      <c r="O686">
        <v>8.4405999999999995E-2</v>
      </c>
      <c r="P686" t="s">
        <v>5</v>
      </c>
      <c r="Q686">
        <v>0</v>
      </c>
      <c r="R686">
        <v>0</v>
      </c>
      <c r="S686" t="s">
        <v>6</v>
      </c>
      <c r="T686">
        <v>17.820428</v>
      </c>
      <c r="U686">
        <v>7.5155E-2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7.5794E-2</v>
      </c>
      <c r="AD686">
        <v>1.16E-4</v>
      </c>
      <c r="AE686" t="s">
        <v>10</v>
      </c>
      <c r="AF686">
        <v>0</v>
      </c>
      <c r="AG686">
        <v>0</v>
      </c>
      <c r="AH686" t="s">
        <v>11</v>
      </c>
      <c r="AI686">
        <v>0.93047999999999997</v>
      </c>
      <c r="AJ686">
        <v>6.7999999999999999E-5</v>
      </c>
      <c r="AK686" t="s">
        <v>12</v>
      </c>
      <c r="AL686">
        <v>0</v>
      </c>
      <c r="AM686">
        <v>0</v>
      </c>
    </row>
    <row r="687" spans="1:39" x14ac:dyDescent="0.25">
      <c r="A687" t="s">
        <v>152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585.68489399999999</v>
      </c>
      <c r="I687">
        <v>13.105888</v>
      </c>
      <c r="J687" t="s">
        <v>3</v>
      </c>
      <c r="K687">
        <v>574.51055499999995</v>
      </c>
      <c r="L687">
        <v>12.409376999999999</v>
      </c>
      <c r="M687" t="s">
        <v>4</v>
      </c>
      <c r="N687">
        <v>29.119792</v>
      </c>
      <c r="O687">
        <v>0.13394300000000001</v>
      </c>
      <c r="P687" t="s">
        <v>5</v>
      </c>
      <c r="Q687">
        <v>0</v>
      </c>
      <c r="R687">
        <v>0</v>
      </c>
      <c r="S687" t="s">
        <v>6</v>
      </c>
      <c r="T687">
        <v>21.390270999999998</v>
      </c>
      <c r="U687">
        <v>9.2747999999999997E-2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7.4535000000000004E-2</v>
      </c>
      <c r="AD687">
        <v>1.2799999999999999E-4</v>
      </c>
      <c r="AE687" t="s">
        <v>10</v>
      </c>
      <c r="AF687">
        <v>0</v>
      </c>
      <c r="AG687">
        <v>0</v>
      </c>
      <c r="AH687" t="s">
        <v>11</v>
      </c>
      <c r="AI687">
        <v>0.93138799999999999</v>
      </c>
      <c r="AJ687">
        <v>4.6E-5</v>
      </c>
      <c r="AK687" t="s">
        <v>12</v>
      </c>
      <c r="AL687">
        <v>0</v>
      </c>
      <c r="AM687">
        <v>0</v>
      </c>
    </row>
    <row r="688" spans="1:39" x14ac:dyDescent="0.25">
      <c r="A688" t="s">
        <v>152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683.35366799999997</v>
      </c>
      <c r="I688">
        <v>16.587365999999999</v>
      </c>
      <c r="J688" t="s">
        <v>3</v>
      </c>
      <c r="K688">
        <v>670.33924999999999</v>
      </c>
      <c r="L688">
        <v>15.757075</v>
      </c>
      <c r="M688" t="s">
        <v>4</v>
      </c>
      <c r="N688">
        <v>34.001745999999997</v>
      </c>
      <c r="O688">
        <v>0.15967500000000001</v>
      </c>
      <c r="P688" t="s">
        <v>5</v>
      </c>
      <c r="Q688">
        <v>0</v>
      </c>
      <c r="R688">
        <v>0</v>
      </c>
      <c r="S688" t="s">
        <v>6</v>
      </c>
      <c r="T688">
        <v>24.961874000000002</v>
      </c>
      <c r="U688">
        <v>0.10216699999999999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7.3244000000000004E-2</v>
      </c>
      <c r="AD688">
        <v>1.46E-4</v>
      </c>
      <c r="AE688" t="s">
        <v>10</v>
      </c>
      <c r="AF688">
        <v>0</v>
      </c>
      <c r="AG688">
        <v>0</v>
      </c>
      <c r="AH688" t="s">
        <v>11</v>
      </c>
      <c r="AI688">
        <v>0.93142499999999995</v>
      </c>
      <c r="AJ688">
        <v>4.6E-5</v>
      </c>
      <c r="AK688" t="s">
        <v>12</v>
      </c>
      <c r="AL688">
        <v>0</v>
      </c>
      <c r="AM688">
        <v>0</v>
      </c>
    </row>
    <row r="689" spans="1:39" x14ac:dyDescent="0.25">
      <c r="A689" t="s">
        <v>152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781.21736799999996</v>
      </c>
      <c r="I689">
        <v>18.036394999999999</v>
      </c>
      <c r="J689" t="s">
        <v>3</v>
      </c>
      <c r="K689">
        <v>766.34066700000005</v>
      </c>
      <c r="L689">
        <v>17.441320000000001</v>
      </c>
      <c r="M689" t="s">
        <v>4</v>
      </c>
      <c r="N689">
        <v>38.917389</v>
      </c>
      <c r="O689">
        <v>0.25628299999999998</v>
      </c>
      <c r="P689" t="s">
        <v>5</v>
      </c>
      <c r="Q689">
        <v>0</v>
      </c>
      <c r="R689">
        <v>0</v>
      </c>
      <c r="S689" t="s">
        <v>6</v>
      </c>
      <c r="T689">
        <v>28.516193999999999</v>
      </c>
      <c r="U689">
        <v>0.101692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7.2339000000000001E-2</v>
      </c>
      <c r="AD689">
        <v>1.45E-4</v>
      </c>
      <c r="AE689" t="s">
        <v>10</v>
      </c>
      <c r="AF689">
        <v>0</v>
      </c>
      <c r="AG689">
        <v>0</v>
      </c>
      <c r="AH689" t="s">
        <v>11</v>
      </c>
      <c r="AI689">
        <v>0.93259000000000003</v>
      </c>
      <c r="AJ689">
        <v>4.8999999999999998E-5</v>
      </c>
      <c r="AK689" t="s">
        <v>12</v>
      </c>
      <c r="AL689">
        <v>0</v>
      </c>
      <c r="AM689">
        <v>0</v>
      </c>
    </row>
    <row r="690" spans="1:39" x14ac:dyDescent="0.25">
      <c r="A690" t="s">
        <v>152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878.89186500000005</v>
      </c>
      <c r="I690">
        <v>21.627504999999999</v>
      </c>
      <c r="J690" t="s">
        <v>3</v>
      </c>
      <c r="K690">
        <v>862.17321000000004</v>
      </c>
      <c r="L690">
        <v>20.909824</v>
      </c>
      <c r="M690" t="s">
        <v>4</v>
      </c>
      <c r="N690">
        <v>43.789155000000001</v>
      </c>
      <c r="O690">
        <v>0.30984600000000001</v>
      </c>
      <c r="P690" t="s">
        <v>5</v>
      </c>
      <c r="Q690">
        <v>0</v>
      </c>
      <c r="R690">
        <v>0</v>
      </c>
      <c r="S690" t="s">
        <v>6</v>
      </c>
      <c r="T690">
        <v>32.055779999999999</v>
      </c>
      <c r="U690">
        <v>9.7697000000000006E-2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7.0928000000000005E-2</v>
      </c>
      <c r="AD690">
        <v>1.54E-4</v>
      </c>
      <c r="AE690" t="s">
        <v>10</v>
      </c>
      <c r="AF690">
        <v>0</v>
      </c>
      <c r="AG690">
        <v>0</v>
      </c>
      <c r="AH690" t="s">
        <v>11</v>
      </c>
      <c r="AI690">
        <v>0.93261799999999995</v>
      </c>
      <c r="AJ690">
        <v>4.8000000000000001E-5</v>
      </c>
      <c r="AK690" t="s">
        <v>12</v>
      </c>
      <c r="AL690">
        <v>0</v>
      </c>
      <c r="AM690">
        <v>0</v>
      </c>
    </row>
    <row r="691" spans="1:39" x14ac:dyDescent="0.25">
      <c r="A691" t="s">
        <v>152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976.70769199999995</v>
      </c>
      <c r="I691">
        <v>24.847390000000001</v>
      </c>
      <c r="J691" t="s">
        <v>3</v>
      </c>
      <c r="K691">
        <v>958.13244599999996</v>
      </c>
      <c r="L691">
        <v>24.157102999999999</v>
      </c>
      <c r="M691" t="s">
        <v>4</v>
      </c>
      <c r="N691">
        <v>48.674444000000001</v>
      </c>
      <c r="O691">
        <v>0.39818999999999999</v>
      </c>
      <c r="P691" t="s">
        <v>5</v>
      </c>
      <c r="Q691">
        <v>0</v>
      </c>
      <c r="R691">
        <v>0</v>
      </c>
      <c r="S691" t="s">
        <v>6</v>
      </c>
      <c r="T691">
        <v>35.628059999999998</v>
      </c>
      <c r="U691">
        <v>0.11333799999999999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7.0220000000000005E-2</v>
      </c>
      <c r="AD691">
        <v>1.5200000000000001E-4</v>
      </c>
      <c r="AE691" t="s">
        <v>10</v>
      </c>
      <c r="AF691">
        <v>0</v>
      </c>
      <c r="AG691">
        <v>0</v>
      </c>
      <c r="AH691" t="s">
        <v>11</v>
      </c>
      <c r="AI691">
        <v>0.93321600000000005</v>
      </c>
      <c r="AJ691">
        <v>5.8999999999999998E-5</v>
      </c>
      <c r="AK691" t="s">
        <v>12</v>
      </c>
      <c r="AL691">
        <v>0</v>
      </c>
      <c r="AM691">
        <v>0</v>
      </c>
    </row>
    <row r="692" spans="1:39" x14ac:dyDescent="0.25">
      <c r="A692" t="s">
        <v>152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1074.3605789999999</v>
      </c>
      <c r="I692">
        <v>27.519220000000001</v>
      </c>
      <c r="J692" t="s">
        <v>3</v>
      </c>
      <c r="K692">
        <v>1053.9418700000001</v>
      </c>
      <c r="L692">
        <v>27.015792000000001</v>
      </c>
      <c r="M692" t="s">
        <v>4</v>
      </c>
      <c r="N692">
        <v>53.552748000000001</v>
      </c>
      <c r="O692">
        <v>0.46490300000000001</v>
      </c>
      <c r="P692" t="s">
        <v>5</v>
      </c>
      <c r="Q692">
        <v>0</v>
      </c>
      <c r="R692">
        <v>0</v>
      </c>
      <c r="S692" t="s">
        <v>6</v>
      </c>
      <c r="T692">
        <v>39.180788999999997</v>
      </c>
      <c r="U692">
        <v>0.120625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6.8942000000000003E-2</v>
      </c>
      <c r="AD692">
        <v>1.5200000000000001E-4</v>
      </c>
      <c r="AE692" t="s">
        <v>10</v>
      </c>
      <c r="AF692">
        <v>0</v>
      </c>
      <c r="AG692">
        <v>0</v>
      </c>
      <c r="AH692" t="s">
        <v>11</v>
      </c>
      <c r="AI692">
        <v>0.93346600000000002</v>
      </c>
      <c r="AJ692">
        <v>5.3999999999999998E-5</v>
      </c>
      <c r="AK692" t="s">
        <v>12</v>
      </c>
      <c r="AL692">
        <v>0</v>
      </c>
      <c r="AM692">
        <v>0</v>
      </c>
    </row>
    <row r="693" spans="1:39" x14ac:dyDescent="0.25">
      <c r="A693" t="s">
        <v>152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1171.954978</v>
      </c>
      <c r="I693">
        <v>27.514021</v>
      </c>
      <c r="J693" t="s">
        <v>3</v>
      </c>
      <c r="K693">
        <v>1149.693342</v>
      </c>
      <c r="L693">
        <v>26.736733000000001</v>
      </c>
      <c r="M693" t="s">
        <v>4</v>
      </c>
      <c r="N693">
        <v>58.406036999999998</v>
      </c>
      <c r="O693">
        <v>0.53398400000000001</v>
      </c>
      <c r="P693" t="s">
        <v>5</v>
      </c>
      <c r="Q693">
        <v>0</v>
      </c>
      <c r="R693">
        <v>0</v>
      </c>
      <c r="S693" t="s">
        <v>6</v>
      </c>
      <c r="T693">
        <v>42.752357000000003</v>
      </c>
      <c r="U693">
        <v>0.13318199999999999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6.8727999999999997E-2</v>
      </c>
      <c r="AD693">
        <v>1.4799999999999999E-4</v>
      </c>
      <c r="AE693" t="s">
        <v>10</v>
      </c>
      <c r="AF693">
        <v>0</v>
      </c>
      <c r="AG693">
        <v>0</v>
      </c>
      <c r="AH693" t="s">
        <v>11</v>
      </c>
      <c r="AI693">
        <v>0.93390099999999998</v>
      </c>
      <c r="AJ693">
        <v>5.5999999999999999E-5</v>
      </c>
      <c r="AK693" t="s">
        <v>12</v>
      </c>
      <c r="AL693">
        <v>0</v>
      </c>
      <c r="AM693">
        <v>0</v>
      </c>
    </row>
    <row r="694" spans="1:39" x14ac:dyDescent="0.25">
      <c r="A694" t="s">
        <v>152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1269.4174849999999</v>
      </c>
      <c r="I694">
        <v>36.910387</v>
      </c>
      <c r="J694" t="s">
        <v>3</v>
      </c>
      <c r="K694">
        <v>1245.326489</v>
      </c>
      <c r="L694">
        <v>35.974040000000002</v>
      </c>
      <c r="M694" t="s">
        <v>4</v>
      </c>
      <c r="N694">
        <v>63.268279</v>
      </c>
      <c r="O694">
        <v>0.58331100000000002</v>
      </c>
      <c r="P694" t="s">
        <v>5</v>
      </c>
      <c r="Q694">
        <v>0</v>
      </c>
      <c r="R694">
        <v>0</v>
      </c>
      <c r="S694" t="s">
        <v>6</v>
      </c>
      <c r="T694">
        <v>46.325164000000001</v>
      </c>
      <c r="U694">
        <v>0.155199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6.8574999999999997E-2</v>
      </c>
      <c r="AD694">
        <v>1.4999999999999999E-4</v>
      </c>
      <c r="AE694" t="s">
        <v>10</v>
      </c>
      <c r="AF694">
        <v>0</v>
      </c>
      <c r="AG694">
        <v>0</v>
      </c>
      <c r="AH694" t="s">
        <v>11</v>
      </c>
      <c r="AI694">
        <v>0.93448399999999998</v>
      </c>
      <c r="AJ694">
        <v>6.4999999999999994E-5</v>
      </c>
      <c r="AK694" t="s">
        <v>12</v>
      </c>
      <c r="AL694">
        <v>0</v>
      </c>
      <c r="AM694">
        <v>0</v>
      </c>
    </row>
    <row r="695" spans="1:39" x14ac:dyDescent="0.25">
      <c r="A695" t="s">
        <v>152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1366.9490450000001</v>
      </c>
      <c r="I695">
        <v>41.521225999999999</v>
      </c>
      <c r="J695" t="s">
        <v>3</v>
      </c>
      <c r="K695">
        <v>1341.0169800000001</v>
      </c>
      <c r="L695">
        <v>40.343764</v>
      </c>
      <c r="M695" t="s">
        <v>4</v>
      </c>
      <c r="N695">
        <v>68.129206999999994</v>
      </c>
      <c r="O695">
        <v>0.66588199999999997</v>
      </c>
      <c r="P695" t="s">
        <v>5</v>
      </c>
      <c r="Q695">
        <v>0</v>
      </c>
      <c r="R695">
        <v>0</v>
      </c>
      <c r="S695" t="s">
        <v>6</v>
      </c>
      <c r="T695">
        <v>49.870061999999997</v>
      </c>
      <c r="U695">
        <v>0.17168600000000001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6.7415000000000003E-2</v>
      </c>
      <c r="AD695">
        <v>1.47E-4</v>
      </c>
      <c r="AE695" t="s">
        <v>10</v>
      </c>
      <c r="AF695">
        <v>0</v>
      </c>
      <c r="AG695">
        <v>0</v>
      </c>
      <c r="AH695" t="s">
        <v>11</v>
      </c>
      <c r="AI695">
        <v>0.93461000000000005</v>
      </c>
      <c r="AJ695">
        <v>6.3E-5</v>
      </c>
      <c r="AK695" t="s">
        <v>12</v>
      </c>
      <c r="AL695">
        <v>0</v>
      </c>
      <c r="AM695">
        <v>0</v>
      </c>
    </row>
    <row r="696" spans="1:39" x14ac:dyDescent="0.25">
      <c r="A696" t="s">
        <v>152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1464.6548929999999</v>
      </c>
      <c r="I696">
        <v>51.284374999999997</v>
      </c>
      <c r="J696" t="s">
        <v>3</v>
      </c>
      <c r="K696">
        <v>1436.8376559999999</v>
      </c>
      <c r="L696">
        <v>49.870367999999999</v>
      </c>
      <c r="M696" t="s">
        <v>4</v>
      </c>
      <c r="N696">
        <v>72.993590999999995</v>
      </c>
      <c r="O696">
        <v>0.79477699999999996</v>
      </c>
      <c r="P696" t="s">
        <v>5</v>
      </c>
      <c r="Q696">
        <v>0</v>
      </c>
      <c r="R696">
        <v>0</v>
      </c>
      <c r="S696" t="s">
        <v>6</v>
      </c>
      <c r="T696">
        <v>53.430647999999998</v>
      </c>
      <c r="U696">
        <v>0.173987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6.6168000000000005E-2</v>
      </c>
      <c r="AD696">
        <v>1.3200000000000001E-4</v>
      </c>
      <c r="AE696" t="s">
        <v>10</v>
      </c>
      <c r="AF696">
        <v>0</v>
      </c>
      <c r="AG696">
        <v>0</v>
      </c>
      <c r="AH696" t="s">
        <v>11</v>
      </c>
      <c r="AI696">
        <v>0.93480399999999997</v>
      </c>
      <c r="AJ696">
        <v>6.4999999999999994E-5</v>
      </c>
      <c r="AK696" t="s">
        <v>12</v>
      </c>
      <c r="AL696">
        <v>0</v>
      </c>
      <c r="AM696">
        <v>0</v>
      </c>
    </row>
    <row r="697" spans="1:39" x14ac:dyDescent="0.25">
      <c r="A697" t="s">
        <v>152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1562.056484</v>
      </c>
      <c r="I697">
        <v>59.086672</v>
      </c>
      <c r="J697" t="s">
        <v>3</v>
      </c>
      <c r="K697">
        <v>1532.3753859999999</v>
      </c>
      <c r="L697">
        <v>57.549833999999997</v>
      </c>
      <c r="M697" t="s">
        <v>4</v>
      </c>
      <c r="N697">
        <v>77.849006000000003</v>
      </c>
      <c r="O697">
        <v>0.85740300000000003</v>
      </c>
      <c r="P697" t="s">
        <v>5</v>
      </c>
      <c r="Q697">
        <v>0</v>
      </c>
      <c r="R697">
        <v>0</v>
      </c>
      <c r="S697" t="s">
        <v>6</v>
      </c>
      <c r="T697">
        <v>56.988106999999999</v>
      </c>
      <c r="U697">
        <v>0.199409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6.4176999999999998E-2</v>
      </c>
      <c r="AD697">
        <v>1.1900000000000001E-4</v>
      </c>
      <c r="AE697" t="s">
        <v>10</v>
      </c>
      <c r="AF697">
        <v>0</v>
      </c>
      <c r="AG697">
        <v>0</v>
      </c>
      <c r="AH697" t="s">
        <v>11</v>
      </c>
      <c r="AI697">
        <v>0.93482500000000002</v>
      </c>
      <c r="AJ697">
        <v>6.4999999999999994E-5</v>
      </c>
      <c r="AK697" t="s">
        <v>12</v>
      </c>
      <c r="AL697">
        <v>0</v>
      </c>
      <c r="AM697">
        <v>0</v>
      </c>
    </row>
    <row r="698" spans="1:39" x14ac:dyDescent="0.25">
      <c r="A698" t="s">
        <v>152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1659.6917579999999</v>
      </c>
      <c r="I698">
        <v>64.947455000000005</v>
      </c>
      <c r="J698" t="s">
        <v>3</v>
      </c>
      <c r="K698">
        <v>1628.1652710000001</v>
      </c>
      <c r="L698">
        <v>63.416147000000002</v>
      </c>
      <c r="M698" t="s">
        <v>4</v>
      </c>
      <c r="N698">
        <v>82.693546999999995</v>
      </c>
      <c r="O698">
        <v>0.93480300000000005</v>
      </c>
      <c r="P698" t="s">
        <v>5</v>
      </c>
      <c r="Q698">
        <v>0</v>
      </c>
      <c r="R698">
        <v>0</v>
      </c>
      <c r="S698" t="s">
        <v>6</v>
      </c>
      <c r="T698">
        <v>60.560526000000003</v>
      </c>
      <c r="U698">
        <v>0.206869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6.3965999999999995E-2</v>
      </c>
      <c r="AD698">
        <v>1.17E-4</v>
      </c>
      <c r="AE698" t="s">
        <v>10</v>
      </c>
      <c r="AF698">
        <v>0</v>
      </c>
      <c r="AG698">
        <v>0</v>
      </c>
      <c r="AH698" t="s">
        <v>11</v>
      </c>
      <c r="AI698">
        <v>0.93484299999999998</v>
      </c>
      <c r="AJ698">
        <v>6.4999999999999994E-5</v>
      </c>
      <c r="AK698" t="s">
        <v>12</v>
      </c>
      <c r="AL698">
        <v>0</v>
      </c>
      <c r="AM698">
        <v>0</v>
      </c>
    </row>
    <row r="699" spans="1:39" x14ac:dyDescent="0.25">
      <c r="A699" t="s">
        <v>152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1757.3206709999999</v>
      </c>
      <c r="I699">
        <v>72.876039000000006</v>
      </c>
      <c r="J699" t="s">
        <v>3</v>
      </c>
      <c r="K699">
        <v>1723.9322629999999</v>
      </c>
      <c r="L699">
        <v>71.173229000000006</v>
      </c>
      <c r="M699" t="s">
        <v>4</v>
      </c>
      <c r="N699">
        <v>87.552222999999998</v>
      </c>
      <c r="O699">
        <v>1.047396</v>
      </c>
      <c r="P699" t="s">
        <v>5</v>
      </c>
      <c r="Q699">
        <v>0</v>
      </c>
      <c r="R699">
        <v>0</v>
      </c>
      <c r="S699" t="s">
        <v>6</v>
      </c>
      <c r="T699">
        <v>64.119399000000001</v>
      </c>
      <c r="U699">
        <v>0.21761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6.2753000000000003E-2</v>
      </c>
      <c r="AD699">
        <v>1.0900000000000001E-4</v>
      </c>
      <c r="AE699" t="s">
        <v>10</v>
      </c>
      <c r="AF699">
        <v>0</v>
      </c>
      <c r="AG699">
        <v>0</v>
      </c>
      <c r="AH699" t="s">
        <v>11</v>
      </c>
      <c r="AI699">
        <v>0.93487100000000001</v>
      </c>
      <c r="AJ699">
        <v>6.4999999999999994E-5</v>
      </c>
      <c r="AK699" t="s">
        <v>12</v>
      </c>
      <c r="AL699">
        <v>0</v>
      </c>
      <c r="AM699">
        <v>0</v>
      </c>
    </row>
    <row r="700" spans="1:39" x14ac:dyDescent="0.25">
      <c r="A700" t="s">
        <v>152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1854.8427340000001</v>
      </c>
      <c r="I700">
        <v>81.004879000000003</v>
      </c>
      <c r="J700" t="s">
        <v>3</v>
      </c>
      <c r="K700">
        <v>1819.601594</v>
      </c>
      <c r="L700">
        <v>79.108869999999996</v>
      </c>
      <c r="M700" t="s">
        <v>4</v>
      </c>
      <c r="N700">
        <v>92.413448000000002</v>
      </c>
      <c r="O700">
        <v>1.1666350000000001</v>
      </c>
      <c r="P700" t="s">
        <v>5</v>
      </c>
      <c r="Q700">
        <v>0</v>
      </c>
      <c r="R700">
        <v>0</v>
      </c>
      <c r="S700" t="s">
        <v>6</v>
      </c>
      <c r="T700">
        <v>67.628870000000006</v>
      </c>
      <c r="U700">
        <v>0.225192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6.2539999999999998E-2</v>
      </c>
      <c r="AD700">
        <v>1.1E-4</v>
      </c>
      <c r="AE700" t="s">
        <v>10</v>
      </c>
      <c r="AF700">
        <v>0</v>
      </c>
      <c r="AG700">
        <v>0</v>
      </c>
      <c r="AH700" t="s">
        <v>11</v>
      </c>
      <c r="AI700">
        <v>0.934975</v>
      </c>
      <c r="AJ700">
        <v>6.3999999999999997E-5</v>
      </c>
      <c r="AK700" t="s">
        <v>12</v>
      </c>
      <c r="AL700">
        <v>0</v>
      </c>
      <c r="AM700">
        <v>0</v>
      </c>
    </row>
    <row r="701" spans="1:39" x14ac:dyDescent="0.25">
      <c r="A701" t="s">
        <v>152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1952.4636599999999</v>
      </c>
      <c r="I701">
        <v>86.364951000000005</v>
      </c>
      <c r="J701" t="s">
        <v>3</v>
      </c>
      <c r="K701">
        <v>1915.3804250000001</v>
      </c>
      <c r="L701">
        <v>84.306207999999998</v>
      </c>
      <c r="M701" t="s">
        <v>4</v>
      </c>
      <c r="N701">
        <v>97.308171999999999</v>
      </c>
      <c r="O701">
        <v>1.264011</v>
      </c>
      <c r="P701" t="s">
        <v>5</v>
      </c>
      <c r="Q701">
        <v>0</v>
      </c>
      <c r="R701">
        <v>0</v>
      </c>
      <c r="S701" t="s">
        <v>6</v>
      </c>
      <c r="T701">
        <v>71.140792000000005</v>
      </c>
      <c r="U701">
        <v>0.234458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6.2522999999999995E-2</v>
      </c>
      <c r="AD701">
        <v>1.1E-4</v>
      </c>
      <c r="AE701" t="s">
        <v>10</v>
      </c>
      <c r="AF701">
        <v>0</v>
      </c>
      <c r="AG701">
        <v>0</v>
      </c>
      <c r="AH701" t="s">
        <v>11</v>
      </c>
      <c r="AI701">
        <v>0.93501000000000001</v>
      </c>
      <c r="AJ701">
        <v>6.3999999999999997E-5</v>
      </c>
      <c r="AK701" t="s">
        <v>12</v>
      </c>
      <c r="AL701">
        <v>0</v>
      </c>
      <c r="AM7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944" workbookViewId="0">
      <selection activeCell="A1962" sqref="A1962:Q2245"/>
    </sheetView>
  </sheetViews>
  <sheetFormatPr defaultRowHeight="15" x14ac:dyDescent="0.25"/>
  <cols>
    <col min="1" max="1" width="26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174</v>
      </c>
      <c r="F1" t="s">
        <v>175</v>
      </c>
      <c r="G1" t="s">
        <v>189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1674.92</v>
      </c>
      <c r="C2">
        <v>1640.2</v>
      </c>
      <c r="D2">
        <v>1576.67</v>
      </c>
      <c r="E2">
        <v>1113.22</v>
      </c>
      <c r="F2">
        <v>420.13299999999998</v>
      </c>
      <c r="G2">
        <v>0</v>
      </c>
      <c r="H2">
        <v>420.13299999999998</v>
      </c>
      <c r="I2">
        <v>0.33536500000000002</v>
      </c>
      <c r="J2">
        <v>1</v>
      </c>
      <c r="K2">
        <v>0</v>
      </c>
    </row>
    <row r="3" spans="1:17" x14ac:dyDescent="0.25">
      <c r="A3" t="s">
        <v>34</v>
      </c>
      <c r="B3">
        <v>1566.5</v>
      </c>
      <c r="C3">
        <v>1542.93</v>
      </c>
      <c r="D3">
        <v>1499.52</v>
      </c>
      <c r="E3">
        <v>1064.26</v>
      </c>
      <c r="F3">
        <v>402.209</v>
      </c>
      <c r="G3">
        <v>0</v>
      </c>
      <c r="H3">
        <v>402.209</v>
      </c>
      <c r="I3">
        <v>9.9737099999999995E-2</v>
      </c>
      <c r="J3">
        <v>1</v>
      </c>
      <c r="K3">
        <v>0</v>
      </c>
    </row>
    <row r="4" spans="1:17" x14ac:dyDescent="0.25">
      <c r="A4" t="s">
        <v>34</v>
      </c>
      <c r="B4">
        <v>1560.63</v>
      </c>
      <c r="C4">
        <v>1537.86</v>
      </c>
      <c r="D4">
        <v>1497.5</v>
      </c>
      <c r="E4">
        <v>1063.9000000000001</v>
      </c>
      <c r="F4">
        <v>401.58600000000001</v>
      </c>
      <c r="G4">
        <v>0</v>
      </c>
      <c r="H4">
        <v>401.58600000000001</v>
      </c>
      <c r="I4">
        <v>0.5</v>
      </c>
      <c r="J4">
        <v>1</v>
      </c>
      <c r="K4">
        <v>0</v>
      </c>
    </row>
    <row r="5" spans="1:17" x14ac:dyDescent="0.25">
      <c r="A5" t="s">
        <v>34</v>
      </c>
      <c r="B5">
        <v>1568.98</v>
      </c>
      <c r="C5">
        <v>1545.45</v>
      </c>
      <c r="D5">
        <v>1499.38</v>
      </c>
      <c r="E5">
        <v>1064.0899999999999</v>
      </c>
      <c r="F5">
        <v>401.78399999999999</v>
      </c>
      <c r="G5">
        <v>0</v>
      </c>
      <c r="H5">
        <v>401.78399999999999</v>
      </c>
      <c r="I5">
        <v>0.28462399999999999</v>
      </c>
      <c r="J5">
        <v>1</v>
      </c>
      <c r="K5">
        <v>0</v>
      </c>
    </row>
    <row r="6" spans="1:17" x14ac:dyDescent="0.25">
      <c r="A6" t="s">
        <v>34</v>
      </c>
      <c r="B6">
        <v>1562.08</v>
      </c>
      <c r="C6">
        <v>1539.57</v>
      </c>
      <c r="D6">
        <v>1499.67</v>
      </c>
      <c r="E6">
        <v>1065.81</v>
      </c>
      <c r="F6">
        <v>403.53500000000003</v>
      </c>
      <c r="G6">
        <v>0</v>
      </c>
      <c r="H6">
        <v>403.53500000000003</v>
      </c>
      <c r="I6">
        <v>0.15986500000000001</v>
      </c>
      <c r="J6">
        <v>1</v>
      </c>
      <c r="K6">
        <v>0</v>
      </c>
    </row>
    <row r="7" spans="1:17" x14ac:dyDescent="0.25">
      <c r="A7" t="s">
        <v>34</v>
      </c>
      <c r="B7">
        <v>1558.07</v>
      </c>
      <c r="C7">
        <v>1535.57</v>
      </c>
      <c r="D7">
        <v>1497.78</v>
      </c>
      <c r="E7">
        <v>1063.93</v>
      </c>
      <c r="F7">
        <v>401.78</v>
      </c>
      <c r="G7">
        <v>0</v>
      </c>
      <c r="H7">
        <v>401.78</v>
      </c>
      <c r="I7">
        <v>0.18275</v>
      </c>
      <c r="J7">
        <v>1</v>
      </c>
      <c r="K7">
        <v>0</v>
      </c>
    </row>
    <row r="8" spans="1:17" x14ac:dyDescent="0.25">
      <c r="A8" t="s">
        <v>34</v>
      </c>
      <c r="B8">
        <v>1560.52</v>
      </c>
      <c r="C8">
        <v>1538.26</v>
      </c>
      <c r="D8">
        <v>1495.71</v>
      </c>
      <c r="E8">
        <v>1061.92</v>
      </c>
      <c r="F8">
        <v>401.33699999999999</v>
      </c>
      <c r="G8">
        <v>0</v>
      </c>
      <c r="H8">
        <v>401.33699999999999</v>
      </c>
      <c r="I8">
        <v>9.9943400000000002E-2</v>
      </c>
      <c r="J8">
        <v>1</v>
      </c>
      <c r="K8">
        <v>0</v>
      </c>
    </row>
    <row r="9" spans="1:17" x14ac:dyDescent="0.25">
      <c r="A9" t="s">
        <v>34</v>
      </c>
      <c r="B9">
        <v>1549.59</v>
      </c>
      <c r="C9">
        <v>1527.32</v>
      </c>
      <c r="D9">
        <v>1487.07</v>
      </c>
      <c r="E9">
        <v>1055.76</v>
      </c>
      <c r="F9">
        <v>398.702</v>
      </c>
      <c r="G9">
        <v>0</v>
      </c>
      <c r="H9">
        <v>398.702</v>
      </c>
      <c r="I9">
        <v>1.1011E-2</v>
      </c>
      <c r="J9">
        <v>1</v>
      </c>
      <c r="K9">
        <v>0</v>
      </c>
    </row>
    <row r="10" spans="1:17" x14ac:dyDescent="0.25">
      <c r="A10" t="s">
        <v>34</v>
      </c>
      <c r="B10">
        <v>1535.02</v>
      </c>
      <c r="C10">
        <v>1512.92</v>
      </c>
      <c r="D10">
        <v>1483.4</v>
      </c>
      <c r="E10">
        <v>1054.97</v>
      </c>
      <c r="F10">
        <v>398.07900000000001</v>
      </c>
      <c r="G10">
        <v>0</v>
      </c>
      <c r="H10">
        <v>398.07900000000001</v>
      </c>
      <c r="I10">
        <v>1.8471399999999999E-3</v>
      </c>
      <c r="J10">
        <v>1</v>
      </c>
      <c r="K10">
        <v>0</v>
      </c>
    </row>
    <row r="11" spans="1:17" x14ac:dyDescent="0.25">
      <c r="A11" t="s">
        <v>34</v>
      </c>
      <c r="B11">
        <v>1537.65</v>
      </c>
      <c r="C11">
        <v>1515.67</v>
      </c>
      <c r="D11">
        <v>1484.6</v>
      </c>
      <c r="E11">
        <v>1055.53</v>
      </c>
      <c r="F11">
        <v>398.65</v>
      </c>
      <c r="G11">
        <v>0</v>
      </c>
      <c r="H11">
        <v>398.65</v>
      </c>
      <c r="I11">
        <v>0.5</v>
      </c>
      <c r="J11">
        <v>1</v>
      </c>
      <c r="K11">
        <v>0</v>
      </c>
    </row>
    <row r="12" spans="1:17" x14ac:dyDescent="0.25">
      <c r="A12" t="s">
        <v>34</v>
      </c>
      <c r="B12">
        <v>1534.01</v>
      </c>
      <c r="C12">
        <v>1512.3</v>
      </c>
      <c r="D12">
        <v>1483.85</v>
      </c>
      <c r="E12">
        <v>1055.3800000000001</v>
      </c>
      <c r="F12">
        <v>398.721</v>
      </c>
      <c r="G12">
        <v>0</v>
      </c>
      <c r="H12">
        <v>398.721</v>
      </c>
      <c r="I12">
        <v>7.2387300000000002E-2</v>
      </c>
      <c r="J12">
        <v>1</v>
      </c>
      <c r="K12">
        <v>0</v>
      </c>
    </row>
    <row r="13" spans="1:17" x14ac:dyDescent="0.25">
      <c r="A13" t="s">
        <v>34</v>
      </c>
      <c r="B13">
        <v>1537.93</v>
      </c>
      <c r="C13">
        <v>1515.59</v>
      </c>
      <c r="D13">
        <v>1485.09</v>
      </c>
      <c r="E13">
        <v>1056.03</v>
      </c>
      <c r="F13">
        <v>399.19099999999997</v>
      </c>
      <c r="G13">
        <v>0</v>
      </c>
      <c r="H13">
        <v>399.19099999999997</v>
      </c>
      <c r="I13">
        <v>2.3398700000000001E-2</v>
      </c>
      <c r="J13">
        <v>1</v>
      </c>
      <c r="K13">
        <v>0</v>
      </c>
    </row>
    <row r="14" spans="1:17" x14ac:dyDescent="0.25">
      <c r="A14" t="s">
        <v>34</v>
      </c>
      <c r="B14">
        <v>1532.84</v>
      </c>
      <c r="C14">
        <v>1510.84</v>
      </c>
      <c r="D14">
        <v>1484.13</v>
      </c>
      <c r="E14">
        <v>1056.1500000000001</v>
      </c>
      <c r="F14">
        <v>399.08699999999999</v>
      </c>
      <c r="G14">
        <v>0</v>
      </c>
      <c r="H14">
        <v>399.08699999999999</v>
      </c>
      <c r="I14">
        <v>0.48355900000000002</v>
      </c>
      <c r="J14">
        <v>1</v>
      </c>
      <c r="K14">
        <v>0</v>
      </c>
    </row>
    <row r="15" spans="1:17" x14ac:dyDescent="0.25">
      <c r="A15" t="s">
        <v>34</v>
      </c>
      <c r="B15">
        <v>1533.27</v>
      </c>
      <c r="C15">
        <v>1510.9</v>
      </c>
      <c r="D15">
        <v>1483.61</v>
      </c>
      <c r="E15">
        <v>1055.52</v>
      </c>
      <c r="F15">
        <v>398.66399999999999</v>
      </c>
      <c r="G15">
        <v>0</v>
      </c>
      <c r="H15">
        <v>398.66399999999999</v>
      </c>
      <c r="I15">
        <v>0.49995299999999998</v>
      </c>
      <c r="J15">
        <v>1</v>
      </c>
      <c r="K15">
        <v>0</v>
      </c>
    </row>
    <row r="16" spans="1:17" x14ac:dyDescent="0.25">
      <c r="A16" t="s">
        <v>34</v>
      </c>
      <c r="B16">
        <v>1532.34</v>
      </c>
      <c r="C16">
        <v>1510.31</v>
      </c>
      <c r="D16">
        <v>1483.14</v>
      </c>
      <c r="E16">
        <v>1055.29</v>
      </c>
      <c r="F16">
        <v>398.28800000000001</v>
      </c>
      <c r="G16">
        <v>0</v>
      </c>
      <c r="H16">
        <v>398.28800000000001</v>
      </c>
      <c r="I16">
        <v>2.7866900000000001E-3</v>
      </c>
      <c r="J16">
        <v>1</v>
      </c>
      <c r="K16">
        <v>0</v>
      </c>
    </row>
    <row r="17" spans="1:11" x14ac:dyDescent="0.25">
      <c r="A17" t="s">
        <v>34</v>
      </c>
      <c r="B17">
        <v>1532.04</v>
      </c>
      <c r="C17">
        <v>1510.27</v>
      </c>
      <c r="D17">
        <v>1482.99</v>
      </c>
      <c r="E17">
        <v>1054.97</v>
      </c>
      <c r="F17">
        <v>398.05399999999997</v>
      </c>
      <c r="G17">
        <v>0</v>
      </c>
      <c r="H17">
        <v>398.05399999999997</v>
      </c>
      <c r="I17">
        <v>0.42414200000000002</v>
      </c>
      <c r="J17">
        <v>1</v>
      </c>
      <c r="K17">
        <v>0</v>
      </c>
    </row>
    <row r="18" spans="1:11" x14ac:dyDescent="0.25">
      <c r="A18" t="s">
        <v>34</v>
      </c>
      <c r="B18">
        <v>1532.76</v>
      </c>
      <c r="C18">
        <v>1511.13</v>
      </c>
      <c r="D18">
        <v>1483.12</v>
      </c>
      <c r="E18">
        <v>1054.96</v>
      </c>
      <c r="F18">
        <v>398.125</v>
      </c>
      <c r="G18">
        <v>0</v>
      </c>
      <c r="H18">
        <v>398.125</v>
      </c>
      <c r="I18">
        <v>3.9303699999999997E-2</v>
      </c>
      <c r="J18">
        <v>1</v>
      </c>
      <c r="K18">
        <v>0</v>
      </c>
    </row>
    <row r="19" spans="1:11" x14ac:dyDescent="0.25">
      <c r="A19" t="s">
        <v>34</v>
      </c>
      <c r="B19">
        <v>1532.88</v>
      </c>
      <c r="C19">
        <v>1510.7</v>
      </c>
      <c r="D19">
        <v>1483.65</v>
      </c>
      <c r="E19">
        <v>1055.6199999999999</v>
      </c>
      <c r="F19">
        <v>398.62299999999999</v>
      </c>
      <c r="G19">
        <v>0</v>
      </c>
      <c r="H19">
        <v>398.62299999999999</v>
      </c>
      <c r="I19">
        <v>9.9912399999999998E-2</v>
      </c>
      <c r="J19">
        <v>1</v>
      </c>
      <c r="K19">
        <v>0</v>
      </c>
    </row>
    <row r="20" spans="1:11" x14ac:dyDescent="0.25">
      <c r="A20" t="s">
        <v>34</v>
      </c>
      <c r="B20">
        <v>1531.46</v>
      </c>
      <c r="C20">
        <v>1509.44</v>
      </c>
      <c r="D20">
        <v>1482.74</v>
      </c>
      <c r="E20">
        <v>1054.8499999999999</v>
      </c>
      <c r="F20">
        <v>398.01600000000002</v>
      </c>
      <c r="G20">
        <v>0</v>
      </c>
      <c r="H20">
        <v>398.01600000000002</v>
      </c>
      <c r="I20">
        <v>8.3138900000000002E-2</v>
      </c>
      <c r="J20">
        <v>1</v>
      </c>
      <c r="K20">
        <v>0</v>
      </c>
    </row>
    <row r="21" spans="1:11" x14ac:dyDescent="0.25">
      <c r="A21" t="s">
        <v>34</v>
      </c>
      <c r="B21">
        <v>1531.62</v>
      </c>
      <c r="C21">
        <v>1509.52</v>
      </c>
      <c r="D21">
        <v>1482.91</v>
      </c>
      <c r="E21">
        <v>1055.03</v>
      </c>
      <c r="F21">
        <v>398.142</v>
      </c>
      <c r="G21">
        <v>0</v>
      </c>
      <c r="H21">
        <v>398.142</v>
      </c>
      <c r="I21">
        <v>7.4673900000000001E-2</v>
      </c>
      <c r="J21">
        <v>1</v>
      </c>
      <c r="K21">
        <v>0</v>
      </c>
    </row>
    <row r="22" spans="1:11" x14ac:dyDescent="0.25">
      <c r="A22" t="s">
        <v>34</v>
      </c>
      <c r="B22">
        <v>1547.35</v>
      </c>
      <c r="C22">
        <v>1524.98</v>
      </c>
      <c r="D22">
        <v>1486.25</v>
      </c>
      <c r="E22">
        <v>1055.53</v>
      </c>
      <c r="F22">
        <v>398.78100000000001</v>
      </c>
      <c r="G22">
        <v>0</v>
      </c>
      <c r="H22">
        <v>398.78100000000001</v>
      </c>
      <c r="I22">
        <v>4.9448899999999997E-2</v>
      </c>
      <c r="J22">
        <v>1</v>
      </c>
      <c r="K22">
        <v>0</v>
      </c>
    </row>
    <row r="23" spans="1:11" x14ac:dyDescent="0.25">
      <c r="A23" t="s">
        <v>34</v>
      </c>
      <c r="B23">
        <v>1550.39</v>
      </c>
      <c r="C23">
        <v>1528.01</v>
      </c>
      <c r="D23">
        <v>1491.61</v>
      </c>
      <c r="E23">
        <v>1059.71</v>
      </c>
      <c r="F23">
        <v>400.36</v>
      </c>
      <c r="G23">
        <v>0</v>
      </c>
      <c r="H23">
        <v>400.36</v>
      </c>
      <c r="I23">
        <v>0.24441599999999999</v>
      </c>
      <c r="J23">
        <v>1</v>
      </c>
      <c r="K23">
        <v>0</v>
      </c>
    </row>
    <row r="24" spans="1:11" x14ac:dyDescent="0.25">
      <c r="A24" t="s">
        <v>34</v>
      </c>
      <c r="B24">
        <v>1538.17</v>
      </c>
      <c r="C24">
        <v>1516.38</v>
      </c>
      <c r="D24">
        <v>1489.47</v>
      </c>
      <c r="E24">
        <v>1059.53</v>
      </c>
      <c r="F24">
        <v>399.65499999999997</v>
      </c>
      <c r="G24">
        <v>0</v>
      </c>
      <c r="H24">
        <v>399.65499999999997</v>
      </c>
      <c r="I24">
        <v>0.486286</v>
      </c>
      <c r="J24">
        <v>1</v>
      </c>
      <c r="K24">
        <v>0</v>
      </c>
    </row>
    <row r="25" spans="1:11" x14ac:dyDescent="0.25">
      <c r="A25" t="s">
        <v>34</v>
      </c>
      <c r="B25">
        <v>1542.93</v>
      </c>
      <c r="C25">
        <v>1521.07</v>
      </c>
      <c r="D25">
        <v>1491.31</v>
      </c>
      <c r="E25">
        <v>1060.58</v>
      </c>
      <c r="F25">
        <v>400.74099999999999</v>
      </c>
      <c r="G25">
        <v>0</v>
      </c>
      <c r="H25">
        <v>400.74099999999999</v>
      </c>
      <c r="I25">
        <v>1.6519200000000001E-3</v>
      </c>
      <c r="J25">
        <v>1</v>
      </c>
      <c r="K25">
        <v>0</v>
      </c>
    </row>
    <row r="26" spans="1:11" x14ac:dyDescent="0.25">
      <c r="A26" t="s">
        <v>34</v>
      </c>
      <c r="B26">
        <v>1539</v>
      </c>
      <c r="C26">
        <v>1516.7</v>
      </c>
      <c r="D26">
        <v>1489.9</v>
      </c>
      <c r="E26">
        <v>1059.94</v>
      </c>
      <c r="F26">
        <v>400.04</v>
      </c>
      <c r="G26">
        <v>0</v>
      </c>
      <c r="H26">
        <v>400.04</v>
      </c>
      <c r="I26">
        <v>0.5</v>
      </c>
      <c r="J26">
        <v>1</v>
      </c>
      <c r="K26">
        <v>0</v>
      </c>
    </row>
    <row r="27" spans="1:11" x14ac:dyDescent="0.25">
      <c r="A27" t="s">
        <v>34</v>
      </c>
      <c r="B27">
        <v>1538.19</v>
      </c>
      <c r="C27">
        <v>1516.3</v>
      </c>
      <c r="D27">
        <v>1489.94</v>
      </c>
      <c r="E27">
        <v>1060.08</v>
      </c>
      <c r="F27">
        <v>400.39499999999998</v>
      </c>
      <c r="G27">
        <v>0</v>
      </c>
      <c r="H27">
        <v>400.39499999999998</v>
      </c>
      <c r="I27">
        <v>8.4750400000000004E-2</v>
      </c>
      <c r="J27">
        <v>1</v>
      </c>
      <c r="K27">
        <v>0</v>
      </c>
    </row>
    <row r="28" spans="1:11" x14ac:dyDescent="0.25">
      <c r="A28" t="s">
        <v>34</v>
      </c>
      <c r="B28">
        <v>1537.75</v>
      </c>
      <c r="C28">
        <v>1515.6</v>
      </c>
      <c r="D28">
        <v>1489.25</v>
      </c>
      <c r="E28">
        <v>1059.6400000000001</v>
      </c>
      <c r="F28">
        <v>399.91300000000001</v>
      </c>
      <c r="G28">
        <v>0</v>
      </c>
      <c r="H28">
        <v>399.91300000000001</v>
      </c>
      <c r="I28">
        <v>0.5</v>
      </c>
      <c r="J28">
        <v>1</v>
      </c>
      <c r="K28">
        <v>0</v>
      </c>
    </row>
    <row r="29" spans="1:11" x14ac:dyDescent="0.25">
      <c r="A29" t="s">
        <v>34</v>
      </c>
      <c r="B29">
        <v>1538.31</v>
      </c>
      <c r="C29">
        <v>1516.13</v>
      </c>
      <c r="D29">
        <v>1489.43</v>
      </c>
      <c r="E29">
        <v>1059.56</v>
      </c>
      <c r="F29">
        <v>399.69499999999999</v>
      </c>
      <c r="G29">
        <v>0</v>
      </c>
      <c r="H29">
        <v>399.69499999999999</v>
      </c>
      <c r="I29">
        <v>0.21498500000000001</v>
      </c>
      <c r="J29">
        <v>1</v>
      </c>
      <c r="K29">
        <v>0</v>
      </c>
    </row>
    <row r="30" spans="1:11" x14ac:dyDescent="0.25">
      <c r="A30" t="s">
        <v>34</v>
      </c>
      <c r="B30">
        <v>1540.49</v>
      </c>
      <c r="C30">
        <v>1518.41</v>
      </c>
      <c r="D30">
        <v>1490.33</v>
      </c>
      <c r="E30">
        <v>1059.97</v>
      </c>
      <c r="F30">
        <v>400.43099999999998</v>
      </c>
      <c r="G30">
        <v>0</v>
      </c>
      <c r="H30">
        <v>400.43099999999998</v>
      </c>
      <c r="I30">
        <v>0.15015500000000001</v>
      </c>
      <c r="J30">
        <v>1</v>
      </c>
      <c r="K30">
        <v>0</v>
      </c>
    </row>
    <row r="31" spans="1:11" x14ac:dyDescent="0.25">
      <c r="A31" t="s">
        <v>34</v>
      </c>
      <c r="B31">
        <v>1540.98</v>
      </c>
      <c r="C31">
        <v>1518.64</v>
      </c>
      <c r="D31">
        <v>1490.08</v>
      </c>
      <c r="E31">
        <v>1059.77</v>
      </c>
      <c r="F31">
        <v>400.10300000000001</v>
      </c>
      <c r="G31">
        <v>0</v>
      </c>
      <c r="H31">
        <v>400.10300000000001</v>
      </c>
      <c r="I31">
        <v>0.5</v>
      </c>
      <c r="J31">
        <v>1</v>
      </c>
      <c r="K31">
        <v>0</v>
      </c>
    </row>
    <row r="32" spans="1:11" x14ac:dyDescent="0.25">
      <c r="A32" t="s">
        <v>34</v>
      </c>
      <c r="B32">
        <v>1538.31</v>
      </c>
      <c r="C32">
        <v>1517.28</v>
      </c>
      <c r="D32">
        <v>1490.7</v>
      </c>
      <c r="E32">
        <v>1060.54</v>
      </c>
      <c r="F32">
        <v>400.79500000000002</v>
      </c>
      <c r="G32">
        <v>0</v>
      </c>
      <c r="H32">
        <v>400.79500000000002</v>
      </c>
      <c r="I32">
        <v>0.46343200000000001</v>
      </c>
      <c r="J32">
        <v>1</v>
      </c>
      <c r="K32">
        <v>0</v>
      </c>
    </row>
    <row r="33" spans="1:11" x14ac:dyDescent="0.25">
      <c r="A33" t="s">
        <v>34</v>
      </c>
      <c r="B33">
        <v>1540.6</v>
      </c>
      <c r="C33">
        <v>1518.54</v>
      </c>
      <c r="D33">
        <v>1489.97</v>
      </c>
      <c r="E33">
        <v>1059.9000000000001</v>
      </c>
      <c r="F33">
        <v>400.21899999999999</v>
      </c>
      <c r="G33">
        <v>0</v>
      </c>
      <c r="H33">
        <v>400.21899999999999</v>
      </c>
      <c r="I33">
        <v>1.1079800000000001E-2</v>
      </c>
      <c r="J33">
        <v>1</v>
      </c>
      <c r="K33">
        <v>0</v>
      </c>
    </row>
    <row r="34" spans="1:11" x14ac:dyDescent="0.25">
      <c r="A34" t="s">
        <v>34</v>
      </c>
      <c r="B34">
        <v>1541.46</v>
      </c>
      <c r="C34">
        <v>1519.16</v>
      </c>
      <c r="D34">
        <v>1490</v>
      </c>
      <c r="E34">
        <v>1059.74</v>
      </c>
      <c r="F34">
        <v>400.21499999999997</v>
      </c>
      <c r="G34">
        <v>0</v>
      </c>
      <c r="H34">
        <v>400.21499999999997</v>
      </c>
      <c r="I34">
        <v>2.7645E-3</v>
      </c>
      <c r="J34">
        <v>1</v>
      </c>
      <c r="K34">
        <v>0</v>
      </c>
    </row>
    <row r="35" spans="1:11" x14ac:dyDescent="0.25">
      <c r="A35" t="s">
        <v>34</v>
      </c>
      <c r="B35">
        <v>1537.42</v>
      </c>
      <c r="C35">
        <v>1515.52</v>
      </c>
      <c r="D35">
        <v>1489.33</v>
      </c>
      <c r="E35">
        <v>1059.78</v>
      </c>
      <c r="F35">
        <v>400.06799999999998</v>
      </c>
      <c r="G35">
        <v>0</v>
      </c>
      <c r="H35">
        <v>400.06799999999998</v>
      </c>
      <c r="I35">
        <v>0.13208500000000001</v>
      </c>
      <c r="J35">
        <v>1</v>
      </c>
      <c r="K35">
        <v>0</v>
      </c>
    </row>
    <row r="36" spans="1:11" x14ac:dyDescent="0.25">
      <c r="A36" t="s">
        <v>34</v>
      </c>
      <c r="B36">
        <v>1539.96</v>
      </c>
      <c r="C36">
        <v>1518.3</v>
      </c>
      <c r="D36">
        <v>1489.69</v>
      </c>
      <c r="E36">
        <v>1059.43</v>
      </c>
      <c r="F36">
        <v>399.697</v>
      </c>
      <c r="G36">
        <v>0</v>
      </c>
      <c r="H36">
        <v>399.697</v>
      </c>
      <c r="I36">
        <v>0.42414200000000002</v>
      </c>
      <c r="J36">
        <v>1</v>
      </c>
      <c r="K36">
        <v>0</v>
      </c>
    </row>
    <row r="37" spans="1:11" x14ac:dyDescent="0.25">
      <c r="A37" t="s">
        <v>34</v>
      </c>
      <c r="B37">
        <v>1539.96</v>
      </c>
      <c r="C37">
        <v>1517.79</v>
      </c>
      <c r="D37">
        <v>1490.19</v>
      </c>
      <c r="E37">
        <v>1060.01</v>
      </c>
      <c r="F37">
        <v>400.3</v>
      </c>
      <c r="G37">
        <v>0</v>
      </c>
      <c r="H37">
        <v>400.3</v>
      </c>
      <c r="I37">
        <v>5.7401199999999999E-2</v>
      </c>
      <c r="J37">
        <v>1</v>
      </c>
      <c r="K37">
        <v>0</v>
      </c>
    </row>
    <row r="38" spans="1:11" x14ac:dyDescent="0.25">
      <c r="A38" t="s">
        <v>34</v>
      </c>
      <c r="B38">
        <v>1539.55</v>
      </c>
      <c r="C38">
        <v>1517.25</v>
      </c>
      <c r="D38">
        <v>1490.06</v>
      </c>
      <c r="E38">
        <v>1060.0899999999999</v>
      </c>
      <c r="F38">
        <v>400.65300000000002</v>
      </c>
      <c r="G38">
        <v>0</v>
      </c>
      <c r="H38">
        <v>400.65300000000002</v>
      </c>
      <c r="I38">
        <v>2.0743200000000002E-3</v>
      </c>
      <c r="J38">
        <v>1</v>
      </c>
      <c r="K38">
        <v>0</v>
      </c>
    </row>
    <row r="39" spans="1:11" x14ac:dyDescent="0.25">
      <c r="A39" t="s">
        <v>34</v>
      </c>
      <c r="B39">
        <v>1539.2</v>
      </c>
      <c r="C39">
        <v>1516.95</v>
      </c>
      <c r="D39">
        <v>1489.95</v>
      </c>
      <c r="E39">
        <v>1060.1500000000001</v>
      </c>
      <c r="F39">
        <v>400.548</v>
      </c>
      <c r="G39">
        <v>0</v>
      </c>
      <c r="H39">
        <v>400.548</v>
      </c>
      <c r="I39">
        <v>0.107862</v>
      </c>
      <c r="J39">
        <v>1</v>
      </c>
      <c r="K39">
        <v>0</v>
      </c>
    </row>
    <row r="40" spans="1:11" x14ac:dyDescent="0.25">
      <c r="A40" t="s">
        <v>34</v>
      </c>
      <c r="B40">
        <v>1538.94</v>
      </c>
      <c r="C40">
        <v>1516.69</v>
      </c>
      <c r="D40">
        <v>1489.54</v>
      </c>
      <c r="E40">
        <v>1059.6199999999999</v>
      </c>
      <c r="F40">
        <v>400.149</v>
      </c>
      <c r="G40">
        <v>0</v>
      </c>
      <c r="H40">
        <v>400.149</v>
      </c>
      <c r="I40">
        <v>7.4539300000000001E-3</v>
      </c>
      <c r="J40">
        <v>1</v>
      </c>
      <c r="K40">
        <v>0</v>
      </c>
    </row>
    <row r="41" spans="1:11" x14ac:dyDescent="0.25">
      <c r="A41" t="s">
        <v>34</v>
      </c>
      <c r="B41">
        <v>1537.7</v>
      </c>
      <c r="C41">
        <v>1515.65</v>
      </c>
      <c r="D41">
        <v>1489.61</v>
      </c>
      <c r="E41">
        <v>1059.72</v>
      </c>
      <c r="F41">
        <v>400.22699999999998</v>
      </c>
      <c r="G41">
        <v>0</v>
      </c>
      <c r="H41">
        <v>400.22699999999998</v>
      </c>
      <c r="I41">
        <v>0.39371299999999998</v>
      </c>
      <c r="J41">
        <v>1</v>
      </c>
      <c r="K41">
        <v>0</v>
      </c>
    </row>
    <row r="42" spans="1:11" x14ac:dyDescent="0.25">
      <c r="A42" t="s">
        <v>34</v>
      </c>
      <c r="B42">
        <v>1538.62</v>
      </c>
      <c r="C42">
        <v>1516.62</v>
      </c>
      <c r="D42">
        <v>1489.54</v>
      </c>
      <c r="E42">
        <v>1059.71</v>
      </c>
      <c r="F42">
        <v>400.21</v>
      </c>
      <c r="G42">
        <v>0</v>
      </c>
      <c r="H42">
        <v>400.21</v>
      </c>
      <c r="I42">
        <v>0.13295499999999999</v>
      </c>
      <c r="J42">
        <v>1</v>
      </c>
      <c r="K42">
        <v>0</v>
      </c>
    </row>
    <row r="43" spans="1:11" x14ac:dyDescent="0.25">
      <c r="A43" t="s">
        <v>34</v>
      </c>
      <c r="B43">
        <v>1540.18</v>
      </c>
      <c r="C43">
        <v>1518.22</v>
      </c>
      <c r="D43">
        <v>1489.56</v>
      </c>
      <c r="E43">
        <v>1059.23</v>
      </c>
      <c r="F43">
        <v>399.65199999999999</v>
      </c>
      <c r="G43">
        <v>0</v>
      </c>
      <c r="H43">
        <v>399.65199999999999</v>
      </c>
      <c r="I43">
        <v>1.6616000000000001E-3</v>
      </c>
      <c r="J43">
        <v>1</v>
      </c>
      <c r="K43">
        <v>0</v>
      </c>
    </row>
    <row r="44" spans="1:11" x14ac:dyDescent="0.25">
      <c r="A44" t="s">
        <v>34</v>
      </c>
      <c r="B44">
        <v>1541.19</v>
      </c>
      <c r="C44">
        <v>1519.08</v>
      </c>
      <c r="D44">
        <v>1489.52</v>
      </c>
      <c r="E44">
        <v>1059.17</v>
      </c>
      <c r="F44">
        <v>399.57</v>
      </c>
      <c r="G44">
        <v>0</v>
      </c>
      <c r="H44">
        <v>399.57</v>
      </c>
      <c r="I44">
        <v>0.233488</v>
      </c>
      <c r="J44">
        <v>1</v>
      </c>
      <c r="K44">
        <v>0</v>
      </c>
    </row>
    <row r="45" spans="1:11" x14ac:dyDescent="0.25">
      <c r="A45" t="s">
        <v>34</v>
      </c>
      <c r="B45">
        <v>1540.28</v>
      </c>
      <c r="C45">
        <v>1518.5</v>
      </c>
      <c r="D45">
        <v>1489.96</v>
      </c>
      <c r="E45">
        <v>1059.78</v>
      </c>
      <c r="F45">
        <v>400.22399999999999</v>
      </c>
      <c r="G45">
        <v>0</v>
      </c>
      <c r="H45">
        <v>400.22399999999999</v>
      </c>
      <c r="I45">
        <v>1.94714E-2</v>
      </c>
      <c r="J45">
        <v>1</v>
      </c>
      <c r="K45">
        <v>0</v>
      </c>
    </row>
    <row r="46" spans="1:11" x14ac:dyDescent="0.25">
      <c r="A46" t="s">
        <v>34</v>
      </c>
      <c r="B46">
        <v>1538.18</v>
      </c>
      <c r="C46">
        <v>1516.25</v>
      </c>
      <c r="D46">
        <v>1489.89</v>
      </c>
      <c r="E46">
        <v>1060.1600000000001</v>
      </c>
      <c r="F46">
        <v>400.63099999999997</v>
      </c>
      <c r="G46">
        <v>0</v>
      </c>
      <c r="H46">
        <v>400.63099999999997</v>
      </c>
      <c r="I46">
        <v>7.9616699999999999E-2</v>
      </c>
      <c r="J46">
        <v>1</v>
      </c>
      <c r="K46">
        <v>0</v>
      </c>
    </row>
    <row r="47" spans="1:11" x14ac:dyDescent="0.25">
      <c r="A47" t="s">
        <v>34</v>
      </c>
      <c r="B47">
        <v>1549.03</v>
      </c>
      <c r="C47">
        <v>1526.17</v>
      </c>
      <c r="D47">
        <v>1491.49</v>
      </c>
      <c r="E47">
        <v>1059.1300000000001</v>
      </c>
      <c r="F47">
        <v>399.6</v>
      </c>
      <c r="G47">
        <v>0</v>
      </c>
      <c r="H47">
        <v>399.6</v>
      </c>
      <c r="I47">
        <v>0.5</v>
      </c>
      <c r="J47">
        <v>1</v>
      </c>
      <c r="K47">
        <v>0</v>
      </c>
    </row>
    <row r="48" spans="1:11" x14ac:dyDescent="0.25">
      <c r="A48" t="s">
        <v>34</v>
      </c>
      <c r="B48">
        <v>1546.76</v>
      </c>
      <c r="C48">
        <v>1525.25</v>
      </c>
      <c r="D48">
        <v>1491.2</v>
      </c>
      <c r="E48">
        <v>1059.8499999999999</v>
      </c>
      <c r="F48">
        <v>400.298</v>
      </c>
      <c r="G48">
        <v>0</v>
      </c>
      <c r="H48">
        <v>400.298</v>
      </c>
      <c r="I48">
        <v>1.21361E-2</v>
      </c>
      <c r="J48">
        <v>1</v>
      </c>
      <c r="K48">
        <v>0</v>
      </c>
    </row>
    <row r="49" spans="1:25" x14ac:dyDescent="0.25">
      <c r="A49" t="s">
        <v>34</v>
      </c>
      <c r="B49">
        <v>1542.22</v>
      </c>
      <c r="C49">
        <v>1519.84</v>
      </c>
      <c r="D49">
        <v>1490.49</v>
      </c>
      <c r="E49">
        <v>1060.0999999999999</v>
      </c>
      <c r="F49">
        <v>400.649</v>
      </c>
      <c r="G49">
        <v>0</v>
      </c>
      <c r="H49">
        <v>400.649</v>
      </c>
      <c r="I49">
        <v>6.3298599999999997E-3</v>
      </c>
      <c r="J49">
        <v>1</v>
      </c>
      <c r="K49">
        <v>0</v>
      </c>
    </row>
    <row r="50" spans="1:25" x14ac:dyDescent="0.25">
      <c r="A50" t="s">
        <v>34</v>
      </c>
      <c r="B50">
        <v>1539.93</v>
      </c>
      <c r="C50">
        <v>1517.84</v>
      </c>
      <c r="D50">
        <v>1489.19</v>
      </c>
      <c r="E50">
        <v>1059.06</v>
      </c>
      <c r="F50">
        <v>399.60700000000003</v>
      </c>
      <c r="G50">
        <v>0</v>
      </c>
      <c r="H50">
        <v>399.60700000000003</v>
      </c>
      <c r="I50">
        <v>0.122762</v>
      </c>
      <c r="J50">
        <v>1</v>
      </c>
      <c r="K50">
        <v>0</v>
      </c>
    </row>
    <row r="51" spans="1:25" x14ac:dyDescent="0.25">
      <c r="A51" t="s">
        <v>34</v>
      </c>
      <c r="B51">
        <v>1542.78</v>
      </c>
      <c r="C51">
        <v>1520.8</v>
      </c>
      <c r="D51">
        <v>1490.35</v>
      </c>
      <c r="E51">
        <v>1059.6500000000001</v>
      </c>
      <c r="F51">
        <v>400.06700000000001</v>
      </c>
      <c r="G51">
        <v>0</v>
      </c>
      <c r="H51">
        <v>400.06700000000001</v>
      </c>
      <c r="I51">
        <v>0.46728799999999998</v>
      </c>
      <c r="J51">
        <v>1</v>
      </c>
      <c r="K51">
        <v>0</v>
      </c>
    </row>
    <row r="52" spans="1:25" x14ac:dyDescent="0.25">
      <c r="A52" t="s">
        <v>34</v>
      </c>
      <c r="B52">
        <v>1546.88</v>
      </c>
      <c r="C52">
        <v>1523.5</v>
      </c>
      <c r="D52">
        <v>1490.99</v>
      </c>
      <c r="E52">
        <v>1059.75</v>
      </c>
      <c r="F52">
        <v>400.077</v>
      </c>
      <c r="G52">
        <v>0</v>
      </c>
      <c r="H52">
        <v>400.077</v>
      </c>
      <c r="I52">
        <v>0.16567399999999999</v>
      </c>
      <c r="J52">
        <v>1</v>
      </c>
      <c r="K52">
        <v>0</v>
      </c>
    </row>
    <row r="53" spans="1:25" x14ac:dyDescent="0.25">
      <c r="A53" t="s">
        <v>34</v>
      </c>
      <c r="B53">
        <v>1544.73</v>
      </c>
      <c r="C53">
        <v>1522.07</v>
      </c>
      <c r="D53">
        <v>1490.21</v>
      </c>
      <c r="E53">
        <v>1059.18</v>
      </c>
      <c r="F53">
        <v>399.60700000000003</v>
      </c>
      <c r="G53">
        <v>0</v>
      </c>
      <c r="H53">
        <v>399.60700000000003</v>
      </c>
      <c r="I53">
        <v>0.42414200000000002</v>
      </c>
      <c r="J53">
        <v>1</v>
      </c>
      <c r="K53">
        <v>0</v>
      </c>
    </row>
    <row r="54" spans="1:25" x14ac:dyDescent="0.25">
      <c r="A54" t="s">
        <v>34</v>
      </c>
      <c r="B54">
        <v>1538.44</v>
      </c>
      <c r="C54">
        <v>1516.78</v>
      </c>
      <c r="D54">
        <v>1489.04</v>
      </c>
      <c r="E54">
        <v>1059.1099999999999</v>
      </c>
      <c r="F54">
        <v>399.56700000000001</v>
      </c>
      <c r="G54">
        <v>0</v>
      </c>
      <c r="H54">
        <v>399.56700000000001</v>
      </c>
      <c r="I54">
        <v>0.42414200000000002</v>
      </c>
      <c r="J54">
        <v>1</v>
      </c>
      <c r="K54">
        <v>0</v>
      </c>
    </row>
    <row r="55" spans="1:25" x14ac:dyDescent="0.25">
      <c r="A55" t="s">
        <v>34</v>
      </c>
      <c r="B55">
        <v>1541.13</v>
      </c>
      <c r="C55">
        <v>1519.33</v>
      </c>
      <c r="D55">
        <v>1490.07</v>
      </c>
      <c r="E55">
        <v>1059.8</v>
      </c>
      <c r="F55">
        <v>400.20400000000001</v>
      </c>
      <c r="G55">
        <v>0</v>
      </c>
      <c r="H55">
        <v>400.20400000000001</v>
      </c>
      <c r="I55">
        <v>8.1038499999999999E-2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1540.04</v>
      </c>
      <c r="C56">
        <v>1517.6</v>
      </c>
      <c r="D56">
        <v>1489.8</v>
      </c>
      <c r="E56">
        <v>1059.82</v>
      </c>
      <c r="F56">
        <v>400.29899999999998</v>
      </c>
      <c r="G56">
        <v>0</v>
      </c>
      <c r="H56">
        <v>400.29899999999998</v>
      </c>
      <c r="I56">
        <v>0.5</v>
      </c>
      <c r="J56">
        <v>1</v>
      </c>
      <c r="K56">
        <v>0</v>
      </c>
      <c r="R56">
        <f>AVERAGE(B7:B56)</f>
        <v>1540.1809999999998</v>
      </c>
      <c r="S56">
        <f>AVERAGE(C7:C56)</f>
        <v>1518.0788000000002</v>
      </c>
      <c r="U56">
        <f>_xlfn.VAR.P(B7:B56)</f>
        <v>35.99814499999998</v>
      </c>
      <c r="V56">
        <f>_xlfn.VAR.P(C7:C56)</f>
        <v>34.428958559999877</v>
      </c>
      <c r="X56">
        <f>1.96*SQRT(U56)/50</f>
        <v>0.23519394025527096</v>
      </c>
      <c r="Y56">
        <f>1.96*SQRT(V56)/50</f>
        <v>0.23001068427714005</v>
      </c>
    </row>
    <row r="57" spans="1:25" x14ac:dyDescent="0.25">
      <c r="A57" t="s">
        <v>102</v>
      </c>
      <c r="B57">
        <v>77110.788499999995</v>
      </c>
      <c r="C57" t="s">
        <v>36</v>
      </c>
    </row>
    <row r="58" spans="1:25" x14ac:dyDescent="0.25">
      <c r="A58" t="s">
        <v>35</v>
      </c>
      <c r="B58">
        <v>1584.46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0.496693</v>
      </c>
      <c r="J58">
        <v>1</v>
      </c>
      <c r="K58">
        <v>0</v>
      </c>
    </row>
    <row r="59" spans="1:25" x14ac:dyDescent="0.25">
      <c r="A59" t="s">
        <v>35</v>
      </c>
      <c r="B59">
        <v>1584.2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0.47819099999999998</v>
      </c>
      <c r="J59">
        <v>1</v>
      </c>
      <c r="K59">
        <v>0</v>
      </c>
    </row>
    <row r="60" spans="1:25" x14ac:dyDescent="0.25">
      <c r="A60" t="s">
        <v>35</v>
      </c>
      <c r="B60">
        <v>1583.39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1.3852300000000001E-3</v>
      </c>
      <c r="J60">
        <v>1</v>
      </c>
      <c r="K60">
        <v>0</v>
      </c>
    </row>
    <row r="61" spans="1:25" x14ac:dyDescent="0.25">
      <c r="A61" t="s">
        <v>35</v>
      </c>
      <c r="B61">
        <v>1580.02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0.43878699999999998</v>
      </c>
      <c r="J61">
        <v>1</v>
      </c>
      <c r="K61">
        <v>0</v>
      </c>
    </row>
    <row r="62" spans="1:25" x14ac:dyDescent="0.25">
      <c r="A62" t="s">
        <v>35</v>
      </c>
      <c r="B62">
        <v>1583.1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8.616E-2</v>
      </c>
      <c r="J62">
        <v>1</v>
      </c>
      <c r="K62">
        <v>0</v>
      </c>
    </row>
    <row r="63" spans="1:25" x14ac:dyDescent="0.25">
      <c r="A63" t="s">
        <v>35</v>
      </c>
      <c r="B63">
        <v>1582.55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2.40241E-2</v>
      </c>
      <c r="J63">
        <v>1</v>
      </c>
      <c r="K63">
        <v>0</v>
      </c>
    </row>
    <row r="64" spans="1:25" x14ac:dyDescent="0.25">
      <c r="A64" t="s">
        <v>35</v>
      </c>
      <c r="B64">
        <v>1583.06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0.172071</v>
      </c>
      <c r="J64">
        <v>1</v>
      </c>
      <c r="K64">
        <v>0</v>
      </c>
    </row>
    <row r="65" spans="1:11" x14ac:dyDescent="0.25">
      <c r="A65" t="s">
        <v>35</v>
      </c>
      <c r="B65">
        <v>1583.76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5.4329799999999998E-2</v>
      </c>
      <c r="J65">
        <v>1</v>
      </c>
      <c r="K65">
        <v>0</v>
      </c>
    </row>
    <row r="66" spans="1:11" x14ac:dyDescent="0.25">
      <c r="A66" t="s">
        <v>35</v>
      </c>
      <c r="B66">
        <v>1584.21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5.95544E-2</v>
      </c>
      <c r="J66">
        <v>1</v>
      </c>
      <c r="K66">
        <v>0</v>
      </c>
    </row>
    <row r="67" spans="1:11" x14ac:dyDescent="0.25">
      <c r="A67" t="s">
        <v>35</v>
      </c>
      <c r="B67">
        <v>1586.94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0.42414200000000002</v>
      </c>
      <c r="J67">
        <v>1</v>
      </c>
      <c r="K67">
        <v>0</v>
      </c>
    </row>
    <row r="68" spans="1:11" x14ac:dyDescent="0.25">
      <c r="A68" t="s">
        <v>35</v>
      </c>
      <c r="B68">
        <v>1593.32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8.4726099999999999E-2</v>
      </c>
      <c r="J68">
        <v>1</v>
      </c>
      <c r="K68">
        <v>0</v>
      </c>
    </row>
    <row r="69" spans="1:11" x14ac:dyDescent="0.25">
      <c r="A69" t="s">
        <v>35</v>
      </c>
      <c r="B69">
        <v>1590.8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0.21637999999999999</v>
      </c>
      <c r="J69">
        <v>1</v>
      </c>
      <c r="K69">
        <v>0</v>
      </c>
    </row>
    <row r="70" spans="1:11" x14ac:dyDescent="0.25">
      <c r="A70" t="s">
        <v>35</v>
      </c>
      <c r="B70">
        <v>1592.3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5.9710899999999997E-2</v>
      </c>
      <c r="J70">
        <v>1</v>
      </c>
      <c r="K70">
        <v>0</v>
      </c>
    </row>
    <row r="71" spans="1:11" x14ac:dyDescent="0.25">
      <c r="A71" t="s">
        <v>35</v>
      </c>
      <c r="B71">
        <v>1589.28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0.5</v>
      </c>
      <c r="J71">
        <v>1</v>
      </c>
      <c r="K71">
        <v>0</v>
      </c>
    </row>
    <row r="72" spans="1:11" x14ac:dyDescent="0.25">
      <c r="A72" t="s">
        <v>35</v>
      </c>
      <c r="B72">
        <v>1589.7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0.42414200000000002</v>
      </c>
      <c r="J72">
        <v>1</v>
      </c>
      <c r="K72">
        <v>0</v>
      </c>
    </row>
    <row r="73" spans="1:11" x14ac:dyDescent="0.25">
      <c r="A73" t="s">
        <v>35</v>
      </c>
      <c r="B73">
        <v>1592.96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7.2290300000000002E-2</v>
      </c>
      <c r="J73">
        <v>1</v>
      </c>
      <c r="K73">
        <v>0</v>
      </c>
    </row>
    <row r="74" spans="1:11" x14ac:dyDescent="0.25">
      <c r="A74" t="s">
        <v>35</v>
      </c>
      <c r="B74">
        <v>1588.55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2.5959599999999999E-2</v>
      </c>
      <c r="J74">
        <v>1</v>
      </c>
      <c r="K74">
        <v>0</v>
      </c>
    </row>
    <row r="75" spans="1:11" x14ac:dyDescent="0.25">
      <c r="A75" t="s">
        <v>35</v>
      </c>
      <c r="B75">
        <v>1591.01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1.31167E-2</v>
      </c>
      <c r="J75">
        <v>1</v>
      </c>
      <c r="K75">
        <v>0</v>
      </c>
    </row>
    <row r="76" spans="1:11" x14ac:dyDescent="0.25">
      <c r="A76" t="s">
        <v>35</v>
      </c>
      <c r="B76">
        <v>1592.26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0.193824</v>
      </c>
      <c r="J76">
        <v>1</v>
      </c>
      <c r="K76">
        <v>0</v>
      </c>
    </row>
    <row r="77" spans="1:11" x14ac:dyDescent="0.25">
      <c r="A77" t="s">
        <v>35</v>
      </c>
      <c r="B77">
        <v>1592.45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0.42414200000000002</v>
      </c>
      <c r="J77">
        <v>1</v>
      </c>
      <c r="K77">
        <v>0</v>
      </c>
    </row>
    <row r="78" spans="1:11" x14ac:dyDescent="0.25">
      <c r="A78" t="s">
        <v>35</v>
      </c>
      <c r="B78">
        <v>1591.54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5.3918399999999998E-2</v>
      </c>
      <c r="J78">
        <v>1</v>
      </c>
      <c r="K78">
        <v>0</v>
      </c>
    </row>
    <row r="79" spans="1:11" x14ac:dyDescent="0.25">
      <c r="A79" t="s">
        <v>35</v>
      </c>
      <c r="B79">
        <v>1588.88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3.3214999999999998E-3</v>
      </c>
      <c r="J79">
        <v>1</v>
      </c>
      <c r="K79">
        <v>0</v>
      </c>
    </row>
    <row r="80" spans="1:11" x14ac:dyDescent="0.25">
      <c r="A80" t="s">
        <v>35</v>
      </c>
      <c r="B80">
        <v>1590.27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0.48007699999999998</v>
      </c>
      <c r="J80">
        <v>1</v>
      </c>
      <c r="K80">
        <v>0</v>
      </c>
    </row>
    <row r="81" spans="1:11" x14ac:dyDescent="0.25">
      <c r="A81" t="s">
        <v>35</v>
      </c>
      <c r="B81">
        <v>1578.9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0.5</v>
      </c>
      <c r="J81">
        <v>1</v>
      </c>
      <c r="K81">
        <v>0</v>
      </c>
    </row>
    <row r="82" spans="1:11" x14ac:dyDescent="0.25">
      <c r="A82" t="s">
        <v>35</v>
      </c>
      <c r="B82">
        <v>1579.91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2.1666399999999999E-2</v>
      </c>
      <c r="J82">
        <v>1</v>
      </c>
      <c r="K82">
        <v>0</v>
      </c>
    </row>
    <row r="83" spans="1:11" x14ac:dyDescent="0.25">
      <c r="A83" t="s">
        <v>35</v>
      </c>
      <c r="B83">
        <v>1580.94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4.5804900000000003E-2</v>
      </c>
      <c r="J83">
        <v>1</v>
      </c>
      <c r="K83">
        <v>0</v>
      </c>
    </row>
    <row r="84" spans="1:11" x14ac:dyDescent="0.25">
      <c r="A84" t="s">
        <v>35</v>
      </c>
      <c r="B84">
        <v>1578.24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9.38359E-2</v>
      </c>
      <c r="J84">
        <v>1</v>
      </c>
      <c r="K84">
        <v>0</v>
      </c>
    </row>
    <row r="85" spans="1:11" x14ac:dyDescent="0.25">
      <c r="A85" t="s">
        <v>35</v>
      </c>
      <c r="B85">
        <v>1580.9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0.103834</v>
      </c>
      <c r="J85">
        <v>1</v>
      </c>
      <c r="K85">
        <v>0</v>
      </c>
    </row>
    <row r="86" spans="1:11" x14ac:dyDescent="0.25">
      <c r="A86" t="s">
        <v>35</v>
      </c>
      <c r="B86">
        <v>1577.38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0.14987300000000001</v>
      </c>
      <c r="J86">
        <v>1</v>
      </c>
      <c r="K86">
        <v>0</v>
      </c>
    </row>
    <row r="87" spans="1:11" x14ac:dyDescent="0.25">
      <c r="A87" t="s">
        <v>35</v>
      </c>
      <c r="B87">
        <v>1585.33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8.5720699999999997E-2</v>
      </c>
      <c r="J87">
        <v>1</v>
      </c>
      <c r="K87">
        <v>0</v>
      </c>
    </row>
    <row r="88" spans="1:11" x14ac:dyDescent="0.25">
      <c r="A88" t="s">
        <v>35</v>
      </c>
      <c r="B88">
        <v>1583.19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0.27141300000000002</v>
      </c>
      <c r="J88">
        <v>1</v>
      </c>
      <c r="K88">
        <v>0</v>
      </c>
    </row>
    <row r="89" spans="1:11" x14ac:dyDescent="0.25">
      <c r="A89" t="s">
        <v>35</v>
      </c>
      <c r="B89">
        <v>1578.25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0.191609</v>
      </c>
      <c r="J89">
        <v>1</v>
      </c>
      <c r="K89">
        <v>0</v>
      </c>
    </row>
    <row r="90" spans="1:11" x14ac:dyDescent="0.25">
      <c r="A90" t="s">
        <v>35</v>
      </c>
      <c r="B90">
        <v>1579.14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5.4548399999999997E-2</v>
      </c>
      <c r="J90">
        <v>1</v>
      </c>
      <c r="K90">
        <v>0</v>
      </c>
    </row>
    <row r="91" spans="1:11" x14ac:dyDescent="0.25">
      <c r="A91" t="s">
        <v>35</v>
      </c>
      <c r="B91">
        <v>1577.73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0.36144799999999999</v>
      </c>
      <c r="J91">
        <v>1</v>
      </c>
      <c r="K91">
        <v>0</v>
      </c>
    </row>
    <row r="92" spans="1:11" x14ac:dyDescent="0.25">
      <c r="A92" t="s">
        <v>35</v>
      </c>
      <c r="B92">
        <v>1580.58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0.25397599999999998</v>
      </c>
      <c r="J92">
        <v>1</v>
      </c>
      <c r="K92">
        <v>0</v>
      </c>
    </row>
    <row r="93" spans="1:11" x14ac:dyDescent="0.25">
      <c r="A93" t="s">
        <v>35</v>
      </c>
      <c r="B93">
        <v>1580.1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1.5635900000000001E-2</v>
      </c>
      <c r="J93">
        <v>1</v>
      </c>
      <c r="K93">
        <v>0</v>
      </c>
    </row>
    <row r="94" spans="1:11" x14ac:dyDescent="0.25">
      <c r="A94" t="s">
        <v>35</v>
      </c>
      <c r="B94">
        <v>1579.37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0.14993799999999999</v>
      </c>
      <c r="J94">
        <v>1</v>
      </c>
      <c r="K94">
        <v>0</v>
      </c>
    </row>
    <row r="95" spans="1:11" x14ac:dyDescent="0.25">
      <c r="A95" t="s">
        <v>35</v>
      </c>
      <c r="B95">
        <v>1580.24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7.7262399999999995E-2</v>
      </c>
      <c r="J95">
        <v>1</v>
      </c>
      <c r="K95">
        <v>0</v>
      </c>
    </row>
    <row r="96" spans="1:11" x14ac:dyDescent="0.25">
      <c r="A96" t="s">
        <v>35</v>
      </c>
      <c r="B96">
        <v>1577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0.22458900000000001</v>
      </c>
      <c r="J96">
        <v>1</v>
      </c>
      <c r="K96">
        <v>0</v>
      </c>
    </row>
    <row r="97" spans="1:25" x14ac:dyDescent="0.25">
      <c r="A97" t="s">
        <v>35</v>
      </c>
      <c r="B97">
        <v>1577.88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6.4119899999999994E-2</v>
      </c>
      <c r="J97">
        <v>1</v>
      </c>
      <c r="K97">
        <v>0</v>
      </c>
    </row>
    <row r="98" spans="1:25" x14ac:dyDescent="0.25">
      <c r="A98" t="s">
        <v>35</v>
      </c>
      <c r="B98">
        <v>1578.12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3.4237999999999998E-2</v>
      </c>
      <c r="J98">
        <v>1</v>
      </c>
      <c r="K98">
        <v>0</v>
      </c>
    </row>
    <row r="99" spans="1:25" x14ac:dyDescent="0.25">
      <c r="A99" t="s">
        <v>35</v>
      </c>
      <c r="B99">
        <v>1579.52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0.14946499999999999</v>
      </c>
      <c r="J99">
        <v>1</v>
      </c>
      <c r="K99">
        <v>0</v>
      </c>
    </row>
    <row r="100" spans="1:25" x14ac:dyDescent="0.25">
      <c r="A100" t="s">
        <v>35</v>
      </c>
      <c r="B100">
        <v>1579.05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3.32921E-3</v>
      </c>
      <c r="J100">
        <v>1</v>
      </c>
      <c r="K100">
        <v>0</v>
      </c>
    </row>
    <row r="101" spans="1:25" x14ac:dyDescent="0.25">
      <c r="A101" t="s">
        <v>35</v>
      </c>
      <c r="B101">
        <v>1577.72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0.44763799999999998</v>
      </c>
      <c r="J101">
        <v>1</v>
      </c>
      <c r="K101">
        <v>0</v>
      </c>
    </row>
    <row r="102" spans="1:25" x14ac:dyDescent="0.25">
      <c r="A102" t="s">
        <v>35</v>
      </c>
      <c r="B102">
        <v>1579.36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0.49998700000000001</v>
      </c>
      <c r="J102">
        <v>1</v>
      </c>
      <c r="K102">
        <v>0</v>
      </c>
    </row>
    <row r="103" spans="1:25" x14ac:dyDescent="0.25">
      <c r="A103" t="s">
        <v>35</v>
      </c>
      <c r="B103">
        <v>1578.06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4.2104999999999997E-2</v>
      </c>
      <c r="J103">
        <v>1</v>
      </c>
      <c r="K103">
        <v>0</v>
      </c>
    </row>
    <row r="104" spans="1:25" x14ac:dyDescent="0.25">
      <c r="A104" t="s">
        <v>35</v>
      </c>
      <c r="B104">
        <v>1578.41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0.35511100000000001</v>
      </c>
      <c r="J104">
        <v>1</v>
      </c>
      <c r="K104">
        <v>0</v>
      </c>
    </row>
    <row r="105" spans="1:25" x14ac:dyDescent="0.25">
      <c r="A105" t="s">
        <v>35</v>
      </c>
      <c r="B105">
        <v>1578.37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6.2189999999999997E-3</v>
      </c>
      <c r="J105">
        <v>1</v>
      </c>
      <c r="K105">
        <v>0</v>
      </c>
    </row>
    <row r="106" spans="1:25" x14ac:dyDescent="0.25">
      <c r="A106" t="s">
        <v>35</v>
      </c>
      <c r="B106">
        <v>1578.18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1.7716599999999999E-2</v>
      </c>
      <c r="J106">
        <v>1</v>
      </c>
      <c r="K106">
        <v>0</v>
      </c>
    </row>
    <row r="107" spans="1:25" x14ac:dyDescent="0.25">
      <c r="A107" t="s">
        <v>35</v>
      </c>
      <c r="B107">
        <v>1581.04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3.6765199999999998E-2</v>
      </c>
      <c r="J107">
        <v>1</v>
      </c>
      <c r="K107">
        <v>0</v>
      </c>
    </row>
    <row r="108" spans="1:25" x14ac:dyDescent="0.25">
      <c r="A108" t="s">
        <v>35</v>
      </c>
      <c r="B108">
        <v>1577.16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7.56164E-2</v>
      </c>
      <c r="J108">
        <v>1</v>
      </c>
      <c r="K108">
        <v>0</v>
      </c>
    </row>
    <row r="109" spans="1:25" x14ac:dyDescent="0.25">
      <c r="A109" t="s">
        <v>35</v>
      </c>
      <c r="B109">
        <v>1578.08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0.132579</v>
      </c>
      <c r="J109">
        <v>1</v>
      </c>
      <c r="K109">
        <v>0</v>
      </c>
    </row>
    <row r="110" spans="1:25" x14ac:dyDescent="0.25">
      <c r="A110" t="s">
        <v>35</v>
      </c>
      <c r="B110">
        <v>1577.29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0.5</v>
      </c>
      <c r="J110">
        <v>1</v>
      </c>
      <c r="K110">
        <v>0</v>
      </c>
    </row>
    <row r="111" spans="1:25" x14ac:dyDescent="0.25">
      <c r="A111" t="s">
        <v>35</v>
      </c>
      <c r="B111">
        <v>1578.35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2.0259900000000001E-2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1576.42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6.8612599999999996E-2</v>
      </c>
      <c r="J112">
        <v>1</v>
      </c>
      <c r="K112">
        <v>0</v>
      </c>
      <c r="R112">
        <f>AVERAGE(B63:B112)</f>
        <v>1582.6809999999998</v>
      </c>
      <c r="S112">
        <f>AVERAGE(C63:C112)</f>
        <v>0</v>
      </c>
      <c r="U112">
        <f>_xlfn.VAR.P(B63:B112)</f>
        <v>29.602384999999941</v>
      </c>
      <c r="V112">
        <f>_xlfn.VAR.P(C63:C112)</f>
        <v>0</v>
      </c>
      <c r="X112">
        <f>1.96*SQRT(U112)/50</f>
        <v>0.21327964948958422</v>
      </c>
      <c r="Y112">
        <f>1.96*SQRT(V112)/50</f>
        <v>0</v>
      </c>
    </row>
    <row r="113" spans="1:9" x14ac:dyDescent="0.25">
      <c r="A113" t="s">
        <v>35</v>
      </c>
      <c r="B113">
        <v>79221.5815</v>
      </c>
      <c r="C113" t="s">
        <v>36</v>
      </c>
    </row>
    <row r="114" spans="1:9" x14ac:dyDescent="0.25">
      <c r="A114" t="s">
        <v>37</v>
      </c>
      <c r="B114">
        <v>1234.6500000000001</v>
      </c>
      <c r="C114">
        <v>1218.76</v>
      </c>
      <c r="D114">
        <v>1176.32</v>
      </c>
      <c r="E114">
        <v>738.29100000000005</v>
      </c>
      <c r="F114">
        <v>401.60500000000002</v>
      </c>
      <c r="G114">
        <v>0.20301900000000001</v>
      </c>
      <c r="H114">
        <v>1</v>
      </c>
      <c r="I114">
        <v>0</v>
      </c>
    </row>
    <row r="115" spans="1:9" x14ac:dyDescent="0.25">
      <c r="A115" t="s">
        <v>37</v>
      </c>
      <c r="B115">
        <v>1246.44</v>
      </c>
      <c r="C115">
        <v>1230.25</v>
      </c>
      <c r="D115">
        <v>1187.8900000000001</v>
      </c>
      <c r="E115">
        <v>750.04600000000005</v>
      </c>
      <c r="F115">
        <v>401.05900000000003</v>
      </c>
      <c r="G115">
        <v>9.8326999999999998E-2</v>
      </c>
      <c r="H115">
        <v>1</v>
      </c>
      <c r="I115">
        <v>0</v>
      </c>
    </row>
    <row r="116" spans="1:9" x14ac:dyDescent="0.25">
      <c r="A116" t="s">
        <v>37</v>
      </c>
      <c r="B116">
        <v>1236.08</v>
      </c>
      <c r="C116">
        <v>1219.27</v>
      </c>
      <c r="D116">
        <v>1176.58</v>
      </c>
      <c r="E116">
        <v>738.51599999999996</v>
      </c>
      <c r="F116">
        <v>401.41699999999997</v>
      </c>
      <c r="G116">
        <v>0.47115400000000002</v>
      </c>
      <c r="H116">
        <v>1</v>
      </c>
      <c r="I116">
        <v>0</v>
      </c>
    </row>
    <row r="117" spans="1:9" x14ac:dyDescent="0.25">
      <c r="A117" t="s">
        <v>37</v>
      </c>
      <c r="B117">
        <v>1237.57</v>
      </c>
      <c r="C117">
        <v>1221.02</v>
      </c>
      <c r="D117">
        <v>1176.08</v>
      </c>
      <c r="E117">
        <v>737.57399999999996</v>
      </c>
      <c r="F117">
        <v>401.04599999999999</v>
      </c>
      <c r="G117">
        <v>8.4032300000000004E-2</v>
      </c>
      <c r="H117">
        <v>1</v>
      </c>
      <c r="I117">
        <v>0</v>
      </c>
    </row>
    <row r="118" spans="1:9" x14ac:dyDescent="0.25">
      <c r="A118" t="s">
        <v>37</v>
      </c>
      <c r="B118">
        <v>1235.53</v>
      </c>
      <c r="C118">
        <v>1218.97</v>
      </c>
      <c r="D118">
        <v>1175.74</v>
      </c>
      <c r="E118">
        <v>737.71600000000001</v>
      </c>
      <c r="F118">
        <v>400.87799999999999</v>
      </c>
      <c r="G118">
        <v>0.45332299999999998</v>
      </c>
      <c r="H118">
        <v>1</v>
      </c>
      <c r="I118">
        <v>0</v>
      </c>
    </row>
    <row r="119" spans="1:9" x14ac:dyDescent="0.25">
      <c r="A119" t="s">
        <v>37</v>
      </c>
      <c r="B119">
        <v>1240.3</v>
      </c>
      <c r="C119">
        <v>1224.58</v>
      </c>
      <c r="D119">
        <v>1178.44</v>
      </c>
      <c r="E119">
        <v>739.64300000000003</v>
      </c>
      <c r="F119">
        <v>401.09100000000001</v>
      </c>
      <c r="G119">
        <v>0.47148800000000002</v>
      </c>
      <c r="H119">
        <v>1</v>
      </c>
      <c r="I119">
        <v>0</v>
      </c>
    </row>
    <row r="120" spans="1:9" x14ac:dyDescent="0.25">
      <c r="A120" t="s">
        <v>37</v>
      </c>
      <c r="B120">
        <v>1235.1500000000001</v>
      </c>
      <c r="C120">
        <v>1218.93</v>
      </c>
      <c r="D120">
        <v>1176.6600000000001</v>
      </c>
      <c r="E120">
        <v>738.61099999999999</v>
      </c>
      <c r="F120">
        <v>401.59199999999998</v>
      </c>
      <c r="G120">
        <v>0.10659299999999999</v>
      </c>
      <c r="H120">
        <v>1</v>
      </c>
      <c r="I120">
        <v>0</v>
      </c>
    </row>
    <row r="121" spans="1:9" x14ac:dyDescent="0.25">
      <c r="A121" t="s">
        <v>37</v>
      </c>
      <c r="B121">
        <v>1235.19</v>
      </c>
      <c r="C121">
        <v>1218.54</v>
      </c>
      <c r="D121">
        <v>1178.8399999999999</v>
      </c>
      <c r="E121">
        <v>741.548</v>
      </c>
      <c r="F121">
        <v>401.49700000000001</v>
      </c>
      <c r="G121">
        <v>0.41847400000000001</v>
      </c>
      <c r="H121">
        <v>1</v>
      </c>
      <c r="I121">
        <v>0</v>
      </c>
    </row>
    <row r="122" spans="1:9" x14ac:dyDescent="0.25">
      <c r="A122" t="s">
        <v>37</v>
      </c>
      <c r="B122">
        <v>1235.5899999999999</v>
      </c>
      <c r="C122">
        <v>1219.42</v>
      </c>
      <c r="D122">
        <v>1177.23</v>
      </c>
      <c r="E122">
        <v>739.346</v>
      </c>
      <c r="F122">
        <v>401.04899999999998</v>
      </c>
      <c r="G122">
        <v>6.3198899999999999E-3</v>
      </c>
      <c r="H122">
        <v>1</v>
      </c>
      <c r="I122">
        <v>0</v>
      </c>
    </row>
    <row r="123" spans="1:9" x14ac:dyDescent="0.25">
      <c r="A123" t="s">
        <v>37</v>
      </c>
      <c r="B123">
        <v>1234.99</v>
      </c>
      <c r="C123">
        <v>1218.53</v>
      </c>
      <c r="D123">
        <v>1178.42</v>
      </c>
      <c r="E123">
        <v>741.41</v>
      </c>
      <c r="F123">
        <v>401.02300000000002</v>
      </c>
      <c r="G123">
        <v>6.4835400000000001E-2</v>
      </c>
      <c r="H123">
        <v>1</v>
      </c>
      <c r="I123">
        <v>0</v>
      </c>
    </row>
    <row r="124" spans="1:9" x14ac:dyDescent="0.25">
      <c r="A124" t="s">
        <v>37</v>
      </c>
      <c r="B124">
        <v>1234.6099999999999</v>
      </c>
      <c r="C124">
        <v>1218.4000000000001</v>
      </c>
      <c r="D124">
        <v>1178.22</v>
      </c>
      <c r="E124">
        <v>740.91399999999999</v>
      </c>
      <c r="F124">
        <v>401.04500000000002</v>
      </c>
      <c r="G124">
        <v>0.5</v>
      </c>
      <c r="H124">
        <v>1</v>
      </c>
      <c r="I124">
        <v>0</v>
      </c>
    </row>
    <row r="125" spans="1:9" x14ac:dyDescent="0.25">
      <c r="A125" t="s">
        <v>37</v>
      </c>
      <c r="B125">
        <v>1241.6500000000001</v>
      </c>
      <c r="C125">
        <v>1225.3</v>
      </c>
      <c r="D125">
        <v>1179.5999999999999</v>
      </c>
      <c r="E125">
        <v>740.86199999999997</v>
      </c>
      <c r="F125">
        <v>401.37</v>
      </c>
      <c r="G125">
        <v>0.41712399999999999</v>
      </c>
      <c r="H125">
        <v>1</v>
      </c>
      <c r="I125">
        <v>0</v>
      </c>
    </row>
    <row r="126" spans="1:9" x14ac:dyDescent="0.25">
      <c r="A126" t="s">
        <v>37</v>
      </c>
      <c r="B126">
        <v>1241.55</v>
      </c>
      <c r="C126">
        <v>1224.8900000000001</v>
      </c>
      <c r="D126">
        <v>1179.3900000000001</v>
      </c>
      <c r="E126">
        <v>741.23500000000001</v>
      </c>
      <c r="F126">
        <v>400.85</v>
      </c>
      <c r="G126">
        <v>0.45726699999999998</v>
      </c>
      <c r="H126">
        <v>1</v>
      </c>
      <c r="I126">
        <v>0</v>
      </c>
    </row>
    <row r="127" spans="1:9" x14ac:dyDescent="0.25">
      <c r="A127" t="s">
        <v>37</v>
      </c>
      <c r="B127">
        <v>1241.98</v>
      </c>
      <c r="C127">
        <v>1225.6600000000001</v>
      </c>
      <c r="D127">
        <v>1178.81</v>
      </c>
      <c r="E127">
        <v>740.19799999999998</v>
      </c>
      <c r="F127">
        <v>401.18400000000003</v>
      </c>
      <c r="G127">
        <v>0.5</v>
      </c>
      <c r="H127">
        <v>1</v>
      </c>
      <c r="I127">
        <v>0</v>
      </c>
    </row>
    <row r="128" spans="1:9" x14ac:dyDescent="0.25">
      <c r="A128" t="s">
        <v>37</v>
      </c>
      <c r="B128">
        <v>1239.48</v>
      </c>
      <c r="C128">
        <v>1222.49</v>
      </c>
      <c r="D128">
        <v>1180.02</v>
      </c>
      <c r="E128">
        <v>742.13300000000004</v>
      </c>
      <c r="F128">
        <v>401.00099999999998</v>
      </c>
      <c r="G128">
        <v>0.42414200000000002</v>
      </c>
      <c r="H128">
        <v>1</v>
      </c>
      <c r="I128">
        <v>0</v>
      </c>
    </row>
    <row r="129" spans="1:9" x14ac:dyDescent="0.25">
      <c r="A129" t="s">
        <v>37</v>
      </c>
      <c r="B129">
        <v>1248.1400000000001</v>
      </c>
      <c r="C129">
        <v>1231.77</v>
      </c>
      <c r="D129">
        <v>1191.7</v>
      </c>
      <c r="E129">
        <v>754.86800000000005</v>
      </c>
      <c r="F129">
        <v>400.95499999999998</v>
      </c>
      <c r="G129">
        <v>0.48401300000000003</v>
      </c>
      <c r="H129">
        <v>1</v>
      </c>
      <c r="I129">
        <v>0</v>
      </c>
    </row>
    <row r="130" spans="1:9" x14ac:dyDescent="0.25">
      <c r="A130" t="s">
        <v>37</v>
      </c>
      <c r="B130">
        <v>1242.05</v>
      </c>
      <c r="C130">
        <v>1225.3499999999999</v>
      </c>
      <c r="D130">
        <v>1185.55</v>
      </c>
      <c r="E130">
        <v>748.34199999999998</v>
      </c>
      <c r="F130">
        <v>401.02100000000002</v>
      </c>
      <c r="G130">
        <v>1.44428E-2</v>
      </c>
      <c r="H130">
        <v>1</v>
      </c>
      <c r="I130">
        <v>0</v>
      </c>
    </row>
    <row r="131" spans="1:9" x14ac:dyDescent="0.25">
      <c r="A131" t="s">
        <v>37</v>
      </c>
      <c r="B131">
        <v>1238.73</v>
      </c>
      <c r="C131">
        <v>1222.6199999999999</v>
      </c>
      <c r="D131">
        <v>1179.49</v>
      </c>
      <c r="E131">
        <v>741.58399999999995</v>
      </c>
      <c r="F131">
        <v>401.07799999999997</v>
      </c>
      <c r="G131">
        <v>0.49282999999999999</v>
      </c>
      <c r="H131">
        <v>1</v>
      </c>
      <c r="I131">
        <v>0</v>
      </c>
    </row>
    <row r="132" spans="1:9" x14ac:dyDescent="0.25">
      <c r="A132" t="s">
        <v>37</v>
      </c>
      <c r="B132">
        <v>1242.9000000000001</v>
      </c>
      <c r="C132">
        <v>1227.02</v>
      </c>
      <c r="D132">
        <v>1181.6400000000001</v>
      </c>
      <c r="E132">
        <v>742.89200000000005</v>
      </c>
      <c r="F132">
        <v>401.55</v>
      </c>
      <c r="G132">
        <v>0.29178999999999999</v>
      </c>
      <c r="H132">
        <v>1</v>
      </c>
      <c r="I132">
        <v>0</v>
      </c>
    </row>
    <row r="133" spans="1:9" x14ac:dyDescent="0.25">
      <c r="A133" t="s">
        <v>37</v>
      </c>
      <c r="B133">
        <v>1237.22</v>
      </c>
      <c r="C133">
        <v>1221.1099999999999</v>
      </c>
      <c r="D133">
        <v>1181.56</v>
      </c>
      <c r="E133">
        <v>744.28499999999997</v>
      </c>
      <c r="F133">
        <v>401.14600000000002</v>
      </c>
      <c r="G133">
        <v>4.4251400000000003E-2</v>
      </c>
      <c r="H133">
        <v>1</v>
      </c>
      <c r="I133">
        <v>0</v>
      </c>
    </row>
    <row r="134" spans="1:9" x14ac:dyDescent="0.25">
      <c r="A134" t="s">
        <v>37</v>
      </c>
      <c r="B134">
        <v>1242.46</v>
      </c>
      <c r="C134">
        <v>1225.8699999999999</v>
      </c>
      <c r="D134">
        <v>1184.22</v>
      </c>
      <c r="E134">
        <v>746.73400000000004</v>
      </c>
      <c r="F134">
        <v>401.44299999999998</v>
      </c>
      <c r="G134">
        <v>1.35728E-3</v>
      </c>
      <c r="H134">
        <v>1</v>
      </c>
      <c r="I134">
        <v>0</v>
      </c>
    </row>
    <row r="135" spans="1:9" x14ac:dyDescent="0.25">
      <c r="A135" t="s">
        <v>37</v>
      </c>
      <c r="B135">
        <v>1259.83</v>
      </c>
      <c r="C135">
        <v>1243.3499999999999</v>
      </c>
      <c r="D135">
        <v>1198.58</v>
      </c>
      <c r="E135">
        <v>760.04300000000001</v>
      </c>
      <c r="F135">
        <v>401.2</v>
      </c>
      <c r="G135">
        <v>0.40278000000000003</v>
      </c>
      <c r="H135">
        <v>1</v>
      </c>
      <c r="I135">
        <v>0</v>
      </c>
    </row>
    <row r="136" spans="1:9" x14ac:dyDescent="0.25">
      <c r="A136" t="s">
        <v>37</v>
      </c>
      <c r="B136">
        <v>1264.47</v>
      </c>
      <c r="C136">
        <v>1248.05</v>
      </c>
      <c r="D136">
        <v>1201.71</v>
      </c>
      <c r="E136">
        <v>763.06100000000004</v>
      </c>
      <c r="F136">
        <v>400.899</v>
      </c>
      <c r="G136">
        <v>5.4887199999999999E-3</v>
      </c>
      <c r="H136">
        <v>1</v>
      </c>
      <c r="I136">
        <v>0</v>
      </c>
    </row>
    <row r="137" spans="1:9" x14ac:dyDescent="0.25">
      <c r="A137" t="s">
        <v>37</v>
      </c>
      <c r="B137">
        <v>1239.45</v>
      </c>
      <c r="C137">
        <v>1223.3699999999999</v>
      </c>
      <c r="D137">
        <v>1179.8499999999999</v>
      </c>
      <c r="E137">
        <v>742.00599999999997</v>
      </c>
      <c r="F137">
        <v>401.02800000000002</v>
      </c>
      <c r="G137">
        <v>0.426566</v>
      </c>
      <c r="H137">
        <v>1</v>
      </c>
      <c r="I137">
        <v>0</v>
      </c>
    </row>
    <row r="138" spans="1:9" x14ac:dyDescent="0.25">
      <c r="A138" t="s">
        <v>37</v>
      </c>
      <c r="B138">
        <v>1235.76</v>
      </c>
      <c r="C138">
        <v>1219.1500000000001</v>
      </c>
      <c r="D138">
        <v>1178.08</v>
      </c>
      <c r="E138">
        <v>740.66899999999998</v>
      </c>
      <c r="F138">
        <v>401.05099999999999</v>
      </c>
      <c r="G138">
        <v>0.29985299999999998</v>
      </c>
      <c r="H138">
        <v>1</v>
      </c>
      <c r="I138">
        <v>0</v>
      </c>
    </row>
    <row r="139" spans="1:9" x14ac:dyDescent="0.25">
      <c r="A139" t="s">
        <v>37</v>
      </c>
      <c r="B139">
        <v>1237.55</v>
      </c>
      <c r="C139">
        <v>1221.02</v>
      </c>
      <c r="D139">
        <v>1179.6300000000001</v>
      </c>
      <c r="E139">
        <v>742.07399999999996</v>
      </c>
      <c r="F139">
        <v>401.03399999999999</v>
      </c>
      <c r="G139">
        <v>0.5</v>
      </c>
      <c r="H139">
        <v>1</v>
      </c>
      <c r="I139">
        <v>0</v>
      </c>
    </row>
    <row r="140" spans="1:9" x14ac:dyDescent="0.25">
      <c r="A140" t="s">
        <v>37</v>
      </c>
      <c r="B140">
        <v>1237.31</v>
      </c>
      <c r="C140">
        <v>1220.93</v>
      </c>
      <c r="D140">
        <v>1179.0999999999999</v>
      </c>
      <c r="E140">
        <v>741.19799999999998</v>
      </c>
      <c r="F140">
        <v>401.084</v>
      </c>
      <c r="G140">
        <v>7.5298599999999993E-2</v>
      </c>
      <c r="H140">
        <v>1</v>
      </c>
      <c r="I140">
        <v>0</v>
      </c>
    </row>
    <row r="141" spans="1:9" x14ac:dyDescent="0.25">
      <c r="A141" t="s">
        <v>37</v>
      </c>
      <c r="B141">
        <v>1235.5999999999999</v>
      </c>
      <c r="C141">
        <v>1218.97</v>
      </c>
      <c r="D141">
        <v>1179.3399999999999</v>
      </c>
      <c r="E141">
        <v>742.07899999999995</v>
      </c>
      <c r="F141">
        <v>401.14299999999997</v>
      </c>
      <c r="G141">
        <v>1.0164299999999999E-2</v>
      </c>
      <c r="H141">
        <v>1</v>
      </c>
      <c r="I141">
        <v>0</v>
      </c>
    </row>
    <row r="142" spans="1:9" x14ac:dyDescent="0.25">
      <c r="A142" t="s">
        <v>37</v>
      </c>
      <c r="B142">
        <v>1258.24</v>
      </c>
      <c r="C142">
        <v>1241.8699999999999</v>
      </c>
      <c r="D142">
        <v>1196.76</v>
      </c>
      <c r="E142">
        <v>758.15200000000004</v>
      </c>
      <c r="F142">
        <v>401.05200000000002</v>
      </c>
      <c r="G142">
        <v>0.34134999999999999</v>
      </c>
      <c r="H142">
        <v>1</v>
      </c>
      <c r="I142">
        <v>0</v>
      </c>
    </row>
    <row r="143" spans="1:9" x14ac:dyDescent="0.25">
      <c r="A143" t="s">
        <v>37</v>
      </c>
      <c r="B143">
        <v>1235.03</v>
      </c>
      <c r="C143">
        <v>1218.69</v>
      </c>
      <c r="D143">
        <v>1175.72</v>
      </c>
      <c r="E143">
        <v>738.24</v>
      </c>
      <c r="F143">
        <v>400.99</v>
      </c>
      <c r="G143">
        <v>0.5</v>
      </c>
      <c r="H143">
        <v>1</v>
      </c>
      <c r="I143">
        <v>0</v>
      </c>
    </row>
    <row r="144" spans="1:9" x14ac:dyDescent="0.25">
      <c r="A144" t="s">
        <v>37</v>
      </c>
      <c r="B144">
        <v>1244.22</v>
      </c>
      <c r="C144">
        <v>1228.51</v>
      </c>
      <c r="D144">
        <v>1183.8399999999999</v>
      </c>
      <c r="E144">
        <v>745.3</v>
      </c>
      <c r="F144">
        <v>401.327</v>
      </c>
      <c r="G144">
        <v>0.261291</v>
      </c>
      <c r="H144">
        <v>1</v>
      </c>
      <c r="I144">
        <v>0</v>
      </c>
    </row>
    <row r="145" spans="1:9" x14ac:dyDescent="0.25">
      <c r="A145" t="s">
        <v>37</v>
      </c>
      <c r="B145">
        <v>1242.77</v>
      </c>
      <c r="C145">
        <v>1226.71</v>
      </c>
      <c r="D145">
        <v>1179.42</v>
      </c>
      <c r="E145">
        <v>740.43899999999996</v>
      </c>
      <c r="F145">
        <v>401.04500000000002</v>
      </c>
      <c r="G145">
        <v>6.6020200000000001E-2</v>
      </c>
      <c r="H145">
        <v>1</v>
      </c>
      <c r="I145">
        <v>0</v>
      </c>
    </row>
    <row r="146" spans="1:9" x14ac:dyDescent="0.25">
      <c r="A146" t="s">
        <v>37</v>
      </c>
      <c r="B146">
        <v>1235.9000000000001</v>
      </c>
      <c r="C146">
        <v>1219.43</v>
      </c>
      <c r="D146">
        <v>1177.06</v>
      </c>
      <c r="E146">
        <v>739.14400000000001</v>
      </c>
      <c r="F146">
        <v>401.19600000000003</v>
      </c>
      <c r="G146">
        <v>0.49974299999999999</v>
      </c>
      <c r="H146">
        <v>1</v>
      </c>
      <c r="I146">
        <v>0</v>
      </c>
    </row>
    <row r="147" spans="1:9" x14ac:dyDescent="0.25">
      <c r="A147" t="s">
        <v>37</v>
      </c>
      <c r="B147">
        <v>1235.08</v>
      </c>
      <c r="C147">
        <v>1218.69</v>
      </c>
      <c r="D147">
        <v>1177.04</v>
      </c>
      <c r="E147">
        <v>739.53800000000001</v>
      </c>
      <c r="F147">
        <v>401.142</v>
      </c>
      <c r="G147">
        <v>2.8060499999999999E-2</v>
      </c>
      <c r="H147">
        <v>1</v>
      </c>
      <c r="I147">
        <v>0</v>
      </c>
    </row>
    <row r="148" spans="1:9" x14ac:dyDescent="0.25">
      <c r="A148" t="s">
        <v>37</v>
      </c>
      <c r="B148">
        <v>1238.8599999999999</v>
      </c>
      <c r="C148">
        <v>1223.07</v>
      </c>
      <c r="D148">
        <v>1181.1600000000001</v>
      </c>
      <c r="E148">
        <v>743.54700000000003</v>
      </c>
      <c r="F148">
        <v>401.053</v>
      </c>
      <c r="G148">
        <v>0.144345</v>
      </c>
      <c r="H148">
        <v>1</v>
      </c>
      <c r="I148">
        <v>0</v>
      </c>
    </row>
    <row r="149" spans="1:9" x14ac:dyDescent="0.25">
      <c r="A149" t="s">
        <v>37</v>
      </c>
      <c r="B149">
        <v>1242.25</v>
      </c>
      <c r="C149">
        <v>1225.6300000000001</v>
      </c>
      <c r="D149">
        <v>1181.48</v>
      </c>
      <c r="E149">
        <v>743.17200000000003</v>
      </c>
      <c r="F149">
        <v>400.928</v>
      </c>
      <c r="G149">
        <v>0.17161799999999999</v>
      </c>
      <c r="H149">
        <v>1</v>
      </c>
      <c r="I149">
        <v>0</v>
      </c>
    </row>
    <row r="150" spans="1:9" x14ac:dyDescent="0.25">
      <c r="A150" t="s">
        <v>37</v>
      </c>
      <c r="B150">
        <v>1238.74</v>
      </c>
      <c r="C150">
        <v>1222.0899999999999</v>
      </c>
      <c r="D150">
        <v>1179.8499999999999</v>
      </c>
      <c r="E150">
        <v>742.25699999999995</v>
      </c>
      <c r="F150">
        <v>401.17500000000001</v>
      </c>
      <c r="G150">
        <v>0.39694299999999999</v>
      </c>
      <c r="H150">
        <v>1</v>
      </c>
      <c r="I150">
        <v>0</v>
      </c>
    </row>
    <row r="151" spans="1:9" x14ac:dyDescent="0.25">
      <c r="A151" t="s">
        <v>37</v>
      </c>
      <c r="B151">
        <v>1235.75</v>
      </c>
      <c r="C151">
        <v>1218.9000000000001</v>
      </c>
      <c r="D151">
        <v>1178.06</v>
      </c>
      <c r="E151">
        <v>740.35500000000002</v>
      </c>
      <c r="F151">
        <v>401.03300000000002</v>
      </c>
      <c r="G151">
        <v>0.5</v>
      </c>
      <c r="H151">
        <v>1</v>
      </c>
      <c r="I151">
        <v>0</v>
      </c>
    </row>
    <row r="152" spans="1:9" x14ac:dyDescent="0.25">
      <c r="A152" t="s">
        <v>37</v>
      </c>
      <c r="B152">
        <v>1245.1400000000001</v>
      </c>
      <c r="C152">
        <v>1228.6099999999999</v>
      </c>
      <c r="D152">
        <v>1184.3900000000001</v>
      </c>
      <c r="E152">
        <v>746.59</v>
      </c>
      <c r="F152">
        <v>401.38499999999999</v>
      </c>
      <c r="G152">
        <v>0.108698</v>
      </c>
      <c r="H152">
        <v>1</v>
      </c>
      <c r="I152">
        <v>0</v>
      </c>
    </row>
    <row r="153" spans="1:9" x14ac:dyDescent="0.25">
      <c r="A153" t="s">
        <v>37</v>
      </c>
      <c r="B153">
        <v>1239.8499999999999</v>
      </c>
      <c r="C153">
        <v>1223.5</v>
      </c>
      <c r="D153">
        <v>1182.3900000000001</v>
      </c>
      <c r="E153">
        <v>744.96500000000003</v>
      </c>
      <c r="F153">
        <v>400.95499999999998</v>
      </c>
      <c r="G153">
        <v>0.42414200000000002</v>
      </c>
      <c r="H153">
        <v>1</v>
      </c>
      <c r="I153">
        <v>0</v>
      </c>
    </row>
    <row r="154" spans="1:9" x14ac:dyDescent="0.25">
      <c r="A154" t="s">
        <v>37</v>
      </c>
      <c r="B154">
        <v>1237.31</v>
      </c>
      <c r="C154">
        <v>1221.22</v>
      </c>
      <c r="D154">
        <v>1180.04</v>
      </c>
      <c r="E154">
        <v>742.49599999999998</v>
      </c>
      <c r="F154">
        <v>401.03699999999998</v>
      </c>
      <c r="G154">
        <v>1.52787E-3</v>
      </c>
      <c r="H154">
        <v>1</v>
      </c>
      <c r="I154">
        <v>0</v>
      </c>
    </row>
    <row r="155" spans="1:9" x14ac:dyDescent="0.25">
      <c r="A155" t="s">
        <v>37</v>
      </c>
      <c r="B155">
        <v>1235.53</v>
      </c>
      <c r="C155">
        <v>1219.55</v>
      </c>
      <c r="D155">
        <v>1178.6500000000001</v>
      </c>
      <c r="E155">
        <v>741.10500000000002</v>
      </c>
      <c r="F155">
        <v>401.15800000000002</v>
      </c>
      <c r="G155">
        <v>8.5257600000000003E-2</v>
      </c>
      <c r="H155">
        <v>1</v>
      </c>
      <c r="I155">
        <v>0</v>
      </c>
    </row>
    <row r="156" spans="1:9" x14ac:dyDescent="0.25">
      <c r="A156" t="s">
        <v>37</v>
      </c>
      <c r="B156">
        <v>1232.8900000000001</v>
      </c>
      <c r="C156">
        <v>1216.76</v>
      </c>
      <c r="D156">
        <v>1179.25</v>
      </c>
      <c r="E156">
        <v>742.596</v>
      </c>
      <c r="F156">
        <v>401.077</v>
      </c>
      <c r="G156">
        <v>0.43464199999999997</v>
      </c>
      <c r="H156">
        <v>1</v>
      </c>
      <c r="I156">
        <v>0</v>
      </c>
    </row>
    <row r="157" spans="1:9" x14ac:dyDescent="0.25">
      <c r="A157" t="s">
        <v>37</v>
      </c>
      <c r="B157">
        <v>1233.28</v>
      </c>
      <c r="C157">
        <v>1217.49</v>
      </c>
      <c r="D157">
        <v>1177.45</v>
      </c>
      <c r="E157">
        <v>740.28200000000004</v>
      </c>
      <c r="F157">
        <v>401.05</v>
      </c>
      <c r="G157">
        <v>0.49103999999999998</v>
      </c>
      <c r="H157">
        <v>1</v>
      </c>
      <c r="I157">
        <v>0</v>
      </c>
    </row>
    <row r="158" spans="1:9" x14ac:dyDescent="0.25">
      <c r="A158" t="s">
        <v>37</v>
      </c>
      <c r="B158">
        <v>1239.8599999999999</v>
      </c>
      <c r="C158">
        <v>1223.79</v>
      </c>
      <c r="D158">
        <v>1180.3800000000001</v>
      </c>
      <c r="E158">
        <v>742.18</v>
      </c>
      <c r="F158">
        <v>401.43700000000001</v>
      </c>
      <c r="G158">
        <v>0.170958</v>
      </c>
      <c r="H158">
        <v>1</v>
      </c>
      <c r="I158">
        <v>0</v>
      </c>
    </row>
    <row r="159" spans="1:9" x14ac:dyDescent="0.25">
      <c r="A159" t="s">
        <v>37</v>
      </c>
      <c r="B159">
        <v>1241.56</v>
      </c>
      <c r="C159">
        <v>1225.6400000000001</v>
      </c>
      <c r="D159">
        <v>1181.77</v>
      </c>
      <c r="E159">
        <v>743.72400000000005</v>
      </c>
      <c r="F159">
        <v>401.17099999999999</v>
      </c>
      <c r="G159">
        <v>1.32879E-3</v>
      </c>
      <c r="H159">
        <v>1</v>
      </c>
      <c r="I159">
        <v>0</v>
      </c>
    </row>
    <row r="160" spans="1:9" x14ac:dyDescent="0.25">
      <c r="A160" t="s">
        <v>37</v>
      </c>
      <c r="B160">
        <v>1236.4100000000001</v>
      </c>
      <c r="C160">
        <v>1220.04</v>
      </c>
      <c r="D160">
        <v>1184.21</v>
      </c>
      <c r="E160">
        <v>747.91399999999999</v>
      </c>
      <c r="F160">
        <v>401.04300000000001</v>
      </c>
      <c r="G160">
        <v>9.3563300000000002E-2</v>
      </c>
      <c r="H160">
        <v>1</v>
      </c>
      <c r="I160">
        <v>0</v>
      </c>
    </row>
    <row r="161" spans="1:25" x14ac:dyDescent="0.25">
      <c r="A161" t="s">
        <v>37</v>
      </c>
      <c r="B161">
        <v>1234.3599999999999</v>
      </c>
      <c r="C161">
        <v>1218.08</v>
      </c>
      <c r="D161">
        <v>1178.29</v>
      </c>
      <c r="E161">
        <v>741.24599999999998</v>
      </c>
      <c r="F161">
        <v>401.51100000000002</v>
      </c>
      <c r="G161">
        <v>0.142318</v>
      </c>
      <c r="H161">
        <v>1</v>
      </c>
      <c r="I161">
        <v>0</v>
      </c>
    </row>
    <row r="162" spans="1:25" x14ac:dyDescent="0.25">
      <c r="A162" t="s">
        <v>37</v>
      </c>
      <c r="B162">
        <v>1238.79</v>
      </c>
      <c r="C162">
        <v>1222.99</v>
      </c>
      <c r="D162">
        <v>1179.97</v>
      </c>
      <c r="E162">
        <v>741.72500000000002</v>
      </c>
      <c r="F162">
        <v>401.02300000000002</v>
      </c>
      <c r="G162">
        <v>0.145237</v>
      </c>
      <c r="H162">
        <v>1</v>
      </c>
      <c r="I162">
        <v>0</v>
      </c>
    </row>
    <row r="163" spans="1:25" x14ac:dyDescent="0.25">
      <c r="A163" t="s">
        <v>37</v>
      </c>
      <c r="B163">
        <v>1240.76</v>
      </c>
      <c r="C163">
        <v>1224.73</v>
      </c>
      <c r="D163">
        <v>1181.0899999999999</v>
      </c>
      <c r="E163">
        <v>743.03099999999995</v>
      </c>
      <c r="F163">
        <v>401.12799999999999</v>
      </c>
      <c r="G163">
        <v>2.47876E-2</v>
      </c>
      <c r="H163">
        <v>1</v>
      </c>
      <c r="I163">
        <v>0</v>
      </c>
    </row>
    <row r="164" spans="1:25" x14ac:dyDescent="0.25">
      <c r="A164" t="s">
        <v>37</v>
      </c>
      <c r="B164">
        <v>1239.8499999999999</v>
      </c>
      <c r="C164">
        <v>1223.8900000000001</v>
      </c>
      <c r="D164">
        <v>1178.74</v>
      </c>
      <c r="E164">
        <v>740.65499999999997</v>
      </c>
      <c r="F164">
        <v>401.089</v>
      </c>
      <c r="G164">
        <v>0.5</v>
      </c>
      <c r="H164">
        <v>1</v>
      </c>
      <c r="I164">
        <v>0</v>
      </c>
    </row>
    <row r="165" spans="1:25" x14ac:dyDescent="0.25">
      <c r="A165" t="s">
        <v>37</v>
      </c>
      <c r="B165">
        <v>1240.43</v>
      </c>
      <c r="C165">
        <v>1224.32</v>
      </c>
      <c r="D165">
        <v>1180.24</v>
      </c>
      <c r="E165">
        <v>741.84799999999996</v>
      </c>
      <c r="F165">
        <v>401.32600000000002</v>
      </c>
      <c r="G165">
        <v>6.7865200000000001E-2</v>
      </c>
      <c r="H165">
        <v>1</v>
      </c>
      <c r="I165">
        <v>0</v>
      </c>
    </row>
    <row r="166" spans="1:25" x14ac:dyDescent="0.25">
      <c r="A166" t="s">
        <v>37</v>
      </c>
      <c r="B166">
        <v>1238.3900000000001</v>
      </c>
      <c r="C166">
        <v>1222.42</v>
      </c>
      <c r="D166">
        <v>1178.07</v>
      </c>
      <c r="E166">
        <v>739.99800000000005</v>
      </c>
      <c r="F166">
        <v>401.02800000000002</v>
      </c>
      <c r="G166">
        <v>0.38446399999999997</v>
      </c>
      <c r="H166">
        <v>1</v>
      </c>
      <c r="I166">
        <v>0</v>
      </c>
    </row>
    <row r="167" spans="1:25" x14ac:dyDescent="0.25">
      <c r="A167" t="s">
        <v>37</v>
      </c>
      <c r="B167">
        <v>1236.0999999999999</v>
      </c>
      <c r="C167">
        <v>1220.1099999999999</v>
      </c>
      <c r="D167">
        <v>1180.49</v>
      </c>
      <c r="E167">
        <v>743.40099999999995</v>
      </c>
      <c r="F167">
        <v>401.07299999999998</v>
      </c>
      <c r="G167">
        <v>0.36448000000000003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1239</v>
      </c>
      <c r="C168">
        <v>1223.17</v>
      </c>
      <c r="D168">
        <v>1178.07</v>
      </c>
      <c r="E168">
        <v>740.31600000000003</v>
      </c>
      <c r="F168">
        <v>401.17899999999997</v>
      </c>
      <c r="G168">
        <v>6.0181600000000002E-2</v>
      </c>
      <c r="H168">
        <v>1</v>
      </c>
      <c r="I168">
        <v>0</v>
      </c>
      <c r="R168">
        <f>AVERAGE(B119:B168)</f>
        <v>1239.9661999999998</v>
      </c>
      <c r="S168">
        <f>AVERAGE(C119:C168)</f>
        <v>1223.7044000000001</v>
      </c>
      <c r="U168">
        <f>_xlfn.VAR.P(B119:B168)</f>
        <v>38.684823560000083</v>
      </c>
      <c r="V168">
        <f>_xlfn.VAR.P(C119:C168)</f>
        <v>38.42868463999973</v>
      </c>
      <c r="X168">
        <f>1.96*SQRT(U168)/50</f>
        <v>0.24381272992860428</v>
      </c>
      <c r="Y168">
        <f>1.96*SQRT(V168)/50</f>
        <v>0.24300422622911147</v>
      </c>
    </row>
    <row r="169" spans="1:25" x14ac:dyDescent="0.25">
      <c r="A169" t="s">
        <v>37</v>
      </c>
      <c r="B169">
        <v>62115.1319</v>
      </c>
      <c r="C169" t="s">
        <v>36</v>
      </c>
    </row>
    <row r="170" spans="1:25" x14ac:dyDescent="0.25">
      <c r="A170" t="s">
        <v>87</v>
      </c>
      <c r="B170">
        <v>3008.5</v>
      </c>
      <c r="C170">
        <v>2986.98</v>
      </c>
      <c r="D170">
        <v>2938.93</v>
      </c>
      <c r="E170">
        <v>2537.6799999999998</v>
      </c>
      <c r="F170">
        <v>463.238</v>
      </c>
      <c r="G170">
        <v>6.5420699999999998E-2</v>
      </c>
      <c r="H170">
        <v>0.94902900000000001</v>
      </c>
      <c r="I170">
        <v>0</v>
      </c>
    </row>
    <row r="171" spans="1:25" x14ac:dyDescent="0.25">
      <c r="A171" t="s">
        <v>87</v>
      </c>
      <c r="B171">
        <v>2997.12</v>
      </c>
      <c r="C171">
        <v>2975.63</v>
      </c>
      <c r="D171">
        <v>2935.68</v>
      </c>
      <c r="E171">
        <v>2537.15</v>
      </c>
      <c r="F171">
        <v>462.97399999999999</v>
      </c>
      <c r="G171">
        <v>5.3913000000000003E-2</v>
      </c>
      <c r="H171">
        <v>0.93181499999999995</v>
      </c>
      <c r="I171">
        <v>0</v>
      </c>
    </row>
    <row r="172" spans="1:25" x14ac:dyDescent="0.25">
      <c r="A172" t="s">
        <v>87</v>
      </c>
      <c r="B172">
        <v>2996.19</v>
      </c>
      <c r="C172">
        <v>2974.84</v>
      </c>
      <c r="D172">
        <v>2936.1</v>
      </c>
      <c r="E172">
        <v>2537.79</v>
      </c>
      <c r="F172">
        <v>463.24299999999999</v>
      </c>
      <c r="G172">
        <v>5.4793700000000001E-2</v>
      </c>
      <c r="H172">
        <v>0.93181899999999995</v>
      </c>
      <c r="I172">
        <v>0</v>
      </c>
    </row>
    <row r="173" spans="1:25" x14ac:dyDescent="0.25">
      <c r="A173" t="s">
        <v>87</v>
      </c>
      <c r="B173">
        <v>3003.91</v>
      </c>
      <c r="C173">
        <v>2980.57</v>
      </c>
      <c r="D173">
        <v>2937.09</v>
      </c>
      <c r="E173">
        <v>2537.2399999999998</v>
      </c>
      <c r="F173">
        <v>462.99099999999999</v>
      </c>
      <c r="G173">
        <v>5.3916699999999998E-2</v>
      </c>
      <c r="H173">
        <v>0.95922700000000005</v>
      </c>
      <c r="I173">
        <v>0</v>
      </c>
    </row>
    <row r="174" spans="1:25" x14ac:dyDescent="0.25">
      <c r="A174" t="s">
        <v>87</v>
      </c>
      <c r="B174">
        <v>2996.67</v>
      </c>
      <c r="C174">
        <v>2974.68</v>
      </c>
      <c r="D174">
        <v>2935.37</v>
      </c>
      <c r="E174">
        <v>2537.0500000000002</v>
      </c>
      <c r="F174">
        <v>462.92099999999999</v>
      </c>
      <c r="G174">
        <v>5.5952799999999997E-2</v>
      </c>
      <c r="H174">
        <v>0.93183400000000005</v>
      </c>
      <c r="I174">
        <v>0</v>
      </c>
    </row>
    <row r="175" spans="1:25" x14ac:dyDescent="0.25">
      <c r="A175" t="s">
        <v>87</v>
      </c>
      <c r="B175">
        <v>2998.84</v>
      </c>
      <c r="C175">
        <v>2977.15</v>
      </c>
      <c r="D175">
        <v>2936.17</v>
      </c>
      <c r="E175">
        <v>2537.1799999999998</v>
      </c>
      <c r="F175">
        <v>462.69900000000001</v>
      </c>
      <c r="G175">
        <v>8.3291000000000004E-2</v>
      </c>
      <c r="H175">
        <v>0.94839899999999999</v>
      </c>
      <c r="I175">
        <v>0</v>
      </c>
    </row>
    <row r="176" spans="1:25" x14ac:dyDescent="0.25">
      <c r="A176" t="s">
        <v>87</v>
      </c>
      <c r="B176">
        <v>3000.39</v>
      </c>
      <c r="C176">
        <v>2978.54</v>
      </c>
      <c r="D176">
        <v>2936.08</v>
      </c>
      <c r="E176">
        <v>2537.42</v>
      </c>
      <c r="F176">
        <v>463.09899999999999</v>
      </c>
      <c r="G176">
        <v>5.52553E-2</v>
      </c>
      <c r="H176">
        <v>0.93182299999999996</v>
      </c>
      <c r="I176">
        <v>0</v>
      </c>
    </row>
    <row r="177" spans="1:9" x14ac:dyDescent="0.25">
      <c r="A177" t="s">
        <v>87</v>
      </c>
      <c r="B177">
        <v>2998.86</v>
      </c>
      <c r="C177">
        <v>2976.73</v>
      </c>
      <c r="D177">
        <v>2935.62</v>
      </c>
      <c r="E177">
        <v>2537.02</v>
      </c>
      <c r="F177">
        <v>462.81</v>
      </c>
      <c r="G177">
        <v>6.1589600000000001E-2</v>
      </c>
      <c r="H177">
        <v>0.93165900000000001</v>
      </c>
      <c r="I177">
        <v>0</v>
      </c>
    </row>
    <row r="178" spans="1:9" x14ac:dyDescent="0.25">
      <c r="A178" t="s">
        <v>87</v>
      </c>
      <c r="B178">
        <v>2994.25</v>
      </c>
      <c r="C178">
        <v>2972.97</v>
      </c>
      <c r="D178">
        <v>2935.29</v>
      </c>
      <c r="E178">
        <v>2537.15</v>
      </c>
      <c r="F178">
        <v>462.93599999999998</v>
      </c>
      <c r="G178">
        <v>6.0916900000000003E-2</v>
      </c>
      <c r="H178">
        <v>0.93182600000000004</v>
      </c>
      <c r="I178">
        <v>0</v>
      </c>
    </row>
    <row r="179" spans="1:9" x14ac:dyDescent="0.25">
      <c r="A179" t="s">
        <v>87</v>
      </c>
      <c r="B179">
        <v>2998.72</v>
      </c>
      <c r="C179">
        <v>2976.57</v>
      </c>
      <c r="D179">
        <v>2936.36</v>
      </c>
      <c r="E179">
        <v>2537.6799999999998</v>
      </c>
      <c r="F179">
        <v>463.11500000000001</v>
      </c>
      <c r="G179">
        <v>6.0213000000000003E-2</v>
      </c>
      <c r="H179">
        <v>0.93161499999999997</v>
      </c>
      <c r="I179">
        <v>0</v>
      </c>
    </row>
    <row r="180" spans="1:9" x14ac:dyDescent="0.25">
      <c r="A180" t="s">
        <v>87</v>
      </c>
      <c r="B180">
        <v>2999.02</v>
      </c>
      <c r="C180">
        <v>2977.83</v>
      </c>
      <c r="D180">
        <v>2936.04</v>
      </c>
      <c r="E180">
        <v>2537.1799999999998</v>
      </c>
      <c r="F180">
        <v>462.89100000000002</v>
      </c>
      <c r="G180">
        <v>5.4081999999999998E-2</v>
      </c>
      <c r="H180">
        <v>0.93173799999999996</v>
      </c>
      <c r="I180">
        <v>0</v>
      </c>
    </row>
    <row r="181" spans="1:9" x14ac:dyDescent="0.25">
      <c r="A181" t="s">
        <v>87</v>
      </c>
      <c r="B181">
        <v>2997.83</v>
      </c>
      <c r="C181">
        <v>2975.82</v>
      </c>
      <c r="D181">
        <v>2935.76</v>
      </c>
      <c r="E181">
        <v>2537.2399999999998</v>
      </c>
      <c r="F181">
        <v>462.55500000000001</v>
      </c>
      <c r="G181">
        <v>5.6288299999999999E-2</v>
      </c>
      <c r="H181">
        <v>0.93178399999999995</v>
      </c>
      <c r="I181">
        <v>0</v>
      </c>
    </row>
    <row r="182" spans="1:9" x14ac:dyDescent="0.25">
      <c r="A182" t="s">
        <v>87</v>
      </c>
      <c r="B182">
        <v>2997.78</v>
      </c>
      <c r="C182">
        <v>2976.13</v>
      </c>
      <c r="D182">
        <v>2935.83</v>
      </c>
      <c r="E182">
        <v>2537.27</v>
      </c>
      <c r="F182">
        <v>463.00099999999998</v>
      </c>
      <c r="G182">
        <v>5.7121100000000001E-2</v>
      </c>
      <c r="H182">
        <v>0.931836</v>
      </c>
      <c r="I182">
        <v>0</v>
      </c>
    </row>
    <row r="183" spans="1:9" x14ac:dyDescent="0.25">
      <c r="A183" t="s">
        <v>87</v>
      </c>
      <c r="B183">
        <v>2997.71</v>
      </c>
      <c r="C183">
        <v>2976.16</v>
      </c>
      <c r="D183">
        <v>2935.86</v>
      </c>
      <c r="E183">
        <v>2537.4499999999998</v>
      </c>
      <c r="F183">
        <v>462.86200000000002</v>
      </c>
      <c r="G183">
        <v>8.3259200000000005E-2</v>
      </c>
      <c r="H183">
        <v>0.93168899999999999</v>
      </c>
      <c r="I183">
        <v>0</v>
      </c>
    </row>
    <row r="184" spans="1:9" x14ac:dyDescent="0.25">
      <c r="A184" t="s">
        <v>87</v>
      </c>
      <c r="B184">
        <v>2997.88</v>
      </c>
      <c r="C184">
        <v>2975.63</v>
      </c>
      <c r="D184">
        <v>2935.97</v>
      </c>
      <c r="E184">
        <v>2537.5700000000002</v>
      </c>
      <c r="F184">
        <v>463.29300000000001</v>
      </c>
      <c r="G184">
        <v>6.4577099999999998E-2</v>
      </c>
      <c r="H184">
        <v>0.93181800000000004</v>
      </c>
      <c r="I184">
        <v>0</v>
      </c>
    </row>
    <row r="185" spans="1:9" x14ac:dyDescent="0.25">
      <c r="A185" t="s">
        <v>87</v>
      </c>
      <c r="B185">
        <v>2997.04</v>
      </c>
      <c r="C185">
        <v>2975.25</v>
      </c>
      <c r="D185">
        <v>2935.62</v>
      </c>
      <c r="E185">
        <v>2537.15</v>
      </c>
      <c r="F185">
        <v>462.58699999999999</v>
      </c>
      <c r="G185">
        <v>5.4100599999999999E-2</v>
      </c>
      <c r="H185">
        <v>0.93180399999999997</v>
      </c>
      <c r="I185">
        <v>0</v>
      </c>
    </row>
    <row r="186" spans="1:9" x14ac:dyDescent="0.25">
      <c r="A186" t="s">
        <v>87</v>
      </c>
      <c r="B186">
        <v>2996.84</v>
      </c>
      <c r="C186">
        <v>2975.19</v>
      </c>
      <c r="D186">
        <v>2935.29</v>
      </c>
      <c r="E186">
        <v>2536.98</v>
      </c>
      <c r="F186">
        <v>462.70699999999999</v>
      </c>
      <c r="G186">
        <v>8.3269999999999997E-2</v>
      </c>
      <c r="H186">
        <v>0.93181899999999995</v>
      </c>
      <c r="I186">
        <v>0</v>
      </c>
    </row>
    <row r="187" spans="1:9" x14ac:dyDescent="0.25">
      <c r="A187" t="s">
        <v>87</v>
      </c>
      <c r="B187">
        <v>3005.07</v>
      </c>
      <c r="C187">
        <v>2982.62</v>
      </c>
      <c r="D187">
        <v>2937.22</v>
      </c>
      <c r="E187">
        <v>2537.13</v>
      </c>
      <c r="F187">
        <v>462.73099999999999</v>
      </c>
      <c r="G187">
        <v>5.51093E-2</v>
      </c>
      <c r="H187">
        <v>0.931836</v>
      </c>
      <c r="I187">
        <v>0</v>
      </c>
    </row>
    <row r="188" spans="1:9" x14ac:dyDescent="0.25">
      <c r="A188" t="s">
        <v>87</v>
      </c>
      <c r="B188">
        <v>2996.48</v>
      </c>
      <c r="C188">
        <v>2975.23</v>
      </c>
      <c r="D188">
        <v>2935.67</v>
      </c>
      <c r="E188">
        <v>2537.25</v>
      </c>
      <c r="F188">
        <v>463.03300000000002</v>
      </c>
      <c r="G188">
        <v>5.4732799999999998E-2</v>
      </c>
      <c r="H188">
        <v>0.93183099999999996</v>
      </c>
      <c r="I188">
        <v>0</v>
      </c>
    </row>
    <row r="189" spans="1:9" x14ac:dyDescent="0.25">
      <c r="A189" t="s">
        <v>87</v>
      </c>
      <c r="B189">
        <v>2997.78</v>
      </c>
      <c r="C189">
        <v>2976.51</v>
      </c>
      <c r="D189">
        <v>2936.13</v>
      </c>
      <c r="E189">
        <v>2537.3000000000002</v>
      </c>
      <c r="F189">
        <v>462.65899999999999</v>
      </c>
      <c r="G189">
        <v>5.3911899999999999E-2</v>
      </c>
      <c r="H189">
        <v>0.93175600000000003</v>
      </c>
      <c r="I189">
        <v>0</v>
      </c>
    </row>
    <row r="190" spans="1:9" x14ac:dyDescent="0.25">
      <c r="A190" t="s">
        <v>87</v>
      </c>
      <c r="B190">
        <v>2997.74</v>
      </c>
      <c r="C190">
        <v>2976.55</v>
      </c>
      <c r="D190">
        <v>2936.15</v>
      </c>
      <c r="E190">
        <v>2537.4899999999998</v>
      </c>
      <c r="F190">
        <v>462.84800000000001</v>
      </c>
      <c r="G190">
        <v>7.6046699999999995E-2</v>
      </c>
      <c r="H190">
        <v>0.93126699999999996</v>
      </c>
      <c r="I190">
        <v>0</v>
      </c>
    </row>
    <row r="191" spans="1:9" x14ac:dyDescent="0.25">
      <c r="A191" t="s">
        <v>87</v>
      </c>
      <c r="B191">
        <v>3000.74</v>
      </c>
      <c r="C191">
        <v>2979.26</v>
      </c>
      <c r="D191">
        <v>2936.26</v>
      </c>
      <c r="E191">
        <v>2537.02</v>
      </c>
      <c r="F191">
        <v>462.87099999999998</v>
      </c>
      <c r="G191">
        <v>6.5267000000000006E-2</v>
      </c>
      <c r="H191">
        <v>0.93178399999999995</v>
      </c>
      <c r="I191">
        <v>0</v>
      </c>
    </row>
    <row r="192" spans="1:9" x14ac:dyDescent="0.25">
      <c r="A192" t="s">
        <v>87</v>
      </c>
      <c r="B192">
        <v>2998.17</v>
      </c>
      <c r="C192">
        <v>2976.24</v>
      </c>
      <c r="D192">
        <v>2936.12</v>
      </c>
      <c r="E192">
        <v>2537.61</v>
      </c>
      <c r="F192">
        <v>463.07900000000001</v>
      </c>
      <c r="G192">
        <v>5.3911399999999998E-2</v>
      </c>
      <c r="H192">
        <v>0.95494199999999996</v>
      </c>
      <c r="I192">
        <v>0</v>
      </c>
    </row>
    <row r="193" spans="1:9" x14ac:dyDescent="0.25">
      <c r="A193" t="s">
        <v>87</v>
      </c>
      <c r="B193">
        <v>3008.21</v>
      </c>
      <c r="C193">
        <v>2985.95</v>
      </c>
      <c r="D193">
        <v>2937.88</v>
      </c>
      <c r="E193">
        <v>2537.25</v>
      </c>
      <c r="F193">
        <v>462.85500000000002</v>
      </c>
      <c r="G193">
        <v>7.8802300000000006E-2</v>
      </c>
      <c r="H193">
        <v>0.931809</v>
      </c>
      <c r="I193">
        <v>0</v>
      </c>
    </row>
    <row r="194" spans="1:9" x14ac:dyDescent="0.25">
      <c r="A194" t="s">
        <v>87</v>
      </c>
      <c r="B194">
        <v>3000.94</v>
      </c>
      <c r="C194">
        <v>2978.13</v>
      </c>
      <c r="D194">
        <v>2936.24</v>
      </c>
      <c r="E194">
        <v>2537.06</v>
      </c>
      <c r="F194">
        <v>462.68299999999999</v>
      </c>
      <c r="G194">
        <v>4.0109100000000002E-2</v>
      </c>
      <c r="H194">
        <v>0.95920899999999998</v>
      </c>
      <c r="I194">
        <v>0</v>
      </c>
    </row>
    <row r="195" spans="1:9" x14ac:dyDescent="0.25">
      <c r="A195" t="s">
        <v>87</v>
      </c>
      <c r="B195">
        <v>3014.39</v>
      </c>
      <c r="C195">
        <v>2992.38</v>
      </c>
      <c r="D195">
        <v>2939.38</v>
      </c>
      <c r="E195">
        <v>2537.34</v>
      </c>
      <c r="F195">
        <v>463.036</v>
      </c>
      <c r="G195">
        <v>6.4817600000000003E-2</v>
      </c>
      <c r="H195">
        <v>0.95922600000000002</v>
      </c>
      <c r="I195">
        <v>0</v>
      </c>
    </row>
    <row r="196" spans="1:9" x14ac:dyDescent="0.25">
      <c r="A196" t="s">
        <v>87</v>
      </c>
      <c r="B196">
        <v>3014.18</v>
      </c>
      <c r="C196">
        <v>2991.44</v>
      </c>
      <c r="D196">
        <v>2939.21</v>
      </c>
      <c r="E196">
        <v>2537.2800000000002</v>
      </c>
      <c r="F196">
        <v>463.03300000000002</v>
      </c>
      <c r="G196">
        <v>8.3256700000000003E-2</v>
      </c>
      <c r="H196">
        <v>0.93183000000000005</v>
      </c>
      <c r="I196">
        <v>0</v>
      </c>
    </row>
    <row r="197" spans="1:9" x14ac:dyDescent="0.25">
      <c r="A197" t="s">
        <v>87</v>
      </c>
      <c r="B197">
        <v>3005.98</v>
      </c>
      <c r="C197">
        <v>2983.64</v>
      </c>
      <c r="D197">
        <v>2937.85</v>
      </c>
      <c r="E197">
        <v>2537.0300000000002</v>
      </c>
      <c r="F197">
        <v>462.7</v>
      </c>
      <c r="G197">
        <v>5.6804100000000003E-2</v>
      </c>
      <c r="H197">
        <v>0.931836</v>
      </c>
      <c r="I197">
        <v>0</v>
      </c>
    </row>
    <row r="198" spans="1:9" x14ac:dyDescent="0.25">
      <c r="A198" t="s">
        <v>87</v>
      </c>
      <c r="B198">
        <v>3000.85</v>
      </c>
      <c r="C198">
        <v>2977.41</v>
      </c>
      <c r="D198">
        <v>2936.73</v>
      </c>
      <c r="E198">
        <v>2537.2199999999998</v>
      </c>
      <c r="F198">
        <v>462.80799999999999</v>
      </c>
      <c r="G198">
        <v>5.4844700000000003E-2</v>
      </c>
      <c r="H198">
        <v>0.93183000000000005</v>
      </c>
      <c r="I198">
        <v>0</v>
      </c>
    </row>
    <row r="199" spans="1:9" x14ac:dyDescent="0.25">
      <c r="A199" t="s">
        <v>87</v>
      </c>
      <c r="B199">
        <v>3002.69</v>
      </c>
      <c r="C199">
        <v>2979.66</v>
      </c>
      <c r="D199">
        <v>2936.51</v>
      </c>
      <c r="E199">
        <v>2537.0100000000002</v>
      </c>
      <c r="F199">
        <v>462.91800000000001</v>
      </c>
      <c r="G199">
        <v>5.64845E-2</v>
      </c>
      <c r="H199">
        <v>0.958314</v>
      </c>
      <c r="I199">
        <v>0</v>
      </c>
    </row>
    <row r="200" spans="1:9" x14ac:dyDescent="0.25">
      <c r="A200" t="s">
        <v>87</v>
      </c>
      <c r="B200">
        <v>2998.04</v>
      </c>
      <c r="C200">
        <v>2975.76</v>
      </c>
      <c r="D200">
        <v>2935.82</v>
      </c>
      <c r="E200">
        <v>2537.11</v>
      </c>
      <c r="F200">
        <v>462.75099999999998</v>
      </c>
      <c r="G200">
        <v>6.1392200000000001E-2</v>
      </c>
      <c r="H200">
        <v>0.93182900000000002</v>
      </c>
      <c r="I200">
        <v>0</v>
      </c>
    </row>
    <row r="201" spans="1:9" x14ac:dyDescent="0.25">
      <c r="A201" t="s">
        <v>87</v>
      </c>
      <c r="B201">
        <v>2997.43</v>
      </c>
      <c r="C201">
        <v>2974.98</v>
      </c>
      <c r="D201">
        <v>2935.53</v>
      </c>
      <c r="E201">
        <v>2536.9499999999998</v>
      </c>
      <c r="F201">
        <v>462.72899999999998</v>
      </c>
      <c r="G201">
        <v>5.4260099999999999E-2</v>
      </c>
      <c r="H201">
        <v>0.93162500000000004</v>
      </c>
      <c r="I201">
        <v>0</v>
      </c>
    </row>
    <row r="202" spans="1:9" x14ac:dyDescent="0.25">
      <c r="A202" t="s">
        <v>87</v>
      </c>
      <c r="B202">
        <v>2996.32</v>
      </c>
      <c r="C202">
        <v>2973.48</v>
      </c>
      <c r="D202">
        <v>2935.41</v>
      </c>
      <c r="E202">
        <v>2537.27</v>
      </c>
      <c r="F202">
        <v>462.92399999999998</v>
      </c>
      <c r="G202">
        <v>8.3255700000000002E-2</v>
      </c>
      <c r="H202">
        <v>0.93183199999999999</v>
      </c>
      <c r="I202">
        <v>0</v>
      </c>
    </row>
    <row r="203" spans="1:9" x14ac:dyDescent="0.25">
      <c r="A203" t="s">
        <v>87</v>
      </c>
      <c r="B203">
        <v>2998.2</v>
      </c>
      <c r="C203">
        <v>2975.21</v>
      </c>
      <c r="D203">
        <v>2935.95</v>
      </c>
      <c r="E203">
        <v>2537.06</v>
      </c>
      <c r="F203">
        <v>462.88900000000001</v>
      </c>
      <c r="G203">
        <v>5.6460499999999997E-2</v>
      </c>
      <c r="H203">
        <v>0.931836</v>
      </c>
      <c r="I203">
        <v>0</v>
      </c>
    </row>
    <row r="204" spans="1:9" x14ac:dyDescent="0.25">
      <c r="A204" t="s">
        <v>87</v>
      </c>
      <c r="B204">
        <v>2998.91</v>
      </c>
      <c r="C204">
        <v>2976.26</v>
      </c>
      <c r="D204">
        <v>2936.17</v>
      </c>
      <c r="E204">
        <v>2537.81</v>
      </c>
      <c r="F204">
        <v>463.28199999999998</v>
      </c>
      <c r="G204">
        <v>7.3727799999999996E-2</v>
      </c>
      <c r="H204">
        <v>0.93183000000000005</v>
      </c>
      <c r="I204">
        <v>0</v>
      </c>
    </row>
    <row r="205" spans="1:9" x14ac:dyDescent="0.25">
      <c r="A205" t="s">
        <v>87</v>
      </c>
      <c r="B205">
        <v>2998.67</v>
      </c>
      <c r="C205">
        <v>2976.41</v>
      </c>
      <c r="D205">
        <v>2936.36</v>
      </c>
      <c r="E205">
        <v>2537.73</v>
      </c>
      <c r="F205">
        <v>463.20100000000002</v>
      </c>
      <c r="G205">
        <v>5.3991699999999997E-2</v>
      </c>
      <c r="H205">
        <v>0.93146200000000001</v>
      </c>
      <c r="I205">
        <v>0</v>
      </c>
    </row>
    <row r="206" spans="1:9" x14ac:dyDescent="0.25">
      <c r="A206" t="s">
        <v>87</v>
      </c>
      <c r="B206">
        <v>2997.5</v>
      </c>
      <c r="C206">
        <v>2974.95</v>
      </c>
      <c r="D206">
        <v>2935.68</v>
      </c>
      <c r="E206">
        <v>2537.3200000000002</v>
      </c>
      <c r="F206">
        <v>462.995</v>
      </c>
      <c r="G206">
        <v>5.8446600000000001E-2</v>
      </c>
      <c r="H206">
        <v>0.94387500000000002</v>
      </c>
      <c r="I206">
        <v>0</v>
      </c>
    </row>
    <row r="207" spans="1:9" x14ac:dyDescent="0.25">
      <c r="A207" t="s">
        <v>87</v>
      </c>
      <c r="B207">
        <v>2999.18</v>
      </c>
      <c r="C207">
        <v>2976.65</v>
      </c>
      <c r="D207">
        <v>2935.98</v>
      </c>
      <c r="E207">
        <v>2537.31</v>
      </c>
      <c r="F207">
        <v>462.995</v>
      </c>
      <c r="G207">
        <v>5.72738E-2</v>
      </c>
      <c r="H207">
        <v>0.95649600000000001</v>
      </c>
      <c r="I207">
        <v>0</v>
      </c>
    </row>
    <row r="208" spans="1:9" x14ac:dyDescent="0.25">
      <c r="A208" t="s">
        <v>87</v>
      </c>
      <c r="B208">
        <v>2997.14</v>
      </c>
      <c r="C208">
        <v>2974.79</v>
      </c>
      <c r="D208">
        <v>2935.62</v>
      </c>
      <c r="E208">
        <v>2537.23</v>
      </c>
      <c r="F208">
        <v>462.99599999999998</v>
      </c>
      <c r="G208">
        <v>5.73088E-2</v>
      </c>
      <c r="H208">
        <v>0.92964000000000002</v>
      </c>
      <c r="I208">
        <v>0</v>
      </c>
    </row>
    <row r="209" spans="1:25" x14ac:dyDescent="0.25">
      <c r="A209" t="s">
        <v>87</v>
      </c>
      <c r="B209">
        <v>2999.49</v>
      </c>
      <c r="C209">
        <v>2977.14</v>
      </c>
      <c r="D209">
        <v>2935.97</v>
      </c>
      <c r="E209">
        <v>2537.48</v>
      </c>
      <c r="F209">
        <v>463.18400000000003</v>
      </c>
      <c r="G209">
        <v>5.5645699999999999E-2</v>
      </c>
      <c r="H209">
        <v>0.93306199999999995</v>
      </c>
      <c r="I209">
        <v>0</v>
      </c>
    </row>
    <row r="210" spans="1:25" x14ac:dyDescent="0.25">
      <c r="A210" t="s">
        <v>87</v>
      </c>
      <c r="B210">
        <v>3012.44</v>
      </c>
      <c r="C210">
        <v>2990.36</v>
      </c>
      <c r="D210">
        <v>2940.28</v>
      </c>
      <c r="E210">
        <v>2537.73</v>
      </c>
      <c r="F210">
        <v>463.21600000000001</v>
      </c>
      <c r="G210">
        <v>5.4138199999999997E-2</v>
      </c>
      <c r="H210">
        <v>0.93183400000000005</v>
      </c>
      <c r="I210">
        <v>0</v>
      </c>
    </row>
    <row r="211" spans="1:25" x14ac:dyDescent="0.25">
      <c r="A211" t="s">
        <v>87</v>
      </c>
      <c r="B211">
        <v>3018.86</v>
      </c>
      <c r="C211">
        <v>2996.63</v>
      </c>
      <c r="D211">
        <v>2942.49</v>
      </c>
      <c r="E211">
        <v>2537.33</v>
      </c>
      <c r="F211">
        <v>462.87799999999999</v>
      </c>
      <c r="G211">
        <v>5.6884799999999999E-2</v>
      </c>
      <c r="H211">
        <v>0.93181499999999995</v>
      </c>
      <c r="I211">
        <v>0</v>
      </c>
    </row>
    <row r="212" spans="1:25" x14ac:dyDescent="0.25">
      <c r="A212" t="s">
        <v>87</v>
      </c>
      <c r="B212">
        <v>3023.81</v>
      </c>
      <c r="C212">
        <v>3002.48</v>
      </c>
      <c r="D212">
        <v>2943.8</v>
      </c>
      <c r="E212">
        <v>2537.4699999999998</v>
      </c>
      <c r="F212">
        <v>463.00599999999997</v>
      </c>
      <c r="G212">
        <v>5.7749799999999997E-2</v>
      </c>
      <c r="H212">
        <v>0.93182799999999999</v>
      </c>
      <c r="I212">
        <v>0</v>
      </c>
    </row>
    <row r="213" spans="1:25" x14ac:dyDescent="0.25">
      <c r="A213" t="s">
        <v>87</v>
      </c>
      <c r="B213">
        <v>3014.82</v>
      </c>
      <c r="C213">
        <v>2992.7</v>
      </c>
      <c r="D213">
        <v>2939.78</v>
      </c>
      <c r="E213">
        <v>2537.2800000000002</v>
      </c>
      <c r="F213">
        <v>463.00900000000001</v>
      </c>
      <c r="G213">
        <v>5.3910699999999999E-2</v>
      </c>
      <c r="H213">
        <v>0.93182600000000004</v>
      </c>
      <c r="I213">
        <v>0</v>
      </c>
    </row>
    <row r="214" spans="1:25" x14ac:dyDescent="0.25">
      <c r="A214" t="s">
        <v>87</v>
      </c>
      <c r="B214">
        <v>3022.26</v>
      </c>
      <c r="C214">
        <v>2999.96</v>
      </c>
      <c r="D214">
        <v>2942.67</v>
      </c>
      <c r="E214">
        <v>2537.31</v>
      </c>
      <c r="F214">
        <v>462.95299999999997</v>
      </c>
      <c r="G214">
        <v>7.8486799999999995E-2</v>
      </c>
      <c r="H214">
        <v>0.93686800000000003</v>
      </c>
      <c r="I214">
        <v>0</v>
      </c>
    </row>
    <row r="215" spans="1:25" x14ac:dyDescent="0.25">
      <c r="A215" t="s">
        <v>87</v>
      </c>
      <c r="B215">
        <v>3021.23</v>
      </c>
      <c r="C215">
        <v>3000.03</v>
      </c>
      <c r="D215">
        <v>2942.92</v>
      </c>
      <c r="E215">
        <v>2537.61</v>
      </c>
      <c r="F215">
        <v>463.18799999999999</v>
      </c>
      <c r="G215">
        <v>8.3260200000000006E-2</v>
      </c>
      <c r="H215">
        <v>0.93179100000000004</v>
      </c>
      <c r="I215">
        <v>0</v>
      </c>
    </row>
    <row r="216" spans="1:25" x14ac:dyDescent="0.25">
      <c r="A216" t="s">
        <v>87</v>
      </c>
      <c r="B216">
        <v>3018.41</v>
      </c>
      <c r="C216">
        <v>2996.96</v>
      </c>
      <c r="D216">
        <v>2942.06</v>
      </c>
      <c r="E216">
        <v>2537.1</v>
      </c>
      <c r="F216">
        <v>462.84399999999999</v>
      </c>
      <c r="G216">
        <v>5.4708E-2</v>
      </c>
      <c r="H216">
        <v>0.93006200000000006</v>
      </c>
      <c r="I216">
        <v>0</v>
      </c>
    </row>
    <row r="217" spans="1:25" x14ac:dyDescent="0.25">
      <c r="A217" t="s">
        <v>87</v>
      </c>
      <c r="B217">
        <v>3018.9</v>
      </c>
      <c r="C217">
        <v>2996.66</v>
      </c>
      <c r="D217">
        <v>2942.21</v>
      </c>
      <c r="E217">
        <v>2536.9299999999998</v>
      </c>
      <c r="F217">
        <v>462.71</v>
      </c>
      <c r="G217">
        <v>5.5817800000000001E-2</v>
      </c>
      <c r="H217">
        <v>0.95908899999999997</v>
      </c>
      <c r="I217">
        <v>0</v>
      </c>
    </row>
    <row r="218" spans="1:25" x14ac:dyDescent="0.25">
      <c r="A218" t="s">
        <v>87</v>
      </c>
      <c r="B218">
        <v>3020.43</v>
      </c>
      <c r="C218">
        <v>2999.03</v>
      </c>
      <c r="D218">
        <v>2942.42</v>
      </c>
      <c r="E218">
        <v>2537.34</v>
      </c>
      <c r="F218">
        <v>463.02199999999999</v>
      </c>
      <c r="G218">
        <v>5.3989599999999999E-2</v>
      </c>
      <c r="H218">
        <v>0.93175200000000002</v>
      </c>
      <c r="I218">
        <v>0</v>
      </c>
    </row>
    <row r="219" spans="1:25" x14ac:dyDescent="0.25">
      <c r="A219" t="s">
        <v>87</v>
      </c>
      <c r="B219">
        <v>3020.37</v>
      </c>
      <c r="C219">
        <v>2998.61</v>
      </c>
      <c r="D219">
        <v>2942.21</v>
      </c>
      <c r="E219">
        <v>2537.09</v>
      </c>
      <c r="F219">
        <v>462.81799999999998</v>
      </c>
      <c r="G219">
        <v>6.1705299999999998E-2</v>
      </c>
      <c r="H219">
        <v>0.93141700000000005</v>
      </c>
      <c r="I219">
        <v>0</v>
      </c>
    </row>
    <row r="220" spans="1:25" x14ac:dyDescent="0.25">
      <c r="A220" t="s">
        <v>87</v>
      </c>
      <c r="B220">
        <v>3020.35</v>
      </c>
      <c r="C220">
        <v>2998.46</v>
      </c>
      <c r="D220">
        <v>2942.68</v>
      </c>
      <c r="E220">
        <v>2537.3200000000002</v>
      </c>
      <c r="F220">
        <v>463.00299999999999</v>
      </c>
      <c r="G220">
        <v>5.6269699999999999E-2</v>
      </c>
      <c r="H220">
        <v>0.93765200000000004</v>
      </c>
      <c r="I220">
        <v>0</v>
      </c>
    </row>
    <row r="221" spans="1:25" x14ac:dyDescent="0.25">
      <c r="A221" t="s">
        <v>87</v>
      </c>
      <c r="B221">
        <v>3021.29</v>
      </c>
      <c r="C221">
        <v>3000.17</v>
      </c>
      <c r="D221">
        <v>2943.26</v>
      </c>
      <c r="E221">
        <v>2537.46</v>
      </c>
      <c r="F221">
        <v>463.15</v>
      </c>
      <c r="G221">
        <v>6.0921700000000002E-2</v>
      </c>
      <c r="H221">
        <v>0.93179400000000001</v>
      </c>
      <c r="I221">
        <v>0</v>
      </c>
    </row>
    <row r="222" spans="1:25" x14ac:dyDescent="0.25">
      <c r="A222" t="s">
        <v>87</v>
      </c>
      <c r="B222">
        <v>3023.99</v>
      </c>
      <c r="C222">
        <v>3000.52</v>
      </c>
      <c r="D222">
        <v>2943.1</v>
      </c>
      <c r="E222">
        <v>2536.96</v>
      </c>
      <c r="F222">
        <v>462.85899999999998</v>
      </c>
      <c r="G222">
        <v>5.4576399999999997E-2</v>
      </c>
      <c r="H222">
        <v>0.93157500000000004</v>
      </c>
      <c r="I222">
        <v>0</v>
      </c>
    </row>
    <row r="223" spans="1:25" x14ac:dyDescent="0.25">
      <c r="A223" t="s">
        <v>87</v>
      </c>
      <c r="B223">
        <v>3021.78</v>
      </c>
      <c r="C223">
        <v>2999.2</v>
      </c>
      <c r="D223">
        <v>2942.43</v>
      </c>
      <c r="E223">
        <v>2537.09</v>
      </c>
      <c r="F223">
        <v>462.89600000000002</v>
      </c>
      <c r="G223">
        <v>8.0624799999999996E-2</v>
      </c>
      <c r="H223">
        <v>0.93089699999999997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3023.24</v>
      </c>
      <c r="C224">
        <v>3001.02</v>
      </c>
      <c r="D224">
        <v>2943.33</v>
      </c>
      <c r="E224">
        <v>2537.2800000000002</v>
      </c>
      <c r="F224">
        <v>463.00099999999998</v>
      </c>
      <c r="G224">
        <v>5.3958199999999998E-2</v>
      </c>
      <c r="H224">
        <v>0.93171800000000005</v>
      </c>
      <c r="I224">
        <v>0</v>
      </c>
      <c r="R224">
        <f>AVERAGE(B175:B224)</f>
        <v>3006.0287999999996</v>
      </c>
      <c r="S224">
        <f>AVERAGE(C175:C224)</f>
        <v>2983.9482000000003</v>
      </c>
      <c r="U224">
        <f>_xlfn.VAR.P(B175:B224)</f>
        <v>102.12083855999987</v>
      </c>
      <c r="V224">
        <f>_xlfn.VAR.P(C175:C224)</f>
        <v>102.82843076000016</v>
      </c>
      <c r="X224">
        <f>1.96*SQRT(U224)/50</f>
        <v>0.39613503425579288</v>
      </c>
      <c r="Y224">
        <f>1.96*SQRT(V224)/50</f>
        <v>0.39750506895264442</v>
      </c>
    </row>
    <row r="225" spans="1:9" x14ac:dyDescent="0.25">
      <c r="A225" t="s">
        <v>87</v>
      </c>
      <c r="B225">
        <v>150421.58470000001</v>
      </c>
      <c r="C225" t="s">
        <v>36</v>
      </c>
    </row>
    <row r="226" spans="1:9" x14ac:dyDescent="0.25">
      <c r="A226" t="s">
        <v>103</v>
      </c>
      <c r="B226">
        <v>3091.08</v>
      </c>
      <c r="C226">
        <v>3069.24</v>
      </c>
      <c r="D226">
        <v>3013.23</v>
      </c>
      <c r="E226">
        <v>2575.0700000000002</v>
      </c>
      <c r="F226">
        <v>516.44600000000003</v>
      </c>
      <c r="G226">
        <v>8.3255800000000005E-2</v>
      </c>
      <c r="H226">
        <v>0.95295600000000003</v>
      </c>
      <c r="I226">
        <v>0</v>
      </c>
    </row>
    <row r="227" spans="1:9" x14ac:dyDescent="0.25">
      <c r="A227" t="s">
        <v>103</v>
      </c>
      <c r="B227">
        <v>3092.19</v>
      </c>
      <c r="C227">
        <v>3070.7</v>
      </c>
      <c r="D227">
        <v>3013.13</v>
      </c>
      <c r="E227">
        <v>2574.9899999999998</v>
      </c>
      <c r="F227">
        <v>516.35299999999995</v>
      </c>
      <c r="G227">
        <v>6.5907300000000002E-2</v>
      </c>
      <c r="H227">
        <v>0.93171199999999998</v>
      </c>
      <c r="I227">
        <v>0</v>
      </c>
    </row>
    <row r="228" spans="1:9" x14ac:dyDescent="0.25">
      <c r="A228" t="s">
        <v>103</v>
      </c>
      <c r="B228">
        <v>3090.1</v>
      </c>
      <c r="C228">
        <v>3068.36</v>
      </c>
      <c r="D228">
        <v>3013.03</v>
      </c>
      <c r="E228">
        <v>2575.0300000000002</v>
      </c>
      <c r="F228">
        <v>516.34900000000005</v>
      </c>
      <c r="G228">
        <v>5.48376E-2</v>
      </c>
      <c r="H228">
        <v>0.93182100000000001</v>
      </c>
      <c r="I228">
        <v>0</v>
      </c>
    </row>
    <row r="229" spans="1:9" x14ac:dyDescent="0.25">
      <c r="A229" t="s">
        <v>103</v>
      </c>
      <c r="B229">
        <v>3091.68</v>
      </c>
      <c r="C229">
        <v>3069.77</v>
      </c>
      <c r="D229">
        <v>3012.82</v>
      </c>
      <c r="E229">
        <v>2575.0700000000002</v>
      </c>
      <c r="F229">
        <v>516.36599999999999</v>
      </c>
      <c r="G229">
        <v>5.4174600000000003E-2</v>
      </c>
      <c r="H229">
        <v>0.931369</v>
      </c>
      <c r="I229">
        <v>0</v>
      </c>
    </row>
    <row r="230" spans="1:9" x14ac:dyDescent="0.25">
      <c r="A230" t="s">
        <v>103</v>
      </c>
      <c r="B230">
        <v>3093.39</v>
      </c>
      <c r="C230">
        <v>3071.73</v>
      </c>
      <c r="D230">
        <v>3013.21</v>
      </c>
      <c r="E230">
        <v>2575.0700000000002</v>
      </c>
      <c r="F230">
        <v>516.375</v>
      </c>
      <c r="G230">
        <v>7.3786000000000004E-2</v>
      </c>
      <c r="H230">
        <v>0.93123900000000004</v>
      </c>
      <c r="I230">
        <v>0</v>
      </c>
    </row>
    <row r="231" spans="1:9" x14ac:dyDescent="0.25">
      <c r="A231" t="s">
        <v>103</v>
      </c>
      <c r="B231">
        <v>3089.5</v>
      </c>
      <c r="C231">
        <v>3067.35</v>
      </c>
      <c r="D231">
        <v>3012.42</v>
      </c>
      <c r="E231">
        <v>2574.96</v>
      </c>
      <c r="F231">
        <v>516.33799999999997</v>
      </c>
      <c r="G231">
        <v>5.9058100000000002E-2</v>
      </c>
      <c r="H231">
        <v>0.93182500000000001</v>
      </c>
      <c r="I231">
        <v>0</v>
      </c>
    </row>
    <row r="232" spans="1:9" x14ac:dyDescent="0.25">
      <c r="A232" t="s">
        <v>103</v>
      </c>
      <c r="B232">
        <v>3091.04</v>
      </c>
      <c r="C232">
        <v>3068.78</v>
      </c>
      <c r="D232">
        <v>3012.81</v>
      </c>
      <c r="E232">
        <v>2575.0500000000002</v>
      </c>
      <c r="F232">
        <v>516.36199999999997</v>
      </c>
      <c r="G232">
        <v>8.3255899999999994E-2</v>
      </c>
      <c r="H232">
        <v>0.93182799999999999</v>
      </c>
      <c r="I232">
        <v>0</v>
      </c>
    </row>
    <row r="233" spans="1:9" x14ac:dyDescent="0.25">
      <c r="A233" t="s">
        <v>103</v>
      </c>
      <c r="B233">
        <v>3091.45</v>
      </c>
      <c r="C233">
        <v>3069.1</v>
      </c>
      <c r="D233">
        <v>3013.47</v>
      </c>
      <c r="E233">
        <v>2575.0500000000002</v>
      </c>
      <c r="F233">
        <v>516.39200000000005</v>
      </c>
      <c r="G233">
        <v>8.3263500000000004E-2</v>
      </c>
      <c r="H233">
        <v>0.93052699999999999</v>
      </c>
      <c r="I233">
        <v>0</v>
      </c>
    </row>
    <row r="234" spans="1:9" x14ac:dyDescent="0.25">
      <c r="A234" t="s">
        <v>103</v>
      </c>
      <c r="B234">
        <v>3089.69</v>
      </c>
      <c r="C234">
        <v>3067.77</v>
      </c>
      <c r="D234">
        <v>3011.8</v>
      </c>
      <c r="E234">
        <v>2575.04</v>
      </c>
      <c r="F234">
        <v>516.36900000000003</v>
      </c>
      <c r="G234">
        <v>6.6677600000000004E-2</v>
      </c>
      <c r="H234">
        <v>0.95900700000000005</v>
      </c>
      <c r="I234">
        <v>0</v>
      </c>
    </row>
    <row r="235" spans="1:9" x14ac:dyDescent="0.25">
      <c r="A235" t="s">
        <v>103</v>
      </c>
      <c r="B235">
        <v>3088.04</v>
      </c>
      <c r="C235">
        <v>3066.52</v>
      </c>
      <c r="D235">
        <v>3012.57</v>
      </c>
      <c r="E235">
        <v>2575.09</v>
      </c>
      <c r="F235">
        <v>516.35900000000004</v>
      </c>
      <c r="G235">
        <v>5.4435699999999997E-2</v>
      </c>
      <c r="H235">
        <v>0.94848100000000002</v>
      </c>
      <c r="I235">
        <v>0</v>
      </c>
    </row>
    <row r="236" spans="1:9" x14ac:dyDescent="0.25">
      <c r="A236" t="s">
        <v>103</v>
      </c>
      <c r="B236">
        <v>3091.94</v>
      </c>
      <c r="C236">
        <v>3069.71</v>
      </c>
      <c r="D236">
        <v>3013.29</v>
      </c>
      <c r="E236">
        <v>2575.08</v>
      </c>
      <c r="F236">
        <v>516.375</v>
      </c>
      <c r="G236">
        <v>6.3130900000000004E-2</v>
      </c>
      <c r="H236">
        <v>0.95772699999999999</v>
      </c>
      <c r="I236">
        <v>0</v>
      </c>
    </row>
    <row r="237" spans="1:9" x14ac:dyDescent="0.25">
      <c r="A237" t="s">
        <v>103</v>
      </c>
      <c r="B237">
        <v>3090.5</v>
      </c>
      <c r="C237">
        <v>3068.56</v>
      </c>
      <c r="D237">
        <v>3013.11</v>
      </c>
      <c r="E237">
        <v>2575.06</v>
      </c>
      <c r="F237">
        <v>516.37400000000002</v>
      </c>
      <c r="G237">
        <v>6.9161600000000004E-2</v>
      </c>
      <c r="H237">
        <v>0.95836399999999999</v>
      </c>
      <c r="I237">
        <v>0</v>
      </c>
    </row>
    <row r="238" spans="1:9" x14ac:dyDescent="0.25">
      <c r="A238" t="s">
        <v>103</v>
      </c>
      <c r="B238">
        <v>3088.52</v>
      </c>
      <c r="C238">
        <v>3066.04</v>
      </c>
      <c r="D238">
        <v>3012.49</v>
      </c>
      <c r="E238">
        <v>2575.1</v>
      </c>
      <c r="F238">
        <v>516.37199999999996</v>
      </c>
      <c r="G238">
        <v>5.4459599999999997E-2</v>
      </c>
      <c r="H238">
        <v>0.93174500000000005</v>
      </c>
      <c r="I238">
        <v>0</v>
      </c>
    </row>
    <row r="239" spans="1:9" x14ac:dyDescent="0.25">
      <c r="A239" t="s">
        <v>103</v>
      </c>
      <c r="B239">
        <v>3092.44</v>
      </c>
      <c r="C239">
        <v>3070.3</v>
      </c>
      <c r="D239">
        <v>3012.97</v>
      </c>
      <c r="E239">
        <v>2575.0300000000002</v>
      </c>
      <c r="F239">
        <v>516.375</v>
      </c>
      <c r="G239">
        <v>5.3913599999999999E-2</v>
      </c>
      <c r="H239">
        <v>0.93181000000000003</v>
      </c>
      <c r="I239">
        <v>0</v>
      </c>
    </row>
    <row r="240" spans="1:9" x14ac:dyDescent="0.25">
      <c r="A240" t="s">
        <v>103</v>
      </c>
      <c r="B240">
        <v>3092.55</v>
      </c>
      <c r="C240">
        <v>3071.02</v>
      </c>
      <c r="D240">
        <v>3013.7</v>
      </c>
      <c r="E240">
        <v>2575.0100000000002</v>
      </c>
      <c r="F240">
        <v>516.36</v>
      </c>
      <c r="G240">
        <v>5.5493300000000002E-2</v>
      </c>
      <c r="H240">
        <v>0.93177900000000002</v>
      </c>
      <c r="I240">
        <v>0</v>
      </c>
    </row>
    <row r="241" spans="1:9" x14ac:dyDescent="0.25">
      <c r="A241" t="s">
        <v>103</v>
      </c>
      <c r="B241">
        <v>3095.17</v>
      </c>
      <c r="C241">
        <v>3073.49</v>
      </c>
      <c r="D241">
        <v>3014.32</v>
      </c>
      <c r="E241">
        <v>2575.1</v>
      </c>
      <c r="F241">
        <v>516.36599999999999</v>
      </c>
      <c r="G241">
        <v>6.5718700000000005E-2</v>
      </c>
      <c r="H241">
        <v>0.93140800000000001</v>
      </c>
      <c r="I241">
        <v>0</v>
      </c>
    </row>
    <row r="242" spans="1:9" x14ac:dyDescent="0.25">
      <c r="A242" t="s">
        <v>103</v>
      </c>
      <c r="B242">
        <v>3082.41</v>
      </c>
      <c r="C242">
        <v>3060.19</v>
      </c>
      <c r="D242">
        <v>3009.51</v>
      </c>
      <c r="E242">
        <v>2575.0700000000002</v>
      </c>
      <c r="F242">
        <v>516.37</v>
      </c>
      <c r="G242">
        <v>5.6387600000000003E-2</v>
      </c>
      <c r="H242">
        <v>0.93183499999999997</v>
      </c>
      <c r="I242">
        <v>0</v>
      </c>
    </row>
    <row r="243" spans="1:9" x14ac:dyDescent="0.25">
      <c r="A243" t="s">
        <v>103</v>
      </c>
      <c r="B243">
        <v>3079.17</v>
      </c>
      <c r="C243">
        <v>3056.65</v>
      </c>
      <c r="D243">
        <v>3009.15</v>
      </c>
      <c r="E243">
        <v>2574.9499999999998</v>
      </c>
      <c r="F243">
        <v>516.36500000000001</v>
      </c>
      <c r="G243">
        <v>5.7193599999999997E-2</v>
      </c>
      <c r="H243">
        <v>0.931732</v>
      </c>
      <c r="I243">
        <v>0</v>
      </c>
    </row>
    <row r="244" spans="1:9" x14ac:dyDescent="0.25">
      <c r="A244" t="s">
        <v>103</v>
      </c>
      <c r="B244">
        <v>3075.63</v>
      </c>
      <c r="C244">
        <v>3053.66</v>
      </c>
      <c r="D244">
        <v>3008.16</v>
      </c>
      <c r="E244">
        <v>2575.0300000000002</v>
      </c>
      <c r="F244">
        <v>516.37300000000005</v>
      </c>
      <c r="G244">
        <v>6.20847E-2</v>
      </c>
      <c r="H244">
        <v>0.93171499999999996</v>
      </c>
      <c r="I244">
        <v>0</v>
      </c>
    </row>
    <row r="245" spans="1:9" x14ac:dyDescent="0.25">
      <c r="A245" t="s">
        <v>103</v>
      </c>
      <c r="B245">
        <v>3085.7</v>
      </c>
      <c r="C245">
        <v>3063.32</v>
      </c>
      <c r="D245">
        <v>3010.81</v>
      </c>
      <c r="E245">
        <v>2574.9899999999998</v>
      </c>
      <c r="F245">
        <v>516.36199999999997</v>
      </c>
      <c r="G245">
        <v>5.4112199999999999E-2</v>
      </c>
      <c r="H245">
        <v>0.93176199999999998</v>
      </c>
      <c r="I245">
        <v>0</v>
      </c>
    </row>
    <row r="246" spans="1:9" x14ac:dyDescent="0.25">
      <c r="A246" t="s">
        <v>103</v>
      </c>
      <c r="B246">
        <v>3090.55</v>
      </c>
      <c r="C246">
        <v>3068.74</v>
      </c>
      <c r="D246">
        <v>3011.94</v>
      </c>
      <c r="E246">
        <v>2575.0300000000002</v>
      </c>
      <c r="F246">
        <v>516.35599999999999</v>
      </c>
      <c r="G246">
        <v>5.3920299999999997E-2</v>
      </c>
      <c r="H246">
        <v>0.95895900000000001</v>
      </c>
      <c r="I246">
        <v>0</v>
      </c>
    </row>
    <row r="247" spans="1:9" x14ac:dyDescent="0.25">
      <c r="A247" t="s">
        <v>103</v>
      </c>
      <c r="B247">
        <v>3094.9</v>
      </c>
      <c r="C247">
        <v>3072.67</v>
      </c>
      <c r="D247">
        <v>3013.72</v>
      </c>
      <c r="E247">
        <v>2575.0500000000002</v>
      </c>
      <c r="F247">
        <v>516.36400000000003</v>
      </c>
      <c r="G247">
        <v>8.3287799999999995E-2</v>
      </c>
      <c r="H247">
        <v>0.95437700000000003</v>
      </c>
      <c r="I247">
        <v>0</v>
      </c>
    </row>
    <row r="248" spans="1:9" x14ac:dyDescent="0.25">
      <c r="A248" t="s">
        <v>103</v>
      </c>
      <c r="B248">
        <v>3085.63</v>
      </c>
      <c r="C248">
        <v>3064.22</v>
      </c>
      <c r="D248">
        <v>3011.68</v>
      </c>
      <c r="E248">
        <v>2574.96</v>
      </c>
      <c r="F248">
        <v>516.35799999999995</v>
      </c>
      <c r="G248">
        <v>5.5262800000000001E-2</v>
      </c>
      <c r="H248">
        <v>0.93179199999999995</v>
      </c>
      <c r="I248">
        <v>0</v>
      </c>
    </row>
    <row r="249" spans="1:9" x14ac:dyDescent="0.25">
      <c r="A249" t="s">
        <v>103</v>
      </c>
      <c r="B249">
        <v>3090.85</v>
      </c>
      <c r="C249">
        <v>3068.67</v>
      </c>
      <c r="D249">
        <v>3013.17</v>
      </c>
      <c r="E249">
        <v>2575</v>
      </c>
      <c r="F249">
        <v>516.33799999999997</v>
      </c>
      <c r="G249">
        <v>5.5259700000000002E-2</v>
      </c>
      <c r="H249">
        <v>0.93223199999999995</v>
      </c>
      <c r="I249">
        <v>0</v>
      </c>
    </row>
    <row r="250" spans="1:9" x14ac:dyDescent="0.25">
      <c r="A250" t="s">
        <v>103</v>
      </c>
      <c r="B250">
        <v>3078.95</v>
      </c>
      <c r="C250">
        <v>3056.46</v>
      </c>
      <c r="D250">
        <v>3009.33</v>
      </c>
      <c r="E250">
        <v>2575.09</v>
      </c>
      <c r="F250">
        <v>516.35599999999999</v>
      </c>
      <c r="G250">
        <v>5.7341099999999999E-2</v>
      </c>
      <c r="H250">
        <v>0.93179199999999995</v>
      </c>
      <c r="I250">
        <v>0</v>
      </c>
    </row>
    <row r="251" spans="1:9" x14ac:dyDescent="0.25">
      <c r="A251" t="s">
        <v>103</v>
      </c>
      <c r="B251">
        <v>3068.05</v>
      </c>
      <c r="C251">
        <v>3045.64</v>
      </c>
      <c r="D251">
        <v>3005.9</v>
      </c>
      <c r="E251">
        <v>2575.0500000000002</v>
      </c>
      <c r="F251">
        <v>516.33100000000002</v>
      </c>
      <c r="G251">
        <v>5.5140099999999997E-2</v>
      </c>
      <c r="H251">
        <v>0.93334799999999996</v>
      </c>
      <c r="I251">
        <v>0</v>
      </c>
    </row>
    <row r="252" spans="1:9" x14ac:dyDescent="0.25">
      <c r="A252" t="s">
        <v>103</v>
      </c>
      <c r="B252">
        <v>3065.44</v>
      </c>
      <c r="C252">
        <v>3043.85</v>
      </c>
      <c r="D252">
        <v>3005.93</v>
      </c>
      <c r="E252">
        <v>2575.06</v>
      </c>
      <c r="F252">
        <v>516.35699999999997</v>
      </c>
      <c r="G252">
        <v>5.4036000000000001E-2</v>
      </c>
      <c r="H252">
        <v>0.931836</v>
      </c>
      <c r="I252">
        <v>0</v>
      </c>
    </row>
    <row r="253" spans="1:9" x14ac:dyDescent="0.25">
      <c r="A253" t="s">
        <v>103</v>
      </c>
      <c r="B253">
        <v>3069.74</v>
      </c>
      <c r="C253">
        <v>3048.27</v>
      </c>
      <c r="D253">
        <v>3006.34</v>
      </c>
      <c r="E253">
        <v>2575.0300000000002</v>
      </c>
      <c r="F253">
        <v>516.34699999999998</v>
      </c>
      <c r="G253">
        <v>7.5319700000000003E-2</v>
      </c>
      <c r="H253">
        <v>0.93183499999999997</v>
      </c>
      <c r="I253">
        <v>0</v>
      </c>
    </row>
    <row r="254" spans="1:9" x14ac:dyDescent="0.25">
      <c r="A254" t="s">
        <v>103</v>
      </c>
      <c r="B254">
        <v>3068.6</v>
      </c>
      <c r="C254">
        <v>3046.29</v>
      </c>
      <c r="D254">
        <v>3006.04</v>
      </c>
      <c r="E254">
        <v>2575.02</v>
      </c>
      <c r="F254">
        <v>516.35699999999997</v>
      </c>
      <c r="G254">
        <v>5.6219999999999999E-2</v>
      </c>
      <c r="H254">
        <v>0.931809</v>
      </c>
      <c r="I254">
        <v>0</v>
      </c>
    </row>
    <row r="255" spans="1:9" x14ac:dyDescent="0.25">
      <c r="A255" t="s">
        <v>103</v>
      </c>
      <c r="B255">
        <v>3070.12</v>
      </c>
      <c r="C255">
        <v>3048.35</v>
      </c>
      <c r="D255">
        <v>3006.35</v>
      </c>
      <c r="E255">
        <v>2574.9899999999998</v>
      </c>
      <c r="F255">
        <v>516.33799999999997</v>
      </c>
      <c r="G255">
        <v>5.6082899999999998E-2</v>
      </c>
      <c r="H255">
        <v>0.93183000000000005</v>
      </c>
      <c r="I255">
        <v>0</v>
      </c>
    </row>
    <row r="256" spans="1:9" x14ac:dyDescent="0.25">
      <c r="A256" t="s">
        <v>103</v>
      </c>
      <c r="B256">
        <v>3067.22</v>
      </c>
      <c r="C256">
        <v>3045.51</v>
      </c>
      <c r="D256">
        <v>3005.85</v>
      </c>
      <c r="E256">
        <v>2575.02</v>
      </c>
      <c r="F256">
        <v>516.34699999999998</v>
      </c>
      <c r="G256">
        <v>5.9954599999999997E-2</v>
      </c>
      <c r="H256">
        <v>0.93179999999999996</v>
      </c>
      <c r="I256">
        <v>0</v>
      </c>
    </row>
    <row r="257" spans="1:9" x14ac:dyDescent="0.25">
      <c r="A257" t="s">
        <v>103</v>
      </c>
      <c r="B257">
        <v>3067.67</v>
      </c>
      <c r="C257">
        <v>3045.84</v>
      </c>
      <c r="D257">
        <v>3005.71</v>
      </c>
      <c r="E257">
        <v>2574.9699999999998</v>
      </c>
      <c r="F257">
        <v>516.35900000000004</v>
      </c>
      <c r="G257">
        <v>8.3261299999999996E-2</v>
      </c>
      <c r="H257">
        <v>0.93183199999999999</v>
      </c>
      <c r="I257">
        <v>0</v>
      </c>
    </row>
    <row r="258" spans="1:9" x14ac:dyDescent="0.25">
      <c r="A258" t="s">
        <v>103</v>
      </c>
      <c r="B258">
        <v>3065.26</v>
      </c>
      <c r="C258">
        <v>3043.75</v>
      </c>
      <c r="D258">
        <v>3005.58</v>
      </c>
      <c r="E258">
        <v>2574.96</v>
      </c>
      <c r="F258">
        <v>516.36099999999999</v>
      </c>
      <c r="G258">
        <v>5.4484400000000002E-2</v>
      </c>
      <c r="H258">
        <v>0.93162699999999998</v>
      </c>
      <c r="I258">
        <v>0</v>
      </c>
    </row>
    <row r="259" spans="1:9" x14ac:dyDescent="0.25">
      <c r="A259" t="s">
        <v>103</v>
      </c>
      <c r="B259">
        <v>3066.86</v>
      </c>
      <c r="C259">
        <v>3045.35</v>
      </c>
      <c r="D259">
        <v>3005.69</v>
      </c>
      <c r="E259">
        <v>2575.02</v>
      </c>
      <c r="F259">
        <v>516.35599999999999</v>
      </c>
      <c r="G259">
        <v>5.6539899999999997E-2</v>
      </c>
      <c r="H259">
        <v>0.93170299999999995</v>
      </c>
      <c r="I259">
        <v>0</v>
      </c>
    </row>
    <row r="260" spans="1:9" x14ac:dyDescent="0.25">
      <c r="A260" t="s">
        <v>103</v>
      </c>
      <c r="B260">
        <v>3073.36</v>
      </c>
      <c r="C260">
        <v>3051.77</v>
      </c>
      <c r="D260">
        <v>3007.55</v>
      </c>
      <c r="E260">
        <v>2575.06</v>
      </c>
      <c r="F260">
        <v>516.36300000000006</v>
      </c>
      <c r="G260">
        <v>7.1151199999999998E-2</v>
      </c>
      <c r="H260">
        <v>0.95816299999999999</v>
      </c>
      <c r="I260">
        <v>0</v>
      </c>
    </row>
    <row r="261" spans="1:9" x14ac:dyDescent="0.25">
      <c r="A261" t="s">
        <v>103</v>
      </c>
      <c r="B261">
        <v>3067.96</v>
      </c>
      <c r="C261">
        <v>3046.51</v>
      </c>
      <c r="D261">
        <v>3005.96</v>
      </c>
      <c r="E261">
        <v>2574.9899999999998</v>
      </c>
      <c r="F261">
        <v>516.351</v>
      </c>
      <c r="G261">
        <v>6.1937600000000002E-2</v>
      </c>
      <c r="H261">
        <v>0.93176099999999995</v>
      </c>
      <c r="I261">
        <v>0</v>
      </c>
    </row>
    <row r="262" spans="1:9" x14ac:dyDescent="0.25">
      <c r="A262" t="s">
        <v>103</v>
      </c>
      <c r="B262">
        <v>3066.79</v>
      </c>
      <c r="C262">
        <v>3045.18</v>
      </c>
      <c r="D262">
        <v>3005.67</v>
      </c>
      <c r="E262">
        <v>2575.0500000000002</v>
      </c>
      <c r="F262">
        <v>516.36400000000003</v>
      </c>
      <c r="G262">
        <v>6.2912700000000002E-2</v>
      </c>
      <c r="H262">
        <v>0.93183099999999996</v>
      </c>
      <c r="I262">
        <v>0</v>
      </c>
    </row>
    <row r="263" spans="1:9" x14ac:dyDescent="0.25">
      <c r="A263" t="s">
        <v>103</v>
      </c>
      <c r="B263">
        <v>3066.47</v>
      </c>
      <c r="C263">
        <v>3045.13</v>
      </c>
      <c r="D263">
        <v>3005.74</v>
      </c>
      <c r="E263">
        <v>2574.9899999999998</v>
      </c>
      <c r="F263">
        <v>516.346</v>
      </c>
      <c r="G263">
        <v>6.1473399999999997E-2</v>
      </c>
      <c r="H263">
        <v>0.93183499999999997</v>
      </c>
      <c r="I263">
        <v>0</v>
      </c>
    </row>
    <row r="264" spans="1:9" x14ac:dyDescent="0.25">
      <c r="A264" t="s">
        <v>103</v>
      </c>
      <c r="B264">
        <v>3067.14</v>
      </c>
      <c r="C264">
        <v>3045.15</v>
      </c>
      <c r="D264">
        <v>3005.66</v>
      </c>
      <c r="E264">
        <v>2575.09</v>
      </c>
      <c r="F264">
        <v>516.346</v>
      </c>
      <c r="G264">
        <v>5.9495600000000003E-2</v>
      </c>
      <c r="H264">
        <v>0.93179699999999999</v>
      </c>
      <c r="I264">
        <v>0</v>
      </c>
    </row>
    <row r="265" spans="1:9" x14ac:dyDescent="0.25">
      <c r="A265" t="s">
        <v>103</v>
      </c>
      <c r="B265">
        <v>3067.02</v>
      </c>
      <c r="C265">
        <v>3045.25</v>
      </c>
      <c r="D265">
        <v>3005.72</v>
      </c>
      <c r="E265">
        <v>2575.04</v>
      </c>
      <c r="F265">
        <v>516.37800000000004</v>
      </c>
      <c r="G265">
        <v>5.4560299999999999E-2</v>
      </c>
      <c r="H265">
        <v>0.94788899999999998</v>
      </c>
      <c r="I265">
        <v>0</v>
      </c>
    </row>
    <row r="266" spans="1:9" x14ac:dyDescent="0.25">
      <c r="A266" t="s">
        <v>103</v>
      </c>
      <c r="B266">
        <v>3067.3</v>
      </c>
      <c r="C266">
        <v>3045.8</v>
      </c>
      <c r="D266">
        <v>3005.86</v>
      </c>
      <c r="E266">
        <v>2575.04</v>
      </c>
      <c r="F266">
        <v>516.35299999999995</v>
      </c>
      <c r="G266">
        <v>5.7343999999999999E-2</v>
      </c>
      <c r="H266">
        <v>0.931836</v>
      </c>
      <c r="I266">
        <v>0</v>
      </c>
    </row>
    <row r="267" spans="1:9" x14ac:dyDescent="0.25">
      <c r="A267" t="s">
        <v>103</v>
      </c>
      <c r="B267">
        <v>3067.51</v>
      </c>
      <c r="C267">
        <v>3046.01</v>
      </c>
      <c r="D267">
        <v>3005.89</v>
      </c>
      <c r="E267">
        <v>2574.96</v>
      </c>
      <c r="F267">
        <v>516.33000000000004</v>
      </c>
      <c r="G267">
        <v>5.4144100000000001E-2</v>
      </c>
      <c r="H267">
        <v>0.93883899999999998</v>
      </c>
      <c r="I267">
        <v>0</v>
      </c>
    </row>
    <row r="268" spans="1:9" x14ac:dyDescent="0.25">
      <c r="A268" t="s">
        <v>103</v>
      </c>
      <c r="B268">
        <v>3072.82</v>
      </c>
      <c r="C268">
        <v>3051</v>
      </c>
      <c r="D268">
        <v>3007.26</v>
      </c>
      <c r="E268">
        <v>2575.0700000000002</v>
      </c>
      <c r="F268">
        <v>516.38099999999997</v>
      </c>
      <c r="G268">
        <v>6.9911299999999996E-2</v>
      </c>
      <c r="H268">
        <v>0.93111299999999997</v>
      </c>
      <c r="I268">
        <v>0</v>
      </c>
    </row>
    <row r="269" spans="1:9" x14ac:dyDescent="0.25">
      <c r="A269" t="s">
        <v>103</v>
      </c>
      <c r="B269">
        <v>3072.5</v>
      </c>
      <c r="C269">
        <v>3049.79</v>
      </c>
      <c r="D269">
        <v>3007.45</v>
      </c>
      <c r="E269">
        <v>2575.04</v>
      </c>
      <c r="F269">
        <v>516.36400000000003</v>
      </c>
      <c r="G269">
        <v>5.8856600000000002E-2</v>
      </c>
      <c r="H269">
        <v>0.93157500000000004</v>
      </c>
      <c r="I269">
        <v>0</v>
      </c>
    </row>
    <row r="270" spans="1:9" x14ac:dyDescent="0.25">
      <c r="A270" t="s">
        <v>103</v>
      </c>
      <c r="B270">
        <v>3076.74</v>
      </c>
      <c r="C270">
        <v>3054.45</v>
      </c>
      <c r="D270">
        <v>3008.47</v>
      </c>
      <c r="E270">
        <v>2574.94</v>
      </c>
      <c r="F270">
        <v>516.36300000000006</v>
      </c>
      <c r="G270">
        <v>5.6017200000000003E-2</v>
      </c>
      <c r="H270">
        <v>0.93182500000000001</v>
      </c>
      <c r="I270">
        <v>0</v>
      </c>
    </row>
    <row r="271" spans="1:9" x14ac:dyDescent="0.25">
      <c r="A271" t="s">
        <v>103</v>
      </c>
      <c r="B271">
        <v>3073.97</v>
      </c>
      <c r="C271">
        <v>3051.46</v>
      </c>
      <c r="D271">
        <v>3007.34</v>
      </c>
      <c r="E271">
        <v>2575.08</v>
      </c>
      <c r="F271">
        <v>516.36800000000005</v>
      </c>
      <c r="G271">
        <v>7.5184299999999996E-2</v>
      </c>
      <c r="H271">
        <v>0.93182699999999996</v>
      </c>
      <c r="I271">
        <v>0</v>
      </c>
    </row>
    <row r="272" spans="1:9" x14ac:dyDescent="0.25">
      <c r="A272" t="s">
        <v>103</v>
      </c>
      <c r="B272">
        <v>3070.78</v>
      </c>
      <c r="C272">
        <v>3048.52</v>
      </c>
      <c r="D272">
        <v>3006.4</v>
      </c>
      <c r="E272">
        <v>2574.89</v>
      </c>
      <c r="F272">
        <v>516.35599999999999</v>
      </c>
      <c r="G272">
        <v>5.9080500000000001E-2</v>
      </c>
      <c r="H272">
        <v>0.93182900000000002</v>
      </c>
      <c r="I272">
        <v>0</v>
      </c>
    </row>
    <row r="273" spans="1:25" x14ac:dyDescent="0.25">
      <c r="A273" t="s">
        <v>103</v>
      </c>
      <c r="B273">
        <v>3068.93</v>
      </c>
      <c r="C273">
        <v>3046.13</v>
      </c>
      <c r="D273">
        <v>3006.34</v>
      </c>
      <c r="E273">
        <v>2575.0300000000002</v>
      </c>
      <c r="F273">
        <v>516.37900000000002</v>
      </c>
      <c r="G273">
        <v>5.8459900000000002E-2</v>
      </c>
      <c r="H273">
        <v>0.93166499999999997</v>
      </c>
      <c r="I273">
        <v>0</v>
      </c>
    </row>
    <row r="274" spans="1:25" x14ac:dyDescent="0.25">
      <c r="A274" t="s">
        <v>103</v>
      </c>
      <c r="B274">
        <v>3069.38</v>
      </c>
      <c r="C274">
        <v>3046.71</v>
      </c>
      <c r="D274">
        <v>3006.08</v>
      </c>
      <c r="E274">
        <v>2575.0100000000002</v>
      </c>
      <c r="F274">
        <v>516.37199999999996</v>
      </c>
      <c r="G274">
        <v>5.4266200000000001E-2</v>
      </c>
      <c r="H274">
        <v>0.95003599999999999</v>
      </c>
      <c r="I274">
        <v>0</v>
      </c>
    </row>
    <row r="275" spans="1:25" x14ac:dyDescent="0.25">
      <c r="A275" t="s">
        <v>103</v>
      </c>
      <c r="B275">
        <v>3069.6</v>
      </c>
      <c r="C275">
        <v>3047.46</v>
      </c>
      <c r="D275">
        <v>3006.4</v>
      </c>
      <c r="E275">
        <v>2575.08</v>
      </c>
      <c r="F275">
        <v>516.35400000000004</v>
      </c>
      <c r="G275">
        <v>5.4462799999999999E-2</v>
      </c>
      <c r="H275">
        <v>0.94390600000000002</v>
      </c>
      <c r="I275">
        <v>0</v>
      </c>
    </row>
    <row r="276" spans="1:25" x14ac:dyDescent="0.25">
      <c r="A276" t="s">
        <v>103</v>
      </c>
      <c r="B276">
        <v>3073.53</v>
      </c>
      <c r="C276">
        <v>3051.69</v>
      </c>
      <c r="D276">
        <v>3007.59</v>
      </c>
      <c r="E276">
        <v>2575.06</v>
      </c>
      <c r="F276">
        <v>516.35199999999998</v>
      </c>
      <c r="G276">
        <v>5.5519399999999997E-2</v>
      </c>
      <c r="H276">
        <v>0.93083099999999996</v>
      </c>
      <c r="I276">
        <v>0</v>
      </c>
    </row>
    <row r="277" spans="1:25" x14ac:dyDescent="0.25">
      <c r="A277" t="s">
        <v>103</v>
      </c>
      <c r="B277">
        <v>3068.64</v>
      </c>
      <c r="C277">
        <v>3046.69</v>
      </c>
      <c r="D277">
        <v>3006.23</v>
      </c>
      <c r="E277">
        <v>2575.0700000000002</v>
      </c>
      <c r="F277">
        <v>516.36400000000003</v>
      </c>
      <c r="G277">
        <v>5.39479E-2</v>
      </c>
      <c r="H277">
        <v>0.94156300000000004</v>
      </c>
      <c r="I277">
        <v>0</v>
      </c>
    </row>
    <row r="278" spans="1:25" x14ac:dyDescent="0.25">
      <c r="A278" t="s">
        <v>103</v>
      </c>
      <c r="B278">
        <v>3069.73</v>
      </c>
      <c r="C278">
        <v>3047.56</v>
      </c>
      <c r="D278">
        <v>3006.2</v>
      </c>
      <c r="E278">
        <v>2574.94</v>
      </c>
      <c r="F278">
        <v>516.34</v>
      </c>
      <c r="G278">
        <v>6.1213099999999999E-2</v>
      </c>
      <c r="H278">
        <v>0.93182799999999999</v>
      </c>
      <c r="I278">
        <v>0</v>
      </c>
    </row>
    <row r="279" spans="1:25" x14ac:dyDescent="0.25">
      <c r="A279" t="s">
        <v>103</v>
      </c>
      <c r="B279">
        <v>3069.11</v>
      </c>
      <c r="C279">
        <v>3047.05</v>
      </c>
      <c r="D279">
        <v>3006.18</v>
      </c>
      <c r="E279">
        <v>2574.9899999999998</v>
      </c>
      <c r="F279">
        <v>516.36</v>
      </c>
      <c r="G279">
        <v>5.4734199999999997E-2</v>
      </c>
      <c r="H279">
        <v>0.93183499999999997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3068.62</v>
      </c>
      <c r="C280">
        <v>3046.78</v>
      </c>
      <c r="D280">
        <v>3005.76</v>
      </c>
      <c r="E280">
        <v>2574.9499999999998</v>
      </c>
      <c r="F280">
        <v>516.35</v>
      </c>
      <c r="G280">
        <v>5.8647299999999999E-2</v>
      </c>
      <c r="H280">
        <v>0.93149000000000004</v>
      </c>
      <c r="I280">
        <v>0</v>
      </c>
      <c r="R280">
        <f>AVERAGE(B231:B280)</f>
        <v>3076.8298000000004</v>
      </c>
      <c r="S280">
        <f>AVERAGE(C231:C280)</f>
        <v>3054.8431999999989</v>
      </c>
      <c r="U280">
        <f>_xlfn.VAR.P(B231:B280)</f>
        <v>102.14856196000007</v>
      </c>
      <c r="V280">
        <f>_xlfn.VAR.P(C231:C280)</f>
        <v>100.78908575999951</v>
      </c>
      <c r="X280">
        <f>1.96*SQRT(U280)/50</f>
        <v>0.39618880126805012</v>
      </c>
      <c r="Y280">
        <f>1.96*SQRT(V280)/50</f>
        <v>0.39354356905207538</v>
      </c>
    </row>
    <row r="281" spans="1:25" x14ac:dyDescent="0.25">
      <c r="A281" t="s">
        <v>103</v>
      </c>
      <c r="B281">
        <v>153959.0741</v>
      </c>
      <c r="C281" t="s">
        <v>36</v>
      </c>
    </row>
    <row r="282" spans="1:25" x14ac:dyDescent="0.25">
      <c r="A282" t="s">
        <v>88</v>
      </c>
      <c r="B282">
        <v>2885.27</v>
      </c>
      <c r="C282">
        <v>2863.39</v>
      </c>
      <c r="D282">
        <v>2825.04</v>
      </c>
      <c r="E282">
        <v>2426.9299999999998</v>
      </c>
      <c r="F282">
        <v>462.673</v>
      </c>
      <c r="G282">
        <v>8.3257399999999995E-2</v>
      </c>
      <c r="H282">
        <v>0.93179999999999996</v>
      </c>
      <c r="I282">
        <v>0</v>
      </c>
    </row>
    <row r="283" spans="1:25" x14ac:dyDescent="0.25">
      <c r="A283" t="s">
        <v>88</v>
      </c>
      <c r="B283">
        <v>2888.31</v>
      </c>
      <c r="C283">
        <v>2866.24</v>
      </c>
      <c r="D283">
        <v>2825.73</v>
      </c>
      <c r="E283">
        <v>2427.06</v>
      </c>
      <c r="F283">
        <v>462.71600000000001</v>
      </c>
      <c r="G283">
        <v>6.0597600000000001E-2</v>
      </c>
      <c r="H283">
        <v>0.93168099999999998</v>
      </c>
      <c r="I283">
        <v>0</v>
      </c>
    </row>
    <row r="284" spans="1:25" x14ac:dyDescent="0.25">
      <c r="A284" t="s">
        <v>88</v>
      </c>
      <c r="B284">
        <v>2885.22</v>
      </c>
      <c r="C284">
        <v>2862.47</v>
      </c>
      <c r="D284">
        <v>2824.74</v>
      </c>
      <c r="E284">
        <v>2427.0500000000002</v>
      </c>
      <c r="F284">
        <v>462.61900000000003</v>
      </c>
      <c r="G284">
        <v>5.4610499999999999E-2</v>
      </c>
      <c r="H284">
        <v>0.93395600000000001</v>
      </c>
      <c r="I284">
        <v>0</v>
      </c>
    </row>
    <row r="285" spans="1:25" x14ac:dyDescent="0.25">
      <c r="A285" t="s">
        <v>88</v>
      </c>
      <c r="B285">
        <v>2886.42</v>
      </c>
      <c r="C285">
        <v>2863.43</v>
      </c>
      <c r="D285">
        <v>2825.06</v>
      </c>
      <c r="E285">
        <v>2426.92</v>
      </c>
      <c r="F285">
        <v>462.77</v>
      </c>
      <c r="G285">
        <v>5.5715599999999997E-2</v>
      </c>
      <c r="H285">
        <v>0.931759</v>
      </c>
      <c r="I285">
        <v>0</v>
      </c>
    </row>
    <row r="286" spans="1:25" x14ac:dyDescent="0.25">
      <c r="A286" t="s">
        <v>88</v>
      </c>
      <c r="B286">
        <v>2885.95</v>
      </c>
      <c r="C286">
        <v>2863.69</v>
      </c>
      <c r="D286">
        <v>2825.06</v>
      </c>
      <c r="E286">
        <v>2427</v>
      </c>
      <c r="F286">
        <v>462.82</v>
      </c>
      <c r="G286">
        <v>5.5479599999999997E-2</v>
      </c>
      <c r="H286">
        <v>0.93179400000000001</v>
      </c>
      <c r="I286">
        <v>0</v>
      </c>
    </row>
    <row r="287" spans="1:25" x14ac:dyDescent="0.25">
      <c r="A287" t="s">
        <v>88</v>
      </c>
      <c r="B287">
        <v>2888.52</v>
      </c>
      <c r="C287">
        <v>2867.16</v>
      </c>
      <c r="D287">
        <v>2825.81</v>
      </c>
      <c r="E287">
        <v>2426.96</v>
      </c>
      <c r="F287">
        <v>462.73500000000001</v>
      </c>
      <c r="G287">
        <v>5.8702299999999999E-2</v>
      </c>
      <c r="H287">
        <v>0.93118999999999996</v>
      </c>
      <c r="I287">
        <v>0</v>
      </c>
    </row>
    <row r="288" spans="1:25" x14ac:dyDescent="0.25">
      <c r="A288" t="s">
        <v>88</v>
      </c>
      <c r="B288">
        <v>2885.75</v>
      </c>
      <c r="C288">
        <v>2863.55</v>
      </c>
      <c r="D288">
        <v>2825.25</v>
      </c>
      <c r="E288">
        <v>2426.91</v>
      </c>
      <c r="F288">
        <v>462.75900000000001</v>
      </c>
      <c r="G288">
        <v>5.3909800000000001E-2</v>
      </c>
      <c r="H288">
        <v>0.931836</v>
      </c>
      <c r="I288">
        <v>0</v>
      </c>
    </row>
    <row r="289" spans="1:9" x14ac:dyDescent="0.25">
      <c r="A289" t="s">
        <v>88</v>
      </c>
      <c r="B289">
        <v>2887.15</v>
      </c>
      <c r="C289">
        <v>2864.84</v>
      </c>
      <c r="D289">
        <v>2825.68</v>
      </c>
      <c r="E289">
        <v>2427.14</v>
      </c>
      <c r="F289">
        <v>462.86</v>
      </c>
      <c r="G289">
        <v>5.6611799999999997E-2</v>
      </c>
      <c r="H289">
        <v>0.93177699999999997</v>
      </c>
      <c r="I289">
        <v>0</v>
      </c>
    </row>
    <row r="290" spans="1:9" x14ac:dyDescent="0.25">
      <c r="A290" t="s">
        <v>88</v>
      </c>
      <c r="B290">
        <v>2885.15</v>
      </c>
      <c r="C290">
        <v>2863.04</v>
      </c>
      <c r="D290">
        <v>2824.72</v>
      </c>
      <c r="E290">
        <v>2426.7399999999998</v>
      </c>
      <c r="F290">
        <v>462.58</v>
      </c>
      <c r="G290">
        <v>5.3929499999999998E-2</v>
      </c>
      <c r="H290">
        <v>0.93162800000000001</v>
      </c>
      <c r="I290">
        <v>0</v>
      </c>
    </row>
    <row r="291" spans="1:9" x14ac:dyDescent="0.25">
      <c r="A291" t="s">
        <v>88</v>
      </c>
      <c r="B291">
        <v>2906.09</v>
      </c>
      <c r="C291">
        <v>2883.98</v>
      </c>
      <c r="D291">
        <v>2830.52</v>
      </c>
      <c r="E291">
        <v>2426.69</v>
      </c>
      <c r="F291">
        <v>462.57</v>
      </c>
      <c r="G291">
        <v>8.0930799999999997E-2</v>
      </c>
      <c r="H291">
        <v>0.93168700000000004</v>
      </c>
      <c r="I291">
        <v>0</v>
      </c>
    </row>
    <row r="292" spans="1:9" x14ac:dyDescent="0.25">
      <c r="A292" t="s">
        <v>88</v>
      </c>
      <c r="B292">
        <v>2905.26</v>
      </c>
      <c r="C292">
        <v>2883.34</v>
      </c>
      <c r="D292">
        <v>2830.53</v>
      </c>
      <c r="E292">
        <v>2427.09</v>
      </c>
      <c r="F292">
        <v>462.88499999999999</v>
      </c>
      <c r="G292">
        <v>5.3936900000000003E-2</v>
      </c>
      <c r="H292">
        <v>0.93183700000000003</v>
      </c>
      <c r="I292">
        <v>0</v>
      </c>
    </row>
    <row r="293" spans="1:9" x14ac:dyDescent="0.25">
      <c r="A293" t="s">
        <v>88</v>
      </c>
      <c r="B293">
        <v>2902.58</v>
      </c>
      <c r="C293">
        <v>2880.78</v>
      </c>
      <c r="D293">
        <v>2830.03</v>
      </c>
      <c r="E293">
        <v>2427.5</v>
      </c>
      <c r="F293">
        <v>462.96600000000001</v>
      </c>
      <c r="G293">
        <v>8.3259E-2</v>
      </c>
      <c r="H293">
        <v>0.95447899999999997</v>
      </c>
      <c r="I293">
        <v>0</v>
      </c>
    </row>
    <row r="294" spans="1:9" x14ac:dyDescent="0.25">
      <c r="A294" t="s">
        <v>88</v>
      </c>
      <c r="B294">
        <v>2899.44</v>
      </c>
      <c r="C294">
        <v>2877.1</v>
      </c>
      <c r="D294">
        <v>2829.12</v>
      </c>
      <c r="E294">
        <v>2427.36</v>
      </c>
      <c r="F294">
        <v>463.11</v>
      </c>
      <c r="G294">
        <v>5.46274E-2</v>
      </c>
      <c r="H294">
        <v>0.93172100000000002</v>
      </c>
      <c r="I294">
        <v>0</v>
      </c>
    </row>
    <row r="295" spans="1:9" x14ac:dyDescent="0.25">
      <c r="A295" t="s">
        <v>88</v>
      </c>
      <c r="B295">
        <v>2908.77</v>
      </c>
      <c r="C295">
        <v>2887.13</v>
      </c>
      <c r="D295">
        <v>2831.57</v>
      </c>
      <c r="E295">
        <v>2426.87</v>
      </c>
      <c r="F295">
        <v>462.70800000000003</v>
      </c>
      <c r="G295">
        <v>8.0252500000000004E-2</v>
      </c>
      <c r="H295">
        <v>0.93173099999999998</v>
      </c>
      <c r="I295">
        <v>0</v>
      </c>
    </row>
    <row r="296" spans="1:9" x14ac:dyDescent="0.25">
      <c r="A296" t="s">
        <v>88</v>
      </c>
      <c r="B296">
        <v>2910.63</v>
      </c>
      <c r="C296">
        <v>2888.43</v>
      </c>
      <c r="D296">
        <v>2832.05</v>
      </c>
      <c r="E296">
        <v>2426.9899999999998</v>
      </c>
      <c r="F296">
        <v>462.82299999999998</v>
      </c>
      <c r="G296">
        <v>5.3999199999999997E-2</v>
      </c>
      <c r="H296">
        <v>0.93179100000000004</v>
      </c>
      <c r="I296">
        <v>0</v>
      </c>
    </row>
    <row r="297" spans="1:9" x14ac:dyDescent="0.25">
      <c r="A297" t="s">
        <v>88</v>
      </c>
      <c r="B297">
        <v>2907.48</v>
      </c>
      <c r="C297">
        <v>2886.1</v>
      </c>
      <c r="D297">
        <v>2831.64</v>
      </c>
      <c r="E297">
        <v>2427.2199999999998</v>
      </c>
      <c r="F297">
        <v>462.95600000000002</v>
      </c>
      <c r="G297">
        <v>5.4087900000000001E-2</v>
      </c>
      <c r="H297">
        <v>0.93135000000000001</v>
      </c>
      <c r="I297">
        <v>0</v>
      </c>
    </row>
    <row r="298" spans="1:9" x14ac:dyDescent="0.25">
      <c r="A298" t="s">
        <v>88</v>
      </c>
      <c r="B298">
        <v>2907.71</v>
      </c>
      <c r="C298">
        <v>2886.38</v>
      </c>
      <c r="D298">
        <v>2831.78</v>
      </c>
      <c r="E298">
        <v>2426.85</v>
      </c>
      <c r="F298">
        <v>462.70499999999998</v>
      </c>
      <c r="G298">
        <v>5.42558E-2</v>
      </c>
      <c r="H298">
        <v>0.931778</v>
      </c>
      <c r="I298">
        <v>0</v>
      </c>
    </row>
    <row r="299" spans="1:9" x14ac:dyDescent="0.25">
      <c r="A299" t="s">
        <v>88</v>
      </c>
      <c r="B299">
        <v>2906.72</v>
      </c>
      <c r="C299">
        <v>2885.5</v>
      </c>
      <c r="D299">
        <v>2831.01</v>
      </c>
      <c r="E299">
        <v>2426.65</v>
      </c>
      <c r="F299">
        <v>462.49700000000001</v>
      </c>
      <c r="G299">
        <v>8.13025E-2</v>
      </c>
      <c r="H299">
        <v>0.93179800000000002</v>
      </c>
      <c r="I299">
        <v>0</v>
      </c>
    </row>
    <row r="300" spans="1:9" x14ac:dyDescent="0.25">
      <c r="A300" t="s">
        <v>88</v>
      </c>
      <c r="B300">
        <v>2906.98</v>
      </c>
      <c r="C300">
        <v>2884.81</v>
      </c>
      <c r="D300">
        <v>2831.41</v>
      </c>
      <c r="E300">
        <v>2426.9299999999998</v>
      </c>
      <c r="F300">
        <v>462.733</v>
      </c>
      <c r="G300">
        <v>6.6964800000000005E-2</v>
      </c>
      <c r="H300">
        <v>0.93178799999999995</v>
      </c>
      <c r="I300">
        <v>0</v>
      </c>
    </row>
    <row r="301" spans="1:9" x14ac:dyDescent="0.25">
      <c r="A301" t="s">
        <v>88</v>
      </c>
      <c r="B301">
        <v>2905.11</v>
      </c>
      <c r="C301">
        <v>2883.79</v>
      </c>
      <c r="D301">
        <v>2830.85</v>
      </c>
      <c r="E301">
        <v>2426.79</v>
      </c>
      <c r="F301">
        <v>462.57799999999997</v>
      </c>
      <c r="G301">
        <v>5.78351E-2</v>
      </c>
      <c r="H301">
        <v>0.93183499999999997</v>
      </c>
      <c r="I301">
        <v>0</v>
      </c>
    </row>
    <row r="302" spans="1:9" x14ac:dyDescent="0.25">
      <c r="A302" t="s">
        <v>88</v>
      </c>
      <c r="B302">
        <v>2902.52</v>
      </c>
      <c r="C302">
        <v>2880.44</v>
      </c>
      <c r="D302">
        <v>2829.73</v>
      </c>
      <c r="E302">
        <v>2427.08</v>
      </c>
      <c r="F302">
        <v>462.75599999999997</v>
      </c>
      <c r="G302">
        <v>5.49884E-2</v>
      </c>
      <c r="H302">
        <v>0.93179999999999996</v>
      </c>
      <c r="I302">
        <v>0</v>
      </c>
    </row>
    <row r="303" spans="1:9" x14ac:dyDescent="0.25">
      <c r="A303" t="s">
        <v>88</v>
      </c>
      <c r="B303">
        <v>2904.66</v>
      </c>
      <c r="C303">
        <v>2883.44</v>
      </c>
      <c r="D303">
        <v>2830.36</v>
      </c>
      <c r="E303">
        <v>2427.3000000000002</v>
      </c>
      <c r="F303">
        <v>463.00700000000001</v>
      </c>
      <c r="G303">
        <v>5.5756699999999999E-2</v>
      </c>
      <c r="H303">
        <v>0.93183400000000005</v>
      </c>
      <c r="I303">
        <v>0</v>
      </c>
    </row>
    <row r="304" spans="1:9" x14ac:dyDescent="0.25">
      <c r="A304" t="s">
        <v>88</v>
      </c>
      <c r="B304">
        <v>2900.29</v>
      </c>
      <c r="C304">
        <v>2878.73</v>
      </c>
      <c r="D304">
        <v>2829.37</v>
      </c>
      <c r="E304">
        <v>2427.02</v>
      </c>
      <c r="F304">
        <v>462.709</v>
      </c>
      <c r="G304">
        <v>5.4701100000000002E-2</v>
      </c>
      <c r="H304">
        <v>0.93178399999999995</v>
      </c>
      <c r="I304">
        <v>0</v>
      </c>
    </row>
    <row r="305" spans="1:9" x14ac:dyDescent="0.25">
      <c r="A305" t="s">
        <v>88</v>
      </c>
      <c r="B305">
        <v>2894.51</v>
      </c>
      <c r="C305">
        <v>2871.92</v>
      </c>
      <c r="D305">
        <v>2827.59</v>
      </c>
      <c r="E305">
        <v>2427</v>
      </c>
      <c r="F305">
        <v>462.87</v>
      </c>
      <c r="G305">
        <v>5.3965399999999997E-2</v>
      </c>
      <c r="H305">
        <v>0.93183700000000003</v>
      </c>
      <c r="I305">
        <v>0</v>
      </c>
    </row>
    <row r="306" spans="1:9" x14ac:dyDescent="0.25">
      <c r="A306" t="s">
        <v>88</v>
      </c>
      <c r="B306">
        <v>2897.82</v>
      </c>
      <c r="C306">
        <v>2875.9</v>
      </c>
      <c r="D306">
        <v>2828.48</v>
      </c>
      <c r="E306">
        <v>2426.6799999999998</v>
      </c>
      <c r="F306">
        <v>462.48500000000001</v>
      </c>
      <c r="G306">
        <v>5.3960800000000003E-2</v>
      </c>
      <c r="H306">
        <v>0.93377900000000003</v>
      </c>
      <c r="I306">
        <v>0</v>
      </c>
    </row>
    <row r="307" spans="1:9" x14ac:dyDescent="0.25">
      <c r="A307" t="s">
        <v>88</v>
      </c>
      <c r="B307">
        <v>2907.81</v>
      </c>
      <c r="C307">
        <v>2885.24</v>
      </c>
      <c r="D307">
        <v>2831.3</v>
      </c>
      <c r="E307">
        <v>2427.36</v>
      </c>
      <c r="F307">
        <v>462.93900000000002</v>
      </c>
      <c r="G307">
        <v>5.3913700000000002E-2</v>
      </c>
      <c r="H307">
        <v>0.93181599999999998</v>
      </c>
      <c r="I307">
        <v>0</v>
      </c>
    </row>
    <row r="308" spans="1:9" x14ac:dyDescent="0.25">
      <c r="A308" t="s">
        <v>88</v>
      </c>
      <c r="B308">
        <v>2908.76</v>
      </c>
      <c r="C308">
        <v>2887.22</v>
      </c>
      <c r="D308">
        <v>2832.21</v>
      </c>
      <c r="E308">
        <v>2426.96</v>
      </c>
      <c r="F308">
        <v>462.78399999999999</v>
      </c>
      <c r="G308">
        <v>5.4137699999999997E-2</v>
      </c>
      <c r="H308">
        <v>0.93021600000000004</v>
      </c>
      <c r="I308">
        <v>0</v>
      </c>
    </row>
    <row r="309" spans="1:9" x14ac:dyDescent="0.25">
      <c r="A309" t="s">
        <v>88</v>
      </c>
      <c r="B309">
        <v>2907.07</v>
      </c>
      <c r="C309">
        <v>2885.54</v>
      </c>
      <c r="D309">
        <v>2831.69</v>
      </c>
      <c r="E309">
        <v>2427.0500000000002</v>
      </c>
      <c r="F309">
        <v>462.625</v>
      </c>
      <c r="G309">
        <v>8.3256200000000002E-2</v>
      </c>
      <c r="H309">
        <v>0.93094600000000005</v>
      </c>
      <c r="I309">
        <v>0</v>
      </c>
    </row>
    <row r="310" spans="1:9" x14ac:dyDescent="0.25">
      <c r="A310" t="s">
        <v>88</v>
      </c>
      <c r="B310">
        <v>2910.59</v>
      </c>
      <c r="C310">
        <v>2888.54</v>
      </c>
      <c r="D310">
        <v>2831.89</v>
      </c>
      <c r="E310">
        <v>2426.94</v>
      </c>
      <c r="F310">
        <v>462.68799999999999</v>
      </c>
      <c r="G310">
        <v>5.5250100000000003E-2</v>
      </c>
      <c r="H310">
        <v>0.93160600000000005</v>
      </c>
      <c r="I310">
        <v>0</v>
      </c>
    </row>
    <row r="311" spans="1:9" x14ac:dyDescent="0.25">
      <c r="A311" t="s">
        <v>88</v>
      </c>
      <c r="B311">
        <v>2907.17</v>
      </c>
      <c r="C311">
        <v>2885.16</v>
      </c>
      <c r="D311">
        <v>2831.9</v>
      </c>
      <c r="E311">
        <v>2426.9899999999998</v>
      </c>
      <c r="F311">
        <v>462.67500000000001</v>
      </c>
      <c r="G311">
        <v>5.79473E-2</v>
      </c>
      <c r="H311">
        <v>0.93183700000000003</v>
      </c>
      <c r="I311">
        <v>0</v>
      </c>
    </row>
    <row r="312" spans="1:9" x14ac:dyDescent="0.25">
      <c r="A312" t="s">
        <v>88</v>
      </c>
      <c r="B312">
        <v>2909.44</v>
      </c>
      <c r="C312">
        <v>2887.82</v>
      </c>
      <c r="D312">
        <v>2832.51</v>
      </c>
      <c r="E312">
        <v>2427.1799999999998</v>
      </c>
      <c r="F312">
        <v>462.73399999999998</v>
      </c>
      <c r="G312">
        <v>5.8042200000000002E-2</v>
      </c>
      <c r="H312">
        <v>0.93163799999999997</v>
      </c>
      <c r="I312">
        <v>0</v>
      </c>
    </row>
    <row r="313" spans="1:9" x14ac:dyDescent="0.25">
      <c r="A313" t="s">
        <v>88</v>
      </c>
      <c r="B313">
        <v>2910.04</v>
      </c>
      <c r="C313">
        <v>2888.39</v>
      </c>
      <c r="D313">
        <v>2832.24</v>
      </c>
      <c r="E313">
        <v>2426.87</v>
      </c>
      <c r="F313">
        <v>462.72399999999999</v>
      </c>
      <c r="G313">
        <v>6.1314599999999997E-2</v>
      </c>
      <c r="H313">
        <v>0.931813</v>
      </c>
      <c r="I313">
        <v>0</v>
      </c>
    </row>
    <row r="314" spans="1:9" x14ac:dyDescent="0.25">
      <c r="A314" t="s">
        <v>88</v>
      </c>
      <c r="B314">
        <v>2909.67</v>
      </c>
      <c r="C314">
        <v>2887.92</v>
      </c>
      <c r="D314">
        <v>2832.58</v>
      </c>
      <c r="E314">
        <v>2427.13</v>
      </c>
      <c r="F314">
        <v>462.95400000000001</v>
      </c>
      <c r="G314">
        <v>5.5135299999999998E-2</v>
      </c>
      <c r="H314">
        <v>0.93183499999999997</v>
      </c>
      <c r="I314">
        <v>0</v>
      </c>
    </row>
    <row r="315" spans="1:9" x14ac:dyDescent="0.25">
      <c r="A315" t="s">
        <v>88</v>
      </c>
      <c r="B315">
        <v>2906.35</v>
      </c>
      <c r="C315">
        <v>2884.31</v>
      </c>
      <c r="D315">
        <v>2831.27</v>
      </c>
      <c r="E315">
        <v>2427.39</v>
      </c>
      <c r="F315">
        <v>463.096</v>
      </c>
      <c r="G315">
        <v>5.69355E-2</v>
      </c>
      <c r="H315">
        <v>0.93134399999999995</v>
      </c>
      <c r="I315">
        <v>0</v>
      </c>
    </row>
    <row r="316" spans="1:9" x14ac:dyDescent="0.25">
      <c r="A316" t="s">
        <v>88</v>
      </c>
      <c r="B316">
        <v>2908.39</v>
      </c>
      <c r="C316">
        <v>2886.46</v>
      </c>
      <c r="D316">
        <v>2832.13</v>
      </c>
      <c r="E316">
        <v>2427.21</v>
      </c>
      <c r="F316">
        <v>462.80399999999997</v>
      </c>
      <c r="G316">
        <v>5.3970999999999998E-2</v>
      </c>
      <c r="H316">
        <v>0.93182399999999999</v>
      </c>
      <c r="I316">
        <v>0</v>
      </c>
    </row>
    <row r="317" spans="1:9" x14ac:dyDescent="0.25">
      <c r="A317" t="s">
        <v>88</v>
      </c>
      <c r="B317">
        <v>2905.58</v>
      </c>
      <c r="C317">
        <v>2884.22</v>
      </c>
      <c r="D317">
        <v>2831.57</v>
      </c>
      <c r="E317">
        <v>2426.94</v>
      </c>
      <c r="F317">
        <v>462.62799999999999</v>
      </c>
      <c r="G317">
        <v>5.42259E-2</v>
      </c>
      <c r="H317">
        <v>0.93183099999999996</v>
      </c>
      <c r="I317">
        <v>0</v>
      </c>
    </row>
    <row r="318" spans="1:9" x14ac:dyDescent="0.25">
      <c r="A318" t="s">
        <v>88</v>
      </c>
      <c r="B318">
        <v>2912.97</v>
      </c>
      <c r="C318">
        <v>2890.56</v>
      </c>
      <c r="D318">
        <v>2832.94</v>
      </c>
      <c r="E318">
        <v>2427.15</v>
      </c>
      <c r="F318">
        <v>462.83300000000003</v>
      </c>
      <c r="G318">
        <v>5.8898600000000002E-2</v>
      </c>
      <c r="H318">
        <v>0.931836</v>
      </c>
      <c r="I318">
        <v>0</v>
      </c>
    </row>
    <row r="319" spans="1:9" x14ac:dyDescent="0.25">
      <c r="A319" t="s">
        <v>88</v>
      </c>
      <c r="B319">
        <v>2901.55</v>
      </c>
      <c r="C319">
        <v>2879.46</v>
      </c>
      <c r="D319">
        <v>2830</v>
      </c>
      <c r="E319">
        <v>2426.86</v>
      </c>
      <c r="F319">
        <v>462.73500000000001</v>
      </c>
      <c r="G319">
        <v>5.4420299999999998E-2</v>
      </c>
      <c r="H319">
        <v>0.93180700000000005</v>
      </c>
      <c r="I319">
        <v>0</v>
      </c>
    </row>
    <row r="320" spans="1:9" x14ac:dyDescent="0.25">
      <c r="A320" t="s">
        <v>88</v>
      </c>
      <c r="B320">
        <v>2897.62</v>
      </c>
      <c r="C320">
        <v>2875.28</v>
      </c>
      <c r="D320">
        <v>2828.15</v>
      </c>
      <c r="E320">
        <v>2427.04</v>
      </c>
      <c r="F320">
        <v>462.798</v>
      </c>
      <c r="G320">
        <v>8.3255599999999999E-2</v>
      </c>
      <c r="H320">
        <v>0.93175300000000005</v>
      </c>
      <c r="I320">
        <v>0</v>
      </c>
    </row>
    <row r="321" spans="1:25" x14ac:dyDescent="0.25">
      <c r="A321" t="s">
        <v>88</v>
      </c>
      <c r="B321">
        <v>2898.43</v>
      </c>
      <c r="C321">
        <v>2875.76</v>
      </c>
      <c r="D321">
        <v>2828.16</v>
      </c>
      <c r="E321">
        <v>2427.06</v>
      </c>
      <c r="F321">
        <v>462.61399999999998</v>
      </c>
      <c r="G321">
        <v>5.3923499999999999E-2</v>
      </c>
      <c r="H321">
        <v>0.93183499999999997</v>
      </c>
      <c r="I321">
        <v>0</v>
      </c>
    </row>
    <row r="322" spans="1:25" x14ac:dyDescent="0.25">
      <c r="A322" t="s">
        <v>88</v>
      </c>
      <c r="B322">
        <v>2893.74</v>
      </c>
      <c r="C322">
        <v>2871.57</v>
      </c>
      <c r="D322">
        <v>2826.91</v>
      </c>
      <c r="E322">
        <v>2426.8000000000002</v>
      </c>
      <c r="F322">
        <v>462.69</v>
      </c>
      <c r="G322">
        <v>5.4808599999999999E-2</v>
      </c>
      <c r="H322">
        <v>0.93166099999999996</v>
      </c>
      <c r="I322">
        <v>0</v>
      </c>
    </row>
    <row r="323" spans="1:25" x14ac:dyDescent="0.25">
      <c r="A323" t="s">
        <v>88</v>
      </c>
      <c r="B323">
        <v>2906.77</v>
      </c>
      <c r="C323">
        <v>2885.12</v>
      </c>
      <c r="D323">
        <v>2831.03</v>
      </c>
      <c r="E323">
        <v>2426.58</v>
      </c>
      <c r="F323">
        <v>462.43099999999998</v>
      </c>
      <c r="G323">
        <v>5.39421E-2</v>
      </c>
      <c r="H323">
        <v>0.93172200000000005</v>
      </c>
      <c r="I323">
        <v>0</v>
      </c>
    </row>
    <row r="324" spans="1:25" x14ac:dyDescent="0.25">
      <c r="A324" t="s">
        <v>88</v>
      </c>
      <c r="B324">
        <v>2909.66</v>
      </c>
      <c r="C324">
        <v>2888.22</v>
      </c>
      <c r="D324">
        <v>2832.63</v>
      </c>
      <c r="E324">
        <v>2427.23</v>
      </c>
      <c r="F324">
        <v>462.72500000000002</v>
      </c>
      <c r="G324">
        <v>5.4012699999999997E-2</v>
      </c>
      <c r="H324">
        <v>0.95707399999999998</v>
      </c>
      <c r="I324">
        <v>0</v>
      </c>
    </row>
    <row r="325" spans="1:25" x14ac:dyDescent="0.25">
      <c r="A325" t="s">
        <v>88</v>
      </c>
      <c r="B325">
        <v>2911.19</v>
      </c>
      <c r="C325">
        <v>2889.01</v>
      </c>
      <c r="D325">
        <v>2832.78</v>
      </c>
      <c r="E325">
        <v>2427.4899999999998</v>
      </c>
      <c r="F325">
        <v>463.02699999999999</v>
      </c>
      <c r="G325">
        <v>5.4600599999999999E-2</v>
      </c>
      <c r="H325">
        <v>0.931585</v>
      </c>
      <c r="I325">
        <v>0</v>
      </c>
    </row>
    <row r="326" spans="1:25" x14ac:dyDescent="0.25">
      <c r="A326" t="s">
        <v>88</v>
      </c>
      <c r="B326">
        <v>2906.06</v>
      </c>
      <c r="C326">
        <v>2884.69</v>
      </c>
      <c r="D326">
        <v>2831.83</v>
      </c>
      <c r="E326">
        <v>2426.9299999999998</v>
      </c>
      <c r="F326">
        <v>462.80900000000003</v>
      </c>
      <c r="G326">
        <v>5.6110800000000002E-2</v>
      </c>
      <c r="H326">
        <v>0.93181099999999994</v>
      </c>
      <c r="I326">
        <v>0</v>
      </c>
    </row>
    <row r="327" spans="1:25" x14ac:dyDescent="0.25">
      <c r="A327" t="s">
        <v>88</v>
      </c>
      <c r="B327">
        <v>2909.27</v>
      </c>
      <c r="C327">
        <v>2887.25</v>
      </c>
      <c r="D327">
        <v>2832.58</v>
      </c>
      <c r="E327">
        <v>2427.2199999999998</v>
      </c>
      <c r="F327">
        <v>462.75400000000002</v>
      </c>
      <c r="G327">
        <v>5.3912599999999998E-2</v>
      </c>
      <c r="H327">
        <v>0.931612</v>
      </c>
      <c r="I327">
        <v>0</v>
      </c>
    </row>
    <row r="328" spans="1:25" x14ac:dyDescent="0.25">
      <c r="A328" t="s">
        <v>88</v>
      </c>
      <c r="B328">
        <v>2909.25</v>
      </c>
      <c r="C328">
        <v>2887.8</v>
      </c>
      <c r="D328">
        <v>2831.91</v>
      </c>
      <c r="E328">
        <v>2426.7199999999998</v>
      </c>
      <c r="F328">
        <v>462.57400000000001</v>
      </c>
      <c r="G328">
        <v>5.4435499999999998E-2</v>
      </c>
      <c r="H328">
        <v>0.93183199999999999</v>
      </c>
      <c r="I328">
        <v>0</v>
      </c>
    </row>
    <row r="329" spans="1:25" x14ac:dyDescent="0.25">
      <c r="A329" t="s">
        <v>88</v>
      </c>
      <c r="B329">
        <v>2914.18</v>
      </c>
      <c r="C329">
        <v>2890.75</v>
      </c>
      <c r="D329">
        <v>2832.07</v>
      </c>
      <c r="E329">
        <v>2426.65</v>
      </c>
      <c r="F329">
        <v>462.279</v>
      </c>
      <c r="G329">
        <v>5.8654999999999999E-2</v>
      </c>
      <c r="H329">
        <v>0.93121299999999996</v>
      </c>
      <c r="I329">
        <v>0</v>
      </c>
    </row>
    <row r="330" spans="1:25" x14ac:dyDescent="0.25">
      <c r="A330" t="s">
        <v>88</v>
      </c>
      <c r="B330">
        <v>2910.94</v>
      </c>
      <c r="C330">
        <v>2889.3</v>
      </c>
      <c r="D330">
        <v>2832.63</v>
      </c>
      <c r="E330">
        <v>2427.06</v>
      </c>
      <c r="F330">
        <v>462.94099999999997</v>
      </c>
      <c r="G330">
        <v>5.4175800000000003E-2</v>
      </c>
      <c r="H330">
        <v>0.931535</v>
      </c>
      <c r="I330">
        <v>0</v>
      </c>
    </row>
    <row r="331" spans="1:25" x14ac:dyDescent="0.25">
      <c r="A331" t="s">
        <v>88</v>
      </c>
      <c r="B331">
        <v>2908.59</v>
      </c>
      <c r="C331">
        <v>2887.45</v>
      </c>
      <c r="D331">
        <v>2832.19</v>
      </c>
      <c r="E331">
        <v>2427.0300000000002</v>
      </c>
      <c r="F331">
        <v>462.601</v>
      </c>
      <c r="G331">
        <v>3.3650300000000001E-2</v>
      </c>
      <c r="H331">
        <v>0.93183300000000002</v>
      </c>
      <c r="I331">
        <v>0</v>
      </c>
    </row>
    <row r="332" spans="1:25" x14ac:dyDescent="0.25">
      <c r="A332" t="s">
        <v>88</v>
      </c>
      <c r="B332">
        <v>2892.91</v>
      </c>
      <c r="C332">
        <v>2871.34</v>
      </c>
      <c r="D332">
        <v>2828.31</v>
      </c>
      <c r="E332">
        <v>2427.58</v>
      </c>
      <c r="F332">
        <v>463.01799999999997</v>
      </c>
      <c r="G332">
        <v>5.57403E-2</v>
      </c>
      <c r="H332">
        <v>0.93166499999999997</v>
      </c>
      <c r="I332">
        <v>0</v>
      </c>
    </row>
    <row r="333" spans="1:25" x14ac:dyDescent="0.25">
      <c r="A333" t="s">
        <v>88</v>
      </c>
      <c r="B333">
        <v>2885.6</v>
      </c>
      <c r="C333">
        <v>2863.38</v>
      </c>
      <c r="D333">
        <v>2825.23</v>
      </c>
      <c r="E333">
        <v>2426.92</v>
      </c>
      <c r="F333">
        <v>462.53300000000002</v>
      </c>
      <c r="G333">
        <v>5.5316900000000002E-2</v>
      </c>
      <c r="H333">
        <v>0.94862800000000003</v>
      </c>
      <c r="I333">
        <v>0</v>
      </c>
    </row>
    <row r="334" spans="1:25" x14ac:dyDescent="0.25">
      <c r="A334" t="s">
        <v>88</v>
      </c>
      <c r="B334">
        <v>2886.87</v>
      </c>
      <c r="C334">
        <v>2864.78</v>
      </c>
      <c r="D334">
        <v>2825.27</v>
      </c>
      <c r="E334">
        <v>2426.88</v>
      </c>
      <c r="F334">
        <v>462.74900000000002</v>
      </c>
      <c r="G334">
        <v>5.3911500000000001E-2</v>
      </c>
      <c r="H334">
        <v>0.931836</v>
      </c>
      <c r="I334">
        <v>0</v>
      </c>
    </row>
    <row r="335" spans="1:25" x14ac:dyDescent="0.25">
      <c r="A335" t="s">
        <v>88</v>
      </c>
      <c r="B335">
        <v>2889.52</v>
      </c>
      <c r="C335">
        <v>2867.43</v>
      </c>
      <c r="D335">
        <v>2826.99</v>
      </c>
      <c r="E335">
        <v>2427.73</v>
      </c>
      <c r="F335">
        <v>463.12200000000001</v>
      </c>
      <c r="G335">
        <v>8.3255599999999999E-2</v>
      </c>
      <c r="H335">
        <v>0.93120099999999995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2885.87</v>
      </c>
      <c r="C336">
        <v>2864.13</v>
      </c>
      <c r="D336">
        <v>2825.38</v>
      </c>
      <c r="E336">
        <v>2426.79</v>
      </c>
      <c r="F336">
        <v>462.44299999999998</v>
      </c>
      <c r="G336">
        <v>6.2917799999999996E-2</v>
      </c>
      <c r="H336">
        <v>0.93183199999999999</v>
      </c>
      <c r="I336">
        <v>0</v>
      </c>
      <c r="R336">
        <f>AVERAGE(B287:B336)</f>
        <v>2902.7</v>
      </c>
      <c r="S336">
        <f>AVERAGE(C287:C336)</f>
        <v>2880.8092000000006</v>
      </c>
      <c r="U336">
        <f>_xlfn.VAR.P(B287:B336)</f>
        <v>70.343848000000193</v>
      </c>
      <c r="V336">
        <f>_xlfn.VAR.P(C287:C336)</f>
        <v>71.71013935999936</v>
      </c>
      <c r="X336">
        <f>1.96*SQRT(U336)/50</f>
        <v>0.32877525848323846</v>
      </c>
      <c r="Y336">
        <f>1.96*SQRT(V336)/50</f>
        <v>0.33195281072186966</v>
      </c>
    </row>
    <row r="337" spans="1:9" x14ac:dyDescent="0.25">
      <c r="A337" t="s">
        <v>88</v>
      </c>
      <c r="B337">
        <v>145249.78909999999</v>
      </c>
      <c r="C337" t="s">
        <v>36</v>
      </c>
    </row>
    <row r="338" spans="1:9" x14ac:dyDescent="0.25">
      <c r="A338" t="s">
        <v>107</v>
      </c>
      <c r="B338">
        <v>2888.76</v>
      </c>
      <c r="C338">
        <v>2827.91</v>
      </c>
      <c r="D338">
        <v>2822.43</v>
      </c>
      <c r="E338">
        <v>2373</v>
      </c>
      <c r="F338">
        <v>542.09</v>
      </c>
      <c r="G338">
        <v>5.89772E-2</v>
      </c>
      <c r="H338">
        <v>0.93179400000000001</v>
      </c>
      <c r="I338">
        <v>0</v>
      </c>
    </row>
    <row r="339" spans="1:9" x14ac:dyDescent="0.25">
      <c r="A339" t="s">
        <v>107</v>
      </c>
      <c r="B339">
        <v>2999.72</v>
      </c>
      <c r="C339">
        <v>2941.2</v>
      </c>
      <c r="D339">
        <v>2936.41</v>
      </c>
      <c r="E339">
        <v>2424.94</v>
      </c>
      <c r="F339">
        <v>616.40700000000004</v>
      </c>
      <c r="G339">
        <v>5.8123599999999997E-2</v>
      </c>
      <c r="H339">
        <v>0.93111999999999995</v>
      </c>
      <c r="I339">
        <v>0</v>
      </c>
    </row>
    <row r="340" spans="1:9" x14ac:dyDescent="0.25">
      <c r="A340" t="s">
        <v>107</v>
      </c>
      <c r="B340">
        <v>3041.38</v>
      </c>
      <c r="C340">
        <v>2982.39</v>
      </c>
      <c r="D340">
        <v>2977.66</v>
      </c>
      <c r="E340">
        <v>2451.5300000000002</v>
      </c>
      <c r="F340">
        <v>634.15099999999995</v>
      </c>
      <c r="G340">
        <v>8.3258299999999993E-2</v>
      </c>
      <c r="H340">
        <v>0.93177100000000002</v>
      </c>
      <c r="I340">
        <v>0</v>
      </c>
    </row>
    <row r="341" spans="1:9" x14ac:dyDescent="0.25">
      <c r="A341" t="s">
        <v>107</v>
      </c>
      <c r="B341">
        <v>3052.54</v>
      </c>
      <c r="C341">
        <v>2988.44</v>
      </c>
      <c r="D341">
        <v>2983.65</v>
      </c>
      <c r="E341">
        <v>2454.85</v>
      </c>
      <c r="F341">
        <v>637.47799999999995</v>
      </c>
      <c r="G341">
        <v>5.6224999999999997E-2</v>
      </c>
      <c r="H341">
        <v>0.93053300000000005</v>
      </c>
      <c r="I341">
        <v>0</v>
      </c>
    </row>
    <row r="342" spans="1:9" x14ac:dyDescent="0.25">
      <c r="A342" t="s">
        <v>107</v>
      </c>
      <c r="B342">
        <v>3039.86</v>
      </c>
      <c r="C342">
        <v>2979.88</v>
      </c>
      <c r="D342">
        <v>2974.39</v>
      </c>
      <c r="E342">
        <v>2451.25</v>
      </c>
      <c r="F342">
        <v>631.11400000000003</v>
      </c>
      <c r="G342">
        <v>5.8406300000000001E-2</v>
      </c>
      <c r="H342">
        <v>0.93172299999999997</v>
      </c>
      <c r="I342">
        <v>0</v>
      </c>
    </row>
    <row r="343" spans="1:9" x14ac:dyDescent="0.25">
      <c r="A343" t="s">
        <v>107</v>
      </c>
      <c r="B343">
        <v>3179.56</v>
      </c>
      <c r="C343">
        <v>3119.61</v>
      </c>
      <c r="D343">
        <v>3112.84</v>
      </c>
      <c r="E343">
        <v>2565.89</v>
      </c>
      <c r="F343">
        <v>658.98500000000001</v>
      </c>
      <c r="G343">
        <v>5.79584E-2</v>
      </c>
      <c r="H343">
        <v>0.93183700000000003</v>
      </c>
      <c r="I343">
        <v>0</v>
      </c>
    </row>
    <row r="344" spans="1:9" x14ac:dyDescent="0.25">
      <c r="A344" t="s">
        <v>107</v>
      </c>
      <c r="B344">
        <v>3036.35</v>
      </c>
      <c r="C344">
        <v>2977.35</v>
      </c>
      <c r="D344">
        <v>2972.69</v>
      </c>
      <c r="E344">
        <v>2449.63</v>
      </c>
      <c r="F344">
        <v>630.43499999999995</v>
      </c>
      <c r="G344">
        <v>5.5008099999999997E-2</v>
      </c>
      <c r="H344">
        <v>0.937222</v>
      </c>
      <c r="I344">
        <v>0</v>
      </c>
    </row>
    <row r="345" spans="1:9" x14ac:dyDescent="0.25">
      <c r="A345" t="s">
        <v>107</v>
      </c>
      <c r="B345">
        <v>3088.7</v>
      </c>
      <c r="C345">
        <v>3029.5</v>
      </c>
      <c r="D345">
        <v>3023.53</v>
      </c>
      <c r="E345">
        <v>2495.56</v>
      </c>
      <c r="F345">
        <v>636.43299999999999</v>
      </c>
      <c r="G345">
        <v>6.5055600000000005E-2</v>
      </c>
      <c r="H345">
        <v>0.93148299999999995</v>
      </c>
      <c r="I345">
        <v>0</v>
      </c>
    </row>
    <row r="346" spans="1:9" x14ac:dyDescent="0.25">
      <c r="A346" t="s">
        <v>107</v>
      </c>
      <c r="B346">
        <v>3124.77</v>
      </c>
      <c r="C346">
        <v>3064.08</v>
      </c>
      <c r="D346">
        <v>3057.84</v>
      </c>
      <c r="E346">
        <v>2517.0100000000002</v>
      </c>
      <c r="F346">
        <v>651.56299999999999</v>
      </c>
      <c r="G346">
        <v>8.3267099999999997E-2</v>
      </c>
      <c r="H346">
        <v>0.93147599999999997</v>
      </c>
      <c r="I346">
        <v>0</v>
      </c>
    </row>
    <row r="347" spans="1:9" x14ac:dyDescent="0.25">
      <c r="A347" t="s">
        <v>107</v>
      </c>
      <c r="B347">
        <v>3127.25</v>
      </c>
      <c r="C347">
        <v>3067.54</v>
      </c>
      <c r="D347">
        <v>3060.65</v>
      </c>
      <c r="E347">
        <v>2515.9899999999998</v>
      </c>
      <c r="F347">
        <v>656.12599999999998</v>
      </c>
      <c r="G347">
        <v>5.6121499999999998E-2</v>
      </c>
      <c r="H347">
        <v>0.93179500000000004</v>
      </c>
      <c r="I347">
        <v>0</v>
      </c>
    </row>
    <row r="348" spans="1:9" x14ac:dyDescent="0.25">
      <c r="A348" t="s">
        <v>107</v>
      </c>
      <c r="B348">
        <v>3089.58</v>
      </c>
      <c r="C348">
        <v>3030.33</v>
      </c>
      <c r="D348">
        <v>3025.01</v>
      </c>
      <c r="E348">
        <v>2486.39</v>
      </c>
      <c r="F348">
        <v>649.375</v>
      </c>
      <c r="G348">
        <v>5.8275599999999997E-2</v>
      </c>
      <c r="H348">
        <v>0.94964899999999997</v>
      </c>
      <c r="I348">
        <v>0</v>
      </c>
    </row>
    <row r="349" spans="1:9" x14ac:dyDescent="0.25">
      <c r="A349" t="s">
        <v>107</v>
      </c>
      <c r="B349">
        <v>3044.97</v>
      </c>
      <c r="C349">
        <v>2985.49</v>
      </c>
      <c r="D349">
        <v>2980.5</v>
      </c>
      <c r="E349">
        <v>2455.9899999999998</v>
      </c>
      <c r="F349">
        <v>632.34699999999998</v>
      </c>
      <c r="G349">
        <v>5.4066599999999999E-2</v>
      </c>
      <c r="H349">
        <v>0.95444700000000005</v>
      </c>
      <c r="I349">
        <v>0</v>
      </c>
    </row>
    <row r="350" spans="1:9" x14ac:dyDescent="0.25">
      <c r="A350" t="s">
        <v>107</v>
      </c>
      <c r="B350">
        <v>3031.62</v>
      </c>
      <c r="C350">
        <v>2972.94</v>
      </c>
      <c r="D350">
        <v>2968.57</v>
      </c>
      <c r="E350">
        <v>2445.39</v>
      </c>
      <c r="F350">
        <v>630.81399999999996</v>
      </c>
      <c r="G350">
        <v>5.4239099999999998E-2</v>
      </c>
      <c r="H350">
        <v>0.93110899999999996</v>
      </c>
      <c r="I350">
        <v>0</v>
      </c>
    </row>
    <row r="351" spans="1:9" x14ac:dyDescent="0.25">
      <c r="A351" t="s">
        <v>107</v>
      </c>
      <c r="B351">
        <v>3037.48</v>
      </c>
      <c r="C351">
        <v>2978.64</v>
      </c>
      <c r="D351">
        <v>2974.08</v>
      </c>
      <c r="E351">
        <v>2447.7199999999998</v>
      </c>
      <c r="F351">
        <v>634.476</v>
      </c>
      <c r="G351">
        <v>7.3878899999999997E-2</v>
      </c>
      <c r="H351">
        <v>0.95509900000000003</v>
      </c>
      <c r="I351">
        <v>0</v>
      </c>
    </row>
    <row r="352" spans="1:9" x14ac:dyDescent="0.25">
      <c r="A352" t="s">
        <v>107</v>
      </c>
      <c r="B352">
        <v>3037.9</v>
      </c>
      <c r="C352">
        <v>2978.27</v>
      </c>
      <c r="D352">
        <v>2973.53</v>
      </c>
      <c r="E352">
        <v>2450.35</v>
      </c>
      <c r="F352">
        <v>630.88199999999995</v>
      </c>
      <c r="G352">
        <v>5.4787000000000002E-2</v>
      </c>
      <c r="H352">
        <v>0.93086800000000003</v>
      </c>
      <c r="I352">
        <v>0</v>
      </c>
    </row>
    <row r="353" spans="1:9" x14ac:dyDescent="0.25">
      <c r="A353" t="s">
        <v>107</v>
      </c>
      <c r="B353">
        <v>3041.23</v>
      </c>
      <c r="C353">
        <v>2978.47</v>
      </c>
      <c r="D353">
        <v>2973.22</v>
      </c>
      <c r="E353">
        <v>2450</v>
      </c>
      <c r="F353">
        <v>630.94899999999996</v>
      </c>
      <c r="G353">
        <v>5.5841000000000002E-2</v>
      </c>
      <c r="H353">
        <v>0.93182500000000001</v>
      </c>
      <c r="I353">
        <v>0</v>
      </c>
    </row>
    <row r="354" spans="1:9" x14ac:dyDescent="0.25">
      <c r="A354" t="s">
        <v>107</v>
      </c>
      <c r="B354">
        <v>3038.2</v>
      </c>
      <c r="C354">
        <v>2978.72</v>
      </c>
      <c r="D354">
        <v>2973.49</v>
      </c>
      <c r="E354">
        <v>2446.81</v>
      </c>
      <c r="F354">
        <v>635.18200000000002</v>
      </c>
      <c r="G354">
        <v>5.43229E-2</v>
      </c>
      <c r="H354">
        <v>0.95200200000000001</v>
      </c>
      <c r="I354">
        <v>0</v>
      </c>
    </row>
    <row r="355" spans="1:9" x14ac:dyDescent="0.25">
      <c r="A355" t="s">
        <v>107</v>
      </c>
      <c r="B355">
        <v>3066.98</v>
      </c>
      <c r="C355">
        <v>3007.52</v>
      </c>
      <c r="D355">
        <v>3001.42</v>
      </c>
      <c r="E355">
        <v>2468.89</v>
      </c>
      <c r="F355">
        <v>642.02200000000005</v>
      </c>
      <c r="G355">
        <v>5.4320800000000002E-2</v>
      </c>
      <c r="H355">
        <v>0.95770999999999995</v>
      </c>
      <c r="I355">
        <v>0</v>
      </c>
    </row>
    <row r="356" spans="1:9" x14ac:dyDescent="0.25">
      <c r="A356" t="s">
        <v>107</v>
      </c>
      <c r="B356">
        <v>3079.76</v>
      </c>
      <c r="C356">
        <v>3020.55</v>
      </c>
      <c r="D356">
        <v>3014.3</v>
      </c>
      <c r="E356">
        <v>2486.4299999999998</v>
      </c>
      <c r="F356">
        <v>636.84799999999996</v>
      </c>
      <c r="G356">
        <v>5.69589E-2</v>
      </c>
      <c r="H356">
        <v>0.95762800000000003</v>
      </c>
      <c r="I356">
        <v>0</v>
      </c>
    </row>
    <row r="357" spans="1:9" x14ac:dyDescent="0.25">
      <c r="A357" t="s">
        <v>107</v>
      </c>
      <c r="B357">
        <v>3128.2</v>
      </c>
      <c r="C357">
        <v>3065.74</v>
      </c>
      <c r="D357">
        <v>3057.81</v>
      </c>
      <c r="E357">
        <v>2516.7600000000002</v>
      </c>
      <c r="F357">
        <v>652.55100000000004</v>
      </c>
      <c r="G357">
        <v>5.5093299999999998E-2</v>
      </c>
      <c r="H357">
        <v>0.93088300000000002</v>
      </c>
      <c r="I357">
        <v>0</v>
      </c>
    </row>
    <row r="358" spans="1:9" x14ac:dyDescent="0.25">
      <c r="A358" t="s">
        <v>107</v>
      </c>
      <c r="B358">
        <v>3181.89</v>
      </c>
      <c r="C358">
        <v>3092.76</v>
      </c>
      <c r="D358">
        <v>3083.13</v>
      </c>
      <c r="E358">
        <v>2537.56</v>
      </c>
      <c r="F358">
        <v>659.053</v>
      </c>
      <c r="G358">
        <v>8.3282700000000001E-2</v>
      </c>
      <c r="H358">
        <v>0.93136200000000002</v>
      </c>
      <c r="I358">
        <v>0</v>
      </c>
    </row>
    <row r="359" spans="1:9" x14ac:dyDescent="0.25">
      <c r="A359" t="s">
        <v>107</v>
      </c>
      <c r="B359">
        <v>3180.04</v>
      </c>
      <c r="C359">
        <v>3076.29</v>
      </c>
      <c r="D359">
        <v>3067.88</v>
      </c>
      <c r="E359">
        <v>2523.23</v>
      </c>
      <c r="F359">
        <v>657.42700000000002</v>
      </c>
      <c r="G359">
        <v>6.4758399999999994E-2</v>
      </c>
      <c r="H359">
        <v>0.93179699999999999</v>
      </c>
      <c r="I359">
        <v>0</v>
      </c>
    </row>
    <row r="360" spans="1:9" x14ac:dyDescent="0.25">
      <c r="A360" t="s">
        <v>107</v>
      </c>
      <c r="B360">
        <v>3193.44</v>
      </c>
      <c r="C360">
        <v>3082.1</v>
      </c>
      <c r="D360">
        <v>3073.71</v>
      </c>
      <c r="E360">
        <v>2531.39</v>
      </c>
      <c r="F360">
        <v>653.76599999999996</v>
      </c>
      <c r="G360">
        <v>6.23622E-2</v>
      </c>
      <c r="H360">
        <v>0.95891000000000004</v>
      </c>
      <c r="I360">
        <v>0</v>
      </c>
    </row>
    <row r="361" spans="1:9" x14ac:dyDescent="0.25">
      <c r="A361" t="s">
        <v>107</v>
      </c>
      <c r="B361">
        <v>3091.62</v>
      </c>
      <c r="C361">
        <v>3027.62</v>
      </c>
      <c r="D361">
        <v>3020.8</v>
      </c>
      <c r="E361">
        <v>2488.02</v>
      </c>
      <c r="F361">
        <v>642.803</v>
      </c>
      <c r="G361">
        <v>8.3255700000000002E-2</v>
      </c>
      <c r="H361">
        <v>0.93133600000000005</v>
      </c>
      <c r="I361">
        <v>0</v>
      </c>
    </row>
    <row r="362" spans="1:9" x14ac:dyDescent="0.25">
      <c r="A362" t="s">
        <v>107</v>
      </c>
      <c r="B362">
        <v>3083.33</v>
      </c>
      <c r="C362">
        <v>3023.06</v>
      </c>
      <c r="D362">
        <v>3016.73</v>
      </c>
      <c r="E362">
        <v>2486.58</v>
      </c>
      <c r="F362">
        <v>639.20399999999995</v>
      </c>
      <c r="G362">
        <v>5.4021899999999998E-2</v>
      </c>
      <c r="H362">
        <v>0.95809100000000003</v>
      </c>
      <c r="I362">
        <v>0</v>
      </c>
    </row>
    <row r="363" spans="1:9" x14ac:dyDescent="0.25">
      <c r="A363" t="s">
        <v>107</v>
      </c>
      <c r="B363">
        <v>3063.27</v>
      </c>
      <c r="C363">
        <v>2999.55</v>
      </c>
      <c r="D363">
        <v>2994.36</v>
      </c>
      <c r="E363">
        <v>2462.7800000000002</v>
      </c>
      <c r="F363">
        <v>640.96799999999996</v>
      </c>
      <c r="G363">
        <v>8.3262000000000003E-2</v>
      </c>
      <c r="H363">
        <v>0.93180700000000005</v>
      </c>
      <c r="I363">
        <v>0</v>
      </c>
    </row>
    <row r="364" spans="1:9" x14ac:dyDescent="0.25">
      <c r="A364" t="s">
        <v>107</v>
      </c>
      <c r="B364">
        <v>3045.05</v>
      </c>
      <c r="C364">
        <v>2980.15</v>
      </c>
      <c r="D364">
        <v>2974.61</v>
      </c>
      <c r="E364">
        <v>2449.3000000000002</v>
      </c>
      <c r="F364">
        <v>633.61599999999999</v>
      </c>
      <c r="G364">
        <v>5.3945E-2</v>
      </c>
      <c r="H364">
        <v>0.93178399999999995</v>
      </c>
      <c r="I364">
        <v>0</v>
      </c>
    </row>
    <row r="365" spans="1:9" x14ac:dyDescent="0.25">
      <c r="A365" t="s">
        <v>107</v>
      </c>
      <c r="B365">
        <v>3046.25</v>
      </c>
      <c r="C365">
        <v>2986.33</v>
      </c>
      <c r="D365">
        <v>2980.96</v>
      </c>
      <c r="E365">
        <v>2452.5100000000002</v>
      </c>
      <c r="F365">
        <v>637.11699999999996</v>
      </c>
      <c r="G365">
        <v>6.1307300000000002E-2</v>
      </c>
      <c r="H365">
        <v>0.93179800000000002</v>
      </c>
      <c r="I365">
        <v>0</v>
      </c>
    </row>
    <row r="366" spans="1:9" x14ac:dyDescent="0.25">
      <c r="A366" t="s">
        <v>107</v>
      </c>
      <c r="B366">
        <v>3030.44</v>
      </c>
      <c r="C366">
        <v>2972.66</v>
      </c>
      <c r="D366">
        <v>2967.63</v>
      </c>
      <c r="E366">
        <v>2444.5100000000002</v>
      </c>
      <c r="F366">
        <v>630.88699999999994</v>
      </c>
      <c r="G366">
        <v>6.7898E-2</v>
      </c>
      <c r="H366">
        <v>0.93160399999999999</v>
      </c>
      <c r="I366">
        <v>0</v>
      </c>
    </row>
    <row r="367" spans="1:9" x14ac:dyDescent="0.25">
      <c r="A367" t="s">
        <v>107</v>
      </c>
      <c r="B367">
        <v>3042.84</v>
      </c>
      <c r="C367">
        <v>2981.43</v>
      </c>
      <c r="D367">
        <v>2976.24</v>
      </c>
      <c r="E367">
        <v>2450.0100000000002</v>
      </c>
      <c r="F367">
        <v>634.63599999999997</v>
      </c>
      <c r="G367">
        <v>8.3353399999999994E-2</v>
      </c>
      <c r="H367">
        <v>0.95294599999999996</v>
      </c>
      <c r="I367">
        <v>0</v>
      </c>
    </row>
    <row r="368" spans="1:9" x14ac:dyDescent="0.25">
      <c r="A368" t="s">
        <v>107</v>
      </c>
      <c r="B368">
        <v>3046.78</v>
      </c>
      <c r="C368">
        <v>2987.31</v>
      </c>
      <c r="D368">
        <v>2981.7</v>
      </c>
      <c r="E368">
        <v>2453.17</v>
      </c>
      <c r="F368">
        <v>637.78499999999997</v>
      </c>
      <c r="G368">
        <v>5.3979600000000003E-2</v>
      </c>
      <c r="H368">
        <v>0.931836</v>
      </c>
      <c r="I368">
        <v>0</v>
      </c>
    </row>
    <row r="369" spans="1:9" x14ac:dyDescent="0.25">
      <c r="A369" t="s">
        <v>107</v>
      </c>
      <c r="B369">
        <v>3110.81</v>
      </c>
      <c r="C369">
        <v>3052.94</v>
      </c>
      <c r="D369">
        <v>3045.02</v>
      </c>
      <c r="E369">
        <v>2515.31</v>
      </c>
      <c r="F369">
        <v>639.01400000000001</v>
      </c>
      <c r="G369">
        <v>5.41226E-2</v>
      </c>
      <c r="H369">
        <v>0.93181700000000001</v>
      </c>
      <c r="I369">
        <v>0</v>
      </c>
    </row>
    <row r="370" spans="1:9" x14ac:dyDescent="0.25">
      <c r="A370" t="s">
        <v>107</v>
      </c>
      <c r="B370">
        <v>3169.52</v>
      </c>
      <c r="C370">
        <v>3107.71</v>
      </c>
      <c r="D370">
        <v>3100.06</v>
      </c>
      <c r="E370">
        <v>2557.15</v>
      </c>
      <c r="F370">
        <v>654.87800000000004</v>
      </c>
      <c r="G370">
        <v>5.9327400000000002E-2</v>
      </c>
      <c r="H370">
        <v>0.93183000000000005</v>
      </c>
      <c r="I370">
        <v>0</v>
      </c>
    </row>
    <row r="371" spans="1:9" x14ac:dyDescent="0.25">
      <c r="A371" t="s">
        <v>107</v>
      </c>
      <c r="B371">
        <v>3161.77</v>
      </c>
      <c r="C371">
        <v>3098.81</v>
      </c>
      <c r="D371">
        <v>3091.55</v>
      </c>
      <c r="E371">
        <v>2541.66</v>
      </c>
      <c r="F371">
        <v>663.71699999999998</v>
      </c>
      <c r="G371">
        <v>8.3259200000000005E-2</v>
      </c>
      <c r="H371">
        <v>0.93183199999999999</v>
      </c>
      <c r="I371">
        <v>0</v>
      </c>
    </row>
    <row r="372" spans="1:9" x14ac:dyDescent="0.25">
      <c r="A372" t="s">
        <v>107</v>
      </c>
      <c r="B372">
        <v>3094.17</v>
      </c>
      <c r="C372">
        <v>3032.42</v>
      </c>
      <c r="D372">
        <v>3024.34</v>
      </c>
      <c r="E372">
        <v>2486.86</v>
      </c>
      <c r="F372">
        <v>649.404</v>
      </c>
      <c r="G372">
        <v>5.4630600000000001E-2</v>
      </c>
      <c r="H372">
        <v>0.948214</v>
      </c>
      <c r="I372">
        <v>0</v>
      </c>
    </row>
    <row r="373" spans="1:9" x14ac:dyDescent="0.25">
      <c r="A373" t="s">
        <v>107</v>
      </c>
      <c r="B373">
        <v>3085.18</v>
      </c>
      <c r="C373">
        <v>3022.72</v>
      </c>
      <c r="D373">
        <v>3011.23</v>
      </c>
      <c r="E373">
        <v>2483.0100000000002</v>
      </c>
      <c r="F373">
        <v>640.59500000000003</v>
      </c>
      <c r="G373">
        <v>5.4058500000000002E-2</v>
      </c>
      <c r="H373">
        <v>0.93080200000000002</v>
      </c>
      <c r="I373">
        <v>0</v>
      </c>
    </row>
    <row r="374" spans="1:9" x14ac:dyDescent="0.25">
      <c r="A374" t="s">
        <v>107</v>
      </c>
      <c r="B374">
        <v>3069.39</v>
      </c>
      <c r="C374">
        <v>3007.01</v>
      </c>
      <c r="D374">
        <v>2993.94</v>
      </c>
      <c r="E374">
        <v>2463.77</v>
      </c>
      <c r="F374">
        <v>642.40200000000004</v>
      </c>
      <c r="G374">
        <v>5.4111199999999998E-2</v>
      </c>
      <c r="H374">
        <v>0.93114799999999998</v>
      </c>
      <c r="I374">
        <v>0</v>
      </c>
    </row>
    <row r="375" spans="1:9" x14ac:dyDescent="0.25">
      <c r="A375" t="s">
        <v>107</v>
      </c>
      <c r="B375">
        <v>3074.36</v>
      </c>
      <c r="C375">
        <v>3014.77</v>
      </c>
      <c r="D375">
        <v>3002.85</v>
      </c>
      <c r="E375">
        <v>2475.4699999999998</v>
      </c>
      <c r="F375">
        <v>638.89700000000005</v>
      </c>
      <c r="G375">
        <v>5.90865E-2</v>
      </c>
      <c r="H375">
        <v>0.93176599999999998</v>
      </c>
      <c r="I375">
        <v>0</v>
      </c>
    </row>
    <row r="376" spans="1:9" x14ac:dyDescent="0.25">
      <c r="A376" t="s">
        <v>107</v>
      </c>
      <c r="B376">
        <v>3093.8</v>
      </c>
      <c r="C376">
        <v>3028.99</v>
      </c>
      <c r="D376">
        <v>3015.68</v>
      </c>
      <c r="E376">
        <v>2475.38</v>
      </c>
      <c r="F376">
        <v>654.86300000000006</v>
      </c>
      <c r="G376">
        <v>5.6906499999999999E-2</v>
      </c>
      <c r="H376">
        <v>0.931836</v>
      </c>
      <c r="I376">
        <v>0</v>
      </c>
    </row>
    <row r="377" spans="1:9" x14ac:dyDescent="0.25">
      <c r="A377" t="s">
        <v>107</v>
      </c>
      <c r="B377">
        <v>3074.11</v>
      </c>
      <c r="C377">
        <v>3016.6</v>
      </c>
      <c r="D377">
        <v>3004.61</v>
      </c>
      <c r="E377">
        <v>2473.09</v>
      </c>
      <c r="F377">
        <v>644.10299999999995</v>
      </c>
      <c r="G377">
        <v>5.5667899999999999E-2</v>
      </c>
      <c r="H377">
        <v>0.93170699999999995</v>
      </c>
      <c r="I377">
        <v>0</v>
      </c>
    </row>
    <row r="378" spans="1:9" x14ac:dyDescent="0.25">
      <c r="A378" t="s">
        <v>107</v>
      </c>
      <c r="B378">
        <v>3073.49</v>
      </c>
      <c r="C378">
        <v>3010.32</v>
      </c>
      <c r="D378">
        <v>2998.3</v>
      </c>
      <c r="E378">
        <v>2471.09</v>
      </c>
      <c r="F378">
        <v>639.34100000000001</v>
      </c>
      <c r="G378">
        <v>8.1320000000000003E-2</v>
      </c>
      <c r="H378">
        <v>0.93182699999999996</v>
      </c>
      <c r="I378">
        <v>0</v>
      </c>
    </row>
    <row r="379" spans="1:9" x14ac:dyDescent="0.25">
      <c r="A379" t="s">
        <v>107</v>
      </c>
      <c r="B379">
        <v>3101.73</v>
      </c>
      <c r="C379">
        <v>3039.82</v>
      </c>
      <c r="D379">
        <v>3026.83</v>
      </c>
      <c r="E379">
        <v>2491.6</v>
      </c>
      <c r="F379">
        <v>648.83900000000006</v>
      </c>
      <c r="G379">
        <v>6.4352400000000004E-2</v>
      </c>
      <c r="H379">
        <v>0.95507900000000001</v>
      </c>
      <c r="I379">
        <v>0</v>
      </c>
    </row>
    <row r="380" spans="1:9" x14ac:dyDescent="0.25">
      <c r="A380" t="s">
        <v>107</v>
      </c>
      <c r="B380">
        <v>3063.88</v>
      </c>
      <c r="C380">
        <v>3004.63</v>
      </c>
      <c r="D380">
        <v>2992.69</v>
      </c>
      <c r="E380">
        <v>2464.5300000000002</v>
      </c>
      <c r="F380">
        <v>639.745</v>
      </c>
      <c r="G380">
        <v>5.6471199999999999E-2</v>
      </c>
      <c r="H380">
        <v>0.93183300000000002</v>
      </c>
      <c r="I380">
        <v>0</v>
      </c>
    </row>
    <row r="381" spans="1:9" x14ac:dyDescent="0.25">
      <c r="A381" t="s">
        <v>107</v>
      </c>
      <c r="B381">
        <v>3081.45</v>
      </c>
      <c r="C381">
        <v>3023.16</v>
      </c>
      <c r="D381">
        <v>3010.13</v>
      </c>
      <c r="E381">
        <v>2480.37</v>
      </c>
      <c r="F381">
        <v>642.33699999999999</v>
      </c>
      <c r="G381">
        <v>8.3259E-2</v>
      </c>
      <c r="H381">
        <v>0.93054199999999998</v>
      </c>
      <c r="I381">
        <v>0</v>
      </c>
    </row>
    <row r="382" spans="1:9" x14ac:dyDescent="0.25">
      <c r="A382" t="s">
        <v>107</v>
      </c>
      <c r="B382">
        <v>3076.67</v>
      </c>
      <c r="C382">
        <v>3018.83</v>
      </c>
      <c r="D382">
        <v>3006.82</v>
      </c>
      <c r="E382">
        <v>2477.77</v>
      </c>
      <c r="F382">
        <v>640.44799999999998</v>
      </c>
      <c r="G382">
        <v>5.4487399999999998E-2</v>
      </c>
      <c r="H382">
        <v>0.93171800000000005</v>
      </c>
      <c r="I382">
        <v>0</v>
      </c>
    </row>
    <row r="383" spans="1:9" x14ac:dyDescent="0.25">
      <c r="A383" t="s">
        <v>107</v>
      </c>
      <c r="B383">
        <v>3071.38</v>
      </c>
      <c r="C383">
        <v>3013.02</v>
      </c>
      <c r="D383">
        <v>3000.49</v>
      </c>
      <c r="E383">
        <v>2465.94</v>
      </c>
      <c r="F383">
        <v>647.41499999999996</v>
      </c>
      <c r="G383">
        <v>6.0733799999999998E-2</v>
      </c>
      <c r="H383">
        <v>0.93179900000000004</v>
      </c>
      <c r="I383">
        <v>0</v>
      </c>
    </row>
    <row r="384" spans="1:9" x14ac:dyDescent="0.25">
      <c r="A384" t="s">
        <v>107</v>
      </c>
      <c r="B384">
        <v>3075.85</v>
      </c>
      <c r="C384">
        <v>3018.12</v>
      </c>
      <c r="D384">
        <v>3005.91</v>
      </c>
      <c r="E384">
        <v>2471.35</v>
      </c>
      <c r="F384">
        <v>647.54999999999995</v>
      </c>
      <c r="G384">
        <v>5.42003E-2</v>
      </c>
      <c r="H384">
        <v>0.93169999999999997</v>
      </c>
      <c r="I384">
        <v>0</v>
      </c>
    </row>
    <row r="385" spans="1:25" x14ac:dyDescent="0.25">
      <c r="A385" t="s">
        <v>107</v>
      </c>
      <c r="B385">
        <v>3067.23</v>
      </c>
      <c r="C385">
        <v>3007.05</v>
      </c>
      <c r="D385">
        <v>2993.66</v>
      </c>
      <c r="E385">
        <v>2460.8200000000002</v>
      </c>
      <c r="F385">
        <v>645.6</v>
      </c>
      <c r="G385">
        <v>5.7319000000000002E-2</v>
      </c>
      <c r="H385">
        <v>0.931535</v>
      </c>
      <c r="I385">
        <v>0</v>
      </c>
    </row>
    <row r="386" spans="1:25" x14ac:dyDescent="0.25">
      <c r="A386" t="s">
        <v>107</v>
      </c>
      <c r="B386">
        <v>3047.49</v>
      </c>
      <c r="C386">
        <v>2986.04</v>
      </c>
      <c r="D386">
        <v>2973.79</v>
      </c>
      <c r="E386">
        <v>2447.75</v>
      </c>
      <c r="F386">
        <v>637.66</v>
      </c>
      <c r="G386">
        <v>8.3255599999999999E-2</v>
      </c>
      <c r="H386">
        <v>0.93173899999999998</v>
      </c>
      <c r="I386">
        <v>0</v>
      </c>
    </row>
    <row r="387" spans="1:25" x14ac:dyDescent="0.25">
      <c r="A387" t="s">
        <v>107</v>
      </c>
      <c r="B387">
        <v>3075.58</v>
      </c>
      <c r="C387">
        <v>3015.1</v>
      </c>
      <c r="D387">
        <v>3002.43</v>
      </c>
      <c r="E387">
        <v>2467.56</v>
      </c>
      <c r="F387">
        <v>648.12800000000004</v>
      </c>
      <c r="G387">
        <v>5.41366E-2</v>
      </c>
      <c r="H387">
        <v>0.93183400000000005</v>
      </c>
      <c r="I387">
        <v>0</v>
      </c>
    </row>
    <row r="388" spans="1:25" x14ac:dyDescent="0.25">
      <c r="A388" t="s">
        <v>107</v>
      </c>
      <c r="B388">
        <v>3068.61</v>
      </c>
      <c r="C388">
        <v>3008.82</v>
      </c>
      <c r="D388">
        <v>2996.58</v>
      </c>
      <c r="E388">
        <v>2465.9899999999998</v>
      </c>
      <c r="F388">
        <v>643.05499999999995</v>
      </c>
      <c r="G388">
        <v>6.0143599999999998E-2</v>
      </c>
      <c r="H388">
        <v>0.95106299999999999</v>
      </c>
      <c r="I388">
        <v>0</v>
      </c>
    </row>
    <row r="389" spans="1:25" x14ac:dyDescent="0.25">
      <c r="A389" t="s">
        <v>107</v>
      </c>
      <c r="B389">
        <v>3127.06</v>
      </c>
      <c r="C389">
        <v>3062.01</v>
      </c>
      <c r="D389">
        <v>3052.91</v>
      </c>
      <c r="E389">
        <v>2518.44</v>
      </c>
      <c r="F389">
        <v>645.36199999999997</v>
      </c>
      <c r="G389">
        <v>5.3909499999999999E-2</v>
      </c>
      <c r="H389">
        <v>0.93182600000000004</v>
      </c>
      <c r="I389">
        <v>0</v>
      </c>
    </row>
    <row r="390" spans="1:25" x14ac:dyDescent="0.25">
      <c r="A390" t="s">
        <v>107</v>
      </c>
      <c r="B390">
        <v>3114.38</v>
      </c>
      <c r="C390">
        <v>3054.37</v>
      </c>
      <c r="D390">
        <v>3044.53</v>
      </c>
      <c r="E390">
        <v>2503.23</v>
      </c>
      <c r="F390">
        <v>654.21299999999997</v>
      </c>
      <c r="G390">
        <v>5.4838999999999999E-2</v>
      </c>
      <c r="H390">
        <v>0.93182100000000001</v>
      </c>
      <c r="I390">
        <v>0</v>
      </c>
    </row>
    <row r="391" spans="1:25" x14ac:dyDescent="0.25">
      <c r="A391" t="s">
        <v>107</v>
      </c>
      <c r="B391">
        <v>3089.82</v>
      </c>
      <c r="C391">
        <v>3026.06</v>
      </c>
      <c r="D391">
        <v>3015.85</v>
      </c>
      <c r="E391">
        <v>2486.62</v>
      </c>
      <c r="F391">
        <v>639.38300000000004</v>
      </c>
      <c r="G391">
        <v>7.4403499999999997E-2</v>
      </c>
      <c r="H391">
        <v>0.93158200000000002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107</v>
      </c>
      <c r="B392">
        <v>3076.21</v>
      </c>
      <c r="C392">
        <v>3018.61</v>
      </c>
      <c r="D392">
        <v>3006.9</v>
      </c>
      <c r="E392">
        <v>2472.86</v>
      </c>
      <c r="F392">
        <v>646.88800000000003</v>
      </c>
      <c r="G392">
        <v>5.5512100000000002E-2</v>
      </c>
      <c r="H392">
        <v>0.94657899999999995</v>
      </c>
      <c r="I392">
        <v>0</v>
      </c>
      <c r="R392">
        <f>AVERAGE(B343:B392)</f>
        <v>3086.0287999999996</v>
      </c>
      <c r="S392">
        <f>AVERAGE(C343:C392)</f>
        <v>3023.0388000000007</v>
      </c>
      <c r="U392">
        <f>_xlfn.VAR.P(B343:B392)</f>
        <v>1805.6721065599995</v>
      </c>
      <c r="V392">
        <f>_xlfn.VAR.P(C343:C392)</f>
        <v>1384.3636865600017</v>
      </c>
      <c r="X392">
        <f>1.96*SQRT(U392)/50</f>
        <v>1.6657334678226159</v>
      </c>
      <c r="Y392">
        <f>1.96*SQRT(V392)/50</f>
        <v>1.4585158947764543</v>
      </c>
    </row>
    <row r="393" spans="1:25" x14ac:dyDescent="0.25">
      <c r="A393" t="s">
        <v>108</v>
      </c>
      <c r="B393">
        <v>154427.65760000001</v>
      </c>
      <c r="C393" t="s">
        <v>36</v>
      </c>
    </row>
    <row r="394" spans="1:25" x14ac:dyDescent="0.25">
      <c r="A394" t="s">
        <v>38</v>
      </c>
      <c r="B394">
        <v>1581.22</v>
      </c>
      <c r="C394">
        <v>0</v>
      </c>
      <c r="D394">
        <v>0</v>
      </c>
      <c r="E394">
        <v>0</v>
      </c>
      <c r="F394">
        <v>0</v>
      </c>
      <c r="G394">
        <v>0.17852100000000001</v>
      </c>
      <c r="H394">
        <v>1</v>
      </c>
      <c r="I394">
        <v>0</v>
      </c>
    </row>
    <row r="395" spans="1:25" x14ac:dyDescent="0.25">
      <c r="A395" t="s">
        <v>38</v>
      </c>
      <c r="B395">
        <v>1578.39</v>
      </c>
      <c r="C395">
        <v>0</v>
      </c>
      <c r="D395">
        <v>0</v>
      </c>
      <c r="E395">
        <v>0</v>
      </c>
      <c r="F395">
        <v>0</v>
      </c>
      <c r="G395">
        <v>0.17852100000000001</v>
      </c>
      <c r="H395">
        <v>1</v>
      </c>
      <c r="I395">
        <v>0</v>
      </c>
    </row>
    <row r="396" spans="1:25" x14ac:dyDescent="0.25">
      <c r="A396" t="s">
        <v>38</v>
      </c>
      <c r="B396">
        <v>1572.44</v>
      </c>
      <c r="C396">
        <v>0</v>
      </c>
      <c r="D396">
        <v>0</v>
      </c>
      <c r="E396">
        <v>0</v>
      </c>
      <c r="F396">
        <v>0</v>
      </c>
      <c r="G396">
        <v>0.111794</v>
      </c>
      <c r="H396">
        <v>1</v>
      </c>
      <c r="I396">
        <v>0</v>
      </c>
    </row>
    <row r="397" spans="1:25" x14ac:dyDescent="0.25">
      <c r="A397" t="s">
        <v>38</v>
      </c>
      <c r="B397">
        <v>1570.98</v>
      </c>
      <c r="C397">
        <v>0</v>
      </c>
      <c r="D397">
        <v>0</v>
      </c>
      <c r="E397">
        <v>0</v>
      </c>
      <c r="F397">
        <v>0</v>
      </c>
      <c r="G397">
        <v>5.8251200000000003E-2</v>
      </c>
      <c r="H397">
        <v>1</v>
      </c>
      <c r="I397">
        <v>0</v>
      </c>
    </row>
    <row r="398" spans="1:25" x14ac:dyDescent="0.25">
      <c r="A398" t="s">
        <v>38</v>
      </c>
      <c r="B398">
        <v>1584.15</v>
      </c>
      <c r="C398">
        <v>0</v>
      </c>
      <c r="D398">
        <v>0</v>
      </c>
      <c r="E398">
        <v>0</v>
      </c>
      <c r="F398">
        <v>0</v>
      </c>
      <c r="G398">
        <v>1.68185E-2</v>
      </c>
      <c r="H398">
        <v>1</v>
      </c>
      <c r="I398">
        <v>0</v>
      </c>
    </row>
    <row r="399" spans="1:25" x14ac:dyDescent="0.25">
      <c r="A399" t="s">
        <v>38</v>
      </c>
      <c r="B399">
        <v>1582.07</v>
      </c>
      <c r="C399">
        <v>0</v>
      </c>
      <c r="D399">
        <v>0</v>
      </c>
      <c r="E399">
        <v>0</v>
      </c>
      <c r="F399">
        <v>0</v>
      </c>
      <c r="G399">
        <v>2.9404599999999999E-2</v>
      </c>
      <c r="H399">
        <v>1</v>
      </c>
      <c r="I399">
        <v>0</v>
      </c>
    </row>
    <row r="400" spans="1:25" x14ac:dyDescent="0.25">
      <c r="A400" t="s">
        <v>38</v>
      </c>
      <c r="B400">
        <v>1576.78</v>
      </c>
      <c r="C400">
        <v>0</v>
      </c>
      <c r="D400">
        <v>0</v>
      </c>
      <c r="E400">
        <v>0</v>
      </c>
      <c r="F400">
        <v>0</v>
      </c>
      <c r="G400">
        <v>0.17852100000000001</v>
      </c>
      <c r="H400">
        <v>1</v>
      </c>
      <c r="I400">
        <v>0</v>
      </c>
    </row>
    <row r="401" spans="1:9" x14ac:dyDescent="0.25">
      <c r="A401" t="s">
        <v>38</v>
      </c>
      <c r="B401">
        <v>1575.6</v>
      </c>
      <c r="C401">
        <v>0</v>
      </c>
      <c r="D401">
        <v>0</v>
      </c>
      <c r="E401">
        <v>0</v>
      </c>
      <c r="F401">
        <v>0</v>
      </c>
      <c r="G401">
        <v>2.4250899999999999E-2</v>
      </c>
      <c r="H401">
        <v>1</v>
      </c>
      <c r="I401">
        <v>0</v>
      </c>
    </row>
    <row r="402" spans="1:9" x14ac:dyDescent="0.25">
      <c r="A402" t="s">
        <v>38</v>
      </c>
      <c r="B402">
        <v>1580.3</v>
      </c>
      <c r="C402">
        <v>0</v>
      </c>
      <c r="D402">
        <v>0</v>
      </c>
      <c r="E402">
        <v>0</v>
      </c>
      <c r="F402">
        <v>0</v>
      </c>
      <c r="G402">
        <v>0.178535</v>
      </c>
      <c r="H402">
        <v>1</v>
      </c>
      <c r="I402">
        <v>0</v>
      </c>
    </row>
    <row r="403" spans="1:9" x14ac:dyDescent="0.25">
      <c r="A403" t="s">
        <v>38</v>
      </c>
      <c r="B403">
        <v>1578.08</v>
      </c>
      <c r="C403">
        <v>0</v>
      </c>
      <c r="D403">
        <v>0</v>
      </c>
      <c r="E403">
        <v>0</v>
      </c>
      <c r="F403">
        <v>0</v>
      </c>
      <c r="G403">
        <v>0.17852100000000001</v>
      </c>
      <c r="H403">
        <v>1</v>
      </c>
      <c r="I403">
        <v>0</v>
      </c>
    </row>
    <row r="404" spans="1:9" x14ac:dyDescent="0.25">
      <c r="A404" t="s">
        <v>38</v>
      </c>
      <c r="B404">
        <v>1575.4</v>
      </c>
      <c r="C404">
        <v>0</v>
      </c>
      <c r="D404">
        <v>0</v>
      </c>
      <c r="E404">
        <v>0</v>
      </c>
      <c r="F404">
        <v>0</v>
      </c>
      <c r="G404">
        <v>0.17852100000000001</v>
      </c>
      <c r="H404">
        <v>1</v>
      </c>
      <c r="I404">
        <v>0</v>
      </c>
    </row>
    <row r="405" spans="1:9" x14ac:dyDescent="0.25">
      <c r="A405" t="s">
        <v>38</v>
      </c>
      <c r="B405">
        <v>1580.08</v>
      </c>
      <c r="C405">
        <v>0</v>
      </c>
      <c r="D405">
        <v>0</v>
      </c>
      <c r="E405">
        <v>0</v>
      </c>
      <c r="F405">
        <v>0</v>
      </c>
      <c r="G405">
        <v>0.17852999999999999</v>
      </c>
      <c r="H405">
        <v>1</v>
      </c>
      <c r="I405">
        <v>0</v>
      </c>
    </row>
    <row r="406" spans="1:9" x14ac:dyDescent="0.25">
      <c r="A406" t="s">
        <v>38</v>
      </c>
      <c r="B406">
        <v>1578.37</v>
      </c>
      <c r="C406">
        <v>0</v>
      </c>
      <c r="D406">
        <v>0</v>
      </c>
      <c r="E406">
        <v>0</v>
      </c>
      <c r="F406">
        <v>0</v>
      </c>
      <c r="G406">
        <v>0.17852100000000001</v>
      </c>
      <c r="H406">
        <v>1</v>
      </c>
      <c r="I406">
        <v>0</v>
      </c>
    </row>
    <row r="407" spans="1:9" x14ac:dyDescent="0.25">
      <c r="A407" t="s">
        <v>38</v>
      </c>
      <c r="B407">
        <v>1576.2</v>
      </c>
      <c r="C407">
        <v>0</v>
      </c>
      <c r="D407">
        <v>0</v>
      </c>
      <c r="E407">
        <v>0</v>
      </c>
      <c r="F407">
        <v>0</v>
      </c>
      <c r="G407">
        <v>2.24706E-2</v>
      </c>
      <c r="H407">
        <v>1</v>
      </c>
      <c r="I407">
        <v>0</v>
      </c>
    </row>
    <row r="408" spans="1:9" x14ac:dyDescent="0.25">
      <c r="A408" t="s">
        <v>38</v>
      </c>
      <c r="B408">
        <v>1578.55</v>
      </c>
      <c r="C408">
        <v>0</v>
      </c>
      <c r="D408">
        <v>0</v>
      </c>
      <c r="E408">
        <v>0</v>
      </c>
      <c r="F408">
        <v>0</v>
      </c>
      <c r="G408">
        <v>0.14771000000000001</v>
      </c>
      <c r="H408">
        <v>1</v>
      </c>
      <c r="I408">
        <v>0</v>
      </c>
    </row>
    <row r="409" spans="1:9" x14ac:dyDescent="0.25">
      <c r="A409" t="s">
        <v>38</v>
      </c>
      <c r="B409">
        <v>1576</v>
      </c>
      <c r="C409">
        <v>0</v>
      </c>
      <c r="D409">
        <v>0</v>
      </c>
      <c r="E409">
        <v>0</v>
      </c>
      <c r="F409">
        <v>0</v>
      </c>
      <c r="G409">
        <v>0.17852100000000001</v>
      </c>
      <c r="H409">
        <v>1</v>
      </c>
      <c r="I409">
        <v>0</v>
      </c>
    </row>
    <row r="410" spans="1:9" x14ac:dyDescent="0.25">
      <c r="A410" t="s">
        <v>38</v>
      </c>
      <c r="B410">
        <v>1578.64</v>
      </c>
      <c r="C410">
        <v>0</v>
      </c>
      <c r="D410">
        <v>0</v>
      </c>
      <c r="E410">
        <v>0</v>
      </c>
      <c r="F410">
        <v>0</v>
      </c>
      <c r="G410">
        <v>0.17852100000000001</v>
      </c>
      <c r="H410">
        <v>1</v>
      </c>
      <c r="I410">
        <v>0</v>
      </c>
    </row>
    <row r="411" spans="1:9" x14ac:dyDescent="0.25">
      <c r="A411" t="s">
        <v>38</v>
      </c>
      <c r="B411">
        <v>1576.35</v>
      </c>
      <c r="C411">
        <v>0</v>
      </c>
      <c r="D411">
        <v>0</v>
      </c>
      <c r="E411">
        <v>0</v>
      </c>
      <c r="F411">
        <v>0</v>
      </c>
      <c r="G411">
        <v>0.17852100000000001</v>
      </c>
      <c r="H411">
        <v>1</v>
      </c>
      <c r="I411">
        <v>0</v>
      </c>
    </row>
    <row r="412" spans="1:9" x14ac:dyDescent="0.25">
      <c r="A412" t="s">
        <v>38</v>
      </c>
      <c r="B412">
        <v>1577.35</v>
      </c>
      <c r="C412">
        <v>0</v>
      </c>
      <c r="D412">
        <v>0</v>
      </c>
      <c r="E412">
        <v>0</v>
      </c>
      <c r="F412">
        <v>0</v>
      </c>
      <c r="G412">
        <v>0.17852100000000001</v>
      </c>
      <c r="H412">
        <v>1</v>
      </c>
      <c r="I412">
        <v>0</v>
      </c>
    </row>
    <row r="413" spans="1:9" x14ac:dyDescent="0.25">
      <c r="A413" t="s">
        <v>38</v>
      </c>
      <c r="B413">
        <v>1578.75</v>
      </c>
      <c r="C413">
        <v>0</v>
      </c>
      <c r="D413">
        <v>0</v>
      </c>
      <c r="E413">
        <v>0</v>
      </c>
      <c r="F413">
        <v>0</v>
      </c>
      <c r="G413">
        <v>0.17852100000000001</v>
      </c>
      <c r="H413">
        <v>1</v>
      </c>
      <c r="I413">
        <v>0</v>
      </c>
    </row>
    <row r="414" spans="1:9" x14ac:dyDescent="0.25">
      <c r="A414" t="s">
        <v>38</v>
      </c>
      <c r="B414">
        <v>1576.16</v>
      </c>
      <c r="C414">
        <v>0</v>
      </c>
      <c r="D414">
        <v>0</v>
      </c>
      <c r="E414">
        <v>0</v>
      </c>
      <c r="F414">
        <v>0</v>
      </c>
      <c r="G414">
        <v>0.165491</v>
      </c>
      <c r="H414">
        <v>1</v>
      </c>
      <c r="I414">
        <v>0</v>
      </c>
    </row>
    <row r="415" spans="1:9" x14ac:dyDescent="0.25">
      <c r="A415" t="s">
        <v>38</v>
      </c>
      <c r="B415">
        <v>1583.83</v>
      </c>
      <c r="C415">
        <v>0</v>
      </c>
      <c r="D415">
        <v>0</v>
      </c>
      <c r="E415">
        <v>0</v>
      </c>
      <c r="F415">
        <v>0</v>
      </c>
      <c r="G415">
        <v>1.69454E-3</v>
      </c>
      <c r="H415">
        <v>1</v>
      </c>
      <c r="I415">
        <v>0</v>
      </c>
    </row>
    <row r="416" spans="1:9" x14ac:dyDescent="0.25">
      <c r="A416" t="s">
        <v>38</v>
      </c>
      <c r="B416">
        <v>1576.22</v>
      </c>
      <c r="C416">
        <v>0</v>
      </c>
      <c r="D416">
        <v>0</v>
      </c>
      <c r="E416">
        <v>0</v>
      </c>
      <c r="F416">
        <v>0</v>
      </c>
      <c r="G416">
        <v>0.178535</v>
      </c>
      <c r="H416">
        <v>1</v>
      </c>
      <c r="I416">
        <v>0</v>
      </c>
    </row>
    <row r="417" spans="1:9" x14ac:dyDescent="0.25">
      <c r="A417" t="s">
        <v>38</v>
      </c>
      <c r="B417">
        <v>1578</v>
      </c>
      <c r="C417">
        <v>0</v>
      </c>
      <c r="D417">
        <v>0</v>
      </c>
      <c r="E417">
        <v>0</v>
      </c>
      <c r="F417">
        <v>0</v>
      </c>
      <c r="G417">
        <v>0.17852100000000001</v>
      </c>
      <c r="H417">
        <v>1</v>
      </c>
      <c r="I417">
        <v>0</v>
      </c>
    </row>
    <row r="418" spans="1:9" x14ac:dyDescent="0.25">
      <c r="A418" t="s">
        <v>38</v>
      </c>
      <c r="B418">
        <v>1575.18</v>
      </c>
      <c r="C418">
        <v>0</v>
      </c>
      <c r="D418">
        <v>0</v>
      </c>
      <c r="E418">
        <v>0</v>
      </c>
      <c r="F418">
        <v>0</v>
      </c>
      <c r="G418">
        <v>0.17852499999999999</v>
      </c>
      <c r="H418">
        <v>1</v>
      </c>
      <c r="I418">
        <v>0</v>
      </c>
    </row>
    <row r="419" spans="1:9" x14ac:dyDescent="0.25">
      <c r="A419" t="s">
        <v>38</v>
      </c>
      <c r="B419">
        <v>1577.67</v>
      </c>
      <c r="C419">
        <v>0</v>
      </c>
      <c r="D419">
        <v>0</v>
      </c>
      <c r="E419">
        <v>0</v>
      </c>
      <c r="F419">
        <v>0</v>
      </c>
      <c r="G419">
        <v>0.17852100000000001</v>
      </c>
      <c r="H419">
        <v>1</v>
      </c>
      <c r="I419">
        <v>0</v>
      </c>
    </row>
    <row r="420" spans="1:9" x14ac:dyDescent="0.25">
      <c r="A420" t="s">
        <v>38</v>
      </c>
      <c r="B420">
        <v>1578.14</v>
      </c>
      <c r="C420">
        <v>0</v>
      </c>
      <c r="D420">
        <v>0</v>
      </c>
      <c r="E420">
        <v>0</v>
      </c>
      <c r="F420">
        <v>0</v>
      </c>
      <c r="G420">
        <v>3.46886E-2</v>
      </c>
      <c r="H420">
        <v>1</v>
      </c>
      <c r="I420">
        <v>0</v>
      </c>
    </row>
    <row r="421" spans="1:9" x14ac:dyDescent="0.25">
      <c r="A421" t="s">
        <v>38</v>
      </c>
      <c r="B421">
        <v>1573.72</v>
      </c>
      <c r="C421">
        <v>0</v>
      </c>
      <c r="D421">
        <v>0</v>
      </c>
      <c r="E421">
        <v>0</v>
      </c>
      <c r="F421">
        <v>0</v>
      </c>
      <c r="G421">
        <v>4.2513200000000001E-2</v>
      </c>
      <c r="H421">
        <v>1</v>
      </c>
      <c r="I421">
        <v>0</v>
      </c>
    </row>
    <row r="422" spans="1:9" x14ac:dyDescent="0.25">
      <c r="A422" t="s">
        <v>38</v>
      </c>
      <c r="B422">
        <v>1583.2</v>
      </c>
      <c r="C422">
        <v>0</v>
      </c>
      <c r="D422">
        <v>0</v>
      </c>
      <c r="E422">
        <v>0</v>
      </c>
      <c r="F422">
        <v>0</v>
      </c>
      <c r="G422">
        <v>0.17852100000000001</v>
      </c>
      <c r="H422">
        <v>1</v>
      </c>
      <c r="I422">
        <v>0</v>
      </c>
    </row>
    <row r="423" spans="1:9" x14ac:dyDescent="0.25">
      <c r="A423" t="s">
        <v>38</v>
      </c>
      <c r="B423">
        <v>1590.31</v>
      </c>
      <c r="C423">
        <v>0</v>
      </c>
      <c r="D423">
        <v>0</v>
      </c>
      <c r="E423">
        <v>0</v>
      </c>
      <c r="F423">
        <v>0</v>
      </c>
      <c r="G423">
        <v>0.17852100000000001</v>
      </c>
      <c r="H423">
        <v>1</v>
      </c>
      <c r="I423">
        <v>0</v>
      </c>
    </row>
    <row r="424" spans="1:9" x14ac:dyDescent="0.25">
      <c r="A424" t="s">
        <v>38</v>
      </c>
      <c r="B424">
        <v>1585.48</v>
      </c>
      <c r="C424">
        <v>0</v>
      </c>
      <c r="D424">
        <v>0</v>
      </c>
      <c r="E424">
        <v>0</v>
      </c>
      <c r="F424">
        <v>0</v>
      </c>
      <c r="G424">
        <v>0.17852100000000001</v>
      </c>
      <c r="H424">
        <v>1</v>
      </c>
      <c r="I424">
        <v>0</v>
      </c>
    </row>
    <row r="425" spans="1:9" x14ac:dyDescent="0.25">
      <c r="A425" t="s">
        <v>38</v>
      </c>
      <c r="B425">
        <v>1587.33</v>
      </c>
      <c r="C425">
        <v>0</v>
      </c>
      <c r="D425">
        <v>0</v>
      </c>
      <c r="E425">
        <v>0</v>
      </c>
      <c r="F425">
        <v>0</v>
      </c>
      <c r="G425">
        <v>6.8134299999999997E-3</v>
      </c>
      <c r="H425">
        <v>1</v>
      </c>
      <c r="I425">
        <v>0</v>
      </c>
    </row>
    <row r="426" spans="1:9" x14ac:dyDescent="0.25">
      <c r="A426" t="s">
        <v>38</v>
      </c>
      <c r="B426">
        <v>1585.24</v>
      </c>
      <c r="C426">
        <v>0</v>
      </c>
      <c r="D426">
        <v>0</v>
      </c>
      <c r="E426">
        <v>0</v>
      </c>
      <c r="F426">
        <v>0</v>
      </c>
      <c r="G426">
        <v>3.7552700000000001E-2</v>
      </c>
      <c r="H426">
        <v>1</v>
      </c>
      <c r="I426">
        <v>0</v>
      </c>
    </row>
    <row r="427" spans="1:9" x14ac:dyDescent="0.25">
      <c r="A427" t="s">
        <v>38</v>
      </c>
      <c r="B427">
        <v>1587.18</v>
      </c>
      <c r="C427">
        <v>0</v>
      </c>
      <c r="D427">
        <v>0</v>
      </c>
      <c r="E427">
        <v>0</v>
      </c>
      <c r="F427">
        <v>0</v>
      </c>
      <c r="G427">
        <v>3.3982800000000001E-2</v>
      </c>
      <c r="H427">
        <v>1</v>
      </c>
      <c r="I427">
        <v>0</v>
      </c>
    </row>
    <row r="428" spans="1:9" x14ac:dyDescent="0.25">
      <c r="A428" t="s">
        <v>38</v>
      </c>
      <c r="B428">
        <v>1590.15</v>
      </c>
      <c r="C428">
        <v>0</v>
      </c>
      <c r="D428">
        <v>0</v>
      </c>
      <c r="E428">
        <v>0</v>
      </c>
      <c r="F428">
        <v>0</v>
      </c>
      <c r="G428">
        <v>0.17852100000000001</v>
      </c>
      <c r="H428">
        <v>1</v>
      </c>
      <c r="I428">
        <v>0</v>
      </c>
    </row>
    <row r="429" spans="1:9" x14ac:dyDescent="0.25">
      <c r="A429" t="s">
        <v>38</v>
      </c>
      <c r="B429">
        <v>1585.11</v>
      </c>
      <c r="C429">
        <v>0</v>
      </c>
      <c r="D429">
        <v>0</v>
      </c>
      <c r="E429">
        <v>0</v>
      </c>
      <c r="F429">
        <v>0</v>
      </c>
      <c r="G429">
        <v>6.6528599999999993E-2</v>
      </c>
      <c r="H429">
        <v>1</v>
      </c>
      <c r="I429">
        <v>0</v>
      </c>
    </row>
    <row r="430" spans="1:9" x14ac:dyDescent="0.25">
      <c r="A430" t="s">
        <v>38</v>
      </c>
      <c r="B430">
        <v>1598.48</v>
      </c>
      <c r="C430">
        <v>0</v>
      </c>
      <c r="D430">
        <v>0</v>
      </c>
      <c r="E430">
        <v>0</v>
      </c>
      <c r="F430">
        <v>0</v>
      </c>
      <c r="G430">
        <v>0.17852100000000001</v>
      </c>
      <c r="H430">
        <v>1</v>
      </c>
      <c r="I430">
        <v>0</v>
      </c>
    </row>
    <row r="431" spans="1:9" x14ac:dyDescent="0.25">
      <c r="A431" t="s">
        <v>38</v>
      </c>
      <c r="B431">
        <v>1602.21</v>
      </c>
      <c r="C431">
        <v>0</v>
      </c>
      <c r="D431">
        <v>0</v>
      </c>
      <c r="E431">
        <v>0</v>
      </c>
      <c r="F431">
        <v>0</v>
      </c>
      <c r="G431">
        <v>0.17852100000000001</v>
      </c>
      <c r="H431">
        <v>1</v>
      </c>
      <c r="I431">
        <v>0</v>
      </c>
    </row>
    <row r="432" spans="1:9" x14ac:dyDescent="0.25">
      <c r="A432" t="s">
        <v>38</v>
      </c>
      <c r="B432">
        <v>1599.26</v>
      </c>
      <c r="C432">
        <v>0</v>
      </c>
      <c r="D432">
        <v>0</v>
      </c>
      <c r="E432">
        <v>0</v>
      </c>
      <c r="F432">
        <v>0</v>
      </c>
      <c r="G432">
        <v>1.3409600000000001E-2</v>
      </c>
      <c r="H432">
        <v>1</v>
      </c>
      <c r="I432">
        <v>0</v>
      </c>
    </row>
    <row r="433" spans="1:25" x14ac:dyDescent="0.25">
      <c r="A433" t="s">
        <v>38</v>
      </c>
      <c r="B433">
        <v>1600.34</v>
      </c>
      <c r="C433">
        <v>0</v>
      </c>
      <c r="D433">
        <v>0</v>
      </c>
      <c r="E433">
        <v>0</v>
      </c>
      <c r="F433">
        <v>0</v>
      </c>
      <c r="G433">
        <v>0.17852100000000001</v>
      </c>
      <c r="H433">
        <v>1</v>
      </c>
      <c r="I433">
        <v>0</v>
      </c>
    </row>
    <row r="434" spans="1:25" x14ac:dyDescent="0.25">
      <c r="A434" t="s">
        <v>38</v>
      </c>
      <c r="B434">
        <v>1603.44</v>
      </c>
      <c r="C434">
        <v>0</v>
      </c>
      <c r="D434">
        <v>0</v>
      </c>
      <c r="E434">
        <v>0</v>
      </c>
      <c r="F434">
        <v>0</v>
      </c>
      <c r="G434">
        <v>0.17852100000000001</v>
      </c>
      <c r="H434">
        <v>1</v>
      </c>
      <c r="I434">
        <v>0</v>
      </c>
    </row>
    <row r="435" spans="1:25" x14ac:dyDescent="0.25">
      <c r="A435" t="s">
        <v>38</v>
      </c>
      <c r="B435">
        <v>1597.65</v>
      </c>
      <c r="C435">
        <v>0</v>
      </c>
      <c r="D435">
        <v>0</v>
      </c>
      <c r="E435">
        <v>0</v>
      </c>
      <c r="F435">
        <v>0</v>
      </c>
      <c r="G435">
        <v>7.3796E-2</v>
      </c>
      <c r="H435">
        <v>1</v>
      </c>
      <c r="I435">
        <v>0</v>
      </c>
    </row>
    <row r="436" spans="1:25" x14ac:dyDescent="0.25">
      <c r="A436" t="s">
        <v>38</v>
      </c>
      <c r="B436">
        <v>1601.87</v>
      </c>
      <c r="C436">
        <v>0</v>
      </c>
      <c r="D436">
        <v>0</v>
      </c>
      <c r="E436">
        <v>0</v>
      </c>
      <c r="F436">
        <v>0</v>
      </c>
      <c r="G436">
        <v>0.12110799999999999</v>
      </c>
      <c r="H436">
        <v>1</v>
      </c>
      <c r="I436">
        <v>0</v>
      </c>
    </row>
    <row r="437" spans="1:25" x14ac:dyDescent="0.25">
      <c r="A437" t="s">
        <v>38</v>
      </c>
      <c r="B437">
        <v>1601.4</v>
      </c>
      <c r="C437">
        <v>0</v>
      </c>
      <c r="D437">
        <v>0</v>
      </c>
      <c r="E437">
        <v>0</v>
      </c>
      <c r="F437">
        <v>0</v>
      </c>
      <c r="G437">
        <v>0.17852100000000001</v>
      </c>
      <c r="H437">
        <v>1</v>
      </c>
      <c r="I437">
        <v>0</v>
      </c>
    </row>
    <row r="438" spans="1:25" x14ac:dyDescent="0.25">
      <c r="A438" t="s">
        <v>38</v>
      </c>
      <c r="B438">
        <v>1598.89</v>
      </c>
      <c r="C438">
        <v>0</v>
      </c>
      <c r="D438">
        <v>0</v>
      </c>
      <c r="E438">
        <v>0</v>
      </c>
      <c r="F438">
        <v>0</v>
      </c>
      <c r="G438">
        <v>4.0828299999999998E-2</v>
      </c>
      <c r="H438">
        <v>1</v>
      </c>
      <c r="I438">
        <v>0</v>
      </c>
    </row>
    <row r="439" spans="1:25" x14ac:dyDescent="0.25">
      <c r="A439" t="s">
        <v>38</v>
      </c>
      <c r="B439">
        <v>1595.98</v>
      </c>
      <c r="C439">
        <v>0</v>
      </c>
      <c r="D439">
        <v>0</v>
      </c>
      <c r="E439">
        <v>0</v>
      </c>
      <c r="F439">
        <v>0</v>
      </c>
      <c r="G439">
        <v>3.4427300000000001E-2</v>
      </c>
      <c r="H439">
        <v>1</v>
      </c>
      <c r="I439">
        <v>0</v>
      </c>
    </row>
    <row r="440" spans="1:25" x14ac:dyDescent="0.25">
      <c r="A440" t="s">
        <v>38</v>
      </c>
      <c r="B440">
        <v>1600.79</v>
      </c>
      <c r="C440">
        <v>0</v>
      </c>
      <c r="D440">
        <v>0</v>
      </c>
      <c r="E440">
        <v>0</v>
      </c>
      <c r="F440">
        <v>0</v>
      </c>
      <c r="G440">
        <v>0.17852499999999999</v>
      </c>
      <c r="H440">
        <v>1</v>
      </c>
      <c r="I440">
        <v>0</v>
      </c>
    </row>
    <row r="441" spans="1:25" x14ac:dyDescent="0.25">
      <c r="A441" t="s">
        <v>38</v>
      </c>
      <c r="B441">
        <v>1599.65</v>
      </c>
      <c r="C441">
        <v>0</v>
      </c>
      <c r="D441">
        <v>0</v>
      </c>
      <c r="E441">
        <v>0</v>
      </c>
      <c r="F441">
        <v>0</v>
      </c>
      <c r="G441">
        <v>0.17852100000000001</v>
      </c>
      <c r="H441">
        <v>1</v>
      </c>
      <c r="I441">
        <v>0</v>
      </c>
    </row>
    <row r="442" spans="1:25" x14ac:dyDescent="0.25">
      <c r="A442" t="s">
        <v>38</v>
      </c>
      <c r="B442">
        <v>1600.03</v>
      </c>
      <c r="C442">
        <v>0</v>
      </c>
      <c r="D442">
        <v>0</v>
      </c>
      <c r="E442">
        <v>0</v>
      </c>
      <c r="F442">
        <v>0</v>
      </c>
      <c r="G442">
        <v>7.6143199999999994E-2</v>
      </c>
      <c r="H442">
        <v>1</v>
      </c>
      <c r="I442">
        <v>0</v>
      </c>
    </row>
    <row r="443" spans="1:25" x14ac:dyDescent="0.25">
      <c r="A443" t="s">
        <v>38</v>
      </c>
      <c r="B443">
        <v>1598.8</v>
      </c>
      <c r="C443">
        <v>0</v>
      </c>
      <c r="D443">
        <v>0</v>
      </c>
      <c r="E443">
        <v>0</v>
      </c>
      <c r="F443">
        <v>0</v>
      </c>
      <c r="G443">
        <v>0.17852499999999999</v>
      </c>
      <c r="H443">
        <v>1</v>
      </c>
      <c r="I443">
        <v>0</v>
      </c>
    </row>
    <row r="444" spans="1:25" x14ac:dyDescent="0.25">
      <c r="A444" t="s">
        <v>38</v>
      </c>
      <c r="B444">
        <v>1600.66</v>
      </c>
      <c r="C444">
        <v>0</v>
      </c>
      <c r="D444">
        <v>0</v>
      </c>
      <c r="E444">
        <v>0</v>
      </c>
      <c r="F444">
        <v>0</v>
      </c>
      <c r="G444">
        <v>4.1620400000000002E-2</v>
      </c>
      <c r="H444">
        <v>1</v>
      </c>
      <c r="I444">
        <v>0</v>
      </c>
    </row>
    <row r="445" spans="1:25" x14ac:dyDescent="0.25">
      <c r="A445" t="s">
        <v>38</v>
      </c>
      <c r="B445">
        <v>1599.54</v>
      </c>
      <c r="C445">
        <v>0</v>
      </c>
      <c r="D445">
        <v>0</v>
      </c>
      <c r="E445">
        <v>0</v>
      </c>
      <c r="F445">
        <v>0</v>
      </c>
      <c r="G445">
        <v>0.17852100000000001</v>
      </c>
      <c r="H445">
        <v>1</v>
      </c>
      <c r="I445">
        <v>0</v>
      </c>
    </row>
    <row r="446" spans="1:25" x14ac:dyDescent="0.25">
      <c r="A446" t="s">
        <v>38</v>
      </c>
      <c r="B446">
        <v>1599.45</v>
      </c>
      <c r="C446">
        <v>0</v>
      </c>
      <c r="D446">
        <v>0</v>
      </c>
      <c r="E446">
        <v>0</v>
      </c>
      <c r="F446">
        <v>0</v>
      </c>
      <c r="G446">
        <v>0.17852100000000001</v>
      </c>
      <c r="H446">
        <v>1</v>
      </c>
      <c r="I446">
        <v>0</v>
      </c>
    </row>
    <row r="447" spans="1:25" x14ac:dyDescent="0.25">
      <c r="A447" t="s">
        <v>38</v>
      </c>
      <c r="B447">
        <v>1601.14</v>
      </c>
      <c r="C447">
        <v>0</v>
      </c>
      <c r="D447">
        <v>0</v>
      </c>
      <c r="E447">
        <v>0</v>
      </c>
      <c r="F447">
        <v>0</v>
      </c>
      <c r="G447">
        <v>9.24233E-2</v>
      </c>
      <c r="H447">
        <v>1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38</v>
      </c>
      <c r="B448">
        <v>1597.68</v>
      </c>
      <c r="C448">
        <v>0</v>
      </c>
      <c r="D448">
        <v>0</v>
      </c>
      <c r="E448">
        <v>0</v>
      </c>
      <c r="F448">
        <v>0</v>
      </c>
      <c r="G448">
        <v>0.17852100000000001</v>
      </c>
      <c r="H448">
        <v>1</v>
      </c>
      <c r="I448">
        <v>0</v>
      </c>
      <c r="R448">
        <f>AVERAGE(B399:B448)</f>
        <v>1587.5739999999996</v>
      </c>
      <c r="S448">
        <f>AVERAGE(C399:C448)</f>
        <v>0</v>
      </c>
      <c r="U448">
        <f>_xlfn.VAR.P(B399:B448)</f>
        <v>106.51246800000028</v>
      </c>
      <c r="V448">
        <f>_xlfn.VAR.P(C399:C448)</f>
        <v>0</v>
      </c>
      <c r="X448">
        <f>1.96*SQRT(U448)/50</f>
        <v>0.40456312094346963</v>
      </c>
      <c r="Y448">
        <f>1.96*SQRT(V448)/50</f>
        <v>0</v>
      </c>
    </row>
    <row r="449" spans="1:9" x14ac:dyDescent="0.25">
      <c r="A449" t="s">
        <v>38</v>
      </c>
      <c r="B449">
        <v>79461.414999999994</v>
      </c>
      <c r="C449" t="s">
        <v>36</v>
      </c>
    </row>
    <row r="450" spans="1:9" x14ac:dyDescent="0.25">
      <c r="A450" t="s">
        <v>39</v>
      </c>
      <c r="B450">
        <v>1554.64</v>
      </c>
      <c r="C450">
        <v>1531.93</v>
      </c>
      <c r="D450">
        <v>1505.19</v>
      </c>
      <c r="E450">
        <v>663.55200000000002</v>
      </c>
      <c r="F450">
        <v>0</v>
      </c>
      <c r="G450">
        <v>0.17852100000000001</v>
      </c>
      <c r="H450">
        <v>1</v>
      </c>
      <c r="I450">
        <v>0</v>
      </c>
    </row>
    <row r="451" spans="1:9" x14ac:dyDescent="0.25">
      <c r="A451" t="s">
        <v>39</v>
      </c>
      <c r="B451">
        <v>1554.51</v>
      </c>
      <c r="C451">
        <v>1532.43</v>
      </c>
      <c r="D451">
        <v>1504.98</v>
      </c>
      <c r="E451">
        <v>663.65099999999995</v>
      </c>
      <c r="F451">
        <v>0</v>
      </c>
      <c r="G451">
        <v>0.17852100000000001</v>
      </c>
      <c r="H451">
        <v>1</v>
      </c>
      <c r="I451">
        <v>0</v>
      </c>
    </row>
    <row r="452" spans="1:9" x14ac:dyDescent="0.25">
      <c r="A452" t="s">
        <v>39</v>
      </c>
      <c r="B452">
        <v>1554.04</v>
      </c>
      <c r="C452">
        <v>1531.96</v>
      </c>
      <c r="D452">
        <v>1505.17</v>
      </c>
      <c r="E452">
        <v>663.596</v>
      </c>
      <c r="F452">
        <v>0</v>
      </c>
      <c r="G452">
        <v>0.17852100000000001</v>
      </c>
      <c r="H452">
        <v>1</v>
      </c>
      <c r="I452">
        <v>0</v>
      </c>
    </row>
    <row r="453" spans="1:9" x14ac:dyDescent="0.25">
      <c r="A453" t="s">
        <v>39</v>
      </c>
      <c r="B453">
        <v>1554.69</v>
      </c>
      <c r="C453">
        <v>1531.63</v>
      </c>
      <c r="D453">
        <v>1504.67</v>
      </c>
      <c r="E453">
        <v>663.55899999999997</v>
      </c>
      <c r="F453">
        <v>0</v>
      </c>
      <c r="G453">
        <v>0.17852100000000001</v>
      </c>
      <c r="H453">
        <v>1</v>
      </c>
      <c r="I453">
        <v>0</v>
      </c>
    </row>
    <row r="454" spans="1:9" x14ac:dyDescent="0.25">
      <c r="A454" t="s">
        <v>39</v>
      </c>
      <c r="B454">
        <v>1557.13</v>
      </c>
      <c r="C454">
        <v>1534.61</v>
      </c>
      <c r="D454">
        <v>1505.48</v>
      </c>
      <c r="E454">
        <v>663.63800000000003</v>
      </c>
      <c r="F454">
        <v>0</v>
      </c>
      <c r="G454">
        <v>1.2419099999999999E-3</v>
      </c>
      <c r="H454">
        <v>1</v>
      </c>
      <c r="I454">
        <v>0</v>
      </c>
    </row>
    <row r="455" spans="1:9" x14ac:dyDescent="0.25">
      <c r="A455" t="s">
        <v>39</v>
      </c>
      <c r="B455">
        <v>1554.82</v>
      </c>
      <c r="C455">
        <v>1532.78</v>
      </c>
      <c r="D455">
        <v>1505.44</v>
      </c>
      <c r="E455">
        <v>663.56299999999999</v>
      </c>
      <c r="F455">
        <v>0</v>
      </c>
      <c r="G455">
        <v>5.85479E-2</v>
      </c>
      <c r="H455">
        <v>1</v>
      </c>
      <c r="I455">
        <v>0</v>
      </c>
    </row>
    <row r="456" spans="1:9" x14ac:dyDescent="0.25">
      <c r="A456" t="s">
        <v>39</v>
      </c>
      <c r="B456">
        <v>1555.11</v>
      </c>
      <c r="C456">
        <v>1532.9</v>
      </c>
      <c r="D456">
        <v>1505.14</v>
      </c>
      <c r="E456">
        <v>663.678</v>
      </c>
      <c r="F456">
        <v>0</v>
      </c>
      <c r="G456">
        <v>0.178535</v>
      </c>
      <c r="H456">
        <v>1</v>
      </c>
      <c r="I456">
        <v>0</v>
      </c>
    </row>
    <row r="457" spans="1:9" x14ac:dyDescent="0.25">
      <c r="A457" t="s">
        <v>39</v>
      </c>
      <c r="B457">
        <v>1553.95</v>
      </c>
      <c r="C457">
        <v>1531.73</v>
      </c>
      <c r="D457">
        <v>1504.82</v>
      </c>
      <c r="E457">
        <v>663.64700000000005</v>
      </c>
      <c r="F457">
        <v>0</v>
      </c>
      <c r="G457">
        <v>0.17852100000000001</v>
      </c>
      <c r="H457">
        <v>1</v>
      </c>
      <c r="I457">
        <v>0</v>
      </c>
    </row>
    <row r="458" spans="1:9" x14ac:dyDescent="0.25">
      <c r="A458" t="s">
        <v>39</v>
      </c>
      <c r="B458">
        <v>1554.79</v>
      </c>
      <c r="C458">
        <v>1532.81</v>
      </c>
      <c r="D458">
        <v>1505.03</v>
      </c>
      <c r="E458">
        <v>663.73699999999997</v>
      </c>
      <c r="F458">
        <v>0</v>
      </c>
      <c r="G458">
        <v>0.17852100000000001</v>
      </c>
      <c r="H458">
        <v>1</v>
      </c>
      <c r="I458">
        <v>0</v>
      </c>
    </row>
    <row r="459" spans="1:9" x14ac:dyDescent="0.25">
      <c r="A459" t="s">
        <v>39</v>
      </c>
      <c r="B459">
        <v>1554.45</v>
      </c>
      <c r="C459">
        <v>1532.1</v>
      </c>
      <c r="D459">
        <v>1504.41</v>
      </c>
      <c r="E459">
        <v>663.66700000000003</v>
      </c>
      <c r="F459">
        <v>0</v>
      </c>
      <c r="G459">
        <v>0.118948</v>
      </c>
      <c r="H459">
        <v>1</v>
      </c>
      <c r="I459">
        <v>0</v>
      </c>
    </row>
    <row r="460" spans="1:9" x14ac:dyDescent="0.25">
      <c r="A460" t="s">
        <v>39</v>
      </c>
      <c r="B460">
        <v>1555.49</v>
      </c>
      <c r="C460">
        <v>1533.31</v>
      </c>
      <c r="D460">
        <v>1505.28</v>
      </c>
      <c r="E460">
        <v>663.65300000000002</v>
      </c>
      <c r="F460">
        <v>0</v>
      </c>
      <c r="G460">
        <v>4.3830599999999997E-2</v>
      </c>
      <c r="H460">
        <v>1</v>
      </c>
      <c r="I460">
        <v>0</v>
      </c>
    </row>
    <row r="461" spans="1:9" x14ac:dyDescent="0.25">
      <c r="A461" t="s">
        <v>39</v>
      </c>
      <c r="B461">
        <v>1555.49</v>
      </c>
      <c r="C461">
        <v>1533.52</v>
      </c>
      <c r="D461">
        <v>1504.74</v>
      </c>
      <c r="E461">
        <v>663.75699999999995</v>
      </c>
      <c r="F461">
        <v>0</v>
      </c>
      <c r="G461">
        <v>2.4696599999999999E-2</v>
      </c>
      <c r="H461">
        <v>1</v>
      </c>
      <c r="I461">
        <v>0</v>
      </c>
    </row>
    <row r="462" spans="1:9" x14ac:dyDescent="0.25">
      <c r="A462" t="s">
        <v>39</v>
      </c>
      <c r="B462">
        <v>1554.06</v>
      </c>
      <c r="C462">
        <v>1531.71</v>
      </c>
      <c r="D462">
        <v>1504.84</v>
      </c>
      <c r="E462">
        <v>663.61</v>
      </c>
      <c r="F462">
        <v>0</v>
      </c>
      <c r="G462">
        <v>0.17852100000000001</v>
      </c>
      <c r="H462">
        <v>1</v>
      </c>
      <c r="I462">
        <v>0</v>
      </c>
    </row>
    <row r="463" spans="1:9" x14ac:dyDescent="0.25">
      <c r="A463" t="s">
        <v>39</v>
      </c>
      <c r="B463">
        <v>1555.98</v>
      </c>
      <c r="C463">
        <v>1533.62</v>
      </c>
      <c r="D463">
        <v>1505.67</v>
      </c>
      <c r="E463">
        <v>663.79899999999998</v>
      </c>
      <c r="F463">
        <v>0</v>
      </c>
      <c r="G463">
        <v>0.17852100000000001</v>
      </c>
      <c r="H463">
        <v>1</v>
      </c>
      <c r="I463">
        <v>0</v>
      </c>
    </row>
    <row r="464" spans="1:9" x14ac:dyDescent="0.25">
      <c r="A464" t="s">
        <v>39</v>
      </c>
      <c r="B464">
        <v>1555.73</v>
      </c>
      <c r="C464">
        <v>1533.7</v>
      </c>
      <c r="D464">
        <v>1505.46</v>
      </c>
      <c r="E464">
        <v>663.49300000000005</v>
      </c>
      <c r="F464">
        <v>0</v>
      </c>
      <c r="G464">
        <v>0.17852100000000001</v>
      </c>
      <c r="H464">
        <v>1</v>
      </c>
      <c r="I464">
        <v>0</v>
      </c>
    </row>
    <row r="465" spans="1:9" x14ac:dyDescent="0.25">
      <c r="A465" t="s">
        <v>39</v>
      </c>
      <c r="B465">
        <v>1553.59</v>
      </c>
      <c r="C465">
        <v>1532.18</v>
      </c>
      <c r="D465">
        <v>1504.81</v>
      </c>
      <c r="E465">
        <v>663.673</v>
      </c>
      <c r="F465">
        <v>0</v>
      </c>
      <c r="G465">
        <v>0.17852499999999999</v>
      </c>
      <c r="H465">
        <v>1</v>
      </c>
      <c r="I465">
        <v>0</v>
      </c>
    </row>
    <row r="466" spans="1:9" x14ac:dyDescent="0.25">
      <c r="A466" t="s">
        <v>39</v>
      </c>
      <c r="B466">
        <v>1554.75</v>
      </c>
      <c r="C466">
        <v>1532.56</v>
      </c>
      <c r="D466">
        <v>1504.99</v>
      </c>
      <c r="E466">
        <v>663.56700000000001</v>
      </c>
      <c r="F466">
        <v>0</v>
      </c>
      <c r="G466">
        <v>0.14665900000000001</v>
      </c>
      <c r="H466">
        <v>1</v>
      </c>
      <c r="I466">
        <v>0</v>
      </c>
    </row>
    <row r="467" spans="1:9" x14ac:dyDescent="0.25">
      <c r="A467" t="s">
        <v>39</v>
      </c>
      <c r="B467">
        <v>1553.18</v>
      </c>
      <c r="C467">
        <v>1530.71</v>
      </c>
      <c r="D467">
        <v>1504.1</v>
      </c>
      <c r="E467">
        <v>663.51</v>
      </c>
      <c r="F467">
        <v>0</v>
      </c>
      <c r="G467">
        <v>0.12537799999999999</v>
      </c>
      <c r="H467">
        <v>1</v>
      </c>
      <c r="I467">
        <v>0</v>
      </c>
    </row>
    <row r="468" spans="1:9" x14ac:dyDescent="0.25">
      <c r="A468" t="s">
        <v>39</v>
      </c>
      <c r="B468">
        <v>1553.55</v>
      </c>
      <c r="C468">
        <v>1530.9</v>
      </c>
      <c r="D468">
        <v>1504.37</v>
      </c>
      <c r="E468">
        <v>663.68</v>
      </c>
      <c r="F468">
        <v>0</v>
      </c>
      <c r="G468">
        <v>8.4373299999999998E-2</v>
      </c>
      <c r="H468">
        <v>1</v>
      </c>
      <c r="I468">
        <v>0</v>
      </c>
    </row>
    <row r="469" spans="1:9" x14ac:dyDescent="0.25">
      <c r="A469" t="s">
        <v>39</v>
      </c>
      <c r="B469">
        <v>1558.34</v>
      </c>
      <c r="C469">
        <v>1536.22</v>
      </c>
      <c r="D469">
        <v>1506.08</v>
      </c>
      <c r="E469">
        <v>663.71299999999997</v>
      </c>
      <c r="F469">
        <v>0</v>
      </c>
      <c r="G469">
        <v>0.17852100000000001</v>
      </c>
      <c r="H469">
        <v>1</v>
      </c>
      <c r="I469">
        <v>0</v>
      </c>
    </row>
    <row r="470" spans="1:9" x14ac:dyDescent="0.25">
      <c r="A470" t="s">
        <v>39</v>
      </c>
      <c r="B470">
        <v>1561.66</v>
      </c>
      <c r="C470">
        <v>1539.5</v>
      </c>
      <c r="D470">
        <v>1506.9</v>
      </c>
      <c r="E470">
        <v>663.61400000000003</v>
      </c>
      <c r="F470">
        <v>0</v>
      </c>
      <c r="G470">
        <v>0.17852100000000001</v>
      </c>
      <c r="H470">
        <v>1</v>
      </c>
      <c r="I470">
        <v>0</v>
      </c>
    </row>
    <row r="471" spans="1:9" x14ac:dyDescent="0.25">
      <c r="A471" t="s">
        <v>39</v>
      </c>
      <c r="B471">
        <v>1557.31</v>
      </c>
      <c r="C471">
        <v>1534.41</v>
      </c>
      <c r="D471">
        <v>1505.58</v>
      </c>
      <c r="E471">
        <v>663.67100000000005</v>
      </c>
      <c r="F471">
        <v>0</v>
      </c>
      <c r="G471">
        <v>0.17852100000000001</v>
      </c>
      <c r="H471">
        <v>1</v>
      </c>
      <c r="I471">
        <v>0</v>
      </c>
    </row>
    <row r="472" spans="1:9" x14ac:dyDescent="0.25">
      <c r="A472" t="s">
        <v>39</v>
      </c>
      <c r="B472">
        <v>1559.08</v>
      </c>
      <c r="C472">
        <v>1535.75</v>
      </c>
      <c r="D472">
        <v>1505.74</v>
      </c>
      <c r="E472">
        <v>663.67600000000004</v>
      </c>
      <c r="F472">
        <v>0</v>
      </c>
      <c r="G472">
        <v>0.17852100000000001</v>
      </c>
      <c r="H472">
        <v>1</v>
      </c>
      <c r="I472">
        <v>0</v>
      </c>
    </row>
    <row r="473" spans="1:9" x14ac:dyDescent="0.25">
      <c r="A473" t="s">
        <v>39</v>
      </c>
      <c r="B473">
        <v>1557.35</v>
      </c>
      <c r="C473">
        <v>1534.7</v>
      </c>
      <c r="D473">
        <v>1505.18</v>
      </c>
      <c r="E473">
        <v>663.66600000000005</v>
      </c>
      <c r="F473">
        <v>0</v>
      </c>
      <c r="G473">
        <v>0.17852100000000001</v>
      </c>
      <c r="H473">
        <v>1</v>
      </c>
      <c r="I473">
        <v>0</v>
      </c>
    </row>
    <row r="474" spans="1:9" x14ac:dyDescent="0.25">
      <c r="A474" t="s">
        <v>39</v>
      </c>
      <c r="B474">
        <v>1556.74</v>
      </c>
      <c r="C474">
        <v>1534.14</v>
      </c>
      <c r="D474">
        <v>1505.51</v>
      </c>
      <c r="E474">
        <v>663.52099999999996</v>
      </c>
      <c r="F474">
        <v>0</v>
      </c>
      <c r="G474">
        <v>5.67311E-2</v>
      </c>
      <c r="H474">
        <v>1</v>
      </c>
      <c r="I474">
        <v>0</v>
      </c>
    </row>
    <row r="475" spans="1:9" x14ac:dyDescent="0.25">
      <c r="A475" t="s">
        <v>39</v>
      </c>
      <c r="B475">
        <v>1569.71</v>
      </c>
      <c r="C475">
        <v>1546.4</v>
      </c>
      <c r="D475">
        <v>1507.82</v>
      </c>
      <c r="E475">
        <v>663.726</v>
      </c>
      <c r="F475">
        <v>0</v>
      </c>
      <c r="G475">
        <v>1.72701E-3</v>
      </c>
      <c r="H475">
        <v>1</v>
      </c>
      <c r="I475">
        <v>0</v>
      </c>
    </row>
    <row r="476" spans="1:9" x14ac:dyDescent="0.25">
      <c r="A476" t="s">
        <v>39</v>
      </c>
      <c r="B476">
        <v>1567.3</v>
      </c>
      <c r="C476">
        <v>1542.49</v>
      </c>
      <c r="D476">
        <v>1507.07</v>
      </c>
      <c r="E476">
        <v>663.68600000000004</v>
      </c>
      <c r="F476">
        <v>0</v>
      </c>
      <c r="G476">
        <v>0.17852100000000001</v>
      </c>
      <c r="H476">
        <v>1</v>
      </c>
      <c r="I476">
        <v>0</v>
      </c>
    </row>
    <row r="477" spans="1:9" x14ac:dyDescent="0.25">
      <c r="A477" t="s">
        <v>39</v>
      </c>
      <c r="B477">
        <v>1571.33</v>
      </c>
      <c r="C477">
        <v>1548.71</v>
      </c>
      <c r="D477">
        <v>1508.61</v>
      </c>
      <c r="E477">
        <v>663.64400000000001</v>
      </c>
      <c r="F477">
        <v>0</v>
      </c>
      <c r="G477">
        <v>0.17852100000000001</v>
      </c>
      <c r="H477">
        <v>1</v>
      </c>
      <c r="I477">
        <v>0</v>
      </c>
    </row>
    <row r="478" spans="1:9" x14ac:dyDescent="0.25">
      <c r="A478" t="s">
        <v>39</v>
      </c>
      <c r="B478">
        <v>1556.59</v>
      </c>
      <c r="C478">
        <v>1534.22</v>
      </c>
      <c r="D478">
        <v>1505.34</v>
      </c>
      <c r="E478">
        <v>663.70899999999995</v>
      </c>
      <c r="F478">
        <v>0</v>
      </c>
      <c r="G478">
        <v>0.17852100000000001</v>
      </c>
      <c r="H478">
        <v>1</v>
      </c>
      <c r="I478">
        <v>0</v>
      </c>
    </row>
    <row r="479" spans="1:9" x14ac:dyDescent="0.25">
      <c r="A479" t="s">
        <v>39</v>
      </c>
      <c r="B479">
        <v>1556.82</v>
      </c>
      <c r="C479">
        <v>1533.98</v>
      </c>
      <c r="D479">
        <v>1505.34</v>
      </c>
      <c r="E479">
        <v>663.495</v>
      </c>
      <c r="F479">
        <v>0</v>
      </c>
      <c r="G479">
        <v>0.115795</v>
      </c>
      <c r="H479">
        <v>1</v>
      </c>
      <c r="I479">
        <v>0</v>
      </c>
    </row>
    <row r="480" spans="1:9" x14ac:dyDescent="0.25">
      <c r="A480" t="s">
        <v>39</v>
      </c>
      <c r="B480">
        <v>1556.81</v>
      </c>
      <c r="C480">
        <v>1534.37</v>
      </c>
      <c r="D480">
        <v>1505.57</v>
      </c>
      <c r="E480">
        <v>663.7</v>
      </c>
      <c r="F480">
        <v>0</v>
      </c>
      <c r="G480">
        <v>0.17852499999999999</v>
      </c>
      <c r="H480">
        <v>1</v>
      </c>
      <c r="I480">
        <v>0</v>
      </c>
    </row>
    <row r="481" spans="1:9" x14ac:dyDescent="0.25">
      <c r="A481" t="s">
        <v>39</v>
      </c>
      <c r="B481">
        <v>1555.21</v>
      </c>
      <c r="C481">
        <v>1532.69</v>
      </c>
      <c r="D481">
        <v>1504.99</v>
      </c>
      <c r="E481">
        <v>663.52800000000002</v>
      </c>
      <c r="F481">
        <v>0</v>
      </c>
      <c r="G481">
        <v>6.3739000000000004E-2</v>
      </c>
      <c r="H481">
        <v>1</v>
      </c>
      <c r="I481">
        <v>0</v>
      </c>
    </row>
    <row r="482" spans="1:9" x14ac:dyDescent="0.25">
      <c r="A482" t="s">
        <v>39</v>
      </c>
      <c r="B482">
        <v>1555.09</v>
      </c>
      <c r="C482">
        <v>1532.59</v>
      </c>
      <c r="D482">
        <v>1504.7</v>
      </c>
      <c r="E482">
        <v>663.75400000000002</v>
      </c>
      <c r="F482">
        <v>0</v>
      </c>
      <c r="G482">
        <v>0.118454</v>
      </c>
      <c r="H482">
        <v>1</v>
      </c>
      <c r="I482">
        <v>0</v>
      </c>
    </row>
    <row r="483" spans="1:9" x14ac:dyDescent="0.25">
      <c r="A483" t="s">
        <v>39</v>
      </c>
      <c r="B483">
        <v>1557.4</v>
      </c>
      <c r="C483">
        <v>1534.46</v>
      </c>
      <c r="D483">
        <v>1505.31</v>
      </c>
      <c r="E483">
        <v>663.66200000000003</v>
      </c>
      <c r="F483">
        <v>0</v>
      </c>
      <c r="G483">
        <v>0.17852499999999999</v>
      </c>
      <c r="H483">
        <v>1</v>
      </c>
      <c r="I483">
        <v>0</v>
      </c>
    </row>
    <row r="484" spans="1:9" x14ac:dyDescent="0.25">
      <c r="A484" t="s">
        <v>39</v>
      </c>
      <c r="B484">
        <v>1556.32</v>
      </c>
      <c r="C484">
        <v>1533.71</v>
      </c>
      <c r="D484">
        <v>1505.29</v>
      </c>
      <c r="E484">
        <v>663.51499999999999</v>
      </c>
      <c r="F484">
        <v>0</v>
      </c>
      <c r="G484">
        <v>6.7814599999999996E-3</v>
      </c>
      <c r="H484">
        <v>1</v>
      </c>
      <c r="I484">
        <v>0</v>
      </c>
    </row>
    <row r="485" spans="1:9" x14ac:dyDescent="0.25">
      <c r="A485" t="s">
        <v>39</v>
      </c>
      <c r="B485">
        <v>1557.05</v>
      </c>
      <c r="C485">
        <v>1534.33</v>
      </c>
      <c r="D485">
        <v>1505.39</v>
      </c>
      <c r="E485">
        <v>663.64200000000005</v>
      </c>
      <c r="F485">
        <v>0</v>
      </c>
      <c r="G485">
        <v>0.17852100000000001</v>
      </c>
      <c r="H485">
        <v>1</v>
      </c>
      <c r="I485">
        <v>0</v>
      </c>
    </row>
    <row r="486" spans="1:9" x14ac:dyDescent="0.25">
      <c r="A486" t="s">
        <v>39</v>
      </c>
      <c r="B486">
        <v>1558.01</v>
      </c>
      <c r="C486">
        <v>1535.39</v>
      </c>
      <c r="D486">
        <v>1505.46</v>
      </c>
      <c r="E486">
        <v>663.62400000000002</v>
      </c>
      <c r="F486">
        <v>0</v>
      </c>
      <c r="G486">
        <v>0.17852499999999999</v>
      </c>
      <c r="H486">
        <v>1</v>
      </c>
      <c r="I486">
        <v>0</v>
      </c>
    </row>
    <row r="487" spans="1:9" x14ac:dyDescent="0.25">
      <c r="A487" t="s">
        <v>39</v>
      </c>
      <c r="B487">
        <v>1557.81</v>
      </c>
      <c r="C487">
        <v>1535.31</v>
      </c>
      <c r="D487">
        <v>1505.51</v>
      </c>
      <c r="E487">
        <v>663.71100000000001</v>
      </c>
      <c r="F487">
        <v>0</v>
      </c>
      <c r="G487">
        <v>0.17852100000000001</v>
      </c>
      <c r="H487">
        <v>1</v>
      </c>
      <c r="I487">
        <v>0</v>
      </c>
    </row>
    <row r="488" spans="1:9" x14ac:dyDescent="0.25">
      <c r="A488" t="s">
        <v>39</v>
      </c>
      <c r="B488">
        <v>1558.26</v>
      </c>
      <c r="C488">
        <v>1535.44</v>
      </c>
      <c r="D488">
        <v>1505.55</v>
      </c>
      <c r="E488">
        <v>663.62800000000004</v>
      </c>
      <c r="F488">
        <v>0</v>
      </c>
      <c r="G488">
        <v>0.17852100000000001</v>
      </c>
      <c r="H488">
        <v>1</v>
      </c>
      <c r="I488">
        <v>0</v>
      </c>
    </row>
    <row r="489" spans="1:9" x14ac:dyDescent="0.25">
      <c r="A489" t="s">
        <v>39</v>
      </c>
      <c r="B489">
        <v>1559.12</v>
      </c>
      <c r="C489">
        <v>1536.82</v>
      </c>
      <c r="D489">
        <v>1506.38</v>
      </c>
      <c r="E489">
        <v>663.8</v>
      </c>
      <c r="F489">
        <v>0</v>
      </c>
      <c r="G489">
        <v>1.46039E-2</v>
      </c>
      <c r="H489">
        <v>1</v>
      </c>
      <c r="I489">
        <v>0</v>
      </c>
    </row>
    <row r="490" spans="1:9" x14ac:dyDescent="0.25">
      <c r="A490" t="s">
        <v>39</v>
      </c>
      <c r="B490">
        <v>1560.81</v>
      </c>
      <c r="C490">
        <v>1538.08</v>
      </c>
      <c r="D490">
        <v>1506.35</v>
      </c>
      <c r="E490">
        <v>663.49</v>
      </c>
      <c r="F490">
        <v>0</v>
      </c>
      <c r="G490">
        <v>6.7378300000000002E-2</v>
      </c>
      <c r="H490">
        <v>1</v>
      </c>
      <c r="I490">
        <v>0</v>
      </c>
    </row>
    <row r="491" spans="1:9" x14ac:dyDescent="0.25">
      <c r="A491" t="s">
        <v>39</v>
      </c>
      <c r="B491">
        <v>1553.99</v>
      </c>
      <c r="C491">
        <v>1531.76</v>
      </c>
      <c r="D491">
        <v>1505.03</v>
      </c>
      <c r="E491">
        <v>663.63199999999995</v>
      </c>
      <c r="F491">
        <v>0</v>
      </c>
      <c r="G491">
        <v>0.17852100000000001</v>
      </c>
      <c r="H491">
        <v>1</v>
      </c>
      <c r="I491">
        <v>0</v>
      </c>
    </row>
    <row r="492" spans="1:9" x14ac:dyDescent="0.25">
      <c r="A492" t="s">
        <v>39</v>
      </c>
      <c r="B492">
        <v>1556.31</v>
      </c>
      <c r="C492">
        <v>1533.67</v>
      </c>
      <c r="D492">
        <v>1505.16</v>
      </c>
      <c r="E492">
        <v>663.63599999999997</v>
      </c>
      <c r="F492">
        <v>0</v>
      </c>
      <c r="G492">
        <v>0.17852100000000001</v>
      </c>
      <c r="H492">
        <v>1</v>
      </c>
      <c r="I492">
        <v>0</v>
      </c>
    </row>
    <row r="493" spans="1:9" x14ac:dyDescent="0.25">
      <c r="A493" t="s">
        <v>39</v>
      </c>
      <c r="B493">
        <v>1555.58</v>
      </c>
      <c r="C493">
        <v>1533.45</v>
      </c>
      <c r="D493">
        <v>1505.14</v>
      </c>
      <c r="E493">
        <v>663.71500000000003</v>
      </c>
      <c r="F493">
        <v>0</v>
      </c>
      <c r="G493">
        <v>7.8277600000000003E-2</v>
      </c>
      <c r="H493">
        <v>1</v>
      </c>
      <c r="I493">
        <v>0</v>
      </c>
    </row>
    <row r="494" spans="1:9" x14ac:dyDescent="0.25">
      <c r="A494" t="s">
        <v>39</v>
      </c>
      <c r="B494">
        <v>1556.86</v>
      </c>
      <c r="C494">
        <v>1534.54</v>
      </c>
      <c r="D494">
        <v>1505.55</v>
      </c>
      <c r="E494">
        <v>663.61900000000003</v>
      </c>
      <c r="F494">
        <v>0</v>
      </c>
      <c r="G494">
        <v>0.17852100000000001</v>
      </c>
      <c r="H494">
        <v>1</v>
      </c>
      <c r="I494">
        <v>0</v>
      </c>
    </row>
    <row r="495" spans="1:9" x14ac:dyDescent="0.25">
      <c r="A495" t="s">
        <v>39</v>
      </c>
      <c r="B495">
        <v>1558.54</v>
      </c>
      <c r="C495">
        <v>1536.04</v>
      </c>
      <c r="D495">
        <v>1505.84</v>
      </c>
      <c r="E495">
        <v>663.60900000000004</v>
      </c>
      <c r="F495">
        <v>0</v>
      </c>
      <c r="G495">
        <v>0.17852100000000001</v>
      </c>
      <c r="H495">
        <v>1</v>
      </c>
      <c r="I495">
        <v>0</v>
      </c>
    </row>
    <row r="496" spans="1:9" x14ac:dyDescent="0.25">
      <c r="A496" t="s">
        <v>39</v>
      </c>
      <c r="B496">
        <v>1558.06</v>
      </c>
      <c r="C496">
        <v>1535.03</v>
      </c>
      <c r="D496">
        <v>1505.76</v>
      </c>
      <c r="E496">
        <v>663.71600000000001</v>
      </c>
      <c r="F496">
        <v>0</v>
      </c>
      <c r="G496">
        <v>0.17852100000000001</v>
      </c>
      <c r="H496">
        <v>1</v>
      </c>
      <c r="I496">
        <v>0</v>
      </c>
    </row>
    <row r="497" spans="1:25" x14ac:dyDescent="0.25">
      <c r="A497" t="s">
        <v>39</v>
      </c>
      <c r="B497">
        <v>1557.66</v>
      </c>
      <c r="C497">
        <v>1535.2</v>
      </c>
      <c r="D497">
        <v>1505.39</v>
      </c>
      <c r="E497">
        <v>663.70500000000004</v>
      </c>
      <c r="F497">
        <v>0</v>
      </c>
      <c r="G497">
        <v>0.17852100000000001</v>
      </c>
      <c r="H497">
        <v>1</v>
      </c>
      <c r="I497">
        <v>0</v>
      </c>
    </row>
    <row r="498" spans="1:25" x14ac:dyDescent="0.25">
      <c r="A498" t="s">
        <v>39</v>
      </c>
      <c r="B498">
        <v>1559.08</v>
      </c>
      <c r="C498">
        <v>1535.85</v>
      </c>
      <c r="D498">
        <v>1505.47</v>
      </c>
      <c r="E498">
        <v>663.43899999999996</v>
      </c>
      <c r="F498">
        <v>0</v>
      </c>
      <c r="G498">
        <v>0.17852499999999999</v>
      </c>
      <c r="H498">
        <v>1</v>
      </c>
      <c r="I498">
        <v>0</v>
      </c>
    </row>
    <row r="499" spans="1:25" x14ac:dyDescent="0.25">
      <c r="A499" t="s">
        <v>39</v>
      </c>
      <c r="B499">
        <v>1556.3</v>
      </c>
      <c r="C499">
        <v>1534.02</v>
      </c>
      <c r="D499">
        <v>1505.03</v>
      </c>
      <c r="E499">
        <v>663.56399999999996</v>
      </c>
      <c r="F499">
        <v>0</v>
      </c>
      <c r="G499">
        <v>0.17852100000000001</v>
      </c>
      <c r="H499">
        <v>1</v>
      </c>
      <c r="I499">
        <v>0</v>
      </c>
    </row>
    <row r="500" spans="1:25" x14ac:dyDescent="0.25">
      <c r="A500" t="s">
        <v>39</v>
      </c>
      <c r="B500">
        <v>1554.72</v>
      </c>
      <c r="C500">
        <v>1532.89</v>
      </c>
      <c r="D500">
        <v>1505.32</v>
      </c>
      <c r="E500">
        <v>663.625</v>
      </c>
      <c r="F500">
        <v>0</v>
      </c>
      <c r="G500">
        <v>0.17852100000000001</v>
      </c>
      <c r="H500">
        <v>1</v>
      </c>
      <c r="I500">
        <v>0</v>
      </c>
    </row>
    <row r="501" spans="1:25" x14ac:dyDescent="0.25">
      <c r="A501" t="s">
        <v>39</v>
      </c>
      <c r="B501">
        <v>1558.44</v>
      </c>
      <c r="C501">
        <v>1535.5</v>
      </c>
      <c r="D501">
        <v>1505.2</v>
      </c>
      <c r="E501">
        <v>663.75300000000004</v>
      </c>
      <c r="F501">
        <v>0</v>
      </c>
      <c r="G501">
        <v>4.3036799999999998E-3</v>
      </c>
      <c r="H501">
        <v>1</v>
      </c>
      <c r="I501">
        <v>0</v>
      </c>
    </row>
    <row r="502" spans="1:25" x14ac:dyDescent="0.25">
      <c r="A502" t="s">
        <v>39</v>
      </c>
      <c r="B502">
        <v>1556.94</v>
      </c>
      <c r="C502">
        <v>1533.89</v>
      </c>
      <c r="D502">
        <v>1505.49</v>
      </c>
      <c r="E502">
        <v>663.62199999999996</v>
      </c>
      <c r="F502">
        <v>0</v>
      </c>
      <c r="G502">
        <v>0.17852100000000001</v>
      </c>
      <c r="H502">
        <v>1</v>
      </c>
      <c r="I502">
        <v>0</v>
      </c>
    </row>
    <row r="503" spans="1:25" x14ac:dyDescent="0.25">
      <c r="A503" t="s">
        <v>39</v>
      </c>
      <c r="B503">
        <v>1556.89</v>
      </c>
      <c r="C503">
        <v>1534.06</v>
      </c>
      <c r="D503">
        <v>1505.31</v>
      </c>
      <c r="E503">
        <v>663.76400000000001</v>
      </c>
      <c r="F503">
        <v>0</v>
      </c>
      <c r="G503">
        <v>0.17852100000000001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39</v>
      </c>
      <c r="B504">
        <v>1555.33</v>
      </c>
      <c r="C504">
        <v>1533.81</v>
      </c>
      <c r="D504">
        <v>1505.09</v>
      </c>
      <c r="E504">
        <v>663.726</v>
      </c>
      <c r="F504">
        <v>0</v>
      </c>
      <c r="G504">
        <v>0.17852499999999999</v>
      </c>
      <c r="H504">
        <v>1</v>
      </c>
      <c r="I504">
        <v>0</v>
      </c>
      <c r="R504">
        <f>AVERAGE(B455:B504)</f>
        <v>1557.2752000000003</v>
      </c>
      <c r="S504">
        <f>AVERAGE(C455:C504)</f>
        <v>1534.7590000000002</v>
      </c>
      <c r="U504">
        <f>_xlfn.VAR.P(B455:B504)</f>
        <v>12.915204959999977</v>
      </c>
      <c r="V504">
        <f>_xlfn.VAR.P(C455:C504)</f>
        <v>11.023525000000028</v>
      </c>
      <c r="X504">
        <f>1.96*SQRT(U504)/50</f>
        <v>0.14087590478763345</v>
      </c>
      <c r="Y504">
        <f>1.96*SQRT(V504)/50</f>
        <v>0.13015064139680621</v>
      </c>
    </row>
    <row r="505" spans="1:25" x14ac:dyDescent="0.25">
      <c r="A505" t="s">
        <v>38</v>
      </c>
      <c r="B505">
        <v>77972.691500000001</v>
      </c>
      <c r="C505" t="s">
        <v>36</v>
      </c>
    </row>
    <row r="506" spans="1:25" x14ac:dyDescent="0.25">
      <c r="A506" t="s">
        <v>40</v>
      </c>
      <c r="B506">
        <v>1099.8499999999999</v>
      </c>
      <c r="C506">
        <v>1083.9100000000001</v>
      </c>
      <c r="D506">
        <v>1060.47</v>
      </c>
      <c r="E506">
        <v>221.79400000000001</v>
      </c>
      <c r="F506">
        <v>0</v>
      </c>
      <c r="G506">
        <v>3.5403400000000002E-2</v>
      </c>
      <c r="H506">
        <v>1</v>
      </c>
      <c r="I506">
        <v>0</v>
      </c>
    </row>
    <row r="507" spans="1:25" x14ac:dyDescent="0.25">
      <c r="A507" t="s">
        <v>40</v>
      </c>
      <c r="B507">
        <v>1100.49</v>
      </c>
      <c r="C507">
        <v>1084.1099999999999</v>
      </c>
      <c r="D507">
        <v>1060.55</v>
      </c>
      <c r="E507">
        <v>221.875</v>
      </c>
      <c r="F507">
        <v>0</v>
      </c>
      <c r="G507">
        <v>0.17852100000000001</v>
      </c>
      <c r="H507">
        <v>1</v>
      </c>
      <c r="I507">
        <v>0</v>
      </c>
    </row>
    <row r="508" spans="1:25" x14ac:dyDescent="0.25">
      <c r="A508" t="s">
        <v>40</v>
      </c>
      <c r="B508">
        <v>1099.96</v>
      </c>
      <c r="C508">
        <v>1083.58</v>
      </c>
      <c r="D508">
        <v>1060.3900000000001</v>
      </c>
      <c r="E508">
        <v>221.89500000000001</v>
      </c>
      <c r="F508">
        <v>0</v>
      </c>
      <c r="G508">
        <v>2.1789200000000002E-2</v>
      </c>
      <c r="H508">
        <v>1</v>
      </c>
      <c r="I508">
        <v>0</v>
      </c>
    </row>
    <row r="509" spans="1:25" x14ac:dyDescent="0.25">
      <c r="A509" t="s">
        <v>40</v>
      </c>
      <c r="B509">
        <v>1111.78</v>
      </c>
      <c r="C509">
        <v>1095.79</v>
      </c>
      <c r="D509">
        <v>1063.07</v>
      </c>
      <c r="E509">
        <v>221.77199999999999</v>
      </c>
      <c r="F509">
        <v>0</v>
      </c>
      <c r="G509">
        <v>8.3433099999999996E-2</v>
      </c>
      <c r="H509">
        <v>1</v>
      </c>
      <c r="I509">
        <v>0</v>
      </c>
    </row>
    <row r="510" spans="1:25" x14ac:dyDescent="0.25">
      <c r="A510" t="s">
        <v>40</v>
      </c>
      <c r="B510">
        <v>1126.33</v>
      </c>
      <c r="C510">
        <v>1110.03</v>
      </c>
      <c r="D510">
        <v>1065.96</v>
      </c>
      <c r="E510">
        <v>221.84700000000001</v>
      </c>
      <c r="F510">
        <v>0</v>
      </c>
      <c r="G510">
        <v>0.16123399999999999</v>
      </c>
      <c r="H510">
        <v>1</v>
      </c>
      <c r="I510">
        <v>0</v>
      </c>
    </row>
    <row r="511" spans="1:25" x14ac:dyDescent="0.25">
      <c r="A511" t="s">
        <v>40</v>
      </c>
      <c r="B511">
        <v>1127.5</v>
      </c>
      <c r="C511">
        <v>1111.1600000000001</v>
      </c>
      <c r="D511">
        <v>1066.24</v>
      </c>
      <c r="E511">
        <v>221.893</v>
      </c>
      <c r="F511">
        <v>0</v>
      </c>
      <c r="G511">
        <v>1.7155900000000002E-2</v>
      </c>
      <c r="H511">
        <v>1</v>
      </c>
      <c r="I511">
        <v>0</v>
      </c>
    </row>
    <row r="512" spans="1:25" x14ac:dyDescent="0.25">
      <c r="A512" t="s">
        <v>40</v>
      </c>
      <c r="B512">
        <v>1127.81</v>
      </c>
      <c r="C512">
        <v>1111.3900000000001</v>
      </c>
      <c r="D512">
        <v>1066.5899999999999</v>
      </c>
      <c r="E512">
        <v>221.76300000000001</v>
      </c>
      <c r="F512">
        <v>0</v>
      </c>
      <c r="G512">
        <v>5.0731100000000001E-2</v>
      </c>
      <c r="H512">
        <v>1</v>
      </c>
      <c r="I512">
        <v>0</v>
      </c>
    </row>
    <row r="513" spans="1:9" x14ac:dyDescent="0.25">
      <c r="A513" t="s">
        <v>40</v>
      </c>
      <c r="B513">
        <v>1127.7</v>
      </c>
      <c r="C513">
        <v>1111.78</v>
      </c>
      <c r="D513">
        <v>1066.56</v>
      </c>
      <c r="E513">
        <v>221.786</v>
      </c>
      <c r="F513">
        <v>0</v>
      </c>
      <c r="G513">
        <v>2.29474E-2</v>
      </c>
      <c r="H513">
        <v>1</v>
      </c>
      <c r="I513">
        <v>0</v>
      </c>
    </row>
    <row r="514" spans="1:9" x14ac:dyDescent="0.25">
      <c r="A514" t="s">
        <v>40</v>
      </c>
      <c r="B514">
        <v>1116.3699999999999</v>
      </c>
      <c r="C514">
        <v>1100.0899999999999</v>
      </c>
      <c r="D514">
        <v>1064.0899999999999</v>
      </c>
      <c r="E514">
        <v>221.726</v>
      </c>
      <c r="F514">
        <v>0</v>
      </c>
      <c r="G514">
        <v>1.2482000000000001E-3</v>
      </c>
      <c r="H514">
        <v>1</v>
      </c>
      <c r="I514">
        <v>0</v>
      </c>
    </row>
    <row r="515" spans="1:9" x14ac:dyDescent="0.25">
      <c r="A515" t="s">
        <v>40</v>
      </c>
      <c r="B515">
        <v>1128.79</v>
      </c>
      <c r="C515">
        <v>1112.3599999999999</v>
      </c>
      <c r="D515">
        <v>1066.77</v>
      </c>
      <c r="E515">
        <v>221.93600000000001</v>
      </c>
      <c r="F515">
        <v>0</v>
      </c>
      <c r="G515">
        <v>0.17852100000000001</v>
      </c>
      <c r="H515">
        <v>1</v>
      </c>
      <c r="I515">
        <v>0</v>
      </c>
    </row>
    <row r="516" spans="1:9" x14ac:dyDescent="0.25">
      <c r="A516" t="s">
        <v>40</v>
      </c>
      <c r="B516">
        <v>1127.28</v>
      </c>
      <c r="C516">
        <v>1110.8599999999999</v>
      </c>
      <c r="D516">
        <v>1066.3699999999999</v>
      </c>
      <c r="E516">
        <v>221.86500000000001</v>
      </c>
      <c r="F516">
        <v>0</v>
      </c>
      <c r="G516">
        <v>0.15177299999999999</v>
      </c>
      <c r="H516">
        <v>1</v>
      </c>
      <c r="I516">
        <v>0</v>
      </c>
    </row>
    <row r="517" spans="1:9" x14ac:dyDescent="0.25">
      <c r="A517" t="s">
        <v>40</v>
      </c>
      <c r="B517">
        <v>1125.01</v>
      </c>
      <c r="C517">
        <v>1108.7</v>
      </c>
      <c r="D517">
        <v>1065.82</v>
      </c>
      <c r="E517">
        <v>221.81299999999999</v>
      </c>
      <c r="F517">
        <v>0</v>
      </c>
      <c r="G517">
        <v>6.8701399999999996E-2</v>
      </c>
      <c r="H517">
        <v>1</v>
      </c>
      <c r="I517">
        <v>0</v>
      </c>
    </row>
    <row r="518" spans="1:9" x14ac:dyDescent="0.25">
      <c r="A518" t="s">
        <v>40</v>
      </c>
      <c r="B518">
        <v>1120.6099999999999</v>
      </c>
      <c r="C518">
        <v>1103.57</v>
      </c>
      <c r="D518">
        <v>1064.32</v>
      </c>
      <c r="E518">
        <v>221.85499999999999</v>
      </c>
      <c r="F518">
        <v>0</v>
      </c>
      <c r="G518">
        <v>0.17852100000000001</v>
      </c>
      <c r="H518">
        <v>1</v>
      </c>
      <c r="I518">
        <v>0</v>
      </c>
    </row>
    <row r="519" spans="1:9" x14ac:dyDescent="0.25">
      <c r="A519" t="s">
        <v>40</v>
      </c>
      <c r="B519">
        <v>1132.29</v>
      </c>
      <c r="C519">
        <v>1115.5999999999999</v>
      </c>
      <c r="D519">
        <v>1067.3499999999999</v>
      </c>
      <c r="E519">
        <v>221.887</v>
      </c>
      <c r="F519">
        <v>0</v>
      </c>
      <c r="G519">
        <v>0.17852100000000001</v>
      </c>
      <c r="H519">
        <v>1</v>
      </c>
      <c r="I519">
        <v>0</v>
      </c>
    </row>
    <row r="520" spans="1:9" x14ac:dyDescent="0.25">
      <c r="A520" t="s">
        <v>40</v>
      </c>
      <c r="B520">
        <v>1128.76</v>
      </c>
      <c r="C520">
        <v>1112.33</v>
      </c>
      <c r="D520">
        <v>1066.45</v>
      </c>
      <c r="E520">
        <v>221.94200000000001</v>
      </c>
      <c r="F520">
        <v>0</v>
      </c>
      <c r="G520">
        <v>1.25571E-2</v>
      </c>
      <c r="H520">
        <v>1</v>
      </c>
      <c r="I520">
        <v>0</v>
      </c>
    </row>
    <row r="521" spans="1:9" x14ac:dyDescent="0.25">
      <c r="A521" t="s">
        <v>40</v>
      </c>
      <c r="B521">
        <v>1126.06</v>
      </c>
      <c r="C521">
        <v>1109.01</v>
      </c>
      <c r="D521">
        <v>1065.93</v>
      </c>
      <c r="E521">
        <v>221.71299999999999</v>
      </c>
      <c r="F521">
        <v>0</v>
      </c>
      <c r="G521">
        <v>8.3342899999999998E-2</v>
      </c>
      <c r="H521">
        <v>1</v>
      </c>
      <c r="I521">
        <v>0</v>
      </c>
    </row>
    <row r="522" spans="1:9" x14ac:dyDescent="0.25">
      <c r="A522" t="s">
        <v>40</v>
      </c>
      <c r="B522">
        <v>1131.3800000000001</v>
      </c>
      <c r="C522">
        <v>1114.99</v>
      </c>
      <c r="D522">
        <v>1066.83</v>
      </c>
      <c r="E522">
        <v>221.792</v>
      </c>
      <c r="F522">
        <v>0</v>
      </c>
      <c r="G522">
        <v>7.2361599999999998E-2</v>
      </c>
      <c r="H522">
        <v>1</v>
      </c>
      <c r="I522">
        <v>0</v>
      </c>
    </row>
    <row r="523" spans="1:9" x14ac:dyDescent="0.25">
      <c r="A523" t="s">
        <v>40</v>
      </c>
      <c r="B523">
        <v>1128.92</v>
      </c>
      <c r="C523">
        <v>1112.47</v>
      </c>
      <c r="D523">
        <v>1066.56</v>
      </c>
      <c r="E523">
        <v>221.91</v>
      </c>
      <c r="F523">
        <v>0</v>
      </c>
      <c r="G523">
        <v>4.7602499999999999E-2</v>
      </c>
      <c r="H523">
        <v>1</v>
      </c>
      <c r="I523">
        <v>0</v>
      </c>
    </row>
    <row r="524" spans="1:9" x14ac:dyDescent="0.25">
      <c r="A524" t="s">
        <v>40</v>
      </c>
      <c r="B524">
        <v>1122.43</v>
      </c>
      <c r="C524">
        <v>1105.28</v>
      </c>
      <c r="D524">
        <v>1064.8900000000001</v>
      </c>
      <c r="E524">
        <v>221.76400000000001</v>
      </c>
      <c r="F524">
        <v>0</v>
      </c>
      <c r="G524">
        <v>0.108865</v>
      </c>
      <c r="H524">
        <v>1</v>
      </c>
      <c r="I524">
        <v>0</v>
      </c>
    </row>
    <row r="525" spans="1:9" x14ac:dyDescent="0.25">
      <c r="A525" t="s">
        <v>40</v>
      </c>
      <c r="B525">
        <v>1132.55</v>
      </c>
      <c r="C525">
        <v>1116.3599999999999</v>
      </c>
      <c r="D525">
        <v>1067.26</v>
      </c>
      <c r="E525">
        <v>221.81299999999999</v>
      </c>
      <c r="F525">
        <v>0</v>
      </c>
      <c r="G525">
        <v>6.2036800000000003E-2</v>
      </c>
      <c r="H525">
        <v>1</v>
      </c>
      <c r="I525">
        <v>0</v>
      </c>
    </row>
    <row r="526" spans="1:9" x14ac:dyDescent="0.25">
      <c r="A526" t="s">
        <v>40</v>
      </c>
      <c r="B526">
        <v>1125.92</v>
      </c>
      <c r="C526">
        <v>1109.77</v>
      </c>
      <c r="D526">
        <v>1065.9100000000001</v>
      </c>
      <c r="E526">
        <v>221.73699999999999</v>
      </c>
      <c r="F526">
        <v>0</v>
      </c>
      <c r="G526">
        <v>0.142514</v>
      </c>
      <c r="H526">
        <v>1</v>
      </c>
      <c r="I526">
        <v>0</v>
      </c>
    </row>
    <row r="527" spans="1:9" x14ac:dyDescent="0.25">
      <c r="A527" t="s">
        <v>40</v>
      </c>
      <c r="B527">
        <v>1121.73</v>
      </c>
      <c r="C527">
        <v>1105.83</v>
      </c>
      <c r="D527">
        <v>1064.98</v>
      </c>
      <c r="E527">
        <v>221.81399999999999</v>
      </c>
      <c r="F527">
        <v>0</v>
      </c>
      <c r="G527">
        <v>4.5293600000000003E-2</v>
      </c>
      <c r="H527">
        <v>1</v>
      </c>
      <c r="I527">
        <v>0</v>
      </c>
    </row>
    <row r="528" spans="1:9" x14ac:dyDescent="0.25">
      <c r="A528" t="s">
        <v>40</v>
      </c>
      <c r="B528">
        <v>1129.67</v>
      </c>
      <c r="C528">
        <v>1113.8399999999999</v>
      </c>
      <c r="D528">
        <v>1067.18</v>
      </c>
      <c r="E528">
        <v>222.001</v>
      </c>
      <c r="F528">
        <v>0</v>
      </c>
      <c r="G528">
        <v>7.67071E-2</v>
      </c>
      <c r="H528">
        <v>1</v>
      </c>
      <c r="I528">
        <v>0</v>
      </c>
    </row>
    <row r="529" spans="1:9" x14ac:dyDescent="0.25">
      <c r="A529" t="s">
        <v>40</v>
      </c>
      <c r="B529">
        <v>1128.55</v>
      </c>
      <c r="C529">
        <v>1112.5899999999999</v>
      </c>
      <c r="D529">
        <v>1066.8</v>
      </c>
      <c r="E529">
        <v>221.77799999999999</v>
      </c>
      <c r="F529">
        <v>0</v>
      </c>
      <c r="G529">
        <v>0.17852100000000001</v>
      </c>
      <c r="H529">
        <v>1</v>
      </c>
      <c r="I529">
        <v>0</v>
      </c>
    </row>
    <row r="530" spans="1:9" x14ac:dyDescent="0.25">
      <c r="A530" t="s">
        <v>40</v>
      </c>
      <c r="B530">
        <v>1125.28</v>
      </c>
      <c r="C530">
        <v>1109.07</v>
      </c>
      <c r="D530">
        <v>1066.22</v>
      </c>
      <c r="E530">
        <v>221.95599999999999</v>
      </c>
      <c r="F530">
        <v>0</v>
      </c>
      <c r="G530">
        <v>1.6092400000000001E-3</v>
      </c>
      <c r="H530">
        <v>1</v>
      </c>
      <c r="I530">
        <v>0</v>
      </c>
    </row>
    <row r="531" spans="1:9" x14ac:dyDescent="0.25">
      <c r="A531" t="s">
        <v>40</v>
      </c>
      <c r="B531">
        <v>1121.3499999999999</v>
      </c>
      <c r="C531">
        <v>1105.33</v>
      </c>
      <c r="D531">
        <v>1064.68</v>
      </c>
      <c r="E531">
        <v>221.75399999999999</v>
      </c>
      <c r="F531">
        <v>0</v>
      </c>
      <c r="G531">
        <v>6.4105899999999993E-2</v>
      </c>
      <c r="H531">
        <v>1</v>
      </c>
      <c r="I531">
        <v>0</v>
      </c>
    </row>
    <row r="532" spans="1:9" x14ac:dyDescent="0.25">
      <c r="A532" t="s">
        <v>40</v>
      </c>
      <c r="B532">
        <v>1125.06</v>
      </c>
      <c r="C532">
        <v>1108.73</v>
      </c>
      <c r="D532">
        <v>1065.9000000000001</v>
      </c>
      <c r="E532">
        <v>221.916</v>
      </c>
      <c r="F532">
        <v>0</v>
      </c>
      <c r="G532">
        <v>9.0170100000000003E-2</v>
      </c>
      <c r="H532">
        <v>1</v>
      </c>
      <c r="I532">
        <v>0</v>
      </c>
    </row>
    <row r="533" spans="1:9" x14ac:dyDescent="0.25">
      <c r="A533" t="s">
        <v>40</v>
      </c>
      <c r="B533">
        <v>1125.18</v>
      </c>
      <c r="C533">
        <v>1109.3599999999999</v>
      </c>
      <c r="D533">
        <v>1066.24</v>
      </c>
      <c r="E533">
        <v>221.81800000000001</v>
      </c>
      <c r="F533">
        <v>0</v>
      </c>
      <c r="G533">
        <v>0.17852100000000001</v>
      </c>
      <c r="H533">
        <v>1</v>
      </c>
      <c r="I533">
        <v>0</v>
      </c>
    </row>
    <row r="534" spans="1:9" x14ac:dyDescent="0.25">
      <c r="A534" t="s">
        <v>40</v>
      </c>
      <c r="B534">
        <v>1116.99</v>
      </c>
      <c r="C534">
        <v>1100.8399999999999</v>
      </c>
      <c r="D534">
        <v>1063.93</v>
      </c>
      <c r="E534">
        <v>221.762</v>
      </c>
      <c r="F534">
        <v>0</v>
      </c>
      <c r="G534">
        <v>0.17852100000000001</v>
      </c>
      <c r="H534">
        <v>1</v>
      </c>
      <c r="I534">
        <v>0</v>
      </c>
    </row>
    <row r="535" spans="1:9" x14ac:dyDescent="0.25">
      <c r="A535" t="s">
        <v>40</v>
      </c>
      <c r="B535">
        <v>1122.92</v>
      </c>
      <c r="C535">
        <v>1106.68</v>
      </c>
      <c r="D535">
        <v>1065.57</v>
      </c>
      <c r="E535">
        <v>221.90100000000001</v>
      </c>
      <c r="F535">
        <v>0</v>
      </c>
      <c r="G535">
        <v>2.8535999999999999E-2</v>
      </c>
      <c r="H535">
        <v>1</v>
      </c>
      <c r="I535">
        <v>0</v>
      </c>
    </row>
    <row r="536" spans="1:9" x14ac:dyDescent="0.25">
      <c r="A536" t="s">
        <v>40</v>
      </c>
      <c r="B536">
        <v>1122.2</v>
      </c>
      <c r="C536">
        <v>1106.0899999999999</v>
      </c>
      <c r="D536">
        <v>1065.19</v>
      </c>
      <c r="E536">
        <v>221.83199999999999</v>
      </c>
      <c r="F536">
        <v>0</v>
      </c>
      <c r="G536">
        <v>0.17852100000000001</v>
      </c>
      <c r="H536">
        <v>1</v>
      </c>
      <c r="I536">
        <v>0</v>
      </c>
    </row>
    <row r="537" spans="1:9" x14ac:dyDescent="0.25">
      <c r="A537" t="s">
        <v>40</v>
      </c>
      <c r="B537">
        <v>1119.7</v>
      </c>
      <c r="C537">
        <v>1103.7</v>
      </c>
      <c r="D537">
        <v>1064.4000000000001</v>
      </c>
      <c r="E537">
        <v>221.78</v>
      </c>
      <c r="F537">
        <v>0</v>
      </c>
      <c r="G537">
        <v>3.2266500000000002E-3</v>
      </c>
      <c r="H537">
        <v>1</v>
      </c>
      <c r="I537">
        <v>0</v>
      </c>
    </row>
    <row r="538" spans="1:9" x14ac:dyDescent="0.25">
      <c r="A538" t="s">
        <v>40</v>
      </c>
      <c r="B538">
        <v>1126.0899999999999</v>
      </c>
      <c r="C538">
        <v>1110.2</v>
      </c>
      <c r="D538">
        <v>1066.47</v>
      </c>
      <c r="E538">
        <v>221.93299999999999</v>
      </c>
      <c r="F538">
        <v>0</v>
      </c>
      <c r="G538">
        <v>0.142732</v>
      </c>
      <c r="H538">
        <v>1</v>
      </c>
      <c r="I538">
        <v>0</v>
      </c>
    </row>
    <row r="539" spans="1:9" x14ac:dyDescent="0.25">
      <c r="A539" t="s">
        <v>40</v>
      </c>
      <c r="B539">
        <v>1124.1199999999999</v>
      </c>
      <c r="C539">
        <v>1108.3699999999999</v>
      </c>
      <c r="D539">
        <v>1065.8800000000001</v>
      </c>
      <c r="E539">
        <v>221.881</v>
      </c>
      <c r="F539">
        <v>0</v>
      </c>
      <c r="G539">
        <v>8.3991499999999993E-3</v>
      </c>
      <c r="H539">
        <v>1</v>
      </c>
      <c r="I539">
        <v>0</v>
      </c>
    </row>
    <row r="540" spans="1:9" x14ac:dyDescent="0.25">
      <c r="A540" t="s">
        <v>40</v>
      </c>
      <c r="B540">
        <v>1123.94</v>
      </c>
      <c r="C540">
        <v>1107.76</v>
      </c>
      <c r="D540">
        <v>1065.78</v>
      </c>
      <c r="E540">
        <v>221.798</v>
      </c>
      <c r="F540">
        <v>0</v>
      </c>
      <c r="G540">
        <v>5.8201599999999999E-2</v>
      </c>
      <c r="H540">
        <v>1</v>
      </c>
      <c r="I540">
        <v>0</v>
      </c>
    </row>
    <row r="541" spans="1:9" x14ac:dyDescent="0.25">
      <c r="A541" t="s">
        <v>40</v>
      </c>
      <c r="B541">
        <v>1128.21</v>
      </c>
      <c r="C541">
        <v>1112.3900000000001</v>
      </c>
      <c r="D541">
        <v>1066.6400000000001</v>
      </c>
      <c r="E541">
        <v>221.95400000000001</v>
      </c>
      <c r="F541">
        <v>0</v>
      </c>
      <c r="G541">
        <v>5.4727900000000003E-2</v>
      </c>
      <c r="H541">
        <v>1</v>
      </c>
      <c r="I541">
        <v>0</v>
      </c>
    </row>
    <row r="542" spans="1:9" x14ac:dyDescent="0.25">
      <c r="A542" t="s">
        <v>40</v>
      </c>
      <c r="B542">
        <v>1125.19</v>
      </c>
      <c r="C542">
        <v>1109.06</v>
      </c>
      <c r="D542">
        <v>1065.99</v>
      </c>
      <c r="E542">
        <v>221.77099999999999</v>
      </c>
      <c r="F542">
        <v>0</v>
      </c>
      <c r="G542">
        <v>6.7464600000000001E-3</v>
      </c>
      <c r="H542">
        <v>1</v>
      </c>
      <c r="I542">
        <v>0</v>
      </c>
    </row>
    <row r="543" spans="1:9" x14ac:dyDescent="0.25">
      <c r="A543" t="s">
        <v>40</v>
      </c>
      <c r="B543">
        <v>1122.97</v>
      </c>
      <c r="C543">
        <v>1107.2</v>
      </c>
      <c r="D543">
        <v>1065.4100000000001</v>
      </c>
      <c r="E543">
        <v>221.774</v>
      </c>
      <c r="F543">
        <v>0</v>
      </c>
      <c r="G543">
        <v>1.23313E-3</v>
      </c>
      <c r="H543">
        <v>1</v>
      </c>
      <c r="I543">
        <v>0</v>
      </c>
    </row>
    <row r="544" spans="1:9" x14ac:dyDescent="0.25">
      <c r="A544" t="s">
        <v>40</v>
      </c>
      <c r="B544">
        <v>1127.0999999999999</v>
      </c>
      <c r="C544">
        <v>1109.98</v>
      </c>
      <c r="D544">
        <v>1065.8900000000001</v>
      </c>
      <c r="E544">
        <v>221.72200000000001</v>
      </c>
      <c r="F544">
        <v>0</v>
      </c>
      <c r="G544">
        <v>9.9788299999999996E-2</v>
      </c>
      <c r="H544">
        <v>1</v>
      </c>
      <c r="I544">
        <v>0</v>
      </c>
    </row>
    <row r="545" spans="1:25" x14ac:dyDescent="0.25">
      <c r="A545" t="s">
        <v>40</v>
      </c>
      <c r="B545">
        <v>1127.75</v>
      </c>
      <c r="C545">
        <v>1111.08</v>
      </c>
      <c r="D545">
        <v>1066.3</v>
      </c>
      <c r="E545">
        <v>221.673</v>
      </c>
      <c r="F545">
        <v>0</v>
      </c>
      <c r="G545">
        <v>0.17852100000000001</v>
      </c>
      <c r="H545">
        <v>1</v>
      </c>
      <c r="I545">
        <v>0</v>
      </c>
    </row>
    <row r="546" spans="1:25" x14ac:dyDescent="0.25">
      <c r="A546" t="s">
        <v>40</v>
      </c>
      <c r="B546">
        <v>1121.8800000000001</v>
      </c>
      <c r="C546">
        <v>1105.42</v>
      </c>
      <c r="D546">
        <v>1065.0899999999999</v>
      </c>
      <c r="E546">
        <v>221.876</v>
      </c>
      <c r="F546">
        <v>0</v>
      </c>
      <c r="G546">
        <v>0.17852100000000001</v>
      </c>
      <c r="H546">
        <v>1</v>
      </c>
      <c r="I546">
        <v>0</v>
      </c>
    </row>
    <row r="547" spans="1:25" x14ac:dyDescent="0.25">
      <c r="A547" t="s">
        <v>40</v>
      </c>
      <c r="B547">
        <v>1125.5</v>
      </c>
      <c r="C547">
        <v>1109.47</v>
      </c>
      <c r="D547">
        <v>1066.07</v>
      </c>
      <c r="E547">
        <v>221.86</v>
      </c>
      <c r="F547">
        <v>0</v>
      </c>
      <c r="G547">
        <v>6.3554899999999998E-2</v>
      </c>
      <c r="H547">
        <v>1</v>
      </c>
      <c r="I547">
        <v>0</v>
      </c>
    </row>
    <row r="548" spans="1:25" x14ac:dyDescent="0.25">
      <c r="A548" t="s">
        <v>40</v>
      </c>
      <c r="B548">
        <v>1130.67</v>
      </c>
      <c r="C548">
        <v>1113.8800000000001</v>
      </c>
      <c r="D548">
        <v>1067.21</v>
      </c>
      <c r="E548">
        <v>221.91900000000001</v>
      </c>
      <c r="F548">
        <v>0</v>
      </c>
      <c r="G548">
        <v>0.17852100000000001</v>
      </c>
      <c r="H548">
        <v>1</v>
      </c>
      <c r="I548">
        <v>0</v>
      </c>
    </row>
    <row r="549" spans="1:25" x14ac:dyDescent="0.25">
      <c r="A549" t="s">
        <v>40</v>
      </c>
      <c r="B549">
        <v>1118.6400000000001</v>
      </c>
      <c r="C549">
        <v>1102.72</v>
      </c>
      <c r="D549">
        <v>1064.3699999999999</v>
      </c>
      <c r="E549">
        <v>221.869</v>
      </c>
      <c r="F549">
        <v>0</v>
      </c>
      <c r="G549">
        <v>0.14743800000000001</v>
      </c>
      <c r="H549">
        <v>1</v>
      </c>
      <c r="I549">
        <v>0</v>
      </c>
    </row>
    <row r="550" spans="1:25" x14ac:dyDescent="0.25">
      <c r="A550" t="s">
        <v>40</v>
      </c>
      <c r="B550">
        <v>1125.49</v>
      </c>
      <c r="C550">
        <v>1109.26</v>
      </c>
      <c r="D550">
        <v>1065.76</v>
      </c>
      <c r="E550">
        <v>221.66300000000001</v>
      </c>
      <c r="F550">
        <v>0</v>
      </c>
      <c r="G550">
        <v>4.4825299999999998E-2</v>
      </c>
      <c r="H550">
        <v>1</v>
      </c>
      <c r="I550">
        <v>0</v>
      </c>
    </row>
    <row r="551" spans="1:25" x14ac:dyDescent="0.25">
      <c r="A551" t="s">
        <v>40</v>
      </c>
      <c r="B551">
        <v>1133.56</v>
      </c>
      <c r="C551">
        <v>1112.68</v>
      </c>
      <c r="D551">
        <v>1066.6300000000001</v>
      </c>
      <c r="E551">
        <v>221.887</v>
      </c>
      <c r="F551">
        <v>0</v>
      </c>
      <c r="G551">
        <v>2.9203900000000001E-2</v>
      </c>
      <c r="H551">
        <v>1</v>
      </c>
      <c r="I551">
        <v>0</v>
      </c>
    </row>
    <row r="552" spans="1:25" x14ac:dyDescent="0.25">
      <c r="A552" t="s">
        <v>40</v>
      </c>
      <c r="B552">
        <v>1128.46</v>
      </c>
      <c r="C552">
        <v>1112.32</v>
      </c>
      <c r="D552">
        <v>1066.55</v>
      </c>
      <c r="E552">
        <v>221.92</v>
      </c>
      <c r="F552">
        <v>0</v>
      </c>
      <c r="G552">
        <v>8.5059999999999997E-3</v>
      </c>
      <c r="H552">
        <v>1</v>
      </c>
      <c r="I552">
        <v>0</v>
      </c>
    </row>
    <row r="553" spans="1:25" x14ac:dyDescent="0.25">
      <c r="A553" t="s">
        <v>40</v>
      </c>
      <c r="B553">
        <v>1125.51</v>
      </c>
      <c r="C553">
        <v>1109.1500000000001</v>
      </c>
      <c r="D553">
        <v>1065.71</v>
      </c>
      <c r="E553">
        <v>221.73599999999999</v>
      </c>
      <c r="F553">
        <v>0</v>
      </c>
      <c r="G553">
        <v>4.7573999999999998E-2</v>
      </c>
      <c r="H553">
        <v>1</v>
      </c>
      <c r="I553">
        <v>0</v>
      </c>
    </row>
    <row r="554" spans="1:25" x14ac:dyDescent="0.25">
      <c r="A554" t="s">
        <v>40</v>
      </c>
      <c r="B554">
        <v>1123.01</v>
      </c>
      <c r="C554">
        <v>1107.27</v>
      </c>
      <c r="D554">
        <v>1065.8</v>
      </c>
      <c r="E554">
        <v>221.98500000000001</v>
      </c>
      <c r="F554">
        <v>0</v>
      </c>
      <c r="G554">
        <v>8.5409100000000002E-2</v>
      </c>
      <c r="H554">
        <v>1</v>
      </c>
      <c r="I554">
        <v>0</v>
      </c>
    </row>
    <row r="555" spans="1:25" x14ac:dyDescent="0.25">
      <c r="A555" t="s">
        <v>40</v>
      </c>
      <c r="B555">
        <v>1120.53</v>
      </c>
      <c r="C555">
        <v>1104.45</v>
      </c>
      <c r="D555">
        <v>1064.99</v>
      </c>
      <c r="E555">
        <v>221.96199999999999</v>
      </c>
      <c r="F555">
        <v>0</v>
      </c>
      <c r="G555">
        <v>4.0363099999999999E-2</v>
      </c>
      <c r="H555">
        <v>1</v>
      </c>
      <c r="I555">
        <v>0</v>
      </c>
    </row>
    <row r="556" spans="1:25" x14ac:dyDescent="0.25">
      <c r="A556" t="s">
        <v>40</v>
      </c>
      <c r="B556">
        <v>1122.69</v>
      </c>
      <c r="C556">
        <v>1106.6300000000001</v>
      </c>
      <c r="D556">
        <v>1065.54</v>
      </c>
      <c r="E556">
        <v>221.86</v>
      </c>
      <c r="F556">
        <v>0</v>
      </c>
      <c r="G556">
        <v>7.8534899999999994E-3</v>
      </c>
      <c r="H556">
        <v>1</v>
      </c>
      <c r="I556">
        <v>0</v>
      </c>
    </row>
    <row r="557" spans="1:25" x14ac:dyDescent="0.25">
      <c r="A557" t="s">
        <v>40</v>
      </c>
      <c r="B557">
        <v>1116.8499999999999</v>
      </c>
      <c r="C557">
        <v>1100.72</v>
      </c>
      <c r="D557">
        <v>1064.05</v>
      </c>
      <c r="E557">
        <v>221.804</v>
      </c>
      <c r="F557">
        <v>0</v>
      </c>
      <c r="G557">
        <v>3.5269199999999998E-3</v>
      </c>
      <c r="H557">
        <v>1</v>
      </c>
      <c r="I557">
        <v>0</v>
      </c>
    </row>
    <row r="558" spans="1:25" x14ac:dyDescent="0.25">
      <c r="A558" t="s">
        <v>40</v>
      </c>
      <c r="B558">
        <v>1122.71</v>
      </c>
      <c r="C558">
        <v>1106.93</v>
      </c>
      <c r="D558">
        <v>1065.24</v>
      </c>
      <c r="E558">
        <v>221.80099999999999</v>
      </c>
      <c r="F558">
        <v>0</v>
      </c>
      <c r="G558">
        <v>0.17852100000000001</v>
      </c>
      <c r="H558">
        <v>1</v>
      </c>
      <c r="I558">
        <v>0</v>
      </c>
    </row>
    <row r="559" spans="1:25" x14ac:dyDescent="0.25">
      <c r="A559" t="s">
        <v>40</v>
      </c>
      <c r="B559">
        <v>1124.23</v>
      </c>
      <c r="C559">
        <v>1108.44</v>
      </c>
      <c r="D559">
        <v>1066.1400000000001</v>
      </c>
      <c r="E559">
        <v>221.96899999999999</v>
      </c>
      <c r="F559">
        <v>0</v>
      </c>
      <c r="G559">
        <v>2.6423800000000001E-2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40</v>
      </c>
      <c r="B560">
        <v>1128.69</v>
      </c>
      <c r="C560">
        <v>1111.8399999999999</v>
      </c>
      <c r="D560">
        <v>1066.49</v>
      </c>
      <c r="E560">
        <v>221.78100000000001</v>
      </c>
      <c r="F560">
        <v>0</v>
      </c>
      <c r="G560">
        <v>7.5621400000000005E-2</v>
      </c>
      <c r="H560">
        <v>1</v>
      </c>
      <c r="I560">
        <v>0</v>
      </c>
      <c r="R560">
        <f>AVERAGE(B511:B560)</f>
        <v>1125.2360000000001</v>
      </c>
      <c r="S560">
        <f>AVERAGE(C511:C560)</f>
        <v>1108.9000000000001</v>
      </c>
      <c r="U560">
        <f>_xlfn.VAR.P(B511:B560)</f>
        <v>15.93702400000004</v>
      </c>
      <c r="V560">
        <f>_xlfn.VAR.P(C511:C560)</f>
        <v>14.318619999999964</v>
      </c>
      <c r="X560">
        <f>1.96*SQRT(U560)/50</f>
        <v>0.15649111335587099</v>
      </c>
      <c r="Y560">
        <f>1.96*SQRT(V560)/50</f>
        <v>0.14833261353053798</v>
      </c>
    </row>
    <row r="561" spans="1:9" x14ac:dyDescent="0.25">
      <c r="A561" t="s">
        <v>40</v>
      </c>
      <c r="B561">
        <v>56377.238100000002</v>
      </c>
      <c r="C561" t="s">
        <v>36</v>
      </c>
    </row>
    <row r="562" spans="1:9" x14ac:dyDescent="0.25">
      <c r="A562" t="s">
        <v>89</v>
      </c>
      <c r="B562">
        <v>3019.13</v>
      </c>
      <c r="C562">
        <v>2996.75</v>
      </c>
      <c r="D562">
        <v>2936.96</v>
      </c>
      <c r="E562">
        <v>2074.08</v>
      </c>
      <c r="F562">
        <v>0</v>
      </c>
      <c r="G562">
        <v>5.3916899999999997E-2</v>
      </c>
      <c r="H562">
        <v>0.93183000000000005</v>
      </c>
      <c r="I562">
        <v>0</v>
      </c>
    </row>
    <row r="563" spans="1:9" x14ac:dyDescent="0.25">
      <c r="A563" t="s">
        <v>89</v>
      </c>
      <c r="B563">
        <v>3018.11</v>
      </c>
      <c r="C563">
        <v>2995.84</v>
      </c>
      <c r="D563">
        <v>2937.07</v>
      </c>
      <c r="E563">
        <v>2074.2399999999998</v>
      </c>
      <c r="F563">
        <v>0</v>
      </c>
      <c r="G563">
        <v>6.5038799999999994E-2</v>
      </c>
      <c r="H563">
        <v>0.93183199999999999</v>
      </c>
      <c r="I563">
        <v>0</v>
      </c>
    </row>
    <row r="564" spans="1:9" x14ac:dyDescent="0.25">
      <c r="A564" t="s">
        <v>89</v>
      </c>
      <c r="B564">
        <v>3019.45</v>
      </c>
      <c r="C564">
        <v>2997.72</v>
      </c>
      <c r="D564">
        <v>2937.77</v>
      </c>
      <c r="E564">
        <v>2074.21</v>
      </c>
      <c r="F564">
        <v>0</v>
      </c>
      <c r="G564">
        <v>5.4916600000000003E-2</v>
      </c>
      <c r="H564">
        <v>0.93158200000000002</v>
      </c>
      <c r="I564">
        <v>0</v>
      </c>
    </row>
    <row r="565" spans="1:9" x14ac:dyDescent="0.25">
      <c r="A565" t="s">
        <v>89</v>
      </c>
      <c r="B565">
        <v>3016.62</v>
      </c>
      <c r="C565">
        <v>2994.66</v>
      </c>
      <c r="D565">
        <v>2936.95</v>
      </c>
      <c r="E565">
        <v>2074.25</v>
      </c>
      <c r="F565">
        <v>0</v>
      </c>
      <c r="G565">
        <v>8.3255700000000002E-2</v>
      </c>
      <c r="H565">
        <v>0.93182299999999996</v>
      </c>
      <c r="I565">
        <v>0</v>
      </c>
    </row>
    <row r="566" spans="1:9" x14ac:dyDescent="0.25">
      <c r="A566" t="s">
        <v>89</v>
      </c>
      <c r="B566">
        <v>3033.73</v>
      </c>
      <c r="C566">
        <v>3004.72</v>
      </c>
      <c r="D566">
        <v>2936.38</v>
      </c>
      <c r="E566">
        <v>2074.14</v>
      </c>
      <c r="F566">
        <v>0</v>
      </c>
      <c r="G566">
        <v>5.7437299999999997E-2</v>
      </c>
      <c r="H566">
        <v>0.93181499999999995</v>
      </c>
      <c r="I566">
        <v>0</v>
      </c>
    </row>
    <row r="567" spans="1:9" x14ac:dyDescent="0.25">
      <c r="A567" t="s">
        <v>89</v>
      </c>
      <c r="B567">
        <v>3020.36</v>
      </c>
      <c r="C567">
        <v>2998.85</v>
      </c>
      <c r="D567">
        <v>2937.67</v>
      </c>
      <c r="E567">
        <v>2074.23</v>
      </c>
      <c r="F567">
        <v>0</v>
      </c>
      <c r="G567">
        <v>6.8016499999999994E-2</v>
      </c>
      <c r="H567">
        <v>0.931392</v>
      </c>
      <c r="I567">
        <v>0</v>
      </c>
    </row>
    <row r="568" spans="1:9" x14ac:dyDescent="0.25">
      <c r="A568" t="s">
        <v>89</v>
      </c>
      <c r="B568">
        <v>3017.99</v>
      </c>
      <c r="C568">
        <v>2996.28</v>
      </c>
      <c r="D568">
        <v>2937.08</v>
      </c>
      <c r="E568">
        <v>2074.3200000000002</v>
      </c>
      <c r="F568">
        <v>0</v>
      </c>
      <c r="G568">
        <v>5.5390300000000003E-2</v>
      </c>
      <c r="H568">
        <v>0.93128999999999995</v>
      </c>
      <c r="I568">
        <v>0</v>
      </c>
    </row>
    <row r="569" spans="1:9" x14ac:dyDescent="0.25">
      <c r="A569" t="s">
        <v>89</v>
      </c>
      <c r="B569">
        <v>3019.27</v>
      </c>
      <c r="C569">
        <v>2997.45</v>
      </c>
      <c r="D569">
        <v>2937.44</v>
      </c>
      <c r="E569">
        <v>2074.1799999999998</v>
      </c>
      <c r="F569">
        <v>0</v>
      </c>
      <c r="G569">
        <v>6.4910300000000004E-2</v>
      </c>
      <c r="H569">
        <v>0.93182200000000004</v>
      </c>
      <c r="I569">
        <v>0</v>
      </c>
    </row>
    <row r="570" spans="1:9" x14ac:dyDescent="0.25">
      <c r="A570" t="s">
        <v>89</v>
      </c>
      <c r="B570">
        <v>3018.26</v>
      </c>
      <c r="C570">
        <v>2996.39</v>
      </c>
      <c r="D570">
        <v>2937.01</v>
      </c>
      <c r="E570">
        <v>2074.12</v>
      </c>
      <c r="F570">
        <v>0</v>
      </c>
      <c r="G570">
        <v>5.39614E-2</v>
      </c>
      <c r="H570">
        <v>0.93149499999999996</v>
      </c>
      <c r="I570">
        <v>0</v>
      </c>
    </row>
    <row r="571" spans="1:9" x14ac:dyDescent="0.25">
      <c r="A571" t="s">
        <v>89</v>
      </c>
      <c r="B571">
        <v>3016.65</v>
      </c>
      <c r="C571">
        <v>2994.71</v>
      </c>
      <c r="D571">
        <v>2935</v>
      </c>
      <c r="E571">
        <v>2074.2600000000002</v>
      </c>
      <c r="F571">
        <v>0</v>
      </c>
      <c r="G571">
        <v>8.3263699999999996E-2</v>
      </c>
      <c r="H571">
        <v>0.93113999999999997</v>
      </c>
      <c r="I571">
        <v>0</v>
      </c>
    </row>
    <row r="572" spans="1:9" x14ac:dyDescent="0.25">
      <c r="A572" t="s">
        <v>89</v>
      </c>
      <c r="B572">
        <v>3018.79</v>
      </c>
      <c r="C572">
        <v>2996.56</v>
      </c>
      <c r="D572">
        <v>2935.76</v>
      </c>
      <c r="E572">
        <v>2074.3000000000002</v>
      </c>
      <c r="F572">
        <v>0</v>
      </c>
      <c r="G572">
        <v>5.4078000000000001E-2</v>
      </c>
      <c r="H572">
        <v>0.93170900000000001</v>
      </c>
      <c r="I572">
        <v>0</v>
      </c>
    </row>
    <row r="573" spans="1:9" x14ac:dyDescent="0.25">
      <c r="A573" t="s">
        <v>89</v>
      </c>
      <c r="B573">
        <v>3011.11</v>
      </c>
      <c r="C573">
        <v>2989.06</v>
      </c>
      <c r="D573">
        <v>2935.09</v>
      </c>
      <c r="E573">
        <v>2074.2399999999998</v>
      </c>
      <c r="F573">
        <v>0</v>
      </c>
      <c r="G573">
        <v>5.4372200000000002E-2</v>
      </c>
      <c r="H573">
        <v>0.93180300000000005</v>
      </c>
      <c r="I573">
        <v>0</v>
      </c>
    </row>
    <row r="574" spans="1:9" x14ac:dyDescent="0.25">
      <c r="A574" t="s">
        <v>89</v>
      </c>
      <c r="B574">
        <v>3015.85</v>
      </c>
      <c r="C574">
        <v>2994.13</v>
      </c>
      <c r="D574">
        <v>2935.22</v>
      </c>
      <c r="E574">
        <v>2074.14</v>
      </c>
      <c r="F574">
        <v>0</v>
      </c>
      <c r="G574">
        <v>6.0276499999999997E-2</v>
      </c>
      <c r="H574">
        <v>0.93992500000000001</v>
      </c>
      <c r="I574">
        <v>0</v>
      </c>
    </row>
    <row r="575" spans="1:9" x14ac:dyDescent="0.25">
      <c r="A575" t="s">
        <v>89</v>
      </c>
      <c r="B575">
        <v>3017.65</v>
      </c>
      <c r="C575">
        <v>2996.1</v>
      </c>
      <c r="D575">
        <v>2935.42</v>
      </c>
      <c r="E575">
        <v>2074.23</v>
      </c>
      <c r="F575">
        <v>0</v>
      </c>
      <c r="G575">
        <v>5.67883E-2</v>
      </c>
      <c r="H575">
        <v>0.93159899999999995</v>
      </c>
      <c r="I575">
        <v>0</v>
      </c>
    </row>
    <row r="576" spans="1:9" x14ac:dyDescent="0.25">
      <c r="A576" t="s">
        <v>89</v>
      </c>
      <c r="B576">
        <v>3017.28</v>
      </c>
      <c r="C576">
        <v>2994.99</v>
      </c>
      <c r="D576">
        <v>2936.27</v>
      </c>
      <c r="E576">
        <v>2074.1799999999998</v>
      </c>
      <c r="F576">
        <v>0</v>
      </c>
      <c r="G576">
        <v>6.1386400000000001E-2</v>
      </c>
      <c r="H576">
        <v>0.931751</v>
      </c>
      <c r="I576">
        <v>0</v>
      </c>
    </row>
    <row r="577" spans="1:9" x14ac:dyDescent="0.25">
      <c r="A577" t="s">
        <v>89</v>
      </c>
      <c r="B577">
        <v>3017.47</v>
      </c>
      <c r="C577">
        <v>2995.2</v>
      </c>
      <c r="D577">
        <v>2936.49</v>
      </c>
      <c r="E577">
        <v>2074.2399999999998</v>
      </c>
      <c r="F577">
        <v>0</v>
      </c>
      <c r="G577">
        <v>5.6703499999999997E-2</v>
      </c>
      <c r="H577">
        <v>0.931836</v>
      </c>
      <c r="I577">
        <v>0</v>
      </c>
    </row>
    <row r="578" spans="1:9" x14ac:dyDescent="0.25">
      <c r="A578" t="s">
        <v>89</v>
      </c>
      <c r="B578">
        <v>3017.53</v>
      </c>
      <c r="C578">
        <v>2995.08</v>
      </c>
      <c r="D578">
        <v>2936.16</v>
      </c>
      <c r="E578">
        <v>2074.1999999999998</v>
      </c>
      <c r="F578">
        <v>0</v>
      </c>
      <c r="G578">
        <v>5.3939399999999998E-2</v>
      </c>
      <c r="H578">
        <v>0.94336799999999998</v>
      </c>
      <c r="I578">
        <v>0</v>
      </c>
    </row>
    <row r="579" spans="1:9" x14ac:dyDescent="0.25">
      <c r="A579" t="s">
        <v>89</v>
      </c>
      <c r="B579">
        <v>3019.51</v>
      </c>
      <c r="C579">
        <v>2996.78</v>
      </c>
      <c r="D579">
        <v>2936.92</v>
      </c>
      <c r="E579">
        <v>2074.06</v>
      </c>
      <c r="F579">
        <v>0</v>
      </c>
      <c r="G579">
        <v>8.0716899999999994E-2</v>
      </c>
      <c r="H579">
        <v>0.93181999999999998</v>
      </c>
      <c r="I579">
        <v>0</v>
      </c>
    </row>
    <row r="580" spans="1:9" x14ac:dyDescent="0.25">
      <c r="A580" t="s">
        <v>89</v>
      </c>
      <c r="B580">
        <v>3018.36</v>
      </c>
      <c r="C580">
        <v>2995.76</v>
      </c>
      <c r="D580">
        <v>2937.34</v>
      </c>
      <c r="E580">
        <v>2074.33</v>
      </c>
      <c r="F580">
        <v>0</v>
      </c>
      <c r="G580">
        <v>6.8429299999999998E-2</v>
      </c>
      <c r="H580">
        <v>0.93183400000000005</v>
      </c>
      <c r="I580">
        <v>0</v>
      </c>
    </row>
    <row r="581" spans="1:9" x14ac:dyDescent="0.25">
      <c r="A581" t="s">
        <v>89</v>
      </c>
      <c r="B581">
        <v>3013.82</v>
      </c>
      <c r="C581">
        <v>2992.39</v>
      </c>
      <c r="D581">
        <v>2935.12</v>
      </c>
      <c r="E581">
        <v>2074.0500000000002</v>
      </c>
      <c r="F581">
        <v>0</v>
      </c>
      <c r="G581">
        <v>5.3909699999999998E-2</v>
      </c>
      <c r="H581">
        <v>0.933257</v>
      </c>
      <c r="I581">
        <v>0</v>
      </c>
    </row>
    <row r="582" spans="1:9" x14ac:dyDescent="0.25">
      <c r="A582" t="s">
        <v>89</v>
      </c>
      <c r="B582">
        <v>3002.7</v>
      </c>
      <c r="C582">
        <v>2980.06</v>
      </c>
      <c r="D582">
        <v>2932.93</v>
      </c>
      <c r="E582">
        <v>2074.1799999999998</v>
      </c>
      <c r="F582">
        <v>0</v>
      </c>
      <c r="G582">
        <v>6.4890600000000007E-2</v>
      </c>
      <c r="H582">
        <v>0.93169900000000005</v>
      </c>
      <c r="I582">
        <v>0</v>
      </c>
    </row>
    <row r="583" spans="1:9" x14ac:dyDescent="0.25">
      <c r="A583" t="s">
        <v>89</v>
      </c>
      <c r="B583">
        <v>2991.2</v>
      </c>
      <c r="C583">
        <v>2969.25</v>
      </c>
      <c r="D583">
        <v>2929.69</v>
      </c>
      <c r="E583">
        <v>2074.14</v>
      </c>
      <c r="F583">
        <v>0</v>
      </c>
      <c r="G583">
        <v>5.5275100000000001E-2</v>
      </c>
      <c r="H583">
        <v>0.93178099999999997</v>
      </c>
      <c r="I583">
        <v>0</v>
      </c>
    </row>
    <row r="584" spans="1:9" x14ac:dyDescent="0.25">
      <c r="A584" t="s">
        <v>89</v>
      </c>
      <c r="B584">
        <v>2991.56</v>
      </c>
      <c r="C584">
        <v>2969.1</v>
      </c>
      <c r="D584">
        <v>2929.49</v>
      </c>
      <c r="E584">
        <v>2074.23</v>
      </c>
      <c r="F584">
        <v>0</v>
      </c>
      <c r="G584">
        <v>5.84526E-2</v>
      </c>
      <c r="H584">
        <v>0.93140199999999995</v>
      </c>
      <c r="I584">
        <v>0</v>
      </c>
    </row>
    <row r="585" spans="1:9" x14ac:dyDescent="0.25">
      <c r="A585" t="s">
        <v>89</v>
      </c>
      <c r="B585">
        <v>2995.53</v>
      </c>
      <c r="C585">
        <v>2973.14</v>
      </c>
      <c r="D585">
        <v>2930.14</v>
      </c>
      <c r="E585">
        <v>2074.0500000000002</v>
      </c>
      <c r="F585">
        <v>0</v>
      </c>
      <c r="G585">
        <v>6.0321600000000003E-2</v>
      </c>
      <c r="H585">
        <v>0.93022899999999997</v>
      </c>
      <c r="I585">
        <v>0</v>
      </c>
    </row>
    <row r="586" spans="1:9" x14ac:dyDescent="0.25">
      <c r="A586" t="s">
        <v>89</v>
      </c>
      <c r="B586">
        <v>2996.31</v>
      </c>
      <c r="C586">
        <v>2973.67</v>
      </c>
      <c r="D586">
        <v>2930.5</v>
      </c>
      <c r="E586">
        <v>2074.27</v>
      </c>
      <c r="F586">
        <v>0</v>
      </c>
      <c r="G586">
        <v>6.0096900000000002E-2</v>
      </c>
      <c r="H586">
        <v>0.931836</v>
      </c>
      <c r="I586">
        <v>0</v>
      </c>
    </row>
    <row r="587" spans="1:9" x14ac:dyDescent="0.25">
      <c r="A587" t="s">
        <v>89</v>
      </c>
      <c r="B587">
        <v>2991.08</v>
      </c>
      <c r="C587">
        <v>2968.55</v>
      </c>
      <c r="D587">
        <v>2929.55</v>
      </c>
      <c r="E587">
        <v>2074.23</v>
      </c>
      <c r="F587">
        <v>0</v>
      </c>
      <c r="G587">
        <v>5.4632500000000001E-2</v>
      </c>
      <c r="H587">
        <v>0.95721400000000001</v>
      </c>
      <c r="I587">
        <v>0</v>
      </c>
    </row>
    <row r="588" spans="1:9" x14ac:dyDescent="0.25">
      <c r="A588" t="s">
        <v>89</v>
      </c>
      <c r="B588">
        <v>3007.11</v>
      </c>
      <c r="C588">
        <v>2984.82</v>
      </c>
      <c r="D588">
        <v>2932.51</v>
      </c>
      <c r="E588">
        <v>2074.3000000000002</v>
      </c>
      <c r="F588">
        <v>0</v>
      </c>
      <c r="G588">
        <v>5.4317200000000003E-2</v>
      </c>
      <c r="H588">
        <v>0.93182200000000004</v>
      </c>
      <c r="I588">
        <v>0</v>
      </c>
    </row>
    <row r="589" spans="1:9" x14ac:dyDescent="0.25">
      <c r="A589" t="s">
        <v>89</v>
      </c>
      <c r="B589">
        <v>3004.12</v>
      </c>
      <c r="C589">
        <v>2981.95</v>
      </c>
      <c r="D589">
        <v>2931.57</v>
      </c>
      <c r="E589">
        <v>2074.31</v>
      </c>
      <c r="F589">
        <v>0</v>
      </c>
      <c r="G589">
        <v>8.3264699999999997E-2</v>
      </c>
      <c r="H589">
        <v>0.931674</v>
      </c>
      <c r="I589">
        <v>0</v>
      </c>
    </row>
    <row r="590" spans="1:9" x14ac:dyDescent="0.25">
      <c r="A590" t="s">
        <v>89</v>
      </c>
      <c r="B590">
        <v>2991.1</v>
      </c>
      <c r="C590">
        <v>2968.84</v>
      </c>
      <c r="D590">
        <v>2929.37</v>
      </c>
      <c r="E590">
        <v>2074.21</v>
      </c>
      <c r="F590">
        <v>0</v>
      </c>
      <c r="G590">
        <v>6.9884299999999996E-2</v>
      </c>
      <c r="H590">
        <v>0.93174400000000002</v>
      </c>
      <c r="I590">
        <v>0</v>
      </c>
    </row>
    <row r="591" spans="1:9" x14ac:dyDescent="0.25">
      <c r="A591" t="s">
        <v>89</v>
      </c>
      <c r="B591">
        <v>2990.39</v>
      </c>
      <c r="C591">
        <v>2968.01</v>
      </c>
      <c r="D591">
        <v>2929.28</v>
      </c>
      <c r="E591">
        <v>2074.31</v>
      </c>
      <c r="F591">
        <v>0</v>
      </c>
      <c r="G591">
        <v>8.3256200000000002E-2</v>
      </c>
      <c r="H591">
        <v>0.93181400000000003</v>
      </c>
      <c r="I591">
        <v>0</v>
      </c>
    </row>
    <row r="592" spans="1:9" x14ac:dyDescent="0.25">
      <c r="A592" t="s">
        <v>89</v>
      </c>
      <c r="B592">
        <v>2992.56</v>
      </c>
      <c r="C592">
        <v>2970.12</v>
      </c>
      <c r="D592">
        <v>2929.58</v>
      </c>
      <c r="E592">
        <v>2074.14</v>
      </c>
      <c r="F592">
        <v>0</v>
      </c>
      <c r="G592">
        <v>6.2447500000000003E-2</v>
      </c>
      <c r="H592">
        <v>0.931782</v>
      </c>
      <c r="I592">
        <v>0</v>
      </c>
    </row>
    <row r="593" spans="1:9" x14ac:dyDescent="0.25">
      <c r="A593" t="s">
        <v>89</v>
      </c>
      <c r="B593">
        <v>2990.32</v>
      </c>
      <c r="C593">
        <v>2967.9</v>
      </c>
      <c r="D593">
        <v>2929.31</v>
      </c>
      <c r="E593">
        <v>2074.1999999999998</v>
      </c>
      <c r="F593">
        <v>0</v>
      </c>
      <c r="G593">
        <v>6.01644E-2</v>
      </c>
      <c r="H593">
        <v>0.94594299999999998</v>
      </c>
      <c r="I593">
        <v>0</v>
      </c>
    </row>
    <row r="594" spans="1:9" x14ac:dyDescent="0.25">
      <c r="A594" t="s">
        <v>89</v>
      </c>
      <c r="B594">
        <v>2992.03</v>
      </c>
      <c r="C594">
        <v>2969.33</v>
      </c>
      <c r="D594">
        <v>2929.23</v>
      </c>
      <c r="E594">
        <v>2074.12</v>
      </c>
      <c r="F594">
        <v>0</v>
      </c>
      <c r="G594">
        <v>8.3268200000000001E-2</v>
      </c>
      <c r="H594">
        <v>0.94360200000000005</v>
      </c>
      <c r="I594">
        <v>0</v>
      </c>
    </row>
    <row r="595" spans="1:9" x14ac:dyDescent="0.25">
      <c r="A595" t="s">
        <v>89</v>
      </c>
      <c r="B595">
        <v>2989.89</v>
      </c>
      <c r="C595">
        <v>2967.92</v>
      </c>
      <c r="D595">
        <v>2929.27</v>
      </c>
      <c r="E595">
        <v>2074.12</v>
      </c>
      <c r="F595">
        <v>0</v>
      </c>
      <c r="G595">
        <v>5.8836800000000002E-2</v>
      </c>
      <c r="H595">
        <v>0.93176800000000004</v>
      </c>
      <c r="I595">
        <v>0</v>
      </c>
    </row>
    <row r="596" spans="1:9" x14ac:dyDescent="0.25">
      <c r="A596" t="s">
        <v>89</v>
      </c>
      <c r="B596">
        <v>2990.71</v>
      </c>
      <c r="C596">
        <v>2968.51</v>
      </c>
      <c r="D596">
        <v>2929.32</v>
      </c>
      <c r="E596">
        <v>2074.0700000000002</v>
      </c>
      <c r="F596">
        <v>0</v>
      </c>
      <c r="G596">
        <v>8.3257100000000001E-2</v>
      </c>
      <c r="H596">
        <v>0.931836</v>
      </c>
      <c r="I596">
        <v>0</v>
      </c>
    </row>
    <row r="597" spans="1:9" x14ac:dyDescent="0.25">
      <c r="A597" t="s">
        <v>89</v>
      </c>
      <c r="B597">
        <v>2990.55</v>
      </c>
      <c r="C597">
        <v>2968.5</v>
      </c>
      <c r="D597">
        <v>2929.38</v>
      </c>
      <c r="E597">
        <v>2074.11</v>
      </c>
      <c r="F597">
        <v>0</v>
      </c>
      <c r="G597">
        <v>7.3329800000000001E-2</v>
      </c>
      <c r="H597">
        <v>0.93179400000000001</v>
      </c>
      <c r="I597">
        <v>0</v>
      </c>
    </row>
    <row r="598" spans="1:9" x14ac:dyDescent="0.25">
      <c r="A598" t="s">
        <v>89</v>
      </c>
      <c r="B598">
        <v>2991.08</v>
      </c>
      <c r="C598">
        <v>2968.6</v>
      </c>
      <c r="D598">
        <v>2929.36</v>
      </c>
      <c r="E598">
        <v>2074.17</v>
      </c>
      <c r="F598">
        <v>0</v>
      </c>
      <c r="G598">
        <v>6.8557499999999993E-2</v>
      </c>
      <c r="H598">
        <v>0.93869100000000005</v>
      </c>
      <c r="I598">
        <v>0</v>
      </c>
    </row>
    <row r="599" spans="1:9" x14ac:dyDescent="0.25">
      <c r="A599" t="s">
        <v>89</v>
      </c>
      <c r="B599">
        <v>2991.02</v>
      </c>
      <c r="C599">
        <v>2968.89</v>
      </c>
      <c r="D599">
        <v>2929.17</v>
      </c>
      <c r="E599">
        <v>2074.08</v>
      </c>
      <c r="F599">
        <v>0</v>
      </c>
      <c r="G599">
        <v>8.3257300000000006E-2</v>
      </c>
      <c r="H599">
        <v>0.94021500000000002</v>
      </c>
      <c r="I599">
        <v>0</v>
      </c>
    </row>
    <row r="600" spans="1:9" x14ac:dyDescent="0.25">
      <c r="A600" t="s">
        <v>89</v>
      </c>
      <c r="B600">
        <v>2993.25</v>
      </c>
      <c r="C600">
        <v>2971.22</v>
      </c>
      <c r="D600">
        <v>2930.14</v>
      </c>
      <c r="E600">
        <v>2074.1799999999998</v>
      </c>
      <c r="F600">
        <v>0</v>
      </c>
      <c r="G600">
        <v>5.81792E-2</v>
      </c>
      <c r="H600">
        <v>0.93183400000000005</v>
      </c>
      <c r="I600">
        <v>0</v>
      </c>
    </row>
    <row r="601" spans="1:9" x14ac:dyDescent="0.25">
      <c r="A601" t="s">
        <v>89</v>
      </c>
      <c r="B601">
        <v>2990.91</v>
      </c>
      <c r="C601">
        <v>2968.86</v>
      </c>
      <c r="D601">
        <v>2929.28</v>
      </c>
      <c r="E601">
        <v>2074.08</v>
      </c>
      <c r="F601">
        <v>0</v>
      </c>
      <c r="G601">
        <v>5.7965599999999999E-2</v>
      </c>
      <c r="H601">
        <v>0.95667000000000002</v>
      </c>
      <c r="I601">
        <v>0</v>
      </c>
    </row>
    <row r="602" spans="1:9" x14ac:dyDescent="0.25">
      <c r="A602" t="s">
        <v>89</v>
      </c>
      <c r="B602">
        <v>2992.43</v>
      </c>
      <c r="C602">
        <v>2970.72</v>
      </c>
      <c r="D602">
        <v>2929.74</v>
      </c>
      <c r="E602">
        <v>2074.12</v>
      </c>
      <c r="F602">
        <v>0</v>
      </c>
      <c r="G602">
        <v>8.3262000000000003E-2</v>
      </c>
      <c r="H602">
        <v>0.93182500000000001</v>
      </c>
      <c r="I602">
        <v>0</v>
      </c>
    </row>
    <row r="603" spans="1:9" x14ac:dyDescent="0.25">
      <c r="A603" t="s">
        <v>89</v>
      </c>
      <c r="B603">
        <v>2996.53</v>
      </c>
      <c r="C603">
        <v>2974.04</v>
      </c>
      <c r="D603">
        <v>2930.35</v>
      </c>
      <c r="E603">
        <v>2074.12</v>
      </c>
      <c r="F603">
        <v>0</v>
      </c>
      <c r="G603">
        <v>2.9268099999999998E-2</v>
      </c>
      <c r="H603">
        <v>0.931836</v>
      </c>
      <c r="I603">
        <v>0</v>
      </c>
    </row>
    <row r="604" spans="1:9" x14ac:dyDescent="0.25">
      <c r="A604" t="s">
        <v>89</v>
      </c>
      <c r="B604">
        <v>2992.53</v>
      </c>
      <c r="C604">
        <v>2970.27</v>
      </c>
      <c r="D604">
        <v>2929.31</v>
      </c>
      <c r="E604">
        <v>2074.1799999999998</v>
      </c>
      <c r="F604">
        <v>0</v>
      </c>
      <c r="G604">
        <v>5.5390000000000002E-2</v>
      </c>
      <c r="H604">
        <v>0.93179999999999996</v>
      </c>
      <c r="I604">
        <v>0</v>
      </c>
    </row>
    <row r="605" spans="1:9" x14ac:dyDescent="0.25">
      <c r="A605" t="s">
        <v>89</v>
      </c>
      <c r="B605">
        <v>2993.16</v>
      </c>
      <c r="C605">
        <v>2970.71</v>
      </c>
      <c r="D605">
        <v>2929.91</v>
      </c>
      <c r="E605">
        <v>2074.31</v>
      </c>
      <c r="F605">
        <v>0</v>
      </c>
      <c r="G605">
        <v>6.8043199999999998E-2</v>
      </c>
      <c r="H605">
        <v>0.93166800000000005</v>
      </c>
      <c r="I605">
        <v>0</v>
      </c>
    </row>
    <row r="606" spans="1:9" x14ac:dyDescent="0.25">
      <c r="A606" t="s">
        <v>89</v>
      </c>
      <c r="B606">
        <v>2997.02</v>
      </c>
      <c r="C606">
        <v>2974.16</v>
      </c>
      <c r="D606">
        <v>2930.49</v>
      </c>
      <c r="E606">
        <v>2074.35</v>
      </c>
      <c r="F606">
        <v>0</v>
      </c>
      <c r="G606">
        <v>5.3929299999999999E-2</v>
      </c>
      <c r="H606">
        <v>0.931535</v>
      </c>
      <c r="I606">
        <v>0</v>
      </c>
    </row>
    <row r="607" spans="1:9" x14ac:dyDescent="0.25">
      <c r="A607" t="s">
        <v>89</v>
      </c>
      <c r="B607">
        <v>2999.17</v>
      </c>
      <c r="C607">
        <v>2976.39</v>
      </c>
      <c r="D607">
        <v>2930.59</v>
      </c>
      <c r="E607">
        <v>2074.1</v>
      </c>
      <c r="F607">
        <v>0</v>
      </c>
      <c r="G607">
        <v>5.8061500000000002E-2</v>
      </c>
      <c r="H607">
        <v>0.93181999999999998</v>
      </c>
      <c r="I607">
        <v>0</v>
      </c>
    </row>
    <row r="608" spans="1:9" x14ac:dyDescent="0.25">
      <c r="A608" t="s">
        <v>89</v>
      </c>
      <c r="B608">
        <v>3001.27</v>
      </c>
      <c r="C608">
        <v>2978.59</v>
      </c>
      <c r="D608">
        <v>2931.08</v>
      </c>
      <c r="E608">
        <v>2074.1799999999998</v>
      </c>
      <c r="F608">
        <v>0</v>
      </c>
      <c r="G608">
        <v>5.43743E-2</v>
      </c>
      <c r="H608">
        <v>0.931755</v>
      </c>
      <c r="I608">
        <v>0</v>
      </c>
    </row>
    <row r="609" spans="1:25" x14ac:dyDescent="0.25">
      <c r="A609" t="s">
        <v>89</v>
      </c>
      <c r="B609">
        <v>2994.28</v>
      </c>
      <c r="C609">
        <v>2971.62</v>
      </c>
      <c r="D609">
        <v>2929.83</v>
      </c>
      <c r="E609">
        <v>2074.11</v>
      </c>
      <c r="F609">
        <v>0</v>
      </c>
      <c r="G609">
        <v>5.4007300000000001E-2</v>
      </c>
      <c r="H609">
        <v>0.95907100000000001</v>
      </c>
      <c r="I609">
        <v>0</v>
      </c>
    </row>
    <row r="610" spans="1:25" x14ac:dyDescent="0.25">
      <c r="A610" t="s">
        <v>89</v>
      </c>
      <c r="B610">
        <v>2992.56</v>
      </c>
      <c r="C610">
        <v>2970.07</v>
      </c>
      <c r="D610">
        <v>2929.56</v>
      </c>
      <c r="E610">
        <v>2074.2199999999998</v>
      </c>
      <c r="F610">
        <v>0</v>
      </c>
      <c r="G610">
        <v>6.6553000000000001E-2</v>
      </c>
      <c r="H610">
        <v>0.93153399999999997</v>
      </c>
      <c r="I610">
        <v>0</v>
      </c>
    </row>
    <row r="611" spans="1:25" x14ac:dyDescent="0.25">
      <c r="A611" t="s">
        <v>89</v>
      </c>
      <c r="B611">
        <v>2991.87</v>
      </c>
      <c r="C611">
        <v>2969.75</v>
      </c>
      <c r="D611">
        <v>2929.34</v>
      </c>
      <c r="E611">
        <v>2074.2199999999998</v>
      </c>
      <c r="F611">
        <v>0</v>
      </c>
      <c r="G611">
        <v>5.3947200000000001E-2</v>
      </c>
      <c r="H611">
        <v>0.93146600000000002</v>
      </c>
      <c r="I611">
        <v>0</v>
      </c>
    </row>
    <row r="612" spans="1:25" x14ac:dyDescent="0.25">
      <c r="A612" t="s">
        <v>89</v>
      </c>
      <c r="B612">
        <v>2993.36</v>
      </c>
      <c r="C612">
        <v>2971.3</v>
      </c>
      <c r="D612">
        <v>2930.03</v>
      </c>
      <c r="E612">
        <v>2074.3200000000002</v>
      </c>
      <c r="F612">
        <v>0</v>
      </c>
      <c r="G612">
        <v>7.0794999999999997E-2</v>
      </c>
      <c r="H612">
        <v>0.93166000000000004</v>
      </c>
      <c r="I612">
        <v>0</v>
      </c>
    </row>
    <row r="613" spans="1:25" x14ac:dyDescent="0.25">
      <c r="A613" t="s">
        <v>89</v>
      </c>
      <c r="B613">
        <v>2992.46</v>
      </c>
      <c r="C613">
        <v>2970.74</v>
      </c>
      <c r="D613">
        <v>2929.74</v>
      </c>
      <c r="E613">
        <v>2074.11</v>
      </c>
      <c r="F613">
        <v>0</v>
      </c>
      <c r="G613">
        <v>3.7250100000000001E-2</v>
      </c>
      <c r="H613">
        <v>0.931836</v>
      </c>
      <c r="I613">
        <v>0</v>
      </c>
    </row>
    <row r="614" spans="1:25" x14ac:dyDescent="0.25">
      <c r="A614" t="s">
        <v>89</v>
      </c>
      <c r="B614">
        <v>2993.46</v>
      </c>
      <c r="C614">
        <v>2971.24</v>
      </c>
      <c r="D614">
        <v>2929.79</v>
      </c>
      <c r="E614">
        <v>2074.2399999999998</v>
      </c>
      <c r="F614">
        <v>0</v>
      </c>
      <c r="G614">
        <v>5.4532400000000002E-2</v>
      </c>
      <c r="H614">
        <v>0.93181999999999998</v>
      </c>
      <c r="I614">
        <v>0</v>
      </c>
    </row>
    <row r="615" spans="1:25" x14ac:dyDescent="0.25">
      <c r="A615" t="s">
        <v>89</v>
      </c>
      <c r="B615">
        <v>2991.62</v>
      </c>
      <c r="C615">
        <v>2969.5</v>
      </c>
      <c r="D615">
        <v>2929.35</v>
      </c>
      <c r="E615">
        <v>2074.15</v>
      </c>
      <c r="F615">
        <v>0</v>
      </c>
      <c r="G615">
        <v>5.9083200000000002E-2</v>
      </c>
      <c r="H615">
        <v>0.94840000000000002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89</v>
      </c>
      <c r="B616">
        <v>2993.98</v>
      </c>
      <c r="C616">
        <v>2971.68</v>
      </c>
      <c r="D616">
        <v>2930.21</v>
      </c>
      <c r="E616">
        <v>2074.14</v>
      </c>
      <c r="F616">
        <v>0</v>
      </c>
      <c r="G616">
        <v>5.7441800000000001E-2</v>
      </c>
      <c r="H616">
        <v>0.93158399999999997</v>
      </c>
      <c r="I616">
        <v>0</v>
      </c>
      <c r="R616">
        <f>AVERAGE(B567:B616)</f>
        <v>3000.9803999999999</v>
      </c>
      <c r="S616">
        <f>AVERAGE(C567:C616)</f>
        <v>2978.7549999999987</v>
      </c>
      <c r="U616">
        <f>_xlfn.VAR.P(B567:B616)</f>
        <v>128.11253184000063</v>
      </c>
      <c r="V616">
        <f>_xlfn.VAR.P(C567:C616)</f>
        <v>130.5609369999998</v>
      </c>
      <c r="X616">
        <f>1.96*SQRT(U616)/50</f>
        <v>0.44369228179743964</v>
      </c>
      <c r="Y616">
        <f>1.96*SQRT(V616)/50</f>
        <v>0.44791199831181089</v>
      </c>
    </row>
    <row r="617" spans="1:25" x14ac:dyDescent="0.25">
      <c r="A617" t="s">
        <v>89</v>
      </c>
      <c r="B617">
        <v>150162.95180000001</v>
      </c>
      <c r="C617" t="s">
        <v>36</v>
      </c>
    </row>
    <row r="618" spans="1:25" x14ac:dyDescent="0.25">
      <c r="A618" t="s">
        <v>90</v>
      </c>
      <c r="B618">
        <v>2880.17</v>
      </c>
      <c r="C618">
        <v>2858.19</v>
      </c>
      <c r="D618">
        <v>2819.44</v>
      </c>
      <c r="E618">
        <v>1964.15</v>
      </c>
      <c r="F618">
        <v>0</v>
      </c>
      <c r="G618">
        <v>6.7066200000000006E-2</v>
      </c>
      <c r="H618">
        <v>0.93183499999999997</v>
      </c>
      <c r="I618">
        <v>0</v>
      </c>
    </row>
    <row r="619" spans="1:25" x14ac:dyDescent="0.25">
      <c r="A619" t="s">
        <v>90</v>
      </c>
      <c r="B619">
        <v>2899.51</v>
      </c>
      <c r="C619">
        <v>2877.69</v>
      </c>
      <c r="D619">
        <v>2822.7</v>
      </c>
      <c r="E619">
        <v>1964.04</v>
      </c>
      <c r="F619">
        <v>0</v>
      </c>
      <c r="G619">
        <v>6.2708799999999995E-2</v>
      </c>
      <c r="H619">
        <v>0.93181700000000001</v>
      </c>
      <c r="I619">
        <v>0</v>
      </c>
    </row>
    <row r="620" spans="1:25" x14ac:dyDescent="0.25">
      <c r="A620" t="s">
        <v>90</v>
      </c>
      <c r="B620">
        <v>2883.16</v>
      </c>
      <c r="C620">
        <v>2861.21</v>
      </c>
      <c r="D620">
        <v>2819.77</v>
      </c>
      <c r="E620">
        <v>1963.95</v>
      </c>
      <c r="F620">
        <v>0</v>
      </c>
      <c r="G620">
        <v>5.4116699999999997E-2</v>
      </c>
      <c r="H620">
        <v>0.931674</v>
      </c>
      <c r="I620">
        <v>0</v>
      </c>
    </row>
    <row r="621" spans="1:25" x14ac:dyDescent="0.25">
      <c r="A621" t="s">
        <v>90</v>
      </c>
      <c r="B621">
        <v>2880.85</v>
      </c>
      <c r="C621">
        <v>2858.08</v>
      </c>
      <c r="D621">
        <v>2819.13</v>
      </c>
      <c r="E621">
        <v>1964.04</v>
      </c>
      <c r="F621">
        <v>0</v>
      </c>
      <c r="G621">
        <v>5.5298699999999999E-2</v>
      </c>
      <c r="H621">
        <v>0.931836</v>
      </c>
      <c r="I621">
        <v>0</v>
      </c>
    </row>
    <row r="622" spans="1:25" x14ac:dyDescent="0.25">
      <c r="A622" t="s">
        <v>90</v>
      </c>
      <c r="B622">
        <v>2880.79</v>
      </c>
      <c r="C622">
        <v>2858.66</v>
      </c>
      <c r="D622">
        <v>2819.58</v>
      </c>
      <c r="E622">
        <v>1964</v>
      </c>
      <c r="F622">
        <v>0</v>
      </c>
      <c r="G622">
        <v>5.6511199999999998E-2</v>
      </c>
      <c r="H622">
        <v>0.931836</v>
      </c>
      <c r="I622">
        <v>0</v>
      </c>
    </row>
    <row r="623" spans="1:25" x14ac:dyDescent="0.25">
      <c r="A623" t="s">
        <v>90</v>
      </c>
      <c r="B623">
        <v>2892.21</v>
      </c>
      <c r="C623">
        <v>2870.03</v>
      </c>
      <c r="D623">
        <v>2822.1</v>
      </c>
      <c r="E623">
        <v>1964.04</v>
      </c>
      <c r="F623">
        <v>0</v>
      </c>
      <c r="G623">
        <v>5.4163599999999999E-2</v>
      </c>
      <c r="H623">
        <v>0.93181000000000003</v>
      </c>
      <c r="I623">
        <v>0</v>
      </c>
    </row>
    <row r="624" spans="1:25" x14ac:dyDescent="0.25">
      <c r="A624" t="s">
        <v>90</v>
      </c>
      <c r="B624">
        <v>2904.3</v>
      </c>
      <c r="C624">
        <v>2881.74</v>
      </c>
      <c r="D624">
        <v>2825.82</v>
      </c>
      <c r="E624">
        <v>1964.2</v>
      </c>
      <c r="F624">
        <v>0</v>
      </c>
      <c r="G624">
        <v>5.55919E-2</v>
      </c>
      <c r="H624">
        <v>0.93178499999999997</v>
      </c>
      <c r="I624">
        <v>0</v>
      </c>
    </row>
    <row r="625" spans="1:9" x14ac:dyDescent="0.25">
      <c r="A625" t="s">
        <v>90</v>
      </c>
      <c r="B625">
        <v>2908.82</v>
      </c>
      <c r="C625">
        <v>2887.16</v>
      </c>
      <c r="D625">
        <v>2827.24</v>
      </c>
      <c r="E625">
        <v>1964.02</v>
      </c>
      <c r="F625">
        <v>0</v>
      </c>
      <c r="G625">
        <v>5.5647099999999998E-2</v>
      </c>
      <c r="H625">
        <v>0.93182900000000002</v>
      </c>
      <c r="I625">
        <v>0</v>
      </c>
    </row>
    <row r="626" spans="1:9" x14ac:dyDescent="0.25">
      <c r="A626" t="s">
        <v>90</v>
      </c>
      <c r="B626">
        <v>2906.24</v>
      </c>
      <c r="C626">
        <v>2883.85</v>
      </c>
      <c r="D626">
        <v>2826.9</v>
      </c>
      <c r="E626">
        <v>1964.08</v>
      </c>
      <c r="F626">
        <v>0</v>
      </c>
      <c r="G626">
        <v>5.5104300000000002E-2</v>
      </c>
      <c r="H626">
        <v>0.93183199999999999</v>
      </c>
      <c r="I626">
        <v>0</v>
      </c>
    </row>
    <row r="627" spans="1:9" x14ac:dyDescent="0.25">
      <c r="A627" t="s">
        <v>90</v>
      </c>
      <c r="B627">
        <v>2905.88</v>
      </c>
      <c r="C627">
        <v>2883.83</v>
      </c>
      <c r="D627">
        <v>2824.91</v>
      </c>
      <c r="E627">
        <v>1964.11</v>
      </c>
      <c r="F627">
        <v>0</v>
      </c>
      <c r="G627">
        <v>5.9410299999999999E-2</v>
      </c>
      <c r="H627">
        <v>0.93156799999999995</v>
      </c>
      <c r="I627">
        <v>0</v>
      </c>
    </row>
    <row r="628" spans="1:9" x14ac:dyDescent="0.25">
      <c r="A628" t="s">
        <v>90</v>
      </c>
      <c r="B628">
        <v>2913.06</v>
      </c>
      <c r="C628">
        <v>2890.57</v>
      </c>
      <c r="D628">
        <v>2827.28</v>
      </c>
      <c r="E628">
        <v>1964.03</v>
      </c>
      <c r="F628">
        <v>0</v>
      </c>
      <c r="G628">
        <v>5.5222800000000002E-2</v>
      </c>
      <c r="H628">
        <v>0.92553700000000005</v>
      </c>
      <c r="I628">
        <v>0</v>
      </c>
    </row>
    <row r="629" spans="1:9" x14ac:dyDescent="0.25">
      <c r="A629" t="s">
        <v>90</v>
      </c>
      <c r="B629">
        <v>2906.53</v>
      </c>
      <c r="C629">
        <v>2884.53</v>
      </c>
      <c r="D629">
        <v>2826.72</v>
      </c>
      <c r="E629">
        <v>1964.13</v>
      </c>
      <c r="F629">
        <v>0</v>
      </c>
      <c r="G629">
        <v>8.32566E-2</v>
      </c>
      <c r="H629">
        <v>0.95915899999999998</v>
      </c>
      <c r="I629">
        <v>0</v>
      </c>
    </row>
    <row r="630" spans="1:9" x14ac:dyDescent="0.25">
      <c r="A630" t="s">
        <v>90</v>
      </c>
      <c r="B630">
        <v>2890.33</v>
      </c>
      <c r="C630">
        <v>2868.97</v>
      </c>
      <c r="D630">
        <v>2821.43</v>
      </c>
      <c r="E630">
        <v>1964.08</v>
      </c>
      <c r="F630">
        <v>0</v>
      </c>
      <c r="G630">
        <v>5.3956200000000003E-2</v>
      </c>
      <c r="H630">
        <v>0.93046499999999999</v>
      </c>
      <c r="I630">
        <v>0</v>
      </c>
    </row>
    <row r="631" spans="1:9" x14ac:dyDescent="0.25">
      <c r="A631" t="s">
        <v>90</v>
      </c>
      <c r="B631">
        <v>2907.57</v>
      </c>
      <c r="C631">
        <v>2885.68</v>
      </c>
      <c r="D631">
        <v>2826.83</v>
      </c>
      <c r="E631">
        <v>1964.02</v>
      </c>
      <c r="F631">
        <v>0</v>
      </c>
      <c r="G631">
        <v>6.3201199999999999E-2</v>
      </c>
      <c r="H631">
        <v>0.93109799999999998</v>
      </c>
      <c r="I631">
        <v>0</v>
      </c>
    </row>
    <row r="632" spans="1:9" x14ac:dyDescent="0.25">
      <c r="A632" t="s">
        <v>90</v>
      </c>
      <c r="B632">
        <v>2904.49</v>
      </c>
      <c r="C632">
        <v>2882.98</v>
      </c>
      <c r="D632">
        <v>2825.79</v>
      </c>
      <c r="E632">
        <v>1964.06</v>
      </c>
      <c r="F632">
        <v>0</v>
      </c>
      <c r="G632">
        <v>5.4219900000000001E-2</v>
      </c>
      <c r="H632">
        <v>0.95900600000000003</v>
      </c>
      <c r="I632">
        <v>0</v>
      </c>
    </row>
    <row r="633" spans="1:9" x14ac:dyDescent="0.25">
      <c r="A633" t="s">
        <v>90</v>
      </c>
      <c r="B633">
        <v>2902.75</v>
      </c>
      <c r="C633">
        <v>2880.67</v>
      </c>
      <c r="D633">
        <v>2823.87</v>
      </c>
      <c r="E633">
        <v>1964</v>
      </c>
      <c r="F633">
        <v>0</v>
      </c>
      <c r="G633">
        <v>8.3257999999999999E-2</v>
      </c>
      <c r="H633">
        <v>0.93183199999999999</v>
      </c>
      <c r="I633">
        <v>0</v>
      </c>
    </row>
    <row r="634" spans="1:9" x14ac:dyDescent="0.25">
      <c r="A634" t="s">
        <v>90</v>
      </c>
      <c r="B634">
        <v>2905.92</v>
      </c>
      <c r="C634">
        <v>2883.61</v>
      </c>
      <c r="D634">
        <v>2824.43</v>
      </c>
      <c r="E634">
        <v>1964.09</v>
      </c>
      <c r="F634">
        <v>0</v>
      </c>
      <c r="G634">
        <v>5.7334900000000001E-2</v>
      </c>
      <c r="H634">
        <v>0.93105199999999999</v>
      </c>
      <c r="I634">
        <v>0</v>
      </c>
    </row>
    <row r="635" spans="1:9" x14ac:dyDescent="0.25">
      <c r="A635" t="s">
        <v>90</v>
      </c>
      <c r="B635">
        <v>2912.12</v>
      </c>
      <c r="C635">
        <v>2889.23</v>
      </c>
      <c r="D635">
        <v>2827.54</v>
      </c>
      <c r="E635">
        <v>1964.03</v>
      </c>
      <c r="F635">
        <v>0</v>
      </c>
      <c r="G635">
        <v>8.3263400000000001E-2</v>
      </c>
      <c r="H635">
        <v>0.930566</v>
      </c>
      <c r="I635">
        <v>0</v>
      </c>
    </row>
    <row r="636" spans="1:9" x14ac:dyDescent="0.25">
      <c r="A636" t="s">
        <v>90</v>
      </c>
      <c r="B636">
        <v>2907.28</v>
      </c>
      <c r="C636">
        <v>2885.24</v>
      </c>
      <c r="D636">
        <v>2827.12</v>
      </c>
      <c r="E636">
        <v>1964</v>
      </c>
      <c r="F636">
        <v>0</v>
      </c>
      <c r="G636">
        <v>8.3255999999999997E-2</v>
      </c>
      <c r="H636">
        <v>0.93182100000000001</v>
      </c>
      <c r="I636">
        <v>0</v>
      </c>
    </row>
    <row r="637" spans="1:9" x14ac:dyDescent="0.25">
      <c r="A637" t="s">
        <v>90</v>
      </c>
      <c r="B637">
        <v>2905.81</v>
      </c>
      <c r="C637">
        <v>2884.03</v>
      </c>
      <c r="D637">
        <v>2826.83</v>
      </c>
      <c r="E637">
        <v>1964.04</v>
      </c>
      <c r="F637">
        <v>0</v>
      </c>
      <c r="G637">
        <v>6.14479E-2</v>
      </c>
      <c r="H637">
        <v>0.931836</v>
      </c>
      <c r="I637">
        <v>0</v>
      </c>
    </row>
    <row r="638" spans="1:9" x14ac:dyDescent="0.25">
      <c r="A638" t="s">
        <v>90</v>
      </c>
      <c r="B638">
        <v>2905.89</v>
      </c>
      <c r="C638">
        <v>2883.7</v>
      </c>
      <c r="D638">
        <v>2826.41</v>
      </c>
      <c r="E638">
        <v>1963.89</v>
      </c>
      <c r="F638">
        <v>0</v>
      </c>
      <c r="G638">
        <v>8.3260200000000006E-2</v>
      </c>
      <c r="H638">
        <v>0.93165100000000001</v>
      </c>
      <c r="I638">
        <v>0</v>
      </c>
    </row>
    <row r="639" spans="1:9" x14ac:dyDescent="0.25">
      <c r="A639" t="s">
        <v>90</v>
      </c>
      <c r="B639">
        <v>2906.82</v>
      </c>
      <c r="C639">
        <v>2884.82</v>
      </c>
      <c r="D639">
        <v>2827.22</v>
      </c>
      <c r="E639">
        <v>1963.95</v>
      </c>
      <c r="F639">
        <v>0</v>
      </c>
      <c r="G639">
        <v>6.0789200000000002E-2</v>
      </c>
      <c r="H639">
        <v>0.93183199999999999</v>
      </c>
      <c r="I639">
        <v>0</v>
      </c>
    </row>
    <row r="640" spans="1:9" x14ac:dyDescent="0.25">
      <c r="A640" t="s">
        <v>90</v>
      </c>
      <c r="B640">
        <v>2910.68</v>
      </c>
      <c r="C640">
        <v>2888.99</v>
      </c>
      <c r="D640">
        <v>2827.37</v>
      </c>
      <c r="E640">
        <v>1964.01</v>
      </c>
      <c r="F640">
        <v>0</v>
      </c>
      <c r="G640">
        <v>8.3265500000000006E-2</v>
      </c>
      <c r="H640">
        <v>0.93165100000000001</v>
      </c>
      <c r="I640">
        <v>0</v>
      </c>
    </row>
    <row r="641" spans="1:9" x14ac:dyDescent="0.25">
      <c r="A641" t="s">
        <v>90</v>
      </c>
      <c r="B641">
        <v>2906.03</v>
      </c>
      <c r="C641">
        <v>2884.17</v>
      </c>
      <c r="D641">
        <v>2826.84</v>
      </c>
      <c r="E641">
        <v>1963.92</v>
      </c>
      <c r="F641">
        <v>0</v>
      </c>
      <c r="G641">
        <v>5.8273499999999999E-2</v>
      </c>
      <c r="H641">
        <v>0.94949499999999998</v>
      </c>
      <c r="I641">
        <v>0</v>
      </c>
    </row>
    <row r="642" spans="1:9" x14ac:dyDescent="0.25">
      <c r="A642" t="s">
        <v>90</v>
      </c>
      <c r="B642">
        <v>2908.99</v>
      </c>
      <c r="C642">
        <v>2886.12</v>
      </c>
      <c r="D642">
        <v>2827.59</v>
      </c>
      <c r="E642">
        <v>1964.08</v>
      </c>
      <c r="F642">
        <v>0</v>
      </c>
      <c r="G642">
        <v>7.6349899999999998E-2</v>
      </c>
      <c r="H642">
        <v>0.931813</v>
      </c>
      <c r="I642">
        <v>0</v>
      </c>
    </row>
    <row r="643" spans="1:9" x14ac:dyDescent="0.25">
      <c r="A643" t="s">
        <v>90</v>
      </c>
      <c r="B643">
        <v>2903.66</v>
      </c>
      <c r="C643">
        <v>2881.75</v>
      </c>
      <c r="D643">
        <v>2825.9</v>
      </c>
      <c r="E643">
        <v>1964.03</v>
      </c>
      <c r="F643">
        <v>0</v>
      </c>
      <c r="G643">
        <v>7.8958399999999998E-2</v>
      </c>
      <c r="H643">
        <v>0.93162599999999995</v>
      </c>
      <c r="I643">
        <v>0</v>
      </c>
    </row>
    <row r="644" spans="1:9" x14ac:dyDescent="0.25">
      <c r="A644" t="s">
        <v>90</v>
      </c>
      <c r="B644">
        <v>2903.28</v>
      </c>
      <c r="C644">
        <v>2881.73</v>
      </c>
      <c r="D644">
        <v>2825.99</v>
      </c>
      <c r="E644">
        <v>1964.18</v>
      </c>
      <c r="F644">
        <v>0</v>
      </c>
      <c r="G644">
        <v>5.3912300000000003E-2</v>
      </c>
      <c r="H644">
        <v>0.93179000000000001</v>
      </c>
      <c r="I644">
        <v>0</v>
      </c>
    </row>
    <row r="645" spans="1:9" x14ac:dyDescent="0.25">
      <c r="A645" t="s">
        <v>90</v>
      </c>
      <c r="B645">
        <v>2907.09</v>
      </c>
      <c r="C645">
        <v>2885.42</v>
      </c>
      <c r="D645">
        <v>2826.72</v>
      </c>
      <c r="E645">
        <v>1963.97</v>
      </c>
      <c r="F645">
        <v>0</v>
      </c>
      <c r="G645">
        <v>6.1208400000000003E-2</v>
      </c>
      <c r="H645">
        <v>0.93176000000000003</v>
      </c>
      <c r="I645">
        <v>0</v>
      </c>
    </row>
    <row r="646" spans="1:9" x14ac:dyDescent="0.25">
      <c r="A646" t="s">
        <v>90</v>
      </c>
      <c r="B646">
        <v>2909.37</v>
      </c>
      <c r="C646">
        <v>2886.49</v>
      </c>
      <c r="D646">
        <v>2827.5</v>
      </c>
      <c r="E646">
        <v>1964.11</v>
      </c>
      <c r="F646">
        <v>0</v>
      </c>
      <c r="G646">
        <v>8.3276900000000001E-2</v>
      </c>
      <c r="H646">
        <v>0.93174199999999996</v>
      </c>
      <c r="I646">
        <v>0</v>
      </c>
    </row>
    <row r="647" spans="1:9" x14ac:dyDescent="0.25">
      <c r="A647" t="s">
        <v>90</v>
      </c>
      <c r="B647">
        <v>2907.67</v>
      </c>
      <c r="C647">
        <v>2884.2</v>
      </c>
      <c r="D647">
        <v>2825.96</v>
      </c>
      <c r="E647">
        <v>1964</v>
      </c>
      <c r="F647">
        <v>0</v>
      </c>
      <c r="G647">
        <v>8.3264400000000002E-2</v>
      </c>
      <c r="H647">
        <v>0.93008599999999997</v>
      </c>
      <c r="I647">
        <v>0</v>
      </c>
    </row>
    <row r="648" spans="1:9" x14ac:dyDescent="0.25">
      <c r="A648" t="s">
        <v>90</v>
      </c>
      <c r="B648">
        <v>2908.21</v>
      </c>
      <c r="C648">
        <v>2886.51</v>
      </c>
      <c r="D648">
        <v>2827.3</v>
      </c>
      <c r="E648">
        <v>1964.06</v>
      </c>
      <c r="F648">
        <v>0</v>
      </c>
      <c r="G648">
        <v>5.6867000000000001E-2</v>
      </c>
      <c r="H648">
        <v>0.94623699999999999</v>
      </c>
      <c r="I648">
        <v>0</v>
      </c>
    </row>
    <row r="649" spans="1:9" x14ac:dyDescent="0.25">
      <c r="A649" t="s">
        <v>90</v>
      </c>
      <c r="B649">
        <v>2907.66</v>
      </c>
      <c r="C649">
        <v>2884.07</v>
      </c>
      <c r="D649">
        <v>2826.76</v>
      </c>
      <c r="E649">
        <v>1963.96</v>
      </c>
      <c r="F649">
        <v>0</v>
      </c>
      <c r="G649">
        <v>5.3910300000000001E-2</v>
      </c>
      <c r="H649">
        <v>0.93151799999999996</v>
      </c>
      <c r="I649">
        <v>0</v>
      </c>
    </row>
    <row r="650" spans="1:9" x14ac:dyDescent="0.25">
      <c r="A650" t="s">
        <v>90</v>
      </c>
      <c r="B650">
        <v>2908.43</v>
      </c>
      <c r="C650">
        <v>2886.1</v>
      </c>
      <c r="D650">
        <v>2827.34</v>
      </c>
      <c r="E650">
        <v>1964.02</v>
      </c>
      <c r="F650">
        <v>0</v>
      </c>
      <c r="G650">
        <v>8.3283899999999994E-2</v>
      </c>
      <c r="H650">
        <v>0.93180300000000005</v>
      </c>
      <c r="I650">
        <v>0</v>
      </c>
    </row>
    <row r="651" spans="1:9" x14ac:dyDescent="0.25">
      <c r="A651" t="s">
        <v>90</v>
      </c>
      <c r="B651">
        <v>2910.22</v>
      </c>
      <c r="C651">
        <v>2886.87</v>
      </c>
      <c r="D651">
        <v>2827.35</v>
      </c>
      <c r="E651">
        <v>1964.13</v>
      </c>
      <c r="F651">
        <v>0</v>
      </c>
      <c r="G651">
        <v>7.1640099999999998E-2</v>
      </c>
      <c r="H651">
        <v>0.93182600000000004</v>
      </c>
      <c r="I651">
        <v>0</v>
      </c>
    </row>
    <row r="652" spans="1:9" x14ac:dyDescent="0.25">
      <c r="A652" t="s">
        <v>90</v>
      </c>
      <c r="B652">
        <v>2911.16</v>
      </c>
      <c r="C652">
        <v>2889.28</v>
      </c>
      <c r="D652">
        <v>2826.74</v>
      </c>
      <c r="E652">
        <v>1964.05</v>
      </c>
      <c r="F652">
        <v>0</v>
      </c>
      <c r="G652">
        <v>5.7052699999999998E-2</v>
      </c>
      <c r="H652">
        <v>0.931759</v>
      </c>
      <c r="I652">
        <v>0</v>
      </c>
    </row>
    <row r="653" spans="1:9" x14ac:dyDescent="0.25">
      <c r="A653" t="s">
        <v>90</v>
      </c>
      <c r="B653">
        <v>2911.1</v>
      </c>
      <c r="C653">
        <v>2887.2</v>
      </c>
      <c r="D653">
        <v>2825.65</v>
      </c>
      <c r="E653">
        <v>1964.23</v>
      </c>
      <c r="F653">
        <v>0</v>
      </c>
      <c r="G653">
        <v>8.3261500000000002E-2</v>
      </c>
      <c r="H653">
        <v>0.95589999999999997</v>
      </c>
      <c r="I653">
        <v>0</v>
      </c>
    </row>
    <row r="654" spans="1:9" x14ac:dyDescent="0.25">
      <c r="A654" t="s">
        <v>90</v>
      </c>
      <c r="B654">
        <v>2906.76</v>
      </c>
      <c r="C654">
        <v>2883.75</v>
      </c>
      <c r="D654">
        <v>2825.81</v>
      </c>
      <c r="E654">
        <v>1964.09</v>
      </c>
      <c r="F654">
        <v>0</v>
      </c>
      <c r="G654">
        <v>6.5348799999999999E-2</v>
      </c>
      <c r="H654">
        <v>0.959032</v>
      </c>
      <c r="I654">
        <v>0</v>
      </c>
    </row>
    <row r="655" spans="1:9" x14ac:dyDescent="0.25">
      <c r="A655" t="s">
        <v>90</v>
      </c>
      <c r="B655">
        <v>2912.74</v>
      </c>
      <c r="C655">
        <v>2889.94</v>
      </c>
      <c r="D655">
        <v>2826.89</v>
      </c>
      <c r="E655">
        <v>1963.98</v>
      </c>
      <c r="F655">
        <v>0</v>
      </c>
      <c r="G655">
        <v>5.5346300000000001E-2</v>
      </c>
      <c r="H655">
        <v>0.93183700000000003</v>
      </c>
      <c r="I655">
        <v>0</v>
      </c>
    </row>
    <row r="656" spans="1:9" x14ac:dyDescent="0.25">
      <c r="A656" t="s">
        <v>90</v>
      </c>
      <c r="B656">
        <v>2912.57</v>
      </c>
      <c r="C656">
        <v>2887.19</v>
      </c>
      <c r="D656">
        <v>2826.81</v>
      </c>
      <c r="E656">
        <v>1964.14</v>
      </c>
      <c r="F656">
        <v>0</v>
      </c>
      <c r="G656">
        <v>6.1490000000000003E-2</v>
      </c>
      <c r="H656">
        <v>0.931836</v>
      </c>
      <c r="I656">
        <v>0</v>
      </c>
    </row>
    <row r="657" spans="1:25" x14ac:dyDescent="0.25">
      <c r="A657" t="s">
        <v>90</v>
      </c>
      <c r="B657">
        <v>2909.23</v>
      </c>
      <c r="C657">
        <v>2886.64</v>
      </c>
      <c r="D657">
        <v>2826.67</v>
      </c>
      <c r="E657">
        <v>1964.03</v>
      </c>
      <c r="F657">
        <v>0</v>
      </c>
      <c r="G657">
        <v>5.4613700000000001E-2</v>
      </c>
      <c r="H657">
        <v>0.93173399999999995</v>
      </c>
      <c r="I657">
        <v>0</v>
      </c>
    </row>
    <row r="658" spans="1:25" x14ac:dyDescent="0.25">
      <c r="A658" t="s">
        <v>90</v>
      </c>
      <c r="B658">
        <v>2905.16</v>
      </c>
      <c r="C658">
        <v>2883.79</v>
      </c>
      <c r="D658">
        <v>2825.46</v>
      </c>
      <c r="E658">
        <v>1964.16</v>
      </c>
      <c r="F658">
        <v>0</v>
      </c>
      <c r="G658">
        <v>5.5437699999999999E-2</v>
      </c>
      <c r="H658">
        <v>0.93142499999999995</v>
      </c>
      <c r="I658">
        <v>0</v>
      </c>
    </row>
    <row r="659" spans="1:25" x14ac:dyDescent="0.25">
      <c r="A659" t="s">
        <v>90</v>
      </c>
      <c r="B659">
        <v>2907.74</v>
      </c>
      <c r="C659">
        <v>2885.61</v>
      </c>
      <c r="D659">
        <v>2826.78</v>
      </c>
      <c r="E659">
        <v>1964.01</v>
      </c>
      <c r="F659">
        <v>0</v>
      </c>
      <c r="G659">
        <v>5.7261199999999998E-2</v>
      </c>
      <c r="H659">
        <v>0.93177900000000002</v>
      </c>
      <c r="I659">
        <v>0</v>
      </c>
    </row>
    <row r="660" spans="1:25" x14ac:dyDescent="0.25">
      <c r="A660" t="s">
        <v>90</v>
      </c>
      <c r="B660">
        <v>2911.52</v>
      </c>
      <c r="C660">
        <v>2888.84</v>
      </c>
      <c r="D660">
        <v>2827.29</v>
      </c>
      <c r="E660">
        <v>1964.07</v>
      </c>
      <c r="F660">
        <v>0</v>
      </c>
      <c r="G660">
        <v>5.49305E-2</v>
      </c>
      <c r="H660">
        <v>0.93179000000000001</v>
      </c>
      <c r="I660">
        <v>0</v>
      </c>
    </row>
    <row r="661" spans="1:25" x14ac:dyDescent="0.25">
      <c r="A661" t="s">
        <v>90</v>
      </c>
      <c r="B661">
        <v>2907.31</v>
      </c>
      <c r="C661">
        <v>2885.81</v>
      </c>
      <c r="D661">
        <v>2826.91</v>
      </c>
      <c r="E661">
        <v>1964.05</v>
      </c>
      <c r="F661">
        <v>0</v>
      </c>
      <c r="G661">
        <v>5.3909499999999999E-2</v>
      </c>
      <c r="H661">
        <v>0.93181499999999995</v>
      </c>
      <c r="I661">
        <v>0</v>
      </c>
    </row>
    <row r="662" spans="1:25" x14ac:dyDescent="0.25">
      <c r="A662" t="s">
        <v>90</v>
      </c>
      <c r="B662">
        <v>2911.65</v>
      </c>
      <c r="C662">
        <v>2888.15</v>
      </c>
      <c r="D662">
        <v>2827.44</v>
      </c>
      <c r="E662">
        <v>1964.1</v>
      </c>
      <c r="F662">
        <v>0</v>
      </c>
      <c r="G662">
        <v>5.5723700000000001E-2</v>
      </c>
      <c r="H662">
        <v>0.93166599999999999</v>
      </c>
      <c r="I662">
        <v>0</v>
      </c>
    </row>
    <row r="663" spans="1:25" x14ac:dyDescent="0.25">
      <c r="A663" t="s">
        <v>90</v>
      </c>
      <c r="B663">
        <v>2906.73</v>
      </c>
      <c r="C663">
        <v>2884.43</v>
      </c>
      <c r="D663">
        <v>2826.02</v>
      </c>
      <c r="E663">
        <v>1964.13</v>
      </c>
      <c r="F663">
        <v>0</v>
      </c>
      <c r="G663">
        <v>8.19661E-2</v>
      </c>
      <c r="H663">
        <v>0.93182100000000001</v>
      </c>
      <c r="I663">
        <v>0</v>
      </c>
    </row>
    <row r="664" spans="1:25" x14ac:dyDescent="0.25">
      <c r="A664" t="s">
        <v>90</v>
      </c>
      <c r="B664">
        <v>2907.08</v>
      </c>
      <c r="C664">
        <v>2883.58</v>
      </c>
      <c r="D664">
        <v>2825.36</v>
      </c>
      <c r="E664">
        <v>1963.94</v>
      </c>
      <c r="F664">
        <v>0</v>
      </c>
      <c r="G664">
        <v>5.3926399999999999E-2</v>
      </c>
      <c r="H664">
        <v>0.93183300000000002</v>
      </c>
      <c r="I664">
        <v>0</v>
      </c>
    </row>
    <row r="665" spans="1:25" x14ac:dyDescent="0.25">
      <c r="A665" t="s">
        <v>90</v>
      </c>
      <c r="B665">
        <v>2884.75</v>
      </c>
      <c r="C665">
        <v>2862.47</v>
      </c>
      <c r="D665">
        <v>2820.24</v>
      </c>
      <c r="E665">
        <v>1964.12</v>
      </c>
      <c r="F665">
        <v>0</v>
      </c>
      <c r="G665">
        <v>5.8835600000000002E-2</v>
      </c>
      <c r="H665">
        <v>0.95100499999999999</v>
      </c>
      <c r="I665">
        <v>0</v>
      </c>
    </row>
    <row r="666" spans="1:25" x14ac:dyDescent="0.25">
      <c r="A666" t="s">
        <v>90</v>
      </c>
      <c r="B666">
        <v>2896</v>
      </c>
      <c r="C666">
        <v>2868.59</v>
      </c>
      <c r="D666">
        <v>2821.21</v>
      </c>
      <c r="E666">
        <v>1964.08</v>
      </c>
      <c r="F666">
        <v>0</v>
      </c>
      <c r="G666">
        <v>6.9944599999999996E-2</v>
      </c>
      <c r="H666">
        <v>0.92826900000000001</v>
      </c>
      <c r="I666">
        <v>0</v>
      </c>
    </row>
    <row r="667" spans="1:25" x14ac:dyDescent="0.25">
      <c r="A667" t="s">
        <v>90</v>
      </c>
      <c r="B667">
        <v>2893.56</v>
      </c>
      <c r="C667">
        <v>2870.56</v>
      </c>
      <c r="D667">
        <v>2821.24</v>
      </c>
      <c r="E667">
        <v>1964.03</v>
      </c>
      <c r="F667">
        <v>0</v>
      </c>
      <c r="G667">
        <v>6.2479699999999999E-2</v>
      </c>
      <c r="H667">
        <v>0.94983300000000004</v>
      </c>
      <c r="I667">
        <v>0</v>
      </c>
    </row>
    <row r="668" spans="1:25" x14ac:dyDescent="0.25">
      <c r="A668" t="s">
        <v>90</v>
      </c>
      <c r="B668">
        <v>2901.02</v>
      </c>
      <c r="C668">
        <v>2876.97</v>
      </c>
      <c r="D668">
        <v>2822.62</v>
      </c>
      <c r="E668">
        <v>1964.16</v>
      </c>
      <c r="F668">
        <v>0</v>
      </c>
      <c r="G668">
        <v>8.3260600000000004E-2</v>
      </c>
      <c r="H668">
        <v>0.93170299999999995</v>
      </c>
      <c r="I668">
        <v>0</v>
      </c>
    </row>
    <row r="669" spans="1:25" x14ac:dyDescent="0.25">
      <c r="A669" t="s">
        <v>90</v>
      </c>
      <c r="B669">
        <v>2886.75</v>
      </c>
      <c r="C669">
        <v>2865.25</v>
      </c>
      <c r="D669">
        <v>2820.94</v>
      </c>
      <c r="E669">
        <v>1964.1</v>
      </c>
      <c r="F669">
        <v>0</v>
      </c>
      <c r="G669">
        <v>5.4156500000000003E-2</v>
      </c>
      <c r="H669">
        <v>0.93092299999999994</v>
      </c>
      <c r="I669">
        <v>0</v>
      </c>
    </row>
    <row r="670" spans="1:25" x14ac:dyDescent="0.25">
      <c r="A670" t="s">
        <v>90</v>
      </c>
      <c r="B670">
        <v>2895.21</v>
      </c>
      <c r="C670">
        <v>2873.43</v>
      </c>
      <c r="D670">
        <v>2822.03</v>
      </c>
      <c r="E670">
        <v>1964.05</v>
      </c>
      <c r="F670">
        <v>0</v>
      </c>
      <c r="G670">
        <v>6.36906E-2</v>
      </c>
      <c r="H670">
        <v>0.93153200000000003</v>
      </c>
      <c r="I670">
        <v>0</v>
      </c>
    </row>
    <row r="671" spans="1:25" x14ac:dyDescent="0.25">
      <c r="A671" t="s">
        <v>90</v>
      </c>
      <c r="B671">
        <v>2901.65</v>
      </c>
      <c r="C671">
        <v>2877.12</v>
      </c>
      <c r="D671">
        <v>2822.48</v>
      </c>
      <c r="E671">
        <v>1964.05</v>
      </c>
      <c r="F671">
        <v>0</v>
      </c>
      <c r="G671">
        <v>5.6709799999999998E-2</v>
      </c>
      <c r="H671">
        <v>0.93182900000000002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90</v>
      </c>
      <c r="B672">
        <v>2883.29</v>
      </c>
      <c r="C672">
        <v>2860.73</v>
      </c>
      <c r="D672">
        <v>2819.89</v>
      </c>
      <c r="E672">
        <v>1964.08</v>
      </c>
      <c r="F672">
        <v>0</v>
      </c>
      <c r="G672">
        <v>6.0213500000000003E-2</v>
      </c>
      <c r="H672">
        <v>0.95261200000000001</v>
      </c>
      <c r="I672">
        <v>0</v>
      </c>
      <c r="R672">
        <f>AVERAGE(B623:B672)</f>
        <v>2904.8057999999996</v>
      </c>
      <c r="S672">
        <f>AVERAGE(C623:C672)</f>
        <v>2882.2477999999996</v>
      </c>
      <c r="U672">
        <f>_xlfn.VAR.P(B623:B672)</f>
        <v>50.910552359999876</v>
      </c>
      <c r="V672">
        <f>_xlfn.VAR.P(C623:C672)</f>
        <v>51.169137160000219</v>
      </c>
      <c r="X672">
        <f>1.96*SQRT(U672)/50</f>
        <v>0.27969839323541029</v>
      </c>
      <c r="Y672">
        <f>1.96*SQRT(V672)/50</f>
        <v>0.28040781537885623</v>
      </c>
    </row>
    <row r="673" spans="1:9" x14ac:dyDescent="0.25">
      <c r="A673" t="s">
        <v>90</v>
      </c>
      <c r="B673">
        <v>145350.3855</v>
      </c>
      <c r="C673" t="s">
        <v>36</v>
      </c>
    </row>
    <row r="674" spans="1:9" x14ac:dyDescent="0.25">
      <c r="A674" t="s">
        <v>109</v>
      </c>
      <c r="B674">
        <v>3078.9</v>
      </c>
      <c r="C674">
        <v>3057.39</v>
      </c>
      <c r="D674">
        <v>3006.18</v>
      </c>
      <c r="E674">
        <v>2058.56</v>
      </c>
      <c r="F674">
        <v>0</v>
      </c>
      <c r="G674">
        <v>4.61108E-2</v>
      </c>
      <c r="H674">
        <v>0.95803799999999995</v>
      </c>
      <c r="I674">
        <v>0</v>
      </c>
    </row>
    <row r="675" spans="1:9" x14ac:dyDescent="0.25">
      <c r="A675" t="s">
        <v>109</v>
      </c>
      <c r="B675">
        <v>3078.77</v>
      </c>
      <c r="C675">
        <v>3056.35</v>
      </c>
      <c r="D675">
        <v>3005.35</v>
      </c>
      <c r="E675">
        <v>2058.6</v>
      </c>
      <c r="F675">
        <v>0</v>
      </c>
      <c r="G675">
        <v>8.3255599999999999E-2</v>
      </c>
      <c r="H675">
        <v>0.93183099999999996</v>
      </c>
      <c r="I675">
        <v>0</v>
      </c>
    </row>
    <row r="676" spans="1:9" x14ac:dyDescent="0.25">
      <c r="A676" t="s">
        <v>109</v>
      </c>
      <c r="B676">
        <v>3072.1</v>
      </c>
      <c r="C676">
        <v>3050.07</v>
      </c>
      <c r="D676">
        <v>3004.98</v>
      </c>
      <c r="E676">
        <v>2058.54</v>
      </c>
      <c r="F676">
        <v>0</v>
      </c>
      <c r="G676">
        <v>6.8265599999999996E-2</v>
      </c>
      <c r="H676">
        <v>0.93156000000000005</v>
      </c>
      <c r="I676">
        <v>0</v>
      </c>
    </row>
    <row r="677" spans="1:9" x14ac:dyDescent="0.25">
      <c r="A677" t="s">
        <v>109</v>
      </c>
      <c r="B677">
        <v>3067.22</v>
      </c>
      <c r="C677">
        <v>3045.51</v>
      </c>
      <c r="D677">
        <v>3003.15</v>
      </c>
      <c r="E677">
        <v>2058.63</v>
      </c>
      <c r="F677">
        <v>0</v>
      </c>
      <c r="G677">
        <v>5.4538999999999997E-2</v>
      </c>
      <c r="H677">
        <v>0.93183199999999999</v>
      </c>
      <c r="I677">
        <v>0</v>
      </c>
    </row>
    <row r="678" spans="1:9" x14ac:dyDescent="0.25">
      <c r="A678" t="s">
        <v>109</v>
      </c>
      <c r="B678">
        <v>3071.46</v>
      </c>
      <c r="C678">
        <v>3046.99</v>
      </c>
      <c r="D678">
        <v>3004.39</v>
      </c>
      <c r="E678">
        <v>2058.58</v>
      </c>
      <c r="F678">
        <v>0</v>
      </c>
      <c r="G678">
        <v>5.5890799999999997E-2</v>
      </c>
      <c r="H678">
        <v>0.93175699999999995</v>
      </c>
      <c r="I678">
        <v>0</v>
      </c>
    </row>
    <row r="679" spans="1:9" x14ac:dyDescent="0.25">
      <c r="A679" t="s">
        <v>109</v>
      </c>
      <c r="B679">
        <v>3075.68</v>
      </c>
      <c r="C679">
        <v>3053.92</v>
      </c>
      <c r="D679">
        <v>3004.47</v>
      </c>
      <c r="E679">
        <v>2058.58</v>
      </c>
      <c r="F679">
        <v>0</v>
      </c>
      <c r="G679">
        <v>5.4312600000000003E-2</v>
      </c>
      <c r="H679">
        <v>0.95891599999999999</v>
      </c>
      <c r="I679">
        <v>0</v>
      </c>
    </row>
    <row r="680" spans="1:9" x14ac:dyDescent="0.25">
      <c r="A680" t="s">
        <v>109</v>
      </c>
      <c r="B680">
        <v>3079.71</v>
      </c>
      <c r="C680">
        <v>3058.5</v>
      </c>
      <c r="D680">
        <v>3006.52</v>
      </c>
      <c r="E680">
        <v>2058.63</v>
      </c>
      <c r="F680">
        <v>0</v>
      </c>
      <c r="G680">
        <v>5.5728899999999998E-2</v>
      </c>
      <c r="H680">
        <v>0.95802600000000004</v>
      </c>
      <c r="I680">
        <v>0</v>
      </c>
    </row>
    <row r="681" spans="1:9" x14ac:dyDescent="0.25">
      <c r="A681" t="s">
        <v>109</v>
      </c>
      <c r="B681">
        <v>3074.74</v>
      </c>
      <c r="C681">
        <v>3053.34</v>
      </c>
      <c r="D681">
        <v>3004.81</v>
      </c>
      <c r="E681">
        <v>2058.4499999999998</v>
      </c>
      <c r="F681">
        <v>0</v>
      </c>
      <c r="G681">
        <v>5.4954999999999997E-2</v>
      </c>
      <c r="H681">
        <v>0.93182900000000002</v>
      </c>
      <c r="I681">
        <v>0</v>
      </c>
    </row>
    <row r="682" spans="1:9" x14ac:dyDescent="0.25">
      <c r="A682" t="s">
        <v>109</v>
      </c>
      <c r="B682">
        <v>3065.61</v>
      </c>
      <c r="C682">
        <v>3044.19</v>
      </c>
      <c r="D682">
        <v>3002.95</v>
      </c>
      <c r="E682">
        <v>2058.54</v>
      </c>
      <c r="F682">
        <v>0</v>
      </c>
      <c r="G682">
        <v>8.2044699999999998E-2</v>
      </c>
      <c r="H682">
        <v>0.931701</v>
      </c>
      <c r="I682">
        <v>0</v>
      </c>
    </row>
    <row r="683" spans="1:9" x14ac:dyDescent="0.25">
      <c r="A683" t="s">
        <v>109</v>
      </c>
      <c r="B683">
        <v>3071.19</v>
      </c>
      <c r="C683">
        <v>3048.96</v>
      </c>
      <c r="D683">
        <v>3004.55</v>
      </c>
      <c r="E683">
        <v>2058.46</v>
      </c>
      <c r="F683">
        <v>0</v>
      </c>
      <c r="G683">
        <v>5.7063299999999997E-2</v>
      </c>
      <c r="H683">
        <v>0.93171899999999996</v>
      </c>
      <c r="I683">
        <v>0</v>
      </c>
    </row>
    <row r="684" spans="1:9" x14ac:dyDescent="0.25">
      <c r="A684" t="s">
        <v>109</v>
      </c>
      <c r="B684">
        <v>3069.73</v>
      </c>
      <c r="C684">
        <v>3048.07</v>
      </c>
      <c r="D684">
        <v>3003.71</v>
      </c>
      <c r="E684">
        <v>2058.65</v>
      </c>
      <c r="F684">
        <v>0</v>
      </c>
      <c r="G684">
        <v>7.3445300000000005E-2</v>
      </c>
      <c r="H684">
        <v>0.93183199999999999</v>
      </c>
      <c r="I684">
        <v>0</v>
      </c>
    </row>
    <row r="685" spans="1:9" x14ac:dyDescent="0.25">
      <c r="A685" t="s">
        <v>109</v>
      </c>
      <c r="B685">
        <v>3074.48</v>
      </c>
      <c r="C685">
        <v>3052.28</v>
      </c>
      <c r="D685">
        <v>3005.62</v>
      </c>
      <c r="E685">
        <v>2058.6</v>
      </c>
      <c r="F685">
        <v>0</v>
      </c>
      <c r="G685">
        <v>6.1959599999999997E-2</v>
      </c>
      <c r="H685">
        <v>0.93147599999999997</v>
      </c>
      <c r="I685">
        <v>0</v>
      </c>
    </row>
    <row r="686" spans="1:9" x14ac:dyDescent="0.25">
      <c r="A686" t="s">
        <v>109</v>
      </c>
      <c r="B686">
        <v>3087.48</v>
      </c>
      <c r="C686">
        <v>3065.99</v>
      </c>
      <c r="D686">
        <v>3007.22</v>
      </c>
      <c r="E686">
        <v>2058.66</v>
      </c>
      <c r="F686">
        <v>0</v>
      </c>
      <c r="G686">
        <v>6.7150600000000005E-2</v>
      </c>
      <c r="H686">
        <v>0.93140999999999996</v>
      </c>
      <c r="I686">
        <v>0</v>
      </c>
    </row>
    <row r="687" spans="1:9" x14ac:dyDescent="0.25">
      <c r="A687" t="s">
        <v>109</v>
      </c>
      <c r="B687">
        <v>3072.33</v>
      </c>
      <c r="C687">
        <v>3051.08</v>
      </c>
      <c r="D687">
        <v>3005.11</v>
      </c>
      <c r="E687">
        <v>2058.58</v>
      </c>
      <c r="F687">
        <v>0</v>
      </c>
      <c r="G687">
        <v>5.3912799999999997E-2</v>
      </c>
      <c r="H687">
        <v>0.93163099999999999</v>
      </c>
      <c r="I687">
        <v>0</v>
      </c>
    </row>
    <row r="688" spans="1:9" x14ac:dyDescent="0.25">
      <c r="A688" t="s">
        <v>109</v>
      </c>
      <c r="B688">
        <v>3075.89</v>
      </c>
      <c r="C688">
        <v>3054.11</v>
      </c>
      <c r="D688">
        <v>3005.14</v>
      </c>
      <c r="E688">
        <v>2058.6999999999998</v>
      </c>
      <c r="F688">
        <v>0</v>
      </c>
      <c r="G688">
        <v>5.3932899999999999E-2</v>
      </c>
      <c r="H688">
        <v>0.93154499999999996</v>
      </c>
      <c r="I688">
        <v>0</v>
      </c>
    </row>
    <row r="689" spans="1:9" x14ac:dyDescent="0.25">
      <c r="A689" t="s">
        <v>109</v>
      </c>
      <c r="B689">
        <v>3081.19</v>
      </c>
      <c r="C689">
        <v>3057.97</v>
      </c>
      <c r="D689">
        <v>3005.63</v>
      </c>
      <c r="E689">
        <v>2058.58</v>
      </c>
      <c r="F689">
        <v>0</v>
      </c>
      <c r="G689">
        <v>6.0943400000000002E-2</v>
      </c>
      <c r="H689">
        <v>0.93174400000000002</v>
      </c>
      <c r="I689">
        <v>0</v>
      </c>
    </row>
    <row r="690" spans="1:9" x14ac:dyDescent="0.25">
      <c r="A690" t="s">
        <v>109</v>
      </c>
      <c r="B690">
        <v>3092.61</v>
      </c>
      <c r="C690">
        <v>3070.26</v>
      </c>
      <c r="D690">
        <v>3008.4</v>
      </c>
      <c r="E690">
        <v>2058.59</v>
      </c>
      <c r="F690">
        <v>0</v>
      </c>
      <c r="G690">
        <v>5.4196800000000003E-2</v>
      </c>
      <c r="H690">
        <v>0.93157000000000001</v>
      </c>
      <c r="I690">
        <v>0</v>
      </c>
    </row>
    <row r="691" spans="1:9" x14ac:dyDescent="0.25">
      <c r="A691" t="s">
        <v>109</v>
      </c>
      <c r="B691">
        <v>3088.58</v>
      </c>
      <c r="C691">
        <v>3066.68</v>
      </c>
      <c r="D691">
        <v>3007.46</v>
      </c>
      <c r="E691">
        <v>2058.56</v>
      </c>
      <c r="F691">
        <v>0</v>
      </c>
      <c r="G691">
        <v>7.3647400000000002E-2</v>
      </c>
      <c r="H691">
        <v>0.93181700000000001</v>
      </c>
      <c r="I691">
        <v>0</v>
      </c>
    </row>
    <row r="692" spans="1:9" x14ac:dyDescent="0.25">
      <c r="A692" t="s">
        <v>109</v>
      </c>
      <c r="B692">
        <v>3072.59</v>
      </c>
      <c r="C692">
        <v>3051.24</v>
      </c>
      <c r="D692">
        <v>3005.52</v>
      </c>
      <c r="E692">
        <v>2058.56</v>
      </c>
      <c r="F692">
        <v>0</v>
      </c>
      <c r="G692">
        <v>5.5077899999999999E-2</v>
      </c>
      <c r="H692">
        <v>0.93164899999999995</v>
      </c>
      <c r="I692">
        <v>0</v>
      </c>
    </row>
    <row r="693" spans="1:9" x14ac:dyDescent="0.25">
      <c r="A693" t="s">
        <v>109</v>
      </c>
      <c r="B693">
        <v>3076.26</v>
      </c>
      <c r="C693">
        <v>3054.3</v>
      </c>
      <c r="D693">
        <v>3005.14</v>
      </c>
      <c r="E693">
        <v>2058.62</v>
      </c>
      <c r="F693">
        <v>0</v>
      </c>
      <c r="G693">
        <v>6.1050699999999999E-2</v>
      </c>
      <c r="H693">
        <v>0.93180300000000005</v>
      </c>
      <c r="I693">
        <v>0</v>
      </c>
    </row>
    <row r="694" spans="1:9" x14ac:dyDescent="0.25">
      <c r="A694" t="s">
        <v>109</v>
      </c>
      <c r="B694">
        <v>3071.24</v>
      </c>
      <c r="C694">
        <v>3049.4</v>
      </c>
      <c r="D694">
        <v>3005.81</v>
      </c>
      <c r="E694">
        <v>2058.63</v>
      </c>
      <c r="F694">
        <v>0</v>
      </c>
      <c r="G694">
        <v>5.4218599999999999E-2</v>
      </c>
      <c r="H694">
        <v>0.95894199999999996</v>
      </c>
      <c r="I694">
        <v>0</v>
      </c>
    </row>
    <row r="695" spans="1:9" x14ac:dyDescent="0.25">
      <c r="A695" t="s">
        <v>109</v>
      </c>
      <c r="B695">
        <v>3092.23</v>
      </c>
      <c r="C695">
        <v>3070.36</v>
      </c>
      <c r="D695">
        <v>3007.87</v>
      </c>
      <c r="E695">
        <v>2058.59</v>
      </c>
      <c r="F695">
        <v>0</v>
      </c>
      <c r="G695">
        <v>6.8137699999999995E-2</v>
      </c>
      <c r="H695">
        <v>0.93174900000000005</v>
      </c>
      <c r="I695">
        <v>0</v>
      </c>
    </row>
    <row r="696" spans="1:9" x14ac:dyDescent="0.25">
      <c r="A696" t="s">
        <v>109</v>
      </c>
      <c r="B696">
        <v>3078.5</v>
      </c>
      <c r="C696">
        <v>3057.31</v>
      </c>
      <c r="D696">
        <v>3006.36</v>
      </c>
      <c r="E696">
        <v>2058.52</v>
      </c>
      <c r="F696">
        <v>0</v>
      </c>
      <c r="G696">
        <v>5.6405700000000003E-2</v>
      </c>
      <c r="H696">
        <v>0.93181099999999994</v>
      </c>
      <c r="I696">
        <v>0</v>
      </c>
    </row>
    <row r="697" spans="1:9" x14ac:dyDescent="0.25">
      <c r="A697" t="s">
        <v>109</v>
      </c>
      <c r="B697">
        <v>3068.42</v>
      </c>
      <c r="C697">
        <v>3046.58</v>
      </c>
      <c r="D697">
        <v>3003.59</v>
      </c>
      <c r="E697">
        <v>2058.52</v>
      </c>
      <c r="F697">
        <v>0</v>
      </c>
      <c r="G697">
        <v>5.3964699999999997E-2</v>
      </c>
      <c r="H697">
        <v>0.93178700000000003</v>
      </c>
      <c r="I697">
        <v>0</v>
      </c>
    </row>
    <row r="698" spans="1:9" x14ac:dyDescent="0.25">
      <c r="A698" t="s">
        <v>109</v>
      </c>
      <c r="B698">
        <v>3067.77</v>
      </c>
      <c r="C698">
        <v>3045.74</v>
      </c>
      <c r="D698">
        <v>3004.08</v>
      </c>
      <c r="E698">
        <v>2058.66</v>
      </c>
      <c r="F698">
        <v>0</v>
      </c>
      <c r="G698">
        <v>7.1869500000000003E-2</v>
      </c>
      <c r="H698">
        <v>0.93180700000000005</v>
      </c>
      <c r="I698">
        <v>0</v>
      </c>
    </row>
    <row r="699" spans="1:9" x14ac:dyDescent="0.25">
      <c r="A699" t="s">
        <v>109</v>
      </c>
      <c r="B699">
        <v>3066.78</v>
      </c>
      <c r="C699">
        <v>3045.46</v>
      </c>
      <c r="D699">
        <v>3003.61</v>
      </c>
      <c r="E699">
        <v>2058.65</v>
      </c>
      <c r="F699">
        <v>0</v>
      </c>
      <c r="G699">
        <v>5.4149799999999998E-2</v>
      </c>
      <c r="H699">
        <v>0.93173799999999996</v>
      </c>
      <c r="I699">
        <v>0</v>
      </c>
    </row>
    <row r="700" spans="1:9" x14ac:dyDescent="0.25">
      <c r="A700" t="s">
        <v>109</v>
      </c>
      <c r="B700">
        <v>3073.55</v>
      </c>
      <c r="C700">
        <v>3051.77</v>
      </c>
      <c r="D700">
        <v>3004.3</v>
      </c>
      <c r="E700">
        <v>2058.5100000000002</v>
      </c>
      <c r="F700">
        <v>0</v>
      </c>
      <c r="G700">
        <v>5.7681999999999997E-2</v>
      </c>
      <c r="H700">
        <v>0.93183499999999997</v>
      </c>
      <c r="I700">
        <v>0</v>
      </c>
    </row>
    <row r="701" spans="1:9" x14ac:dyDescent="0.25">
      <c r="A701" t="s">
        <v>109</v>
      </c>
      <c r="B701">
        <v>3080.58</v>
      </c>
      <c r="C701">
        <v>3057.23</v>
      </c>
      <c r="D701">
        <v>3006.89</v>
      </c>
      <c r="E701">
        <v>2058.41</v>
      </c>
      <c r="F701">
        <v>0</v>
      </c>
      <c r="G701">
        <v>5.39163E-2</v>
      </c>
      <c r="H701">
        <v>0.93172500000000003</v>
      </c>
      <c r="I701">
        <v>0</v>
      </c>
    </row>
    <row r="702" spans="1:9" x14ac:dyDescent="0.25">
      <c r="A702" t="s">
        <v>109</v>
      </c>
      <c r="B702">
        <v>3088.86</v>
      </c>
      <c r="C702">
        <v>3067.72</v>
      </c>
      <c r="D702">
        <v>3007.76</v>
      </c>
      <c r="E702">
        <v>2058.6</v>
      </c>
      <c r="F702">
        <v>0</v>
      </c>
      <c r="G702">
        <v>8.32701E-2</v>
      </c>
      <c r="H702">
        <v>0.93167299999999997</v>
      </c>
      <c r="I702">
        <v>0</v>
      </c>
    </row>
    <row r="703" spans="1:9" x14ac:dyDescent="0.25">
      <c r="A703" t="s">
        <v>109</v>
      </c>
      <c r="B703">
        <v>3071.68</v>
      </c>
      <c r="C703">
        <v>3049.72</v>
      </c>
      <c r="D703">
        <v>3004.99</v>
      </c>
      <c r="E703">
        <v>2058.5500000000002</v>
      </c>
      <c r="F703">
        <v>0</v>
      </c>
      <c r="G703">
        <v>5.3993199999999998E-2</v>
      </c>
      <c r="H703">
        <v>0.931778</v>
      </c>
      <c r="I703">
        <v>0</v>
      </c>
    </row>
    <row r="704" spans="1:9" x14ac:dyDescent="0.25">
      <c r="A704" t="s">
        <v>109</v>
      </c>
      <c r="B704">
        <v>3069.48</v>
      </c>
      <c r="C704">
        <v>3047.39</v>
      </c>
      <c r="D704">
        <v>3003.71</v>
      </c>
      <c r="E704">
        <v>2058.64</v>
      </c>
      <c r="F704">
        <v>0</v>
      </c>
      <c r="G704">
        <v>5.5071599999999998E-2</v>
      </c>
      <c r="H704">
        <v>0.93179100000000004</v>
      </c>
      <c r="I704">
        <v>0</v>
      </c>
    </row>
    <row r="705" spans="1:9" x14ac:dyDescent="0.25">
      <c r="A705" t="s">
        <v>109</v>
      </c>
      <c r="B705">
        <v>3093.39</v>
      </c>
      <c r="C705">
        <v>3070.77</v>
      </c>
      <c r="D705">
        <v>3009.67</v>
      </c>
      <c r="E705">
        <v>2058.63</v>
      </c>
      <c r="F705">
        <v>0</v>
      </c>
      <c r="G705">
        <v>5.39841E-2</v>
      </c>
      <c r="H705">
        <v>0.93164599999999997</v>
      </c>
      <c r="I705">
        <v>0</v>
      </c>
    </row>
    <row r="706" spans="1:9" x14ac:dyDescent="0.25">
      <c r="A706" t="s">
        <v>109</v>
      </c>
      <c r="B706">
        <v>3098.05</v>
      </c>
      <c r="C706">
        <v>3075.42</v>
      </c>
      <c r="D706">
        <v>3009.03</v>
      </c>
      <c r="E706">
        <v>2058.59</v>
      </c>
      <c r="F706">
        <v>0</v>
      </c>
      <c r="G706">
        <v>5.52268E-2</v>
      </c>
      <c r="H706">
        <v>0.93132400000000004</v>
      </c>
      <c r="I706">
        <v>0</v>
      </c>
    </row>
    <row r="707" spans="1:9" x14ac:dyDescent="0.25">
      <c r="A707" t="s">
        <v>109</v>
      </c>
      <c r="B707">
        <v>3086.26</v>
      </c>
      <c r="C707">
        <v>3064.16</v>
      </c>
      <c r="D707">
        <v>3008.06</v>
      </c>
      <c r="E707">
        <v>2058.5300000000002</v>
      </c>
      <c r="F707">
        <v>0</v>
      </c>
      <c r="G707">
        <v>5.5208399999999998E-2</v>
      </c>
      <c r="H707">
        <v>0.95891000000000004</v>
      </c>
      <c r="I707">
        <v>0</v>
      </c>
    </row>
    <row r="708" spans="1:9" x14ac:dyDescent="0.25">
      <c r="A708" t="s">
        <v>109</v>
      </c>
      <c r="B708">
        <v>3096.2</v>
      </c>
      <c r="C708">
        <v>3074.87</v>
      </c>
      <c r="D708">
        <v>3009.52</v>
      </c>
      <c r="E708">
        <v>2058.4699999999998</v>
      </c>
      <c r="F708">
        <v>0</v>
      </c>
      <c r="G708">
        <v>8.32566E-2</v>
      </c>
      <c r="H708">
        <v>0.931836</v>
      </c>
      <c r="I708">
        <v>0</v>
      </c>
    </row>
    <row r="709" spans="1:9" x14ac:dyDescent="0.25">
      <c r="A709" t="s">
        <v>109</v>
      </c>
      <c r="B709">
        <v>3079.09</v>
      </c>
      <c r="C709">
        <v>3056.7</v>
      </c>
      <c r="D709">
        <v>3005.47</v>
      </c>
      <c r="E709">
        <v>2058.52</v>
      </c>
      <c r="F709">
        <v>0</v>
      </c>
      <c r="G709">
        <v>8.3255899999999994E-2</v>
      </c>
      <c r="H709">
        <v>0.93171599999999999</v>
      </c>
      <c r="I709">
        <v>0</v>
      </c>
    </row>
    <row r="710" spans="1:9" x14ac:dyDescent="0.25">
      <c r="A710" t="s">
        <v>109</v>
      </c>
      <c r="B710">
        <v>3095.02</v>
      </c>
      <c r="C710">
        <v>3072.36</v>
      </c>
      <c r="D710">
        <v>3009.36</v>
      </c>
      <c r="E710">
        <v>2058.4299999999998</v>
      </c>
      <c r="F710">
        <v>0</v>
      </c>
      <c r="G710">
        <v>5.4735300000000001E-2</v>
      </c>
      <c r="H710">
        <v>0.93123299999999998</v>
      </c>
      <c r="I710">
        <v>0</v>
      </c>
    </row>
    <row r="711" spans="1:9" x14ac:dyDescent="0.25">
      <c r="A711" t="s">
        <v>109</v>
      </c>
      <c r="B711">
        <v>3097.43</v>
      </c>
      <c r="C711">
        <v>3074.47</v>
      </c>
      <c r="D711">
        <v>3011.07</v>
      </c>
      <c r="E711">
        <v>2058.54</v>
      </c>
      <c r="F711">
        <v>0</v>
      </c>
      <c r="G711">
        <v>5.3999800000000001E-2</v>
      </c>
      <c r="H711">
        <v>0.93151399999999995</v>
      </c>
      <c r="I711">
        <v>0</v>
      </c>
    </row>
    <row r="712" spans="1:9" x14ac:dyDescent="0.25">
      <c r="A712" t="s">
        <v>109</v>
      </c>
      <c r="B712">
        <v>3095.61</v>
      </c>
      <c r="C712">
        <v>3073.17</v>
      </c>
      <c r="D712">
        <v>3011.27</v>
      </c>
      <c r="E712">
        <v>2058.48</v>
      </c>
      <c r="F712">
        <v>0</v>
      </c>
      <c r="G712">
        <v>5.9530300000000001E-2</v>
      </c>
      <c r="H712">
        <v>0.93176999999999999</v>
      </c>
      <c r="I712">
        <v>0</v>
      </c>
    </row>
    <row r="713" spans="1:9" x14ac:dyDescent="0.25">
      <c r="A713" t="s">
        <v>109</v>
      </c>
      <c r="B713">
        <v>3096.12</v>
      </c>
      <c r="C713">
        <v>3073.76</v>
      </c>
      <c r="D713">
        <v>3010.92</v>
      </c>
      <c r="E713">
        <v>2058.62</v>
      </c>
      <c r="F713">
        <v>0</v>
      </c>
      <c r="G713">
        <v>5.4671600000000001E-2</v>
      </c>
      <c r="H713">
        <v>0.92876099999999995</v>
      </c>
      <c r="I713">
        <v>0</v>
      </c>
    </row>
    <row r="714" spans="1:9" x14ac:dyDescent="0.25">
      <c r="A714" t="s">
        <v>109</v>
      </c>
      <c r="B714">
        <v>3090.89</v>
      </c>
      <c r="C714">
        <v>3069.07</v>
      </c>
      <c r="D714">
        <v>3010.92</v>
      </c>
      <c r="E714">
        <v>2058.41</v>
      </c>
      <c r="F714">
        <v>0</v>
      </c>
      <c r="G714">
        <v>5.4249800000000001E-2</v>
      </c>
      <c r="H714">
        <v>0.93183400000000005</v>
      </c>
      <c r="I714">
        <v>0</v>
      </c>
    </row>
    <row r="715" spans="1:9" x14ac:dyDescent="0.25">
      <c r="A715" t="s">
        <v>109</v>
      </c>
      <c r="B715">
        <v>3094.82</v>
      </c>
      <c r="C715">
        <v>3073.47</v>
      </c>
      <c r="D715">
        <v>3010.69</v>
      </c>
      <c r="E715">
        <v>2058.5300000000002</v>
      </c>
      <c r="F715">
        <v>0</v>
      </c>
      <c r="G715">
        <v>5.8074199999999999E-2</v>
      </c>
      <c r="H715">
        <v>0.93183199999999999</v>
      </c>
      <c r="I715">
        <v>0</v>
      </c>
    </row>
    <row r="716" spans="1:9" x14ac:dyDescent="0.25">
      <c r="A716" t="s">
        <v>109</v>
      </c>
      <c r="B716">
        <v>3094.63</v>
      </c>
      <c r="C716">
        <v>3071.51</v>
      </c>
      <c r="D716">
        <v>3010</v>
      </c>
      <c r="E716">
        <v>2058.48</v>
      </c>
      <c r="F716">
        <v>0</v>
      </c>
      <c r="G716">
        <v>8.3262600000000006E-2</v>
      </c>
      <c r="H716">
        <v>0.93178399999999995</v>
      </c>
      <c r="I716">
        <v>0</v>
      </c>
    </row>
    <row r="717" spans="1:9" x14ac:dyDescent="0.25">
      <c r="A717" t="s">
        <v>109</v>
      </c>
      <c r="B717">
        <v>3092.82</v>
      </c>
      <c r="C717">
        <v>3070.29</v>
      </c>
      <c r="D717">
        <v>3009.83</v>
      </c>
      <c r="E717">
        <v>2058.52</v>
      </c>
      <c r="F717">
        <v>0</v>
      </c>
      <c r="G717">
        <v>8.3255800000000005E-2</v>
      </c>
      <c r="H717">
        <v>0.94678099999999998</v>
      </c>
      <c r="I717">
        <v>0</v>
      </c>
    </row>
    <row r="718" spans="1:9" x14ac:dyDescent="0.25">
      <c r="A718" t="s">
        <v>109</v>
      </c>
      <c r="B718">
        <v>3088.16</v>
      </c>
      <c r="C718">
        <v>3066.58</v>
      </c>
      <c r="D718">
        <v>3008.47</v>
      </c>
      <c r="E718">
        <v>2058.41</v>
      </c>
      <c r="F718">
        <v>0</v>
      </c>
      <c r="G718">
        <v>7.0632899999999998E-2</v>
      </c>
      <c r="H718">
        <v>0.93180799999999997</v>
      </c>
      <c r="I718">
        <v>0</v>
      </c>
    </row>
    <row r="719" spans="1:9" x14ac:dyDescent="0.25">
      <c r="A719" t="s">
        <v>109</v>
      </c>
      <c r="B719">
        <v>3084.01</v>
      </c>
      <c r="C719">
        <v>3062.11</v>
      </c>
      <c r="D719">
        <v>3007.62</v>
      </c>
      <c r="E719">
        <v>2058.63</v>
      </c>
      <c r="F719">
        <v>0</v>
      </c>
      <c r="G719">
        <v>5.5393699999999997E-2</v>
      </c>
      <c r="H719">
        <v>0.94276899999999997</v>
      </c>
      <c r="I719">
        <v>0</v>
      </c>
    </row>
    <row r="720" spans="1:9" x14ac:dyDescent="0.25">
      <c r="A720" t="s">
        <v>109</v>
      </c>
      <c r="B720">
        <v>3095.67</v>
      </c>
      <c r="C720">
        <v>3066.06</v>
      </c>
      <c r="D720">
        <v>3007.99</v>
      </c>
      <c r="E720">
        <v>2058.4899999999998</v>
      </c>
      <c r="F720">
        <v>0</v>
      </c>
      <c r="G720">
        <v>5.4354399999999997E-2</v>
      </c>
      <c r="H720">
        <v>0.93166300000000002</v>
      </c>
      <c r="I720">
        <v>0</v>
      </c>
    </row>
    <row r="721" spans="1:25" x14ac:dyDescent="0.25">
      <c r="A721" t="s">
        <v>109</v>
      </c>
      <c r="B721">
        <v>3091.47</v>
      </c>
      <c r="C721">
        <v>3068.93</v>
      </c>
      <c r="D721">
        <v>3009.68</v>
      </c>
      <c r="E721">
        <v>2058.46</v>
      </c>
      <c r="F721">
        <v>0</v>
      </c>
      <c r="G721">
        <v>5.6481499999999997E-2</v>
      </c>
      <c r="H721">
        <v>0.93180399999999997</v>
      </c>
      <c r="I721">
        <v>0</v>
      </c>
    </row>
    <row r="722" spans="1:25" x14ac:dyDescent="0.25">
      <c r="A722" t="s">
        <v>109</v>
      </c>
      <c r="B722">
        <v>3090.43</v>
      </c>
      <c r="C722">
        <v>3068.18</v>
      </c>
      <c r="D722">
        <v>3008.71</v>
      </c>
      <c r="E722">
        <v>2058.58</v>
      </c>
      <c r="F722">
        <v>0</v>
      </c>
      <c r="G722">
        <v>8.3290500000000003E-2</v>
      </c>
      <c r="H722">
        <v>0.93182600000000004</v>
      </c>
      <c r="I722">
        <v>0</v>
      </c>
    </row>
    <row r="723" spans="1:25" x14ac:dyDescent="0.25">
      <c r="A723" t="s">
        <v>109</v>
      </c>
      <c r="B723">
        <v>3090.41</v>
      </c>
      <c r="C723">
        <v>3068.45</v>
      </c>
      <c r="D723">
        <v>3009.78</v>
      </c>
      <c r="E723">
        <v>2058.4299999999998</v>
      </c>
      <c r="F723">
        <v>0</v>
      </c>
      <c r="G723">
        <v>5.4031799999999998E-2</v>
      </c>
      <c r="H723">
        <v>0.93183000000000005</v>
      </c>
      <c r="I723">
        <v>0</v>
      </c>
    </row>
    <row r="724" spans="1:25" x14ac:dyDescent="0.25">
      <c r="A724" t="s">
        <v>109</v>
      </c>
      <c r="B724">
        <v>3084.06</v>
      </c>
      <c r="C724">
        <v>3061.82</v>
      </c>
      <c r="D724">
        <v>3007.09</v>
      </c>
      <c r="E724">
        <v>2058.58</v>
      </c>
      <c r="F724">
        <v>0</v>
      </c>
      <c r="G724">
        <v>5.5466700000000001E-2</v>
      </c>
      <c r="H724">
        <v>0.93183400000000005</v>
      </c>
      <c r="I724">
        <v>0</v>
      </c>
    </row>
    <row r="725" spans="1:25" x14ac:dyDescent="0.25">
      <c r="A725" t="s">
        <v>109</v>
      </c>
      <c r="B725">
        <v>3096.34</v>
      </c>
      <c r="C725">
        <v>3074.14</v>
      </c>
      <c r="D725">
        <v>3010.72</v>
      </c>
      <c r="E725">
        <v>2058.42</v>
      </c>
      <c r="F725">
        <v>0</v>
      </c>
      <c r="G725">
        <v>7.1889999999999996E-2</v>
      </c>
      <c r="H725">
        <v>0.93178799999999995</v>
      </c>
      <c r="I725">
        <v>0</v>
      </c>
    </row>
    <row r="726" spans="1:25" x14ac:dyDescent="0.25">
      <c r="A726" t="s">
        <v>109</v>
      </c>
      <c r="B726">
        <v>3089.75</v>
      </c>
      <c r="C726">
        <v>3068.13</v>
      </c>
      <c r="D726">
        <v>3008.8</v>
      </c>
      <c r="E726">
        <v>2058.5700000000002</v>
      </c>
      <c r="F726">
        <v>0</v>
      </c>
      <c r="G726">
        <v>7.1007299999999995E-2</v>
      </c>
      <c r="H726">
        <v>0.92994399999999999</v>
      </c>
      <c r="I726">
        <v>0</v>
      </c>
    </row>
    <row r="727" spans="1:25" x14ac:dyDescent="0.25">
      <c r="A727" t="s">
        <v>109</v>
      </c>
      <c r="B727">
        <v>3088.2</v>
      </c>
      <c r="C727">
        <v>3066.69</v>
      </c>
      <c r="D727">
        <v>3007.78</v>
      </c>
      <c r="E727">
        <v>2058.5</v>
      </c>
      <c r="F727">
        <v>0</v>
      </c>
      <c r="G727">
        <v>8.3256700000000003E-2</v>
      </c>
      <c r="H727">
        <v>0.93183099999999996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109</v>
      </c>
      <c r="B728">
        <v>3093.76</v>
      </c>
      <c r="C728">
        <v>3071.39</v>
      </c>
      <c r="D728">
        <v>3008.83</v>
      </c>
      <c r="E728">
        <v>2058.65</v>
      </c>
      <c r="F728">
        <v>0</v>
      </c>
      <c r="G728">
        <v>5.4003500000000003E-2</v>
      </c>
      <c r="H728">
        <v>0.93143399999999998</v>
      </c>
      <c r="I728">
        <v>0</v>
      </c>
      <c r="R728">
        <f>AVERAGE(B679:B728)</f>
        <v>3083.7950000000001</v>
      </c>
      <c r="S728">
        <f>AVERAGE(C679:C728)</f>
        <v>3061.6414000000009</v>
      </c>
      <c r="U728">
        <f>_xlfn.VAR.P(B679:B728)</f>
        <v>100.76058499999988</v>
      </c>
      <c r="V728">
        <f>_xlfn.VAR.P(C679:C728)</f>
        <v>94.678684039999936</v>
      </c>
      <c r="X728">
        <f>1.96*SQRT(U728)/50</f>
        <v>0.3934879227300373</v>
      </c>
      <c r="Y728">
        <f>1.96*SQRT(V728)/50</f>
        <v>0.38142765112564342</v>
      </c>
    </row>
    <row r="729" spans="1:25" x14ac:dyDescent="0.25">
      <c r="A729" t="s">
        <v>109</v>
      </c>
      <c r="B729">
        <v>154309.9583</v>
      </c>
      <c r="C729" t="s">
        <v>36</v>
      </c>
      <c r="U729" t="s">
        <v>75</v>
      </c>
    </row>
    <row r="730" spans="1:25" x14ac:dyDescent="0.25">
      <c r="A730" t="s">
        <v>41</v>
      </c>
      <c r="B730">
        <v>2004.97</v>
      </c>
      <c r="C730">
        <v>1919.56</v>
      </c>
      <c r="D730">
        <v>1919.46</v>
      </c>
      <c r="E730">
        <v>1883.88</v>
      </c>
      <c r="F730">
        <v>84.763999999999996</v>
      </c>
      <c r="G730">
        <v>183.38300000000001</v>
      </c>
      <c r="H730">
        <v>43.7181</v>
      </c>
      <c r="I730">
        <v>34.1479</v>
      </c>
      <c r="J730">
        <v>78.817800000000005</v>
      </c>
      <c r="K730">
        <v>1597.52</v>
      </c>
      <c r="L730">
        <v>5.5175200000000001E-2</v>
      </c>
      <c r="M730">
        <v>0.95836299999999996</v>
      </c>
      <c r="N730">
        <v>0</v>
      </c>
      <c r="O730" t="s">
        <v>42</v>
      </c>
      <c r="U730">
        <f>_xlfn.STDEV.P(B679:B728)</f>
        <v>10.037957212500952</v>
      </c>
      <c r="V730">
        <f>_xlfn.STDEV.P(C679:C728)</f>
        <v>9.7302972225929434</v>
      </c>
    </row>
    <row r="731" spans="1:25" x14ac:dyDescent="0.25">
      <c r="A731" t="s">
        <v>41</v>
      </c>
      <c r="B731">
        <v>2029.03</v>
      </c>
      <c r="C731">
        <v>1945.54</v>
      </c>
      <c r="D731">
        <v>1945.42</v>
      </c>
      <c r="E731">
        <v>1909.25</v>
      </c>
      <c r="F731">
        <v>85.683000000000007</v>
      </c>
      <c r="G731">
        <v>184.38800000000001</v>
      </c>
      <c r="H731">
        <v>43.506900000000002</v>
      </c>
      <c r="I731">
        <v>35.354799999999997</v>
      </c>
      <c r="J731">
        <v>78.597200000000001</v>
      </c>
      <c r="K731">
        <v>1620.38</v>
      </c>
      <c r="L731">
        <v>6.0461000000000001E-2</v>
      </c>
      <c r="M731">
        <v>0.93183400000000005</v>
      </c>
      <c r="N731">
        <v>0</v>
      </c>
      <c r="O731" t="s">
        <v>42</v>
      </c>
    </row>
    <row r="732" spans="1:25" x14ac:dyDescent="0.25">
      <c r="A732" t="s">
        <v>41</v>
      </c>
      <c r="B732">
        <v>2006.14</v>
      </c>
      <c r="C732">
        <v>1923.62</v>
      </c>
      <c r="D732">
        <v>1923.52</v>
      </c>
      <c r="E732">
        <v>1887.57</v>
      </c>
      <c r="F732">
        <v>85.168700000000001</v>
      </c>
      <c r="G732">
        <v>181.72499999999999</v>
      </c>
      <c r="H732">
        <v>43.307400000000001</v>
      </c>
      <c r="I732">
        <v>35.551200000000001</v>
      </c>
      <c r="J732">
        <v>76.054699999999997</v>
      </c>
      <c r="K732">
        <v>1601.9</v>
      </c>
      <c r="L732">
        <v>5.5288200000000003E-2</v>
      </c>
      <c r="M732">
        <v>0.93165200000000004</v>
      </c>
      <c r="N732">
        <v>0</v>
      </c>
      <c r="O732" t="s">
        <v>42</v>
      </c>
    </row>
    <row r="733" spans="1:25" x14ac:dyDescent="0.25">
      <c r="A733" t="s">
        <v>41</v>
      </c>
      <c r="B733">
        <v>2041.43</v>
      </c>
      <c r="C733">
        <v>1959.45</v>
      </c>
      <c r="D733">
        <v>1959.33</v>
      </c>
      <c r="E733">
        <v>1923.29</v>
      </c>
      <c r="F733">
        <v>86.178899999999999</v>
      </c>
      <c r="G733">
        <v>185.404</v>
      </c>
      <c r="H733">
        <v>43.558</v>
      </c>
      <c r="I733">
        <v>35.7333</v>
      </c>
      <c r="J733">
        <v>78.840999999999994</v>
      </c>
      <c r="K733">
        <v>1632.87</v>
      </c>
      <c r="L733">
        <v>5.4653E-2</v>
      </c>
      <c r="M733">
        <v>0.93183099999999996</v>
      </c>
      <c r="N733">
        <v>0</v>
      </c>
      <c r="O733" t="s">
        <v>42</v>
      </c>
    </row>
    <row r="734" spans="1:25" x14ac:dyDescent="0.25">
      <c r="A734" t="s">
        <v>41</v>
      </c>
      <c r="B734">
        <v>2042.87</v>
      </c>
      <c r="C734">
        <v>1964.94</v>
      </c>
      <c r="D734">
        <v>1964.82</v>
      </c>
      <c r="E734">
        <v>1928.63</v>
      </c>
      <c r="F734">
        <v>86.197699999999998</v>
      </c>
      <c r="G734">
        <v>185.834</v>
      </c>
      <c r="H734">
        <v>43.627499999999998</v>
      </c>
      <c r="I734">
        <v>36.522799999999997</v>
      </c>
      <c r="J734">
        <v>78.550399999999996</v>
      </c>
      <c r="K734">
        <v>1637.72</v>
      </c>
      <c r="L734">
        <v>5.9363300000000001E-2</v>
      </c>
      <c r="M734">
        <v>0.93181800000000004</v>
      </c>
      <c r="N734">
        <v>0</v>
      </c>
      <c r="O734" t="s">
        <v>42</v>
      </c>
    </row>
    <row r="735" spans="1:25" x14ac:dyDescent="0.25">
      <c r="A735" t="s">
        <v>41</v>
      </c>
      <c r="B735">
        <v>2031.1</v>
      </c>
      <c r="C735">
        <v>1955.22</v>
      </c>
      <c r="D735">
        <v>1955.09</v>
      </c>
      <c r="E735">
        <v>1919.02</v>
      </c>
      <c r="F735">
        <v>86.305800000000005</v>
      </c>
      <c r="G735">
        <v>184.68600000000001</v>
      </c>
      <c r="H735">
        <v>43.381900000000002</v>
      </c>
      <c r="I735">
        <v>34.943100000000001</v>
      </c>
      <c r="J735">
        <v>79.5077</v>
      </c>
      <c r="K735">
        <v>1629.23</v>
      </c>
      <c r="L735">
        <v>5.5685600000000002E-2</v>
      </c>
      <c r="M735">
        <v>0.93182799999999999</v>
      </c>
      <c r="N735">
        <v>0</v>
      </c>
      <c r="O735" t="s">
        <v>42</v>
      </c>
    </row>
    <row r="736" spans="1:25" x14ac:dyDescent="0.25">
      <c r="A736" t="s">
        <v>41</v>
      </c>
      <c r="B736">
        <v>2052.2399999999998</v>
      </c>
      <c r="C736">
        <v>1966.02</v>
      </c>
      <c r="D736">
        <v>1965.9</v>
      </c>
      <c r="E736">
        <v>1929.67</v>
      </c>
      <c r="F736">
        <v>86.890900000000002</v>
      </c>
      <c r="G736">
        <v>184.459</v>
      </c>
      <c r="H736">
        <v>43.6081</v>
      </c>
      <c r="I736">
        <v>35.043199999999999</v>
      </c>
      <c r="J736">
        <v>78.7761</v>
      </c>
      <c r="K736">
        <v>1639.46</v>
      </c>
      <c r="L736">
        <v>5.4375300000000001E-2</v>
      </c>
      <c r="M736">
        <v>0.95518700000000001</v>
      </c>
      <c r="N736">
        <v>0</v>
      </c>
      <c r="O736" t="s">
        <v>42</v>
      </c>
    </row>
    <row r="737" spans="1:15" x14ac:dyDescent="0.25">
      <c r="A737" t="s">
        <v>41</v>
      </c>
      <c r="B737">
        <v>2000.72</v>
      </c>
      <c r="C737">
        <v>1927.06</v>
      </c>
      <c r="D737">
        <v>1926.95</v>
      </c>
      <c r="E737">
        <v>1891.32</v>
      </c>
      <c r="F737">
        <v>86.125799999999998</v>
      </c>
      <c r="G737">
        <v>181.39</v>
      </c>
      <c r="H737">
        <v>43.567100000000003</v>
      </c>
      <c r="I737">
        <v>34.446800000000003</v>
      </c>
      <c r="J737">
        <v>77.081299999999999</v>
      </c>
      <c r="K737">
        <v>1605.63</v>
      </c>
      <c r="L737">
        <v>5.6467900000000001E-2</v>
      </c>
      <c r="M737">
        <v>0.931697</v>
      </c>
      <c r="N737">
        <v>0</v>
      </c>
      <c r="O737" t="s">
        <v>42</v>
      </c>
    </row>
    <row r="738" spans="1:15" x14ac:dyDescent="0.25">
      <c r="A738" t="s">
        <v>41</v>
      </c>
      <c r="B738">
        <v>2003.84</v>
      </c>
      <c r="C738">
        <v>1926.05</v>
      </c>
      <c r="D738">
        <v>1925.95</v>
      </c>
      <c r="E738">
        <v>1890.38</v>
      </c>
      <c r="F738">
        <v>85.779600000000002</v>
      </c>
      <c r="G738">
        <v>180.673</v>
      </c>
      <c r="H738">
        <v>42.790100000000002</v>
      </c>
      <c r="I738">
        <v>34.490499999999997</v>
      </c>
      <c r="J738">
        <v>76.769300000000001</v>
      </c>
      <c r="K738">
        <v>1605.61</v>
      </c>
      <c r="L738">
        <v>5.9080899999999999E-2</v>
      </c>
      <c r="M738">
        <v>0.95024699999999995</v>
      </c>
      <c r="N738">
        <v>0</v>
      </c>
      <c r="O738" t="s">
        <v>42</v>
      </c>
    </row>
    <row r="739" spans="1:15" x14ac:dyDescent="0.25">
      <c r="A739" t="s">
        <v>41</v>
      </c>
      <c r="B739">
        <v>2024.55</v>
      </c>
      <c r="C739">
        <v>1947.55</v>
      </c>
      <c r="D739">
        <v>1947.44</v>
      </c>
      <c r="E739">
        <v>1911.45</v>
      </c>
      <c r="F739">
        <v>86.031300000000002</v>
      </c>
      <c r="G739">
        <v>184.441</v>
      </c>
      <c r="H739">
        <v>43.374000000000002</v>
      </c>
      <c r="I739">
        <v>34.9512</v>
      </c>
      <c r="J739">
        <v>79.549599999999998</v>
      </c>
      <c r="K739">
        <v>1622.32</v>
      </c>
      <c r="L739">
        <v>6.19397E-2</v>
      </c>
      <c r="M739">
        <v>0.93178700000000003</v>
      </c>
      <c r="N739">
        <v>0</v>
      </c>
      <c r="O739" t="s">
        <v>42</v>
      </c>
    </row>
    <row r="740" spans="1:15" x14ac:dyDescent="0.25">
      <c r="A740" t="s">
        <v>41</v>
      </c>
      <c r="B740">
        <v>1999.94</v>
      </c>
      <c r="C740">
        <v>1924.46</v>
      </c>
      <c r="D740">
        <v>1924.36</v>
      </c>
      <c r="E740">
        <v>1888.92</v>
      </c>
      <c r="F740">
        <v>85.227400000000003</v>
      </c>
      <c r="G740">
        <v>181.584</v>
      </c>
      <c r="H740">
        <v>42.927999999999997</v>
      </c>
      <c r="I740">
        <v>34.774000000000001</v>
      </c>
      <c r="J740">
        <v>77.552800000000005</v>
      </c>
      <c r="K740">
        <v>1603.82</v>
      </c>
      <c r="L740">
        <v>6.3023700000000002E-2</v>
      </c>
      <c r="M740">
        <v>0.93164599999999997</v>
      </c>
      <c r="N740">
        <v>0</v>
      </c>
      <c r="O740" t="s">
        <v>42</v>
      </c>
    </row>
    <row r="741" spans="1:15" x14ac:dyDescent="0.25">
      <c r="A741" t="s">
        <v>41</v>
      </c>
      <c r="B741">
        <v>1992.12</v>
      </c>
      <c r="C741">
        <v>1914.9</v>
      </c>
      <c r="D741">
        <v>1914.8</v>
      </c>
      <c r="E741">
        <v>1878.83</v>
      </c>
      <c r="F741">
        <v>85.120199999999997</v>
      </c>
      <c r="G741">
        <v>178.99600000000001</v>
      </c>
      <c r="H741">
        <v>42.613599999999998</v>
      </c>
      <c r="I741">
        <v>34.1554</v>
      </c>
      <c r="J741">
        <v>76.052099999999996</v>
      </c>
      <c r="K741">
        <v>1596.59</v>
      </c>
      <c r="L741">
        <v>5.6854399999999999E-2</v>
      </c>
      <c r="M741">
        <v>0.93183499999999997</v>
      </c>
      <c r="N741">
        <v>0</v>
      </c>
      <c r="O741" t="s">
        <v>42</v>
      </c>
    </row>
    <row r="742" spans="1:15" x14ac:dyDescent="0.25">
      <c r="A742" t="s">
        <v>41</v>
      </c>
      <c r="B742">
        <v>2020.91</v>
      </c>
      <c r="C742">
        <v>1946.18</v>
      </c>
      <c r="D742">
        <v>1946.06</v>
      </c>
      <c r="E742">
        <v>1909.93</v>
      </c>
      <c r="F742">
        <v>86.092399999999998</v>
      </c>
      <c r="G742">
        <v>183.273</v>
      </c>
      <c r="H742">
        <v>43.316099999999999</v>
      </c>
      <c r="I742">
        <v>34.437399999999997</v>
      </c>
      <c r="J742">
        <v>78.954899999999995</v>
      </c>
      <c r="K742">
        <v>1622.05</v>
      </c>
      <c r="L742">
        <v>5.3927700000000002E-2</v>
      </c>
      <c r="M742">
        <v>0.93179100000000004</v>
      </c>
      <c r="N742">
        <v>0</v>
      </c>
      <c r="O742" t="s">
        <v>42</v>
      </c>
    </row>
    <row r="743" spans="1:15" x14ac:dyDescent="0.25">
      <c r="A743" t="s">
        <v>41</v>
      </c>
      <c r="B743">
        <v>1990.4</v>
      </c>
      <c r="C743">
        <v>1913.05</v>
      </c>
      <c r="D743">
        <v>1912.94</v>
      </c>
      <c r="E743">
        <v>1877.14</v>
      </c>
      <c r="F743">
        <v>84.980400000000003</v>
      </c>
      <c r="G743">
        <v>181.5</v>
      </c>
      <c r="H743">
        <v>42.735500000000002</v>
      </c>
      <c r="I743">
        <v>34.205199999999998</v>
      </c>
      <c r="J743">
        <v>77.116500000000002</v>
      </c>
      <c r="K743">
        <v>1591.49</v>
      </c>
      <c r="L743">
        <v>5.4199600000000001E-2</v>
      </c>
      <c r="M743">
        <v>0.93180799999999997</v>
      </c>
      <c r="N743">
        <v>0</v>
      </c>
      <c r="O743" t="s">
        <v>42</v>
      </c>
    </row>
    <row r="744" spans="1:15" x14ac:dyDescent="0.25">
      <c r="A744" t="s">
        <v>41</v>
      </c>
      <c r="B744">
        <v>2007.12</v>
      </c>
      <c r="C744">
        <v>1930.03</v>
      </c>
      <c r="D744">
        <v>1929.92</v>
      </c>
      <c r="E744">
        <v>1894.43</v>
      </c>
      <c r="F744">
        <v>85.498500000000007</v>
      </c>
      <c r="G744">
        <v>184.89699999999999</v>
      </c>
      <c r="H744">
        <v>42.959600000000002</v>
      </c>
      <c r="I744">
        <v>34.397500000000001</v>
      </c>
      <c r="J744">
        <v>80.7654</v>
      </c>
      <c r="K744">
        <v>1605.63</v>
      </c>
      <c r="L744">
        <v>5.5652199999999999E-2</v>
      </c>
      <c r="M744">
        <v>0.93180499999999999</v>
      </c>
      <c r="N744">
        <v>0</v>
      </c>
      <c r="O744" t="s">
        <v>42</v>
      </c>
    </row>
    <row r="745" spans="1:15" x14ac:dyDescent="0.25">
      <c r="A745" t="s">
        <v>41</v>
      </c>
      <c r="B745">
        <v>1991.67</v>
      </c>
      <c r="C745">
        <v>1916.57</v>
      </c>
      <c r="D745">
        <v>1916.47</v>
      </c>
      <c r="E745">
        <v>1877.67</v>
      </c>
      <c r="F745">
        <v>84.185699999999997</v>
      </c>
      <c r="G745">
        <v>178.34399999999999</v>
      </c>
      <c r="H745">
        <v>42.905200000000001</v>
      </c>
      <c r="I745">
        <v>34.327100000000002</v>
      </c>
      <c r="J745">
        <v>74.954999999999998</v>
      </c>
      <c r="K745">
        <v>1596.96</v>
      </c>
      <c r="L745">
        <v>5.6926299999999999E-2</v>
      </c>
      <c r="M745">
        <v>0.93181000000000003</v>
      </c>
      <c r="N745">
        <v>0</v>
      </c>
      <c r="O745" t="s">
        <v>42</v>
      </c>
    </row>
    <row r="746" spans="1:15" x14ac:dyDescent="0.25">
      <c r="A746" t="s">
        <v>41</v>
      </c>
      <c r="B746">
        <v>2000.64</v>
      </c>
      <c r="C746">
        <v>1923.05</v>
      </c>
      <c r="D746">
        <v>1922.94</v>
      </c>
      <c r="E746">
        <v>1887.22</v>
      </c>
      <c r="F746">
        <v>85.8553</v>
      </c>
      <c r="G746">
        <v>182.18899999999999</v>
      </c>
      <c r="H746">
        <v>43.452599999999997</v>
      </c>
      <c r="I746">
        <v>34.262300000000003</v>
      </c>
      <c r="J746">
        <v>77.696399999999997</v>
      </c>
      <c r="K746">
        <v>1600.66</v>
      </c>
      <c r="L746">
        <v>5.6921199999999998E-2</v>
      </c>
      <c r="M746">
        <v>0.93165699999999996</v>
      </c>
      <c r="N746">
        <v>0</v>
      </c>
      <c r="O746" t="s">
        <v>42</v>
      </c>
    </row>
    <row r="747" spans="1:15" x14ac:dyDescent="0.25">
      <c r="A747" t="s">
        <v>41</v>
      </c>
      <c r="B747">
        <v>2053.15</v>
      </c>
      <c r="C747">
        <v>1973.52</v>
      </c>
      <c r="D747">
        <v>1973.38</v>
      </c>
      <c r="E747">
        <v>1936.97</v>
      </c>
      <c r="F747">
        <v>88.581299999999999</v>
      </c>
      <c r="G747">
        <v>189.078</v>
      </c>
      <c r="H747">
        <v>44.003700000000002</v>
      </c>
      <c r="I747">
        <v>35.161700000000003</v>
      </c>
      <c r="J747">
        <v>82.616600000000005</v>
      </c>
      <c r="K747">
        <v>1640.13</v>
      </c>
      <c r="L747">
        <v>7.1897600000000006E-2</v>
      </c>
      <c r="M747">
        <v>0.93182299999999996</v>
      </c>
      <c r="N747">
        <v>0</v>
      </c>
      <c r="O747" t="s">
        <v>42</v>
      </c>
    </row>
    <row r="748" spans="1:15" x14ac:dyDescent="0.25">
      <c r="A748" t="s">
        <v>41</v>
      </c>
      <c r="B748">
        <v>2050.09</v>
      </c>
      <c r="C748">
        <v>1972.88</v>
      </c>
      <c r="D748">
        <v>1972.73</v>
      </c>
      <c r="E748">
        <v>1936.45</v>
      </c>
      <c r="F748">
        <v>88.072100000000006</v>
      </c>
      <c r="G748">
        <v>188.142</v>
      </c>
      <c r="H748">
        <v>44.064100000000003</v>
      </c>
      <c r="I748">
        <v>34.9542</v>
      </c>
      <c r="J748">
        <v>81.878</v>
      </c>
      <c r="K748">
        <v>1641.28</v>
      </c>
      <c r="L748">
        <v>5.5008099999999997E-2</v>
      </c>
      <c r="M748">
        <v>0.93110099999999996</v>
      </c>
      <c r="N748">
        <v>0</v>
      </c>
      <c r="O748" t="s">
        <v>42</v>
      </c>
    </row>
    <row r="749" spans="1:15" x14ac:dyDescent="0.25">
      <c r="A749" t="s">
        <v>41</v>
      </c>
      <c r="B749">
        <v>2016.65</v>
      </c>
      <c r="C749">
        <v>1938.48</v>
      </c>
      <c r="D749">
        <v>1938.35</v>
      </c>
      <c r="E749">
        <v>1902.48</v>
      </c>
      <c r="F749">
        <v>87.120199999999997</v>
      </c>
      <c r="G749">
        <v>184.74799999999999</v>
      </c>
      <c r="H749">
        <v>43.360500000000002</v>
      </c>
      <c r="I749">
        <v>34.483699999999999</v>
      </c>
      <c r="J749">
        <v>80.040499999999994</v>
      </c>
      <c r="K749">
        <v>1612.05</v>
      </c>
      <c r="L749">
        <v>5.4031099999999999E-2</v>
      </c>
      <c r="M749">
        <v>0.93181999999999998</v>
      </c>
      <c r="N749">
        <v>0</v>
      </c>
      <c r="O749" t="s">
        <v>42</v>
      </c>
    </row>
    <row r="750" spans="1:15" x14ac:dyDescent="0.25">
      <c r="A750" t="s">
        <v>41</v>
      </c>
      <c r="B750">
        <v>2021.44</v>
      </c>
      <c r="C750">
        <v>1944.16</v>
      </c>
      <c r="D750">
        <v>1944.04</v>
      </c>
      <c r="E750">
        <v>1908.11</v>
      </c>
      <c r="F750">
        <v>85.920599999999993</v>
      </c>
      <c r="G750">
        <v>185.18199999999999</v>
      </c>
      <c r="H750">
        <v>43.7425</v>
      </c>
      <c r="I750">
        <v>34.9968</v>
      </c>
      <c r="J750">
        <v>79.672799999999995</v>
      </c>
      <c r="K750">
        <v>1618.22</v>
      </c>
      <c r="L750">
        <v>5.5185600000000001E-2</v>
      </c>
      <c r="M750">
        <v>0.93183300000000002</v>
      </c>
      <c r="N750">
        <v>0</v>
      </c>
      <c r="O750" t="s">
        <v>42</v>
      </c>
    </row>
    <row r="751" spans="1:15" x14ac:dyDescent="0.25">
      <c r="A751" t="s">
        <v>41</v>
      </c>
      <c r="B751">
        <v>1982.85</v>
      </c>
      <c r="C751">
        <v>1905.76</v>
      </c>
      <c r="D751">
        <v>1905.65</v>
      </c>
      <c r="E751">
        <v>1870.14</v>
      </c>
      <c r="F751">
        <v>84.289500000000004</v>
      </c>
      <c r="G751">
        <v>178.19399999999999</v>
      </c>
      <c r="H751">
        <v>42.468800000000002</v>
      </c>
      <c r="I751">
        <v>34.480699999999999</v>
      </c>
      <c r="J751">
        <v>75.112200000000001</v>
      </c>
      <c r="K751">
        <v>1589.58</v>
      </c>
      <c r="L751">
        <v>5.3947700000000001E-2</v>
      </c>
      <c r="M751">
        <v>0.95038500000000004</v>
      </c>
      <c r="N751">
        <v>0</v>
      </c>
      <c r="O751" t="s">
        <v>42</v>
      </c>
    </row>
    <row r="752" spans="1:15" x14ac:dyDescent="0.25">
      <c r="A752" t="s">
        <v>41</v>
      </c>
      <c r="B752">
        <v>1981.8</v>
      </c>
      <c r="C752">
        <v>1907.54</v>
      </c>
      <c r="D752">
        <v>1907.44</v>
      </c>
      <c r="E752">
        <v>1872.22</v>
      </c>
      <c r="F752">
        <v>84.174099999999996</v>
      </c>
      <c r="G752">
        <v>178.46700000000001</v>
      </c>
      <c r="H752">
        <v>42.8904</v>
      </c>
      <c r="I752">
        <v>34.051499999999997</v>
      </c>
      <c r="J752">
        <v>75.315600000000003</v>
      </c>
      <c r="K752">
        <v>1591.43</v>
      </c>
      <c r="L752">
        <v>6.6095899999999999E-2</v>
      </c>
      <c r="M752">
        <v>0.93182500000000001</v>
      </c>
      <c r="N752">
        <v>0</v>
      </c>
      <c r="O752" t="s">
        <v>42</v>
      </c>
    </row>
    <row r="753" spans="1:15" x14ac:dyDescent="0.25">
      <c r="A753" t="s">
        <v>41</v>
      </c>
      <c r="B753">
        <v>1982.08</v>
      </c>
      <c r="C753">
        <v>1907.38</v>
      </c>
      <c r="D753">
        <v>1907.27</v>
      </c>
      <c r="E753">
        <v>1871.34</v>
      </c>
      <c r="F753">
        <v>84.337500000000006</v>
      </c>
      <c r="G753">
        <v>178.04900000000001</v>
      </c>
      <c r="H753">
        <v>43.135199999999998</v>
      </c>
      <c r="I753">
        <v>34.051000000000002</v>
      </c>
      <c r="J753">
        <v>74.609200000000001</v>
      </c>
      <c r="K753">
        <v>1590.72</v>
      </c>
      <c r="L753">
        <v>5.4665400000000003E-2</v>
      </c>
      <c r="M753">
        <v>0.93175600000000003</v>
      </c>
      <c r="N753">
        <v>0</v>
      </c>
      <c r="O753" t="s">
        <v>42</v>
      </c>
    </row>
    <row r="754" spans="1:15" x14ac:dyDescent="0.25">
      <c r="A754" t="s">
        <v>41</v>
      </c>
      <c r="B754">
        <v>1991.11</v>
      </c>
      <c r="C754">
        <v>1916.99</v>
      </c>
      <c r="D754">
        <v>1916.88</v>
      </c>
      <c r="E754">
        <v>1881.58</v>
      </c>
      <c r="F754">
        <v>84.337999999999994</v>
      </c>
      <c r="G754">
        <v>178.75299999999999</v>
      </c>
      <c r="H754">
        <v>42.508699999999997</v>
      </c>
      <c r="I754">
        <v>34.006700000000002</v>
      </c>
      <c r="J754">
        <v>76.023099999999999</v>
      </c>
      <c r="K754">
        <v>1600.06</v>
      </c>
      <c r="L754">
        <v>5.8202700000000003E-2</v>
      </c>
      <c r="M754">
        <v>0.93164999999999998</v>
      </c>
      <c r="N754">
        <v>0</v>
      </c>
      <c r="O754" t="s">
        <v>42</v>
      </c>
    </row>
    <row r="755" spans="1:15" x14ac:dyDescent="0.25">
      <c r="A755" t="s">
        <v>41</v>
      </c>
      <c r="B755">
        <v>1985.62</v>
      </c>
      <c r="C755">
        <v>1908.98</v>
      </c>
      <c r="D755">
        <v>1908.87</v>
      </c>
      <c r="E755">
        <v>1873.28</v>
      </c>
      <c r="F755">
        <v>85.4499</v>
      </c>
      <c r="G755">
        <v>179.322</v>
      </c>
      <c r="H755">
        <v>42.812899999999999</v>
      </c>
      <c r="I755">
        <v>34.0593</v>
      </c>
      <c r="J755">
        <v>76.123099999999994</v>
      </c>
      <c r="K755">
        <v>1590.17</v>
      </c>
      <c r="L755">
        <v>7.1791199999999999E-2</v>
      </c>
      <c r="M755">
        <v>0.93125000000000002</v>
      </c>
      <c r="N755">
        <v>0</v>
      </c>
      <c r="O755" t="s">
        <v>42</v>
      </c>
    </row>
    <row r="756" spans="1:15" x14ac:dyDescent="0.25">
      <c r="A756" t="s">
        <v>41</v>
      </c>
      <c r="B756">
        <v>1982.97</v>
      </c>
      <c r="C756">
        <v>1905.73</v>
      </c>
      <c r="D756">
        <v>1905.62</v>
      </c>
      <c r="E756">
        <v>1870.52</v>
      </c>
      <c r="F756">
        <v>83.987700000000004</v>
      </c>
      <c r="G756">
        <v>177.80099999999999</v>
      </c>
      <c r="H756">
        <v>42.337600000000002</v>
      </c>
      <c r="I756">
        <v>33.983600000000003</v>
      </c>
      <c r="J756">
        <v>75.051000000000002</v>
      </c>
      <c r="K756">
        <v>1590.46</v>
      </c>
      <c r="L756">
        <v>8.3256700000000003E-2</v>
      </c>
      <c r="M756">
        <v>0.93183099999999996</v>
      </c>
      <c r="N756">
        <v>0</v>
      </c>
      <c r="O756" t="s">
        <v>42</v>
      </c>
    </row>
    <row r="757" spans="1:15" x14ac:dyDescent="0.25">
      <c r="A757" t="s">
        <v>41</v>
      </c>
      <c r="B757">
        <v>1972.61</v>
      </c>
      <c r="C757">
        <v>1897.74</v>
      </c>
      <c r="D757">
        <v>1897.64</v>
      </c>
      <c r="E757">
        <v>1862.52</v>
      </c>
      <c r="F757">
        <v>84.093199999999996</v>
      </c>
      <c r="G757">
        <v>176.392</v>
      </c>
      <c r="H757">
        <v>42.483199999999997</v>
      </c>
      <c r="I757">
        <v>33.865200000000002</v>
      </c>
      <c r="J757">
        <v>73.900700000000001</v>
      </c>
      <c r="K757">
        <v>1584.12</v>
      </c>
      <c r="L757">
        <v>5.5205999999999998E-2</v>
      </c>
      <c r="M757">
        <v>0.941473</v>
      </c>
      <c r="N757">
        <v>0</v>
      </c>
      <c r="O757" t="s">
        <v>42</v>
      </c>
    </row>
    <row r="758" spans="1:15" x14ac:dyDescent="0.25">
      <c r="A758" t="s">
        <v>41</v>
      </c>
      <c r="B758">
        <v>2023.37</v>
      </c>
      <c r="C758">
        <v>1949.56</v>
      </c>
      <c r="D758">
        <v>1949.43</v>
      </c>
      <c r="E758">
        <v>1913.45</v>
      </c>
      <c r="F758">
        <v>86.430999999999997</v>
      </c>
      <c r="G758">
        <v>186.011</v>
      </c>
      <c r="H758">
        <v>43.734499999999997</v>
      </c>
      <c r="I758">
        <v>34.804600000000001</v>
      </c>
      <c r="J758">
        <v>80.650800000000004</v>
      </c>
      <c r="K758">
        <v>1622.04</v>
      </c>
      <c r="L758">
        <v>5.3930899999999997E-2</v>
      </c>
      <c r="M758">
        <v>0.93158600000000003</v>
      </c>
      <c r="N758">
        <v>0</v>
      </c>
      <c r="O758" t="s">
        <v>42</v>
      </c>
    </row>
    <row r="759" spans="1:15" x14ac:dyDescent="0.25">
      <c r="A759" t="s">
        <v>41</v>
      </c>
      <c r="B759">
        <v>1996.51</v>
      </c>
      <c r="C759">
        <v>1911.03</v>
      </c>
      <c r="D759">
        <v>1910.93</v>
      </c>
      <c r="E759">
        <v>1875.51</v>
      </c>
      <c r="F759">
        <v>84.862300000000005</v>
      </c>
      <c r="G759">
        <v>178.096</v>
      </c>
      <c r="H759">
        <v>42.661000000000001</v>
      </c>
      <c r="I759">
        <v>34.168199999999999</v>
      </c>
      <c r="J759">
        <v>74.841899999999995</v>
      </c>
      <c r="K759">
        <v>1594.09</v>
      </c>
      <c r="L759">
        <v>5.9791999999999998E-2</v>
      </c>
      <c r="M759">
        <v>0.93178499999999997</v>
      </c>
      <c r="N759">
        <v>0</v>
      </c>
      <c r="O759" t="s">
        <v>42</v>
      </c>
    </row>
    <row r="760" spans="1:15" x14ac:dyDescent="0.25">
      <c r="A760" t="s">
        <v>41</v>
      </c>
      <c r="B760">
        <v>2052.62</v>
      </c>
      <c r="C760">
        <v>1974.13</v>
      </c>
      <c r="D760">
        <v>1973.99</v>
      </c>
      <c r="E760">
        <v>1937.77</v>
      </c>
      <c r="F760">
        <v>88.550299999999993</v>
      </c>
      <c r="G760">
        <v>190.917</v>
      </c>
      <c r="H760">
        <v>44.0732</v>
      </c>
      <c r="I760">
        <v>36.122100000000003</v>
      </c>
      <c r="J760">
        <v>83.459800000000001</v>
      </c>
      <c r="K760">
        <v>1639.02</v>
      </c>
      <c r="L760">
        <v>5.48014E-2</v>
      </c>
      <c r="M760">
        <v>0.93170900000000001</v>
      </c>
      <c r="N760">
        <v>0</v>
      </c>
      <c r="O760" t="s">
        <v>42</v>
      </c>
    </row>
    <row r="761" spans="1:15" x14ac:dyDescent="0.25">
      <c r="A761" t="s">
        <v>41</v>
      </c>
      <c r="B761">
        <v>2033.23</v>
      </c>
      <c r="C761">
        <v>1949.1</v>
      </c>
      <c r="D761">
        <v>1948.97</v>
      </c>
      <c r="E761">
        <v>1913.09</v>
      </c>
      <c r="F761">
        <v>86.4512</v>
      </c>
      <c r="G761">
        <v>186.26400000000001</v>
      </c>
      <c r="H761">
        <v>43.598100000000002</v>
      </c>
      <c r="I761">
        <v>34.9756</v>
      </c>
      <c r="J761">
        <v>80.614900000000006</v>
      </c>
      <c r="K761">
        <v>1621.73</v>
      </c>
      <c r="L761">
        <v>8.3255599999999999E-2</v>
      </c>
      <c r="M761">
        <v>0.93164199999999997</v>
      </c>
      <c r="N761">
        <v>0</v>
      </c>
      <c r="O761" t="s">
        <v>42</v>
      </c>
    </row>
    <row r="762" spans="1:15" x14ac:dyDescent="0.25">
      <c r="A762" t="s">
        <v>41</v>
      </c>
      <c r="B762">
        <v>2008.36</v>
      </c>
      <c r="C762">
        <v>1932.69</v>
      </c>
      <c r="D762">
        <v>1932.58</v>
      </c>
      <c r="E762">
        <v>1896.9</v>
      </c>
      <c r="F762">
        <v>85.694299999999998</v>
      </c>
      <c r="G762">
        <v>182.245</v>
      </c>
      <c r="H762">
        <v>42.9133</v>
      </c>
      <c r="I762">
        <v>34.607100000000003</v>
      </c>
      <c r="J762">
        <v>78.2393</v>
      </c>
      <c r="K762">
        <v>1610.37</v>
      </c>
      <c r="L762">
        <v>6.0431400000000003E-2</v>
      </c>
      <c r="M762">
        <v>0.93181499999999995</v>
      </c>
      <c r="N762">
        <v>0</v>
      </c>
      <c r="O762" t="s">
        <v>42</v>
      </c>
    </row>
    <row r="763" spans="1:15" x14ac:dyDescent="0.25">
      <c r="A763" t="s">
        <v>41</v>
      </c>
      <c r="B763">
        <v>1985.71</v>
      </c>
      <c r="C763">
        <v>1910.85</v>
      </c>
      <c r="D763">
        <v>1910.75</v>
      </c>
      <c r="E763">
        <v>1875.16</v>
      </c>
      <c r="F763">
        <v>85.206800000000001</v>
      </c>
      <c r="G763">
        <v>182.66</v>
      </c>
      <c r="H763">
        <v>42.900100000000002</v>
      </c>
      <c r="I763">
        <v>34.088999999999999</v>
      </c>
      <c r="J763">
        <v>79.400199999999998</v>
      </c>
      <c r="K763">
        <v>1589.07</v>
      </c>
      <c r="L763">
        <v>5.6456800000000001E-2</v>
      </c>
      <c r="M763">
        <v>0.93169900000000005</v>
      </c>
      <c r="N763">
        <v>0</v>
      </c>
      <c r="O763" t="s">
        <v>42</v>
      </c>
    </row>
    <row r="764" spans="1:15" x14ac:dyDescent="0.25">
      <c r="A764" t="s">
        <v>41</v>
      </c>
      <c r="B764">
        <v>2012.32</v>
      </c>
      <c r="C764">
        <v>1933.25</v>
      </c>
      <c r="D764">
        <v>1933.13</v>
      </c>
      <c r="E764">
        <v>1897.47</v>
      </c>
      <c r="F764">
        <v>86.119100000000003</v>
      </c>
      <c r="G764">
        <v>185.98</v>
      </c>
      <c r="H764">
        <v>42.860900000000001</v>
      </c>
      <c r="I764">
        <v>34.439700000000002</v>
      </c>
      <c r="J764">
        <v>82.112899999999996</v>
      </c>
      <c r="K764">
        <v>1606.93</v>
      </c>
      <c r="L764">
        <v>5.5603800000000002E-2</v>
      </c>
      <c r="M764">
        <v>0.94540299999999999</v>
      </c>
      <c r="N764">
        <v>0</v>
      </c>
      <c r="O764" t="s">
        <v>42</v>
      </c>
    </row>
    <row r="765" spans="1:15" x14ac:dyDescent="0.25">
      <c r="A765" t="s">
        <v>41</v>
      </c>
      <c r="B765">
        <v>2033.08</v>
      </c>
      <c r="C765">
        <v>1955.9</v>
      </c>
      <c r="D765">
        <v>1955.77</v>
      </c>
      <c r="E765">
        <v>1919.68</v>
      </c>
      <c r="F765">
        <v>87.5077</v>
      </c>
      <c r="G765">
        <v>186.102</v>
      </c>
      <c r="H765">
        <v>43.3264</v>
      </c>
      <c r="I765">
        <v>34.806699999999999</v>
      </c>
      <c r="J765">
        <v>81.215999999999994</v>
      </c>
      <c r="K765">
        <v>1627.21</v>
      </c>
      <c r="L765">
        <v>5.43451E-2</v>
      </c>
      <c r="M765">
        <v>0.93160900000000002</v>
      </c>
      <c r="N765">
        <v>0</v>
      </c>
      <c r="O765" t="s">
        <v>42</v>
      </c>
    </row>
    <row r="766" spans="1:15" x14ac:dyDescent="0.25">
      <c r="A766" t="s">
        <v>41</v>
      </c>
      <c r="B766">
        <v>1995.58</v>
      </c>
      <c r="C766">
        <v>1922.26</v>
      </c>
      <c r="D766">
        <v>1922.13</v>
      </c>
      <c r="E766">
        <v>1886.65</v>
      </c>
      <c r="F766">
        <v>85.191500000000005</v>
      </c>
      <c r="G766">
        <v>181.11699999999999</v>
      </c>
      <c r="H766">
        <v>42.822600000000001</v>
      </c>
      <c r="I766">
        <v>34.3292</v>
      </c>
      <c r="J766">
        <v>77.4375</v>
      </c>
      <c r="K766">
        <v>1602.05</v>
      </c>
      <c r="L766">
        <v>5.4159499999999999E-2</v>
      </c>
      <c r="M766">
        <v>0.931836</v>
      </c>
      <c r="N766">
        <v>0</v>
      </c>
      <c r="O766" t="s">
        <v>42</v>
      </c>
    </row>
    <row r="767" spans="1:15" x14ac:dyDescent="0.25">
      <c r="A767" t="s">
        <v>41</v>
      </c>
      <c r="B767">
        <v>1952.53</v>
      </c>
      <c r="C767">
        <v>1878.97</v>
      </c>
      <c r="D767">
        <v>1878.87</v>
      </c>
      <c r="E767">
        <v>1843.76</v>
      </c>
      <c r="F767">
        <v>83.044200000000004</v>
      </c>
      <c r="G767">
        <v>175.542</v>
      </c>
      <c r="H767">
        <v>42.268500000000003</v>
      </c>
      <c r="I767">
        <v>34.008400000000002</v>
      </c>
      <c r="J767">
        <v>73.320700000000002</v>
      </c>
      <c r="K767">
        <v>1567.14</v>
      </c>
      <c r="L767">
        <v>8.3257700000000004E-2</v>
      </c>
      <c r="M767">
        <v>0.931836</v>
      </c>
      <c r="N767">
        <v>0</v>
      </c>
      <c r="O767" t="s">
        <v>42</v>
      </c>
    </row>
    <row r="768" spans="1:15" x14ac:dyDescent="0.25">
      <c r="A768" t="s">
        <v>41</v>
      </c>
      <c r="B768">
        <v>1956.9</v>
      </c>
      <c r="C768">
        <v>1879.05</v>
      </c>
      <c r="D768">
        <v>1878.97</v>
      </c>
      <c r="E768">
        <v>1844.17</v>
      </c>
      <c r="F768">
        <v>82.470600000000005</v>
      </c>
      <c r="G768">
        <v>173.67099999999999</v>
      </c>
      <c r="H768">
        <v>41.948599999999999</v>
      </c>
      <c r="I768">
        <v>34.561700000000002</v>
      </c>
      <c r="J768">
        <v>71.244900000000001</v>
      </c>
      <c r="K768">
        <v>1570.2</v>
      </c>
      <c r="L768">
        <v>5.40063E-2</v>
      </c>
      <c r="M768">
        <v>0.93182900000000002</v>
      </c>
      <c r="N768">
        <v>0</v>
      </c>
      <c r="O768" t="s">
        <v>42</v>
      </c>
    </row>
    <row r="769" spans="1:25" x14ac:dyDescent="0.25">
      <c r="A769" t="s">
        <v>41</v>
      </c>
      <c r="B769">
        <v>1974.69</v>
      </c>
      <c r="C769">
        <v>1899.05</v>
      </c>
      <c r="D769">
        <v>1898.97</v>
      </c>
      <c r="E769">
        <v>1864.02</v>
      </c>
      <c r="F769">
        <v>82.055700000000002</v>
      </c>
      <c r="G769">
        <v>177.09700000000001</v>
      </c>
      <c r="H769">
        <v>42.212000000000003</v>
      </c>
      <c r="I769">
        <v>35.886600000000001</v>
      </c>
      <c r="J769">
        <v>72.974400000000003</v>
      </c>
      <c r="K769">
        <v>1587.14</v>
      </c>
      <c r="L769">
        <v>5.3955400000000001E-2</v>
      </c>
      <c r="M769">
        <v>0.93183099999999996</v>
      </c>
      <c r="N769">
        <v>0</v>
      </c>
      <c r="O769" t="s">
        <v>42</v>
      </c>
    </row>
    <row r="770" spans="1:25" x14ac:dyDescent="0.25">
      <c r="A770" t="s">
        <v>41</v>
      </c>
      <c r="B770">
        <v>1973.11</v>
      </c>
      <c r="C770">
        <v>1899.57</v>
      </c>
      <c r="D770">
        <v>1899.5</v>
      </c>
      <c r="E770">
        <v>1864.8</v>
      </c>
      <c r="F770">
        <v>81.731899999999996</v>
      </c>
      <c r="G770">
        <v>176.154</v>
      </c>
      <c r="H770">
        <v>41.926000000000002</v>
      </c>
      <c r="I770">
        <v>35.809699999999999</v>
      </c>
      <c r="J770">
        <v>72.631900000000002</v>
      </c>
      <c r="K770">
        <v>1589.29</v>
      </c>
      <c r="L770">
        <v>5.4280000000000002E-2</v>
      </c>
      <c r="M770">
        <v>0.93179999999999996</v>
      </c>
      <c r="N770">
        <v>0</v>
      </c>
      <c r="O770" t="s">
        <v>42</v>
      </c>
    </row>
    <row r="771" spans="1:25" x14ac:dyDescent="0.25">
      <c r="A771" t="s">
        <v>41</v>
      </c>
      <c r="B771">
        <v>1973.32</v>
      </c>
      <c r="C771">
        <v>1895.6</v>
      </c>
      <c r="D771">
        <v>1895.53</v>
      </c>
      <c r="E771">
        <v>1860.68</v>
      </c>
      <c r="F771">
        <v>81.793199999999999</v>
      </c>
      <c r="G771">
        <v>176.268</v>
      </c>
      <c r="H771">
        <v>41.947299999999998</v>
      </c>
      <c r="I771">
        <v>35.683300000000003</v>
      </c>
      <c r="J771">
        <v>72.750399999999999</v>
      </c>
      <c r="K771">
        <v>1585.03</v>
      </c>
      <c r="L771">
        <v>5.5401199999999998E-2</v>
      </c>
      <c r="M771">
        <v>0.931836</v>
      </c>
      <c r="N771">
        <v>0</v>
      </c>
      <c r="O771" t="s">
        <v>42</v>
      </c>
    </row>
    <row r="772" spans="1:25" x14ac:dyDescent="0.25">
      <c r="A772" t="s">
        <v>41</v>
      </c>
      <c r="B772">
        <v>1979.59</v>
      </c>
      <c r="C772">
        <v>1902.37</v>
      </c>
      <c r="D772">
        <v>1902.29</v>
      </c>
      <c r="E772">
        <v>1867.53</v>
      </c>
      <c r="F772">
        <v>81.719300000000004</v>
      </c>
      <c r="G772">
        <v>177.39699999999999</v>
      </c>
      <c r="H772">
        <v>41.993899999999996</v>
      </c>
      <c r="I772">
        <v>35.900500000000001</v>
      </c>
      <c r="J772">
        <v>73.424099999999996</v>
      </c>
      <c r="K772">
        <v>1590.59</v>
      </c>
      <c r="L772">
        <v>5.4422100000000001E-2</v>
      </c>
      <c r="M772">
        <v>0.93168399999999996</v>
      </c>
      <c r="N772">
        <v>0</v>
      </c>
      <c r="O772" t="s">
        <v>42</v>
      </c>
    </row>
    <row r="773" spans="1:25" x14ac:dyDescent="0.25">
      <c r="A773" t="s">
        <v>41</v>
      </c>
      <c r="B773">
        <v>1929.13</v>
      </c>
      <c r="C773">
        <v>1855.53</v>
      </c>
      <c r="D773">
        <v>1855.46</v>
      </c>
      <c r="E773">
        <v>1820.48</v>
      </c>
      <c r="F773">
        <v>81.976600000000005</v>
      </c>
      <c r="G773">
        <v>171.72499999999999</v>
      </c>
      <c r="H773">
        <v>41.880099999999999</v>
      </c>
      <c r="I773">
        <v>33.503900000000002</v>
      </c>
      <c r="J773">
        <v>70.456599999999995</v>
      </c>
      <c r="K773">
        <v>1549.2</v>
      </c>
      <c r="L773">
        <v>5.3912799999999997E-2</v>
      </c>
      <c r="M773">
        <v>0.93148200000000003</v>
      </c>
      <c r="N773">
        <v>0</v>
      </c>
      <c r="O773" t="s">
        <v>42</v>
      </c>
    </row>
    <row r="774" spans="1:25" x14ac:dyDescent="0.25">
      <c r="A774" t="s">
        <v>41</v>
      </c>
      <c r="B774">
        <v>1935.67</v>
      </c>
      <c r="C774">
        <v>1861.01</v>
      </c>
      <c r="D774">
        <v>1860.94</v>
      </c>
      <c r="E774">
        <v>1826.17</v>
      </c>
      <c r="F774">
        <v>81.940100000000001</v>
      </c>
      <c r="G774">
        <v>174.40799999999999</v>
      </c>
      <c r="H774">
        <v>42.200600000000001</v>
      </c>
      <c r="I774">
        <v>34.703699999999998</v>
      </c>
      <c r="J774">
        <v>71.298100000000005</v>
      </c>
      <c r="K774">
        <v>1552.03</v>
      </c>
      <c r="L774">
        <v>6.5597000000000003E-2</v>
      </c>
      <c r="M774">
        <v>0.93183499999999997</v>
      </c>
      <c r="N774">
        <v>0</v>
      </c>
      <c r="O774" t="s">
        <v>42</v>
      </c>
    </row>
    <row r="775" spans="1:25" x14ac:dyDescent="0.25">
      <c r="A775" t="s">
        <v>41</v>
      </c>
      <c r="B775">
        <v>1967.84</v>
      </c>
      <c r="C775">
        <v>1891.36</v>
      </c>
      <c r="D775">
        <v>1891.26</v>
      </c>
      <c r="E775">
        <v>1856.16</v>
      </c>
      <c r="F775">
        <v>84.645300000000006</v>
      </c>
      <c r="G775">
        <v>178.97900000000001</v>
      </c>
      <c r="H775">
        <v>42.601199999999999</v>
      </c>
      <c r="I775">
        <v>33.731000000000002</v>
      </c>
      <c r="J775">
        <v>76.635199999999998</v>
      </c>
      <c r="K775">
        <v>1574.38</v>
      </c>
      <c r="L775">
        <v>5.9245199999999998E-2</v>
      </c>
      <c r="M775">
        <v>0.93174400000000002</v>
      </c>
      <c r="N775">
        <v>0</v>
      </c>
      <c r="O775" t="s">
        <v>42</v>
      </c>
    </row>
    <row r="776" spans="1:25" x14ac:dyDescent="0.25">
      <c r="A776" t="s">
        <v>41</v>
      </c>
      <c r="B776">
        <v>1957.14</v>
      </c>
      <c r="C776">
        <v>1883.26</v>
      </c>
      <c r="D776">
        <v>1883.17</v>
      </c>
      <c r="E776">
        <v>1847.77</v>
      </c>
      <c r="F776">
        <v>83.2774</v>
      </c>
      <c r="G776">
        <v>176.703</v>
      </c>
      <c r="H776">
        <v>42.398099999999999</v>
      </c>
      <c r="I776">
        <v>34.084299999999999</v>
      </c>
      <c r="J776">
        <v>73.818899999999999</v>
      </c>
      <c r="K776">
        <v>1569.66</v>
      </c>
      <c r="L776">
        <v>7.8127799999999997E-2</v>
      </c>
      <c r="M776">
        <v>0.93066700000000002</v>
      </c>
      <c r="N776">
        <v>0</v>
      </c>
      <c r="O776" t="s">
        <v>42</v>
      </c>
    </row>
    <row r="777" spans="1:25" x14ac:dyDescent="0.25">
      <c r="A777" t="s">
        <v>41</v>
      </c>
      <c r="B777">
        <v>2008.11</v>
      </c>
      <c r="C777">
        <v>1931.58</v>
      </c>
      <c r="D777">
        <v>1931.46</v>
      </c>
      <c r="E777">
        <v>1895.55</v>
      </c>
      <c r="F777">
        <v>86.445499999999996</v>
      </c>
      <c r="G777">
        <v>182.46899999999999</v>
      </c>
      <c r="H777">
        <v>43.343699999999998</v>
      </c>
      <c r="I777">
        <v>34.699599999999997</v>
      </c>
      <c r="J777">
        <v>77.853300000000004</v>
      </c>
      <c r="K777">
        <v>1608.12</v>
      </c>
      <c r="L777">
        <v>7.0453399999999999E-2</v>
      </c>
      <c r="M777">
        <v>0.93183099999999996</v>
      </c>
      <c r="N777">
        <v>0</v>
      </c>
      <c r="O777" t="s">
        <v>42</v>
      </c>
    </row>
    <row r="778" spans="1:25" x14ac:dyDescent="0.25">
      <c r="A778" t="s">
        <v>41</v>
      </c>
      <c r="B778">
        <v>1966.22</v>
      </c>
      <c r="C778">
        <v>1892.53</v>
      </c>
      <c r="D778">
        <v>1892.45</v>
      </c>
      <c r="E778">
        <v>1857.47</v>
      </c>
      <c r="F778">
        <v>82.972399999999993</v>
      </c>
      <c r="G778">
        <v>174.31700000000001</v>
      </c>
      <c r="H778">
        <v>42.0702</v>
      </c>
      <c r="I778">
        <v>33.822800000000001</v>
      </c>
      <c r="J778">
        <v>72.505399999999995</v>
      </c>
      <c r="K778">
        <v>1582.03</v>
      </c>
      <c r="L778">
        <v>5.3911100000000003E-2</v>
      </c>
      <c r="M778">
        <v>0.93093199999999998</v>
      </c>
      <c r="N778">
        <v>0</v>
      </c>
      <c r="O778" t="s">
        <v>42</v>
      </c>
    </row>
    <row r="779" spans="1:25" x14ac:dyDescent="0.25">
      <c r="A779" t="s">
        <v>41</v>
      </c>
      <c r="B779">
        <v>1965.38</v>
      </c>
      <c r="C779">
        <v>1888.16</v>
      </c>
      <c r="D779">
        <v>1888.06</v>
      </c>
      <c r="E779">
        <v>1852.71</v>
      </c>
      <c r="F779">
        <v>84.034199999999998</v>
      </c>
      <c r="G779">
        <v>177.48699999999999</v>
      </c>
      <c r="H779">
        <v>43.02</v>
      </c>
      <c r="I779">
        <v>34.075200000000002</v>
      </c>
      <c r="J779">
        <v>74.224199999999996</v>
      </c>
      <c r="K779">
        <v>1573.13</v>
      </c>
      <c r="L779">
        <v>5.5252000000000002E-2</v>
      </c>
      <c r="M779">
        <v>0.93175600000000003</v>
      </c>
      <c r="N779">
        <v>0</v>
      </c>
      <c r="O779" t="s">
        <v>42</v>
      </c>
    </row>
    <row r="780" spans="1:25" x14ac:dyDescent="0.25">
      <c r="A780" t="s">
        <v>41</v>
      </c>
      <c r="B780">
        <v>1984.7</v>
      </c>
      <c r="C780">
        <v>1906.68</v>
      </c>
      <c r="D780">
        <v>1906.57</v>
      </c>
      <c r="E780">
        <v>1871.43</v>
      </c>
      <c r="F780">
        <v>84.356700000000004</v>
      </c>
      <c r="G780">
        <v>179.12299999999999</v>
      </c>
      <c r="H780">
        <v>42.475900000000003</v>
      </c>
      <c r="I780">
        <v>33.972299999999997</v>
      </c>
      <c r="J780">
        <v>76.420900000000003</v>
      </c>
      <c r="K780">
        <v>1589.74</v>
      </c>
      <c r="L780">
        <v>5.7438700000000002E-2</v>
      </c>
      <c r="M780">
        <v>0.93026699999999996</v>
      </c>
      <c r="N780">
        <v>0</v>
      </c>
      <c r="O780" t="s">
        <v>42</v>
      </c>
    </row>
    <row r="781" spans="1:25" x14ac:dyDescent="0.25">
      <c r="A781" t="s">
        <v>41</v>
      </c>
      <c r="B781">
        <v>2003.01</v>
      </c>
      <c r="C781">
        <v>1923.33</v>
      </c>
      <c r="D781">
        <v>1923.22</v>
      </c>
      <c r="E781">
        <v>1887.61</v>
      </c>
      <c r="F781">
        <v>86.001099999999994</v>
      </c>
      <c r="G781">
        <v>182.14699999999999</v>
      </c>
      <c r="H781">
        <v>42.773200000000003</v>
      </c>
      <c r="I781">
        <v>34.698900000000002</v>
      </c>
      <c r="J781">
        <v>78.090999999999994</v>
      </c>
      <c r="K781">
        <v>1601.09</v>
      </c>
      <c r="L781">
        <v>8.3300200000000005E-2</v>
      </c>
      <c r="M781">
        <v>0.93156499999999998</v>
      </c>
      <c r="N781">
        <v>0</v>
      </c>
      <c r="O781" t="s">
        <v>42</v>
      </c>
    </row>
    <row r="782" spans="1:25" x14ac:dyDescent="0.25">
      <c r="A782" t="s">
        <v>41</v>
      </c>
      <c r="B782">
        <v>2008.93</v>
      </c>
      <c r="C782">
        <v>1933.16</v>
      </c>
      <c r="D782">
        <v>1933.03</v>
      </c>
      <c r="E782">
        <v>1897.16</v>
      </c>
      <c r="F782">
        <v>85.73</v>
      </c>
      <c r="G782">
        <v>181.10499999999999</v>
      </c>
      <c r="H782">
        <v>42.774799999999999</v>
      </c>
      <c r="I782">
        <v>34.651200000000003</v>
      </c>
      <c r="J782">
        <v>77.257800000000003</v>
      </c>
      <c r="K782">
        <v>1611.68</v>
      </c>
      <c r="L782">
        <v>5.41004E-2</v>
      </c>
      <c r="M782">
        <v>0.949152</v>
      </c>
      <c r="N782">
        <v>0</v>
      </c>
      <c r="O782" t="s">
        <v>42</v>
      </c>
    </row>
    <row r="783" spans="1:25" x14ac:dyDescent="0.25">
      <c r="A783" t="s">
        <v>41</v>
      </c>
      <c r="B783">
        <v>1988.37</v>
      </c>
      <c r="C783">
        <v>1911.84</v>
      </c>
      <c r="D783">
        <v>1911.74</v>
      </c>
      <c r="E783">
        <v>1876.48</v>
      </c>
      <c r="F783">
        <v>84.8673</v>
      </c>
      <c r="G783">
        <v>180.03700000000001</v>
      </c>
      <c r="H783">
        <v>43.435299999999998</v>
      </c>
      <c r="I783">
        <v>34.3919</v>
      </c>
      <c r="J783">
        <v>75.681399999999996</v>
      </c>
      <c r="K783">
        <v>1592.96</v>
      </c>
      <c r="L783">
        <v>5.3909499999999999E-2</v>
      </c>
      <c r="M783">
        <v>0.93183499999999997</v>
      </c>
      <c r="N783">
        <v>0</v>
      </c>
      <c r="O783" t="s">
        <v>42</v>
      </c>
      <c r="R783" t="s">
        <v>67</v>
      </c>
      <c r="U783" t="s">
        <v>66</v>
      </c>
      <c r="X783" t="s">
        <v>64</v>
      </c>
    </row>
    <row r="784" spans="1:25" x14ac:dyDescent="0.25">
      <c r="A784" t="s">
        <v>41</v>
      </c>
      <c r="B784">
        <v>2001.7</v>
      </c>
      <c r="C784">
        <v>1924.97</v>
      </c>
      <c r="D784">
        <v>1924.86</v>
      </c>
      <c r="E784">
        <v>1889.5</v>
      </c>
      <c r="F784">
        <v>85.219800000000006</v>
      </c>
      <c r="G784">
        <v>181.21899999999999</v>
      </c>
      <c r="H784">
        <v>42.813600000000001</v>
      </c>
      <c r="I784">
        <v>34.376600000000003</v>
      </c>
      <c r="J784">
        <v>77.762100000000004</v>
      </c>
      <c r="K784">
        <v>1604.48</v>
      </c>
      <c r="L784">
        <v>5.9056499999999998E-2</v>
      </c>
      <c r="M784">
        <v>0.931809</v>
      </c>
      <c r="N784">
        <v>0</v>
      </c>
      <c r="O784" t="s">
        <v>42</v>
      </c>
      <c r="R784">
        <f>AVERAGE(B735:B784)</f>
        <v>1996.0548000000001</v>
      </c>
      <c r="S784">
        <f>AVERAGE(C735:C784)</f>
        <v>1919.3217999999999</v>
      </c>
      <c r="U784">
        <f>_xlfn.VAR.P(B735:B784)</f>
        <v>801.28217295999866</v>
      </c>
      <c r="V784">
        <f>_xlfn.VAR.P(C735:C784)</f>
        <v>734.89544276000083</v>
      </c>
      <c r="X784">
        <f>1.96*SQRT(U784)/50</f>
        <v>1.1096315777127346</v>
      </c>
      <c r="Y784">
        <f>1.96*SQRT(V784)/50</f>
        <v>1.0626710371336596</v>
      </c>
    </row>
    <row r="785" spans="1:14" x14ac:dyDescent="0.25">
      <c r="A785" t="s">
        <v>43</v>
      </c>
      <c r="B785">
        <v>100004.71219999999</v>
      </c>
      <c r="C785" t="s">
        <v>36</v>
      </c>
    </row>
    <row r="786" spans="1:14" x14ac:dyDescent="0.25">
      <c r="A786" t="s">
        <v>44</v>
      </c>
      <c r="B786">
        <v>1904.71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5.8119700000000003E-2</v>
      </c>
      <c r="L786">
        <v>0.931724</v>
      </c>
      <c r="M786">
        <v>0</v>
      </c>
      <c r="N786" t="s">
        <v>42</v>
      </c>
    </row>
    <row r="787" spans="1:14" x14ac:dyDescent="0.25">
      <c r="A787" t="s">
        <v>44</v>
      </c>
      <c r="B787">
        <v>1895.78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5.4156000000000003E-2</v>
      </c>
      <c r="L787">
        <v>0.93604100000000001</v>
      </c>
      <c r="M787">
        <v>0</v>
      </c>
      <c r="N787" t="s">
        <v>42</v>
      </c>
    </row>
    <row r="788" spans="1:14" x14ac:dyDescent="0.25">
      <c r="A788" t="s">
        <v>44</v>
      </c>
      <c r="B788">
        <v>1933.1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5.4025900000000002E-2</v>
      </c>
      <c r="L788">
        <v>0.93183099999999996</v>
      </c>
      <c r="M788">
        <v>0</v>
      </c>
      <c r="N788" t="s">
        <v>42</v>
      </c>
    </row>
    <row r="789" spans="1:14" x14ac:dyDescent="0.25">
      <c r="A789" t="s">
        <v>44</v>
      </c>
      <c r="B789">
        <v>1935.09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3.4676100000000001E-2</v>
      </c>
      <c r="L789">
        <v>0.93174599999999996</v>
      </c>
      <c r="M789">
        <v>0</v>
      </c>
      <c r="N789" t="s">
        <v>42</v>
      </c>
    </row>
    <row r="790" spans="1:14" x14ac:dyDescent="0.25">
      <c r="A790" t="s">
        <v>44</v>
      </c>
      <c r="B790">
        <v>1972.5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8.3256800000000006E-2</v>
      </c>
      <c r="L790">
        <v>0.93183700000000003</v>
      </c>
      <c r="M790">
        <v>0</v>
      </c>
      <c r="N790" t="s">
        <v>42</v>
      </c>
    </row>
    <row r="791" spans="1:14" x14ac:dyDescent="0.25">
      <c r="A791" t="s">
        <v>44</v>
      </c>
      <c r="B791">
        <v>1935.96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6.01287E-2</v>
      </c>
      <c r="L791">
        <v>0.93155600000000005</v>
      </c>
      <c r="M791">
        <v>0</v>
      </c>
      <c r="N791" t="s">
        <v>42</v>
      </c>
    </row>
    <row r="792" spans="1:14" x14ac:dyDescent="0.25">
      <c r="A792" t="s">
        <v>44</v>
      </c>
      <c r="B792">
        <v>1909.8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5.7081699999999999E-2</v>
      </c>
      <c r="L792">
        <v>0.930647</v>
      </c>
      <c r="M792">
        <v>0</v>
      </c>
      <c r="N792" t="s">
        <v>42</v>
      </c>
    </row>
    <row r="793" spans="1:14" x14ac:dyDescent="0.25">
      <c r="A793" t="s">
        <v>44</v>
      </c>
      <c r="B793">
        <v>1868.53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5.3909800000000001E-2</v>
      </c>
      <c r="L793">
        <v>0.93109799999999998</v>
      </c>
      <c r="M793">
        <v>0</v>
      </c>
      <c r="N793" t="s">
        <v>42</v>
      </c>
    </row>
    <row r="794" spans="1:14" x14ac:dyDescent="0.25">
      <c r="A794" t="s">
        <v>44</v>
      </c>
      <c r="B794">
        <v>1868.54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5.5984199999999998E-2</v>
      </c>
      <c r="L794">
        <v>0.93172299999999997</v>
      </c>
      <c r="M794">
        <v>0</v>
      </c>
      <c r="N794" t="s">
        <v>42</v>
      </c>
    </row>
    <row r="795" spans="1:14" x14ac:dyDescent="0.25">
      <c r="A795" t="s">
        <v>44</v>
      </c>
      <c r="B795">
        <v>1918.1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5.3964199999999997E-2</v>
      </c>
      <c r="L795">
        <v>0.93120999999999998</v>
      </c>
      <c r="M795">
        <v>0</v>
      </c>
      <c r="N795" t="s">
        <v>42</v>
      </c>
    </row>
    <row r="796" spans="1:14" x14ac:dyDescent="0.25">
      <c r="A796" t="s">
        <v>44</v>
      </c>
      <c r="B796">
        <v>1907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5.8726899999999999E-2</v>
      </c>
      <c r="L796">
        <v>0.93183700000000003</v>
      </c>
      <c r="M796">
        <v>0</v>
      </c>
      <c r="N796" t="s">
        <v>42</v>
      </c>
    </row>
    <row r="797" spans="1:14" x14ac:dyDescent="0.25">
      <c r="A797" t="s">
        <v>44</v>
      </c>
      <c r="B797">
        <v>1894.3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8.3282999999999996E-2</v>
      </c>
      <c r="L797">
        <v>0.95866300000000004</v>
      </c>
      <c r="M797">
        <v>0</v>
      </c>
      <c r="N797" t="s">
        <v>42</v>
      </c>
    </row>
    <row r="798" spans="1:14" x14ac:dyDescent="0.25">
      <c r="A798" t="s">
        <v>44</v>
      </c>
      <c r="B798">
        <v>1874.22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5.5676200000000002E-2</v>
      </c>
      <c r="L798">
        <v>0.93181999999999998</v>
      </c>
      <c r="M798">
        <v>0</v>
      </c>
      <c r="N798" t="s">
        <v>42</v>
      </c>
    </row>
    <row r="799" spans="1:14" x14ac:dyDescent="0.25">
      <c r="A799" t="s">
        <v>44</v>
      </c>
      <c r="B799">
        <v>1899.65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8.3267300000000002E-2</v>
      </c>
      <c r="L799">
        <v>0.95543199999999995</v>
      </c>
      <c r="M799">
        <v>0</v>
      </c>
      <c r="N799" t="s">
        <v>42</v>
      </c>
    </row>
    <row r="800" spans="1:14" x14ac:dyDescent="0.25">
      <c r="A800" t="s">
        <v>44</v>
      </c>
      <c r="B800">
        <v>1915.16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5.6198699999999997E-2</v>
      </c>
      <c r="L800">
        <v>0.93167599999999995</v>
      </c>
      <c r="M800">
        <v>0</v>
      </c>
      <c r="N800" t="s">
        <v>42</v>
      </c>
    </row>
    <row r="801" spans="1:14" x14ac:dyDescent="0.25">
      <c r="A801" t="s">
        <v>44</v>
      </c>
      <c r="B801">
        <v>1883.14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5.8851599999999997E-2</v>
      </c>
      <c r="L801">
        <v>0.93182500000000001</v>
      </c>
      <c r="M801">
        <v>0</v>
      </c>
      <c r="N801" t="s">
        <v>42</v>
      </c>
    </row>
    <row r="802" spans="1:14" x14ac:dyDescent="0.25">
      <c r="A802" t="s">
        <v>44</v>
      </c>
      <c r="B802">
        <v>1869.02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7.5101500000000002E-2</v>
      </c>
      <c r="L802">
        <v>0.93178399999999995</v>
      </c>
      <c r="M802">
        <v>0</v>
      </c>
      <c r="N802" t="s">
        <v>42</v>
      </c>
    </row>
    <row r="803" spans="1:14" x14ac:dyDescent="0.25">
      <c r="A803" t="s">
        <v>44</v>
      </c>
      <c r="B803">
        <v>1865.43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5.6774999999999999E-2</v>
      </c>
      <c r="L803">
        <v>0.93183000000000005</v>
      </c>
      <c r="M803">
        <v>0</v>
      </c>
      <c r="N803" t="s">
        <v>42</v>
      </c>
    </row>
    <row r="804" spans="1:14" x14ac:dyDescent="0.25">
      <c r="A804" t="s">
        <v>44</v>
      </c>
      <c r="B804">
        <v>1868.8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5.4029300000000002E-2</v>
      </c>
      <c r="L804">
        <v>0.93177200000000004</v>
      </c>
      <c r="M804">
        <v>0</v>
      </c>
      <c r="N804" t="s">
        <v>42</v>
      </c>
    </row>
    <row r="805" spans="1:14" x14ac:dyDescent="0.25">
      <c r="A805" t="s">
        <v>44</v>
      </c>
      <c r="B805">
        <v>1871.05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5.3951899999999997E-2</v>
      </c>
      <c r="L805">
        <v>0.93165500000000001</v>
      </c>
      <c r="M805">
        <v>0</v>
      </c>
      <c r="N805" t="s">
        <v>42</v>
      </c>
    </row>
    <row r="806" spans="1:14" x14ac:dyDescent="0.25">
      <c r="A806" t="s">
        <v>44</v>
      </c>
      <c r="B806">
        <v>1912.73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5.4492400000000003E-2</v>
      </c>
      <c r="L806">
        <v>0.93182299999999996</v>
      </c>
      <c r="M806">
        <v>0</v>
      </c>
      <c r="N806" t="s">
        <v>42</v>
      </c>
    </row>
    <row r="807" spans="1:14" x14ac:dyDescent="0.25">
      <c r="A807" t="s">
        <v>44</v>
      </c>
      <c r="B807">
        <v>1915.51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4.7494399999999999E-2</v>
      </c>
      <c r="L807">
        <v>0.93175399999999997</v>
      </c>
      <c r="M807">
        <v>0</v>
      </c>
      <c r="N807" t="s">
        <v>42</v>
      </c>
    </row>
    <row r="808" spans="1:14" x14ac:dyDescent="0.25">
      <c r="A808" t="s">
        <v>44</v>
      </c>
      <c r="B808">
        <v>1862.07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6.3971E-2</v>
      </c>
      <c r="L808">
        <v>0.95420000000000005</v>
      </c>
      <c r="M808">
        <v>0</v>
      </c>
      <c r="N808" t="s">
        <v>42</v>
      </c>
    </row>
    <row r="809" spans="1:14" x14ac:dyDescent="0.25">
      <c r="A809" t="s">
        <v>44</v>
      </c>
      <c r="B809">
        <v>1898.68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5.8913E-2</v>
      </c>
      <c r="L809">
        <v>0.93929399999999996</v>
      </c>
      <c r="M809">
        <v>0</v>
      </c>
      <c r="N809" t="s">
        <v>42</v>
      </c>
    </row>
    <row r="810" spans="1:14" x14ac:dyDescent="0.25">
      <c r="A810" t="s">
        <v>44</v>
      </c>
      <c r="B810">
        <v>1892.4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6.4292000000000002E-2</v>
      </c>
      <c r="L810">
        <v>0.95739099999999999</v>
      </c>
      <c r="M810">
        <v>0</v>
      </c>
      <c r="N810" t="s">
        <v>42</v>
      </c>
    </row>
    <row r="811" spans="1:14" x14ac:dyDescent="0.25">
      <c r="A811" t="s">
        <v>44</v>
      </c>
      <c r="B811">
        <v>1912.71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6.1461099999999998E-2</v>
      </c>
      <c r="L811">
        <v>0.93170900000000001</v>
      </c>
      <c r="M811">
        <v>0</v>
      </c>
      <c r="N811" t="s">
        <v>42</v>
      </c>
    </row>
    <row r="812" spans="1:14" x14ac:dyDescent="0.25">
      <c r="A812" t="s">
        <v>44</v>
      </c>
      <c r="B812">
        <v>1872.46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4.66629E-2</v>
      </c>
      <c r="L812">
        <v>0.952206</v>
      </c>
      <c r="M812">
        <v>0</v>
      </c>
      <c r="N812" t="s">
        <v>42</v>
      </c>
    </row>
    <row r="813" spans="1:14" x14ac:dyDescent="0.25">
      <c r="A813" t="s">
        <v>44</v>
      </c>
      <c r="B813">
        <v>1857.24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8.1998100000000004E-2</v>
      </c>
      <c r="L813">
        <v>0.94373099999999999</v>
      </c>
      <c r="M813">
        <v>0</v>
      </c>
      <c r="N813" t="s">
        <v>42</v>
      </c>
    </row>
    <row r="814" spans="1:14" x14ac:dyDescent="0.25">
      <c r="A814" t="s">
        <v>44</v>
      </c>
      <c r="B814">
        <v>1876.33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8.3257700000000004E-2</v>
      </c>
      <c r="L814">
        <v>0.93181899999999995</v>
      </c>
      <c r="M814">
        <v>0</v>
      </c>
      <c r="N814" t="s">
        <v>42</v>
      </c>
    </row>
    <row r="815" spans="1:14" x14ac:dyDescent="0.25">
      <c r="A815" t="s">
        <v>44</v>
      </c>
      <c r="B815">
        <v>1903.85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5.6044299999999998E-2</v>
      </c>
      <c r="L815">
        <v>0.931786</v>
      </c>
      <c r="M815">
        <v>0</v>
      </c>
      <c r="N815" t="s">
        <v>42</v>
      </c>
    </row>
    <row r="816" spans="1:14" x14ac:dyDescent="0.25">
      <c r="A816" t="s">
        <v>44</v>
      </c>
      <c r="B816">
        <v>1918.93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5.5902399999999998E-2</v>
      </c>
      <c r="L816">
        <v>0.93179500000000004</v>
      </c>
      <c r="M816">
        <v>0</v>
      </c>
      <c r="N816" t="s">
        <v>42</v>
      </c>
    </row>
    <row r="817" spans="1:14" x14ac:dyDescent="0.25">
      <c r="A817" t="s">
        <v>44</v>
      </c>
      <c r="B817">
        <v>1884.85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6.2632699999999999E-2</v>
      </c>
      <c r="L817">
        <v>0.93182900000000002</v>
      </c>
      <c r="M817">
        <v>0</v>
      </c>
      <c r="N817" t="s">
        <v>42</v>
      </c>
    </row>
    <row r="818" spans="1:14" x14ac:dyDescent="0.25">
      <c r="A818" t="s">
        <v>44</v>
      </c>
      <c r="B818">
        <v>1869.53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8.3340399999999995E-2</v>
      </c>
      <c r="L818">
        <v>0.93183499999999997</v>
      </c>
      <c r="M818">
        <v>0</v>
      </c>
      <c r="N818" t="s">
        <v>42</v>
      </c>
    </row>
    <row r="819" spans="1:14" x14ac:dyDescent="0.25">
      <c r="A819" t="s">
        <v>44</v>
      </c>
      <c r="B819">
        <v>1886.76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7.00234E-2</v>
      </c>
      <c r="L819">
        <v>0.93244099999999996</v>
      </c>
      <c r="M819">
        <v>0</v>
      </c>
      <c r="N819" t="s">
        <v>42</v>
      </c>
    </row>
    <row r="820" spans="1:14" x14ac:dyDescent="0.25">
      <c r="A820" t="s">
        <v>44</v>
      </c>
      <c r="B820">
        <v>1918.02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5.4488300000000003E-2</v>
      </c>
      <c r="L820">
        <v>0.93177900000000002</v>
      </c>
      <c r="M820">
        <v>0</v>
      </c>
      <c r="N820" t="s">
        <v>42</v>
      </c>
    </row>
    <row r="821" spans="1:14" x14ac:dyDescent="0.25">
      <c r="A821" t="s">
        <v>44</v>
      </c>
      <c r="B821">
        <v>1949.15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7.8298999999999994E-2</v>
      </c>
      <c r="L821">
        <v>0.931562</v>
      </c>
      <c r="M821">
        <v>0</v>
      </c>
      <c r="N821" t="s">
        <v>42</v>
      </c>
    </row>
    <row r="822" spans="1:14" x14ac:dyDescent="0.25">
      <c r="A822" t="s">
        <v>44</v>
      </c>
      <c r="B822">
        <v>1903.62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8.3255599999999999E-2</v>
      </c>
      <c r="L822">
        <v>0.93182699999999996</v>
      </c>
      <c r="M822">
        <v>0</v>
      </c>
      <c r="N822" t="s">
        <v>42</v>
      </c>
    </row>
    <row r="823" spans="1:14" x14ac:dyDescent="0.25">
      <c r="A823" t="s">
        <v>44</v>
      </c>
      <c r="B823">
        <v>1940.98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6.2558199999999994E-2</v>
      </c>
      <c r="L823">
        <v>0.95841399999999999</v>
      </c>
      <c r="M823">
        <v>0</v>
      </c>
      <c r="N823" t="s">
        <v>42</v>
      </c>
    </row>
    <row r="824" spans="1:14" x14ac:dyDescent="0.25">
      <c r="A824" t="s">
        <v>44</v>
      </c>
      <c r="B824">
        <v>1908.77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5.4313699999999999E-2</v>
      </c>
      <c r="L824">
        <v>0.93164499999999995</v>
      </c>
      <c r="M824">
        <v>0</v>
      </c>
      <c r="N824" t="s">
        <v>42</v>
      </c>
    </row>
    <row r="825" spans="1:14" x14ac:dyDescent="0.25">
      <c r="A825" t="s">
        <v>44</v>
      </c>
      <c r="B825">
        <v>1911.19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6.9344500000000003E-2</v>
      </c>
      <c r="L825">
        <v>0.93183400000000005</v>
      </c>
      <c r="M825">
        <v>0</v>
      </c>
      <c r="N825" t="s">
        <v>42</v>
      </c>
    </row>
    <row r="826" spans="1:14" x14ac:dyDescent="0.25">
      <c r="A826" t="s">
        <v>44</v>
      </c>
      <c r="B826">
        <v>1901.18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8.3281599999999997E-2</v>
      </c>
      <c r="L826">
        <v>0.93179400000000001</v>
      </c>
      <c r="M826">
        <v>0</v>
      </c>
      <c r="N826" t="s">
        <v>42</v>
      </c>
    </row>
    <row r="827" spans="1:14" x14ac:dyDescent="0.25">
      <c r="A827" t="s">
        <v>44</v>
      </c>
      <c r="B827">
        <v>1886.53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5.8349999999999999E-2</v>
      </c>
      <c r="L827">
        <v>0.93174999999999997</v>
      </c>
      <c r="M827">
        <v>0</v>
      </c>
      <c r="N827" t="s">
        <v>42</v>
      </c>
    </row>
    <row r="828" spans="1:14" x14ac:dyDescent="0.25">
      <c r="A828" t="s">
        <v>44</v>
      </c>
      <c r="B828">
        <v>1881.86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7.8539200000000003E-2</v>
      </c>
      <c r="L828">
        <v>0.93182399999999999</v>
      </c>
      <c r="M828">
        <v>0</v>
      </c>
      <c r="N828" t="s">
        <v>42</v>
      </c>
    </row>
    <row r="829" spans="1:14" x14ac:dyDescent="0.25">
      <c r="A829" t="s">
        <v>44</v>
      </c>
      <c r="B829">
        <v>1898.22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5.9409700000000003E-2</v>
      </c>
      <c r="L829">
        <v>0.93177900000000002</v>
      </c>
      <c r="M829">
        <v>0</v>
      </c>
      <c r="N829" t="s">
        <v>42</v>
      </c>
    </row>
    <row r="830" spans="1:14" x14ac:dyDescent="0.25">
      <c r="A830" t="s">
        <v>44</v>
      </c>
      <c r="B830">
        <v>1880.84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5.4952599999999997E-2</v>
      </c>
      <c r="L830">
        <v>0.93181800000000004</v>
      </c>
      <c r="M830">
        <v>0</v>
      </c>
      <c r="N830" t="s">
        <v>42</v>
      </c>
    </row>
    <row r="831" spans="1:14" x14ac:dyDescent="0.25">
      <c r="A831" t="s">
        <v>44</v>
      </c>
      <c r="B831">
        <v>1902.35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6.1934400000000001E-2</v>
      </c>
      <c r="L831">
        <v>0.93181899999999995</v>
      </c>
      <c r="M831">
        <v>0</v>
      </c>
      <c r="N831" t="s">
        <v>42</v>
      </c>
    </row>
    <row r="832" spans="1:14" x14ac:dyDescent="0.25">
      <c r="A832" t="s">
        <v>44</v>
      </c>
      <c r="B832">
        <v>1885.35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6.1171999999999997E-2</v>
      </c>
      <c r="L832">
        <v>0.931836</v>
      </c>
      <c r="M832">
        <v>0</v>
      </c>
      <c r="N832" t="s">
        <v>42</v>
      </c>
    </row>
    <row r="833" spans="1:25" x14ac:dyDescent="0.25">
      <c r="A833" t="s">
        <v>44</v>
      </c>
      <c r="B833">
        <v>1891.15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5.4341399999999998E-2</v>
      </c>
      <c r="L833">
        <v>0.93177399999999999</v>
      </c>
      <c r="M833">
        <v>0</v>
      </c>
      <c r="N833" t="s">
        <v>42</v>
      </c>
    </row>
    <row r="834" spans="1:25" x14ac:dyDescent="0.25">
      <c r="A834" t="s">
        <v>44</v>
      </c>
      <c r="B834">
        <v>1901.27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5.6533399999999998E-2</v>
      </c>
      <c r="L834">
        <v>0.93153200000000003</v>
      </c>
      <c r="M834">
        <v>0</v>
      </c>
      <c r="N834" t="s">
        <v>42</v>
      </c>
    </row>
    <row r="835" spans="1:25" x14ac:dyDescent="0.25">
      <c r="A835" t="s">
        <v>44</v>
      </c>
      <c r="B835">
        <v>1911.5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8.3255999999999997E-2</v>
      </c>
      <c r="L835">
        <v>0.93181599999999998</v>
      </c>
      <c r="M835">
        <v>0</v>
      </c>
      <c r="N835" t="s">
        <v>42</v>
      </c>
    </row>
    <row r="836" spans="1:25" x14ac:dyDescent="0.25">
      <c r="A836" t="s">
        <v>44</v>
      </c>
      <c r="B836">
        <v>1898.31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5.4491100000000001E-2</v>
      </c>
      <c r="L836">
        <v>0.93134399999999995</v>
      </c>
      <c r="M836">
        <v>0</v>
      </c>
      <c r="N836" t="s">
        <v>42</v>
      </c>
    </row>
    <row r="837" spans="1:25" x14ac:dyDescent="0.25">
      <c r="A837" t="s">
        <v>44</v>
      </c>
      <c r="B837">
        <v>1902.32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5.4368899999999998E-2</v>
      </c>
      <c r="L837">
        <v>0.93172299999999997</v>
      </c>
      <c r="M837">
        <v>0</v>
      </c>
      <c r="N837" t="s">
        <v>42</v>
      </c>
    </row>
    <row r="838" spans="1:25" x14ac:dyDescent="0.25">
      <c r="A838" t="s">
        <v>44</v>
      </c>
      <c r="B838">
        <v>1891.3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5.9665000000000003E-2</v>
      </c>
      <c r="L838">
        <v>0.93155900000000003</v>
      </c>
      <c r="M838">
        <v>0</v>
      </c>
      <c r="N838" t="s">
        <v>42</v>
      </c>
    </row>
    <row r="839" spans="1:25" x14ac:dyDescent="0.25">
      <c r="A839" t="s">
        <v>44</v>
      </c>
      <c r="B839">
        <v>1871.68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5.5536799999999997E-2</v>
      </c>
      <c r="L839">
        <v>0.93183300000000002</v>
      </c>
      <c r="M839">
        <v>0</v>
      </c>
      <c r="N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44</v>
      </c>
      <c r="B840">
        <v>1885.56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5.4298300000000001E-2</v>
      </c>
      <c r="L840">
        <v>0.93138600000000005</v>
      </c>
      <c r="M840">
        <v>0</v>
      </c>
      <c r="N840" t="s">
        <v>42</v>
      </c>
      <c r="R840">
        <f>AVERAGE(B791:B840)</f>
        <v>1894.6779999999999</v>
      </c>
      <c r="S840">
        <f>AVERAGE(C791:C840)</f>
        <v>0</v>
      </c>
      <c r="U840">
        <f>_xlfn.VAR.P(B791:B840)</f>
        <v>429.34526400000067</v>
      </c>
      <c r="V840">
        <f>_xlfn.VAR.P(C791:C840)</f>
        <v>0</v>
      </c>
      <c r="X840">
        <f>1.96*SQRT(U840)/50</f>
        <v>0.81224941149437657</v>
      </c>
      <c r="Y840">
        <f>1.96*SQRT(V840)/50</f>
        <v>0</v>
      </c>
    </row>
    <row r="841" spans="1:25" x14ac:dyDescent="0.25">
      <c r="A841" t="s">
        <v>45</v>
      </c>
      <c r="B841">
        <v>94862.539799999999</v>
      </c>
      <c r="C841" t="s">
        <v>36</v>
      </c>
    </row>
    <row r="842" spans="1:25" x14ac:dyDescent="0.25">
      <c r="A842" t="s">
        <v>46</v>
      </c>
      <c r="B842">
        <v>1752.77</v>
      </c>
      <c r="C842">
        <v>1738.45</v>
      </c>
      <c r="D842">
        <v>1738.36</v>
      </c>
      <c r="E842">
        <v>1703.44</v>
      </c>
      <c r="F842">
        <v>83.217299999999994</v>
      </c>
      <c r="G842">
        <v>0</v>
      </c>
      <c r="H842">
        <v>41.912300000000002</v>
      </c>
      <c r="I842">
        <v>0</v>
      </c>
      <c r="J842">
        <v>6.6964200000000002E-2</v>
      </c>
      <c r="K842">
        <v>0.93176199999999998</v>
      </c>
      <c r="L842">
        <v>0</v>
      </c>
      <c r="M842" t="s">
        <v>42</v>
      </c>
    </row>
    <row r="843" spans="1:25" x14ac:dyDescent="0.25">
      <c r="A843" t="s">
        <v>46</v>
      </c>
      <c r="B843">
        <v>1747.4</v>
      </c>
      <c r="C843">
        <v>1733.12</v>
      </c>
      <c r="D843">
        <v>1733.03</v>
      </c>
      <c r="E843">
        <v>1697.96</v>
      </c>
      <c r="F843">
        <v>82.823800000000006</v>
      </c>
      <c r="G843">
        <v>0</v>
      </c>
      <c r="H843">
        <v>41.955300000000001</v>
      </c>
      <c r="I843">
        <v>0</v>
      </c>
      <c r="J843">
        <v>8.3256499999999997E-2</v>
      </c>
      <c r="K843">
        <v>0.93165100000000001</v>
      </c>
      <c r="L843">
        <v>0</v>
      </c>
      <c r="M843" t="s">
        <v>42</v>
      </c>
    </row>
    <row r="844" spans="1:25" x14ac:dyDescent="0.25">
      <c r="A844" t="s">
        <v>46</v>
      </c>
      <c r="B844">
        <v>1748.17</v>
      </c>
      <c r="C844">
        <v>1733.75</v>
      </c>
      <c r="D844">
        <v>1733.67</v>
      </c>
      <c r="E844">
        <v>1698.88</v>
      </c>
      <c r="F844">
        <v>82.7072</v>
      </c>
      <c r="G844">
        <v>0</v>
      </c>
      <c r="H844">
        <v>42.124400000000001</v>
      </c>
      <c r="I844">
        <v>0</v>
      </c>
      <c r="J844">
        <v>5.3721400000000002E-2</v>
      </c>
      <c r="K844">
        <v>0.93077200000000004</v>
      </c>
      <c r="L844">
        <v>0</v>
      </c>
      <c r="M844" t="s">
        <v>42</v>
      </c>
    </row>
    <row r="845" spans="1:25" x14ac:dyDescent="0.25">
      <c r="A845" t="s">
        <v>46</v>
      </c>
      <c r="B845">
        <v>1741.91</v>
      </c>
      <c r="C845">
        <v>1727.52</v>
      </c>
      <c r="D845">
        <v>1727.43</v>
      </c>
      <c r="E845">
        <v>1691.97</v>
      </c>
      <c r="F845">
        <v>82.461399999999998</v>
      </c>
      <c r="G845">
        <v>0</v>
      </c>
      <c r="H845">
        <v>42.226199999999999</v>
      </c>
      <c r="I845">
        <v>0</v>
      </c>
      <c r="J845">
        <v>5.4703599999999998E-2</v>
      </c>
      <c r="K845">
        <v>0.93177900000000002</v>
      </c>
      <c r="L845">
        <v>0</v>
      </c>
      <c r="M845" t="s">
        <v>42</v>
      </c>
    </row>
    <row r="846" spans="1:25" x14ac:dyDescent="0.25">
      <c r="A846" t="s">
        <v>46</v>
      </c>
      <c r="B846">
        <v>1749.3</v>
      </c>
      <c r="C846">
        <v>1734.71</v>
      </c>
      <c r="D846">
        <v>1734.63</v>
      </c>
      <c r="E846">
        <v>1699.89</v>
      </c>
      <c r="F846">
        <v>82.469800000000006</v>
      </c>
      <c r="G846">
        <v>0</v>
      </c>
      <c r="H846">
        <v>42.167400000000001</v>
      </c>
      <c r="I846">
        <v>0</v>
      </c>
      <c r="J846">
        <v>5.6845600000000003E-2</v>
      </c>
      <c r="K846">
        <v>0.93180399999999997</v>
      </c>
      <c r="L846">
        <v>0</v>
      </c>
      <c r="M846" t="s">
        <v>42</v>
      </c>
    </row>
    <row r="847" spans="1:25" x14ac:dyDescent="0.25">
      <c r="A847" t="s">
        <v>46</v>
      </c>
      <c r="B847">
        <v>1755.51</v>
      </c>
      <c r="C847">
        <v>1740.92</v>
      </c>
      <c r="D847">
        <v>1740.84</v>
      </c>
      <c r="E847">
        <v>1705.96</v>
      </c>
      <c r="F847">
        <v>82.560400000000001</v>
      </c>
      <c r="G847">
        <v>0</v>
      </c>
      <c r="H847">
        <v>41.944800000000001</v>
      </c>
      <c r="I847">
        <v>0</v>
      </c>
      <c r="J847">
        <v>8.2805400000000001E-2</v>
      </c>
      <c r="K847">
        <v>0.93182399999999999</v>
      </c>
      <c r="L847">
        <v>0</v>
      </c>
      <c r="M847" t="s">
        <v>42</v>
      </c>
    </row>
    <row r="848" spans="1:25" x14ac:dyDescent="0.25">
      <c r="A848" t="s">
        <v>46</v>
      </c>
      <c r="B848">
        <v>1759.57</v>
      </c>
      <c r="C848">
        <v>1745.14</v>
      </c>
      <c r="D848">
        <v>1745.05</v>
      </c>
      <c r="E848">
        <v>1709.96</v>
      </c>
      <c r="F848">
        <v>83.335899999999995</v>
      </c>
      <c r="G848">
        <v>0</v>
      </c>
      <c r="H848">
        <v>41.970100000000002</v>
      </c>
      <c r="I848">
        <v>0</v>
      </c>
      <c r="J848">
        <v>5.6051200000000002E-2</v>
      </c>
      <c r="K848">
        <v>0.95921900000000004</v>
      </c>
      <c r="L848">
        <v>0</v>
      </c>
      <c r="M848" t="s">
        <v>42</v>
      </c>
    </row>
    <row r="849" spans="1:13" x14ac:dyDescent="0.25">
      <c r="A849" t="s">
        <v>46</v>
      </c>
      <c r="B849">
        <v>1737.91</v>
      </c>
      <c r="C849">
        <v>1723.67</v>
      </c>
      <c r="D849">
        <v>1723.58</v>
      </c>
      <c r="E849">
        <v>1688.76</v>
      </c>
      <c r="F849">
        <v>82.717200000000005</v>
      </c>
      <c r="G849">
        <v>0</v>
      </c>
      <c r="H849">
        <v>42.0837</v>
      </c>
      <c r="I849">
        <v>0</v>
      </c>
      <c r="J849">
        <v>5.6643899999999997E-2</v>
      </c>
      <c r="K849">
        <v>0.94006400000000001</v>
      </c>
      <c r="L849">
        <v>0</v>
      </c>
      <c r="M849" t="s">
        <v>42</v>
      </c>
    </row>
    <row r="850" spans="1:13" x14ac:dyDescent="0.25">
      <c r="A850" t="s">
        <v>46</v>
      </c>
      <c r="B850">
        <v>1759.75</v>
      </c>
      <c r="C850">
        <v>1745.42</v>
      </c>
      <c r="D850">
        <v>1745.34</v>
      </c>
      <c r="E850">
        <v>1710.36</v>
      </c>
      <c r="F850">
        <v>83.325000000000003</v>
      </c>
      <c r="G850">
        <v>0</v>
      </c>
      <c r="H850">
        <v>42.182899999999997</v>
      </c>
      <c r="I850">
        <v>0</v>
      </c>
      <c r="J850">
        <v>5.8749999999999997E-2</v>
      </c>
      <c r="K850">
        <v>0.93182399999999999</v>
      </c>
      <c r="L850">
        <v>0</v>
      </c>
      <c r="M850" t="s">
        <v>42</v>
      </c>
    </row>
    <row r="851" spans="1:13" x14ac:dyDescent="0.25">
      <c r="A851" t="s">
        <v>46</v>
      </c>
      <c r="B851">
        <v>1753.47</v>
      </c>
      <c r="C851">
        <v>1738.84</v>
      </c>
      <c r="D851">
        <v>1738.76</v>
      </c>
      <c r="E851">
        <v>1703.71</v>
      </c>
      <c r="F851">
        <v>82.463899999999995</v>
      </c>
      <c r="G851">
        <v>0</v>
      </c>
      <c r="H851">
        <v>42.035800000000002</v>
      </c>
      <c r="I851">
        <v>0</v>
      </c>
      <c r="J851">
        <v>7.1288799999999999E-2</v>
      </c>
      <c r="K851">
        <v>0.93181000000000003</v>
      </c>
      <c r="L851">
        <v>0</v>
      </c>
      <c r="M851" t="s">
        <v>42</v>
      </c>
    </row>
    <row r="852" spans="1:13" x14ac:dyDescent="0.25">
      <c r="A852" t="s">
        <v>46</v>
      </c>
      <c r="B852">
        <v>1758.16</v>
      </c>
      <c r="C852">
        <v>1743.15</v>
      </c>
      <c r="D852">
        <v>1743.06</v>
      </c>
      <c r="E852">
        <v>1708.19</v>
      </c>
      <c r="F852">
        <v>82.4863</v>
      </c>
      <c r="G852">
        <v>0</v>
      </c>
      <c r="H852">
        <v>41.946199999999997</v>
      </c>
      <c r="I852">
        <v>0</v>
      </c>
      <c r="J852">
        <v>5.4029300000000002E-2</v>
      </c>
      <c r="K852">
        <v>0.95825899999999997</v>
      </c>
      <c r="L852">
        <v>0</v>
      </c>
      <c r="M852" t="s">
        <v>42</v>
      </c>
    </row>
    <row r="853" spans="1:13" x14ac:dyDescent="0.25">
      <c r="A853" t="s">
        <v>46</v>
      </c>
      <c r="B853">
        <v>1764.76</v>
      </c>
      <c r="C853">
        <v>1749.88</v>
      </c>
      <c r="D853">
        <v>1749.8</v>
      </c>
      <c r="E853">
        <v>1714.86</v>
      </c>
      <c r="F853">
        <v>82.892600000000002</v>
      </c>
      <c r="G853">
        <v>0</v>
      </c>
      <c r="H853">
        <v>42.0396</v>
      </c>
      <c r="I853">
        <v>0</v>
      </c>
      <c r="J853">
        <v>5.7538199999999998E-2</v>
      </c>
      <c r="K853">
        <v>0.93183700000000003</v>
      </c>
      <c r="L853">
        <v>0</v>
      </c>
      <c r="M853" t="s">
        <v>42</v>
      </c>
    </row>
    <row r="854" spans="1:13" x14ac:dyDescent="0.25">
      <c r="A854" t="s">
        <v>46</v>
      </c>
      <c r="B854">
        <v>1773.55</v>
      </c>
      <c r="C854">
        <v>1759.28</v>
      </c>
      <c r="D854">
        <v>1759.19</v>
      </c>
      <c r="E854">
        <v>1724.08</v>
      </c>
      <c r="F854">
        <v>84.331800000000001</v>
      </c>
      <c r="G854">
        <v>0</v>
      </c>
      <c r="H854">
        <v>42.2746</v>
      </c>
      <c r="I854">
        <v>0</v>
      </c>
      <c r="J854">
        <v>8.3257800000000007E-2</v>
      </c>
      <c r="K854">
        <v>0.93137599999999998</v>
      </c>
      <c r="L854">
        <v>0</v>
      </c>
      <c r="M854" t="s">
        <v>42</v>
      </c>
    </row>
    <row r="855" spans="1:13" x14ac:dyDescent="0.25">
      <c r="A855" t="s">
        <v>46</v>
      </c>
      <c r="B855">
        <v>1769.36</v>
      </c>
      <c r="C855">
        <v>1754.14</v>
      </c>
      <c r="D855">
        <v>1754.01</v>
      </c>
      <c r="E855">
        <v>1718.83</v>
      </c>
      <c r="F855">
        <v>83.494500000000002</v>
      </c>
      <c r="G855">
        <v>0</v>
      </c>
      <c r="H855">
        <v>43.077399999999997</v>
      </c>
      <c r="I855">
        <v>0</v>
      </c>
      <c r="J855">
        <v>5.8684600000000003E-2</v>
      </c>
      <c r="K855">
        <v>0.95919399999999999</v>
      </c>
      <c r="L855">
        <v>0</v>
      </c>
      <c r="M855" t="s">
        <v>42</v>
      </c>
    </row>
    <row r="856" spans="1:13" x14ac:dyDescent="0.25">
      <c r="A856" t="s">
        <v>46</v>
      </c>
      <c r="B856">
        <v>1778.94</v>
      </c>
      <c r="C856">
        <v>1764.61</v>
      </c>
      <c r="D856">
        <v>1764.53</v>
      </c>
      <c r="E856">
        <v>1729.67</v>
      </c>
      <c r="F856">
        <v>82.752099999999999</v>
      </c>
      <c r="G856">
        <v>0</v>
      </c>
      <c r="H856">
        <v>42.019500000000001</v>
      </c>
      <c r="I856">
        <v>0</v>
      </c>
      <c r="J856">
        <v>6.2742699999999998E-2</v>
      </c>
      <c r="K856">
        <v>0.95827099999999998</v>
      </c>
      <c r="L856">
        <v>0</v>
      </c>
      <c r="M856" t="s">
        <v>42</v>
      </c>
    </row>
    <row r="857" spans="1:13" x14ac:dyDescent="0.25">
      <c r="A857" t="s">
        <v>46</v>
      </c>
      <c r="B857">
        <v>1764.34</v>
      </c>
      <c r="C857">
        <v>1749.62</v>
      </c>
      <c r="D857">
        <v>1749.53</v>
      </c>
      <c r="E857">
        <v>1714.23</v>
      </c>
      <c r="F857">
        <v>82.663200000000003</v>
      </c>
      <c r="G857">
        <v>0</v>
      </c>
      <c r="H857">
        <v>42.131300000000003</v>
      </c>
      <c r="I857">
        <v>0</v>
      </c>
      <c r="J857">
        <v>5.4057800000000003E-2</v>
      </c>
      <c r="K857">
        <v>0.93177299999999996</v>
      </c>
      <c r="L857">
        <v>0</v>
      </c>
      <c r="M857" t="s">
        <v>42</v>
      </c>
    </row>
    <row r="858" spans="1:13" x14ac:dyDescent="0.25">
      <c r="A858" t="s">
        <v>46</v>
      </c>
      <c r="B858">
        <v>1762.99</v>
      </c>
      <c r="C858">
        <v>1748.36</v>
      </c>
      <c r="D858">
        <v>1748.27</v>
      </c>
      <c r="E858">
        <v>1713.31</v>
      </c>
      <c r="F858">
        <v>83.229600000000005</v>
      </c>
      <c r="G858">
        <v>0</v>
      </c>
      <c r="H858">
        <v>41.962499999999999</v>
      </c>
      <c r="I858">
        <v>0</v>
      </c>
      <c r="J858">
        <v>5.88862E-2</v>
      </c>
      <c r="K858">
        <v>0.93111900000000003</v>
      </c>
      <c r="L858">
        <v>0</v>
      </c>
      <c r="M858" t="s">
        <v>42</v>
      </c>
    </row>
    <row r="859" spans="1:13" x14ac:dyDescent="0.25">
      <c r="A859" t="s">
        <v>46</v>
      </c>
      <c r="B859">
        <v>1753.01</v>
      </c>
      <c r="C859">
        <v>1738.09</v>
      </c>
      <c r="D859">
        <v>1738.01</v>
      </c>
      <c r="E859">
        <v>1703.17</v>
      </c>
      <c r="F859">
        <v>82.292599999999993</v>
      </c>
      <c r="G859">
        <v>0</v>
      </c>
      <c r="H859">
        <v>42.116900000000001</v>
      </c>
      <c r="I859">
        <v>0</v>
      </c>
      <c r="J859">
        <v>6.2758599999999998E-2</v>
      </c>
      <c r="K859">
        <v>0.93183499999999997</v>
      </c>
      <c r="L859">
        <v>0</v>
      </c>
      <c r="M859" t="s">
        <v>42</v>
      </c>
    </row>
    <row r="860" spans="1:13" x14ac:dyDescent="0.25">
      <c r="A860" t="s">
        <v>46</v>
      </c>
      <c r="B860">
        <v>1747.57</v>
      </c>
      <c r="C860">
        <v>1733.26</v>
      </c>
      <c r="D860">
        <v>1733.17</v>
      </c>
      <c r="E860">
        <v>1698.05</v>
      </c>
      <c r="F860">
        <v>82.320700000000002</v>
      </c>
      <c r="G860">
        <v>0</v>
      </c>
      <c r="H860">
        <v>42.095799999999997</v>
      </c>
      <c r="I860">
        <v>0</v>
      </c>
      <c r="J860">
        <v>3.0499800000000001E-2</v>
      </c>
      <c r="K860">
        <v>0.93182500000000001</v>
      </c>
      <c r="L860">
        <v>0</v>
      </c>
      <c r="M860" t="s">
        <v>42</v>
      </c>
    </row>
    <row r="861" spans="1:13" x14ac:dyDescent="0.25">
      <c r="A861" t="s">
        <v>46</v>
      </c>
      <c r="B861">
        <v>1760.57</v>
      </c>
      <c r="C861">
        <v>1746.26</v>
      </c>
      <c r="D861">
        <v>1746.18</v>
      </c>
      <c r="E861">
        <v>1711.32</v>
      </c>
      <c r="F861">
        <v>82.827600000000004</v>
      </c>
      <c r="G861">
        <v>0</v>
      </c>
      <c r="H861">
        <v>41.9651</v>
      </c>
      <c r="I861">
        <v>0</v>
      </c>
      <c r="J861">
        <v>5.4463499999999998E-2</v>
      </c>
      <c r="K861">
        <v>0.93159499999999995</v>
      </c>
      <c r="L861">
        <v>0</v>
      </c>
      <c r="M861" t="s">
        <v>42</v>
      </c>
    </row>
    <row r="862" spans="1:13" x14ac:dyDescent="0.25">
      <c r="A862" t="s">
        <v>46</v>
      </c>
      <c r="B862">
        <v>1743.84</v>
      </c>
      <c r="C862">
        <v>1729.22</v>
      </c>
      <c r="D862">
        <v>1729.14</v>
      </c>
      <c r="E862">
        <v>1694.27</v>
      </c>
      <c r="F862">
        <v>82.572299999999998</v>
      </c>
      <c r="G862">
        <v>0</v>
      </c>
      <c r="H862">
        <v>41.8628</v>
      </c>
      <c r="I862">
        <v>0</v>
      </c>
      <c r="J862">
        <v>6.0049600000000002E-2</v>
      </c>
      <c r="K862">
        <v>0.93170299999999995</v>
      </c>
      <c r="L862">
        <v>0</v>
      </c>
      <c r="M862" t="s">
        <v>42</v>
      </c>
    </row>
    <row r="863" spans="1:13" x14ac:dyDescent="0.25">
      <c r="A863" t="s">
        <v>46</v>
      </c>
      <c r="B863">
        <v>1755.62</v>
      </c>
      <c r="C863">
        <v>1741.32</v>
      </c>
      <c r="D863">
        <v>1741.24</v>
      </c>
      <c r="E863">
        <v>1706.1</v>
      </c>
      <c r="F863">
        <v>82.590299999999999</v>
      </c>
      <c r="G863">
        <v>0</v>
      </c>
      <c r="H863">
        <v>42.0169</v>
      </c>
      <c r="I863">
        <v>0</v>
      </c>
      <c r="J863">
        <v>5.4966300000000003E-2</v>
      </c>
      <c r="K863">
        <v>0.93172500000000003</v>
      </c>
      <c r="L863">
        <v>0</v>
      </c>
      <c r="M863" t="s">
        <v>42</v>
      </c>
    </row>
    <row r="864" spans="1:13" x14ac:dyDescent="0.25">
      <c r="A864" t="s">
        <v>46</v>
      </c>
      <c r="B864">
        <v>1760</v>
      </c>
      <c r="C864">
        <v>1745.78</v>
      </c>
      <c r="D864">
        <v>1745.7</v>
      </c>
      <c r="E864">
        <v>1710.68</v>
      </c>
      <c r="F864">
        <v>82.434200000000004</v>
      </c>
      <c r="G864">
        <v>0</v>
      </c>
      <c r="H864">
        <v>41.774000000000001</v>
      </c>
      <c r="I864">
        <v>0</v>
      </c>
      <c r="J864">
        <v>7.37072E-2</v>
      </c>
      <c r="K864">
        <v>0.93153799999999998</v>
      </c>
      <c r="L864">
        <v>0</v>
      </c>
      <c r="M864" t="s">
        <v>42</v>
      </c>
    </row>
    <row r="865" spans="1:13" x14ac:dyDescent="0.25">
      <c r="A865" t="s">
        <v>46</v>
      </c>
      <c r="B865">
        <v>1764.1</v>
      </c>
      <c r="C865">
        <v>1749.32</v>
      </c>
      <c r="D865">
        <v>1749.24</v>
      </c>
      <c r="E865">
        <v>1714</v>
      </c>
      <c r="F865">
        <v>83.102500000000006</v>
      </c>
      <c r="G865">
        <v>0</v>
      </c>
      <c r="H865">
        <v>42.015000000000001</v>
      </c>
      <c r="I865">
        <v>0</v>
      </c>
      <c r="J865">
        <v>5.6645800000000003E-2</v>
      </c>
      <c r="K865">
        <v>0.93183700000000003</v>
      </c>
      <c r="L865">
        <v>0</v>
      </c>
      <c r="M865" t="s">
        <v>42</v>
      </c>
    </row>
    <row r="866" spans="1:13" x14ac:dyDescent="0.25">
      <c r="A866" t="s">
        <v>46</v>
      </c>
      <c r="B866">
        <v>1758.14</v>
      </c>
      <c r="C866">
        <v>1743.82</v>
      </c>
      <c r="D866">
        <v>1743.74</v>
      </c>
      <c r="E866">
        <v>1708.94</v>
      </c>
      <c r="F866">
        <v>82.339799999999997</v>
      </c>
      <c r="G866">
        <v>0</v>
      </c>
      <c r="H866">
        <v>41.948300000000003</v>
      </c>
      <c r="I866">
        <v>0</v>
      </c>
      <c r="J866">
        <v>5.4514E-2</v>
      </c>
      <c r="K866">
        <v>0.93183499999999997</v>
      </c>
      <c r="L866">
        <v>0</v>
      </c>
      <c r="M866" t="s">
        <v>42</v>
      </c>
    </row>
    <row r="867" spans="1:13" x14ac:dyDescent="0.25">
      <c r="A867" t="s">
        <v>46</v>
      </c>
      <c r="B867">
        <v>1759.34</v>
      </c>
      <c r="C867">
        <v>1745.04</v>
      </c>
      <c r="D867">
        <v>1744.94</v>
      </c>
      <c r="E867">
        <v>1709.98</v>
      </c>
      <c r="F867">
        <v>82.561899999999994</v>
      </c>
      <c r="G867">
        <v>0</v>
      </c>
      <c r="H867">
        <v>42.015900000000002</v>
      </c>
      <c r="I867">
        <v>0</v>
      </c>
      <c r="J867">
        <v>6.0419899999999999E-2</v>
      </c>
      <c r="K867">
        <v>0.94371899999999997</v>
      </c>
      <c r="L867">
        <v>0</v>
      </c>
      <c r="M867" t="s">
        <v>42</v>
      </c>
    </row>
    <row r="868" spans="1:13" x14ac:dyDescent="0.25">
      <c r="A868" t="s">
        <v>46</v>
      </c>
      <c r="B868">
        <v>1750.55</v>
      </c>
      <c r="C868">
        <v>1735.65</v>
      </c>
      <c r="D868">
        <v>1735.57</v>
      </c>
      <c r="E868">
        <v>1700.76</v>
      </c>
      <c r="F868">
        <v>82.440799999999996</v>
      </c>
      <c r="G868">
        <v>0</v>
      </c>
      <c r="H868">
        <v>41.910400000000003</v>
      </c>
      <c r="I868">
        <v>0</v>
      </c>
      <c r="J868">
        <v>7.3665400000000006E-2</v>
      </c>
      <c r="K868">
        <v>0.93179100000000004</v>
      </c>
      <c r="L868">
        <v>0</v>
      </c>
      <c r="M868" t="s">
        <v>42</v>
      </c>
    </row>
    <row r="869" spans="1:13" x14ac:dyDescent="0.25">
      <c r="A869" t="s">
        <v>46</v>
      </c>
      <c r="B869">
        <v>1743.47</v>
      </c>
      <c r="C869">
        <v>1728.4</v>
      </c>
      <c r="D869">
        <v>1728.32</v>
      </c>
      <c r="E869">
        <v>1693.51</v>
      </c>
      <c r="F869">
        <v>82.435699999999997</v>
      </c>
      <c r="G869">
        <v>0</v>
      </c>
      <c r="H869">
        <v>41.878700000000002</v>
      </c>
      <c r="I869">
        <v>0</v>
      </c>
      <c r="J869">
        <v>6.46235E-2</v>
      </c>
      <c r="K869">
        <v>0.93180399999999997</v>
      </c>
      <c r="L869">
        <v>0</v>
      </c>
      <c r="M869" t="s">
        <v>42</v>
      </c>
    </row>
    <row r="870" spans="1:13" x14ac:dyDescent="0.25">
      <c r="A870" t="s">
        <v>46</v>
      </c>
      <c r="B870">
        <v>1746.51</v>
      </c>
      <c r="C870">
        <v>1731.68</v>
      </c>
      <c r="D870">
        <v>1731.6</v>
      </c>
      <c r="E870">
        <v>1696.84</v>
      </c>
      <c r="F870">
        <v>82.011399999999995</v>
      </c>
      <c r="G870">
        <v>0</v>
      </c>
      <c r="H870">
        <v>41.717500000000001</v>
      </c>
      <c r="I870">
        <v>0</v>
      </c>
      <c r="J870">
        <v>5.9429799999999998E-2</v>
      </c>
      <c r="K870">
        <v>0.93178099999999997</v>
      </c>
      <c r="L870">
        <v>0</v>
      </c>
      <c r="M870" t="s">
        <v>42</v>
      </c>
    </row>
    <row r="871" spans="1:13" x14ac:dyDescent="0.25">
      <c r="A871" t="s">
        <v>46</v>
      </c>
      <c r="B871">
        <v>1740.76</v>
      </c>
      <c r="C871">
        <v>1726.35</v>
      </c>
      <c r="D871">
        <v>1726.27</v>
      </c>
      <c r="E871">
        <v>1691.22</v>
      </c>
      <c r="F871">
        <v>82.6584</v>
      </c>
      <c r="G871">
        <v>0</v>
      </c>
      <c r="H871">
        <v>41.9773</v>
      </c>
      <c r="I871">
        <v>0</v>
      </c>
      <c r="J871">
        <v>8.3257899999999996E-2</v>
      </c>
      <c r="K871">
        <v>0.93168200000000001</v>
      </c>
      <c r="L871">
        <v>0</v>
      </c>
      <c r="M871" t="s">
        <v>42</v>
      </c>
    </row>
    <row r="872" spans="1:13" x14ac:dyDescent="0.25">
      <c r="A872" t="s">
        <v>46</v>
      </c>
      <c r="B872">
        <v>1725.38</v>
      </c>
      <c r="C872">
        <v>1711.07</v>
      </c>
      <c r="D872">
        <v>1710.99</v>
      </c>
      <c r="E872">
        <v>1676.18</v>
      </c>
      <c r="F872">
        <v>82.510900000000007</v>
      </c>
      <c r="G872">
        <v>0</v>
      </c>
      <c r="H872">
        <v>42.0092</v>
      </c>
      <c r="I872">
        <v>0</v>
      </c>
      <c r="J872">
        <v>5.3914900000000002E-2</v>
      </c>
      <c r="K872">
        <v>0.93182699999999996</v>
      </c>
      <c r="L872">
        <v>0</v>
      </c>
      <c r="M872" t="s">
        <v>42</v>
      </c>
    </row>
    <row r="873" spans="1:13" x14ac:dyDescent="0.25">
      <c r="A873" t="s">
        <v>46</v>
      </c>
      <c r="B873">
        <v>1747.8</v>
      </c>
      <c r="C873">
        <v>1733.22</v>
      </c>
      <c r="D873">
        <v>1733.14</v>
      </c>
      <c r="E873">
        <v>1698.18</v>
      </c>
      <c r="F873">
        <v>82.487399999999994</v>
      </c>
      <c r="G873">
        <v>0</v>
      </c>
      <c r="H873">
        <v>42.080800000000004</v>
      </c>
      <c r="I873">
        <v>0</v>
      </c>
      <c r="J873">
        <v>5.3909699999999998E-2</v>
      </c>
      <c r="K873">
        <v>0.931836</v>
      </c>
      <c r="L873">
        <v>0</v>
      </c>
      <c r="M873" t="s">
        <v>42</v>
      </c>
    </row>
    <row r="874" spans="1:13" x14ac:dyDescent="0.25">
      <c r="A874" t="s">
        <v>46</v>
      </c>
      <c r="B874">
        <v>1746.04</v>
      </c>
      <c r="C874">
        <v>1731.5</v>
      </c>
      <c r="D874">
        <v>1731.41</v>
      </c>
      <c r="E874">
        <v>1696.35</v>
      </c>
      <c r="F874">
        <v>82.389200000000002</v>
      </c>
      <c r="G874">
        <v>0</v>
      </c>
      <c r="H874">
        <v>42.270699999999998</v>
      </c>
      <c r="I874">
        <v>0</v>
      </c>
      <c r="J874">
        <v>5.5031400000000001E-2</v>
      </c>
      <c r="K874">
        <v>0.93169199999999996</v>
      </c>
      <c r="L874">
        <v>0</v>
      </c>
      <c r="M874" t="s">
        <v>42</v>
      </c>
    </row>
    <row r="875" spans="1:13" x14ac:dyDescent="0.25">
      <c r="A875" t="s">
        <v>46</v>
      </c>
      <c r="B875">
        <v>1728.35</v>
      </c>
      <c r="C875">
        <v>1713.9</v>
      </c>
      <c r="D875">
        <v>1713.82</v>
      </c>
      <c r="E875">
        <v>1678.98</v>
      </c>
      <c r="F875">
        <v>82.290099999999995</v>
      </c>
      <c r="G875">
        <v>0</v>
      </c>
      <c r="H875">
        <v>42.112499999999997</v>
      </c>
      <c r="I875">
        <v>0</v>
      </c>
      <c r="J875">
        <v>6.1647300000000002E-2</v>
      </c>
      <c r="K875">
        <v>0.93172600000000005</v>
      </c>
      <c r="L875">
        <v>0</v>
      </c>
      <c r="M875" t="s">
        <v>42</v>
      </c>
    </row>
    <row r="876" spans="1:13" x14ac:dyDescent="0.25">
      <c r="A876" t="s">
        <v>46</v>
      </c>
      <c r="B876">
        <v>1734.57</v>
      </c>
      <c r="C876">
        <v>1720.15</v>
      </c>
      <c r="D876">
        <v>1720.07</v>
      </c>
      <c r="E876">
        <v>1685.36</v>
      </c>
      <c r="F876">
        <v>82.264799999999994</v>
      </c>
      <c r="G876">
        <v>0</v>
      </c>
      <c r="H876">
        <v>41.888800000000003</v>
      </c>
      <c r="I876">
        <v>0</v>
      </c>
      <c r="J876">
        <v>5.3912099999999998E-2</v>
      </c>
      <c r="K876">
        <v>0.93172900000000003</v>
      </c>
      <c r="L876">
        <v>0</v>
      </c>
      <c r="M876" t="s">
        <v>42</v>
      </c>
    </row>
    <row r="877" spans="1:13" x14ac:dyDescent="0.25">
      <c r="A877" t="s">
        <v>46</v>
      </c>
      <c r="B877">
        <v>1761.5</v>
      </c>
      <c r="C877">
        <v>1746.79</v>
      </c>
      <c r="D877">
        <v>1746.71</v>
      </c>
      <c r="E877">
        <v>1710.9</v>
      </c>
      <c r="F877">
        <v>82.090400000000002</v>
      </c>
      <c r="G877">
        <v>0</v>
      </c>
      <c r="H877">
        <v>41.993000000000002</v>
      </c>
      <c r="I877">
        <v>0</v>
      </c>
      <c r="J877">
        <v>5.40232E-2</v>
      </c>
      <c r="K877">
        <v>0.93180099999999999</v>
      </c>
      <c r="L877">
        <v>0</v>
      </c>
      <c r="M877" t="s">
        <v>42</v>
      </c>
    </row>
    <row r="878" spans="1:13" x14ac:dyDescent="0.25">
      <c r="A878" t="s">
        <v>46</v>
      </c>
      <c r="B878">
        <v>1740.74</v>
      </c>
      <c r="C878">
        <v>1726.28</v>
      </c>
      <c r="D878">
        <v>1726.2</v>
      </c>
      <c r="E878">
        <v>1691.45</v>
      </c>
      <c r="F878">
        <v>82.278599999999997</v>
      </c>
      <c r="G878">
        <v>0</v>
      </c>
      <c r="H878">
        <v>42.017499999999998</v>
      </c>
      <c r="I878">
        <v>0</v>
      </c>
      <c r="J878">
        <v>5.5600400000000001E-2</v>
      </c>
      <c r="K878">
        <v>0.93168499999999999</v>
      </c>
      <c r="L878">
        <v>0</v>
      </c>
      <c r="M878" t="s">
        <v>42</v>
      </c>
    </row>
    <row r="879" spans="1:13" x14ac:dyDescent="0.25">
      <c r="A879" t="s">
        <v>46</v>
      </c>
      <c r="B879">
        <v>1739.05</v>
      </c>
      <c r="C879">
        <v>1724.69</v>
      </c>
      <c r="D879">
        <v>1724.61</v>
      </c>
      <c r="E879">
        <v>1689.8</v>
      </c>
      <c r="F879">
        <v>81.876999999999995</v>
      </c>
      <c r="G879">
        <v>0</v>
      </c>
      <c r="H879">
        <v>41.9876</v>
      </c>
      <c r="I879">
        <v>0</v>
      </c>
      <c r="J879">
        <v>5.4061499999999998E-2</v>
      </c>
      <c r="K879">
        <v>0.93162699999999998</v>
      </c>
      <c r="L879">
        <v>0</v>
      </c>
      <c r="M879" t="s">
        <v>42</v>
      </c>
    </row>
    <row r="880" spans="1:13" x14ac:dyDescent="0.25">
      <c r="A880" t="s">
        <v>46</v>
      </c>
      <c r="B880">
        <v>1746.16</v>
      </c>
      <c r="C880">
        <v>1731.6</v>
      </c>
      <c r="D880">
        <v>1731.52</v>
      </c>
      <c r="E880">
        <v>1696.64</v>
      </c>
      <c r="F880">
        <v>82.4101</v>
      </c>
      <c r="G880">
        <v>0</v>
      </c>
      <c r="H880">
        <v>41.835900000000002</v>
      </c>
      <c r="I880">
        <v>0</v>
      </c>
      <c r="J880">
        <v>5.4699600000000001E-2</v>
      </c>
      <c r="K880">
        <v>0.95477999999999996</v>
      </c>
      <c r="L880">
        <v>0</v>
      </c>
      <c r="M880" t="s">
        <v>42</v>
      </c>
    </row>
    <row r="881" spans="1:25" x14ac:dyDescent="0.25">
      <c r="A881" t="s">
        <v>46</v>
      </c>
      <c r="B881">
        <v>1750.09</v>
      </c>
      <c r="C881">
        <v>1735.63</v>
      </c>
      <c r="D881">
        <v>1735.56</v>
      </c>
      <c r="E881">
        <v>1700.68</v>
      </c>
      <c r="F881">
        <v>82.316000000000003</v>
      </c>
      <c r="G881">
        <v>0</v>
      </c>
      <c r="H881">
        <v>41.963000000000001</v>
      </c>
      <c r="I881">
        <v>0</v>
      </c>
      <c r="J881">
        <v>5.5806300000000003E-2</v>
      </c>
      <c r="K881">
        <v>0.93091500000000005</v>
      </c>
      <c r="L881">
        <v>0</v>
      </c>
      <c r="M881" t="s">
        <v>42</v>
      </c>
    </row>
    <row r="882" spans="1:25" x14ac:dyDescent="0.25">
      <c r="A882" t="s">
        <v>46</v>
      </c>
      <c r="B882">
        <v>1757.82</v>
      </c>
      <c r="C882">
        <v>1743.27</v>
      </c>
      <c r="D882">
        <v>1743.19</v>
      </c>
      <c r="E882">
        <v>1708.13</v>
      </c>
      <c r="F882">
        <v>82.672700000000006</v>
      </c>
      <c r="G882">
        <v>0</v>
      </c>
      <c r="H882">
        <v>42.438000000000002</v>
      </c>
      <c r="I882">
        <v>0</v>
      </c>
      <c r="J882">
        <v>6.2035199999999999E-2</v>
      </c>
      <c r="K882">
        <v>0.93183700000000003</v>
      </c>
      <c r="L882">
        <v>0</v>
      </c>
      <c r="M882" t="s">
        <v>42</v>
      </c>
    </row>
    <row r="883" spans="1:25" x14ac:dyDescent="0.25">
      <c r="A883" t="s">
        <v>46</v>
      </c>
      <c r="B883">
        <v>1745.39</v>
      </c>
      <c r="C883">
        <v>1731.09</v>
      </c>
      <c r="D883">
        <v>1731.02</v>
      </c>
      <c r="E883">
        <v>1696.21</v>
      </c>
      <c r="F883">
        <v>81.993099999999998</v>
      </c>
      <c r="G883">
        <v>0</v>
      </c>
      <c r="H883">
        <v>41.828400000000002</v>
      </c>
      <c r="I883">
        <v>0</v>
      </c>
      <c r="J883">
        <v>5.9953100000000002E-2</v>
      </c>
      <c r="K883">
        <v>0.93774400000000002</v>
      </c>
      <c r="L883">
        <v>0</v>
      </c>
      <c r="M883" t="s">
        <v>42</v>
      </c>
    </row>
    <row r="884" spans="1:25" x14ac:dyDescent="0.25">
      <c r="A884" t="s">
        <v>46</v>
      </c>
      <c r="B884">
        <v>1732.22</v>
      </c>
      <c r="C884">
        <v>1717.53</v>
      </c>
      <c r="D884">
        <v>1717.46</v>
      </c>
      <c r="E884">
        <v>1682.74</v>
      </c>
      <c r="F884">
        <v>81.680499999999995</v>
      </c>
      <c r="G884">
        <v>0</v>
      </c>
      <c r="H884">
        <v>41.7254</v>
      </c>
      <c r="I884">
        <v>0</v>
      </c>
      <c r="J884">
        <v>5.6278099999999998E-2</v>
      </c>
      <c r="K884">
        <v>0.93179800000000002</v>
      </c>
      <c r="L884">
        <v>0</v>
      </c>
      <c r="M884" t="s">
        <v>42</v>
      </c>
    </row>
    <row r="885" spans="1:25" x14ac:dyDescent="0.25">
      <c r="A885" t="s">
        <v>46</v>
      </c>
      <c r="B885">
        <v>1734.31</v>
      </c>
      <c r="C885">
        <v>1719.74</v>
      </c>
      <c r="D885">
        <v>1719.67</v>
      </c>
      <c r="E885">
        <v>1684.76</v>
      </c>
      <c r="F885">
        <v>82.686999999999998</v>
      </c>
      <c r="G885">
        <v>0</v>
      </c>
      <c r="H885">
        <v>42.226300000000002</v>
      </c>
      <c r="I885">
        <v>0</v>
      </c>
      <c r="J885">
        <v>5.5532900000000003E-2</v>
      </c>
      <c r="K885">
        <v>0.93180099999999999</v>
      </c>
      <c r="L885">
        <v>0</v>
      </c>
      <c r="M885" t="s">
        <v>42</v>
      </c>
    </row>
    <row r="886" spans="1:25" x14ac:dyDescent="0.25">
      <c r="A886" t="s">
        <v>46</v>
      </c>
      <c r="B886">
        <v>1747.47</v>
      </c>
      <c r="C886">
        <v>1732.48</v>
      </c>
      <c r="D886">
        <v>1732.4</v>
      </c>
      <c r="E886">
        <v>1697.53</v>
      </c>
      <c r="F886">
        <v>81.761700000000005</v>
      </c>
      <c r="G886">
        <v>0</v>
      </c>
      <c r="H886">
        <v>41.810600000000001</v>
      </c>
      <c r="I886">
        <v>0</v>
      </c>
      <c r="J886">
        <v>8.3272899999999997E-2</v>
      </c>
      <c r="K886">
        <v>0.93170399999999998</v>
      </c>
      <c r="L886">
        <v>0</v>
      </c>
      <c r="M886" t="s">
        <v>42</v>
      </c>
    </row>
    <row r="887" spans="1:25" x14ac:dyDescent="0.25">
      <c r="A887" t="s">
        <v>46</v>
      </c>
      <c r="B887">
        <v>1742.18</v>
      </c>
      <c r="C887">
        <v>1727.39</v>
      </c>
      <c r="D887">
        <v>1727.32</v>
      </c>
      <c r="E887">
        <v>1692.68</v>
      </c>
      <c r="F887">
        <v>81.5154</v>
      </c>
      <c r="G887">
        <v>0</v>
      </c>
      <c r="H887">
        <v>41.775100000000002</v>
      </c>
      <c r="I887">
        <v>0</v>
      </c>
      <c r="J887">
        <v>6.1079099999999997E-2</v>
      </c>
      <c r="K887">
        <v>0.93183400000000005</v>
      </c>
      <c r="L887">
        <v>0</v>
      </c>
      <c r="M887" t="s">
        <v>42</v>
      </c>
    </row>
    <row r="888" spans="1:25" x14ac:dyDescent="0.25">
      <c r="A888" t="s">
        <v>46</v>
      </c>
      <c r="B888">
        <v>1730.71</v>
      </c>
      <c r="C888">
        <v>1716.02</v>
      </c>
      <c r="D888">
        <v>1715.95</v>
      </c>
      <c r="E888">
        <v>1681.1</v>
      </c>
      <c r="F888">
        <v>82.023200000000003</v>
      </c>
      <c r="G888">
        <v>0</v>
      </c>
      <c r="H888">
        <v>42.037799999999997</v>
      </c>
      <c r="I888">
        <v>0</v>
      </c>
      <c r="J888">
        <v>5.4488799999999997E-2</v>
      </c>
      <c r="K888">
        <v>0.95069899999999996</v>
      </c>
      <c r="L888">
        <v>0</v>
      </c>
      <c r="M888" t="s">
        <v>42</v>
      </c>
    </row>
    <row r="889" spans="1:25" x14ac:dyDescent="0.25">
      <c r="A889" t="s">
        <v>46</v>
      </c>
      <c r="B889">
        <v>1775.16</v>
      </c>
      <c r="C889">
        <v>1759.84</v>
      </c>
      <c r="D889">
        <v>1759.72</v>
      </c>
      <c r="E889">
        <v>1724.52</v>
      </c>
      <c r="F889">
        <v>84.629400000000004</v>
      </c>
      <c r="G889">
        <v>0</v>
      </c>
      <c r="H889">
        <v>42.5717</v>
      </c>
      <c r="I889">
        <v>0</v>
      </c>
      <c r="J889">
        <v>5.4888899999999997E-2</v>
      </c>
      <c r="K889">
        <v>0.93174400000000002</v>
      </c>
      <c r="L889">
        <v>0</v>
      </c>
      <c r="M889" t="s">
        <v>42</v>
      </c>
    </row>
    <row r="890" spans="1:25" x14ac:dyDescent="0.25">
      <c r="A890" t="s">
        <v>46</v>
      </c>
      <c r="B890">
        <v>1739.92</v>
      </c>
      <c r="C890">
        <v>1725.02</v>
      </c>
      <c r="D890">
        <v>1724.95</v>
      </c>
      <c r="E890">
        <v>1690.19</v>
      </c>
      <c r="F890">
        <v>81.784899999999993</v>
      </c>
      <c r="G890">
        <v>0</v>
      </c>
      <c r="H890">
        <v>42.021900000000002</v>
      </c>
      <c r="I890">
        <v>0</v>
      </c>
      <c r="J890">
        <v>5.7247600000000003E-2</v>
      </c>
      <c r="K890">
        <v>0.93180700000000005</v>
      </c>
      <c r="L890">
        <v>0</v>
      </c>
      <c r="M890" t="s">
        <v>42</v>
      </c>
    </row>
    <row r="891" spans="1:25" x14ac:dyDescent="0.25">
      <c r="A891" t="s">
        <v>46</v>
      </c>
      <c r="B891">
        <v>1736.44</v>
      </c>
      <c r="C891">
        <v>1721.69</v>
      </c>
      <c r="D891">
        <v>1721.62</v>
      </c>
      <c r="E891">
        <v>1686.93</v>
      </c>
      <c r="F891">
        <v>81.777799999999999</v>
      </c>
      <c r="G891">
        <v>0</v>
      </c>
      <c r="H891">
        <v>41.809699999999999</v>
      </c>
      <c r="I891">
        <v>0</v>
      </c>
      <c r="J891">
        <v>5.6657899999999997E-2</v>
      </c>
      <c r="K891">
        <v>0.93182500000000001</v>
      </c>
      <c r="L891">
        <v>0</v>
      </c>
      <c r="M891" t="s">
        <v>42</v>
      </c>
    </row>
    <row r="892" spans="1:25" x14ac:dyDescent="0.25">
      <c r="A892" t="s">
        <v>46</v>
      </c>
      <c r="B892">
        <v>1741.82</v>
      </c>
      <c r="C892">
        <v>1727.07</v>
      </c>
      <c r="D892">
        <v>1727</v>
      </c>
      <c r="E892">
        <v>1692.17</v>
      </c>
      <c r="F892">
        <v>81.813299999999998</v>
      </c>
      <c r="G892">
        <v>0</v>
      </c>
      <c r="H892">
        <v>41.819299999999998</v>
      </c>
      <c r="I892">
        <v>0</v>
      </c>
      <c r="J892">
        <v>6.2408400000000003E-2</v>
      </c>
      <c r="K892">
        <v>0.93173300000000003</v>
      </c>
      <c r="L892">
        <v>0</v>
      </c>
      <c r="M892" t="s">
        <v>42</v>
      </c>
    </row>
    <row r="893" spans="1:25" x14ac:dyDescent="0.25">
      <c r="A893" t="s">
        <v>46</v>
      </c>
      <c r="B893">
        <v>1729.73</v>
      </c>
      <c r="C893">
        <v>1715.26</v>
      </c>
      <c r="D893">
        <v>1715.19</v>
      </c>
      <c r="E893">
        <v>1680.58</v>
      </c>
      <c r="F893">
        <v>81.556100000000001</v>
      </c>
      <c r="G893">
        <v>0</v>
      </c>
      <c r="H893">
        <v>41.752000000000002</v>
      </c>
      <c r="I893">
        <v>0</v>
      </c>
      <c r="J893">
        <v>6.2482299999999998E-2</v>
      </c>
      <c r="K893">
        <v>0.931813</v>
      </c>
      <c r="L893">
        <v>0</v>
      </c>
      <c r="M893" t="s">
        <v>42</v>
      </c>
    </row>
    <row r="894" spans="1:25" x14ac:dyDescent="0.25">
      <c r="A894" t="s">
        <v>46</v>
      </c>
      <c r="B894">
        <v>1733.33</v>
      </c>
      <c r="C894">
        <v>1719.05</v>
      </c>
      <c r="D894">
        <v>1718.98</v>
      </c>
      <c r="E894">
        <v>1684.31</v>
      </c>
      <c r="F894">
        <v>81.587000000000003</v>
      </c>
      <c r="G894">
        <v>0</v>
      </c>
      <c r="H894">
        <v>41.877299999999998</v>
      </c>
      <c r="I894">
        <v>0</v>
      </c>
      <c r="J894">
        <v>6.5926799999999994E-2</v>
      </c>
      <c r="K894">
        <v>0.93068799999999996</v>
      </c>
      <c r="L894">
        <v>0</v>
      </c>
      <c r="M894" t="s">
        <v>42</v>
      </c>
    </row>
    <row r="895" spans="1:25" x14ac:dyDescent="0.25">
      <c r="A895" t="s">
        <v>46</v>
      </c>
      <c r="B895">
        <v>1722.59</v>
      </c>
      <c r="C895">
        <v>1707.76</v>
      </c>
      <c r="D895">
        <v>1707.7</v>
      </c>
      <c r="E895">
        <v>1673.01</v>
      </c>
      <c r="F895">
        <v>81.925700000000006</v>
      </c>
      <c r="G895">
        <v>0</v>
      </c>
      <c r="H895">
        <v>41.824599999999997</v>
      </c>
      <c r="I895">
        <v>0</v>
      </c>
      <c r="J895">
        <v>5.3935999999999998E-2</v>
      </c>
      <c r="K895">
        <v>0.931836</v>
      </c>
      <c r="L895">
        <v>0</v>
      </c>
      <c r="M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46</v>
      </c>
      <c r="B896">
        <v>1743.74</v>
      </c>
      <c r="C896">
        <v>1728.88</v>
      </c>
      <c r="D896">
        <v>1728.81</v>
      </c>
      <c r="E896">
        <v>1694.12</v>
      </c>
      <c r="F896">
        <v>81.9679</v>
      </c>
      <c r="G896">
        <v>0</v>
      </c>
      <c r="H896">
        <v>41.712899999999998</v>
      </c>
      <c r="I896">
        <v>0</v>
      </c>
      <c r="J896">
        <v>5.6906600000000002E-2</v>
      </c>
      <c r="K896">
        <v>0.93118000000000001</v>
      </c>
      <c r="L896">
        <v>0</v>
      </c>
      <c r="M896" t="s">
        <v>42</v>
      </c>
      <c r="R896">
        <f>AVERAGE(B847:B896)</f>
        <v>1749.086</v>
      </c>
      <c r="S896">
        <f>AVERAGE(C847:C896)</f>
        <v>1734.4828000000002</v>
      </c>
      <c r="U896">
        <f>_xlfn.VAR.P(B847:B896)</f>
        <v>175.66793199999987</v>
      </c>
      <c r="V896">
        <f>_xlfn.VAR.P(C847:C896)</f>
        <v>174.89644415999962</v>
      </c>
      <c r="X896">
        <f>1.96*SQRT(U896)/50</f>
        <v>0.51955593638075181</v>
      </c>
      <c r="Y896">
        <f>1.96*SQRT(V896)/50</f>
        <v>0.51841380378421809</v>
      </c>
    </row>
    <row r="897" spans="1:12" x14ac:dyDescent="0.25">
      <c r="A897" t="s">
        <v>46</v>
      </c>
      <c r="B897">
        <v>87590.944900000002</v>
      </c>
      <c r="C897" t="s">
        <v>36</v>
      </c>
    </row>
    <row r="898" spans="1:12" x14ac:dyDescent="0.25">
      <c r="A898" t="s">
        <v>47</v>
      </c>
      <c r="B898">
        <v>46905.1</v>
      </c>
      <c r="C898">
        <v>42112.3</v>
      </c>
      <c r="D898">
        <v>42062.9</v>
      </c>
      <c r="E898">
        <v>41984.4</v>
      </c>
      <c r="F898">
        <v>269.48500000000001</v>
      </c>
      <c r="G898">
        <v>533.23900000000003</v>
      </c>
      <c r="H898">
        <v>193.75899999999999</v>
      </c>
      <c r="I898">
        <v>5.3923199999999998E-2</v>
      </c>
      <c r="J898">
        <v>0.93177399999999999</v>
      </c>
      <c r="K898">
        <v>0</v>
      </c>
      <c r="L898" t="s">
        <v>42</v>
      </c>
    </row>
    <row r="899" spans="1:12" x14ac:dyDescent="0.25">
      <c r="A899" t="s">
        <v>47</v>
      </c>
      <c r="B899">
        <v>46883.7</v>
      </c>
      <c r="C899">
        <v>42282.7</v>
      </c>
      <c r="D899">
        <v>42232.800000000003</v>
      </c>
      <c r="E899">
        <v>42154</v>
      </c>
      <c r="F899">
        <v>269.39699999999999</v>
      </c>
      <c r="G899">
        <v>496.322</v>
      </c>
      <c r="H899">
        <v>197.53700000000001</v>
      </c>
      <c r="I899">
        <v>8.3256499999999997E-2</v>
      </c>
      <c r="J899">
        <v>0.93169500000000005</v>
      </c>
      <c r="K899">
        <v>0</v>
      </c>
      <c r="L899" t="s">
        <v>42</v>
      </c>
    </row>
    <row r="900" spans="1:12" x14ac:dyDescent="0.25">
      <c r="A900" t="s">
        <v>47</v>
      </c>
      <c r="B900">
        <v>46734.6</v>
      </c>
      <c r="C900">
        <v>42164.2</v>
      </c>
      <c r="D900">
        <v>42111.4</v>
      </c>
      <c r="E900">
        <v>42033.1</v>
      </c>
      <c r="F900">
        <v>269.83499999999998</v>
      </c>
      <c r="G900">
        <v>492.61399999999998</v>
      </c>
      <c r="H900">
        <v>196.02600000000001</v>
      </c>
      <c r="I900">
        <v>8.3256200000000002E-2</v>
      </c>
      <c r="J900">
        <v>0.93121799999999999</v>
      </c>
      <c r="K900">
        <v>0</v>
      </c>
      <c r="L900" t="s">
        <v>42</v>
      </c>
    </row>
    <row r="901" spans="1:12" x14ac:dyDescent="0.25">
      <c r="A901" t="s">
        <v>47</v>
      </c>
      <c r="B901">
        <v>47578.3</v>
      </c>
      <c r="C901">
        <v>42937.4</v>
      </c>
      <c r="D901">
        <v>42882.6</v>
      </c>
      <c r="E901">
        <v>42803</v>
      </c>
      <c r="F901">
        <v>276.18900000000002</v>
      </c>
      <c r="G901">
        <v>513.11400000000003</v>
      </c>
      <c r="H901">
        <v>201.84</v>
      </c>
      <c r="I901">
        <v>8.32561E-2</v>
      </c>
      <c r="J901">
        <v>0.93181599999999998</v>
      </c>
      <c r="K901">
        <v>0</v>
      </c>
      <c r="L901" t="s">
        <v>42</v>
      </c>
    </row>
    <row r="902" spans="1:12" x14ac:dyDescent="0.25">
      <c r="A902" t="s">
        <v>47</v>
      </c>
      <c r="B902">
        <v>47402.8</v>
      </c>
      <c r="C902">
        <v>42734</v>
      </c>
      <c r="D902">
        <v>42680.4</v>
      </c>
      <c r="E902">
        <v>42600.4</v>
      </c>
      <c r="F902">
        <v>272.428</v>
      </c>
      <c r="G902">
        <v>499.52600000000001</v>
      </c>
      <c r="H902">
        <v>197.43799999999999</v>
      </c>
      <c r="I902">
        <v>5.4643999999999998E-2</v>
      </c>
      <c r="J902">
        <v>0.95842499999999997</v>
      </c>
      <c r="K902">
        <v>0</v>
      </c>
      <c r="L902" t="s">
        <v>42</v>
      </c>
    </row>
    <row r="903" spans="1:12" x14ac:dyDescent="0.25">
      <c r="A903" t="s">
        <v>47</v>
      </c>
      <c r="B903">
        <v>46669.4</v>
      </c>
      <c r="C903">
        <v>42067.199999999997</v>
      </c>
      <c r="D903">
        <v>42016.4</v>
      </c>
      <c r="E903">
        <v>41937.9</v>
      </c>
      <c r="F903">
        <v>266.024</v>
      </c>
      <c r="G903">
        <v>500.38900000000001</v>
      </c>
      <c r="H903">
        <v>192.34700000000001</v>
      </c>
      <c r="I903">
        <v>7.8112299999999996E-2</v>
      </c>
      <c r="J903">
        <v>0.92932400000000004</v>
      </c>
      <c r="K903">
        <v>0</v>
      </c>
      <c r="L903" t="s">
        <v>42</v>
      </c>
    </row>
    <row r="904" spans="1:12" x14ac:dyDescent="0.25">
      <c r="A904" t="s">
        <v>47</v>
      </c>
      <c r="B904">
        <v>46494.3</v>
      </c>
      <c r="C904">
        <v>41979</v>
      </c>
      <c r="D904">
        <v>41929.199999999997</v>
      </c>
      <c r="E904">
        <v>41850.9</v>
      </c>
      <c r="F904">
        <v>267.11399999999998</v>
      </c>
      <c r="G904">
        <v>514.71699999999998</v>
      </c>
      <c r="H904">
        <v>191.398</v>
      </c>
      <c r="I904">
        <v>6.1068900000000002E-2</v>
      </c>
      <c r="J904">
        <v>0.93183000000000005</v>
      </c>
      <c r="K904">
        <v>0</v>
      </c>
      <c r="L904" t="s">
        <v>42</v>
      </c>
    </row>
    <row r="905" spans="1:12" x14ac:dyDescent="0.25">
      <c r="A905" t="s">
        <v>47</v>
      </c>
      <c r="B905">
        <v>47112.9</v>
      </c>
      <c r="C905">
        <v>42565.1</v>
      </c>
      <c r="D905">
        <v>42511.5</v>
      </c>
      <c r="E905">
        <v>42432.5</v>
      </c>
      <c r="F905">
        <v>274.03399999999999</v>
      </c>
      <c r="G905">
        <v>502.92</v>
      </c>
      <c r="H905">
        <v>198.28299999999999</v>
      </c>
      <c r="I905">
        <v>7.8555700000000006E-2</v>
      </c>
      <c r="J905">
        <v>0.93173700000000004</v>
      </c>
      <c r="K905">
        <v>0</v>
      </c>
      <c r="L905" t="s">
        <v>42</v>
      </c>
    </row>
    <row r="906" spans="1:12" x14ac:dyDescent="0.25">
      <c r="A906" t="s">
        <v>47</v>
      </c>
      <c r="B906">
        <v>46805.1</v>
      </c>
      <c r="C906">
        <v>42196.6</v>
      </c>
      <c r="D906">
        <v>42144.3</v>
      </c>
      <c r="E906">
        <v>42066</v>
      </c>
      <c r="F906">
        <v>268.52699999999999</v>
      </c>
      <c r="G906">
        <v>499.38799999999998</v>
      </c>
      <c r="H906">
        <v>196.26400000000001</v>
      </c>
      <c r="I906">
        <v>5.9375600000000001E-2</v>
      </c>
      <c r="J906">
        <v>0.931813</v>
      </c>
      <c r="K906">
        <v>0</v>
      </c>
      <c r="L906" t="s">
        <v>42</v>
      </c>
    </row>
    <row r="907" spans="1:12" x14ac:dyDescent="0.25">
      <c r="A907" t="s">
        <v>47</v>
      </c>
      <c r="B907">
        <v>47036</v>
      </c>
      <c r="C907">
        <v>42461.3</v>
      </c>
      <c r="D907">
        <v>42408.3</v>
      </c>
      <c r="E907">
        <v>42328.9</v>
      </c>
      <c r="F907">
        <v>271.97199999999998</v>
      </c>
      <c r="G907">
        <v>503.90100000000001</v>
      </c>
      <c r="H907">
        <v>196.94900000000001</v>
      </c>
      <c r="I907">
        <v>6.3741199999999998E-2</v>
      </c>
      <c r="J907">
        <v>0.94596599999999997</v>
      </c>
      <c r="K907">
        <v>0</v>
      </c>
      <c r="L907" t="s">
        <v>42</v>
      </c>
    </row>
    <row r="908" spans="1:12" x14ac:dyDescent="0.25">
      <c r="A908" t="s">
        <v>47</v>
      </c>
      <c r="B908">
        <v>46808.7</v>
      </c>
      <c r="C908">
        <v>42174.8</v>
      </c>
      <c r="D908">
        <v>42123.8</v>
      </c>
      <c r="E908">
        <v>42045.3</v>
      </c>
      <c r="F908">
        <v>268.19</v>
      </c>
      <c r="G908">
        <v>495.52199999999999</v>
      </c>
      <c r="H908">
        <v>194.869</v>
      </c>
      <c r="I908">
        <v>3.0497E-2</v>
      </c>
      <c r="J908">
        <v>0.93183199999999999</v>
      </c>
      <c r="K908">
        <v>0</v>
      </c>
      <c r="L908" t="s">
        <v>42</v>
      </c>
    </row>
    <row r="909" spans="1:12" x14ac:dyDescent="0.25">
      <c r="A909" t="s">
        <v>47</v>
      </c>
      <c r="B909">
        <v>47134.7</v>
      </c>
      <c r="C909">
        <v>42466.5</v>
      </c>
      <c r="D909">
        <v>42414.7</v>
      </c>
      <c r="E909">
        <v>42335.5</v>
      </c>
      <c r="F909">
        <v>271.07499999999999</v>
      </c>
      <c r="G909">
        <v>502.34199999999998</v>
      </c>
      <c r="H909">
        <v>196.08099999999999</v>
      </c>
      <c r="I909">
        <v>5.6403599999999998E-2</v>
      </c>
      <c r="J909">
        <v>0.931836</v>
      </c>
      <c r="K909">
        <v>0</v>
      </c>
      <c r="L909" t="s">
        <v>42</v>
      </c>
    </row>
    <row r="910" spans="1:12" x14ac:dyDescent="0.25">
      <c r="A910" t="s">
        <v>47</v>
      </c>
      <c r="B910">
        <v>47510.2</v>
      </c>
      <c r="C910">
        <v>42927</v>
      </c>
      <c r="D910">
        <v>42871.199999999997</v>
      </c>
      <c r="E910">
        <v>42791.5</v>
      </c>
      <c r="F910">
        <v>274.00900000000001</v>
      </c>
      <c r="G910">
        <v>520.87400000000002</v>
      </c>
      <c r="H910">
        <v>200.155</v>
      </c>
      <c r="I910">
        <v>5.4223399999999998E-2</v>
      </c>
      <c r="J910">
        <v>0.931836</v>
      </c>
      <c r="K910">
        <v>0</v>
      </c>
      <c r="L910" t="s">
        <v>42</v>
      </c>
    </row>
    <row r="911" spans="1:12" x14ac:dyDescent="0.25">
      <c r="A911" t="s">
        <v>47</v>
      </c>
      <c r="B911">
        <v>47060.1</v>
      </c>
      <c r="C911">
        <v>42439.7</v>
      </c>
      <c r="D911">
        <v>42385.1</v>
      </c>
      <c r="E911">
        <v>42306.7</v>
      </c>
      <c r="F911">
        <v>271.75</v>
      </c>
      <c r="G911">
        <v>518.92200000000003</v>
      </c>
      <c r="H911">
        <v>197.357</v>
      </c>
      <c r="I911">
        <v>5.5819199999999999E-2</v>
      </c>
      <c r="J911">
        <v>0.93181499999999995</v>
      </c>
      <c r="K911">
        <v>0</v>
      </c>
      <c r="L911" t="s">
        <v>42</v>
      </c>
    </row>
    <row r="912" spans="1:12" x14ac:dyDescent="0.25">
      <c r="A912" t="s">
        <v>47</v>
      </c>
      <c r="B912">
        <v>47100.800000000003</v>
      </c>
      <c r="C912">
        <v>42533.3</v>
      </c>
      <c r="D912">
        <v>42478.2</v>
      </c>
      <c r="E912">
        <v>42399.4</v>
      </c>
      <c r="F912">
        <v>272.63900000000001</v>
      </c>
      <c r="G912">
        <v>506.57</v>
      </c>
      <c r="H912">
        <v>198.12700000000001</v>
      </c>
      <c r="I912">
        <v>5.6813000000000002E-2</v>
      </c>
      <c r="J912">
        <v>0.931836</v>
      </c>
      <c r="K912">
        <v>0</v>
      </c>
      <c r="L912" t="s">
        <v>42</v>
      </c>
    </row>
    <row r="913" spans="1:12" x14ac:dyDescent="0.25">
      <c r="A913" t="s">
        <v>47</v>
      </c>
      <c r="B913">
        <v>46750.8</v>
      </c>
      <c r="C913">
        <v>42130.6</v>
      </c>
      <c r="D913">
        <v>42076.7</v>
      </c>
      <c r="E913">
        <v>41998.400000000001</v>
      </c>
      <c r="F913">
        <v>267.29300000000001</v>
      </c>
      <c r="G913">
        <v>498.43</v>
      </c>
      <c r="H913">
        <v>193.49100000000001</v>
      </c>
      <c r="I913">
        <v>6.0408200000000002E-2</v>
      </c>
      <c r="J913">
        <v>0.93178799999999995</v>
      </c>
      <c r="K913">
        <v>0</v>
      </c>
      <c r="L913" t="s">
        <v>42</v>
      </c>
    </row>
    <row r="914" spans="1:12" x14ac:dyDescent="0.25">
      <c r="A914" t="s">
        <v>47</v>
      </c>
      <c r="B914">
        <v>46887.4</v>
      </c>
      <c r="C914">
        <v>42305.599999999999</v>
      </c>
      <c r="D914">
        <v>42247.5</v>
      </c>
      <c r="E914">
        <v>42168.9</v>
      </c>
      <c r="F914">
        <v>269.41500000000002</v>
      </c>
      <c r="G914">
        <v>505.50299999999999</v>
      </c>
      <c r="H914">
        <v>194.351</v>
      </c>
      <c r="I914">
        <v>8.3255800000000005E-2</v>
      </c>
      <c r="J914">
        <v>0.93174999999999997</v>
      </c>
      <c r="K914">
        <v>0</v>
      </c>
      <c r="L914" t="s">
        <v>42</v>
      </c>
    </row>
    <row r="915" spans="1:12" x14ac:dyDescent="0.25">
      <c r="A915" t="s">
        <v>47</v>
      </c>
      <c r="B915">
        <v>46660.3</v>
      </c>
      <c r="C915">
        <v>42108.1</v>
      </c>
      <c r="D915">
        <v>42051.9</v>
      </c>
      <c r="E915">
        <v>41973.8</v>
      </c>
      <c r="F915">
        <v>266.30700000000002</v>
      </c>
      <c r="G915">
        <v>510.31400000000002</v>
      </c>
      <c r="H915">
        <v>194.07599999999999</v>
      </c>
      <c r="I915">
        <v>5.8934599999999997E-2</v>
      </c>
      <c r="J915">
        <v>0.931836</v>
      </c>
      <c r="K915">
        <v>0</v>
      </c>
      <c r="L915" t="s">
        <v>42</v>
      </c>
    </row>
    <row r="916" spans="1:12" x14ac:dyDescent="0.25">
      <c r="A916" t="s">
        <v>47</v>
      </c>
      <c r="B916">
        <v>47231.8</v>
      </c>
      <c r="C916">
        <v>42623.9</v>
      </c>
      <c r="D916">
        <v>42564</v>
      </c>
      <c r="E916">
        <v>42484.800000000003</v>
      </c>
      <c r="F916">
        <v>271.63600000000002</v>
      </c>
      <c r="G916">
        <v>556.09199999999998</v>
      </c>
      <c r="H916">
        <v>198.39</v>
      </c>
      <c r="I916">
        <v>5.4724399999999999E-2</v>
      </c>
      <c r="J916">
        <v>0.94922799999999996</v>
      </c>
      <c r="K916">
        <v>0</v>
      </c>
      <c r="L916" t="s">
        <v>42</v>
      </c>
    </row>
    <row r="917" spans="1:12" x14ac:dyDescent="0.25">
      <c r="A917" t="s">
        <v>47</v>
      </c>
      <c r="B917">
        <v>46774</v>
      </c>
      <c r="C917">
        <v>42143.5</v>
      </c>
      <c r="D917">
        <v>42085.9</v>
      </c>
      <c r="E917">
        <v>42007.7</v>
      </c>
      <c r="F917">
        <v>266.59800000000001</v>
      </c>
      <c r="G917">
        <v>513.74400000000003</v>
      </c>
      <c r="H917">
        <v>194.69200000000001</v>
      </c>
      <c r="I917">
        <v>5.6334500000000003E-2</v>
      </c>
      <c r="J917">
        <v>0.93174100000000004</v>
      </c>
      <c r="K917">
        <v>0</v>
      </c>
      <c r="L917" t="s">
        <v>42</v>
      </c>
    </row>
    <row r="918" spans="1:12" x14ac:dyDescent="0.25">
      <c r="A918" t="s">
        <v>47</v>
      </c>
      <c r="B918">
        <v>46495.199999999997</v>
      </c>
      <c r="C918">
        <v>41943.199999999997</v>
      </c>
      <c r="D918">
        <v>41889</v>
      </c>
      <c r="E918">
        <v>41810.6</v>
      </c>
      <c r="F918">
        <v>266.28399999999999</v>
      </c>
      <c r="G918">
        <v>500.72300000000001</v>
      </c>
      <c r="H918">
        <v>191.762</v>
      </c>
      <c r="I918">
        <v>8.3255700000000002E-2</v>
      </c>
      <c r="J918">
        <v>0.931836</v>
      </c>
      <c r="K918">
        <v>0</v>
      </c>
      <c r="L918" t="s">
        <v>42</v>
      </c>
    </row>
    <row r="919" spans="1:12" x14ac:dyDescent="0.25">
      <c r="A919" t="s">
        <v>47</v>
      </c>
      <c r="B919">
        <v>46496.3</v>
      </c>
      <c r="C919">
        <v>41972.1</v>
      </c>
      <c r="D919">
        <v>41917.9</v>
      </c>
      <c r="E919">
        <v>41839.9</v>
      </c>
      <c r="F919">
        <v>264.58199999999999</v>
      </c>
      <c r="G919">
        <v>502.41399999999999</v>
      </c>
      <c r="H919">
        <v>191.892</v>
      </c>
      <c r="I919">
        <v>5.3964600000000001E-2</v>
      </c>
      <c r="J919">
        <v>0.93176599999999998</v>
      </c>
      <c r="K919">
        <v>0</v>
      </c>
      <c r="L919" t="s">
        <v>42</v>
      </c>
    </row>
    <row r="920" spans="1:12" x14ac:dyDescent="0.25">
      <c r="A920" t="s">
        <v>47</v>
      </c>
      <c r="B920">
        <v>46613.599999999999</v>
      </c>
      <c r="C920">
        <v>42082.2</v>
      </c>
      <c r="D920">
        <v>42025.8</v>
      </c>
      <c r="E920">
        <v>41947.3</v>
      </c>
      <c r="F920">
        <v>266.90100000000001</v>
      </c>
      <c r="G920">
        <v>508.56099999999998</v>
      </c>
      <c r="H920">
        <v>193.08500000000001</v>
      </c>
      <c r="I920">
        <v>5.7702799999999999E-2</v>
      </c>
      <c r="J920">
        <v>0.95474300000000001</v>
      </c>
      <c r="K920">
        <v>0</v>
      </c>
      <c r="L920" t="s">
        <v>42</v>
      </c>
    </row>
    <row r="921" spans="1:12" x14ac:dyDescent="0.25">
      <c r="A921" t="s">
        <v>47</v>
      </c>
      <c r="B921">
        <v>46824</v>
      </c>
      <c r="C921">
        <v>42186.7</v>
      </c>
      <c r="D921">
        <v>42128.3</v>
      </c>
      <c r="E921">
        <v>42050.2</v>
      </c>
      <c r="F921">
        <v>265.57</v>
      </c>
      <c r="G921">
        <v>524.81399999999996</v>
      </c>
      <c r="H921">
        <v>194.90799999999999</v>
      </c>
      <c r="I921">
        <v>5.3999999999999999E-2</v>
      </c>
      <c r="J921">
        <v>0.93181599999999998</v>
      </c>
      <c r="K921">
        <v>0</v>
      </c>
      <c r="L921" t="s">
        <v>42</v>
      </c>
    </row>
    <row r="922" spans="1:12" x14ac:dyDescent="0.25">
      <c r="A922" t="s">
        <v>47</v>
      </c>
      <c r="B922">
        <v>46958.2</v>
      </c>
      <c r="C922">
        <v>42248.1</v>
      </c>
      <c r="D922">
        <v>42189.5</v>
      </c>
      <c r="E922">
        <v>42111.6</v>
      </c>
      <c r="F922">
        <v>267.26499999999999</v>
      </c>
      <c r="G922">
        <v>525.82799999999997</v>
      </c>
      <c r="H922">
        <v>196.536</v>
      </c>
      <c r="I922">
        <v>5.39491E-2</v>
      </c>
      <c r="J922">
        <v>0.93181499999999995</v>
      </c>
      <c r="K922">
        <v>0</v>
      </c>
      <c r="L922" t="s">
        <v>42</v>
      </c>
    </row>
    <row r="923" spans="1:12" x14ac:dyDescent="0.25">
      <c r="A923" t="s">
        <v>47</v>
      </c>
      <c r="B923">
        <v>46534.7</v>
      </c>
      <c r="C923">
        <v>41960.4</v>
      </c>
      <c r="D923">
        <v>41906.400000000001</v>
      </c>
      <c r="E923">
        <v>41828.199999999997</v>
      </c>
      <c r="F923">
        <v>265.15100000000001</v>
      </c>
      <c r="G923">
        <v>508.56900000000002</v>
      </c>
      <c r="H923">
        <v>192.202</v>
      </c>
      <c r="I923">
        <v>5.5266200000000001E-2</v>
      </c>
      <c r="J923">
        <v>0.93174000000000001</v>
      </c>
      <c r="K923">
        <v>0</v>
      </c>
      <c r="L923" t="s">
        <v>42</v>
      </c>
    </row>
    <row r="924" spans="1:12" x14ac:dyDescent="0.25">
      <c r="A924" t="s">
        <v>47</v>
      </c>
      <c r="B924">
        <v>46464.2</v>
      </c>
      <c r="C924">
        <v>41930.5</v>
      </c>
      <c r="D924">
        <v>41875.599999999999</v>
      </c>
      <c r="E924">
        <v>41797.4</v>
      </c>
      <c r="F924">
        <v>264.08100000000002</v>
      </c>
      <c r="G924">
        <v>506.113</v>
      </c>
      <c r="H924">
        <v>191.56200000000001</v>
      </c>
      <c r="I924">
        <v>8.3255800000000005E-2</v>
      </c>
      <c r="J924">
        <v>0.94821800000000001</v>
      </c>
      <c r="K924">
        <v>0</v>
      </c>
      <c r="L924" t="s">
        <v>42</v>
      </c>
    </row>
    <row r="925" spans="1:12" x14ac:dyDescent="0.25">
      <c r="A925" t="s">
        <v>47</v>
      </c>
      <c r="B925">
        <v>46565.5</v>
      </c>
      <c r="C925">
        <v>42028.4</v>
      </c>
      <c r="D925">
        <v>41972</v>
      </c>
      <c r="E925">
        <v>41893.5</v>
      </c>
      <c r="F925">
        <v>266.76499999999999</v>
      </c>
      <c r="G925">
        <v>516.36599999999999</v>
      </c>
      <c r="H925">
        <v>192.42599999999999</v>
      </c>
      <c r="I925">
        <v>5.7497399999999997E-2</v>
      </c>
      <c r="J925">
        <v>0.931813</v>
      </c>
      <c r="K925">
        <v>0</v>
      </c>
      <c r="L925" t="s">
        <v>42</v>
      </c>
    </row>
    <row r="926" spans="1:12" x14ac:dyDescent="0.25">
      <c r="A926" t="s">
        <v>47</v>
      </c>
      <c r="B926">
        <v>46806.3</v>
      </c>
      <c r="C926">
        <v>42135</v>
      </c>
      <c r="D926">
        <v>42077.2</v>
      </c>
      <c r="E926">
        <v>41999.1</v>
      </c>
      <c r="F926">
        <v>266.48500000000001</v>
      </c>
      <c r="G926">
        <v>511.47899999999998</v>
      </c>
      <c r="H926">
        <v>194.97800000000001</v>
      </c>
      <c r="I926">
        <v>5.8546500000000001E-2</v>
      </c>
      <c r="J926">
        <v>0.93182299999999996</v>
      </c>
      <c r="K926">
        <v>0</v>
      </c>
      <c r="L926" t="s">
        <v>42</v>
      </c>
    </row>
    <row r="927" spans="1:12" x14ac:dyDescent="0.25">
      <c r="A927" t="s">
        <v>47</v>
      </c>
      <c r="B927">
        <v>46938.2</v>
      </c>
      <c r="C927">
        <v>42230.8</v>
      </c>
      <c r="D927">
        <v>42172.3</v>
      </c>
      <c r="E927">
        <v>42094.1</v>
      </c>
      <c r="F927">
        <v>266.81599999999997</v>
      </c>
      <c r="G927">
        <v>521.70799999999997</v>
      </c>
      <c r="H927">
        <v>195.447</v>
      </c>
      <c r="I927">
        <v>5.5753700000000003E-2</v>
      </c>
      <c r="J927">
        <v>0.93781499999999995</v>
      </c>
      <c r="K927">
        <v>0</v>
      </c>
      <c r="L927" t="s">
        <v>42</v>
      </c>
    </row>
    <row r="928" spans="1:12" x14ac:dyDescent="0.25">
      <c r="A928" t="s">
        <v>47</v>
      </c>
      <c r="B928">
        <v>46598.7</v>
      </c>
      <c r="C928">
        <v>42008</v>
      </c>
      <c r="D928">
        <v>41952</v>
      </c>
      <c r="E928">
        <v>41873.4</v>
      </c>
      <c r="F928">
        <v>266.04500000000002</v>
      </c>
      <c r="G928">
        <v>514.82100000000003</v>
      </c>
      <c r="H928">
        <v>192.446</v>
      </c>
      <c r="I928">
        <v>7.1662500000000004E-2</v>
      </c>
      <c r="J928">
        <v>0.93164999999999998</v>
      </c>
      <c r="K928">
        <v>0</v>
      </c>
      <c r="L928" t="s">
        <v>42</v>
      </c>
    </row>
    <row r="929" spans="1:12" x14ac:dyDescent="0.25">
      <c r="A929" t="s">
        <v>47</v>
      </c>
      <c r="B929">
        <v>46504.6</v>
      </c>
      <c r="C929">
        <v>41961.8</v>
      </c>
      <c r="D929">
        <v>41905.800000000003</v>
      </c>
      <c r="E929">
        <v>41827.599999999999</v>
      </c>
      <c r="F929">
        <v>266.10500000000002</v>
      </c>
      <c r="G929">
        <v>507.71199999999999</v>
      </c>
      <c r="H929">
        <v>191.798</v>
      </c>
      <c r="I929">
        <v>5.8797000000000002E-2</v>
      </c>
      <c r="J929">
        <v>0.93165900000000001</v>
      </c>
      <c r="K929">
        <v>0</v>
      </c>
      <c r="L929" t="s">
        <v>42</v>
      </c>
    </row>
    <row r="930" spans="1:12" x14ac:dyDescent="0.25">
      <c r="A930" t="s">
        <v>47</v>
      </c>
      <c r="B930">
        <v>46606</v>
      </c>
      <c r="C930">
        <v>42015.6</v>
      </c>
      <c r="D930">
        <v>41959.9</v>
      </c>
      <c r="E930">
        <v>41881.800000000003</v>
      </c>
      <c r="F930">
        <v>266.74400000000003</v>
      </c>
      <c r="G930">
        <v>518.976</v>
      </c>
      <c r="H930">
        <v>192.173</v>
      </c>
      <c r="I930">
        <v>6.3427300000000006E-2</v>
      </c>
      <c r="J930">
        <v>0.95844300000000004</v>
      </c>
      <c r="K930">
        <v>0</v>
      </c>
      <c r="L930" t="s">
        <v>42</v>
      </c>
    </row>
    <row r="931" spans="1:12" x14ac:dyDescent="0.25">
      <c r="A931" t="s">
        <v>47</v>
      </c>
      <c r="B931">
        <v>46813.5</v>
      </c>
      <c r="C931">
        <v>42184.2</v>
      </c>
      <c r="D931">
        <v>42123.7</v>
      </c>
      <c r="E931">
        <v>42045</v>
      </c>
      <c r="F931">
        <v>270.815</v>
      </c>
      <c r="G931">
        <v>517.09900000000005</v>
      </c>
      <c r="H931">
        <v>195.54400000000001</v>
      </c>
      <c r="I931">
        <v>5.7274800000000001E-2</v>
      </c>
      <c r="J931">
        <v>0.93182500000000001</v>
      </c>
      <c r="K931">
        <v>0</v>
      </c>
      <c r="L931" t="s">
        <v>42</v>
      </c>
    </row>
    <row r="932" spans="1:12" x14ac:dyDescent="0.25">
      <c r="A932" t="s">
        <v>47</v>
      </c>
      <c r="B932">
        <v>46866.9</v>
      </c>
      <c r="C932">
        <v>42231.5</v>
      </c>
      <c r="D932">
        <v>42171.199999999997</v>
      </c>
      <c r="E932">
        <v>42093.4</v>
      </c>
      <c r="F932">
        <v>267.23099999999999</v>
      </c>
      <c r="G932">
        <v>513.48299999999995</v>
      </c>
      <c r="H932">
        <v>195.60499999999999</v>
      </c>
      <c r="I932">
        <v>8.3258100000000002E-2</v>
      </c>
      <c r="J932">
        <v>0.93181099999999994</v>
      </c>
      <c r="K932">
        <v>0</v>
      </c>
      <c r="L932" t="s">
        <v>42</v>
      </c>
    </row>
    <row r="933" spans="1:12" x14ac:dyDescent="0.25">
      <c r="A933" t="s">
        <v>47</v>
      </c>
      <c r="B933">
        <v>46788.9</v>
      </c>
      <c r="C933">
        <v>42113.9</v>
      </c>
      <c r="D933">
        <v>42054.7</v>
      </c>
      <c r="E933">
        <v>41976.4</v>
      </c>
      <c r="F933">
        <v>268.97500000000002</v>
      </c>
      <c r="G933">
        <v>513.94799999999998</v>
      </c>
      <c r="H933">
        <v>194.429</v>
      </c>
      <c r="I933">
        <v>6.7091300000000006E-2</v>
      </c>
      <c r="J933">
        <v>0.93077699999999997</v>
      </c>
      <c r="K933">
        <v>0</v>
      </c>
      <c r="L933" t="s">
        <v>42</v>
      </c>
    </row>
    <row r="934" spans="1:12" x14ac:dyDescent="0.25">
      <c r="A934" t="s">
        <v>47</v>
      </c>
      <c r="B934">
        <v>47239.9</v>
      </c>
      <c r="C934">
        <v>42664</v>
      </c>
      <c r="D934">
        <v>42599.3</v>
      </c>
      <c r="E934">
        <v>42520.2</v>
      </c>
      <c r="F934">
        <v>274.22000000000003</v>
      </c>
      <c r="G934">
        <v>537.53099999999995</v>
      </c>
      <c r="H934">
        <v>202.41</v>
      </c>
      <c r="I934">
        <v>5.9075299999999997E-2</v>
      </c>
      <c r="J934">
        <v>0.93179699999999999</v>
      </c>
      <c r="K934">
        <v>0</v>
      </c>
      <c r="L934" t="s">
        <v>42</v>
      </c>
    </row>
    <row r="935" spans="1:12" x14ac:dyDescent="0.25">
      <c r="A935" t="s">
        <v>47</v>
      </c>
      <c r="B935">
        <v>46530</v>
      </c>
      <c r="C935">
        <v>41951.199999999997</v>
      </c>
      <c r="D935">
        <v>41894.300000000003</v>
      </c>
      <c r="E935">
        <v>41816.1</v>
      </c>
      <c r="F935">
        <v>266.25400000000002</v>
      </c>
      <c r="G935">
        <v>510.41300000000001</v>
      </c>
      <c r="H935">
        <v>191.91499999999999</v>
      </c>
      <c r="I935">
        <v>5.5779500000000003E-2</v>
      </c>
      <c r="J935">
        <v>0.93183300000000002</v>
      </c>
      <c r="K935">
        <v>0</v>
      </c>
      <c r="L935" t="s">
        <v>42</v>
      </c>
    </row>
    <row r="936" spans="1:12" x14ac:dyDescent="0.25">
      <c r="A936" t="s">
        <v>47</v>
      </c>
      <c r="B936">
        <v>46921</v>
      </c>
      <c r="C936">
        <v>42306.7</v>
      </c>
      <c r="D936">
        <v>42242.8</v>
      </c>
      <c r="E936">
        <v>42163.5</v>
      </c>
      <c r="F936">
        <v>272.87299999999999</v>
      </c>
      <c r="G936">
        <v>526.00400000000002</v>
      </c>
      <c r="H936">
        <v>196.56299999999999</v>
      </c>
      <c r="I936">
        <v>5.9090700000000003E-2</v>
      </c>
      <c r="J936">
        <v>0.93179400000000001</v>
      </c>
      <c r="K936">
        <v>0</v>
      </c>
      <c r="L936" t="s">
        <v>42</v>
      </c>
    </row>
    <row r="937" spans="1:12" x14ac:dyDescent="0.25">
      <c r="A937" t="s">
        <v>47</v>
      </c>
      <c r="B937">
        <v>46927.3</v>
      </c>
      <c r="C937">
        <v>42271.9</v>
      </c>
      <c r="D937">
        <v>42211.1</v>
      </c>
      <c r="E937">
        <v>42132.7</v>
      </c>
      <c r="F937">
        <v>270.13200000000001</v>
      </c>
      <c r="G937">
        <v>526.726</v>
      </c>
      <c r="H937">
        <v>196.40299999999999</v>
      </c>
      <c r="I937">
        <v>5.7773499999999998E-2</v>
      </c>
      <c r="J937">
        <v>0.93183400000000005</v>
      </c>
      <c r="K937">
        <v>0</v>
      </c>
      <c r="L937" t="s">
        <v>42</v>
      </c>
    </row>
    <row r="938" spans="1:12" x14ac:dyDescent="0.25">
      <c r="A938" t="s">
        <v>47</v>
      </c>
      <c r="B938">
        <v>46794.400000000001</v>
      </c>
      <c r="C938">
        <v>42102.400000000001</v>
      </c>
      <c r="D938">
        <v>42042.7</v>
      </c>
      <c r="E938">
        <v>41964.4</v>
      </c>
      <c r="F938">
        <v>267.40300000000002</v>
      </c>
      <c r="G938">
        <v>522.80499999999995</v>
      </c>
      <c r="H938">
        <v>194.965</v>
      </c>
      <c r="I938">
        <v>8.3312399999999995E-2</v>
      </c>
      <c r="J938">
        <v>0.93181800000000004</v>
      </c>
      <c r="K938">
        <v>0</v>
      </c>
      <c r="L938" t="s">
        <v>42</v>
      </c>
    </row>
    <row r="939" spans="1:12" x14ac:dyDescent="0.25">
      <c r="A939" t="s">
        <v>47</v>
      </c>
      <c r="B939">
        <v>46668.1</v>
      </c>
      <c r="C939">
        <v>41972.4</v>
      </c>
      <c r="D939">
        <v>41915.1</v>
      </c>
      <c r="E939">
        <v>41837</v>
      </c>
      <c r="F939">
        <v>264.07600000000002</v>
      </c>
      <c r="G939">
        <v>515.88900000000001</v>
      </c>
      <c r="H939">
        <v>191.58</v>
      </c>
      <c r="I939">
        <v>5.9846000000000003E-2</v>
      </c>
      <c r="J939">
        <v>0.95205600000000001</v>
      </c>
      <c r="K939">
        <v>0</v>
      </c>
      <c r="L939" t="s">
        <v>42</v>
      </c>
    </row>
    <row r="940" spans="1:12" x14ac:dyDescent="0.25">
      <c r="A940" t="s">
        <v>47</v>
      </c>
      <c r="B940">
        <v>46627.7</v>
      </c>
      <c r="C940">
        <v>41985</v>
      </c>
      <c r="D940">
        <v>41925.9</v>
      </c>
      <c r="E940">
        <v>41847.800000000003</v>
      </c>
      <c r="F940">
        <v>265.887</v>
      </c>
      <c r="G940">
        <v>517.28700000000003</v>
      </c>
      <c r="H940">
        <v>192.23599999999999</v>
      </c>
      <c r="I940">
        <v>6.4086299999999999E-2</v>
      </c>
      <c r="J940">
        <v>0.93167</v>
      </c>
      <c r="K940">
        <v>0</v>
      </c>
      <c r="L940" t="s">
        <v>42</v>
      </c>
    </row>
    <row r="941" spans="1:12" x14ac:dyDescent="0.25">
      <c r="A941" t="s">
        <v>47</v>
      </c>
      <c r="B941">
        <v>46911.199999999997</v>
      </c>
      <c r="C941">
        <v>42309.3</v>
      </c>
      <c r="D941">
        <v>42244</v>
      </c>
      <c r="E941">
        <v>42165.5</v>
      </c>
      <c r="F941">
        <v>271.36</v>
      </c>
      <c r="G941">
        <v>531.49900000000002</v>
      </c>
      <c r="H941">
        <v>196.51499999999999</v>
      </c>
      <c r="I941">
        <v>5.5900900000000003E-2</v>
      </c>
      <c r="J941">
        <v>0.93175399999999997</v>
      </c>
      <c r="K941">
        <v>0</v>
      </c>
      <c r="L941" t="s">
        <v>42</v>
      </c>
    </row>
    <row r="942" spans="1:12" x14ac:dyDescent="0.25">
      <c r="A942" t="s">
        <v>47</v>
      </c>
      <c r="B942">
        <v>46989.5</v>
      </c>
      <c r="C942">
        <v>42333.4</v>
      </c>
      <c r="D942">
        <v>42268.5</v>
      </c>
      <c r="E942">
        <v>42190</v>
      </c>
      <c r="F942">
        <v>269.62599999999998</v>
      </c>
      <c r="G942">
        <v>546.69000000000005</v>
      </c>
      <c r="H942">
        <v>196.393</v>
      </c>
      <c r="I942">
        <v>5.70523E-2</v>
      </c>
      <c r="J942">
        <v>0.93181499999999995</v>
      </c>
      <c r="K942">
        <v>0</v>
      </c>
      <c r="L942" t="s">
        <v>42</v>
      </c>
    </row>
    <row r="943" spans="1:12" x14ac:dyDescent="0.25">
      <c r="A943" t="s">
        <v>47</v>
      </c>
      <c r="B943">
        <v>46854.9</v>
      </c>
      <c r="C943">
        <v>42141.599999999999</v>
      </c>
      <c r="D943">
        <v>42080.3</v>
      </c>
      <c r="E943">
        <v>42002.3</v>
      </c>
      <c r="F943">
        <v>267.48399999999998</v>
      </c>
      <c r="G943">
        <v>526.61500000000001</v>
      </c>
      <c r="H943">
        <v>194.33099999999999</v>
      </c>
      <c r="I943">
        <v>8.2175899999999996E-2</v>
      </c>
      <c r="J943">
        <v>0.93181800000000004</v>
      </c>
      <c r="K943">
        <v>0</v>
      </c>
      <c r="L943" t="s">
        <v>42</v>
      </c>
    </row>
    <row r="944" spans="1:12" x14ac:dyDescent="0.25">
      <c r="A944" t="s">
        <v>47</v>
      </c>
      <c r="B944">
        <v>46539.8</v>
      </c>
      <c r="C944">
        <v>41936.9</v>
      </c>
      <c r="D944">
        <v>41879.4</v>
      </c>
      <c r="E944">
        <v>41801.300000000003</v>
      </c>
      <c r="F944">
        <v>263.488</v>
      </c>
      <c r="G944">
        <v>514.51499999999999</v>
      </c>
      <c r="H944">
        <v>190.964</v>
      </c>
      <c r="I944">
        <v>5.4151100000000001E-2</v>
      </c>
      <c r="J944">
        <v>0.93148900000000001</v>
      </c>
      <c r="K944">
        <v>0</v>
      </c>
      <c r="L944" t="s">
        <v>42</v>
      </c>
    </row>
    <row r="945" spans="1:25" x14ac:dyDescent="0.25">
      <c r="A945" t="s">
        <v>47</v>
      </c>
      <c r="B945">
        <v>46537.9</v>
      </c>
      <c r="C945">
        <v>41987.4</v>
      </c>
      <c r="D945">
        <v>41927.9</v>
      </c>
      <c r="E945">
        <v>41849.599999999999</v>
      </c>
      <c r="F945">
        <v>266.04199999999997</v>
      </c>
      <c r="G945">
        <v>517.27700000000004</v>
      </c>
      <c r="H945">
        <v>192.55</v>
      </c>
      <c r="I945">
        <v>6.0829000000000001E-2</v>
      </c>
      <c r="J945">
        <v>0.95891199999999999</v>
      </c>
      <c r="K945">
        <v>0</v>
      </c>
      <c r="L945" t="s">
        <v>42</v>
      </c>
    </row>
    <row r="946" spans="1:25" x14ac:dyDescent="0.25">
      <c r="A946" t="s">
        <v>47</v>
      </c>
      <c r="B946">
        <v>46947.9</v>
      </c>
      <c r="C946">
        <v>42357.3</v>
      </c>
      <c r="D946">
        <v>42291.9</v>
      </c>
      <c r="E946">
        <v>42213.3</v>
      </c>
      <c r="F946">
        <v>270.77600000000001</v>
      </c>
      <c r="G946">
        <v>533.86400000000003</v>
      </c>
      <c r="H946">
        <v>196.34700000000001</v>
      </c>
      <c r="I946">
        <v>8.3261600000000005E-2</v>
      </c>
      <c r="J946">
        <v>0.95891800000000005</v>
      </c>
      <c r="K946">
        <v>0</v>
      </c>
      <c r="L946" t="s">
        <v>42</v>
      </c>
    </row>
    <row r="947" spans="1:25" x14ac:dyDescent="0.25">
      <c r="A947" t="s">
        <v>47</v>
      </c>
      <c r="B947">
        <v>46978.2</v>
      </c>
      <c r="C947">
        <v>42302.2</v>
      </c>
      <c r="D947">
        <v>42238.9</v>
      </c>
      <c r="E947">
        <v>42160.800000000003</v>
      </c>
      <c r="F947">
        <v>272.06799999999998</v>
      </c>
      <c r="G947">
        <v>530.82500000000005</v>
      </c>
      <c r="H947">
        <v>196.56399999999999</v>
      </c>
      <c r="I947">
        <v>5.6034300000000002E-2</v>
      </c>
      <c r="J947">
        <v>0.93080300000000005</v>
      </c>
      <c r="K947">
        <v>0</v>
      </c>
      <c r="L947" t="s">
        <v>42</v>
      </c>
    </row>
    <row r="948" spans="1:25" x14ac:dyDescent="0.25">
      <c r="A948" t="s">
        <v>47</v>
      </c>
      <c r="B948">
        <v>46863.1</v>
      </c>
      <c r="C948">
        <v>42162.6</v>
      </c>
      <c r="D948">
        <v>42100.5</v>
      </c>
      <c r="E948">
        <v>42022.5</v>
      </c>
      <c r="F948">
        <v>267.95699999999999</v>
      </c>
      <c r="G948">
        <v>533.36900000000003</v>
      </c>
      <c r="H948">
        <v>195.26900000000001</v>
      </c>
      <c r="I948">
        <v>5.3917399999999997E-2</v>
      </c>
      <c r="J948">
        <v>0.93173399999999995</v>
      </c>
      <c r="K948">
        <v>0</v>
      </c>
      <c r="L948" t="s">
        <v>42</v>
      </c>
    </row>
    <row r="949" spans="1:25" x14ac:dyDescent="0.25">
      <c r="A949" t="s">
        <v>47</v>
      </c>
      <c r="B949">
        <v>46554.1</v>
      </c>
      <c r="C949">
        <v>41994.8</v>
      </c>
      <c r="D949">
        <v>41935.199999999997</v>
      </c>
      <c r="E949">
        <v>41857.1</v>
      </c>
      <c r="F949">
        <v>268.96100000000001</v>
      </c>
      <c r="G949">
        <v>516.73599999999999</v>
      </c>
      <c r="H949">
        <v>191.87799999999999</v>
      </c>
      <c r="I949">
        <v>5.73619E-2</v>
      </c>
      <c r="J949">
        <v>0.931701</v>
      </c>
      <c r="K949">
        <v>0</v>
      </c>
      <c r="L949" t="s">
        <v>42</v>
      </c>
    </row>
    <row r="950" spans="1:25" x14ac:dyDescent="0.25">
      <c r="A950" t="s">
        <v>47</v>
      </c>
      <c r="B950">
        <v>46532</v>
      </c>
      <c r="C950">
        <v>41984.1</v>
      </c>
      <c r="D950">
        <v>41924.300000000003</v>
      </c>
      <c r="E950">
        <v>41846.199999999997</v>
      </c>
      <c r="F950">
        <v>265.88900000000001</v>
      </c>
      <c r="G950">
        <v>515.86099999999999</v>
      </c>
      <c r="H950">
        <v>192.4</v>
      </c>
      <c r="I950">
        <v>5.3951399999999997E-2</v>
      </c>
      <c r="J950">
        <v>0.94309699999999996</v>
      </c>
      <c r="K950">
        <v>0</v>
      </c>
      <c r="L950" t="s">
        <v>42</v>
      </c>
    </row>
    <row r="951" spans="1:25" x14ac:dyDescent="0.25">
      <c r="A951" t="s">
        <v>47</v>
      </c>
      <c r="B951">
        <v>46783.9</v>
      </c>
      <c r="C951">
        <v>42194.9</v>
      </c>
      <c r="D951">
        <v>42130.5</v>
      </c>
      <c r="E951">
        <v>42051.6</v>
      </c>
      <c r="F951">
        <v>268.822</v>
      </c>
      <c r="G951">
        <v>529.83199999999999</v>
      </c>
      <c r="H951">
        <v>195.56200000000001</v>
      </c>
      <c r="I951">
        <v>8.3257999999999999E-2</v>
      </c>
      <c r="J951">
        <v>0.931836</v>
      </c>
      <c r="K951">
        <v>0</v>
      </c>
      <c r="L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47</v>
      </c>
      <c r="B952">
        <v>46933.2</v>
      </c>
      <c r="C952">
        <v>42309.4</v>
      </c>
      <c r="D952">
        <v>42243.6</v>
      </c>
      <c r="E952">
        <v>42164.9</v>
      </c>
      <c r="F952">
        <v>272.80599999999998</v>
      </c>
      <c r="G952">
        <v>535.93799999999999</v>
      </c>
      <c r="H952">
        <v>196.411</v>
      </c>
      <c r="I952">
        <v>8.3255700000000002E-2</v>
      </c>
      <c r="J952">
        <v>0.93482600000000005</v>
      </c>
      <c r="K952">
        <v>0</v>
      </c>
      <c r="L952" t="s">
        <v>42</v>
      </c>
      <c r="R952">
        <f>AVERAGE(B903:B952)</f>
        <v>46800.907999999996</v>
      </c>
      <c r="S952">
        <f>AVERAGE(C903:C952)</f>
        <v>42192.441999999995</v>
      </c>
      <c r="U952">
        <f>_xlfn.VAR.P(B903:B952)</f>
        <v>53366.864735999981</v>
      </c>
      <c r="V952">
        <f>_xlfn.VAR.P(C903:C952)</f>
        <v>47251.736836000091</v>
      </c>
      <c r="X952">
        <f>1.96*SQRT(U952)/50</f>
        <v>9.0556976002915981</v>
      </c>
      <c r="Y952">
        <f>1.96*SQRT(V952)/50</f>
        <v>8.5210861333324868</v>
      </c>
    </row>
    <row r="953" spans="1:25" x14ac:dyDescent="0.25">
      <c r="A953" t="s">
        <v>48</v>
      </c>
      <c r="B953">
        <v>2340214.1294999998</v>
      </c>
      <c r="C953" t="s">
        <v>36</v>
      </c>
    </row>
    <row r="954" spans="1:25" x14ac:dyDescent="0.25">
      <c r="A954" t="s">
        <v>49</v>
      </c>
      <c r="B954">
        <v>41845.1</v>
      </c>
      <c r="C954">
        <v>41826.1</v>
      </c>
      <c r="D954">
        <v>41735.4</v>
      </c>
      <c r="E954">
        <v>41657.199999999997</v>
      </c>
      <c r="F954">
        <v>269.262</v>
      </c>
      <c r="G954">
        <v>0</v>
      </c>
      <c r="H954">
        <v>190.684</v>
      </c>
      <c r="I954">
        <v>8.32595E-2</v>
      </c>
      <c r="J954">
        <v>0.933199</v>
      </c>
      <c r="K954">
        <v>0</v>
      </c>
      <c r="L954" t="s">
        <v>42</v>
      </c>
    </row>
    <row r="955" spans="1:25" x14ac:dyDescent="0.25">
      <c r="A955" t="s">
        <v>49</v>
      </c>
      <c r="B955">
        <v>41632.300000000003</v>
      </c>
      <c r="C955">
        <v>41613.4</v>
      </c>
      <c r="D955">
        <v>41566.5</v>
      </c>
      <c r="E955">
        <v>41488.6</v>
      </c>
      <c r="F955">
        <v>268.33600000000001</v>
      </c>
      <c r="G955">
        <v>0</v>
      </c>
      <c r="H955">
        <v>188.46199999999999</v>
      </c>
      <c r="I955">
        <v>6.9101099999999999E-2</v>
      </c>
      <c r="J955">
        <v>0.93175600000000003</v>
      </c>
      <c r="K955">
        <v>0</v>
      </c>
      <c r="L955" t="s">
        <v>42</v>
      </c>
    </row>
    <row r="956" spans="1:25" x14ac:dyDescent="0.25">
      <c r="A956" t="s">
        <v>49</v>
      </c>
      <c r="B956">
        <v>41622.400000000001</v>
      </c>
      <c r="C956">
        <v>41604</v>
      </c>
      <c r="D956">
        <v>41557.4</v>
      </c>
      <c r="E956">
        <v>41479.5</v>
      </c>
      <c r="F956">
        <v>269.29700000000003</v>
      </c>
      <c r="G956">
        <v>0</v>
      </c>
      <c r="H956">
        <v>187.53299999999999</v>
      </c>
      <c r="I956">
        <v>5.3940700000000001E-2</v>
      </c>
      <c r="J956">
        <v>0.93153900000000001</v>
      </c>
      <c r="K956">
        <v>0</v>
      </c>
      <c r="L956" t="s">
        <v>42</v>
      </c>
    </row>
    <row r="957" spans="1:25" x14ac:dyDescent="0.25">
      <c r="A957" t="s">
        <v>49</v>
      </c>
      <c r="B957">
        <v>41589.800000000003</v>
      </c>
      <c r="C957">
        <v>41570.6</v>
      </c>
      <c r="D957">
        <v>41523.699999999997</v>
      </c>
      <c r="E957">
        <v>41445.699999999997</v>
      </c>
      <c r="F957">
        <v>268.84399999999999</v>
      </c>
      <c r="G957">
        <v>0</v>
      </c>
      <c r="H957">
        <v>187.25899999999999</v>
      </c>
      <c r="I957">
        <v>5.5422600000000002E-2</v>
      </c>
      <c r="J957">
        <v>0.93182900000000002</v>
      </c>
      <c r="K957">
        <v>0</v>
      </c>
      <c r="L957" t="s">
        <v>42</v>
      </c>
    </row>
    <row r="958" spans="1:25" x14ac:dyDescent="0.25">
      <c r="A958" t="s">
        <v>49</v>
      </c>
      <c r="B958">
        <v>41824.800000000003</v>
      </c>
      <c r="C958">
        <v>41805.9</v>
      </c>
      <c r="D958">
        <v>41756.9</v>
      </c>
      <c r="E958">
        <v>41678.400000000001</v>
      </c>
      <c r="F958">
        <v>268.95499999999998</v>
      </c>
      <c r="G958">
        <v>0</v>
      </c>
      <c r="H958">
        <v>192.03899999999999</v>
      </c>
      <c r="I958">
        <v>5.3933799999999997E-2</v>
      </c>
      <c r="J958">
        <v>0.931836</v>
      </c>
      <c r="K958">
        <v>0</v>
      </c>
      <c r="L958" t="s">
        <v>42</v>
      </c>
    </row>
    <row r="959" spans="1:25" x14ac:dyDescent="0.25">
      <c r="A959" t="s">
        <v>49</v>
      </c>
      <c r="B959">
        <v>41832.800000000003</v>
      </c>
      <c r="C959">
        <v>41813.800000000003</v>
      </c>
      <c r="D959">
        <v>41764.9</v>
      </c>
      <c r="E959">
        <v>41687</v>
      </c>
      <c r="F959">
        <v>270.13099999999997</v>
      </c>
      <c r="G959">
        <v>0</v>
      </c>
      <c r="H959">
        <v>190.98699999999999</v>
      </c>
      <c r="I959">
        <v>5.8320499999999997E-2</v>
      </c>
      <c r="J959">
        <v>0.93175300000000005</v>
      </c>
      <c r="K959">
        <v>0</v>
      </c>
      <c r="L959" t="s">
        <v>42</v>
      </c>
    </row>
    <row r="960" spans="1:25" x14ac:dyDescent="0.25">
      <c r="A960" t="s">
        <v>49</v>
      </c>
      <c r="B960">
        <v>41768</v>
      </c>
      <c r="C960">
        <v>41749.1</v>
      </c>
      <c r="D960">
        <v>41700.6</v>
      </c>
      <c r="E960">
        <v>41621.699999999997</v>
      </c>
      <c r="F960">
        <v>268.45699999999999</v>
      </c>
      <c r="G960">
        <v>0</v>
      </c>
      <c r="H960">
        <v>190.584</v>
      </c>
      <c r="I960">
        <v>8.3255700000000002E-2</v>
      </c>
      <c r="J960">
        <v>0.93169100000000005</v>
      </c>
      <c r="K960">
        <v>0</v>
      </c>
      <c r="L960" t="s">
        <v>42</v>
      </c>
    </row>
    <row r="961" spans="1:12" x14ac:dyDescent="0.25">
      <c r="A961" t="s">
        <v>49</v>
      </c>
      <c r="B961">
        <v>41562.6</v>
      </c>
      <c r="C961">
        <v>41543.4</v>
      </c>
      <c r="D961">
        <v>41497.1</v>
      </c>
      <c r="E961">
        <v>41419.1</v>
      </c>
      <c r="F961">
        <v>267.44600000000003</v>
      </c>
      <c r="G961">
        <v>0</v>
      </c>
      <c r="H961">
        <v>186.577</v>
      </c>
      <c r="I961">
        <v>5.5300500000000002E-2</v>
      </c>
      <c r="J961">
        <v>0.93141300000000005</v>
      </c>
      <c r="K961">
        <v>0</v>
      </c>
      <c r="L961" t="s">
        <v>42</v>
      </c>
    </row>
    <row r="962" spans="1:12" x14ac:dyDescent="0.25">
      <c r="A962" t="s">
        <v>49</v>
      </c>
      <c r="B962">
        <v>41594.1</v>
      </c>
      <c r="C962">
        <v>41575.5</v>
      </c>
      <c r="D962">
        <v>41529</v>
      </c>
      <c r="E962">
        <v>41450.699999999997</v>
      </c>
      <c r="F962">
        <v>268.697</v>
      </c>
      <c r="G962">
        <v>0</v>
      </c>
      <c r="H962">
        <v>187.15299999999999</v>
      </c>
      <c r="I962">
        <v>6.4754900000000004E-2</v>
      </c>
      <c r="J962">
        <v>0.93163600000000002</v>
      </c>
      <c r="K962">
        <v>0</v>
      </c>
      <c r="L962" t="s">
        <v>42</v>
      </c>
    </row>
    <row r="963" spans="1:12" x14ac:dyDescent="0.25">
      <c r="A963" t="s">
        <v>49</v>
      </c>
      <c r="B963">
        <v>41688.5</v>
      </c>
      <c r="C963">
        <v>41669.9</v>
      </c>
      <c r="D963">
        <v>41622.400000000001</v>
      </c>
      <c r="E963">
        <v>41544.300000000003</v>
      </c>
      <c r="F963">
        <v>267.95600000000002</v>
      </c>
      <c r="G963">
        <v>0</v>
      </c>
      <c r="H963">
        <v>189.011</v>
      </c>
      <c r="I963">
        <v>7.3993299999999998E-2</v>
      </c>
      <c r="J963">
        <v>0.93118299999999998</v>
      </c>
      <c r="K963">
        <v>0</v>
      </c>
      <c r="L963" t="s">
        <v>42</v>
      </c>
    </row>
    <row r="964" spans="1:12" x14ac:dyDescent="0.25">
      <c r="A964" t="s">
        <v>49</v>
      </c>
      <c r="B964">
        <v>41767.199999999997</v>
      </c>
      <c r="C964">
        <v>41748.6</v>
      </c>
      <c r="D964">
        <v>41699.5</v>
      </c>
      <c r="E964">
        <v>41621.300000000003</v>
      </c>
      <c r="F964">
        <v>270.31700000000001</v>
      </c>
      <c r="G964">
        <v>0</v>
      </c>
      <c r="H964">
        <v>191.34800000000001</v>
      </c>
      <c r="I964">
        <v>5.5610600000000003E-2</v>
      </c>
      <c r="J964">
        <v>0.93178700000000003</v>
      </c>
      <c r="K964">
        <v>0</v>
      </c>
      <c r="L964" t="s">
        <v>42</v>
      </c>
    </row>
    <row r="965" spans="1:12" x14ac:dyDescent="0.25">
      <c r="A965" t="s">
        <v>49</v>
      </c>
      <c r="B965">
        <v>41847.1</v>
      </c>
      <c r="C965">
        <v>41828.699999999997</v>
      </c>
      <c r="D965">
        <v>41779.4</v>
      </c>
      <c r="E965">
        <v>41701.300000000003</v>
      </c>
      <c r="F965">
        <v>268.93400000000003</v>
      </c>
      <c r="G965">
        <v>0</v>
      </c>
      <c r="H965">
        <v>191.327</v>
      </c>
      <c r="I965">
        <v>5.4187399999999997E-2</v>
      </c>
      <c r="J965">
        <v>0.94523199999999996</v>
      </c>
      <c r="K965">
        <v>0</v>
      </c>
      <c r="L965" t="s">
        <v>42</v>
      </c>
    </row>
    <row r="966" spans="1:12" x14ac:dyDescent="0.25">
      <c r="A966" t="s">
        <v>49</v>
      </c>
      <c r="B966">
        <v>41728.5</v>
      </c>
      <c r="C966">
        <v>41710.199999999997</v>
      </c>
      <c r="D966">
        <v>41662.300000000003</v>
      </c>
      <c r="E966">
        <v>41584.199999999997</v>
      </c>
      <c r="F966">
        <v>269.58300000000003</v>
      </c>
      <c r="G966">
        <v>0</v>
      </c>
      <c r="H966">
        <v>190.71100000000001</v>
      </c>
      <c r="I966">
        <v>5.8877100000000002E-2</v>
      </c>
      <c r="J966">
        <v>0.93142100000000005</v>
      </c>
      <c r="K966">
        <v>0</v>
      </c>
      <c r="L966" t="s">
        <v>42</v>
      </c>
    </row>
    <row r="967" spans="1:12" x14ac:dyDescent="0.25">
      <c r="A967" t="s">
        <v>49</v>
      </c>
      <c r="B967">
        <v>41567.199999999997</v>
      </c>
      <c r="C967">
        <v>41548.800000000003</v>
      </c>
      <c r="D967">
        <v>41502.6</v>
      </c>
      <c r="E967">
        <v>41424.9</v>
      </c>
      <c r="F967">
        <v>267.32900000000001</v>
      </c>
      <c r="G967">
        <v>0</v>
      </c>
      <c r="H967">
        <v>186.88399999999999</v>
      </c>
      <c r="I967">
        <v>8.3255700000000002E-2</v>
      </c>
      <c r="J967">
        <v>0.93182600000000004</v>
      </c>
      <c r="K967">
        <v>0</v>
      </c>
      <c r="L967" t="s">
        <v>42</v>
      </c>
    </row>
    <row r="968" spans="1:12" x14ac:dyDescent="0.25">
      <c r="A968" t="s">
        <v>49</v>
      </c>
      <c r="B968">
        <v>41602.6</v>
      </c>
      <c r="C968">
        <v>41583.599999999999</v>
      </c>
      <c r="D968">
        <v>41536.9</v>
      </c>
      <c r="E968">
        <v>41458.699999999997</v>
      </c>
      <c r="F968">
        <v>269.42099999999999</v>
      </c>
      <c r="G968">
        <v>0</v>
      </c>
      <c r="H968">
        <v>187.352</v>
      </c>
      <c r="I968">
        <v>5.4200699999999997E-2</v>
      </c>
      <c r="J968">
        <v>0.93117300000000003</v>
      </c>
      <c r="K968">
        <v>0</v>
      </c>
      <c r="L968" t="s">
        <v>42</v>
      </c>
    </row>
    <row r="969" spans="1:12" x14ac:dyDescent="0.25">
      <c r="A969" t="s">
        <v>49</v>
      </c>
      <c r="B969">
        <v>41752.699999999997</v>
      </c>
      <c r="C969">
        <v>41733.699999999997</v>
      </c>
      <c r="D969">
        <v>41685.300000000003</v>
      </c>
      <c r="E969">
        <v>41607.199999999997</v>
      </c>
      <c r="F969">
        <v>268.303</v>
      </c>
      <c r="G969">
        <v>0</v>
      </c>
      <c r="H969">
        <v>189.613</v>
      </c>
      <c r="I969">
        <v>5.4291499999999999E-2</v>
      </c>
      <c r="J969">
        <v>0.93479199999999996</v>
      </c>
      <c r="K969">
        <v>0</v>
      </c>
      <c r="L969" t="s">
        <v>42</v>
      </c>
    </row>
    <row r="970" spans="1:12" x14ac:dyDescent="0.25">
      <c r="A970" t="s">
        <v>49</v>
      </c>
      <c r="B970">
        <v>41872.5</v>
      </c>
      <c r="C970">
        <v>41854.199999999997</v>
      </c>
      <c r="D970">
        <v>41804.6</v>
      </c>
      <c r="E970">
        <v>41726</v>
      </c>
      <c r="F970">
        <v>270.71800000000002</v>
      </c>
      <c r="G970">
        <v>0</v>
      </c>
      <c r="H970">
        <v>192.619</v>
      </c>
      <c r="I970">
        <v>6.4219600000000002E-2</v>
      </c>
      <c r="J970">
        <v>0.931836</v>
      </c>
      <c r="K970">
        <v>0</v>
      </c>
      <c r="L970" t="s">
        <v>42</v>
      </c>
    </row>
    <row r="971" spans="1:12" x14ac:dyDescent="0.25">
      <c r="A971" t="s">
        <v>49</v>
      </c>
      <c r="B971">
        <v>41855.699999999997</v>
      </c>
      <c r="C971">
        <v>41837.199999999997</v>
      </c>
      <c r="D971">
        <v>41787.599999999999</v>
      </c>
      <c r="E971">
        <v>41709.5</v>
      </c>
      <c r="F971">
        <v>270.54000000000002</v>
      </c>
      <c r="G971">
        <v>0</v>
      </c>
      <c r="H971">
        <v>192.25800000000001</v>
      </c>
      <c r="I971">
        <v>7.6082300000000005E-2</v>
      </c>
      <c r="J971">
        <v>0.93180700000000005</v>
      </c>
      <c r="K971">
        <v>0</v>
      </c>
      <c r="L971" t="s">
        <v>42</v>
      </c>
    </row>
    <row r="972" spans="1:12" x14ac:dyDescent="0.25">
      <c r="A972" t="s">
        <v>49</v>
      </c>
      <c r="B972">
        <v>41658</v>
      </c>
      <c r="C972">
        <v>41639.4</v>
      </c>
      <c r="D972">
        <v>41592.400000000001</v>
      </c>
      <c r="E972">
        <v>41514.5</v>
      </c>
      <c r="F972">
        <v>267.56299999999999</v>
      </c>
      <c r="G972">
        <v>0</v>
      </c>
      <c r="H972">
        <v>188.17599999999999</v>
      </c>
      <c r="I972">
        <v>8.3255800000000005E-2</v>
      </c>
      <c r="J972">
        <v>0.93173899999999998</v>
      </c>
      <c r="K972">
        <v>0</v>
      </c>
      <c r="L972" t="s">
        <v>42</v>
      </c>
    </row>
    <row r="973" spans="1:12" x14ac:dyDescent="0.25">
      <c r="A973" t="s">
        <v>49</v>
      </c>
      <c r="B973">
        <v>41608.400000000001</v>
      </c>
      <c r="C973">
        <v>41589.5</v>
      </c>
      <c r="D973">
        <v>41542.800000000003</v>
      </c>
      <c r="E973">
        <v>41465</v>
      </c>
      <c r="F973">
        <v>269.73</v>
      </c>
      <c r="G973">
        <v>0</v>
      </c>
      <c r="H973">
        <v>187.32499999999999</v>
      </c>
      <c r="I973">
        <v>6.8112099999999995E-2</v>
      </c>
      <c r="J973">
        <v>0.93182699999999996</v>
      </c>
      <c r="K973">
        <v>0</v>
      </c>
      <c r="L973" t="s">
        <v>42</v>
      </c>
    </row>
    <row r="974" spans="1:12" x14ac:dyDescent="0.25">
      <c r="A974" t="s">
        <v>49</v>
      </c>
      <c r="B974">
        <v>41548.199999999997</v>
      </c>
      <c r="C974">
        <v>41529.599999999999</v>
      </c>
      <c r="D974">
        <v>41483.5</v>
      </c>
      <c r="E974">
        <v>41405.599999999999</v>
      </c>
      <c r="F974">
        <v>267.77999999999997</v>
      </c>
      <c r="G974">
        <v>0</v>
      </c>
      <c r="H974">
        <v>186.71199999999999</v>
      </c>
      <c r="I974">
        <v>7.9868999999999996E-2</v>
      </c>
      <c r="J974">
        <v>0.93182900000000002</v>
      </c>
      <c r="K974">
        <v>0</v>
      </c>
      <c r="L974" t="s">
        <v>42</v>
      </c>
    </row>
    <row r="975" spans="1:12" x14ac:dyDescent="0.25">
      <c r="A975" t="s">
        <v>49</v>
      </c>
      <c r="B975">
        <v>41824.300000000003</v>
      </c>
      <c r="C975">
        <v>41806</v>
      </c>
      <c r="D975">
        <v>41757</v>
      </c>
      <c r="E975">
        <v>41678.699999999997</v>
      </c>
      <c r="F975">
        <v>268.87099999999998</v>
      </c>
      <c r="G975">
        <v>0</v>
      </c>
      <c r="H975">
        <v>191.35900000000001</v>
      </c>
      <c r="I975">
        <v>6.2701300000000001E-2</v>
      </c>
      <c r="J975">
        <v>0.93179999999999996</v>
      </c>
      <c r="K975">
        <v>0</v>
      </c>
      <c r="L975" t="s">
        <v>42</v>
      </c>
    </row>
    <row r="976" spans="1:12" x14ac:dyDescent="0.25">
      <c r="A976" t="s">
        <v>49</v>
      </c>
      <c r="B976">
        <v>41844.9</v>
      </c>
      <c r="C976">
        <v>41826.400000000001</v>
      </c>
      <c r="D976">
        <v>41777.5</v>
      </c>
      <c r="E976">
        <v>41699</v>
      </c>
      <c r="F976">
        <v>268.685</v>
      </c>
      <c r="G976">
        <v>0</v>
      </c>
      <c r="H976">
        <v>192.196</v>
      </c>
      <c r="I976">
        <v>6.8209400000000003E-2</v>
      </c>
      <c r="J976">
        <v>0.93154400000000004</v>
      </c>
      <c r="K976">
        <v>0</v>
      </c>
      <c r="L976" t="s">
        <v>42</v>
      </c>
    </row>
    <row r="977" spans="1:12" x14ac:dyDescent="0.25">
      <c r="A977" t="s">
        <v>49</v>
      </c>
      <c r="B977">
        <v>41833</v>
      </c>
      <c r="C977">
        <v>41814.5</v>
      </c>
      <c r="D977">
        <v>41764.6</v>
      </c>
      <c r="E977">
        <v>41686.800000000003</v>
      </c>
      <c r="F977">
        <v>269.86700000000002</v>
      </c>
      <c r="G977">
        <v>0</v>
      </c>
      <c r="H977">
        <v>191.09299999999999</v>
      </c>
      <c r="I977">
        <v>5.3946500000000001E-2</v>
      </c>
      <c r="J977">
        <v>0.93149899999999997</v>
      </c>
      <c r="K977">
        <v>0</v>
      </c>
      <c r="L977" t="s">
        <v>42</v>
      </c>
    </row>
    <row r="978" spans="1:12" x14ac:dyDescent="0.25">
      <c r="A978" t="s">
        <v>49</v>
      </c>
      <c r="B978">
        <v>41645.199999999997</v>
      </c>
      <c r="C978">
        <v>41626.199999999997</v>
      </c>
      <c r="D978">
        <v>41579.4</v>
      </c>
      <c r="E978">
        <v>41501.800000000003</v>
      </c>
      <c r="F978">
        <v>268.64999999999998</v>
      </c>
      <c r="G978">
        <v>0</v>
      </c>
      <c r="H978">
        <v>188.33799999999999</v>
      </c>
      <c r="I978">
        <v>6.0342300000000001E-2</v>
      </c>
      <c r="J978">
        <v>0.93182299999999996</v>
      </c>
      <c r="K978">
        <v>0</v>
      </c>
      <c r="L978" t="s">
        <v>42</v>
      </c>
    </row>
    <row r="979" spans="1:12" x14ac:dyDescent="0.25">
      <c r="A979" t="s">
        <v>49</v>
      </c>
      <c r="B979">
        <v>41618.199999999997</v>
      </c>
      <c r="C979">
        <v>41599.800000000003</v>
      </c>
      <c r="D979">
        <v>41552.800000000003</v>
      </c>
      <c r="E979">
        <v>41475.1</v>
      </c>
      <c r="F979">
        <v>269.79000000000002</v>
      </c>
      <c r="G979">
        <v>0</v>
      </c>
      <c r="H979">
        <v>187.53800000000001</v>
      </c>
      <c r="I979">
        <v>6.4199400000000004E-2</v>
      </c>
      <c r="J979">
        <v>0.93073399999999995</v>
      </c>
      <c r="K979">
        <v>0</v>
      </c>
      <c r="L979" t="s">
        <v>42</v>
      </c>
    </row>
    <row r="980" spans="1:12" x14ac:dyDescent="0.25">
      <c r="A980" t="s">
        <v>49</v>
      </c>
      <c r="B980">
        <v>41591.5</v>
      </c>
      <c r="C980">
        <v>41573.199999999997</v>
      </c>
      <c r="D980">
        <v>41526.5</v>
      </c>
      <c r="E980">
        <v>41448.699999999997</v>
      </c>
      <c r="F980">
        <v>267.18900000000002</v>
      </c>
      <c r="G980">
        <v>0</v>
      </c>
      <c r="H980">
        <v>187.49700000000001</v>
      </c>
      <c r="I980">
        <v>6.3211799999999999E-2</v>
      </c>
      <c r="J980">
        <v>0.95587900000000003</v>
      </c>
      <c r="K980">
        <v>0</v>
      </c>
      <c r="L980" t="s">
        <v>42</v>
      </c>
    </row>
    <row r="981" spans="1:12" x14ac:dyDescent="0.25">
      <c r="A981" t="s">
        <v>49</v>
      </c>
      <c r="B981">
        <v>41819.699999999997</v>
      </c>
      <c r="C981">
        <v>41800.300000000003</v>
      </c>
      <c r="D981">
        <v>41751.199999999997</v>
      </c>
      <c r="E981">
        <v>41673.199999999997</v>
      </c>
      <c r="F981">
        <v>268.78500000000003</v>
      </c>
      <c r="G981">
        <v>0</v>
      </c>
      <c r="H981">
        <v>191.536</v>
      </c>
      <c r="I981">
        <v>3.19739E-2</v>
      </c>
      <c r="J981">
        <v>0.93179699999999999</v>
      </c>
      <c r="K981">
        <v>0</v>
      </c>
      <c r="L981" t="s">
        <v>42</v>
      </c>
    </row>
    <row r="982" spans="1:12" x14ac:dyDescent="0.25">
      <c r="A982" t="s">
        <v>49</v>
      </c>
      <c r="B982">
        <v>41880.800000000003</v>
      </c>
      <c r="C982">
        <v>41861.699999999997</v>
      </c>
      <c r="D982">
        <v>41812.6</v>
      </c>
      <c r="E982">
        <v>41733.9</v>
      </c>
      <c r="F982">
        <v>269.66300000000001</v>
      </c>
      <c r="G982">
        <v>0</v>
      </c>
      <c r="H982">
        <v>191.589</v>
      </c>
      <c r="I982">
        <v>8.3257499999999998E-2</v>
      </c>
      <c r="J982">
        <v>0.93164800000000003</v>
      </c>
      <c r="K982">
        <v>0</v>
      </c>
      <c r="L982" t="s">
        <v>42</v>
      </c>
    </row>
    <row r="983" spans="1:12" x14ac:dyDescent="0.25">
      <c r="A983" t="s">
        <v>49</v>
      </c>
      <c r="B983">
        <v>41784.800000000003</v>
      </c>
      <c r="C983">
        <v>41766.199999999997</v>
      </c>
      <c r="D983">
        <v>41718.199999999997</v>
      </c>
      <c r="E983">
        <v>41640.400000000001</v>
      </c>
      <c r="F983">
        <v>270.00900000000001</v>
      </c>
      <c r="G983">
        <v>0</v>
      </c>
      <c r="H983">
        <v>190.351</v>
      </c>
      <c r="I983">
        <v>6.4570000000000002E-2</v>
      </c>
      <c r="J983">
        <v>0.93181499999999995</v>
      </c>
      <c r="K983">
        <v>0</v>
      </c>
      <c r="L983" t="s">
        <v>42</v>
      </c>
    </row>
    <row r="984" spans="1:12" x14ac:dyDescent="0.25">
      <c r="A984" t="s">
        <v>49</v>
      </c>
      <c r="B984">
        <v>41585.199999999997</v>
      </c>
      <c r="C984">
        <v>41566.300000000003</v>
      </c>
      <c r="D984">
        <v>41519.599999999999</v>
      </c>
      <c r="E984">
        <v>41442</v>
      </c>
      <c r="F984">
        <v>266.90199999999999</v>
      </c>
      <c r="G984">
        <v>0</v>
      </c>
      <c r="H984">
        <v>187.22200000000001</v>
      </c>
      <c r="I984">
        <v>6.0667600000000002E-2</v>
      </c>
      <c r="J984">
        <v>0.95772900000000005</v>
      </c>
      <c r="K984">
        <v>0</v>
      </c>
      <c r="L984" t="s">
        <v>42</v>
      </c>
    </row>
    <row r="985" spans="1:12" x14ac:dyDescent="0.25">
      <c r="A985" t="s">
        <v>49</v>
      </c>
      <c r="B985">
        <v>41630.5</v>
      </c>
      <c r="C985">
        <v>41612</v>
      </c>
      <c r="D985">
        <v>41565.199999999997</v>
      </c>
      <c r="E985">
        <v>41487.1</v>
      </c>
      <c r="F985">
        <v>270.31</v>
      </c>
      <c r="G985">
        <v>0</v>
      </c>
      <c r="H985">
        <v>187.304</v>
      </c>
      <c r="I985">
        <v>5.4129299999999998E-2</v>
      </c>
      <c r="J985">
        <v>0.93084500000000003</v>
      </c>
      <c r="K985">
        <v>0</v>
      </c>
      <c r="L985" t="s">
        <v>42</v>
      </c>
    </row>
    <row r="986" spans="1:12" x14ac:dyDescent="0.25">
      <c r="A986" t="s">
        <v>49</v>
      </c>
      <c r="B986">
        <v>41706.300000000003</v>
      </c>
      <c r="C986">
        <v>41687.199999999997</v>
      </c>
      <c r="D986">
        <v>41639.5</v>
      </c>
      <c r="E986">
        <v>41561.800000000003</v>
      </c>
      <c r="F986">
        <v>267.74599999999998</v>
      </c>
      <c r="G986">
        <v>0</v>
      </c>
      <c r="H986">
        <v>190.14</v>
      </c>
      <c r="I986">
        <v>5.4148300000000003E-2</v>
      </c>
      <c r="J986">
        <v>0.93182900000000002</v>
      </c>
      <c r="K986">
        <v>0</v>
      </c>
      <c r="L986" t="s">
        <v>42</v>
      </c>
    </row>
    <row r="987" spans="1:12" x14ac:dyDescent="0.25">
      <c r="A987" t="s">
        <v>49</v>
      </c>
      <c r="B987">
        <v>41780.5</v>
      </c>
      <c r="C987">
        <v>41761.300000000003</v>
      </c>
      <c r="D987">
        <v>41712.400000000001</v>
      </c>
      <c r="E987">
        <v>41634.6</v>
      </c>
      <c r="F987">
        <v>268.32</v>
      </c>
      <c r="G987">
        <v>0</v>
      </c>
      <c r="H987">
        <v>190.785</v>
      </c>
      <c r="I987">
        <v>5.7782E-2</v>
      </c>
      <c r="J987">
        <v>0.92753200000000002</v>
      </c>
      <c r="K987">
        <v>0</v>
      </c>
      <c r="L987" t="s">
        <v>42</v>
      </c>
    </row>
    <row r="988" spans="1:12" x14ac:dyDescent="0.25">
      <c r="A988" t="s">
        <v>49</v>
      </c>
      <c r="B988">
        <v>41854.699999999997</v>
      </c>
      <c r="C988">
        <v>41836.199999999997</v>
      </c>
      <c r="D988">
        <v>41787.4</v>
      </c>
      <c r="E988">
        <v>41709.4</v>
      </c>
      <c r="F988">
        <v>270.88600000000002</v>
      </c>
      <c r="G988">
        <v>0</v>
      </c>
      <c r="H988">
        <v>190.85599999999999</v>
      </c>
      <c r="I988">
        <v>5.4613099999999998E-2</v>
      </c>
      <c r="J988">
        <v>0.93183300000000002</v>
      </c>
      <c r="K988">
        <v>0</v>
      </c>
      <c r="L988" t="s">
        <v>42</v>
      </c>
    </row>
    <row r="989" spans="1:12" x14ac:dyDescent="0.25">
      <c r="A989" t="s">
        <v>49</v>
      </c>
      <c r="B989">
        <v>41735.4</v>
      </c>
      <c r="C989">
        <v>41716.9</v>
      </c>
      <c r="D989">
        <v>41668.699999999997</v>
      </c>
      <c r="E989">
        <v>41590.9</v>
      </c>
      <c r="F989">
        <v>270.41699999999997</v>
      </c>
      <c r="G989">
        <v>0</v>
      </c>
      <c r="H989">
        <v>189.613</v>
      </c>
      <c r="I989">
        <v>5.4470200000000003E-2</v>
      </c>
      <c r="J989">
        <v>0.93182399999999999</v>
      </c>
      <c r="K989">
        <v>0</v>
      </c>
      <c r="L989" t="s">
        <v>42</v>
      </c>
    </row>
    <row r="990" spans="1:12" x14ac:dyDescent="0.25">
      <c r="A990" t="s">
        <v>49</v>
      </c>
      <c r="B990">
        <v>41635.800000000003</v>
      </c>
      <c r="C990">
        <v>41617</v>
      </c>
      <c r="D990">
        <v>41570.5</v>
      </c>
      <c r="E990">
        <v>41492.699999999997</v>
      </c>
      <c r="F990">
        <v>267.42399999999998</v>
      </c>
      <c r="G990">
        <v>0</v>
      </c>
      <c r="H990">
        <v>187.399</v>
      </c>
      <c r="I990">
        <v>5.3995000000000001E-2</v>
      </c>
      <c r="J990">
        <v>0.93179100000000004</v>
      </c>
      <c r="K990">
        <v>0</v>
      </c>
      <c r="L990" t="s">
        <v>42</v>
      </c>
    </row>
    <row r="991" spans="1:12" x14ac:dyDescent="0.25">
      <c r="A991" t="s">
        <v>49</v>
      </c>
      <c r="B991">
        <v>41619.300000000003</v>
      </c>
      <c r="C991">
        <v>41600.199999999997</v>
      </c>
      <c r="D991">
        <v>41553.4</v>
      </c>
      <c r="E991">
        <v>41475.699999999997</v>
      </c>
      <c r="F991">
        <v>268.95699999999999</v>
      </c>
      <c r="G991">
        <v>0</v>
      </c>
      <c r="H991">
        <v>187.041</v>
      </c>
      <c r="I991">
        <v>8.0770800000000004E-2</v>
      </c>
      <c r="J991">
        <v>0.93178499999999997</v>
      </c>
      <c r="K991">
        <v>0</v>
      </c>
      <c r="L991" t="s">
        <v>42</v>
      </c>
    </row>
    <row r="992" spans="1:12" x14ac:dyDescent="0.25">
      <c r="A992" t="s">
        <v>49</v>
      </c>
      <c r="B992">
        <v>41802.199999999997</v>
      </c>
      <c r="C992">
        <v>41783.300000000003</v>
      </c>
      <c r="D992">
        <v>41734.9</v>
      </c>
      <c r="E992">
        <v>41656.9</v>
      </c>
      <c r="F992">
        <v>268.733</v>
      </c>
      <c r="G992">
        <v>0</v>
      </c>
      <c r="H992">
        <v>190.25200000000001</v>
      </c>
      <c r="I992">
        <v>6.4716499999999996E-2</v>
      </c>
      <c r="J992">
        <v>0.93160900000000002</v>
      </c>
      <c r="K992">
        <v>0</v>
      </c>
      <c r="L992" t="s">
        <v>42</v>
      </c>
    </row>
    <row r="993" spans="1:25" x14ac:dyDescent="0.25">
      <c r="A993" t="s">
        <v>49</v>
      </c>
      <c r="B993">
        <v>41810.199999999997</v>
      </c>
      <c r="C993">
        <v>41791.9</v>
      </c>
      <c r="D993">
        <v>41742.6</v>
      </c>
      <c r="E993">
        <v>41664.800000000003</v>
      </c>
      <c r="F993">
        <v>269.48099999999999</v>
      </c>
      <c r="G993">
        <v>0</v>
      </c>
      <c r="H993">
        <v>191.02199999999999</v>
      </c>
      <c r="I993">
        <v>5.9182600000000002E-2</v>
      </c>
      <c r="J993">
        <v>0.931813</v>
      </c>
      <c r="K993">
        <v>0</v>
      </c>
      <c r="L993" t="s">
        <v>42</v>
      </c>
    </row>
    <row r="994" spans="1:25" x14ac:dyDescent="0.25">
      <c r="A994" t="s">
        <v>49</v>
      </c>
      <c r="B994">
        <v>41855.9</v>
      </c>
      <c r="C994">
        <v>41837.699999999997</v>
      </c>
      <c r="D994">
        <v>41788.699999999997</v>
      </c>
      <c r="E994">
        <v>41710.6</v>
      </c>
      <c r="F994">
        <v>269.637</v>
      </c>
      <c r="G994">
        <v>0</v>
      </c>
      <c r="H994">
        <v>191.47900000000001</v>
      </c>
      <c r="I994">
        <v>5.4681599999999997E-2</v>
      </c>
      <c r="J994">
        <v>0.931836</v>
      </c>
      <c r="K994">
        <v>0</v>
      </c>
      <c r="L994" t="s">
        <v>42</v>
      </c>
    </row>
    <row r="995" spans="1:25" x14ac:dyDescent="0.25">
      <c r="A995" t="s">
        <v>49</v>
      </c>
      <c r="B995">
        <v>41672.699999999997</v>
      </c>
      <c r="C995">
        <v>41653.699999999997</v>
      </c>
      <c r="D995">
        <v>41605.9</v>
      </c>
      <c r="E995">
        <v>41527.9</v>
      </c>
      <c r="F995">
        <v>268.07900000000001</v>
      </c>
      <c r="G995">
        <v>0</v>
      </c>
      <c r="H995">
        <v>188.54400000000001</v>
      </c>
      <c r="I995">
        <v>6.4992999999999995E-2</v>
      </c>
      <c r="J995">
        <v>0.93181000000000003</v>
      </c>
      <c r="K995">
        <v>0</v>
      </c>
      <c r="L995" t="s">
        <v>42</v>
      </c>
    </row>
    <row r="996" spans="1:25" x14ac:dyDescent="0.25">
      <c r="A996" t="s">
        <v>49</v>
      </c>
      <c r="B996">
        <v>41681.199999999997</v>
      </c>
      <c r="C996">
        <v>41662.800000000003</v>
      </c>
      <c r="D996">
        <v>41615.599999999999</v>
      </c>
      <c r="E996">
        <v>41538</v>
      </c>
      <c r="F996">
        <v>269.35700000000003</v>
      </c>
      <c r="G996">
        <v>0</v>
      </c>
      <c r="H996">
        <v>188.47</v>
      </c>
      <c r="I996">
        <v>5.4896E-2</v>
      </c>
      <c r="J996">
        <v>0.93176099999999995</v>
      </c>
      <c r="K996">
        <v>0</v>
      </c>
      <c r="L996" t="s">
        <v>42</v>
      </c>
    </row>
    <row r="997" spans="1:25" x14ac:dyDescent="0.25">
      <c r="A997" t="s">
        <v>49</v>
      </c>
      <c r="B997">
        <v>41699.4</v>
      </c>
      <c r="C997">
        <v>41681.1</v>
      </c>
      <c r="D997">
        <v>41633.699999999997</v>
      </c>
      <c r="E997">
        <v>41555.699999999997</v>
      </c>
      <c r="F997">
        <v>269.75299999999999</v>
      </c>
      <c r="G997">
        <v>0</v>
      </c>
      <c r="H997">
        <v>189.21299999999999</v>
      </c>
      <c r="I997">
        <v>5.6415100000000003E-2</v>
      </c>
      <c r="J997">
        <v>0.93183099999999996</v>
      </c>
      <c r="K997">
        <v>0</v>
      </c>
      <c r="L997" t="s">
        <v>42</v>
      </c>
    </row>
    <row r="998" spans="1:25" x14ac:dyDescent="0.25">
      <c r="A998" t="s">
        <v>49</v>
      </c>
      <c r="B998">
        <v>41907.199999999997</v>
      </c>
      <c r="C998">
        <v>41888.400000000001</v>
      </c>
      <c r="D998">
        <v>41838.699999999997</v>
      </c>
      <c r="E998">
        <v>41760.400000000001</v>
      </c>
      <c r="F998">
        <v>271.53899999999999</v>
      </c>
      <c r="G998">
        <v>0</v>
      </c>
      <c r="H998">
        <v>193.32400000000001</v>
      </c>
      <c r="I998">
        <v>5.5978E-2</v>
      </c>
      <c r="J998">
        <v>0.93145100000000003</v>
      </c>
      <c r="K998">
        <v>0</v>
      </c>
      <c r="L998" t="s">
        <v>42</v>
      </c>
    </row>
    <row r="999" spans="1:25" x14ac:dyDescent="0.25">
      <c r="A999" t="s">
        <v>49</v>
      </c>
      <c r="B999">
        <v>42011.9</v>
      </c>
      <c r="C999">
        <v>41993.4</v>
      </c>
      <c r="D999">
        <v>41942.9</v>
      </c>
      <c r="E999">
        <v>41864.800000000003</v>
      </c>
      <c r="F999">
        <v>273.29899999999998</v>
      </c>
      <c r="G999">
        <v>0</v>
      </c>
      <c r="H999">
        <v>194.69300000000001</v>
      </c>
      <c r="I999">
        <v>5.5765099999999998E-2</v>
      </c>
      <c r="J999">
        <v>0.934257</v>
      </c>
      <c r="K999">
        <v>0</v>
      </c>
      <c r="L999" t="s">
        <v>42</v>
      </c>
    </row>
    <row r="1000" spans="1:25" x14ac:dyDescent="0.25">
      <c r="A1000" t="s">
        <v>49</v>
      </c>
      <c r="B1000">
        <v>42201.599999999999</v>
      </c>
      <c r="C1000">
        <v>42183.3</v>
      </c>
      <c r="D1000">
        <v>42132.7</v>
      </c>
      <c r="E1000">
        <v>42054.400000000001</v>
      </c>
      <c r="F1000">
        <v>273.89400000000001</v>
      </c>
      <c r="G1000">
        <v>0</v>
      </c>
      <c r="H1000">
        <v>196.727</v>
      </c>
      <c r="I1000">
        <v>6.2840800000000002E-2</v>
      </c>
      <c r="J1000">
        <v>0.93177900000000002</v>
      </c>
      <c r="K1000">
        <v>0</v>
      </c>
      <c r="L1000" t="s">
        <v>42</v>
      </c>
    </row>
    <row r="1001" spans="1:25" x14ac:dyDescent="0.25">
      <c r="A1001" t="s">
        <v>49</v>
      </c>
      <c r="B1001">
        <v>42150</v>
      </c>
      <c r="C1001">
        <v>42131.1</v>
      </c>
      <c r="D1001">
        <v>42081.2</v>
      </c>
      <c r="E1001">
        <v>42002.6</v>
      </c>
      <c r="F1001">
        <v>274.66699999999997</v>
      </c>
      <c r="G1001">
        <v>0</v>
      </c>
      <c r="H1001">
        <v>195.39500000000001</v>
      </c>
      <c r="I1001">
        <v>7.0957400000000004E-2</v>
      </c>
      <c r="J1001">
        <v>0.93113999999999997</v>
      </c>
      <c r="K1001">
        <v>0</v>
      </c>
      <c r="L1001" t="s">
        <v>42</v>
      </c>
    </row>
    <row r="1002" spans="1:25" x14ac:dyDescent="0.25">
      <c r="A1002" t="s">
        <v>49</v>
      </c>
      <c r="B1002">
        <v>41982.6</v>
      </c>
      <c r="C1002">
        <v>41963</v>
      </c>
      <c r="D1002">
        <v>41914.1</v>
      </c>
      <c r="E1002">
        <v>41835.699999999997</v>
      </c>
      <c r="F1002">
        <v>272.72300000000001</v>
      </c>
      <c r="G1002">
        <v>0</v>
      </c>
      <c r="H1002">
        <v>194.374</v>
      </c>
      <c r="I1002">
        <v>8.3274799999999996E-2</v>
      </c>
      <c r="J1002">
        <v>0.93149700000000002</v>
      </c>
      <c r="K1002">
        <v>0</v>
      </c>
      <c r="L1002" t="s">
        <v>42</v>
      </c>
    </row>
    <row r="1003" spans="1:25" x14ac:dyDescent="0.25">
      <c r="A1003" t="s">
        <v>49</v>
      </c>
      <c r="B1003">
        <v>41870.9</v>
      </c>
      <c r="C1003">
        <v>41851.800000000003</v>
      </c>
      <c r="D1003">
        <v>41803.1</v>
      </c>
      <c r="E1003">
        <v>41724.699999999997</v>
      </c>
      <c r="F1003">
        <v>271.65100000000001</v>
      </c>
      <c r="G1003">
        <v>0</v>
      </c>
      <c r="H1003">
        <v>191.999</v>
      </c>
      <c r="I1003">
        <v>5.6986299999999997E-2</v>
      </c>
      <c r="J1003">
        <v>0.93172699999999997</v>
      </c>
      <c r="K1003">
        <v>0</v>
      </c>
      <c r="L1003" t="s">
        <v>42</v>
      </c>
    </row>
    <row r="1004" spans="1:25" x14ac:dyDescent="0.25">
      <c r="A1004" t="s">
        <v>49</v>
      </c>
      <c r="B1004">
        <v>41931.800000000003</v>
      </c>
      <c r="C1004">
        <v>41912.800000000003</v>
      </c>
      <c r="D1004">
        <v>41863</v>
      </c>
      <c r="E1004">
        <v>41784.800000000003</v>
      </c>
      <c r="F1004">
        <v>270.68799999999999</v>
      </c>
      <c r="G1004">
        <v>0</v>
      </c>
      <c r="H1004">
        <v>193.40199999999999</v>
      </c>
      <c r="I1004">
        <v>6.9120200000000007E-2</v>
      </c>
      <c r="J1004">
        <v>0.93488300000000002</v>
      </c>
      <c r="K1004">
        <v>0</v>
      </c>
      <c r="L1004" t="s">
        <v>42</v>
      </c>
    </row>
    <row r="1005" spans="1:25" x14ac:dyDescent="0.25">
      <c r="A1005" t="s">
        <v>49</v>
      </c>
      <c r="B1005">
        <v>42003.199999999997</v>
      </c>
      <c r="C1005">
        <v>41984.6</v>
      </c>
      <c r="D1005">
        <v>41934.800000000003</v>
      </c>
      <c r="E1005">
        <v>41856.6</v>
      </c>
      <c r="F1005">
        <v>271.5</v>
      </c>
      <c r="G1005">
        <v>0</v>
      </c>
      <c r="H1005">
        <v>193.3</v>
      </c>
      <c r="I1005">
        <v>5.4854100000000003E-2</v>
      </c>
      <c r="J1005">
        <v>0.95921599999999996</v>
      </c>
      <c r="K1005">
        <v>0</v>
      </c>
      <c r="L1005" t="s">
        <v>42</v>
      </c>
    </row>
    <row r="1006" spans="1:25" x14ac:dyDescent="0.25">
      <c r="A1006" t="s">
        <v>49</v>
      </c>
      <c r="B1006">
        <v>41921.4</v>
      </c>
      <c r="C1006">
        <v>41903</v>
      </c>
      <c r="D1006">
        <v>41853.5</v>
      </c>
      <c r="E1006">
        <v>41774.1</v>
      </c>
      <c r="F1006">
        <v>270.07</v>
      </c>
      <c r="G1006">
        <v>0</v>
      </c>
      <c r="H1006">
        <v>192.59</v>
      </c>
      <c r="I1006">
        <v>5.9182699999999998E-2</v>
      </c>
      <c r="J1006">
        <v>0.93173499999999998</v>
      </c>
      <c r="K1006">
        <v>0</v>
      </c>
      <c r="L1006" t="s">
        <v>42</v>
      </c>
    </row>
    <row r="1007" spans="1:25" x14ac:dyDescent="0.25">
      <c r="A1007" t="s">
        <v>49</v>
      </c>
      <c r="B1007">
        <v>41697.699999999997</v>
      </c>
      <c r="C1007">
        <v>41678.9</v>
      </c>
      <c r="D1007">
        <v>41630.9</v>
      </c>
      <c r="E1007">
        <v>41553.300000000003</v>
      </c>
      <c r="F1007">
        <v>270.18299999999999</v>
      </c>
      <c r="G1007">
        <v>0</v>
      </c>
      <c r="H1007">
        <v>189.97399999999999</v>
      </c>
      <c r="I1007">
        <v>7.0222300000000001E-2</v>
      </c>
      <c r="J1007">
        <v>0.93171599999999999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49</v>
      </c>
      <c r="B1008">
        <v>41772.800000000003</v>
      </c>
      <c r="C1008">
        <v>41753.9</v>
      </c>
      <c r="D1008">
        <v>41705.699999999997</v>
      </c>
      <c r="E1008">
        <v>41627.9</v>
      </c>
      <c r="F1008">
        <v>268.98700000000002</v>
      </c>
      <c r="G1008">
        <v>0</v>
      </c>
      <c r="H1008">
        <v>190.71799999999999</v>
      </c>
      <c r="I1008">
        <v>5.4579700000000002E-2</v>
      </c>
      <c r="J1008">
        <v>0.93183199999999999</v>
      </c>
      <c r="K1008">
        <v>0</v>
      </c>
      <c r="L1008" t="s">
        <v>42</v>
      </c>
      <c r="R1008">
        <f>AVERAGE(B959:B1008)</f>
        <v>41772.337999999989</v>
      </c>
      <c r="S1008">
        <f>AVERAGE(C959:C1008)</f>
        <v>41753.625999999989</v>
      </c>
      <c r="U1008">
        <f>_xlfn.VAR.P(B959:B1008)</f>
        <v>21528.612356000081</v>
      </c>
      <c r="V1008">
        <f>_xlfn.VAR.P(C959:C1008)</f>
        <v>21531.815524000027</v>
      </c>
      <c r="X1008">
        <f>1.96*SQRT(U1008)/50</f>
        <v>5.751671660545651</v>
      </c>
      <c r="Y1008">
        <f>1.96*SQRT(V1008)/50</f>
        <v>5.7520995303279836</v>
      </c>
    </row>
    <row r="1009" spans="1:12" x14ac:dyDescent="0.25">
      <c r="A1009" t="s">
        <v>50</v>
      </c>
      <c r="B1009">
        <v>2088738.6305</v>
      </c>
      <c r="C1009" t="s">
        <v>36</v>
      </c>
    </row>
    <row r="1010" spans="1:12" x14ac:dyDescent="0.25">
      <c r="A1010" t="s">
        <v>51</v>
      </c>
      <c r="B1010">
        <v>1822.66</v>
      </c>
      <c r="C1010">
        <v>1747.89</v>
      </c>
      <c r="D1010">
        <v>1747.82</v>
      </c>
      <c r="E1010">
        <v>1713.32</v>
      </c>
      <c r="F1010">
        <v>82.566000000000003</v>
      </c>
      <c r="G1010">
        <v>147.126</v>
      </c>
      <c r="H1010">
        <v>41.854700000000001</v>
      </c>
      <c r="I1010">
        <v>5.4537099999999998E-2</v>
      </c>
      <c r="J1010">
        <v>0.93181499999999995</v>
      </c>
      <c r="K1010">
        <v>0</v>
      </c>
      <c r="L1010" t="s">
        <v>42</v>
      </c>
    </row>
    <row r="1011" spans="1:12" x14ac:dyDescent="0.25">
      <c r="A1011" t="s">
        <v>51</v>
      </c>
      <c r="B1011">
        <v>1855.73</v>
      </c>
      <c r="C1011">
        <v>1778.73</v>
      </c>
      <c r="D1011">
        <v>1778.65</v>
      </c>
      <c r="E1011">
        <v>1743.84</v>
      </c>
      <c r="F1011">
        <v>83.929100000000005</v>
      </c>
      <c r="G1011">
        <v>149.23599999999999</v>
      </c>
      <c r="H1011">
        <v>42.0246</v>
      </c>
      <c r="I1011">
        <v>6.2637600000000002E-2</v>
      </c>
      <c r="J1011">
        <v>0.95728100000000005</v>
      </c>
      <c r="K1011">
        <v>0</v>
      </c>
      <c r="L1011" t="s">
        <v>42</v>
      </c>
    </row>
    <row r="1012" spans="1:12" x14ac:dyDescent="0.25">
      <c r="A1012" t="s">
        <v>51</v>
      </c>
      <c r="B1012">
        <v>1842.98</v>
      </c>
      <c r="C1012">
        <v>1768.24</v>
      </c>
      <c r="D1012">
        <v>1768.16</v>
      </c>
      <c r="E1012">
        <v>1733.42</v>
      </c>
      <c r="F1012">
        <v>83.582099999999997</v>
      </c>
      <c r="G1012">
        <v>148.39599999999999</v>
      </c>
      <c r="H1012">
        <v>41.907699999999998</v>
      </c>
      <c r="I1012">
        <v>5.4359699999999997E-2</v>
      </c>
      <c r="J1012">
        <v>0.93179800000000002</v>
      </c>
      <c r="K1012">
        <v>0</v>
      </c>
      <c r="L1012" t="s">
        <v>42</v>
      </c>
    </row>
    <row r="1013" spans="1:12" x14ac:dyDescent="0.25">
      <c r="A1013" t="s">
        <v>51</v>
      </c>
      <c r="B1013">
        <v>1852.8</v>
      </c>
      <c r="C1013">
        <v>1777.02</v>
      </c>
      <c r="D1013">
        <v>1776.93</v>
      </c>
      <c r="E1013">
        <v>1742.11</v>
      </c>
      <c r="F1013">
        <v>84.506900000000002</v>
      </c>
      <c r="G1013">
        <v>149.57400000000001</v>
      </c>
      <c r="H1013">
        <v>42.218499999999999</v>
      </c>
      <c r="I1013">
        <v>5.45601E-2</v>
      </c>
      <c r="J1013">
        <v>0.95658200000000004</v>
      </c>
      <c r="K1013">
        <v>0</v>
      </c>
      <c r="L1013" t="s">
        <v>42</v>
      </c>
    </row>
    <row r="1014" spans="1:12" x14ac:dyDescent="0.25">
      <c r="A1014" t="s">
        <v>51</v>
      </c>
      <c r="B1014">
        <v>1830.61</v>
      </c>
      <c r="C1014">
        <v>1756.71</v>
      </c>
      <c r="D1014">
        <v>1756.63</v>
      </c>
      <c r="E1014">
        <v>1722.02</v>
      </c>
      <c r="F1014">
        <v>83.424599999999998</v>
      </c>
      <c r="G1014">
        <v>148.68199999999999</v>
      </c>
      <c r="H1014">
        <v>42.0002</v>
      </c>
      <c r="I1014">
        <v>5.4438399999999998E-2</v>
      </c>
      <c r="J1014">
        <v>0.93168200000000001</v>
      </c>
      <c r="K1014">
        <v>0</v>
      </c>
      <c r="L1014" t="s">
        <v>42</v>
      </c>
    </row>
    <row r="1015" spans="1:12" x14ac:dyDescent="0.25">
      <c r="A1015" t="s">
        <v>51</v>
      </c>
      <c r="B1015">
        <v>1853.41</v>
      </c>
      <c r="C1015">
        <v>1776.58</v>
      </c>
      <c r="D1015">
        <v>1776.49</v>
      </c>
      <c r="E1015">
        <v>1741.78</v>
      </c>
      <c r="F1015">
        <v>83.700999999999993</v>
      </c>
      <c r="G1015">
        <v>149.256</v>
      </c>
      <c r="H1015">
        <v>42.119199999999999</v>
      </c>
      <c r="I1015">
        <v>5.8032500000000001E-2</v>
      </c>
      <c r="J1015">
        <v>0.93183499999999997</v>
      </c>
      <c r="K1015">
        <v>0</v>
      </c>
      <c r="L1015" t="s">
        <v>42</v>
      </c>
    </row>
    <row r="1016" spans="1:12" x14ac:dyDescent="0.25">
      <c r="A1016" t="s">
        <v>51</v>
      </c>
      <c r="B1016">
        <v>1819.72</v>
      </c>
      <c r="C1016">
        <v>1746.12</v>
      </c>
      <c r="D1016">
        <v>1746.06</v>
      </c>
      <c r="E1016">
        <v>1711.58</v>
      </c>
      <c r="F1016">
        <v>82.510800000000003</v>
      </c>
      <c r="G1016">
        <v>146.70500000000001</v>
      </c>
      <c r="H1016">
        <v>41.843000000000004</v>
      </c>
      <c r="I1016">
        <v>8.3257899999999996E-2</v>
      </c>
      <c r="J1016">
        <v>0.93152699999999999</v>
      </c>
      <c r="K1016">
        <v>0</v>
      </c>
      <c r="L1016" t="s">
        <v>42</v>
      </c>
    </row>
    <row r="1017" spans="1:12" x14ac:dyDescent="0.25">
      <c r="A1017" t="s">
        <v>51</v>
      </c>
      <c r="B1017">
        <v>1834.72</v>
      </c>
      <c r="C1017">
        <v>1759.95</v>
      </c>
      <c r="D1017">
        <v>1759.86</v>
      </c>
      <c r="E1017">
        <v>1725.22</v>
      </c>
      <c r="F1017">
        <v>83.579499999999996</v>
      </c>
      <c r="G1017">
        <v>149.11799999999999</v>
      </c>
      <c r="H1017">
        <v>42.2194</v>
      </c>
      <c r="I1017">
        <v>5.5635999999999998E-2</v>
      </c>
      <c r="J1017">
        <v>0.93182600000000004</v>
      </c>
      <c r="K1017">
        <v>0</v>
      </c>
      <c r="L1017" t="s">
        <v>42</v>
      </c>
    </row>
    <row r="1018" spans="1:12" x14ac:dyDescent="0.25">
      <c r="A1018" t="s">
        <v>51</v>
      </c>
      <c r="B1018">
        <v>1840.7</v>
      </c>
      <c r="C1018">
        <v>1767.52</v>
      </c>
      <c r="D1018">
        <v>1767.44</v>
      </c>
      <c r="E1018">
        <v>1732.93</v>
      </c>
      <c r="F1018">
        <v>85.821600000000004</v>
      </c>
      <c r="G1018">
        <v>148.40799999999999</v>
      </c>
      <c r="H1018">
        <v>42.077100000000002</v>
      </c>
      <c r="I1018">
        <v>5.53412E-2</v>
      </c>
      <c r="J1018">
        <v>0.93129600000000001</v>
      </c>
      <c r="K1018">
        <v>0</v>
      </c>
      <c r="L1018" t="s">
        <v>42</v>
      </c>
    </row>
    <row r="1019" spans="1:12" x14ac:dyDescent="0.25">
      <c r="A1019" t="s">
        <v>51</v>
      </c>
      <c r="B1019">
        <v>1843.46</v>
      </c>
      <c r="C1019">
        <v>1768.57</v>
      </c>
      <c r="D1019">
        <v>1768.49</v>
      </c>
      <c r="E1019">
        <v>1733.77</v>
      </c>
      <c r="F1019">
        <v>83.465999999999994</v>
      </c>
      <c r="G1019">
        <v>148.39500000000001</v>
      </c>
      <c r="H1019">
        <v>42.017600000000002</v>
      </c>
      <c r="I1019">
        <v>6.2216300000000002E-2</v>
      </c>
      <c r="J1019">
        <v>0.93179900000000004</v>
      </c>
      <c r="K1019">
        <v>0</v>
      </c>
      <c r="L1019" t="s">
        <v>42</v>
      </c>
    </row>
    <row r="1020" spans="1:12" x14ac:dyDescent="0.25">
      <c r="A1020" t="s">
        <v>51</v>
      </c>
      <c r="B1020">
        <v>1854.16</v>
      </c>
      <c r="C1020">
        <v>1780.18</v>
      </c>
      <c r="D1020">
        <v>1780.1</v>
      </c>
      <c r="E1020">
        <v>1745.34</v>
      </c>
      <c r="F1020">
        <v>84.144499999999994</v>
      </c>
      <c r="G1020">
        <v>149.85599999999999</v>
      </c>
      <c r="H1020">
        <v>42.200600000000001</v>
      </c>
      <c r="I1020">
        <v>6.3902100000000003E-2</v>
      </c>
      <c r="J1020">
        <v>0.93175399999999997</v>
      </c>
      <c r="K1020">
        <v>0</v>
      </c>
      <c r="L1020" t="s">
        <v>42</v>
      </c>
    </row>
    <row r="1021" spans="1:12" x14ac:dyDescent="0.25">
      <c r="A1021" t="s">
        <v>51</v>
      </c>
      <c r="B1021">
        <v>1836.13</v>
      </c>
      <c r="C1021">
        <v>1761.71</v>
      </c>
      <c r="D1021">
        <v>1761.63</v>
      </c>
      <c r="E1021">
        <v>1726.95</v>
      </c>
      <c r="F1021">
        <v>83.659700000000001</v>
      </c>
      <c r="G1021">
        <v>149.13200000000001</v>
      </c>
      <c r="H1021">
        <v>42.189700000000002</v>
      </c>
      <c r="I1021">
        <v>8.3255700000000002E-2</v>
      </c>
      <c r="J1021">
        <v>0.93167100000000003</v>
      </c>
      <c r="K1021">
        <v>0</v>
      </c>
      <c r="L1021" t="s">
        <v>42</v>
      </c>
    </row>
    <row r="1022" spans="1:12" x14ac:dyDescent="0.25">
      <c r="A1022" t="s">
        <v>51</v>
      </c>
      <c r="B1022">
        <v>1839.1</v>
      </c>
      <c r="C1022">
        <v>1765.21</v>
      </c>
      <c r="D1022">
        <v>1765.12</v>
      </c>
      <c r="E1022">
        <v>1730.5</v>
      </c>
      <c r="F1022">
        <v>83.421899999999994</v>
      </c>
      <c r="G1022">
        <v>148.97499999999999</v>
      </c>
      <c r="H1022">
        <v>42.007899999999999</v>
      </c>
      <c r="I1022">
        <v>8.22016E-2</v>
      </c>
      <c r="J1022">
        <v>0.93074699999999999</v>
      </c>
      <c r="K1022">
        <v>0</v>
      </c>
      <c r="L1022" t="s">
        <v>42</v>
      </c>
    </row>
    <row r="1023" spans="1:12" x14ac:dyDescent="0.25">
      <c r="A1023" t="s">
        <v>51</v>
      </c>
      <c r="B1023">
        <v>1860.11</v>
      </c>
      <c r="C1023">
        <v>1783.07</v>
      </c>
      <c r="D1023">
        <v>1782.99</v>
      </c>
      <c r="E1023">
        <v>1748.17</v>
      </c>
      <c r="F1023">
        <v>83.730099999999993</v>
      </c>
      <c r="G1023">
        <v>149.98500000000001</v>
      </c>
      <c r="H1023">
        <v>42.230499999999999</v>
      </c>
      <c r="I1023">
        <v>8.3255700000000002E-2</v>
      </c>
      <c r="J1023">
        <v>0.931809</v>
      </c>
      <c r="K1023">
        <v>0</v>
      </c>
      <c r="L1023" t="s">
        <v>42</v>
      </c>
    </row>
    <row r="1024" spans="1:12" x14ac:dyDescent="0.25">
      <c r="A1024" t="s">
        <v>51</v>
      </c>
      <c r="B1024">
        <v>1866.86</v>
      </c>
      <c r="C1024">
        <v>1789.54</v>
      </c>
      <c r="D1024">
        <v>1789.44</v>
      </c>
      <c r="E1024">
        <v>1754.72</v>
      </c>
      <c r="F1024">
        <v>83.653400000000005</v>
      </c>
      <c r="G1024">
        <v>150.87700000000001</v>
      </c>
      <c r="H1024">
        <v>42.214599999999997</v>
      </c>
      <c r="I1024">
        <v>8.3261299999999996E-2</v>
      </c>
      <c r="J1024">
        <v>0.93178899999999998</v>
      </c>
      <c r="K1024">
        <v>0</v>
      </c>
      <c r="L1024" t="s">
        <v>42</v>
      </c>
    </row>
    <row r="1025" spans="1:12" x14ac:dyDescent="0.25">
      <c r="A1025" t="s">
        <v>51</v>
      </c>
      <c r="B1025">
        <v>1855.96</v>
      </c>
      <c r="C1025">
        <v>1781.31</v>
      </c>
      <c r="D1025">
        <v>1781.22</v>
      </c>
      <c r="E1025">
        <v>1746.28</v>
      </c>
      <c r="F1025">
        <v>85.126000000000005</v>
      </c>
      <c r="G1025">
        <v>149.518</v>
      </c>
      <c r="H1025">
        <v>41.992100000000001</v>
      </c>
      <c r="I1025">
        <v>5.5564500000000003E-2</v>
      </c>
      <c r="J1025">
        <v>0.93133999999999995</v>
      </c>
      <c r="K1025">
        <v>0</v>
      </c>
      <c r="L1025" t="s">
        <v>42</v>
      </c>
    </row>
    <row r="1026" spans="1:12" x14ac:dyDescent="0.25">
      <c r="A1026" t="s">
        <v>51</v>
      </c>
      <c r="B1026">
        <v>1860.51</v>
      </c>
      <c r="C1026">
        <v>1783.82</v>
      </c>
      <c r="D1026">
        <v>1783.73</v>
      </c>
      <c r="E1026">
        <v>1748.62</v>
      </c>
      <c r="F1026">
        <v>83.598200000000006</v>
      </c>
      <c r="G1026">
        <v>149.249</v>
      </c>
      <c r="H1026">
        <v>41.875399999999999</v>
      </c>
      <c r="I1026">
        <v>5.4201199999999998E-2</v>
      </c>
      <c r="J1026">
        <v>0.93183300000000002</v>
      </c>
      <c r="K1026">
        <v>0</v>
      </c>
      <c r="L1026" t="s">
        <v>42</v>
      </c>
    </row>
    <row r="1027" spans="1:12" x14ac:dyDescent="0.25">
      <c r="A1027" t="s">
        <v>51</v>
      </c>
      <c r="B1027">
        <v>1897.59</v>
      </c>
      <c r="C1027">
        <v>1819.55</v>
      </c>
      <c r="D1027">
        <v>1819.44</v>
      </c>
      <c r="E1027">
        <v>1784.28</v>
      </c>
      <c r="F1027">
        <v>85.969200000000001</v>
      </c>
      <c r="G1027">
        <v>156.76900000000001</v>
      </c>
      <c r="H1027">
        <v>42.999099999999999</v>
      </c>
      <c r="I1027">
        <v>5.8972799999999999E-2</v>
      </c>
      <c r="J1027">
        <v>0.93183099999999996</v>
      </c>
      <c r="K1027">
        <v>0</v>
      </c>
      <c r="L1027" t="s">
        <v>42</v>
      </c>
    </row>
    <row r="1028" spans="1:12" x14ac:dyDescent="0.25">
      <c r="A1028" t="s">
        <v>51</v>
      </c>
      <c r="B1028">
        <v>1876.98</v>
      </c>
      <c r="C1028">
        <v>1799.79</v>
      </c>
      <c r="D1028">
        <v>1799.69</v>
      </c>
      <c r="E1028">
        <v>1764.75</v>
      </c>
      <c r="F1028">
        <v>84.772199999999998</v>
      </c>
      <c r="G1028">
        <v>151.83600000000001</v>
      </c>
      <c r="H1028">
        <v>42.050699999999999</v>
      </c>
      <c r="I1028">
        <v>5.4910500000000001E-2</v>
      </c>
      <c r="J1028">
        <v>0.931836</v>
      </c>
      <c r="K1028">
        <v>0</v>
      </c>
      <c r="L1028" t="s">
        <v>42</v>
      </c>
    </row>
    <row r="1029" spans="1:12" x14ac:dyDescent="0.25">
      <c r="A1029" t="s">
        <v>51</v>
      </c>
      <c r="B1029">
        <v>1861.76</v>
      </c>
      <c r="C1029">
        <v>1784.26</v>
      </c>
      <c r="D1029">
        <v>1784.17</v>
      </c>
      <c r="E1029">
        <v>1749.35</v>
      </c>
      <c r="F1029">
        <v>83.148499999999999</v>
      </c>
      <c r="G1029">
        <v>149.22200000000001</v>
      </c>
      <c r="H1029">
        <v>42.275599999999997</v>
      </c>
      <c r="I1029">
        <v>5.0911699999999997E-2</v>
      </c>
      <c r="J1029">
        <v>0.93183000000000005</v>
      </c>
      <c r="K1029">
        <v>0</v>
      </c>
      <c r="L1029" t="s">
        <v>42</v>
      </c>
    </row>
    <row r="1030" spans="1:12" x14ac:dyDescent="0.25">
      <c r="A1030" t="s">
        <v>51</v>
      </c>
      <c r="B1030">
        <v>1869.56</v>
      </c>
      <c r="C1030">
        <v>1795.63</v>
      </c>
      <c r="D1030">
        <v>1795.55</v>
      </c>
      <c r="E1030">
        <v>1760.77</v>
      </c>
      <c r="F1030">
        <v>83.911600000000007</v>
      </c>
      <c r="G1030">
        <v>149.398</v>
      </c>
      <c r="H1030">
        <v>42.168999999999997</v>
      </c>
      <c r="I1030">
        <v>5.88242E-2</v>
      </c>
      <c r="J1030">
        <v>0.93157100000000004</v>
      </c>
      <c r="K1030">
        <v>0</v>
      </c>
      <c r="L1030" t="s">
        <v>42</v>
      </c>
    </row>
    <row r="1031" spans="1:12" x14ac:dyDescent="0.25">
      <c r="A1031" t="s">
        <v>51</v>
      </c>
      <c r="B1031">
        <v>1870.95</v>
      </c>
      <c r="C1031">
        <v>1796.75</v>
      </c>
      <c r="D1031">
        <v>1796.65</v>
      </c>
      <c r="E1031">
        <v>1761.56</v>
      </c>
      <c r="F1031">
        <v>84.0107</v>
      </c>
      <c r="G1031">
        <v>152.90899999999999</v>
      </c>
      <c r="H1031">
        <v>43.020499999999998</v>
      </c>
      <c r="I1031">
        <v>5.86823E-2</v>
      </c>
      <c r="J1031">
        <v>0.953762</v>
      </c>
      <c r="K1031">
        <v>0</v>
      </c>
      <c r="L1031" t="s">
        <v>42</v>
      </c>
    </row>
    <row r="1032" spans="1:12" x14ac:dyDescent="0.25">
      <c r="A1032" t="s">
        <v>51</v>
      </c>
      <c r="B1032">
        <v>1855.44</v>
      </c>
      <c r="C1032">
        <v>1779.49</v>
      </c>
      <c r="D1032">
        <v>1779.4</v>
      </c>
      <c r="E1032">
        <v>1744.75</v>
      </c>
      <c r="F1032">
        <v>83.588099999999997</v>
      </c>
      <c r="G1032">
        <v>148.035</v>
      </c>
      <c r="H1032">
        <v>41.893700000000003</v>
      </c>
      <c r="I1032">
        <v>5.7255399999999998E-2</v>
      </c>
      <c r="J1032">
        <v>0.93130400000000002</v>
      </c>
      <c r="K1032">
        <v>0</v>
      </c>
      <c r="L1032" t="s">
        <v>42</v>
      </c>
    </row>
    <row r="1033" spans="1:12" x14ac:dyDescent="0.25">
      <c r="A1033" t="s">
        <v>51</v>
      </c>
      <c r="B1033">
        <v>1865.92</v>
      </c>
      <c r="C1033">
        <v>1787.78</v>
      </c>
      <c r="D1033">
        <v>1787.7</v>
      </c>
      <c r="E1033">
        <v>1752.79</v>
      </c>
      <c r="F1033">
        <v>83.681100000000001</v>
      </c>
      <c r="G1033">
        <v>147.68</v>
      </c>
      <c r="H1033">
        <v>41.900599999999997</v>
      </c>
      <c r="I1033">
        <v>5.4060400000000002E-2</v>
      </c>
      <c r="J1033">
        <v>0.92989200000000005</v>
      </c>
      <c r="K1033">
        <v>0</v>
      </c>
      <c r="L1033" t="s">
        <v>42</v>
      </c>
    </row>
    <row r="1034" spans="1:12" x14ac:dyDescent="0.25">
      <c r="A1034" t="s">
        <v>51</v>
      </c>
      <c r="B1034">
        <v>1862.2</v>
      </c>
      <c r="C1034">
        <v>1785.41</v>
      </c>
      <c r="D1034">
        <v>1785.33</v>
      </c>
      <c r="E1034">
        <v>1750.55</v>
      </c>
      <c r="F1034">
        <v>83.8596</v>
      </c>
      <c r="G1034">
        <v>148.10499999999999</v>
      </c>
      <c r="H1034">
        <v>41.967300000000002</v>
      </c>
      <c r="I1034">
        <v>6.4080700000000004E-2</v>
      </c>
      <c r="J1034">
        <v>0.93181099999999994</v>
      </c>
      <c r="K1034">
        <v>0</v>
      </c>
      <c r="L1034" t="s">
        <v>42</v>
      </c>
    </row>
    <row r="1035" spans="1:12" x14ac:dyDescent="0.25">
      <c r="A1035" t="s">
        <v>51</v>
      </c>
      <c r="B1035">
        <v>1867.81</v>
      </c>
      <c r="C1035">
        <v>1788.86</v>
      </c>
      <c r="D1035">
        <v>1788.77</v>
      </c>
      <c r="E1035">
        <v>1754</v>
      </c>
      <c r="F1035">
        <v>83.5625</v>
      </c>
      <c r="G1035">
        <v>152.255</v>
      </c>
      <c r="H1035">
        <v>42.677399999999999</v>
      </c>
      <c r="I1035">
        <v>5.4147099999999997E-2</v>
      </c>
      <c r="J1035">
        <v>0.93159000000000003</v>
      </c>
      <c r="K1035">
        <v>0</v>
      </c>
      <c r="L1035" t="s">
        <v>42</v>
      </c>
    </row>
    <row r="1036" spans="1:12" x14ac:dyDescent="0.25">
      <c r="A1036" t="s">
        <v>51</v>
      </c>
      <c r="B1036">
        <v>1852.03</v>
      </c>
      <c r="C1036">
        <v>1776.37</v>
      </c>
      <c r="D1036">
        <v>1776.28</v>
      </c>
      <c r="E1036">
        <v>1741.63</v>
      </c>
      <c r="F1036">
        <v>83.294399999999996</v>
      </c>
      <c r="G1036">
        <v>148.624</v>
      </c>
      <c r="H1036">
        <v>42.059199999999997</v>
      </c>
      <c r="I1036">
        <v>5.3945600000000003E-2</v>
      </c>
      <c r="J1036">
        <v>0.93152100000000004</v>
      </c>
      <c r="K1036">
        <v>0</v>
      </c>
      <c r="L1036" t="s">
        <v>42</v>
      </c>
    </row>
    <row r="1037" spans="1:12" x14ac:dyDescent="0.25">
      <c r="A1037" t="s">
        <v>51</v>
      </c>
      <c r="B1037">
        <v>1848.39</v>
      </c>
      <c r="C1037">
        <v>1775.11</v>
      </c>
      <c r="D1037">
        <v>1775.02</v>
      </c>
      <c r="E1037">
        <v>1740.2</v>
      </c>
      <c r="F1037">
        <v>83.614699999999999</v>
      </c>
      <c r="G1037">
        <v>148.35599999999999</v>
      </c>
      <c r="H1037">
        <v>42.031500000000001</v>
      </c>
      <c r="I1037">
        <v>6.8020200000000003E-2</v>
      </c>
      <c r="J1037">
        <v>0.93159000000000003</v>
      </c>
      <c r="K1037">
        <v>0</v>
      </c>
      <c r="L1037" t="s">
        <v>42</v>
      </c>
    </row>
    <row r="1038" spans="1:12" x14ac:dyDescent="0.25">
      <c r="A1038" t="s">
        <v>51</v>
      </c>
      <c r="B1038">
        <v>1859.27</v>
      </c>
      <c r="C1038">
        <v>1784.28</v>
      </c>
      <c r="D1038">
        <v>1784.2</v>
      </c>
      <c r="E1038">
        <v>1749.65</v>
      </c>
      <c r="F1038">
        <v>84.264300000000006</v>
      </c>
      <c r="G1038">
        <v>148.65199999999999</v>
      </c>
      <c r="H1038">
        <v>42.207000000000001</v>
      </c>
      <c r="I1038">
        <v>5.4967299999999997E-2</v>
      </c>
      <c r="J1038">
        <v>0.93157699999999999</v>
      </c>
      <c r="K1038">
        <v>0</v>
      </c>
      <c r="L1038" t="s">
        <v>42</v>
      </c>
    </row>
    <row r="1039" spans="1:12" x14ac:dyDescent="0.25">
      <c r="A1039" t="s">
        <v>51</v>
      </c>
      <c r="B1039">
        <v>1866.63</v>
      </c>
      <c r="C1039">
        <v>1789.51</v>
      </c>
      <c r="D1039">
        <v>1789.43</v>
      </c>
      <c r="E1039">
        <v>1754.7</v>
      </c>
      <c r="F1039">
        <v>83.494100000000003</v>
      </c>
      <c r="G1039">
        <v>149.21</v>
      </c>
      <c r="H1039">
        <v>42.189399999999999</v>
      </c>
      <c r="I1039">
        <v>5.5627000000000003E-2</v>
      </c>
      <c r="J1039">
        <v>0.93168300000000004</v>
      </c>
      <c r="K1039">
        <v>0</v>
      </c>
      <c r="L1039" t="s">
        <v>42</v>
      </c>
    </row>
    <row r="1040" spans="1:12" x14ac:dyDescent="0.25">
      <c r="A1040" t="s">
        <v>51</v>
      </c>
      <c r="B1040">
        <v>1861.55</v>
      </c>
      <c r="C1040">
        <v>1787.43</v>
      </c>
      <c r="D1040">
        <v>1787.34</v>
      </c>
      <c r="E1040">
        <v>1752.61</v>
      </c>
      <c r="F1040">
        <v>83.7149</v>
      </c>
      <c r="G1040">
        <v>150.697</v>
      </c>
      <c r="H1040">
        <v>42.225099999999998</v>
      </c>
      <c r="I1040">
        <v>5.3925099999999997E-2</v>
      </c>
      <c r="J1040">
        <v>0.93178899999999998</v>
      </c>
      <c r="K1040">
        <v>0</v>
      </c>
      <c r="L1040" t="s">
        <v>42</v>
      </c>
    </row>
    <row r="1041" spans="1:12" x14ac:dyDescent="0.25">
      <c r="A1041" t="s">
        <v>51</v>
      </c>
      <c r="B1041">
        <v>1866.1</v>
      </c>
      <c r="C1041">
        <v>1789.36</v>
      </c>
      <c r="D1041">
        <v>1789.28</v>
      </c>
      <c r="E1041">
        <v>1754.49</v>
      </c>
      <c r="F1041">
        <v>83.523700000000005</v>
      </c>
      <c r="G1041">
        <v>149.232</v>
      </c>
      <c r="H1041">
        <v>42.061500000000002</v>
      </c>
      <c r="I1041">
        <v>5.4196800000000003E-2</v>
      </c>
      <c r="J1041">
        <v>0.94182699999999997</v>
      </c>
      <c r="K1041">
        <v>0</v>
      </c>
      <c r="L1041" t="s">
        <v>42</v>
      </c>
    </row>
    <row r="1042" spans="1:12" x14ac:dyDescent="0.25">
      <c r="A1042" t="s">
        <v>51</v>
      </c>
      <c r="B1042">
        <v>1858.04</v>
      </c>
      <c r="C1042">
        <v>1782.96</v>
      </c>
      <c r="D1042">
        <v>1782.87</v>
      </c>
      <c r="E1042">
        <v>1747.74</v>
      </c>
      <c r="F1042">
        <v>83.654700000000005</v>
      </c>
      <c r="G1042">
        <v>149.29599999999999</v>
      </c>
      <c r="H1042">
        <v>42.487699999999997</v>
      </c>
      <c r="I1042">
        <v>5.3915600000000001E-2</v>
      </c>
      <c r="J1042">
        <v>0.93177299999999996</v>
      </c>
      <c r="K1042">
        <v>0</v>
      </c>
      <c r="L1042" t="s">
        <v>42</v>
      </c>
    </row>
    <row r="1043" spans="1:12" x14ac:dyDescent="0.25">
      <c r="A1043" t="s">
        <v>51</v>
      </c>
      <c r="B1043">
        <v>1867.78</v>
      </c>
      <c r="C1043">
        <v>1790.31</v>
      </c>
      <c r="D1043">
        <v>1790.23</v>
      </c>
      <c r="E1043">
        <v>1755.08</v>
      </c>
      <c r="F1043">
        <v>83.802199999999999</v>
      </c>
      <c r="G1043">
        <v>148.761</v>
      </c>
      <c r="H1043">
        <v>42.139899999999997</v>
      </c>
      <c r="I1043">
        <v>6.0598899999999997E-2</v>
      </c>
      <c r="J1043">
        <v>0.931836</v>
      </c>
      <c r="K1043">
        <v>0</v>
      </c>
      <c r="L1043" t="s">
        <v>42</v>
      </c>
    </row>
    <row r="1044" spans="1:12" x14ac:dyDescent="0.25">
      <c r="A1044" t="s">
        <v>51</v>
      </c>
      <c r="B1044">
        <v>1864.53</v>
      </c>
      <c r="C1044">
        <v>1790.21</v>
      </c>
      <c r="D1044">
        <v>1790.12</v>
      </c>
      <c r="E1044">
        <v>1755.42</v>
      </c>
      <c r="F1044">
        <v>83.535499999999999</v>
      </c>
      <c r="G1044">
        <v>148.14500000000001</v>
      </c>
      <c r="H1044">
        <v>41.932499999999997</v>
      </c>
      <c r="I1044">
        <v>5.6574100000000002E-2</v>
      </c>
      <c r="J1044">
        <v>0.92793099999999995</v>
      </c>
      <c r="K1044">
        <v>0</v>
      </c>
      <c r="L1044" t="s">
        <v>42</v>
      </c>
    </row>
    <row r="1045" spans="1:12" x14ac:dyDescent="0.25">
      <c r="A1045" t="s">
        <v>51</v>
      </c>
      <c r="B1045">
        <v>1864.44</v>
      </c>
      <c r="C1045">
        <v>1787.67</v>
      </c>
      <c r="D1045">
        <v>1787.58</v>
      </c>
      <c r="E1045">
        <v>1752.81</v>
      </c>
      <c r="F1045">
        <v>83.632000000000005</v>
      </c>
      <c r="G1045">
        <v>150.364</v>
      </c>
      <c r="H1045">
        <v>42.278500000000001</v>
      </c>
      <c r="I1045">
        <v>5.4226700000000003E-2</v>
      </c>
      <c r="J1045">
        <v>0.94267699999999999</v>
      </c>
      <c r="K1045">
        <v>0</v>
      </c>
      <c r="L1045" t="s">
        <v>42</v>
      </c>
    </row>
    <row r="1046" spans="1:12" x14ac:dyDescent="0.25">
      <c r="A1046" t="s">
        <v>51</v>
      </c>
      <c r="B1046">
        <v>1856.38</v>
      </c>
      <c r="C1046">
        <v>1780.18</v>
      </c>
      <c r="D1046">
        <v>1780.09</v>
      </c>
      <c r="E1046">
        <v>1745.45</v>
      </c>
      <c r="F1046">
        <v>83.085499999999996</v>
      </c>
      <c r="G1046">
        <v>147.94399999999999</v>
      </c>
      <c r="H1046">
        <v>41.815899999999999</v>
      </c>
      <c r="I1046">
        <v>5.9503300000000002E-2</v>
      </c>
      <c r="J1046">
        <v>0.93715899999999996</v>
      </c>
      <c r="K1046">
        <v>0</v>
      </c>
      <c r="L1046" t="s">
        <v>42</v>
      </c>
    </row>
    <row r="1047" spans="1:12" x14ac:dyDescent="0.25">
      <c r="A1047" t="s">
        <v>51</v>
      </c>
      <c r="B1047">
        <v>1862.84</v>
      </c>
      <c r="C1047">
        <v>1786.79</v>
      </c>
      <c r="D1047">
        <v>1786.7</v>
      </c>
      <c r="E1047">
        <v>1751.96</v>
      </c>
      <c r="F1047">
        <v>84.616900000000001</v>
      </c>
      <c r="G1047">
        <v>150.648</v>
      </c>
      <c r="H1047">
        <v>42.126100000000001</v>
      </c>
      <c r="I1047">
        <v>5.8039599999999997E-2</v>
      </c>
      <c r="J1047">
        <v>0.93183700000000003</v>
      </c>
      <c r="K1047">
        <v>0</v>
      </c>
      <c r="L1047" t="s">
        <v>42</v>
      </c>
    </row>
    <row r="1048" spans="1:12" x14ac:dyDescent="0.25">
      <c r="A1048" t="s">
        <v>51</v>
      </c>
      <c r="B1048">
        <v>1862.15</v>
      </c>
      <c r="C1048">
        <v>1788.69</v>
      </c>
      <c r="D1048">
        <v>1788.6</v>
      </c>
      <c r="E1048">
        <v>1753.76</v>
      </c>
      <c r="F1048">
        <v>83.763599999999997</v>
      </c>
      <c r="G1048">
        <v>148.398</v>
      </c>
      <c r="H1048">
        <v>42.071899999999999</v>
      </c>
      <c r="I1048">
        <v>7.1284E-2</v>
      </c>
      <c r="J1048">
        <v>0.931836</v>
      </c>
      <c r="K1048">
        <v>0</v>
      </c>
      <c r="L1048" t="s">
        <v>42</v>
      </c>
    </row>
    <row r="1049" spans="1:12" x14ac:dyDescent="0.25">
      <c r="A1049" t="s">
        <v>51</v>
      </c>
      <c r="B1049">
        <v>1859</v>
      </c>
      <c r="C1049">
        <v>1781.8</v>
      </c>
      <c r="D1049">
        <v>1781.71</v>
      </c>
      <c r="E1049">
        <v>1747.03</v>
      </c>
      <c r="F1049">
        <v>83.676199999999994</v>
      </c>
      <c r="G1049">
        <v>148.80500000000001</v>
      </c>
      <c r="H1049">
        <v>42.012700000000002</v>
      </c>
      <c r="I1049">
        <v>7.7352699999999996E-2</v>
      </c>
      <c r="J1049">
        <v>0.93158700000000005</v>
      </c>
      <c r="K1049">
        <v>0</v>
      </c>
      <c r="L1049" t="s">
        <v>42</v>
      </c>
    </row>
    <row r="1050" spans="1:12" x14ac:dyDescent="0.25">
      <c r="A1050" t="s">
        <v>51</v>
      </c>
      <c r="B1050">
        <v>1858.85</v>
      </c>
      <c r="C1050">
        <v>1784.72</v>
      </c>
      <c r="D1050">
        <v>1784.64</v>
      </c>
      <c r="E1050">
        <v>1749.35</v>
      </c>
      <c r="F1050">
        <v>83.557900000000004</v>
      </c>
      <c r="G1050">
        <v>148.03700000000001</v>
      </c>
      <c r="H1050">
        <v>41.770400000000002</v>
      </c>
      <c r="I1050">
        <v>6.7521999999999999E-2</v>
      </c>
      <c r="J1050">
        <v>0.930759</v>
      </c>
      <c r="K1050">
        <v>0</v>
      </c>
      <c r="L1050" t="s">
        <v>42</v>
      </c>
    </row>
    <row r="1051" spans="1:12" x14ac:dyDescent="0.25">
      <c r="A1051" t="s">
        <v>51</v>
      </c>
      <c r="B1051">
        <v>1863.62</v>
      </c>
      <c r="C1051">
        <v>1787.42</v>
      </c>
      <c r="D1051">
        <v>1787.34</v>
      </c>
      <c r="E1051">
        <v>1752.48</v>
      </c>
      <c r="F1051">
        <v>84.209800000000001</v>
      </c>
      <c r="G1051">
        <v>150.44</v>
      </c>
      <c r="H1051">
        <v>42.265000000000001</v>
      </c>
      <c r="I1051">
        <v>5.4163299999999998E-2</v>
      </c>
      <c r="J1051">
        <v>0.93179699999999999</v>
      </c>
      <c r="K1051">
        <v>0</v>
      </c>
      <c r="L1051" t="s">
        <v>42</v>
      </c>
    </row>
    <row r="1052" spans="1:12" x14ac:dyDescent="0.25">
      <c r="A1052" t="s">
        <v>51</v>
      </c>
      <c r="B1052">
        <v>1857.17</v>
      </c>
      <c r="C1052">
        <v>1783.34</v>
      </c>
      <c r="D1052">
        <v>1783.25</v>
      </c>
      <c r="E1052">
        <v>1748.26</v>
      </c>
      <c r="F1052">
        <v>83.854699999999994</v>
      </c>
      <c r="G1052">
        <v>149.08600000000001</v>
      </c>
      <c r="H1052">
        <v>42.087600000000002</v>
      </c>
      <c r="I1052">
        <v>5.4647300000000003E-2</v>
      </c>
      <c r="J1052">
        <v>0.93175200000000002</v>
      </c>
      <c r="K1052">
        <v>0</v>
      </c>
      <c r="L1052" t="s">
        <v>42</v>
      </c>
    </row>
    <row r="1053" spans="1:12" x14ac:dyDescent="0.25">
      <c r="A1053" t="s">
        <v>51</v>
      </c>
      <c r="B1053">
        <v>1859.01</v>
      </c>
      <c r="C1053">
        <v>1784.53</v>
      </c>
      <c r="D1053">
        <v>1784.44</v>
      </c>
      <c r="E1053">
        <v>1749.73</v>
      </c>
      <c r="F1053">
        <v>84.346199999999996</v>
      </c>
      <c r="G1053">
        <v>149.17500000000001</v>
      </c>
      <c r="H1053">
        <v>42.229500000000002</v>
      </c>
      <c r="I1053">
        <v>7.2442699999999999E-2</v>
      </c>
      <c r="J1053">
        <v>0.93178799999999995</v>
      </c>
      <c r="K1053">
        <v>0</v>
      </c>
      <c r="L1053" t="s">
        <v>42</v>
      </c>
    </row>
    <row r="1054" spans="1:12" x14ac:dyDescent="0.25">
      <c r="A1054" t="s">
        <v>51</v>
      </c>
      <c r="B1054">
        <v>1861.81</v>
      </c>
      <c r="C1054">
        <v>1784.83</v>
      </c>
      <c r="D1054">
        <v>1784.75</v>
      </c>
      <c r="E1054">
        <v>1750.1</v>
      </c>
      <c r="F1054">
        <v>83.647099999999995</v>
      </c>
      <c r="G1054">
        <v>148.40199999999999</v>
      </c>
      <c r="H1054">
        <v>41.893000000000001</v>
      </c>
      <c r="I1054">
        <v>5.7517800000000001E-2</v>
      </c>
      <c r="J1054">
        <v>0.93154700000000001</v>
      </c>
      <c r="K1054">
        <v>0</v>
      </c>
      <c r="L1054" t="s">
        <v>42</v>
      </c>
    </row>
    <row r="1055" spans="1:12" x14ac:dyDescent="0.25">
      <c r="A1055" t="s">
        <v>51</v>
      </c>
      <c r="B1055">
        <v>1848.73</v>
      </c>
      <c r="C1055">
        <v>1772.11</v>
      </c>
      <c r="D1055">
        <v>1772.02</v>
      </c>
      <c r="E1055">
        <v>1737.18</v>
      </c>
      <c r="F1055">
        <v>83.562299999999993</v>
      </c>
      <c r="G1055">
        <v>148.672</v>
      </c>
      <c r="H1055">
        <v>42.183700000000002</v>
      </c>
      <c r="I1055">
        <v>5.72311E-2</v>
      </c>
      <c r="J1055">
        <v>0.93183400000000005</v>
      </c>
      <c r="K1055">
        <v>0</v>
      </c>
      <c r="L1055" t="s">
        <v>42</v>
      </c>
    </row>
    <row r="1056" spans="1:12" x14ac:dyDescent="0.25">
      <c r="A1056" t="s">
        <v>51</v>
      </c>
      <c r="B1056">
        <v>1861.58</v>
      </c>
      <c r="C1056">
        <v>1784.34</v>
      </c>
      <c r="D1056">
        <v>1784.26</v>
      </c>
      <c r="E1056">
        <v>1749.14</v>
      </c>
      <c r="F1056">
        <v>83.754099999999994</v>
      </c>
      <c r="G1056">
        <v>148.40899999999999</v>
      </c>
      <c r="H1056">
        <v>42.027900000000002</v>
      </c>
      <c r="I1056">
        <v>5.53366E-2</v>
      </c>
      <c r="J1056">
        <v>0.93183300000000002</v>
      </c>
      <c r="K1056">
        <v>0</v>
      </c>
      <c r="L1056" t="s">
        <v>42</v>
      </c>
    </row>
    <row r="1057" spans="1:25" x14ac:dyDescent="0.25">
      <c r="A1057" t="s">
        <v>51</v>
      </c>
      <c r="B1057">
        <v>1853.91</v>
      </c>
      <c r="C1057">
        <v>1779.64</v>
      </c>
      <c r="D1057">
        <v>1779.56</v>
      </c>
      <c r="E1057">
        <v>1744.38</v>
      </c>
      <c r="F1057">
        <v>84.043499999999995</v>
      </c>
      <c r="G1057">
        <v>148.297</v>
      </c>
      <c r="H1057">
        <v>42.084699999999998</v>
      </c>
      <c r="I1057">
        <v>5.6472500000000002E-2</v>
      </c>
      <c r="J1057">
        <v>0.95709</v>
      </c>
      <c r="K1057">
        <v>0</v>
      </c>
      <c r="L1057" t="s">
        <v>42</v>
      </c>
    </row>
    <row r="1058" spans="1:25" x14ac:dyDescent="0.25">
      <c r="A1058" t="s">
        <v>51</v>
      </c>
      <c r="B1058">
        <v>1853.85</v>
      </c>
      <c r="C1058">
        <v>1778.75</v>
      </c>
      <c r="D1058">
        <v>1778.66</v>
      </c>
      <c r="E1058">
        <v>1743.64</v>
      </c>
      <c r="F1058">
        <v>83.799400000000006</v>
      </c>
      <c r="G1058">
        <v>148.95099999999999</v>
      </c>
      <c r="H1058">
        <v>41.972200000000001</v>
      </c>
      <c r="I1058">
        <v>8.3255599999999999E-2</v>
      </c>
      <c r="J1058">
        <v>0.95842799999999995</v>
      </c>
      <c r="K1058">
        <v>0</v>
      </c>
      <c r="L1058" t="s">
        <v>42</v>
      </c>
    </row>
    <row r="1059" spans="1:25" x14ac:dyDescent="0.25">
      <c r="A1059" t="s">
        <v>51</v>
      </c>
      <c r="B1059">
        <v>1861.23</v>
      </c>
      <c r="C1059">
        <v>1783.88</v>
      </c>
      <c r="D1059">
        <v>1783.79</v>
      </c>
      <c r="E1059">
        <v>1748.79</v>
      </c>
      <c r="F1059">
        <v>83.650599999999997</v>
      </c>
      <c r="G1059">
        <v>150.41900000000001</v>
      </c>
      <c r="H1059">
        <v>42.745600000000003</v>
      </c>
      <c r="I1059">
        <v>5.8706399999999999E-2</v>
      </c>
      <c r="J1059">
        <v>0.93149999999999999</v>
      </c>
      <c r="K1059">
        <v>0</v>
      </c>
      <c r="L1059" t="s">
        <v>42</v>
      </c>
    </row>
    <row r="1060" spans="1:25" x14ac:dyDescent="0.25">
      <c r="A1060" t="s">
        <v>51</v>
      </c>
      <c r="B1060">
        <v>1890.29</v>
      </c>
      <c r="C1060">
        <v>1813.14</v>
      </c>
      <c r="D1060">
        <v>1813.02</v>
      </c>
      <c r="E1060">
        <v>1777.54</v>
      </c>
      <c r="F1060">
        <v>86.002200000000002</v>
      </c>
      <c r="G1060">
        <v>158.583</v>
      </c>
      <c r="H1060">
        <v>42.3962</v>
      </c>
      <c r="I1060">
        <v>5.4946799999999997E-2</v>
      </c>
      <c r="J1060">
        <v>0.931836</v>
      </c>
      <c r="K1060">
        <v>0</v>
      </c>
      <c r="L1060" t="s">
        <v>42</v>
      </c>
    </row>
    <row r="1061" spans="1:25" x14ac:dyDescent="0.25">
      <c r="A1061" t="s">
        <v>51</v>
      </c>
      <c r="B1061">
        <v>1857.06</v>
      </c>
      <c r="C1061">
        <v>1780.68</v>
      </c>
      <c r="D1061">
        <v>1780.59</v>
      </c>
      <c r="E1061">
        <v>1745.8</v>
      </c>
      <c r="F1061">
        <v>84.177700000000002</v>
      </c>
      <c r="G1061">
        <v>149.56700000000001</v>
      </c>
      <c r="H1061">
        <v>42.215499999999999</v>
      </c>
      <c r="I1061">
        <v>5.8848999999999999E-2</v>
      </c>
      <c r="J1061">
        <v>0.93180300000000005</v>
      </c>
      <c r="K1061">
        <v>0</v>
      </c>
      <c r="L1061" t="s">
        <v>42</v>
      </c>
    </row>
    <row r="1062" spans="1:25" x14ac:dyDescent="0.25">
      <c r="A1062" t="s">
        <v>51</v>
      </c>
      <c r="B1062">
        <v>1922.09</v>
      </c>
      <c r="C1062">
        <v>1845.1</v>
      </c>
      <c r="D1062">
        <v>1844.98</v>
      </c>
      <c r="E1062">
        <v>1809.18</v>
      </c>
      <c r="F1062">
        <v>86.869600000000005</v>
      </c>
      <c r="G1062">
        <v>157.99199999999999</v>
      </c>
      <c r="H1062">
        <v>43.411000000000001</v>
      </c>
      <c r="I1062">
        <v>5.6072900000000002E-2</v>
      </c>
      <c r="J1062">
        <v>0.95922700000000005</v>
      </c>
      <c r="K1062">
        <v>0</v>
      </c>
      <c r="L1062" t="s">
        <v>42</v>
      </c>
    </row>
    <row r="1063" spans="1:25" x14ac:dyDescent="0.25">
      <c r="A1063" t="s">
        <v>51</v>
      </c>
      <c r="B1063">
        <v>1890.04</v>
      </c>
      <c r="C1063">
        <v>1813.65</v>
      </c>
      <c r="D1063">
        <v>1813.55</v>
      </c>
      <c r="E1063">
        <v>1778.55</v>
      </c>
      <c r="F1063">
        <v>86.141000000000005</v>
      </c>
      <c r="G1063">
        <v>155.042</v>
      </c>
      <c r="H1063">
        <v>42.8063</v>
      </c>
      <c r="I1063">
        <v>6.2952999999999995E-2</v>
      </c>
      <c r="J1063">
        <v>0.93178399999999995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51</v>
      </c>
      <c r="B1064">
        <v>1880.38</v>
      </c>
      <c r="C1064">
        <v>1805.32</v>
      </c>
      <c r="D1064">
        <v>1805.22</v>
      </c>
      <c r="E1064">
        <v>1769.9</v>
      </c>
      <c r="F1064">
        <v>84.215299999999999</v>
      </c>
      <c r="G1064">
        <v>152.833</v>
      </c>
      <c r="H1064">
        <v>42.224699999999999</v>
      </c>
      <c r="I1064">
        <v>6.2448999999999998E-2</v>
      </c>
      <c r="J1064">
        <v>0.93163799999999997</v>
      </c>
      <c r="K1064">
        <v>0</v>
      </c>
      <c r="L1064" t="s">
        <v>42</v>
      </c>
      <c r="R1064">
        <f>AVERAGE(B1015:B1064)</f>
        <v>1861.2359999999992</v>
      </c>
      <c r="S1064">
        <f>AVERAGE(C1015:C1064)</f>
        <v>1785.4644000000003</v>
      </c>
      <c r="U1064">
        <f>_xlfn.VAR.P(B1015:B1064)</f>
        <v>255.23769599999937</v>
      </c>
      <c r="V1064">
        <f>_xlfn.VAR.P(C1015:C1064)</f>
        <v>234.48874464000016</v>
      </c>
      <c r="X1064">
        <f>1.96*SQRT(U1064)/50</f>
        <v>0.62626548139063121</v>
      </c>
      <c r="Y1064">
        <f>1.96*SQRT(V1064)/50</f>
        <v>0.60027059278596173</v>
      </c>
    </row>
    <row r="1065" spans="1:25" x14ac:dyDescent="0.25">
      <c r="A1065" t="s">
        <v>51</v>
      </c>
      <c r="B1065">
        <v>93210.938800000004</v>
      </c>
      <c r="C1065" t="s">
        <v>36</v>
      </c>
    </row>
    <row r="1066" spans="1:25" x14ac:dyDescent="0.25">
      <c r="A1066" t="s">
        <v>70</v>
      </c>
      <c r="B1066">
        <v>1725.76</v>
      </c>
      <c r="C1066">
        <v>1711.14</v>
      </c>
      <c r="D1066">
        <v>1711.03</v>
      </c>
      <c r="E1066">
        <v>1675.54</v>
      </c>
      <c r="F1066">
        <v>84.726799999999997</v>
      </c>
      <c r="G1066">
        <v>0</v>
      </c>
      <c r="H1066">
        <v>42.799300000000002</v>
      </c>
      <c r="I1066">
        <v>6.2028800000000002E-2</v>
      </c>
      <c r="J1066">
        <v>0.931728</v>
      </c>
      <c r="K1066">
        <v>0</v>
      </c>
      <c r="L1066" t="s">
        <v>42</v>
      </c>
    </row>
    <row r="1067" spans="1:25" x14ac:dyDescent="0.25">
      <c r="A1067" t="s">
        <v>70</v>
      </c>
      <c r="B1067">
        <v>1775.57</v>
      </c>
      <c r="C1067">
        <v>1760.51</v>
      </c>
      <c r="D1067">
        <v>1760.36</v>
      </c>
      <c r="E1067">
        <v>1723.95</v>
      </c>
      <c r="F1067">
        <v>89.186599999999999</v>
      </c>
      <c r="G1067">
        <v>0</v>
      </c>
      <c r="H1067">
        <v>44.051400000000001</v>
      </c>
      <c r="I1067">
        <v>6.1120500000000001E-2</v>
      </c>
      <c r="J1067">
        <v>0.94259400000000004</v>
      </c>
      <c r="K1067">
        <v>0</v>
      </c>
      <c r="L1067" t="s">
        <v>42</v>
      </c>
    </row>
    <row r="1068" spans="1:25" x14ac:dyDescent="0.25">
      <c r="A1068" t="s">
        <v>70</v>
      </c>
      <c r="B1068">
        <v>1752.55</v>
      </c>
      <c r="C1068">
        <v>1737.94</v>
      </c>
      <c r="D1068">
        <v>1737.77</v>
      </c>
      <c r="E1068">
        <v>1702.07</v>
      </c>
      <c r="F1068">
        <v>89.444999999999993</v>
      </c>
      <c r="G1068">
        <v>0</v>
      </c>
      <c r="H1068">
        <v>43.9739</v>
      </c>
      <c r="I1068">
        <v>8.3258100000000002E-2</v>
      </c>
      <c r="J1068">
        <v>0.931836</v>
      </c>
      <c r="K1068">
        <v>0</v>
      </c>
      <c r="L1068" t="s">
        <v>42</v>
      </c>
    </row>
    <row r="1069" spans="1:25" x14ac:dyDescent="0.25">
      <c r="A1069" t="s">
        <v>70</v>
      </c>
      <c r="B1069">
        <v>1713.44</v>
      </c>
      <c r="C1069">
        <v>1698.16</v>
      </c>
      <c r="D1069">
        <v>1698.06</v>
      </c>
      <c r="E1069">
        <v>1663.11</v>
      </c>
      <c r="F1069">
        <v>85.436000000000007</v>
      </c>
      <c r="G1069">
        <v>0</v>
      </c>
      <c r="H1069">
        <v>42.700899999999997</v>
      </c>
      <c r="I1069">
        <v>5.4112899999999999E-2</v>
      </c>
      <c r="J1069">
        <v>0.93182500000000001</v>
      </c>
      <c r="K1069">
        <v>0</v>
      </c>
      <c r="L1069" t="s">
        <v>42</v>
      </c>
    </row>
    <row r="1070" spans="1:25" x14ac:dyDescent="0.25">
      <c r="A1070" t="s">
        <v>70</v>
      </c>
      <c r="B1070">
        <v>1700.14</v>
      </c>
      <c r="C1070">
        <v>1685.71</v>
      </c>
      <c r="D1070">
        <v>1685.61</v>
      </c>
      <c r="E1070">
        <v>1650.61</v>
      </c>
      <c r="F1070">
        <v>84.465999999999994</v>
      </c>
      <c r="G1070">
        <v>0</v>
      </c>
      <c r="H1070">
        <v>42.550899999999999</v>
      </c>
      <c r="I1070">
        <v>5.4299600000000003E-2</v>
      </c>
      <c r="J1070">
        <v>0.93170900000000001</v>
      </c>
      <c r="K1070">
        <v>0</v>
      </c>
      <c r="L1070" t="s">
        <v>42</v>
      </c>
    </row>
    <row r="1071" spans="1:25" x14ac:dyDescent="0.25">
      <c r="A1071" t="s">
        <v>70</v>
      </c>
      <c r="B1071">
        <v>1694.73</v>
      </c>
      <c r="C1071">
        <v>1679.92</v>
      </c>
      <c r="D1071">
        <v>1679.83</v>
      </c>
      <c r="E1071">
        <v>1645.15</v>
      </c>
      <c r="F1071">
        <v>83.437700000000007</v>
      </c>
      <c r="G1071">
        <v>0</v>
      </c>
      <c r="H1071">
        <v>42.192100000000003</v>
      </c>
      <c r="I1071">
        <v>8.1440100000000001E-2</v>
      </c>
      <c r="J1071">
        <v>0.93183400000000005</v>
      </c>
      <c r="K1071">
        <v>0</v>
      </c>
      <c r="L1071" t="s">
        <v>42</v>
      </c>
    </row>
    <row r="1072" spans="1:25" x14ac:dyDescent="0.25">
      <c r="A1072" t="s">
        <v>70</v>
      </c>
      <c r="B1072">
        <v>1695.39</v>
      </c>
      <c r="C1072">
        <v>1681.03</v>
      </c>
      <c r="D1072">
        <v>1680.95</v>
      </c>
      <c r="E1072">
        <v>1646.04</v>
      </c>
      <c r="F1072">
        <v>83.410899999999998</v>
      </c>
      <c r="G1072">
        <v>0</v>
      </c>
      <c r="H1072">
        <v>42.273600000000002</v>
      </c>
      <c r="I1072">
        <v>5.5140799999999997E-2</v>
      </c>
      <c r="J1072">
        <v>0.93181499999999995</v>
      </c>
      <c r="K1072">
        <v>0</v>
      </c>
      <c r="L1072" t="s">
        <v>42</v>
      </c>
    </row>
    <row r="1073" spans="1:12" x14ac:dyDescent="0.25">
      <c r="A1073" t="s">
        <v>70</v>
      </c>
      <c r="B1073">
        <v>1699.06</v>
      </c>
      <c r="C1073">
        <v>1683.73</v>
      </c>
      <c r="D1073">
        <v>1683.65</v>
      </c>
      <c r="E1073">
        <v>1648.85</v>
      </c>
      <c r="F1073">
        <v>83.521900000000002</v>
      </c>
      <c r="G1073">
        <v>0</v>
      </c>
      <c r="H1073">
        <v>42.410299999999999</v>
      </c>
      <c r="I1073">
        <v>6.89443E-2</v>
      </c>
      <c r="J1073">
        <v>0.93182900000000002</v>
      </c>
      <c r="K1073">
        <v>0</v>
      </c>
      <c r="L1073" t="s">
        <v>42</v>
      </c>
    </row>
    <row r="1074" spans="1:12" x14ac:dyDescent="0.25">
      <c r="A1074" t="s">
        <v>70</v>
      </c>
      <c r="B1074">
        <v>1702.34</v>
      </c>
      <c r="C1074">
        <v>1687.9</v>
      </c>
      <c r="D1074">
        <v>1687.81</v>
      </c>
      <c r="E1074">
        <v>1653.27</v>
      </c>
      <c r="F1074">
        <v>83.461299999999994</v>
      </c>
      <c r="G1074">
        <v>0</v>
      </c>
      <c r="H1074">
        <v>42.152200000000001</v>
      </c>
      <c r="I1074">
        <v>5.9176600000000003E-2</v>
      </c>
      <c r="J1074">
        <v>0.93181000000000003</v>
      </c>
      <c r="K1074">
        <v>0</v>
      </c>
      <c r="L1074" t="s">
        <v>42</v>
      </c>
    </row>
    <row r="1075" spans="1:12" x14ac:dyDescent="0.25">
      <c r="A1075" t="s">
        <v>70</v>
      </c>
      <c r="B1075">
        <v>1702.91</v>
      </c>
      <c r="C1075">
        <v>1688.19</v>
      </c>
      <c r="D1075">
        <v>1688.1</v>
      </c>
      <c r="E1075">
        <v>1653.55</v>
      </c>
      <c r="F1075">
        <v>85.455500000000001</v>
      </c>
      <c r="G1075">
        <v>0</v>
      </c>
      <c r="H1075">
        <v>41.940800000000003</v>
      </c>
      <c r="I1075">
        <v>5.4275499999999997E-2</v>
      </c>
      <c r="J1075">
        <v>0.93183700000000003</v>
      </c>
      <c r="K1075">
        <v>0</v>
      </c>
      <c r="L1075" t="s">
        <v>42</v>
      </c>
    </row>
    <row r="1076" spans="1:12" x14ac:dyDescent="0.25">
      <c r="A1076" t="s">
        <v>70</v>
      </c>
      <c r="B1076">
        <v>1688.55</v>
      </c>
      <c r="C1076">
        <v>1673.99</v>
      </c>
      <c r="D1076">
        <v>1673.9</v>
      </c>
      <c r="E1076">
        <v>1639.36</v>
      </c>
      <c r="F1076">
        <v>83.334500000000006</v>
      </c>
      <c r="G1076">
        <v>0</v>
      </c>
      <c r="H1076">
        <v>42.208500000000001</v>
      </c>
      <c r="I1076">
        <v>8.3257200000000003E-2</v>
      </c>
      <c r="J1076">
        <v>0.93182100000000001</v>
      </c>
      <c r="K1076">
        <v>0</v>
      </c>
      <c r="L1076" t="s">
        <v>42</v>
      </c>
    </row>
    <row r="1077" spans="1:12" x14ac:dyDescent="0.25">
      <c r="A1077" t="s">
        <v>70</v>
      </c>
      <c r="B1077">
        <v>1693.58</v>
      </c>
      <c r="C1077">
        <v>1679.28</v>
      </c>
      <c r="D1077">
        <v>1679.2</v>
      </c>
      <c r="E1077">
        <v>1644.52</v>
      </c>
      <c r="F1077">
        <v>83.124099999999999</v>
      </c>
      <c r="G1077">
        <v>0</v>
      </c>
      <c r="H1077">
        <v>41.795099999999998</v>
      </c>
      <c r="I1077">
        <v>5.7404299999999998E-2</v>
      </c>
      <c r="J1077">
        <v>0.931585</v>
      </c>
      <c r="K1077">
        <v>0</v>
      </c>
      <c r="L1077" t="s">
        <v>42</v>
      </c>
    </row>
    <row r="1078" spans="1:12" x14ac:dyDescent="0.25">
      <c r="A1078" t="s">
        <v>70</v>
      </c>
      <c r="B1078">
        <v>1697.96</v>
      </c>
      <c r="C1078">
        <v>1682.8</v>
      </c>
      <c r="D1078">
        <v>1682.72</v>
      </c>
      <c r="E1078">
        <v>1648.07</v>
      </c>
      <c r="F1078">
        <v>83.283299999999997</v>
      </c>
      <c r="G1078">
        <v>0</v>
      </c>
      <c r="H1078">
        <v>42.0458</v>
      </c>
      <c r="I1078">
        <v>5.40273E-2</v>
      </c>
      <c r="J1078">
        <v>0.931809</v>
      </c>
      <c r="K1078">
        <v>0</v>
      </c>
      <c r="L1078" t="s">
        <v>42</v>
      </c>
    </row>
    <row r="1079" spans="1:12" x14ac:dyDescent="0.25">
      <c r="A1079" t="s">
        <v>70</v>
      </c>
      <c r="B1079">
        <v>1685.71</v>
      </c>
      <c r="C1079">
        <v>1670.62</v>
      </c>
      <c r="D1079">
        <v>1670.54</v>
      </c>
      <c r="E1079">
        <v>1635.92</v>
      </c>
      <c r="F1079">
        <v>83.338700000000003</v>
      </c>
      <c r="G1079">
        <v>0</v>
      </c>
      <c r="H1079">
        <v>41.774999999999999</v>
      </c>
      <c r="I1079">
        <v>7.01127E-2</v>
      </c>
      <c r="J1079">
        <v>0.93173700000000004</v>
      </c>
      <c r="K1079">
        <v>0</v>
      </c>
      <c r="L1079" t="s">
        <v>42</v>
      </c>
    </row>
    <row r="1080" spans="1:12" x14ac:dyDescent="0.25">
      <c r="A1080" t="s">
        <v>70</v>
      </c>
      <c r="B1080">
        <v>1694.84</v>
      </c>
      <c r="C1080">
        <v>1680.18</v>
      </c>
      <c r="D1080">
        <v>1680.1</v>
      </c>
      <c r="E1080">
        <v>1645.58</v>
      </c>
      <c r="F1080">
        <v>83.204800000000006</v>
      </c>
      <c r="G1080">
        <v>0</v>
      </c>
      <c r="H1080">
        <v>41.966799999999999</v>
      </c>
      <c r="I1080">
        <v>6.0993499999999999E-2</v>
      </c>
      <c r="J1080">
        <v>0.93182699999999996</v>
      </c>
      <c r="K1080">
        <v>0</v>
      </c>
      <c r="L1080" t="s">
        <v>42</v>
      </c>
    </row>
    <row r="1081" spans="1:12" x14ac:dyDescent="0.25">
      <c r="A1081" t="s">
        <v>70</v>
      </c>
      <c r="B1081">
        <v>1693.83</v>
      </c>
      <c r="C1081">
        <v>1679.38</v>
      </c>
      <c r="D1081">
        <v>1679.29</v>
      </c>
      <c r="E1081">
        <v>1644.57</v>
      </c>
      <c r="F1081">
        <v>83.400800000000004</v>
      </c>
      <c r="G1081">
        <v>0</v>
      </c>
      <c r="H1081">
        <v>42.118000000000002</v>
      </c>
      <c r="I1081">
        <v>6.2492800000000001E-2</v>
      </c>
      <c r="J1081">
        <v>0.931724</v>
      </c>
      <c r="K1081">
        <v>0</v>
      </c>
      <c r="L1081" t="s">
        <v>42</v>
      </c>
    </row>
    <row r="1082" spans="1:12" x14ac:dyDescent="0.25">
      <c r="A1082" t="s">
        <v>70</v>
      </c>
      <c r="B1082">
        <v>1695.88</v>
      </c>
      <c r="C1082">
        <v>1680.55</v>
      </c>
      <c r="D1082">
        <v>1680.47</v>
      </c>
      <c r="E1082">
        <v>1645.92</v>
      </c>
      <c r="F1082">
        <v>83.088099999999997</v>
      </c>
      <c r="G1082">
        <v>0</v>
      </c>
      <c r="H1082">
        <v>41.900500000000001</v>
      </c>
      <c r="I1082">
        <v>8.3265099999999995E-2</v>
      </c>
      <c r="J1082">
        <v>0.94259599999999999</v>
      </c>
      <c r="K1082">
        <v>0</v>
      </c>
      <c r="L1082" t="s">
        <v>42</v>
      </c>
    </row>
    <row r="1083" spans="1:12" x14ac:dyDescent="0.25">
      <c r="A1083" t="s">
        <v>70</v>
      </c>
      <c r="B1083">
        <v>1690.33</v>
      </c>
      <c r="C1083">
        <v>1675.69</v>
      </c>
      <c r="D1083">
        <v>1675.49</v>
      </c>
      <c r="E1083">
        <v>1640.55</v>
      </c>
      <c r="F1083">
        <v>83.503200000000007</v>
      </c>
      <c r="G1083">
        <v>0</v>
      </c>
      <c r="H1083">
        <v>42.045900000000003</v>
      </c>
      <c r="I1083">
        <v>5.3991400000000002E-2</v>
      </c>
      <c r="J1083">
        <v>0.93179500000000004</v>
      </c>
      <c r="K1083">
        <v>0</v>
      </c>
      <c r="L1083" t="s">
        <v>42</v>
      </c>
    </row>
    <row r="1084" spans="1:12" x14ac:dyDescent="0.25">
      <c r="A1084" t="s">
        <v>70</v>
      </c>
      <c r="B1084">
        <v>1691.29</v>
      </c>
      <c r="C1084">
        <v>1676.13</v>
      </c>
      <c r="D1084">
        <v>1676.05</v>
      </c>
      <c r="E1084">
        <v>1641.49</v>
      </c>
      <c r="F1084">
        <v>83.132599999999996</v>
      </c>
      <c r="G1084">
        <v>0</v>
      </c>
      <c r="H1084">
        <v>42.5212</v>
      </c>
      <c r="I1084">
        <v>5.7486000000000002E-2</v>
      </c>
      <c r="J1084">
        <v>0.93182299999999996</v>
      </c>
      <c r="K1084">
        <v>0</v>
      </c>
      <c r="L1084" t="s">
        <v>42</v>
      </c>
    </row>
    <row r="1085" spans="1:12" x14ac:dyDescent="0.25">
      <c r="A1085" t="s">
        <v>70</v>
      </c>
      <c r="B1085">
        <v>1693.47</v>
      </c>
      <c r="C1085">
        <v>1678.89</v>
      </c>
      <c r="D1085">
        <v>1678.81</v>
      </c>
      <c r="E1085">
        <v>1643.54</v>
      </c>
      <c r="F1085">
        <v>83.171400000000006</v>
      </c>
      <c r="G1085">
        <v>0</v>
      </c>
      <c r="H1085">
        <v>41.859000000000002</v>
      </c>
      <c r="I1085">
        <v>5.50661E-2</v>
      </c>
      <c r="J1085">
        <v>0.931836</v>
      </c>
      <c r="K1085">
        <v>0</v>
      </c>
      <c r="L1085" t="s">
        <v>42</v>
      </c>
    </row>
    <row r="1086" spans="1:12" x14ac:dyDescent="0.25">
      <c r="A1086" t="s">
        <v>70</v>
      </c>
      <c r="B1086">
        <v>1690.04</v>
      </c>
      <c r="C1086">
        <v>1674.92</v>
      </c>
      <c r="D1086">
        <v>1674.84</v>
      </c>
      <c r="E1086">
        <v>1640.39</v>
      </c>
      <c r="F1086">
        <v>83.2089</v>
      </c>
      <c r="G1086">
        <v>0</v>
      </c>
      <c r="H1086">
        <v>41.845799999999997</v>
      </c>
      <c r="I1086">
        <v>8.3255800000000005E-2</v>
      </c>
      <c r="J1086">
        <v>0.93180799999999997</v>
      </c>
      <c r="K1086">
        <v>0</v>
      </c>
      <c r="L1086" t="s">
        <v>42</v>
      </c>
    </row>
    <row r="1087" spans="1:12" x14ac:dyDescent="0.25">
      <c r="A1087" t="s">
        <v>70</v>
      </c>
      <c r="B1087">
        <v>1664.85</v>
      </c>
      <c r="C1087">
        <v>1649.08</v>
      </c>
      <c r="D1087">
        <v>1649.01</v>
      </c>
      <c r="E1087">
        <v>1614.51</v>
      </c>
      <c r="F1087">
        <v>82.866500000000002</v>
      </c>
      <c r="G1087">
        <v>0</v>
      </c>
      <c r="H1087">
        <v>41.936799999999998</v>
      </c>
      <c r="I1087">
        <v>6.9736800000000002E-2</v>
      </c>
      <c r="J1087">
        <v>0.931836</v>
      </c>
      <c r="K1087">
        <v>0</v>
      </c>
      <c r="L1087" t="s">
        <v>42</v>
      </c>
    </row>
    <row r="1088" spans="1:12" x14ac:dyDescent="0.25">
      <c r="A1088" t="s">
        <v>70</v>
      </c>
      <c r="B1088">
        <v>1680.81</v>
      </c>
      <c r="C1088">
        <v>1666</v>
      </c>
      <c r="D1088">
        <v>1665.93</v>
      </c>
      <c r="E1088">
        <v>1631.47</v>
      </c>
      <c r="F1088">
        <v>83.051199999999994</v>
      </c>
      <c r="G1088">
        <v>0</v>
      </c>
      <c r="H1088">
        <v>41.812899999999999</v>
      </c>
      <c r="I1088">
        <v>5.8625700000000003E-2</v>
      </c>
      <c r="J1088">
        <v>0.931836</v>
      </c>
      <c r="K1088">
        <v>0</v>
      </c>
      <c r="L1088" t="s">
        <v>42</v>
      </c>
    </row>
    <row r="1089" spans="1:12" x14ac:dyDescent="0.25">
      <c r="A1089" t="s">
        <v>70</v>
      </c>
      <c r="B1089">
        <v>1674.9</v>
      </c>
      <c r="C1089">
        <v>1659.91</v>
      </c>
      <c r="D1089">
        <v>1659.84</v>
      </c>
      <c r="E1089">
        <v>1625.37</v>
      </c>
      <c r="F1089">
        <v>82.786699999999996</v>
      </c>
      <c r="G1089">
        <v>0</v>
      </c>
      <c r="H1089">
        <v>41.941600000000001</v>
      </c>
      <c r="I1089">
        <v>5.4510000000000003E-2</v>
      </c>
      <c r="J1089">
        <v>0.93179199999999995</v>
      </c>
      <c r="K1089">
        <v>0</v>
      </c>
      <c r="L1089" t="s">
        <v>42</v>
      </c>
    </row>
    <row r="1090" spans="1:12" x14ac:dyDescent="0.25">
      <c r="A1090" t="s">
        <v>70</v>
      </c>
      <c r="B1090">
        <v>1686.02</v>
      </c>
      <c r="C1090">
        <v>1670.99</v>
      </c>
      <c r="D1090">
        <v>1670.93</v>
      </c>
      <c r="E1090">
        <v>1636.51</v>
      </c>
      <c r="F1090">
        <v>82.525300000000001</v>
      </c>
      <c r="G1090">
        <v>0</v>
      </c>
      <c r="H1090">
        <v>41.737000000000002</v>
      </c>
      <c r="I1090">
        <v>5.6855700000000002E-2</v>
      </c>
      <c r="J1090">
        <v>0.95218899999999995</v>
      </c>
      <c r="K1090">
        <v>0</v>
      </c>
      <c r="L1090" t="s">
        <v>42</v>
      </c>
    </row>
    <row r="1091" spans="1:12" x14ac:dyDescent="0.25">
      <c r="A1091" t="s">
        <v>70</v>
      </c>
      <c r="B1091">
        <v>1714.34</v>
      </c>
      <c r="C1091">
        <v>1698.9</v>
      </c>
      <c r="D1091">
        <v>1698.79</v>
      </c>
      <c r="E1091">
        <v>1663.88</v>
      </c>
      <c r="F1091">
        <v>85.466200000000001</v>
      </c>
      <c r="G1091">
        <v>0</v>
      </c>
      <c r="H1091">
        <v>42.488199999999999</v>
      </c>
      <c r="I1091">
        <v>5.4608299999999999E-2</v>
      </c>
      <c r="J1091">
        <v>0.93164499999999995</v>
      </c>
      <c r="K1091">
        <v>0</v>
      </c>
      <c r="L1091" t="s">
        <v>42</v>
      </c>
    </row>
    <row r="1092" spans="1:12" x14ac:dyDescent="0.25">
      <c r="A1092" t="s">
        <v>70</v>
      </c>
      <c r="B1092">
        <v>1670.8</v>
      </c>
      <c r="C1092">
        <v>1655.63</v>
      </c>
      <c r="D1092">
        <v>1655.56</v>
      </c>
      <c r="E1092">
        <v>1621.15</v>
      </c>
      <c r="F1092">
        <v>83.202799999999996</v>
      </c>
      <c r="G1092">
        <v>0</v>
      </c>
      <c r="H1092">
        <v>41.929900000000004</v>
      </c>
      <c r="I1092">
        <v>5.62053E-2</v>
      </c>
      <c r="J1092">
        <v>0.95725899999999997</v>
      </c>
      <c r="K1092">
        <v>0</v>
      </c>
      <c r="L1092" t="s">
        <v>42</v>
      </c>
    </row>
    <row r="1093" spans="1:12" x14ac:dyDescent="0.25">
      <c r="A1093" t="s">
        <v>70</v>
      </c>
      <c r="B1093">
        <v>1674.04</v>
      </c>
      <c r="C1093">
        <v>1658.94</v>
      </c>
      <c r="D1093">
        <v>1658.87</v>
      </c>
      <c r="E1093">
        <v>1624.41</v>
      </c>
      <c r="F1093">
        <v>82.789000000000001</v>
      </c>
      <c r="G1093">
        <v>0</v>
      </c>
      <c r="H1093">
        <v>41.807299999999998</v>
      </c>
      <c r="I1093">
        <v>5.4269299999999999E-2</v>
      </c>
      <c r="J1093">
        <v>0.93183499999999997</v>
      </c>
      <c r="K1093">
        <v>0</v>
      </c>
      <c r="L1093" t="s">
        <v>42</v>
      </c>
    </row>
    <row r="1094" spans="1:12" x14ac:dyDescent="0.25">
      <c r="A1094" t="s">
        <v>70</v>
      </c>
      <c r="B1094">
        <v>1666.79</v>
      </c>
      <c r="C1094">
        <v>1651.6</v>
      </c>
      <c r="D1094">
        <v>1651.53</v>
      </c>
      <c r="E1094">
        <v>1617.18</v>
      </c>
      <c r="F1094">
        <v>82.450299999999999</v>
      </c>
      <c r="G1094">
        <v>0</v>
      </c>
      <c r="H1094">
        <v>41.812899999999999</v>
      </c>
      <c r="I1094">
        <v>6.3992999999999994E-2</v>
      </c>
      <c r="J1094">
        <v>0.93127000000000004</v>
      </c>
      <c r="K1094">
        <v>0</v>
      </c>
      <c r="L1094" t="s">
        <v>42</v>
      </c>
    </row>
    <row r="1095" spans="1:12" x14ac:dyDescent="0.25">
      <c r="A1095" t="s">
        <v>70</v>
      </c>
      <c r="B1095">
        <v>1681.38</v>
      </c>
      <c r="C1095">
        <v>1666.21</v>
      </c>
      <c r="D1095">
        <v>1666.13</v>
      </c>
      <c r="E1095">
        <v>1631.3</v>
      </c>
      <c r="F1095">
        <v>83.695099999999996</v>
      </c>
      <c r="G1095">
        <v>0</v>
      </c>
      <c r="H1095">
        <v>42.314599999999999</v>
      </c>
      <c r="I1095">
        <v>5.4021800000000002E-2</v>
      </c>
      <c r="J1095">
        <v>0.93183000000000005</v>
      </c>
      <c r="K1095">
        <v>0</v>
      </c>
      <c r="L1095" t="s">
        <v>42</v>
      </c>
    </row>
    <row r="1096" spans="1:12" x14ac:dyDescent="0.25">
      <c r="A1096" t="s">
        <v>70</v>
      </c>
      <c r="B1096">
        <v>1719.72</v>
      </c>
      <c r="C1096">
        <v>1704.32</v>
      </c>
      <c r="D1096">
        <v>1704.21</v>
      </c>
      <c r="E1096">
        <v>1669.07</v>
      </c>
      <c r="F1096">
        <v>86.056399999999996</v>
      </c>
      <c r="G1096">
        <v>0</v>
      </c>
      <c r="H1096">
        <v>42.597200000000001</v>
      </c>
      <c r="I1096">
        <v>5.5966000000000002E-2</v>
      </c>
      <c r="J1096">
        <v>0.93182500000000001</v>
      </c>
      <c r="K1096">
        <v>0</v>
      </c>
      <c r="L1096" t="s">
        <v>42</v>
      </c>
    </row>
    <row r="1097" spans="1:12" x14ac:dyDescent="0.25">
      <c r="A1097" t="s">
        <v>70</v>
      </c>
      <c r="B1097">
        <v>1679.55</v>
      </c>
      <c r="C1097">
        <v>1664.67</v>
      </c>
      <c r="D1097">
        <v>1664.6</v>
      </c>
      <c r="E1097">
        <v>1630.12</v>
      </c>
      <c r="F1097">
        <v>82.704599999999999</v>
      </c>
      <c r="G1097">
        <v>0</v>
      </c>
      <c r="H1097">
        <v>41.699199999999998</v>
      </c>
      <c r="I1097">
        <v>5.8416299999999997E-2</v>
      </c>
      <c r="J1097">
        <v>0.93146399999999996</v>
      </c>
      <c r="K1097">
        <v>0</v>
      </c>
      <c r="L1097" t="s">
        <v>42</v>
      </c>
    </row>
    <row r="1098" spans="1:12" x14ac:dyDescent="0.25">
      <c r="A1098" t="s">
        <v>70</v>
      </c>
      <c r="B1098">
        <v>1671.86</v>
      </c>
      <c r="C1098">
        <v>1656.56</v>
      </c>
      <c r="D1098">
        <v>1656.49</v>
      </c>
      <c r="E1098">
        <v>1621.99</v>
      </c>
      <c r="F1098">
        <v>82.8309</v>
      </c>
      <c r="G1098">
        <v>0</v>
      </c>
      <c r="H1098">
        <v>42.041800000000002</v>
      </c>
      <c r="I1098">
        <v>6.0738100000000003E-2</v>
      </c>
      <c r="J1098">
        <v>0.95736900000000003</v>
      </c>
      <c r="K1098">
        <v>0</v>
      </c>
      <c r="L1098" t="s">
        <v>42</v>
      </c>
    </row>
    <row r="1099" spans="1:12" x14ac:dyDescent="0.25">
      <c r="A1099" t="s">
        <v>70</v>
      </c>
      <c r="B1099">
        <v>1693.56</v>
      </c>
      <c r="C1099">
        <v>1678.44</v>
      </c>
      <c r="D1099">
        <v>1678.35</v>
      </c>
      <c r="E1099">
        <v>1643.69</v>
      </c>
      <c r="F1099">
        <v>84.018900000000002</v>
      </c>
      <c r="G1099">
        <v>0</v>
      </c>
      <c r="H1099">
        <v>41.703200000000002</v>
      </c>
      <c r="I1099">
        <v>5.5624899999999998E-2</v>
      </c>
      <c r="J1099">
        <v>0.93179500000000004</v>
      </c>
      <c r="K1099">
        <v>0</v>
      </c>
      <c r="L1099" t="s">
        <v>42</v>
      </c>
    </row>
    <row r="1100" spans="1:12" x14ac:dyDescent="0.25">
      <c r="A1100" t="s">
        <v>70</v>
      </c>
      <c r="B1100">
        <v>1667.27</v>
      </c>
      <c r="C1100">
        <v>1652.35</v>
      </c>
      <c r="D1100">
        <v>1652.28</v>
      </c>
      <c r="E1100">
        <v>1617.82</v>
      </c>
      <c r="F1100">
        <v>82.749499999999998</v>
      </c>
      <c r="G1100">
        <v>0</v>
      </c>
      <c r="H1100">
        <v>41.868600000000001</v>
      </c>
      <c r="I1100">
        <v>5.3912799999999997E-2</v>
      </c>
      <c r="J1100">
        <v>0.93748900000000002</v>
      </c>
      <c r="K1100">
        <v>0</v>
      </c>
      <c r="L1100" t="s">
        <v>42</v>
      </c>
    </row>
    <row r="1101" spans="1:12" x14ac:dyDescent="0.25">
      <c r="A1101" t="s">
        <v>70</v>
      </c>
      <c r="B1101">
        <v>1679.4</v>
      </c>
      <c r="C1101">
        <v>1664.1</v>
      </c>
      <c r="D1101">
        <v>1664.03</v>
      </c>
      <c r="E1101">
        <v>1629.56</v>
      </c>
      <c r="F1101">
        <v>82.598200000000006</v>
      </c>
      <c r="G1101">
        <v>0</v>
      </c>
      <c r="H1101">
        <v>41.72</v>
      </c>
      <c r="I1101">
        <v>5.41494E-2</v>
      </c>
      <c r="J1101">
        <v>0.93174000000000001</v>
      </c>
      <c r="K1101">
        <v>0</v>
      </c>
      <c r="L1101" t="s">
        <v>42</v>
      </c>
    </row>
    <row r="1102" spans="1:12" x14ac:dyDescent="0.25">
      <c r="A1102" t="s">
        <v>70</v>
      </c>
      <c r="B1102">
        <v>1679.16</v>
      </c>
      <c r="C1102">
        <v>1664.71</v>
      </c>
      <c r="D1102">
        <v>1664.63</v>
      </c>
      <c r="E1102">
        <v>1630.09</v>
      </c>
      <c r="F1102">
        <v>83.583100000000002</v>
      </c>
      <c r="G1102">
        <v>0</v>
      </c>
      <c r="H1102">
        <v>42.031199999999998</v>
      </c>
      <c r="I1102">
        <v>5.7225600000000001E-2</v>
      </c>
      <c r="J1102">
        <v>0.93183700000000003</v>
      </c>
      <c r="K1102">
        <v>0</v>
      </c>
      <c r="L1102" t="s">
        <v>42</v>
      </c>
    </row>
    <row r="1103" spans="1:12" x14ac:dyDescent="0.25">
      <c r="A1103" t="s">
        <v>70</v>
      </c>
      <c r="B1103">
        <v>1667.1</v>
      </c>
      <c r="C1103">
        <v>1652.03</v>
      </c>
      <c r="D1103">
        <v>1651.96</v>
      </c>
      <c r="E1103">
        <v>1617.58</v>
      </c>
      <c r="F1103">
        <v>82.843599999999995</v>
      </c>
      <c r="G1103">
        <v>0</v>
      </c>
      <c r="H1103">
        <v>41.663499999999999</v>
      </c>
      <c r="I1103">
        <v>5.3922400000000002E-2</v>
      </c>
      <c r="J1103">
        <v>0.93047199999999997</v>
      </c>
      <c r="K1103">
        <v>0</v>
      </c>
      <c r="L1103" t="s">
        <v>42</v>
      </c>
    </row>
    <row r="1104" spans="1:12" x14ac:dyDescent="0.25">
      <c r="A1104" t="s">
        <v>70</v>
      </c>
      <c r="B1104">
        <v>1678.44</v>
      </c>
      <c r="C1104">
        <v>1663.29</v>
      </c>
      <c r="D1104">
        <v>1663.22</v>
      </c>
      <c r="E1104">
        <v>1628.81</v>
      </c>
      <c r="F1104">
        <v>82.414900000000003</v>
      </c>
      <c r="G1104">
        <v>0</v>
      </c>
      <c r="H1104">
        <v>41.787599999999998</v>
      </c>
      <c r="I1104">
        <v>5.3921900000000002E-2</v>
      </c>
      <c r="J1104">
        <v>0.93183400000000005</v>
      </c>
      <c r="K1104">
        <v>0</v>
      </c>
      <c r="L1104" t="s">
        <v>42</v>
      </c>
    </row>
    <row r="1105" spans="1:25" x14ac:dyDescent="0.25">
      <c r="A1105" t="s">
        <v>70</v>
      </c>
      <c r="B1105">
        <v>1667.25</v>
      </c>
      <c r="C1105">
        <v>1652.77</v>
      </c>
      <c r="D1105">
        <v>1652.71</v>
      </c>
      <c r="E1105">
        <v>1618.42</v>
      </c>
      <c r="F1105">
        <v>82.260499999999993</v>
      </c>
      <c r="G1105">
        <v>0</v>
      </c>
      <c r="H1105">
        <v>41.5304</v>
      </c>
      <c r="I1105">
        <v>5.6091099999999998E-2</v>
      </c>
      <c r="J1105">
        <v>0.93144099999999996</v>
      </c>
      <c r="K1105">
        <v>0</v>
      </c>
      <c r="L1105" t="s">
        <v>42</v>
      </c>
    </row>
    <row r="1106" spans="1:25" x14ac:dyDescent="0.25">
      <c r="A1106" t="s">
        <v>70</v>
      </c>
      <c r="B1106">
        <v>1660.1</v>
      </c>
      <c r="C1106">
        <v>1645.52</v>
      </c>
      <c r="D1106">
        <v>1645.45</v>
      </c>
      <c r="E1106">
        <v>1611.07</v>
      </c>
      <c r="F1106">
        <v>82.190600000000003</v>
      </c>
      <c r="G1106">
        <v>0</v>
      </c>
      <c r="H1106">
        <v>41.890300000000003</v>
      </c>
      <c r="I1106">
        <v>6.5532699999999999E-2</v>
      </c>
      <c r="J1106">
        <v>0.93121900000000002</v>
      </c>
      <c r="K1106">
        <v>0</v>
      </c>
      <c r="L1106" t="s">
        <v>42</v>
      </c>
    </row>
    <row r="1107" spans="1:25" x14ac:dyDescent="0.25">
      <c r="A1107" t="s">
        <v>70</v>
      </c>
      <c r="B1107">
        <v>1662.41</v>
      </c>
      <c r="C1107">
        <v>1647.88</v>
      </c>
      <c r="D1107">
        <v>1647.82</v>
      </c>
      <c r="E1107">
        <v>1613.46</v>
      </c>
      <c r="F1107">
        <v>82.411199999999994</v>
      </c>
      <c r="G1107">
        <v>0</v>
      </c>
      <c r="H1107">
        <v>41.671900000000001</v>
      </c>
      <c r="I1107">
        <v>5.4012400000000002E-2</v>
      </c>
      <c r="J1107">
        <v>0.95902299999999996</v>
      </c>
      <c r="K1107">
        <v>0</v>
      </c>
      <c r="L1107" t="s">
        <v>42</v>
      </c>
    </row>
    <row r="1108" spans="1:25" x14ac:dyDescent="0.25">
      <c r="A1108" t="s">
        <v>70</v>
      </c>
      <c r="B1108">
        <v>1654.79</v>
      </c>
      <c r="C1108">
        <v>1640.41</v>
      </c>
      <c r="D1108">
        <v>1640.35</v>
      </c>
      <c r="E1108">
        <v>1606.03</v>
      </c>
      <c r="F1108">
        <v>82.538899999999998</v>
      </c>
      <c r="G1108">
        <v>0</v>
      </c>
      <c r="H1108">
        <v>41.8962</v>
      </c>
      <c r="I1108">
        <v>6.7276500000000003E-2</v>
      </c>
      <c r="J1108">
        <v>0.93182299999999996</v>
      </c>
      <c r="K1108">
        <v>0</v>
      </c>
      <c r="L1108" t="s">
        <v>42</v>
      </c>
    </row>
    <row r="1109" spans="1:25" x14ac:dyDescent="0.25">
      <c r="A1109" t="s">
        <v>70</v>
      </c>
      <c r="B1109">
        <v>1671.1</v>
      </c>
      <c r="C1109">
        <v>1656.59</v>
      </c>
      <c r="D1109">
        <v>1656.52</v>
      </c>
      <c r="E1109">
        <v>1622</v>
      </c>
      <c r="F1109">
        <v>82.680800000000005</v>
      </c>
      <c r="G1109">
        <v>0</v>
      </c>
      <c r="H1109">
        <v>41.748399999999997</v>
      </c>
      <c r="I1109">
        <v>5.4006899999999997E-2</v>
      </c>
      <c r="J1109">
        <v>0.93135299999999999</v>
      </c>
      <c r="K1109">
        <v>0</v>
      </c>
      <c r="L1109" t="s">
        <v>42</v>
      </c>
    </row>
    <row r="1110" spans="1:25" x14ac:dyDescent="0.25">
      <c r="A1110" t="s">
        <v>70</v>
      </c>
      <c r="B1110">
        <v>1672.4</v>
      </c>
      <c r="C1110">
        <v>1657.85</v>
      </c>
      <c r="D1110">
        <v>1657.79</v>
      </c>
      <c r="E1110">
        <v>1623.41</v>
      </c>
      <c r="F1110">
        <v>82.314300000000003</v>
      </c>
      <c r="G1110">
        <v>0</v>
      </c>
      <c r="H1110">
        <v>41.72</v>
      </c>
      <c r="I1110">
        <v>5.7353300000000003E-2</v>
      </c>
      <c r="J1110">
        <v>0.93182600000000004</v>
      </c>
      <c r="K1110">
        <v>0</v>
      </c>
      <c r="L1110" t="s">
        <v>42</v>
      </c>
    </row>
    <row r="1111" spans="1:25" x14ac:dyDescent="0.25">
      <c r="A1111" t="s">
        <v>70</v>
      </c>
      <c r="B1111">
        <v>1660.66</v>
      </c>
      <c r="C1111">
        <v>1646.2</v>
      </c>
      <c r="D1111">
        <v>1646.14</v>
      </c>
      <c r="E1111">
        <v>1611.85</v>
      </c>
      <c r="F1111">
        <v>82.370999999999995</v>
      </c>
      <c r="G1111">
        <v>0</v>
      </c>
      <c r="H1111">
        <v>41.715200000000003</v>
      </c>
      <c r="I1111">
        <v>5.6578900000000001E-2</v>
      </c>
      <c r="J1111">
        <v>0.93145199999999995</v>
      </c>
      <c r="K1111">
        <v>0</v>
      </c>
      <c r="L1111" t="s">
        <v>42</v>
      </c>
    </row>
    <row r="1112" spans="1:25" x14ac:dyDescent="0.25">
      <c r="A1112" t="s">
        <v>70</v>
      </c>
      <c r="B1112">
        <v>1661.66</v>
      </c>
      <c r="C1112">
        <v>1647.11</v>
      </c>
      <c r="D1112">
        <v>1647.05</v>
      </c>
      <c r="E1112">
        <v>1612.73</v>
      </c>
      <c r="F1112">
        <v>82.514799999999994</v>
      </c>
      <c r="G1112">
        <v>0</v>
      </c>
      <c r="H1112">
        <v>41.756999999999998</v>
      </c>
      <c r="I1112">
        <v>8.32561E-2</v>
      </c>
      <c r="J1112">
        <v>0.94630400000000003</v>
      </c>
      <c r="K1112">
        <v>0</v>
      </c>
      <c r="L1112" t="s">
        <v>42</v>
      </c>
    </row>
    <row r="1113" spans="1:25" x14ac:dyDescent="0.25">
      <c r="A1113" t="s">
        <v>70</v>
      </c>
      <c r="B1113">
        <v>1673.79</v>
      </c>
      <c r="C1113">
        <v>1659.24</v>
      </c>
      <c r="D1113">
        <v>1659.17</v>
      </c>
      <c r="E1113">
        <v>1624.68</v>
      </c>
      <c r="F1113">
        <v>82.444800000000001</v>
      </c>
      <c r="G1113">
        <v>0</v>
      </c>
      <c r="H1113">
        <v>41.694299999999998</v>
      </c>
      <c r="I1113">
        <v>5.3910899999999998E-2</v>
      </c>
      <c r="J1113">
        <v>0.93174100000000004</v>
      </c>
      <c r="K1113">
        <v>0</v>
      </c>
      <c r="L1113" t="s">
        <v>42</v>
      </c>
    </row>
    <row r="1114" spans="1:25" x14ac:dyDescent="0.25">
      <c r="A1114" t="s">
        <v>70</v>
      </c>
      <c r="B1114">
        <v>1653.95</v>
      </c>
      <c r="C1114">
        <v>1639.45</v>
      </c>
      <c r="D1114">
        <v>1639.39</v>
      </c>
      <c r="E1114">
        <v>1605.04</v>
      </c>
      <c r="F1114">
        <v>82.0411</v>
      </c>
      <c r="G1114">
        <v>0</v>
      </c>
      <c r="H1114">
        <v>41.944899999999997</v>
      </c>
      <c r="I1114">
        <v>5.5818800000000002E-2</v>
      </c>
      <c r="J1114">
        <v>0.931759</v>
      </c>
      <c r="K1114">
        <v>0</v>
      </c>
      <c r="L1114" t="s">
        <v>42</v>
      </c>
    </row>
    <row r="1115" spans="1:25" x14ac:dyDescent="0.25">
      <c r="A1115" t="s">
        <v>70</v>
      </c>
      <c r="B1115">
        <v>1661.98</v>
      </c>
      <c r="C1115">
        <v>1647.4</v>
      </c>
      <c r="D1115">
        <v>1647.34</v>
      </c>
      <c r="E1115">
        <v>1612.94</v>
      </c>
      <c r="F1115">
        <v>82.425899999999999</v>
      </c>
      <c r="G1115">
        <v>0</v>
      </c>
      <c r="H1115">
        <v>41.644300000000001</v>
      </c>
      <c r="I1115">
        <v>6.7229700000000003E-2</v>
      </c>
      <c r="J1115">
        <v>0.931836</v>
      </c>
      <c r="K1115">
        <v>0</v>
      </c>
      <c r="L1115" t="s">
        <v>42</v>
      </c>
    </row>
    <row r="1116" spans="1:25" x14ac:dyDescent="0.25">
      <c r="A1116" t="s">
        <v>70</v>
      </c>
      <c r="B1116">
        <v>1660.3</v>
      </c>
      <c r="C1116">
        <v>1645.71</v>
      </c>
      <c r="D1116">
        <v>1645.65</v>
      </c>
      <c r="E1116">
        <v>1611.23</v>
      </c>
      <c r="F1116">
        <v>82.370099999999994</v>
      </c>
      <c r="G1116">
        <v>0</v>
      </c>
      <c r="H1116">
        <v>42.064999999999998</v>
      </c>
      <c r="I1116">
        <v>5.76587E-2</v>
      </c>
      <c r="J1116">
        <v>0.93146099999999998</v>
      </c>
      <c r="K1116">
        <v>0</v>
      </c>
      <c r="L1116" t="s">
        <v>42</v>
      </c>
    </row>
    <row r="1117" spans="1:25" x14ac:dyDescent="0.25">
      <c r="A1117" t="s">
        <v>70</v>
      </c>
      <c r="B1117">
        <v>1658.64</v>
      </c>
      <c r="C1117">
        <v>1644.09</v>
      </c>
      <c r="D1117">
        <v>1644.03</v>
      </c>
      <c r="E1117">
        <v>1609.71</v>
      </c>
      <c r="F1117">
        <v>82.275899999999993</v>
      </c>
      <c r="G1117">
        <v>0</v>
      </c>
      <c r="H1117">
        <v>41.637700000000002</v>
      </c>
      <c r="I1117">
        <v>5.4230599999999997E-2</v>
      </c>
      <c r="J1117">
        <v>0.93182699999999996</v>
      </c>
      <c r="K1117">
        <v>0</v>
      </c>
      <c r="L1117" t="s">
        <v>42</v>
      </c>
    </row>
    <row r="1118" spans="1:25" x14ac:dyDescent="0.25">
      <c r="A1118" t="s">
        <v>70</v>
      </c>
      <c r="B1118">
        <v>1661.6</v>
      </c>
      <c r="C1118">
        <v>1646.98</v>
      </c>
      <c r="D1118">
        <v>1646.92</v>
      </c>
      <c r="E1118">
        <v>1612.49</v>
      </c>
      <c r="F1118">
        <v>82.488399999999999</v>
      </c>
      <c r="G1118">
        <v>0</v>
      </c>
      <c r="H1118">
        <v>41.815300000000001</v>
      </c>
      <c r="I1118">
        <v>5.61199E-2</v>
      </c>
      <c r="J1118">
        <v>0.931778</v>
      </c>
      <c r="K1118">
        <v>0</v>
      </c>
      <c r="L1118" t="s">
        <v>42</v>
      </c>
    </row>
    <row r="1119" spans="1:25" x14ac:dyDescent="0.25">
      <c r="A1119" t="s">
        <v>70</v>
      </c>
      <c r="B1119">
        <v>1659.99</v>
      </c>
      <c r="C1119">
        <v>1645.44</v>
      </c>
      <c r="D1119">
        <v>1645.38</v>
      </c>
      <c r="E1119">
        <v>1611.06</v>
      </c>
      <c r="F1119">
        <v>82.393299999999996</v>
      </c>
      <c r="G1119">
        <v>0</v>
      </c>
      <c r="H1119">
        <v>41.667499999999997</v>
      </c>
      <c r="I1119">
        <v>6.6220699999999993E-2</v>
      </c>
      <c r="J1119">
        <v>0.93183199999999999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70</v>
      </c>
      <c r="B1120">
        <v>1674.86</v>
      </c>
      <c r="C1120">
        <v>1660.29</v>
      </c>
      <c r="D1120">
        <v>1660.23</v>
      </c>
      <c r="E1120">
        <v>1625.72</v>
      </c>
      <c r="F1120">
        <v>82.241399999999999</v>
      </c>
      <c r="G1120">
        <v>0</v>
      </c>
      <c r="H1120">
        <v>41.7836</v>
      </c>
      <c r="I1120">
        <v>5.6608600000000002E-2</v>
      </c>
      <c r="J1120">
        <v>0.93130400000000002</v>
      </c>
      <c r="K1120">
        <v>0</v>
      </c>
      <c r="L1120" t="s">
        <v>42</v>
      </c>
      <c r="R1120">
        <f>AVERAGE(B1071:B1120)</f>
        <v>1679.5076000000004</v>
      </c>
      <c r="S1120">
        <f>AVERAGE(C1071:C1120)</f>
        <v>1664.6771999999994</v>
      </c>
      <c r="U1120">
        <f>_xlfn.VAR.P(B1071:B1120)</f>
        <v>251.04803023999997</v>
      </c>
      <c r="V1120">
        <f>_xlfn.VAR.P(C1071:C1120)</f>
        <v>247.73676416000043</v>
      </c>
      <c r="X1120">
        <f>1.96*SQRT(U1120)/50</f>
        <v>0.62110421443425534</v>
      </c>
      <c r="Y1120">
        <f>1.96*SQRT(V1120)/50</f>
        <v>0.61699450668447853</v>
      </c>
    </row>
    <row r="1121" spans="1:15" x14ac:dyDescent="0.25">
      <c r="A1121" t="s">
        <v>70</v>
      </c>
      <c r="B1121">
        <v>84095.539300000004</v>
      </c>
      <c r="C1121" t="s">
        <v>36</v>
      </c>
    </row>
    <row r="1122" spans="1:15" x14ac:dyDescent="0.25">
      <c r="A1122" t="s">
        <v>154</v>
      </c>
      <c r="B1122">
        <v>1987.64</v>
      </c>
      <c r="C1122">
        <v>1913.19</v>
      </c>
      <c r="D1122">
        <v>1913.11</v>
      </c>
      <c r="E1122">
        <v>1874.65</v>
      </c>
      <c r="F1122">
        <v>84.571399999999997</v>
      </c>
      <c r="G1122">
        <v>174.303</v>
      </c>
      <c r="H1122">
        <v>43.606499999999997</v>
      </c>
      <c r="I1122">
        <v>33.722299999999997</v>
      </c>
      <c r="J1122">
        <v>71.250900000000001</v>
      </c>
      <c r="K1122">
        <v>1598.06</v>
      </c>
      <c r="L1122">
        <v>5.4882800000000002E-2</v>
      </c>
      <c r="M1122">
        <v>0.93115800000000004</v>
      </c>
      <c r="N1122">
        <v>0</v>
      </c>
      <c r="O1122" t="s">
        <v>42</v>
      </c>
    </row>
    <row r="1123" spans="1:15" x14ac:dyDescent="0.25">
      <c r="A1123" t="s">
        <v>154</v>
      </c>
      <c r="B1123">
        <v>1978.31</v>
      </c>
      <c r="C1123">
        <v>1904.98</v>
      </c>
      <c r="D1123">
        <v>1904.91</v>
      </c>
      <c r="E1123">
        <v>1866.88</v>
      </c>
      <c r="F1123">
        <v>84.469499999999996</v>
      </c>
      <c r="G1123">
        <v>171.482</v>
      </c>
      <c r="H1123">
        <v>41.881500000000003</v>
      </c>
      <c r="I1123">
        <v>33.538600000000002</v>
      </c>
      <c r="J1123">
        <v>70.409400000000005</v>
      </c>
      <c r="K1123">
        <v>1593.27</v>
      </c>
      <c r="L1123">
        <v>8.3255700000000002E-2</v>
      </c>
      <c r="M1123">
        <v>0.95452000000000004</v>
      </c>
      <c r="N1123">
        <v>0</v>
      </c>
      <c r="O1123" t="s">
        <v>42</v>
      </c>
    </row>
    <row r="1124" spans="1:15" x14ac:dyDescent="0.25">
      <c r="A1124" t="s">
        <v>154</v>
      </c>
      <c r="B1124">
        <v>1994.1</v>
      </c>
      <c r="C1124">
        <v>1919.91</v>
      </c>
      <c r="D1124">
        <v>1919.84</v>
      </c>
      <c r="E1124">
        <v>1881.72</v>
      </c>
      <c r="F1124">
        <v>83.620500000000007</v>
      </c>
      <c r="G1124">
        <v>172.17500000000001</v>
      </c>
      <c r="H1124">
        <v>42.094200000000001</v>
      </c>
      <c r="I1124">
        <v>33.711599999999997</v>
      </c>
      <c r="J1124">
        <v>70.774199999999993</v>
      </c>
      <c r="K1124">
        <v>1608.18</v>
      </c>
      <c r="L1124">
        <v>5.3925099999999997E-2</v>
      </c>
      <c r="M1124">
        <v>0.93182500000000001</v>
      </c>
      <c r="N1124">
        <v>0</v>
      </c>
      <c r="O1124" t="s">
        <v>42</v>
      </c>
    </row>
    <row r="1125" spans="1:15" x14ac:dyDescent="0.25">
      <c r="A1125" t="s">
        <v>154</v>
      </c>
      <c r="B1125">
        <v>1992.88</v>
      </c>
      <c r="C1125">
        <v>1919.49</v>
      </c>
      <c r="D1125">
        <v>1919.42</v>
      </c>
      <c r="E1125">
        <v>1881.3</v>
      </c>
      <c r="F1125">
        <v>85.573300000000003</v>
      </c>
      <c r="G1125">
        <v>174.24100000000001</v>
      </c>
      <c r="H1125">
        <v>42.134500000000003</v>
      </c>
      <c r="I1125">
        <v>34.435400000000001</v>
      </c>
      <c r="J1125">
        <v>72.022599999999997</v>
      </c>
      <c r="K1125">
        <v>1603.58</v>
      </c>
      <c r="L1125">
        <v>5.5657400000000003E-2</v>
      </c>
      <c r="M1125">
        <v>0.93180099999999999</v>
      </c>
      <c r="N1125">
        <v>0</v>
      </c>
      <c r="O1125" t="s">
        <v>42</v>
      </c>
    </row>
    <row r="1126" spans="1:15" x14ac:dyDescent="0.25">
      <c r="A1126" t="s">
        <v>154</v>
      </c>
      <c r="B1126">
        <v>1985.5</v>
      </c>
      <c r="C1126">
        <v>1912.42</v>
      </c>
      <c r="D1126">
        <v>1912.35</v>
      </c>
      <c r="E1126">
        <v>1874.01</v>
      </c>
      <c r="F1126">
        <v>84.436700000000002</v>
      </c>
      <c r="G1126">
        <v>171.75299999999999</v>
      </c>
      <c r="H1126">
        <v>42.031300000000002</v>
      </c>
      <c r="I1126">
        <v>33.493099999999998</v>
      </c>
      <c r="J1126">
        <v>70.504800000000003</v>
      </c>
      <c r="K1126">
        <v>1600.06</v>
      </c>
      <c r="L1126">
        <v>8.3260299999999995E-2</v>
      </c>
      <c r="M1126">
        <v>0.95274099999999995</v>
      </c>
      <c r="N1126">
        <v>0</v>
      </c>
      <c r="O1126" t="s">
        <v>42</v>
      </c>
    </row>
    <row r="1127" spans="1:15" x14ac:dyDescent="0.25">
      <c r="A1127" t="s">
        <v>154</v>
      </c>
      <c r="B1127">
        <v>1990.05</v>
      </c>
      <c r="C1127">
        <v>1915.07</v>
      </c>
      <c r="D1127">
        <v>1915</v>
      </c>
      <c r="E1127">
        <v>1876.68</v>
      </c>
      <c r="F1127">
        <v>84.420299999999997</v>
      </c>
      <c r="G1127">
        <v>172.48</v>
      </c>
      <c r="H1127">
        <v>42.063699999999997</v>
      </c>
      <c r="I1127">
        <v>33.697899999999997</v>
      </c>
      <c r="J1127">
        <v>71.036000000000001</v>
      </c>
      <c r="K1127">
        <v>1602.03</v>
      </c>
      <c r="L1127">
        <v>6.6106600000000001E-2</v>
      </c>
      <c r="M1127">
        <v>0.931836</v>
      </c>
      <c r="N1127">
        <v>0</v>
      </c>
      <c r="O1127" t="s">
        <v>42</v>
      </c>
    </row>
    <row r="1128" spans="1:15" x14ac:dyDescent="0.25">
      <c r="A1128" t="s">
        <v>154</v>
      </c>
      <c r="B1128">
        <v>1989.15</v>
      </c>
      <c r="C1128">
        <v>1912.87</v>
      </c>
      <c r="D1128">
        <v>1912.79</v>
      </c>
      <c r="E1128">
        <v>1874.48</v>
      </c>
      <c r="F1128">
        <v>83.865499999999997</v>
      </c>
      <c r="G1128">
        <v>171.74799999999999</v>
      </c>
      <c r="H1128">
        <v>42.053199999999997</v>
      </c>
      <c r="I1128">
        <v>33.442</v>
      </c>
      <c r="J1128">
        <v>70.5989</v>
      </c>
      <c r="K1128">
        <v>1601.09</v>
      </c>
      <c r="L1128">
        <v>5.4180399999999997E-2</v>
      </c>
      <c r="M1128">
        <v>0.93172299999999997</v>
      </c>
      <c r="N1128">
        <v>0</v>
      </c>
      <c r="O1128" t="s">
        <v>42</v>
      </c>
    </row>
    <row r="1129" spans="1:15" x14ac:dyDescent="0.25">
      <c r="A1129" t="s">
        <v>154</v>
      </c>
      <c r="B1129">
        <v>1984.29</v>
      </c>
      <c r="C1129">
        <v>1907.77</v>
      </c>
      <c r="D1129">
        <v>1907.69</v>
      </c>
      <c r="E1129">
        <v>1869.42</v>
      </c>
      <c r="F1129">
        <v>84.816000000000003</v>
      </c>
      <c r="G1129">
        <v>173.27099999999999</v>
      </c>
      <c r="H1129">
        <v>42.030700000000003</v>
      </c>
      <c r="I1129">
        <v>33.609499999999997</v>
      </c>
      <c r="J1129">
        <v>72.046300000000002</v>
      </c>
      <c r="K1129">
        <v>1593.74</v>
      </c>
      <c r="L1129">
        <v>5.5444599999999997E-2</v>
      </c>
      <c r="M1129">
        <v>0.93183400000000005</v>
      </c>
      <c r="N1129">
        <v>0</v>
      </c>
      <c r="O1129" t="s">
        <v>42</v>
      </c>
    </row>
    <row r="1130" spans="1:15" x14ac:dyDescent="0.25">
      <c r="A1130" t="s">
        <v>154</v>
      </c>
      <c r="B1130">
        <v>2001.87</v>
      </c>
      <c r="C1130">
        <v>1926.69</v>
      </c>
      <c r="D1130">
        <v>1926.61</v>
      </c>
      <c r="E1130">
        <v>1887.52</v>
      </c>
      <c r="F1130">
        <v>84.626599999999996</v>
      </c>
      <c r="G1130">
        <v>174.13300000000001</v>
      </c>
      <c r="H1130">
        <v>42.281399999999998</v>
      </c>
      <c r="I1130">
        <v>33.876800000000003</v>
      </c>
      <c r="J1130">
        <v>71.970600000000005</v>
      </c>
      <c r="K1130">
        <v>1610.92</v>
      </c>
      <c r="L1130">
        <v>5.5204700000000002E-2</v>
      </c>
      <c r="M1130">
        <v>0.93180399999999997</v>
      </c>
      <c r="N1130">
        <v>0</v>
      </c>
      <c r="O1130" t="s">
        <v>42</v>
      </c>
    </row>
    <row r="1131" spans="1:15" x14ac:dyDescent="0.25">
      <c r="A1131" t="s">
        <v>154</v>
      </c>
      <c r="B1131">
        <v>2014.47</v>
      </c>
      <c r="C1131">
        <v>1940.18</v>
      </c>
      <c r="D1131">
        <v>1940.07</v>
      </c>
      <c r="E1131">
        <v>1898.63</v>
      </c>
      <c r="F1131">
        <v>86.909300000000002</v>
      </c>
      <c r="G1131">
        <v>181.75800000000001</v>
      </c>
      <c r="H1131">
        <v>42.511000000000003</v>
      </c>
      <c r="I1131">
        <v>33.996899999999997</v>
      </c>
      <c r="J1131">
        <v>79.308400000000006</v>
      </c>
      <c r="K1131">
        <v>1611.59</v>
      </c>
      <c r="L1131">
        <v>5.3928299999999998E-2</v>
      </c>
      <c r="M1131">
        <v>0.93033100000000002</v>
      </c>
      <c r="N1131">
        <v>0</v>
      </c>
      <c r="O1131" t="s">
        <v>42</v>
      </c>
    </row>
    <row r="1132" spans="1:15" x14ac:dyDescent="0.25">
      <c r="A1132" t="s">
        <v>154</v>
      </c>
      <c r="B1132">
        <v>1990.6</v>
      </c>
      <c r="C1132">
        <v>1913.91</v>
      </c>
      <c r="D1132">
        <v>1913.84</v>
      </c>
      <c r="E1132">
        <v>1875.58</v>
      </c>
      <c r="F1132">
        <v>83.783600000000007</v>
      </c>
      <c r="G1132">
        <v>172.005</v>
      </c>
      <c r="H1132">
        <v>42.241599999999998</v>
      </c>
      <c r="I1132">
        <v>33.512799999999999</v>
      </c>
      <c r="J1132">
        <v>70.546000000000006</v>
      </c>
      <c r="K1132">
        <v>1601.99</v>
      </c>
      <c r="L1132">
        <v>5.50188E-2</v>
      </c>
      <c r="M1132">
        <v>0.93179500000000004</v>
      </c>
      <c r="N1132">
        <v>0</v>
      </c>
      <c r="O1132" t="s">
        <v>42</v>
      </c>
    </row>
    <row r="1133" spans="1:15" x14ac:dyDescent="0.25">
      <c r="A1133" t="s">
        <v>154</v>
      </c>
      <c r="B1133">
        <v>2001.76</v>
      </c>
      <c r="C1133">
        <v>1928.4</v>
      </c>
      <c r="D1133">
        <v>1928.33</v>
      </c>
      <c r="E1133">
        <v>1890.06</v>
      </c>
      <c r="F1133">
        <v>84.740200000000002</v>
      </c>
      <c r="G1133">
        <v>172.12799999999999</v>
      </c>
      <c r="H1133">
        <v>42.038699999999999</v>
      </c>
      <c r="I1133">
        <v>33.700000000000003</v>
      </c>
      <c r="J1133">
        <v>70.6678</v>
      </c>
      <c r="K1133">
        <v>1615.41</v>
      </c>
      <c r="L1133">
        <v>5.4264300000000001E-2</v>
      </c>
      <c r="M1133">
        <v>0.93183300000000002</v>
      </c>
      <c r="N1133">
        <v>0</v>
      </c>
      <c r="O1133" t="s">
        <v>42</v>
      </c>
    </row>
    <row r="1134" spans="1:15" x14ac:dyDescent="0.25">
      <c r="A1134" t="s">
        <v>154</v>
      </c>
      <c r="B1134">
        <v>1996.22</v>
      </c>
      <c r="C1134">
        <v>1920.3</v>
      </c>
      <c r="D1134">
        <v>1920.23</v>
      </c>
      <c r="E1134">
        <v>1881.83</v>
      </c>
      <c r="F1134">
        <v>83.749099999999999</v>
      </c>
      <c r="G1134">
        <v>173.03899999999999</v>
      </c>
      <c r="H1134">
        <v>41.951599999999999</v>
      </c>
      <c r="I1134">
        <v>33.6205</v>
      </c>
      <c r="J1134">
        <v>71.850499999999997</v>
      </c>
      <c r="K1134">
        <v>1607.3</v>
      </c>
      <c r="L1134">
        <v>5.4009099999999997E-2</v>
      </c>
      <c r="M1134">
        <v>0.93032800000000004</v>
      </c>
      <c r="N1134">
        <v>0</v>
      </c>
      <c r="O1134" t="s">
        <v>42</v>
      </c>
    </row>
    <row r="1135" spans="1:15" x14ac:dyDescent="0.25">
      <c r="A1135" t="s">
        <v>154</v>
      </c>
      <c r="B1135">
        <v>1972.41</v>
      </c>
      <c r="C1135">
        <v>1898.86</v>
      </c>
      <c r="D1135">
        <v>1898.78</v>
      </c>
      <c r="E1135">
        <v>1860.59</v>
      </c>
      <c r="F1135">
        <v>84.657799999999995</v>
      </c>
      <c r="G1135">
        <v>171.928</v>
      </c>
      <c r="H1135">
        <v>41.978499999999997</v>
      </c>
      <c r="I1135">
        <v>33.814300000000003</v>
      </c>
      <c r="J1135">
        <v>70.623699999999999</v>
      </c>
      <c r="K1135">
        <v>1586.08</v>
      </c>
      <c r="L1135">
        <v>5.40314E-2</v>
      </c>
      <c r="M1135">
        <v>0.93140500000000004</v>
      </c>
      <c r="N1135">
        <v>0</v>
      </c>
      <c r="O1135" t="s">
        <v>42</v>
      </c>
    </row>
    <row r="1136" spans="1:15" x14ac:dyDescent="0.25">
      <c r="A1136" t="s">
        <v>154</v>
      </c>
      <c r="B1136">
        <v>1999.61</v>
      </c>
      <c r="C1136">
        <v>1925.14</v>
      </c>
      <c r="D1136">
        <v>1925.07</v>
      </c>
      <c r="E1136">
        <v>1887.06</v>
      </c>
      <c r="F1136">
        <v>83.668800000000005</v>
      </c>
      <c r="G1136">
        <v>171.94900000000001</v>
      </c>
      <c r="H1136">
        <v>42.0304</v>
      </c>
      <c r="I1136">
        <v>33.627800000000001</v>
      </c>
      <c r="J1136">
        <v>70.569299999999998</v>
      </c>
      <c r="K1136">
        <v>1613.72</v>
      </c>
      <c r="L1136">
        <v>5.9864000000000001E-2</v>
      </c>
      <c r="M1136">
        <v>0.93623299999999998</v>
      </c>
      <c r="N1136">
        <v>0</v>
      </c>
      <c r="O1136" t="s">
        <v>42</v>
      </c>
    </row>
    <row r="1137" spans="1:15" x14ac:dyDescent="0.25">
      <c r="A1137" t="s">
        <v>154</v>
      </c>
      <c r="B1137">
        <v>1977.7</v>
      </c>
      <c r="C1137">
        <v>1901.74</v>
      </c>
      <c r="D1137">
        <v>1901.67</v>
      </c>
      <c r="E1137">
        <v>1863.47</v>
      </c>
      <c r="F1137">
        <v>84.583500000000001</v>
      </c>
      <c r="G1137">
        <v>172.09700000000001</v>
      </c>
      <c r="H1137">
        <v>42.060699999999997</v>
      </c>
      <c r="I1137">
        <v>33.486600000000003</v>
      </c>
      <c r="J1137">
        <v>70.902500000000003</v>
      </c>
      <c r="K1137">
        <v>1589.09</v>
      </c>
      <c r="L1137">
        <v>5.3990900000000001E-2</v>
      </c>
      <c r="M1137">
        <v>0.93176499999999995</v>
      </c>
      <c r="N1137">
        <v>0</v>
      </c>
      <c r="O1137" t="s">
        <v>42</v>
      </c>
    </row>
    <row r="1138" spans="1:15" x14ac:dyDescent="0.25">
      <c r="A1138" t="s">
        <v>154</v>
      </c>
      <c r="B1138">
        <v>1987.41</v>
      </c>
      <c r="C1138">
        <v>1913.99</v>
      </c>
      <c r="D1138">
        <v>1913.92</v>
      </c>
      <c r="E1138">
        <v>1875.68</v>
      </c>
      <c r="F1138">
        <v>83.531700000000001</v>
      </c>
      <c r="G1138">
        <v>172.01300000000001</v>
      </c>
      <c r="H1138">
        <v>41.995199999999997</v>
      </c>
      <c r="I1138">
        <v>33.5169</v>
      </c>
      <c r="J1138">
        <v>70.804199999999994</v>
      </c>
      <c r="K1138">
        <v>1602.49</v>
      </c>
      <c r="L1138">
        <v>6.12049E-2</v>
      </c>
      <c r="M1138">
        <v>0.93168799999999996</v>
      </c>
      <c r="N1138">
        <v>0</v>
      </c>
      <c r="O1138" t="s">
        <v>42</v>
      </c>
    </row>
    <row r="1139" spans="1:15" x14ac:dyDescent="0.25">
      <c r="A1139" t="s">
        <v>154</v>
      </c>
      <c r="B1139">
        <v>1981.86</v>
      </c>
      <c r="C1139">
        <v>1909.15</v>
      </c>
      <c r="D1139">
        <v>1909.08</v>
      </c>
      <c r="E1139">
        <v>1870.93</v>
      </c>
      <c r="F1139">
        <v>84.441900000000004</v>
      </c>
      <c r="G1139">
        <v>172.101</v>
      </c>
      <c r="H1139">
        <v>42.058999999999997</v>
      </c>
      <c r="I1139">
        <v>33.607100000000003</v>
      </c>
      <c r="J1139">
        <v>70.864400000000003</v>
      </c>
      <c r="K1139">
        <v>1596.72</v>
      </c>
      <c r="L1139">
        <v>5.3993899999999997E-2</v>
      </c>
      <c r="M1139">
        <v>0.931836</v>
      </c>
      <c r="N1139">
        <v>0</v>
      </c>
      <c r="O1139" t="s">
        <v>42</v>
      </c>
    </row>
    <row r="1140" spans="1:15" x14ac:dyDescent="0.25">
      <c r="A1140" t="s">
        <v>154</v>
      </c>
      <c r="B1140">
        <v>1975.58</v>
      </c>
      <c r="C1140">
        <v>1902.64</v>
      </c>
      <c r="D1140">
        <v>1902.56</v>
      </c>
      <c r="E1140">
        <v>1864.35</v>
      </c>
      <c r="F1140">
        <v>83.656800000000004</v>
      </c>
      <c r="G1140">
        <v>172.494</v>
      </c>
      <c r="H1140">
        <v>42.064999999999998</v>
      </c>
      <c r="I1140">
        <v>33.676099999999998</v>
      </c>
      <c r="J1140">
        <v>71.055199999999999</v>
      </c>
      <c r="K1140">
        <v>1590.53</v>
      </c>
      <c r="L1140">
        <v>6.4845200000000006E-2</v>
      </c>
      <c r="M1140">
        <v>0.93152599999999997</v>
      </c>
      <c r="N1140">
        <v>0</v>
      </c>
      <c r="O1140" t="s">
        <v>42</v>
      </c>
    </row>
    <row r="1141" spans="1:15" x14ac:dyDescent="0.25">
      <c r="A1141" t="s">
        <v>154</v>
      </c>
      <c r="B1141">
        <v>1987.24</v>
      </c>
      <c r="C1141">
        <v>1912.09</v>
      </c>
      <c r="D1141">
        <v>1912.01</v>
      </c>
      <c r="E1141">
        <v>1873.7</v>
      </c>
      <c r="F1141">
        <v>84.899600000000007</v>
      </c>
      <c r="G1141">
        <v>172.29400000000001</v>
      </c>
      <c r="H1141">
        <v>41.956000000000003</v>
      </c>
      <c r="I1141">
        <v>33.877400000000002</v>
      </c>
      <c r="J1141">
        <v>70.769900000000007</v>
      </c>
      <c r="K1141">
        <v>1598.91</v>
      </c>
      <c r="L1141">
        <v>5.5503499999999997E-2</v>
      </c>
      <c r="M1141">
        <v>0.93482500000000002</v>
      </c>
      <c r="N1141">
        <v>0</v>
      </c>
      <c r="O1141" t="s">
        <v>42</v>
      </c>
    </row>
    <row r="1142" spans="1:15" x14ac:dyDescent="0.25">
      <c r="A1142" t="s">
        <v>154</v>
      </c>
      <c r="B1142">
        <v>2013.74</v>
      </c>
      <c r="C1142">
        <v>1939.23</v>
      </c>
      <c r="D1142">
        <v>1939.15</v>
      </c>
      <c r="E1142">
        <v>1900.77</v>
      </c>
      <c r="F1142">
        <v>83.767399999999995</v>
      </c>
      <c r="G1142">
        <v>177.51599999999999</v>
      </c>
      <c r="H1142">
        <v>41.997999999999998</v>
      </c>
      <c r="I1142">
        <v>35.731499999999997</v>
      </c>
      <c r="J1142">
        <v>74.151700000000005</v>
      </c>
      <c r="K1142">
        <v>1621.72</v>
      </c>
      <c r="L1142">
        <v>6.6843200000000005E-2</v>
      </c>
      <c r="M1142">
        <v>0.94006699999999999</v>
      </c>
      <c r="N1142">
        <v>0</v>
      </c>
      <c r="O1142" t="s">
        <v>42</v>
      </c>
    </row>
    <row r="1143" spans="1:15" x14ac:dyDescent="0.25">
      <c r="A1143" t="s">
        <v>154</v>
      </c>
      <c r="B1143">
        <v>1989.35</v>
      </c>
      <c r="C1143">
        <v>1916.08</v>
      </c>
      <c r="D1143">
        <v>1916.01</v>
      </c>
      <c r="E1143">
        <v>1877.92</v>
      </c>
      <c r="F1143">
        <v>84.712500000000006</v>
      </c>
      <c r="G1143">
        <v>172.01499999999999</v>
      </c>
      <c r="H1143">
        <v>42.001600000000003</v>
      </c>
      <c r="I1143">
        <v>33.728000000000002</v>
      </c>
      <c r="J1143">
        <v>70.642600000000002</v>
      </c>
      <c r="K1143">
        <v>1603.47</v>
      </c>
      <c r="L1143">
        <v>5.3997400000000001E-2</v>
      </c>
      <c r="M1143">
        <v>0.944245</v>
      </c>
      <c r="N1143">
        <v>0</v>
      </c>
      <c r="O1143" t="s">
        <v>42</v>
      </c>
    </row>
    <row r="1144" spans="1:15" x14ac:dyDescent="0.25">
      <c r="A1144" t="s">
        <v>154</v>
      </c>
      <c r="B1144">
        <v>1979.82</v>
      </c>
      <c r="C1144">
        <v>1904.88</v>
      </c>
      <c r="D1144">
        <v>1904.81</v>
      </c>
      <c r="E1144">
        <v>1866.65</v>
      </c>
      <c r="F1144">
        <v>83.502700000000004</v>
      </c>
      <c r="G1144">
        <v>172.87100000000001</v>
      </c>
      <c r="H1144">
        <v>42.009099999999997</v>
      </c>
      <c r="I1144">
        <v>33.987900000000003</v>
      </c>
      <c r="J1144">
        <v>71.111699999999999</v>
      </c>
      <c r="K1144">
        <v>1592.49</v>
      </c>
      <c r="L1144">
        <v>5.39274E-2</v>
      </c>
      <c r="M1144">
        <v>0.93183199999999999</v>
      </c>
      <c r="N1144">
        <v>0</v>
      </c>
      <c r="O1144" t="s">
        <v>42</v>
      </c>
    </row>
    <row r="1145" spans="1:15" x14ac:dyDescent="0.25">
      <c r="A1145" t="s">
        <v>154</v>
      </c>
      <c r="B1145">
        <v>1988.43</v>
      </c>
      <c r="C1145">
        <v>1914.93</v>
      </c>
      <c r="D1145">
        <v>1914.86</v>
      </c>
      <c r="E1145">
        <v>1876.83</v>
      </c>
      <c r="F1145">
        <v>84.575299999999999</v>
      </c>
      <c r="G1145">
        <v>171.76300000000001</v>
      </c>
      <c r="H1145">
        <v>41.904600000000002</v>
      </c>
      <c r="I1145">
        <v>33.595399999999998</v>
      </c>
      <c r="J1145">
        <v>70.405000000000001</v>
      </c>
      <c r="K1145">
        <v>1602.83</v>
      </c>
      <c r="L1145">
        <v>5.4997600000000001E-2</v>
      </c>
      <c r="M1145">
        <v>0.94167000000000001</v>
      </c>
      <c r="N1145">
        <v>0</v>
      </c>
      <c r="O1145" t="s">
        <v>42</v>
      </c>
    </row>
    <row r="1146" spans="1:15" x14ac:dyDescent="0.25">
      <c r="A1146" t="s">
        <v>154</v>
      </c>
      <c r="B1146">
        <v>1976.65</v>
      </c>
      <c r="C1146">
        <v>1903.11</v>
      </c>
      <c r="D1146">
        <v>1903.04</v>
      </c>
      <c r="E1146">
        <v>1864.21</v>
      </c>
      <c r="F1146">
        <v>84.0749</v>
      </c>
      <c r="G1146">
        <v>171.95099999999999</v>
      </c>
      <c r="H1146">
        <v>42.006399999999999</v>
      </c>
      <c r="I1146">
        <v>33.612000000000002</v>
      </c>
      <c r="J1146">
        <v>70.745599999999996</v>
      </c>
      <c r="K1146">
        <v>1590.46</v>
      </c>
      <c r="L1146">
        <v>8.3255700000000002E-2</v>
      </c>
      <c r="M1146">
        <v>0.93182500000000001</v>
      </c>
      <c r="N1146">
        <v>0</v>
      </c>
      <c r="O1146" t="s">
        <v>42</v>
      </c>
    </row>
    <row r="1147" spans="1:15" x14ac:dyDescent="0.25">
      <c r="A1147" t="s">
        <v>154</v>
      </c>
      <c r="B1147">
        <v>1989.49</v>
      </c>
      <c r="C1147">
        <v>1914.15</v>
      </c>
      <c r="D1147">
        <v>1914.08</v>
      </c>
      <c r="E1147">
        <v>1875.97</v>
      </c>
      <c r="F1147">
        <v>84.590100000000007</v>
      </c>
      <c r="G1147">
        <v>172.27099999999999</v>
      </c>
      <c r="H1147">
        <v>41.9786</v>
      </c>
      <c r="I1147">
        <v>33.742800000000003</v>
      </c>
      <c r="J1147">
        <v>70.817599999999999</v>
      </c>
      <c r="K1147">
        <v>1601.36</v>
      </c>
      <c r="L1147">
        <v>7.3207400000000006E-2</v>
      </c>
      <c r="M1147">
        <v>0.95851200000000003</v>
      </c>
      <c r="N1147">
        <v>0</v>
      </c>
      <c r="O1147" t="s">
        <v>42</v>
      </c>
    </row>
    <row r="1148" spans="1:15" x14ac:dyDescent="0.25">
      <c r="A1148" t="s">
        <v>154</v>
      </c>
      <c r="B1148">
        <v>1992.22</v>
      </c>
      <c r="C1148">
        <v>1918.55</v>
      </c>
      <c r="D1148">
        <v>1918.48</v>
      </c>
      <c r="E1148">
        <v>1880.22</v>
      </c>
      <c r="F1148">
        <v>83.669399999999996</v>
      </c>
      <c r="G1148">
        <v>172.126</v>
      </c>
      <c r="H1148">
        <v>41.996499999999997</v>
      </c>
      <c r="I1148">
        <v>33.686</v>
      </c>
      <c r="J1148">
        <v>70.847099999999998</v>
      </c>
      <c r="K1148">
        <v>1606.71</v>
      </c>
      <c r="L1148">
        <v>6.5774700000000005E-2</v>
      </c>
      <c r="M1148">
        <v>0.93176999999999999</v>
      </c>
      <c r="N1148">
        <v>0</v>
      </c>
      <c r="O1148" t="s">
        <v>42</v>
      </c>
    </row>
    <row r="1149" spans="1:15" x14ac:dyDescent="0.25">
      <c r="A1149" t="s">
        <v>154</v>
      </c>
      <c r="B1149">
        <v>1990.72</v>
      </c>
      <c r="C1149">
        <v>1916.95</v>
      </c>
      <c r="D1149">
        <v>1916.88</v>
      </c>
      <c r="E1149">
        <v>1878.38</v>
      </c>
      <c r="F1149">
        <v>84.547799999999995</v>
      </c>
      <c r="G1149">
        <v>173.19</v>
      </c>
      <c r="H1149">
        <v>42.156999999999996</v>
      </c>
      <c r="I1149">
        <v>33.744599999999998</v>
      </c>
      <c r="J1149">
        <v>71.673400000000001</v>
      </c>
      <c r="K1149">
        <v>1602.94</v>
      </c>
      <c r="L1149">
        <v>5.39252E-2</v>
      </c>
      <c r="M1149">
        <v>0.93181599999999998</v>
      </c>
      <c r="N1149">
        <v>0</v>
      </c>
      <c r="O1149" t="s">
        <v>42</v>
      </c>
    </row>
    <row r="1150" spans="1:15" x14ac:dyDescent="0.25">
      <c r="A1150" t="s">
        <v>154</v>
      </c>
      <c r="B1150">
        <v>1974.57</v>
      </c>
      <c r="C1150">
        <v>1901.57</v>
      </c>
      <c r="D1150">
        <v>1901.5</v>
      </c>
      <c r="E1150">
        <v>1863.23</v>
      </c>
      <c r="F1150">
        <v>83.554100000000005</v>
      </c>
      <c r="G1150">
        <v>172.21700000000001</v>
      </c>
      <c r="H1150">
        <v>42.052799999999998</v>
      </c>
      <c r="I1150">
        <v>33.671900000000001</v>
      </c>
      <c r="J1150">
        <v>70.855099999999993</v>
      </c>
      <c r="K1150">
        <v>1589.77</v>
      </c>
      <c r="L1150">
        <v>6.2362000000000001E-2</v>
      </c>
      <c r="M1150">
        <v>0.933724</v>
      </c>
      <c r="N1150">
        <v>0</v>
      </c>
      <c r="O1150" t="s">
        <v>42</v>
      </c>
    </row>
    <row r="1151" spans="1:15" x14ac:dyDescent="0.25">
      <c r="A1151" t="s">
        <v>154</v>
      </c>
      <c r="B1151">
        <v>1997.7</v>
      </c>
      <c r="C1151">
        <v>1922.74</v>
      </c>
      <c r="D1151">
        <v>1922.67</v>
      </c>
      <c r="E1151">
        <v>1884.5</v>
      </c>
      <c r="F1151">
        <v>84.481300000000005</v>
      </c>
      <c r="G1151">
        <v>172.626</v>
      </c>
      <c r="H1151">
        <v>42.007199999999997</v>
      </c>
      <c r="I1151">
        <v>33.6738</v>
      </c>
      <c r="J1151">
        <v>71.234800000000007</v>
      </c>
      <c r="K1151">
        <v>1609.6</v>
      </c>
      <c r="L1151">
        <v>8.3259200000000005E-2</v>
      </c>
      <c r="M1151">
        <v>0.93182200000000004</v>
      </c>
      <c r="N1151">
        <v>0</v>
      </c>
      <c r="O1151" t="s">
        <v>42</v>
      </c>
    </row>
    <row r="1152" spans="1:15" x14ac:dyDescent="0.25">
      <c r="A1152" t="s">
        <v>154</v>
      </c>
      <c r="B1152">
        <v>1984.9</v>
      </c>
      <c r="C1152">
        <v>1911.71</v>
      </c>
      <c r="D1152">
        <v>1911.64</v>
      </c>
      <c r="E1152">
        <v>1873.4</v>
      </c>
      <c r="F1152">
        <v>83.695899999999995</v>
      </c>
      <c r="G1152">
        <v>172.54900000000001</v>
      </c>
      <c r="H1152">
        <v>42.043700000000001</v>
      </c>
      <c r="I1152">
        <v>33.938200000000002</v>
      </c>
      <c r="J1152">
        <v>70.924700000000001</v>
      </c>
      <c r="K1152">
        <v>1599.46</v>
      </c>
      <c r="L1152">
        <v>6.5208199999999994E-2</v>
      </c>
      <c r="M1152">
        <v>0.95922499999999999</v>
      </c>
      <c r="N1152">
        <v>0</v>
      </c>
      <c r="O1152" t="s">
        <v>42</v>
      </c>
    </row>
    <row r="1153" spans="1:15" x14ac:dyDescent="0.25">
      <c r="A1153" t="s">
        <v>154</v>
      </c>
      <c r="B1153">
        <v>1984.77</v>
      </c>
      <c r="C1153">
        <v>1911.18</v>
      </c>
      <c r="D1153">
        <v>1911.11</v>
      </c>
      <c r="E1153">
        <v>1872.93</v>
      </c>
      <c r="F1153">
        <v>84.435199999999995</v>
      </c>
      <c r="G1153">
        <v>172.35900000000001</v>
      </c>
      <c r="H1153">
        <v>42.090400000000002</v>
      </c>
      <c r="I1153">
        <v>33.718000000000004</v>
      </c>
      <c r="J1153">
        <v>70.959400000000002</v>
      </c>
      <c r="K1153">
        <v>1598.41</v>
      </c>
      <c r="L1153">
        <v>5.3909699999999998E-2</v>
      </c>
      <c r="M1153">
        <v>0.93183400000000005</v>
      </c>
      <c r="N1153">
        <v>0</v>
      </c>
      <c r="O1153" t="s">
        <v>42</v>
      </c>
    </row>
    <row r="1154" spans="1:15" x14ac:dyDescent="0.25">
      <c r="A1154" t="s">
        <v>154</v>
      </c>
      <c r="B1154">
        <v>1987.95</v>
      </c>
      <c r="C1154">
        <v>1913.17</v>
      </c>
      <c r="D1154">
        <v>1913.1</v>
      </c>
      <c r="E1154">
        <v>1874.98</v>
      </c>
      <c r="F1154">
        <v>83.657200000000003</v>
      </c>
      <c r="G1154">
        <v>171.75200000000001</v>
      </c>
      <c r="H1154">
        <v>41.950099999999999</v>
      </c>
      <c r="I1154">
        <v>33.557899999999997</v>
      </c>
      <c r="J1154">
        <v>70.613799999999998</v>
      </c>
      <c r="K1154">
        <v>1601.88</v>
      </c>
      <c r="L1154">
        <v>5.8749700000000002E-2</v>
      </c>
      <c r="M1154">
        <v>0.93183300000000002</v>
      </c>
      <c r="N1154">
        <v>0</v>
      </c>
      <c r="O1154" t="s">
        <v>42</v>
      </c>
    </row>
    <row r="1155" spans="1:15" x14ac:dyDescent="0.25">
      <c r="A1155" t="s">
        <v>154</v>
      </c>
      <c r="B1155">
        <v>1990.45</v>
      </c>
      <c r="C1155">
        <v>1916.54</v>
      </c>
      <c r="D1155">
        <v>1916.46</v>
      </c>
      <c r="E1155">
        <v>1877.96</v>
      </c>
      <c r="F1155">
        <v>84.970399999999998</v>
      </c>
      <c r="G1155">
        <v>172.39500000000001</v>
      </c>
      <c r="H1155">
        <v>42.033099999999997</v>
      </c>
      <c r="I1155">
        <v>33.652999999999999</v>
      </c>
      <c r="J1155">
        <v>71.015600000000006</v>
      </c>
      <c r="K1155">
        <v>1602.79</v>
      </c>
      <c r="L1155">
        <v>7.6764799999999994E-2</v>
      </c>
      <c r="M1155">
        <v>0.93129600000000001</v>
      </c>
      <c r="N1155">
        <v>0</v>
      </c>
      <c r="O1155" t="s">
        <v>42</v>
      </c>
    </row>
    <row r="1156" spans="1:15" x14ac:dyDescent="0.25">
      <c r="A1156" t="s">
        <v>154</v>
      </c>
      <c r="B1156">
        <v>2003.86</v>
      </c>
      <c r="C1156">
        <v>1928.77</v>
      </c>
      <c r="D1156">
        <v>1928.68</v>
      </c>
      <c r="E1156">
        <v>1889.15</v>
      </c>
      <c r="F1156">
        <v>84.686999999999998</v>
      </c>
      <c r="G1156">
        <v>174.136</v>
      </c>
      <c r="H1156">
        <v>42.157499999999999</v>
      </c>
      <c r="I1156">
        <v>34.7346</v>
      </c>
      <c r="J1156">
        <v>71.655799999999999</v>
      </c>
      <c r="K1156">
        <v>1612.17</v>
      </c>
      <c r="L1156">
        <v>5.4330400000000001E-2</v>
      </c>
      <c r="M1156">
        <v>0.93174000000000001</v>
      </c>
      <c r="N1156">
        <v>0</v>
      </c>
      <c r="O1156" t="s">
        <v>42</v>
      </c>
    </row>
    <row r="1157" spans="1:15" x14ac:dyDescent="0.25">
      <c r="A1157" t="s">
        <v>154</v>
      </c>
      <c r="B1157">
        <v>1997.68</v>
      </c>
      <c r="C1157">
        <v>1924.1</v>
      </c>
      <c r="D1157">
        <v>1924.02</v>
      </c>
      <c r="E1157">
        <v>1884.88</v>
      </c>
      <c r="F1157">
        <v>86.004800000000003</v>
      </c>
      <c r="G1157">
        <v>173.196</v>
      </c>
      <c r="H1157">
        <v>42.441699999999997</v>
      </c>
      <c r="I1157">
        <v>33.965499999999999</v>
      </c>
      <c r="J1157">
        <v>71.141400000000004</v>
      </c>
      <c r="K1157">
        <v>1607.79</v>
      </c>
      <c r="L1157">
        <v>5.9059300000000002E-2</v>
      </c>
      <c r="M1157">
        <v>0.93170500000000001</v>
      </c>
      <c r="N1157">
        <v>0</v>
      </c>
      <c r="O1157" t="s">
        <v>42</v>
      </c>
    </row>
    <row r="1158" spans="1:15" x14ac:dyDescent="0.25">
      <c r="A1158" t="s">
        <v>154</v>
      </c>
      <c r="B1158">
        <v>1984.58</v>
      </c>
      <c r="C1158">
        <v>1911.35</v>
      </c>
      <c r="D1158">
        <v>1911.26</v>
      </c>
      <c r="E1158">
        <v>1872.18</v>
      </c>
      <c r="F1158">
        <v>84.707999999999998</v>
      </c>
      <c r="G1158">
        <v>172.31399999999999</v>
      </c>
      <c r="H1158">
        <v>42.269399999999997</v>
      </c>
      <c r="I1158">
        <v>33.595199999999998</v>
      </c>
      <c r="J1158">
        <v>70.841999999999999</v>
      </c>
      <c r="K1158">
        <v>1597.33</v>
      </c>
      <c r="L1158">
        <v>7.7285699999999999E-2</v>
      </c>
      <c r="M1158">
        <v>0.943438</v>
      </c>
      <c r="N1158">
        <v>0</v>
      </c>
      <c r="O1158" t="s">
        <v>42</v>
      </c>
    </row>
    <row r="1159" spans="1:15" x14ac:dyDescent="0.25">
      <c r="A1159" t="s">
        <v>154</v>
      </c>
      <c r="B1159">
        <v>1992.47</v>
      </c>
      <c r="C1159">
        <v>1915.82</v>
      </c>
      <c r="D1159">
        <v>1915.74</v>
      </c>
      <c r="E1159">
        <v>1876.69</v>
      </c>
      <c r="F1159">
        <v>85.950999999999993</v>
      </c>
      <c r="G1159">
        <v>173.92099999999999</v>
      </c>
      <c r="H1159">
        <v>42.6813</v>
      </c>
      <c r="I1159">
        <v>33.613700000000001</v>
      </c>
      <c r="J1159">
        <v>71.735299999999995</v>
      </c>
      <c r="K1159">
        <v>1599.06</v>
      </c>
      <c r="L1159">
        <v>6.0435000000000003E-2</v>
      </c>
      <c r="M1159">
        <v>0.931836</v>
      </c>
      <c r="N1159">
        <v>0</v>
      </c>
      <c r="O1159" t="s">
        <v>42</v>
      </c>
    </row>
    <row r="1160" spans="1:15" x14ac:dyDescent="0.25">
      <c r="A1160" t="s">
        <v>154</v>
      </c>
      <c r="B1160">
        <v>2007.77</v>
      </c>
      <c r="C1160">
        <v>1932.4</v>
      </c>
      <c r="D1160">
        <v>1932.32</v>
      </c>
      <c r="E1160">
        <v>1892.48</v>
      </c>
      <c r="F1160">
        <v>85.247299999999996</v>
      </c>
      <c r="G1160">
        <v>173.78800000000001</v>
      </c>
      <c r="H1160">
        <v>42.504300000000001</v>
      </c>
      <c r="I1160">
        <v>33.861199999999997</v>
      </c>
      <c r="J1160">
        <v>71.814300000000003</v>
      </c>
      <c r="K1160">
        <v>1615.5</v>
      </c>
      <c r="L1160">
        <v>6.0065599999999997E-2</v>
      </c>
      <c r="M1160">
        <v>0.93725700000000001</v>
      </c>
      <c r="N1160">
        <v>0</v>
      </c>
      <c r="O1160" t="s">
        <v>42</v>
      </c>
    </row>
    <row r="1161" spans="1:15" x14ac:dyDescent="0.25">
      <c r="A1161" t="s">
        <v>154</v>
      </c>
      <c r="B1161">
        <v>2024.56</v>
      </c>
      <c r="C1161">
        <v>1951.22</v>
      </c>
      <c r="D1161">
        <v>1951.1</v>
      </c>
      <c r="E1161">
        <v>1908.64</v>
      </c>
      <c r="F1161">
        <v>87.991399999999999</v>
      </c>
      <c r="G1161">
        <v>182.667</v>
      </c>
      <c r="H1161">
        <v>42.8675</v>
      </c>
      <c r="I1161">
        <v>34.291499999999999</v>
      </c>
      <c r="J1161">
        <v>79.597300000000004</v>
      </c>
      <c r="K1161">
        <v>1619.61</v>
      </c>
      <c r="L1161">
        <v>5.3922999999999999E-2</v>
      </c>
      <c r="M1161">
        <v>0.93183499999999997</v>
      </c>
      <c r="N1161">
        <v>0</v>
      </c>
      <c r="O1161" t="s">
        <v>42</v>
      </c>
    </row>
    <row r="1162" spans="1:15" x14ac:dyDescent="0.25">
      <c r="A1162" t="s">
        <v>154</v>
      </c>
      <c r="B1162">
        <v>1996.12</v>
      </c>
      <c r="C1162">
        <v>1918.61</v>
      </c>
      <c r="D1162">
        <v>1918.53</v>
      </c>
      <c r="E1162">
        <v>1879.31</v>
      </c>
      <c r="F1162">
        <v>85.078400000000002</v>
      </c>
      <c r="G1162">
        <v>173.393</v>
      </c>
      <c r="H1162">
        <v>42.2849</v>
      </c>
      <c r="I1162">
        <v>33.668500000000002</v>
      </c>
      <c r="J1162">
        <v>71.641900000000007</v>
      </c>
      <c r="K1162">
        <v>1602.93</v>
      </c>
      <c r="L1162">
        <v>5.39129E-2</v>
      </c>
      <c r="M1162">
        <v>0.95850800000000003</v>
      </c>
      <c r="N1162">
        <v>0</v>
      </c>
      <c r="O1162" t="s">
        <v>42</v>
      </c>
    </row>
    <row r="1163" spans="1:15" x14ac:dyDescent="0.25">
      <c r="A1163" t="s">
        <v>154</v>
      </c>
      <c r="B1163">
        <v>1994.93</v>
      </c>
      <c r="C1163">
        <v>1920.37</v>
      </c>
      <c r="D1163">
        <v>1920.29</v>
      </c>
      <c r="E1163">
        <v>1880.96</v>
      </c>
      <c r="F1163">
        <v>86.340900000000005</v>
      </c>
      <c r="G1163">
        <v>174.56800000000001</v>
      </c>
      <c r="H1163">
        <v>42.253399999999999</v>
      </c>
      <c r="I1163">
        <v>34.022399999999998</v>
      </c>
      <c r="J1163">
        <v>72.601900000000001</v>
      </c>
      <c r="K1163">
        <v>1602.1</v>
      </c>
      <c r="L1163">
        <v>6.1324999999999998E-2</v>
      </c>
      <c r="M1163">
        <v>0.93182200000000004</v>
      </c>
      <c r="N1163">
        <v>0</v>
      </c>
      <c r="O1163" t="s">
        <v>42</v>
      </c>
    </row>
    <row r="1164" spans="1:15" x14ac:dyDescent="0.25">
      <c r="A1164" t="s">
        <v>154</v>
      </c>
      <c r="B1164">
        <v>1993.71</v>
      </c>
      <c r="C1164">
        <v>1919.66</v>
      </c>
      <c r="D1164">
        <v>1919.56</v>
      </c>
      <c r="E1164">
        <v>1879.81</v>
      </c>
      <c r="F1164">
        <v>84.6935</v>
      </c>
      <c r="G1164">
        <v>175.327</v>
      </c>
      <c r="H1164">
        <v>42.321300000000001</v>
      </c>
      <c r="I1164">
        <v>33.68</v>
      </c>
      <c r="J1164">
        <v>73.377799999999993</v>
      </c>
      <c r="K1164">
        <v>1601.92</v>
      </c>
      <c r="L1164">
        <v>5.4844999999999998E-2</v>
      </c>
      <c r="M1164">
        <v>0.93093599999999999</v>
      </c>
      <c r="N1164">
        <v>0</v>
      </c>
      <c r="O1164" t="s">
        <v>42</v>
      </c>
    </row>
    <row r="1165" spans="1:15" x14ac:dyDescent="0.25">
      <c r="A1165" t="s">
        <v>154</v>
      </c>
      <c r="B1165">
        <v>1986.23</v>
      </c>
      <c r="C1165">
        <v>1911.33</v>
      </c>
      <c r="D1165">
        <v>1911.24</v>
      </c>
      <c r="E1165">
        <v>1871.97</v>
      </c>
      <c r="F1165">
        <v>86.1541</v>
      </c>
      <c r="G1165">
        <v>173.874</v>
      </c>
      <c r="H1165">
        <v>42.421599999999998</v>
      </c>
      <c r="I1165">
        <v>34.130400000000002</v>
      </c>
      <c r="J1165">
        <v>71.566800000000001</v>
      </c>
      <c r="K1165">
        <v>1594.14</v>
      </c>
      <c r="L1165">
        <v>8.0265000000000003E-2</v>
      </c>
      <c r="M1165">
        <v>0.93182799999999999</v>
      </c>
      <c r="N1165">
        <v>0</v>
      </c>
      <c r="O1165" t="s">
        <v>42</v>
      </c>
    </row>
    <row r="1166" spans="1:15" x14ac:dyDescent="0.25">
      <c r="A1166" t="s">
        <v>154</v>
      </c>
      <c r="B1166">
        <v>1986.53</v>
      </c>
      <c r="C1166">
        <v>1913.4</v>
      </c>
      <c r="D1166">
        <v>1913.32</v>
      </c>
      <c r="E1166">
        <v>1873.73</v>
      </c>
      <c r="F1166">
        <v>85.007000000000005</v>
      </c>
      <c r="G1166">
        <v>173.863</v>
      </c>
      <c r="H1166">
        <v>42.299700000000001</v>
      </c>
      <c r="I1166">
        <v>33.749699999999997</v>
      </c>
      <c r="J1166">
        <v>71.865499999999997</v>
      </c>
      <c r="K1166">
        <v>1596.94</v>
      </c>
      <c r="L1166">
        <v>6.2824599999999994E-2</v>
      </c>
      <c r="M1166">
        <v>0.93065500000000001</v>
      </c>
      <c r="N1166">
        <v>0</v>
      </c>
      <c r="O1166" t="s">
        <v>42</v>
      </c>
    </row>
    <row r="1167" spans="1:15" x14ac:dyDescent="0.25">
      <c r="A1167" t="s">
        <v>154</v>
      </c>
      <c r="B1167">
        <v>1988.34</v>
      </c>
      <c r="C1167">
        <v>1911.32</v>
      </c>
      <c r="D1167">
        <v>1911.24</v>
      </c>
      <c r="E1167">
        <v>1872.07</v>
      </c>
      <c r="F1167">
        <v>86.031000000000006</v>
      </c>
      <c r="G1167">
        <v>173.042</v>
      </c>
      <c r="H1167">
        <v>42.320099999999996</v>
      </c>
      <c r="I1167">
        <v>33.6006</v>
      </c>
      <c r="J1167">
        <v>71.262299999999996</v>
      </c>
      <c r="K1167">
        <v>1595.08</v>
      </c>
      <c r="L1167">
        <v>5.5622199999999997E-2</v>
      </c>
      <c r="M1167">
        <v>0.93153799999999998</v>
      </c>
      <c r="N1167">
        <v>0</v>
      </c>
      <c r="O1167" t="s">
        <v>42</v>
      </c>
    </row>
    <row r="1168" spans="1:15" x14ac:dyDescent="0.25">
      <c r="A1168" t="s">
        <v>154</v>
      </c>
      <c r="B1168">
        <v>1987.58</v>
      </c>
      <c r="C1168">
        <v>1913.56</v>
      </c>
      <c r="D1168">
        <v>1913.46</v>
      </c>
      <c r="E1168">
        <v>1873.37</v>
      </c>
      <c r="F1168">
        <v>85.524299999999997</v>
      </c>
      <c r="G1168">
        <v>175.85</v>
      </c>
      <c r="H1168">
        <v>42.305999999999997</v>
      </c>
      <c r="I1168">
        <v>34.354900000000001</v>
      </c>
      <c r="J1168">
        <v>73.254000000000005</v>
      </c>
      <c r="K1168">
        <v>1593.95</v>
      </c>
      <c r="L1168">
        <v>5.5690799999999999E-2</v>
      </c>
      <c r="M1168">
        <v>0.93174599999999996</v>
      </c>
      <c r="N1168">
        <v>0</v>
      </c>
      <c r="O1168" t="s">
        <v>42</v>
      </c>
    </row>
    <row r="1169" spans="1:25" x14ac:dyDescent="0.25">
      <c r="A1169" t="s">
        <v>154</v>
      </c>
      <c r="B1169">
        <v>2012.73</v>
      </c>
      <c r="C1169">
        <v>1932.89</v>
      </c>
      <c r="D1169">
        <v>1932.8</v>
      </c>
      <c r="E1169">
        <v>1893.48</v>
      </c>
      <c r="F1169">
        <v>86.114199999999997</v>
      </c>
      <c r="G1169">
        <v>173.785</v>
      </c>
      <c r="H1169">
        <v>42.327100000000002</v>
      </c>
      <c r="I1169">
        <v>33.886200000000002</v>
      </c>
      <c r="J1169">
        <v>71.846000000000004</v>
      </c>
      <c r="K1169">
        <v>1615.69</v>
      </c>
      <c r="L1169">
        <v>5.3969299999999998E-2</v>
      </c>
      <c r="M1169">
        <v>0.93177100000000002</v>
      </c>
      <c r="N1169">
        <v>0</v>
      </c>
      <c r="O1169" t="s">
        <v>42</v>
      </c>
    </row>
    <row r="1170" spans="1:25" x14ac:dyDescent="0.25">
      <c r="A1170" t="s">
        <v>154</v>
      </c>
      <c r="B1170">
        <v>1984.75</v>
      </c>
      <c r="C1170">
        <v>1911.55</v>
      </c>
      <c r="D1170">
        <v>1911.46</v>
      </c>
      <c r="E1170">
        <v>1872.27</v>
      </c>
      <c r="F1170">
        <v>84.690100000000001</v>
      </c>
      <c r="G1170">
        <v>174.54400000000001</v>
      </c>
      <c r="H1170">
        <v>42.337200000000003</v>
      </c>
      <c r="I1170">
        <v>33.836199999999998</v>
      </c>
      <c r="J1170">
        <v>72.579300000000003</v>
      </c>
      <c r="K1170">
        <v>1595.27</v>
      </c>
      <c r="L1170">
        <v>5.4633899999999999E-2</v>
      </c>
      <c r="M1170">
        <v>0.93182799999999999</v>
      </c>
      <c r="N1170">
        <v>0</v>
      </c>
      <c r="O1170" t="s">
        <v>42</v>
      </c>
    </row>
    <row r="1171" spans="1:25" x14ac:dyDescent="0.25">
      <c r="A1171" t="s">
        <v>154</v>
      </c>
      <c r="B1171">
        <v>1996.78</v>
      </c>
      <c r="C1171">
        <v>1920.26</v>
      </c>
      <c r="D1171">
        <v>1920.17</v>
      </c>
      <c r="E1171">
        <v>1880.79</v>
      </c>
      <c r="F1171">
        <v>86.815799999999996</v>
      </c>
      <c r="G1171">
        <v>173.2</v>
      </c>
      <c r="H1171">
        <v>42.1524</v>
      </c>
      <c r="I1171">
        <v>33.594000000000001</v>
      </c>
      <c r="J1171">
        <v>71.8095</v>
      </c>
      <c r="K1171">
        <v>1602.97</v>
      </c>
      <c r="L1171">
        <v>5.4268700000000003E-2</v>
      </c>
      <c r="M1171">
        <v>0.93183499999999997</v>
      </c>
      <c r="N1171">
        <v>0</v>
      </c>
      <c r="O1171" t="s">
        <v>42</v>
      </c>
    </row>
    <row r="1172" spans="1:25" x14ac:dyDescent="0.25">
      <c r="A1172" t="s">
        <v>154</v>
      </c>
      <c r="B1172">
        <v>2002.19</v>
      </c>
      <c r="C1172">
        <v>1923.8</v>
      </c>
      <c r="D1172">
        <v>1923.71</v>
      </c>
      <c r="E1172">
        <v>1884.23</v>
      </c>
      <c r="F1172">
        <v>85.160399999999996</v>
      </c>
      <c r="G1172">
        <v>173.98599999999999</v>
      </c>
      <c r="H1172">
        <v>42.603900000000003</v>
      </c>
      <c r="I1172">
        <v>33.919400000000003</v>
      </c>
      <c r="J1172">
        <v>71.758700000000005</v>
      </c>
      <c r="K1172">
        <v>1607.22</v>
      </c>
      <c r="L1172">
        <v>6.8676699999999993E-2</v>
      </c>
      <c r="M1172">
        <v>0.93095000000000006</v>
      </c>
      <c r="N1172">
        <v>0</v>
      </c>
      <c r="O1172" t="s">
        <v>42</v>
      </c>
    </row>
    <row r="1173" spans="1:25" x14ac:dyDescent="0.25">
      <c r="A1173" t="s">
        <v>154</v>
      </c>
      <c r="B1173">
        <v>1987.69</v>
      </c>
      <c r="C1173">
        <v>1908.92</v>
      </c>
      <c r="D1173">
        <v>1908.84</v>
      </c>
      <c r="E1173">
        <v>1869.64</v>
      </c>
      <c r="F1173">
        <v>86.22</v>
      </c>
      <c r="G1173">
        <v>173.32900000000001</v>
      </c>
      <c r="H1173">
        <v>42.202399999999997</v>
      </c>
      <c r="I1173">
        <v>33.697099999999999</v>
      </c>
      <c r="J1173">
        <v>71.631</v>
      </c>
      <c r="K1173">
        <v>1592.32</v>
      </c>
      <c r="L1173">
        <v>8.3260399999999998E-2</v>
      </c>
      <c r="M1173">
        <v>0.95106999999999997</v>
      </c>
      <c r="N1173">
        <v>0</v>
      </c>
      <c r="O1173" t="s">
        <v>42</v>
      </c>
    </row>
    <row r="1174" spans="1:25" x14ac:dyDescent="0.25">
      <c r="A1174" t="s">
        <v>154</v>
      </c>
      <c r="B1174">
        <v>1983.85</v>
      </c>
      <c r="C1174">
        <v>1907.36</v>
      </c>
      <c r="D1174">
        <v>1907.28</v>
      </c>
      <c r="E1174">
        <v>1868.23</v>
      </c>
      <c r="F1174">
        <v>84.627700000000004</v>
      </c>
      <c r="G1174">
        <v>173.095</v>
      </c>
      <c r="H1174">
        <v>42.453000000000003</v>
      </c>
      <c r="I1174">
        <v>33.728000000000002</v>
      </c>
      <c r="J1174">
        <v>71.295100000000005</v>
      </c>
      <c r="K1174">
        <v>1592.77</v>
      </c>
      <c r="L1174">
        <v>6.0208200000000003E-2</v>
      </c>
      <c r="M1174">
        <v>0.93176499999999995</v>
      </c>
      <c r="N1174">
        <v>0</v>
      </c>
      <c r="O1174" t="s">
        <v>42</v>
      </c>
    </row>
    <row r="1175" spans="1:25" x14ac:dyDescent="0.25">
      <c r="A1175" t="s">
        <v>154</v>
      </c>
      <c r="B1175">
        <v>2006.84</v>
      </c>
      <c r="C1175">
        <v>1930.95</v>
      </c>
      <c r="D1175">
        <v>1930.86</v>
      </c>
      <c r="E1175">
        <v>1890.73</v>
      </c>
      <c r="F1175">
        <v>87.098399999999998</v>
      </c>
      <c r="G1175">
        <v>173.75200000000001</v>
      </c>
      <c r="H1175">
        <v>42.625900000000001</v>
      </c>
      <c r="I1175">
        <v>34.101599999999998</v>
      </c>
      <c r="J1175">
        <v>71.259799999999998</v>
      </c>
      <c r="K1175">
        <v>1611.92</v>
      </c>
      <c r="L1175">
        <v>5.9655399999999997E-2</v>
      </c>
      <c r="M1175">
        <v>0.93077699999999997</v>
      </c>
      <c r="N1175">
        <v>0</v>
      </c>
      <c r="O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154</v>
      </c>
      <c r="B1176">
        <v>1998.29</v>
      </c>
      <c r="C1176">
        <v>1924.01</v>
      </c>
      <c r="D1176">
        <v>1923.9</v>
      </c>
      <c r="E1176">
        <v>1884.49</v>
      </c>
      <c r="F1176">
        <v>84.926199999999994</v>
      </c>
      <c r="G1176">
        <v>173.96799999999999</v>
      </c>
      <c r="H1176">
        <v>42.867800000000003</v>
      </c>
      <c r="I1176">
        <v>33.7759</v>
      </c>
      <c r="J1176">
        <v>71.525000000000006</v>
      </c>
      <c r="K1176">
        <v>1607.77</v>
      </c>
      <c r="L1176">
        <v>7.5212299999999996E-2</v>
      </c>
      <c r="M1176">
        <v>0.93183499999999997</v>
      </c>
      <c r="N1176">
        <v>0</v>
      </c>
      <c r="O1176" t="s">
        <v>42</v>
      </c>
      <c r="R1176">
        <f>AVERAGE(B1127:B1176)</f>
        <v>1992.1691999999996</v>
      </c>
      <c r="S1176">
        <f>AVERAGE(C1127:C1176)</f>
        <v>1917.3047999999994</v>
      </c>
      <c r="U1176">
        <f>_xlfn.VAR.P(B1127:B1176)</f>
        <v>116.14392335999985</v>
      </c>
      <c r="V1176">
        <f>_xlfn.VAR.P(C1127:C1176)</f>
        <v>109.82454896000036</v>
      </c>
      <c r="X1176">
        <f>1.96*SQRT(U1176)/50</f>
        <v>0.42245875348004114</v>
      </c>
      <c r="Y1176">
        <f>1.96*SQRT(V1176)/50</f>
        <v>0.41080505706952408</v>
      </c>
    </row>
    <row r="1177" spans="1:25" x14ac:dyDescent="0.25">
      <c r="A1177" t="s">
        <v>155</v>
      </c>
      <c r="B1177">
        <v>99781.9954</v>
      </c>
      <c r="C1177" t="s">
        <v>36</v>
      </c>
    </row>
    <row r="1178" spans="1:25" x14ac:dyDescent="0.25">
      <c r="A1178" t="s">
        <v>156</v>
      </c>
      <c r="B1178">
        <v>2022.33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5.5801700000000003E-2</v>
      </c>
      <c r="L1178">
        <v>0.93179500000000004</v>
      </c>
      <c r="M1178">
        <v>0</v>
      </c>
      <c r="N1178" t="s">
        <v>42</v>
      </c>
    </row>
    <row r="1179" spans="1:25" x14ac:dyDescent="0.25">
      <c r="A1179" t="s">
        <v>156</v>
      </c>
      <c r="B1179">
        <v>2017.03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5.6485800000000003E-2</v>
      </c>
      <c r="L1179">
        <v>0.93166800000000005</v>
      </c>
      <c r="M1179">
        <v>0</v>
      </c>
      <c r="N1179" t="s">
        <v>42</v>
      </c>
    </row>
    <row r="1180" spans="1:25" x14ac:dyDescent="0.25">
      <c r="A1180" t="s">
        <v>156</v>
      </c>
      <c r="B1180">
        <v>2020.18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5.3927799999999998E-2</v>
      </c>
      <c r="L1180">
        <v>0.93178499999999997</v>
      </c>
      <c r="M1180">
        <v>0</v>
      </c>
      <c r="N1180" t="s">
        <v>42</v>
      </c>
    </row>
    <row r="1181" spans="1:25" x14ac:dyDescent="0.25">
      <c r="A1181" t="s">
        <v>156</v>
      </c>
      <c r="B1181">
        <v>2021.05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5.5145E-2</v>
      </c>
      <c r="L1181">
        <v>0.93160699999999996</v>
      </c>
      <c r="M1181">
        <v>0</v>
      </c>
      <c r="N1181" t="s">
        <v>42</v>
      </c>
    </row>
    <row r="1182" spans="1:25" x14ac:dyDescent="0.25">
      <c r="A1182" t="s">
        <v>156</v>
      </c>
      <c r="B1182">
        <v>2016.76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6.66519E-2</v>
      </c>
      <c r="L1182">
        <v>0.93183700000000003</v>
      </c>
      <c r="M1182">
        <v>0</v>
      </c>
      <c r="N1182" t="s">
        <v>42</v>
      </c>
    </row>
    <row r="1183" spans="1:25" x14ac:dyDescent="0.25">
      <c r="A1183" t="s">
        <v>156</v>
      </c>
      <c r="B1183">
        <v>2027.83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5.4056100000000003E-2</v>
      </c>
      <c r="L1183">
        <v>0.93183199999999999</v>
      </c>
      <c r="M1183">
        <v>0</v>
      </c>
      <c r="N1183" t="s">
        <v>42</v>
      </c>
    </row>
    <row r="1184" spans="1:25" x14ac:dyDescent="0.25">
      <c r="A1184" t="s">
        <v>156</v>
      </c>
      <c r="B1184">
        <v>2016.28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5.8113400000000003E-2</v>
      </c>
      <c r="L1184">
        <v>0.93165399999999998</v>
      </c>
      <c r="M1184">
        <v>0</v>
      </c>
      <c r="N1184" t="s">
        <v>42</v>
      </c>
    </row>
    <row r="1185" spans="1:14" x14ac:dyDescent="0.25">
      <c r="A1185" t="s">
        <v>156</v>
      </c>
      <c r="B1185">
        <v>2030.13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5.4120300000000003E-2</v>
      </c>
      <c r="L1185">
        <v>0.931786</v>
      </c>
      <c r="M1185">
        <v>0</v>
      </c>
      <c r="N1185" t="s">
        <v>42</v>
      </c>
    </row>
    <row r="1186" spans="1:14" x14ac:dyDescent="0.25">
      <c r="A1186" t="s">
        <v>156</v>
      </c>
      <c r="B1186">
        <v>2023.57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6.6558000000000006E-2</v>
      </c>
      <c r="L1186">
        <v>0.93162400000000001</v>
      </c>
      <c r="M1186">
        <v>0</v>
      </c>
      <c r="N1186" t="s">
        <v>42</v>
      </c>
    </row>
    <row r="1187" spans="1:14" x14ac:dyDescent="0.25">
      <c r="A1187" t="s">
        <v>156</v>
      </c>
      <c r="B1187">
        <v>2010.11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5.4210399999999999E-2</v>
      </c>
      <c r="L1187">
        <v>0.95518800000000004</v>
      </c>
      <c r="M1187">
        <v>0</v>
      </c>
      <c r="N1187" t="s">
        <v>42</v>
      </c>
    </row>
    <row r="1188" spans="1:14" x14ac:dyDescent="0.25">
      <c r="A1188" t="s">
        <v>156</v>
      </c>
      <c r="B1188">
        <v>2002.73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6.2829599999999999E-2</v>
      </c>
      <c r="L1188">
        <v>0.93159800000000004</v>
      </c>
      <c r="M1188">
        <v>0</v>
      </c>
      <c r="N1188" t="s">
        <v>42</v>
      </c>
    </row>
    <row r="1189" spans="1:14" x14ac:dyDescent="0.25">
      <c r="A1189" t="s">
        <v>156</v>
      </c>
      <c r="B1189">
        <v>2016.53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5.4755999999999999E-2</v>
      </c>
      <c r="L1189">
        <v>0.93181700000000001</v>
      </c>
      <c r="M1189">
        <v>0</v>
      </c>
      <c r="N1189" t="s">
        <v>42</v>
      </c>
    </row>
    <row r="1190" spans="1:14" x14ac:dyDescent="0.25">
      <c r="A1190" t="s">
        <v>156</v>
      </c>
      <c r="B1190">
        <v>2013.92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6.7742399999999994E-2</v>
      </c>
      <c r="L1190">
        <v>0.93142499999999995</v>
      </c>
      <c r="M1190">
        <v>0</v>
      </c>
      <c r="N1190" t="s">
        <v>42</v>
      </c>
    </row>
    <row r="1191" spans="1:14" x14ac:dyDescent="0.25">
      <c r="A1191" t="s">
        <v>156</v>
      </c>
      <c r="B1191">
        <v>2043.08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8.3255599999999999E-2</v>
      </c>
      <c r="L1191">
        <v>0.931836</v>
      </c>
      <c r="M1191">
        <v>0</v>
      </c>
      <c r="N1191" t="s">
        <v>42</v>
      </c>
    </row>
    <row r="1192" spans="1:14" x14ac:dyDescent="0.25">
      <c r="A1192" t="s">
        <v>156</v>
      </c>
      <c r="B1192">
        <v>2034.75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5.8444500000000003E-2</v>
      </c>
      <c r="L1192">
        <v>0.93154199999999998</v>
      </c>
      <c r="M1192">
        <v>0</v>
      </c>
      <c r="N1192" t="s">
        <v>42</v>
      </c>
    </row>
    <row r="1193" spans="1:14" x14ac:dyDescent="0.25">
      <c r="A1193" t="s">
        <v>156</v>
      </c>
      <c r="B1193">
        <v>2017.59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5.39105E-2</v>
      </c>
      <c r="L1193">
        <v>0.931226</v>
      </c>
      <c r="M1193">
        <v>0</v>
      </c>
      <c r="N1193" t="s">
        <v>42</v>
      </c>
    </row>
    <row r="1194" spans="1:14" x14ac:dyDescent="0.25">
      <c r="A1194" t="s">
        <v>156</v>
      </c>
      <c r="B1194">
        <v>2042.81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5.6097500000000002E-2</v>
      </c>
      <c r="L1194">
        <v>0.93164599999999997</v>
      </c>
      <c r="M1194">
        <v>0</v>
      </c>
      <c r="N1194" t="s">
        <v>42</v>
      </c>
    </row>
    <row r="1195" spans="1:14" x14ac:dyDescent="0.25">
      <c r="A1195" t="s">
        <v>156</v>
      </c>
      <c r="B1195">
        <v>2024.86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4.7214199999999998E-2</v>
      </c>
      <c r="L1195">
        <v>0.93043600000000004</v>
      </c>
      <c r="M1195">
        <v>0</v>
      </c>
      <c r="N1195" t="s">
        <v>42</v>
      </c>
    </row>
    <row r="1196" spans="1:14" x14ac:dyDescent="0.25">
      <c r="A1196" t="s">
        <v>156</v>
      </c>
      <c r="B1196">
        <v>2008.62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5.4327800000000002E-2</v>
      </c>
      <c r="L1196">
        <v>0.931813</v>
      </c>
      <c r="M1196">
        <v>0</v>
      </c>
      <c r="N1196" t="s">
        <v>42</v>
      </c>
    </row>
    <row r="1197" spans="1:14" x14ac:dyDescent="0.25">
      <c r="A1197" t="s">
        <v>156</v>
      </c>
      <c r="B1197">
        <v>2026.49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8.3257200000000003E-2</v>
      </c>
      <c r="L1197">
        <v>0.93183199999999999</v>
      </c>
      <c r="M1197">
        <v>0</v>
      </c>
      <c r="N1197" t="s">
        <v>42</v>
      </c>
    </row>
    <row r="1198" spans="1:14" x14ac:dyDescent="0.25">
      <c r="A1198" t="s">
        <v>156</v>
      </c>
      <c r="B1198">
        <v>2011.62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5.4989999999999997E-2</v>
      </c>
      <c r="L1198">
        <v>0.931782</v>
      </c>
      <c r="M1198">
        <v>0</v>
      </c>
      <c r="N1198" t="s">
        <v>42</v>
      </c>
    </row>
    <row r="1199" spans="1:14" x14ac:dyDescent="0.25">
      <c r="A1199" t="s">
        <v>156</v>
      </c>
      <c r="B1199">
        <v>2023.18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5.3909899999999997E-2</v>
      </c>
      <c r="L1199">
        <v>0.93315400000000004</v>
      </c>
      <c r="M1199">
        <v>0</v>
      </c>
      <c r="N1199" t="s">
        <v>42</v>
      </c>
    </row>
    <row r="1200" spans="1:14" x14ac:dyDescent="0.25">
      <c r="A1200" t="s">
        <v>156</v>
      </c>
      <c r="B1200">
        <v>2022.99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8.3261399999999999E-2</v>
      </c>
      <c r="L1200">
        <v>0.94959400000000005</v>
      </c>
      <c r="M1200">
        <v>0</v>
      </c>
      <c r="N1200" t="s">
        <v>42</v>
      </c>
    </row>
    <row r="1201" spans="1:14" x14ac:dyDescent="0.25">
      <c r="A1201" t="s">
        <v>156</v>
      </c>
      <c r="B1201">
        <v>2007.96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5.62222E-2</v>
      </c>
      <c r="L1201">
        <v>0.93181000000000003</v>
      </c>
      <c r="M1201">
        <v>0</v>
      </c>
      <c r="N1201" t="s">
        <v>42</v>
      </c>
    </row>
    <row r="1202" spans="1:14" x14ac:dyDescent="0.25">
      <c r="A1202" t="s">
        <v>156</v>
      </c>
      <c r="B1202">
        <v>2024.78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6.2111800000000002E-2</v>
      </c>
      <c r="L1202">
        <v>0.93179599999999996</v>
      </c>
      <c r="M1202">
        <v>0</v>
      </c>
      <c r="N1202" t="s">
        <v>42</v>
      </c>
    </row>
    <row r="1203" spans="1:14" x14ac:dyDescent="0.25">
      <c r="A1203" t="s">
        <v>156</v>
      </c>
      <c r="B1203">
        <v>2018.1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5.7035200000000001E-2</v>
      </c>
      <c r="L1203">
        <v>0.93182200000000004</v>
      </c>
      <c r="M1203">
        <v>0</v>
      </c>
      <c r="N1203" t="s">
        <v>42</v>
      </c>
    </row>
    <row r="1204" spans="1:14" x14ac:dyDescent="0.25">
      <c r="A1204" t="s">
        <v>156</v>
      </c>
      <c r="B1204">
        <v>2012.16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5.4816400000000001E-2</v>
      </c>
      <c r="L1204">
        <v>0.95862700000000001</v>
      </c>
      <c r="M1204">
        <v>0</v>
      </c>
      <c r="N1204" t="s">
        <v>42</v>
      </c>
    </row>
    <row r="1205" spans="1:14" x14ac:dyDescent="0.25">
      <c r="A1205" t="s">
        <v>156</v>
      </c>
      <c r="B1205">
        <v>2020.92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8.3256200000000002E-2</v>
      </c>
      <c r="L1205">
        <v>0.93183499999999997</v>
      </c>
      <c r="M1205">
        <v>0</v>
      </c>
      <c r="N1205" t="s">
        <v>42</v>
      </c>
    </row>
    <row r="1206" spans="1:14" x14ac:dyDescent="0.25">
      <c r="A1206" t="s">
        <v>156</v>
      </c>
      <c r="B1206">
        <v>2045.78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6.0896800000000001E-2</v>
      </c>
      <c r="L1206">
        <v>0.94323000000000001</v>
      </c>
      <c r="M1206">
        <v>0</v>
      </c>
      <c r="N1206" t="s">
        <v>42</v>
      </c>
    </row>
    <row r="1207" spans="1:14" x14ac:dyDescent="0.25">
      <c r="A1207" t="s">
        <v>156</v>
      </c>
      <c r="B1207">
        <v>2024.47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7.5695999999999999E-2</v>
      </c>
      <c r="L1207">
        <v>0.93113000000000001</v>
      </c>
      <c r="M1207">
        <v>0</v>
      </c>
      <c r="N1207" t="s">
        <v>42</v>
      </c>
    </row>
    <row r="1208" spans="1:14" x14ac:dyDescent="0.25">
      <c r="A1208" t="s">
        <v>156</v>
      </c>
      <c r="B1208">
        <v>2009.76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6.0051100000000003E-2</v>
      </c>
      <c r="L1208">
        <v>0.93182900000000002</v>
      </c>
      <c r="M1208">
        <v>0</v>
      </c>
      <c r="N1208" t="s">
        <v>42</v>
      </c>
    </row>
    <row r="1209" spans="1:14" x14ac:dyDescent="0.25">
      <c r="A1209" t="s">
        <v>156</v>
      </c>
      <c r="B1209">
        <v>2002.75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5.7938999999999997E-2</v>
      </c>
      <c r="L1209">
        <v>0.93183499999999997</v>
      </c>
      <c r="M1209">
        <v>0</v>
      </c>
      <c r="N1209" t="s">
        <v>42</v>
      </c>
    </row>
    <row r="1210" spans="1:14" x14ac:dyDescent="0.25">
      <c r="A1210" t="s">
        <v>156</v>
      </c>
      <c r="B1210">
        <v>2029.11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5.5350000000000003E-2</v>
      </c>
      <c r="L1210">
        <v>0.93183400000000005</v>
      </c>
      <c r="M1210">
        <v>0</v>
      </c>
      <c r="N1210" t="s">
        <v>42</v>
      </c>
    </row>
    <row r="1211" spans="1:14" x14ac:dyDescent="0.25">
      <c r="A1211" t="s">
        <v>156</v>
      </c>
      <c r="B1211">
        <v>2013.78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7.2443800000000003E-2</v>
      </c>
      <c r="L1211">
        <v>0.95215799999999995</v>
      </c>
      <c r="M1211">
        <v>0</v>
      </c>
      <c r="N1211" t="s">
        <v>42</v>
      </c>
    </row>
    <row r="1212" spans="1:14" x14ac:dyDescent="0.25">
      <c r="A1212" t="s">
        <v>156</v>
      </c>
      <c r="B1212">
        <v>2030.57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8.3259200000000005E-2</v>
      </c>
      <c r="L1212">
        <v>0.93183199999999999</v>
      </c>
      <c r="M1212">
        <v>0</v>
      </c>
      <c r="N1212" t="s">
        <v>42</v>
      </c>
    </row>
    <row r="1213" spans="1:14" x14ac:dyDescent="0.25">
      <c r="A1213" t="s">
        <v>156</v>
      </c>
      <c r="B1213">
        <v>2019.79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8.0039200000000005E-2</v>
      </c>
      <c r="L1213">
        <v>0.93183199999999999</v>
      </c>
      <c r="M1213">
        <v>0</v>
      </c>
      <c r="N1213" t="s">
        <v>42</v>
      </c>
    </row>
    <row r="1214" spans="1:14" x14ac:dyDescent="0.25">
      <c r="A1214" t="s">
        <v>156</v>
      </c>
      <c r="B1214">
        <v>2009.27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5.3912300000000003E-2</v>
      </c>
      <c r="L1214">
        <v>0.93174699999999999</v>
      </c>
      <c r="M1214">
        <v>0</v>
      </c>
      <c r="N1214" t="s">
        <v>42</v>
      </c>
    </row>
    <row r="1215" spans="1:14" x14ac:dyDescent="0.25">
      <c r="A1215" t="s">
        <v>156</v>
      </c>
      <c r="B1215">
        <v>2012.62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5.3935499999999997E-2</v>
      </c>
      <c r="L1215">
        <v>0.93132000000000004</v>
      </c>
      <c r="M1215">
        <v>0</v>
      </c>
      <c r="N1215" t="s">
        <v>42</v>
      </c>
    </row>
    <row r="1216" spans="1:14" x14ac:dyDescent="0.25">
      <c r="A1216" t="s">
        <v>156</v>
      </c>
      <c r="B1216">
        <v>2006.61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6.7888000000000004E-2</v>
      </c>
      <c r="L1216">
        <v>0.93040800000000001</v>
      </c>
      <c r="M1216">
        <v>0</v>
      </c>
      <c r="N1216" t="s">
        <v>42</v>
      </c>
    </row>
    <row r="1217" spans="1:25" x14ac:dyDescent="0.25">
      <c r="A1217" t="s">
        <v>156</v>
      </c>
      <c r="B1217">
        <v>2024.6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6.0452600000000002E-2</v>
      </c>
      <c r="L1217">
        <v>0.93180499999999999</v>
      </c>
      <c r="M1217">
        <v>0</v>
      </c>
      <c r="N1217" t="s">
        <v>42</v>
      </c>
    </row>
    <row r="1218" spans="1:25" x14ac:dyDescent="0.25">
      <c r="A1218" t="s">
        <v>156</v>
      </c>
      <c r="B1218">
        <v>2025.12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6.8520700000000004E-2</v>
      </c>
      <c r="L1218">
        <v>0.95921699999999999</v>
      </c>
      <c r="M1218">
        <v>0</v>
      </c>
      <c r="N1218" t="s">
        <v>42</v>
      </c>
    </row>
    <row r="1219" spans="1:25" x14ac:dyDescent="0.25">
      <c r="A1219" t="s">
        <v>156</v>
      </c>
      <c r="B1219">
        <v>2021.14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5.4370300000000003E-2</v>
      </c>
      <c r="L1219">
        <v>0.92995700000000003</v>
      </c>
      <c r="M1219">
        <v>0</v>
      </c>
      <c r="N1219" t="s">
        <v>42</v>
      </c>
    </row>
    <row r="1220" spans="1:25" x14ac:dyDescent="0.25">
      <c r="A1220" t="s">
        <v>156</v>
      </c>
      <c r="B1220">
        <v>2029.09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5.4089199999999997E-2</v>
      </c>
      <c r="L1220">
        <v>0.93163200000000002</v>
      </c>
      <c r="M1220">
        <v>0</v>
      </c>
      <c r="N1220" t="s">
        <v>42</v>
      </c>
    </row>
    <row r="1221" spans="1:25" x14ac:dyDescent="0.25">
      <c r="A1221" t="s">
        <v>156</v>
      </c>
      <c r="B1221">
        <v>2051.75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5.3911100000000003E-2</v>
      </c>
      <c r="L1221">
        <v>0.95347000000000004</v>
      </c>
      <c r="M1221">
        <v>0</v>
      </c>
      <c r="N1221" t="s">
        <v>42</v>
      </c>
    </row>
    <row r="1222" spans="1:25" x14ac:dyDescent="0.25">
      <c r="A1222" t="s">
        <v>156</v>
      </c>
      <c r="B1222">
        <v>2019.78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7.2168599999999999E-2</v>
      </c>
      <c r="L1222">
        <v>0.93157000000000001</v>
      </c>
      <c r="M1222">
        <v>0</v>
      </c>
      <c r="N1222" t="s">
        <v>42</v>
      </c>
    </row>
    <row r="1223" spans="1:25" x14ac:dyDescent="0.25">
      <c r="A1223" t="s">
        <v>156</v>
      </c>
      <c r="B1223">
        <v>1988.23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5.9908599999999999E-2</v>
      </c>
      <c r="L1223">
        <v>0.93159899999999995</v>
      </c>
      <c r="M1223">
        <v>0</v>
      </c>
      <c r="N1223" t="s">
        <v>42</v>
      </c>
    </row>
    <row r="1224" spans="1:25" x14ac:dyDescent="0.25">
      <c r="A1224" t="s">
        <v>156</v>
      </c>
      <c r="B1224">
        <v>2004.92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5.5044700000000002E-2</v>
      </c>
      <c r="L1224">
        <v>0.93075699999999995</v>
      </c>
      <c r="M1224">
        <v>0</v>
      </c>
      <c r="N1224" t="s">
        <v>42</v>
      </c>
    </row>
    <row r="1225" spans="1:25" x14ac:dyDescent="0.25">
      <c r="A1225" t="s">
        <v>156</v>
      </c>
      <c r="B1225">
        <v>2002.76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5.39199E-2</v>
      </c>
      <c r="L1225">
        <v>0.93164000000000002</v>
      </c>
      <c r="M1225">
        <v>0</v>
      </c>
      <c r="N1225" t="s">
        <v>42</v>
      </c>
    </row>
    <row r="1226" spans="1:25" x14ac:dyDescent="0.25">
      <c r="A1226" t="s">
        <v>156</v>
      </c>
      <c r="B1226">
        <v>1998.67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6.6342899999999996E-2</v>
      </c>
      <c r="L1226">
        <v>0.93131900000000001</v>
      </c>
      <c r="M1226">
        <v>0</v>
      </c>
      <c r="N1226" t="s">
        <v>42</v>
      </c>
    </row>
    <row r="1227" spans="1:25" x14ac:dyDescent="0.25">
      <c r="A1227" t="s">
        <v>156</v>
      </c>
      <c r="B1227">
        <v>1989.37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8.3255599999999999E-2</v>
      </c>
      <c r="L1227">
        <v>0.930867</v>
      </c>
      <c r="M1227">
        <v>0</v>
      </c>
      <c r="N1227" t="s">
        <v>42</v>
      </c>
    </row>
    <row r="1228" spans="1:25" x14ac:dyDescent="0.25">
      <c r="A1228" t="s">
        <v>156</v>
      </c>
      <c r="B1228">
        <v>2002.95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5.5376799999999997E-2</v>
      </c>
      <c r="L1228">
        <v>0.93179900000000004</v>
      </c>
      <c r="M1228">
        <v>0</v>
      </c>
      <c r="N1228" t="s">
        <v>42</v>
      </c>
    </row>
    <row r="1229" spans="1:25" x14ac:dyDescent="0.25">
      <c r="A1229" t="s">
        <v>156</v>
      </c>
      <c r="B1229">
        <v>2000.49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5.6003400000000002E-2</v>
      </c>
      <c r="L1229">
        <v>0.93180200000000002</v>
      </c>
      <c r="M1229">
        <v>0</v>
      </c>
      <c r="N1229" t="s">
        <v>42</v>
      </c>
    </row>
    <row r="1230" spans="1:25" x14ac:dyDescent="0.25">
      <c r="A1230" t="s">
        <v>156</v>
      </c>
      <c r="B1230">
        <v>2013.4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8.3288500000000001E-2</v>
      </c>
      <c r="L1230">
        <v>0.931836</v>
      </c>
      <c r="M1230">
        <v>0</v>
      </c>
      <c r="N1230" t="s">
        <v>42</v>
      </c>
    </row>
    <row r="1231" spans="1:25" x14ac:dyDescent="0.25">
      <c r="A1231" t="s">
        <v>156</v>
      </c>
      <c r="B1231">
        <v>2034.53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5.6957000000000001E-2</v>
      </c>
      <c r="L1231">
        <v>0.93016500000000002</v>
      </c>
      <c r="M1231">
        <v>0</v>
      </c>
      <c r="N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156</v>
      </c>
      <c r="B1232">
        <v>2009.79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5.3919500000000002E-2</v>
      </c>
      <c r="L1232">
        <v>0.93180099999999999</v>
      </c>
      <c r="M1232">
        <v>0</v>
      </c>
      <c r="N1232" t="s">
        <v>42</v>
      </c>
      <c r="R1232">
        <f>AVERAGE(B1183:B1232)</f>
        <v>2018.0421999999992</v>
      </c>
      <c r="S1232">
        <f>AVERAGE(C1183:C1232)</f>
        <v>0</v>
      </c>
      <c r="U1232">
        <f>_xlfn.VAR.P(B1183:B1232)</f>
        <v>180.09380115999974</v>
      </c>
      <c r="V1232">
        <f>_xlfn.VAR.P(C1183:C1232)</f>
        <v>0</v>
      </c>
      <c r="X1232">
        <f>1.96*SQRT(U1232)/50</f>
        <v>0.52606020436305767</v>
      </c>
      <c r="Y1232">
        <f>1.96*SQRT(V1232)/50</f>
        <v>0</v>
      </c>
    </row>
    <row r="1233" spans="1:13" x14ac:dyDescent="0.25">
      <c r="A1233" t="s">
        <v>157</v>
      </c>
      <c r="B1233">
        <v>101016.8768</v>
      </c>
      <c r="C1233" t="s">
        <v>36</v>
      </c>
    </row>
    <row r="1234" spans="1:13" x14ac:dyDescent="0.25">
      <c r="A1234" t="s">
        <v>158</v>
      </c>
      <c r="B1234">
        <v>1872.11</v>
      </c>
      <c r="C1234">
        <v>1857.56</v>
      </c>
      <c r="D1234">
        <v>1857.48</v>
      </c>
      <c r="E1234">
        <v>1819.47</v>
      </c>
      <c r="F1234">
        <v>83.650899999999993</v>
      </c>
      <c r="G1234">
        <v>0</v>
      </c>
      <c r="H1234">
        <v>42.251600000000003</v>
      </c>
      <c r="I1234">
        <v>0</v>
      </c>
      <c r="J1234">
        <v>8.3257399999999995E-2</v>
      </c>
      <c r="K1234">
        <v>0.93167900000000003</v>
      </c>
      <c r="L1234">
        <v>0</v>
      </c>
      <c r="M1234" t="s">
        <v>42</v>
      </c>
    </row>
    <row r="1235" spans="1:13" x14ac:dyDescent="0.25">
      <c r="A1235" t="s">
        <v>158</v>
      </c>
      <c r="B1235">
        <v>1864.16</v>
      </c>
      <c r="C1235">
        <v>1849.23</v>
      </c>
      <c r="D1235">
        <v>1849.15</v>
      </c>
      <c r="E1235">
        <v>1811.29</v>
      </c>
      <c r="F1235">
        <v>84.533000000000001</v>
      </c>
      <c r="G1235">
        <v>0</v>
      </c>
      <c r="H1235">
        <v>41.995800000000003</v>
      </c>
      <c r="I1235">
        <v>0</v>
      </c>
      <c r="J1235">
        <v>8.0309400000000003E-2</v>
      </c>
      <c r="K1235">
        <v>0.95773699999999995</v>
      </c>
      <c r="L1235">
        <v>0</v>
      </c>
      <c r="M1235" t="s">
        <v>42</v>
      </c>
    </row>
    <row r="1236" spans="1:13" x14ac:dyDescent="0.25">
      <c r="A1236" t="s">
        <v>158</v>
      </c>
      <c r="B1236">
        <v>1864.62</v>
      </c>
      <c r="C1236">
        <v>1849.88</v>
      </c>
      <c r="D1236">
        <v>1849.8</v>
      </c>
      <c r="E1236">
        <v>1811.86</v>
      </c>
      <c r="F1236">
        <v>83.702699999999993</v>
      </c>
      <c r="G1236">
        <v>0</v>
      </c>
      <c r="H1236">
        <v>42.302199999999999</v>
      </c>
      <c r="I1236">
        <v>0</v>
      </c>
      <c r="J1236">
        <v>5.5821999999999997E-2</v>
      </c>
      <c r="K1236">
        <v>0.93182500000000001</v>
      </c>
      <c r="L1236">
        <v>0</v>
      </c>
      <c r="M1236" t="s">
        <v>42</v>
      </c>
    </row>
    <row r="1237" spans="1:13" x14ac:dyDescent="0.25">
      <c r="A1237" t="s">
        <v>158</v>
      </c>
      <c r="B1237">
        <v>1859.31</v>
      </c>
      <c r="C1237">
        <v>1844.73</v>
      </c>
      <c r="D1237">
        <v>1844.66</v>
      </c>
      <c r="E1237">
        <v>1806.88</v>
      </c>
      <c r="F1237">
        <v>84.338300000000004</v>
      </c>
      <c r="G1237">
        <v>0</v>
      </c>
      <c r="H1237">
        <v>41.968400000000003</v>
      </c>
      <c r="I1237">
        <v>0</v>
      </c>
      <c r="J1237">
        <v>5.6394100000000003E-2</v>
      </c>
      <c r="K1237">
        <v>0.93183700000000003</v>
      </c>
      <c r="L1237">
        <v>0</v>
      </c>
      <c r="M1237" t="s">
        <v>42</v>
      </c>
    </row>
    <row r="1238" spans="1:13" x14ac:dyDescent="0.25">
      <c r="A1238" t="s">
        <v>158</v>
      </c>
      <c r="B1238">
        <v>1860.94</v>
      </c>
      <c r="C1238">
        <v>1846.34</v>
      </c>
      <c r="D1238">
        <v>1846.27</v>
      </c>
      <c r="E1238">
        <v>1808.44</v>
      </c>
      <c r="F1238">
        <v>83.840800000000002</v>
      </c>
      <c r="G1238">
        <v>0</v>
      </c>
      <c r="H1238">
        <v>42.066200000000002</v>
      </c>
      <c r="I1238">
        <v>0</v>
      </c>
      <c r="J1238">
        <v>5.4004999999999997E-2</v>
      </c>
      <c r="K1238">
        <v>0.95901499999999995</v>
      </c>
      <c r="L1238">
        <v>0</v>
      </c>
      <c r="M1238" t="s">
        <v>42</v>
      </c>
    </row>
    <row r="1239" spans="1:13" x14ac:dyDescent="0.25">
      <c r="A1239" t="s">
        <v>158</v>
      </c>
      <c r="B1239">
        <v>1851.1</v>
      </c>
      <c r="C1239">
        <v>1836.07</v>
      </c>
      <c r="D1239">
        <v>1835.99</v>
      </c>
      <c r="E1239">
        <v>1798.39</v>
      </c>
      <c r="F1239">
        <v>84.556899999999999</v>
      </c>
      <c r="G1239">
        <v>0</v>
      </c>
      <c r="H1239">
        <v>42.103099999999998</v>
      </c>
      <c r="I1239">
        <v>0</v>
      </c>
      <c r="J1239">
        <v>5.6528099999999998E-2</v>
      </c>
      <c r="K1239">
        <v>0.93183400000000005</v>
      </c>
      <c r="L1239">
        <v>0</v>
      </c>
      <c r="M1239" t="s">
        <v>42</v>
      </c>
    </row>
    <row r="1240" spans="1:13" x14ac:dyDescent="0.25">
      <c r="A1240" t="s">
        <v>158</v>
      </c>
      <c r="B1240">
        <v>1884.05</v>
      </c>
      <c r="C1240">
        <v>1869.3</v>
      </c>
      <c r="D1240">
        <v>1869.23</v>
      </c>
      <c r="E1240">
        <v>1831.31</v>
      </c>
      <c r="F1240">
        <v>83.603899999999996</v>
      </c>
      <c r="G1240">
        <v>0</v>
      </c>
      <c r="H1240">
        <v>42.342500000000001</v>
      </c>
      <c r="I1240">
        <v>0</v>
      </c>
      <c r="J1240">
        <v>5.4742300000000001E-2</v>
      </c>
      <c r="K1240">
        <v>0.957955</v>
      </c>
      <c r="L1240">
        <v>0</v>
      </c>
      <c r="M1240" t="s">
        <v>42</v>
      </c>
    </row>
    <row r="1241" spans="1:13" x14ac:dyDescent="0.25">
      <c r="A1241" t="s">
        <v>158</v>
      </c>
      <c r="B1241">
        <v>1866.98</v>
      </c>
      <c r="C1241">
        <v>1852.4</v>
      </c>
      <c r="D1241">
        <v>1852.32</v>
      </c>
      <c r="E1241">
        <v>1814.44</v>
      </c>
      <c r="F1241">
        <v>84.483999999999995</v>
      </c>
      <c r="G1241">
        <v>0</v>
      </c>
      <c r="H1241">
        <v>42.098500000000001</v>
      </c>
      <c r="I1241">
        <v>0</v>
      </c>
      <c r="J1241">
        <v>5.6548099999999997E-2</v>
      </c>
      <c r="K1241">
        <v>0.93180700000000005</v>
      </c>
      <c r="L1241">
        <v>0</v>
      </c>
      <c r="M1241" t="s">
        <v>42</v>
      </c>
    </row>
    <row r="1242" spans="1:13" x14ac:dyDescent="0.25">
      <c r="A1242" t="s">
        <v>158</v>
      </c>
      <c r="B1242">
        <v>1854.91</v>
      </c>
      <c r="C1242">
        <v>1839.76</v>
      </c>
      <c r="D1242">
        <v>1839.67</v>
      </c>
      <c r="E1242">
        <v>1802.03</v>
      </c>
      <c r="F1242">
        <v>83.531800000000004</v>
      </c>
      <c r="G1242">
        <v>0</v>
      </c>
      <c r="H1242">
        <v>42.068800000000003</v>
      </c>
      <c r="I1242">
        <v>0</v>
      </c>
      <c r="J1242">
        <v>5.4771399999999998E-2</v>
      </c>
      <c r="K1242">
        <v>0.94852700000000001</v>
      </c>
      <c r="L1242">
        <v>0</v>
      </c>
      <c r="M1242" t="s">
        <v>42</v>
      </c>
    </row>
    <row r="1243" spans="1:13" x14ac:dyDescent="0.25">
      <c r="A1243" t="s">
        <v>158</v>
      </c>
      <c r="B1243">
        <v>1872.74</v>
      </c>
      <c r="C1243">
        <v>1858.15</v>
      </c>
      <c r="D1243">
        <v>1858.07</v>
      </c>
      <c r="E1243">
        <v>1819.91</v>
      </c>
      <c r="F1243">
        <v>84.905100000000004</v>
      </c>
      <c r="G1243">
        <v>0</v>
      </c>
      <c r="H1243">
        <v>42.1494</v>
      </c>
      <c r="I1243">
        <v>0</v>
      </c>
      <c r="J1243">
        <v>5.3910600000000003E-2</v>
      </c>
      <c r="K1243">
        <v>0.931836</v>
      </c>
      <c r="L1243">
        <v>0</v>
      </c>
      <c r="M1243" t="s">
        <v>42</v>
      </c>
    </row>
    <row r="1244" spans="1:13" x14ac:dyDescent="0.25">
      <c r="A1244" t="s">
        <v>158</v>
      </c>
      <c r="B1244">
        <v>1874.1</v>
      </c>
      <c r="C1244">
        <v>1859.49</v>
      </c>
      <c r="D1244">
        <v>1859.42</v>
      </c>
      <c r="E1244">
        <v>1821.76</v>
      </c>
      <c r="F1244">
        <v>83.5261</v>
      </c>
      <c r="G1244">
        <v>0</v>
      </c>
      <c r="H1244">
        <v>42.061700000000002</v>
      </c>
      <c r="I1244">
        <v>0</v>
      </c>
      <c r="J1244">
        <v>5.4096900000000003E-2</v>
      </c>
      <c r="K1244">
        <v>0.92988000000000004</v>
      </c>
      <c r="L1244">
        <v>0</v>
      </c>
      <c r="M1244" t="s">
        <v>42</v>
      </c>
    </row>
    <row r="1245" spans="1:13" x14ac:dyDescent="0.25">
      <c r="A1245" t="s">
        <v>158</v>
      </c>
      <c r="B1245">
        <v>1849.81</v>
      </c>
      <c r="C1245">
        <v>1835.36</v>
      </c>
      <c r="D1245">
        <v>1835.28</v>
      </c>
      <c r="E1245">
        <v>1797.59</v>
      </c>
      <c r="F1245">
        <v>84.461799999999997</v>
      </c>
      <c r="G1245">
        <v>0</v>
      </c>
      <c r="H1245">
        <v>42.1038</v>
      </c>
      <c r="I1245">
        <v>0</v>
      </c>
      <c r="J1245">
        <v>6.8334099999999995E-2</v>
      </c>
      <c r="K1245">
        <v>0.93171899999999996</v>
      </c>
      <c r="L1245">
        <v>0</v>
      </c>
      <c r="M1245" t="s">
        <v>42</v>
      </c>
    </row>
    <row r="1246" spans="1:13" x14ac:dyDescent="0.25">
      <c r="A1246" t="s">
        <v>158</v>
      </c>
      <c r="B1246">
        <v>1881.53</v>
      </c>
      <c r="C1246">
        <v>1867.24</v>
      </c>
      <c r="D1246">
        <v>1867.17</v>
      </c>
      <c r="E1246">
        <v>1829.21</v>
      </c>
      <c r="F1246">
        <v>83.465800000000002</v>
      </c>
      <c r="G1246">
        <v>0</v>
      </c>
      <c r="H1246">
        <v>42.088700000000003</v>
      </c>
      <c r="I1246">
        <v>0</v>
      </c>
      <c r="J1246">
        <v>6.5171800000000002E-2</v>
      </c>
      <c r="K1246">
        <v>0.93182399999999999</v>
      </c>
      <c r="L1246">
        <v>0</v>
      </c>
      <c r="M1246" t="s">
        <v>42</v>
      </c>
    </row>
    <row r="1247" spans="1:13" x14ac:dyDescent="0.25">
      <c r="A1247" t="s">
        <v>158</v>
      </c>
      <c r="B1247">
        <v>1868.17</v>
      </c>
      <c r="C1247">
        <v>1853.63</v>
      </c>
      <c r="D1247">
        <v>1853.55</v>
      </c>
      <c r="E1247">
        <v>1815.77</v>
      </c>
      <c r="F1247">
        <v>84.257999999999996</v>
      </c>
      <c r="G1247">
        <v>0</v>
      </c>
      <c r="H1247">
        <v>42.067999999999998</v>
      </c>
      <c r="I1247">
        <v>0</v>
      </c>
      <c r="J1247">
        <v>5.3933399999999999E-2</v>
      </c>
      <c r="K1247">
        <v>0.93183099999999996</v>
      </c>
      <c r="L1247">
        <v>0</v>
      </c>
      <c r="M1247" t="s">
        <v>42</v>
      </c>
    </row>
    <row r="1248" spans="1:13" x14ac:dyDescent="0.25">
      <c r="A1248" t="s">
        <v>158</v>
      </c>
      <c r="B1248">
        <v>1852.17</v>
      </c>
      <c r="C1248">
        <v>1837.54</v>
      </c>
      <c r="D1248">
        <v>1837.47</v>
      </c>
      <c r="E1248">
        <v>1799.57</v>
      </c>
      <c r="F1248">
        <v>83.858800000000002</v>
      </c>
      <c r="G1248">
        <v>0</v>
      </c>
      <c r="H1248">
        <v>42.344700000000003</v>
      </c>
      <c r="I1248">
        <v>0</v>
      </c>
      <c r="J1248">
        <v>6.2879299999999999E-2</v>
      </c>
      <c r="K1248">
        <v>0.92867100000000002</v>
      </c>
      <c r="L1248">
        <v>0</v>
      </c>
      <c r="M1248" t="s">
        <v>42</v>
      </c>
    </row>
    <row r="1249" spans="1:13" x14ac:dyDescent="0.25">
      <c r="A1249" t="s">
        <v>158</v>
      </c>
      <c r="B1249">
        <v>1879.42</v>
      </c>
      <c r="C1249">
        <v>1864.31</v>
      </c>
      <c r="D1249">
        <v>1864.23</v>
      </c>
      <c r="E1249">
        <v>1826.38</v>
      </c>
      <c r="F1249">
        <v>84.714299999999994</v>
      </c>
      <c r="G1249">
        <v>0</v>
      </c>
      <c r="H1249">
        <v>42.119500000000002</v>
      </c>
      <c r="I1249">
        <v>0</v>
      </c>
      <c r="J1249">
        <v>6.7436700000000002E-2</v>
      </c>
      <c r="K1249">
        <v>0.93160900000000002</v>
      </c>
      <c r="L1249">
        <v>0</v>
      </c>
      <c r="M1249" t="s">
        <v>42</v>
      </c>
    </row>
    <row r="1250" spans="1:13" x14ac:dyDescent="0.25">
      <c r="A1250" t="s">
        <v>158</v>
      </c>
      <c r="B1250">
        <v>1887.88</v>
      </c>
      <c r="C1250">
        <v>1873.21</v>
      </c>
      <c r="D1250">
        <v>1873.14</v>
      </c>
      <c r="E1250">
        <v>1835.19</v>
      </c>
      <c r="F1250">
        <v>83.682100000000005</v>
      </c>
      <c r="G1250">
        <v>0</v>
      </c>
      <c r="H1250">
        <v>42.059899999999999</v>
      </c>
      <c r="I1250">
        <v>0</v>
      </c>
      <c r="J1250">
        <v>5.4861100000000003E-2</v>
      </c>
      <c r="K1250">
        <v>0.94815700000000003</v>
      </c>
      <c r="L1250">
        <v>0</v>
      </c>
      <c r="M1250" t="s">
        <v>42</v>
      </c>
    </row>
    <row r="1251" spans="1:13" x14ac:dyDescent="0.25">
      <c r="A1251" t="s">
        <v>158</v>
      </c>
      <c r="B1251">
        <v>1862.35</v>
      </c>
      <c r="C1251">
        <v>1847.23</v>
      </c>
      <c r="D1251">
        <v>1847.16</v>
      </c>
      <c r="E1251">
        <v>1809.18</v>
      </c>
      <c r="F1251">
        <v>84.677400000000006</v>
      </c>
      <c r="G1251">
        <v>0</v>
      </c>
      <c r="H1251">
        <v>42.124899999999997</v>
      </c>
      <c r="I1251">
        <v>0</v>
      </c>
      <c r="J1251">
        <v>6.2689999999999996E-2</v>
      </c>
      <c r="K1251">
        <v>0.93169100000000005</v>
      </c>
      <c r="L1251">
        <v>0</v>
      </c>
      <c r="M1251" t="s">
        <v>42</v>
      </c>
    </row>
    <row r="1252" spans="1:13" x14ac:dyDescent="0.25">
      <c r="A1252" t="s">
        <v>158</v>
      </c>
      <c r="B1252">
        <v>1854.09</v>
      </c>
      <c r="C1252">
        <v>1839.17</v>
      </c>
      <c r="D1252">
        <v>1839.1</v>
      </c>
      <c r="E1252">
        <v>1801.27</v>
      </c>
      <c r="F1252">
        <v>83.462000000000003</v>
      </c>
      <c r="G1252">
        <v>0</v>
      </c>
      <c r="H1252">
        <v>42.038600000000002</v>
      </c>
      <c r="I1252">
        <v>0</v>
      </c>
      <c r="J1252">
        <v>6.8334199999999998E-2</v>
      </c>
      <c r="K1252">
        <v>0.95915899999999998</v>
      </c>
      <c r="L1252">
        <v>0</v>
      </c>
      <c r="M1252" t="s">
        <v>42</v>
      </c>
    </row>
    <row r="1253" spans="1:13" x14ac:dyDescent="0.25">
      <c r="A1253" t="s">
        <v>158</v>
      </c>
      <c r="B1253">
        <v>1900.2</v>
      </c>
      <c r="C1253">
        <v>1884.78</v>
      </c>
      <c r="D1253">
        <v>1884.7</v>
      </c>
      <c r="E1253">
        <v>1845.92</v>
      </c>
      <c r="F1253">
        <v>86.147099999999995</v>
      </c>
      <c r="G1253">
        <v>0</v>
      </c>
      <c r="H1253">
        <v>42.618000000000002</v>
      </c>
      <c r="I1253">
        <v>0</v>
      </c>
      <c r="J1253">
        <v>5.3917600000000003E-2</v>
      </c>
      <c r="K1253">
        <v>0.92937000000000003</v>
      </c>
      <c r="L1253">
        <v>0</v>
      </c>
      <c r="M1253" t="s">
        <v>42</v>
      </c>
    </row>
    <row r="1254" spans="1:13" x14ac:dyDescent="0.25">
      <c r="A1254" t="s">
        <v>158</v>
      </c>
      <c r="B1254">
        <v>1871.72</v>
      </c>
      <c r="C1254">
        <v>1856.43</v>
      </c>
      <c r="D1254">
        <v>1856.34</v>
      </c>
      <c r="E1254">
        <v>1816</v>
      </c>
      <c r="F1254">
        <v>84.273200000000003</v>
      </c>
      <c r="G1254">
        <v>0</v>
      </c>
      <c r="H1254">
        <v>42.474600000000002</v>
      </c>
      <c r="I1254">
        <v>0</v>
      </c>
      <c r="J1254">
        <v>5.8034200000000001E-2</v>
      </c>
      <c r="K1254">
        <v>0.93105899999999997</v>
      </c>
      <c r="L1254">
        <v>0</v>
      </c>
      <c r="M1254" t="s">
        <v>42</v>
      </c>
    </row>
    <row r="1255" spans="1:13" x14ac:dyDescent="0.25">
      <c r="A1255" t="s">
        <v>158</v>
      </c>
      <c r="B1255">
        <v>1880.98</v>
      </c>
      <c r="C1255">
        <v>1865.77</v>
      </c>
      <c r="D1255">
        <v>1865.69</v>
      </c>
      <c r="E1255">
        <v>1827.17</v>
      </c>
      <c r="F1255">
        <v>84.653499999999994</v>
      </c>
      <c r="G1255">
        <v>0</v>
      </c>
      <c r="H1255">
        <v>42.338200000000001</v>
      </c>
      <c r="I1255">
        <v>0</v>
      </c>
      <c r="J1255">
        <v>5.8344899999999998E-2</v>
      </c>
      <c r="K1255">
        <v>0.94637000000000004</v>
      </c>
      <c r="L1255">
        <v>0</v>
      </c>
      <c r="M1255" t="s">
        <v>42</v>
      </c>
    </row>
    <row r="1256" spans="1:13" x14ac:dyDescent="0.25">
      <c r="A1256" t="s">
        <v>158</v>
      </c>
      <c r="B1256">
        <v>1862.39</v>
      </c>
      <c r="C1256">
        <v>1847.1</v>
      </c>
      <c r="D1256">
        <v>1847.01</v>
      </c>
      <c r="E1256">
        <v>1808.37</v>
      </c>
      <c r="F1256">
        <v>84.472800000000007</v>
      </c>
      <c r="G1256">
        <v>0</v>
      </c>
      <c r="H1256">
        <v>42.175699999999999</v>
      </c>
      <c r="I1256">
        <v>0</v>
      </c>
      <c r="J1256">
        <v>8.3311200000000002E-2</v>
      </c>
      <c r="K1256">
        <v>0.948488</v>
      </c>
      <c r="L1256">
        <v>0</v>
      </c>
      <c r="M1256" t="s">
        <v>42</v>
      </c>
    </row>
    <row r="1257" spans="1:13" x14ac:dyDescent="0.25">
      <c r="A1257" t="s">
        <v>158</v>
      </c>
      <c r="B1257">
        <v>1867.15</v>
      </c>
      <c r="C1257">
        <v>1852.06</v>
      </c>
      <c r="D1257">
        <v>1851.98</v>
      </c>
      <c r="E1257">
        <v>1813.92</v>
      </c>
      <c r="F1257">
        <v>84.856200000000001</v>
      </c>
      <c r="G1257">
        <v>0</v>
      </c>
      <c r="H1257">
        <v>42.174399999999999</v>
      </c>
      <c r="I1257">
        <v>0</v>
      </c>
      <c r="J1257">
        <v>6.2386700000000003E-2</v>
      </c>
      <c r="K1257">
        <v>0.93182900000000002</v>
      </c>
      <c r="L1257">
        <v>0</v>
      </c>
      <c r="M1257" t="s">
        <v>42</v>
      </c>
    </row>
    <row r="1258" spans="1:13" x14ac:dyDescent="0.25">
      <c r="A1258" t="s">
        <v>158</v>
      </c>
      <c r="B1258">
        <v>1876.91</v>
      </c>
      <c r="C1258">
        <v>1861.94</v>
      </c>
      <c r="D1258">
        <v>1861.85</v>
      </c>
      <c r="E1258">
        <v>1823.9</v>
      </c>
      <c r="F1258">
        <v>83.674899999999994</v>
      </c>
      <c r="G1258">
        <v>0</v>
      </c>
      <c r="H1258">
        <v>42.1479</v>
      </c>
      <c r="I1258">
        <v>0</v>
      </c>
      <c r="J1258">
        <v>5.3944899999999997E-2</v>
      </c>
      <c r="K1258">
        <v>0.931836</v>
      </c>
      <c r="L1258">
        <v>0</v>
      </c>
      <c r="M1258" t="s">
        <v>42</v>
      </c>
    </row>
    <row r="1259" spans="1:13" x14ac:dyDescent="0.25">
      <c r="A1259" t="s">
        <v>158</v>
      </c>
      <c r="B1259">
        <v>1850.31</v>
      </c>
      <c r="C1259">
        <v>1835.17</v>
      </c>
      <c r="D1259">
        <v>1835.1</v>
      </c>
      <c r="E1259">
        <v>1797.14</v>
      </c>
      <c r="F1259">
        <v>84.439599999999999</v>
      </c>
      <c r="G1259">
        <v>0</v>
      </c>
      <c r="H1259">
        <v>41.961399999999998</v>
      </c>
      <c r="I1259">
        <v>0</v>
      </c>
      <c r="J1259">
        <v>5.5999399999999998E-2</v>
      </c>
      <c r="K1259">
        <v>0.931836</v>
      </c>
      <c r="L1259">
        <v>0</v>
      </c>
      <c r="M1259" t="s">
        <v>42</v>
      </c>
    </row>
    <row r="1260" spans="1:13" x14ac:dyDescent="0.25">
      <c r="A1260" t="s">
        <v>158</v>
      </c>
      <c r="B1260">
        <v>1863.8</v>
      </c>
      <c r="C1260">
        <v>1848.51</v>
      </c>
      <c r="D1260">
        <v>1848.44</v>
      </c>
      <c r="E1260">
        <v>1810.48</v>
      </c>
      <c r="F1260">
        <v>83.640900000000002</v>
      </c>
      <c r="G1260">
        <v>0</v>
      </c>
      <c r="H1260">
        <v>42.063200000000002</v>
      </c>
      <c r="I1260">
        <v>0</v>
      </c>
      <c r="J1260">
        <v>5.5413400000000002E-2</v>
      </c>
      <c r="K1260">
        <v>0.93181899999999995</v>
      </c>
      <c r="L1260">
        <v>0</v>
      </c>
      <c r="M1260" t="s">
        <v>42</v>
      </c>
    </row>
    <row r="1261" spans="1:13" x14ac:dyDescent="0.25">
      <c r="A1261" t="s">
        <v>158</v>
      </c>
      <c r="B1261">
        <v>1863.86</v>
      </c>
      <c r="C1261">
        <v>1848.74</v>
      </c>
      <c r="D1261">
        <v>1848.67</v>
      </c>
      <c r="E1261">
        <v>1810.73</v>
      </c>
      <c r="F1261">
        <v>84.840500000000006</v>
      </c>
      <c r="G1261">
        <v>0</v>
      </c>
      <c r="H1261">
        <v>42.074399999999997</v>
      </c>
      <c r="I1261">
        <v>0</v>
      </c>
      <c r="J1261">
        <v>6.2853400000000004E-2</v>
      </c>
      <c r="K1261">
        <v>0.931836</v>
      </c>
      <c r="L1261">
        <v>0</v>
      </c>
      <c r="M1261" t="s">
        <v>42</v>
      </c>
    </row>
    <row r="1262" spans="1:13" x14ac:dyDescent="0.25">
      <c r="A1262" t="s">
        <v>158</v>
      </c>
      <c r="B1262">
        <v>1868.15</v>
      </c>
      <c r="C1262">
        <v>1852.87</v>
      </c>
      <c r="D1262">
        <v>1852.8</v>
      </c>
      <c r="E1262">
        <v>1814.88</v>
      </c>
      <c r="F1262">
        <v>83.527799999999999</v>
      </c>
      <c r="G1262">
        <v>0</v>
      </c>
      <c r="H1262">
        <v>41.987900000000003</v>
      </c>
      <c r="I1262">
        <v>0</v>
      </c>
      <c r="J1262">
        <v>5.4084399999999998E-2</v>
      </c>
      <c r="K1262">
        <v>0.93171099999999996</v>
      </c>
      <c r="L1262">
        <v>0</v>
      </c>
      <c r="M1262" t="s">
        <v>42</v>
      </c>
    </row>
    <row r="1263" spans="1:13" x14ac:dyDescent="0.25">
      <c r="A1263" t="s">
        <v>158</v>
      </c>
      <c r="B1263">
        <v>1875.35</v>
      </c>
      <c r="C1263">
        <v>1860.02</v>
      </c>
      <c r="D1263">
        <v>1859.96</v>
      </c>
      <c r="E1263">
        <v>1822.18</v>
      </c>
      <c r="F1263">
        <v>84.589600000000004</v>
      </c>
      <c r="G1263">
        <v>0</v>
      </c>
      <c r="H1263">
        <v>42.143099999999997</v>
      </c>
      <c r="I1263">
        <v>0</v>
      </c>
      <c r="J1263">
        <v>5.43936E-2</v>
      </c>
      <c r="K1263">
        <v>0.93157299999999998</v>
      </c>
      <c r="L1263">
        <v>0</v>
      </c>
      <c r="M1263" t="s">
        <v>42</v>
      </c>
    </row>
    <row r="1264" spans="1:13" x14ac:dyDescent="0.25">
      <c r="A1264" t="s">
        <v>158</v>
      </c>
      <c r="B1264">
        <v>1858.44</v>
      </c>
      <c r="C1264">
        <v>1843.11</v>
      </c>
      <c r="D1264">
        <v>1843.04</v>
      </c>
      <c r="E1264">
        <v>1805.16</v>
      </c>
      <c r="F1264">
        <v>83.527600000000007</v>
      </c>
      <c r="G1264">
        <v>0</v>
      </c>
      <c r="H1264">
        <v>42.136600000000001</v>
      </c>
      <c r="I1264">
        <v>0</v>
      </c>
      <c r="J1264">
        <v>5.3995599999999998E-2</v>
      </c>
      <c r="K1264">
        <v>0.93182200000000004</v>
      </c>
      <c r="L1264">
        <v>0</v>
      </c>
      <c r="M1264" t="s">
        <v>42</v>
      </c>
    </row>
    <row r="1265" spans="1:13" x14ac:dyDescent="0.25">
      <c r="A1265" t="s">
        <v>158</v>
      </c>
      <c r="B1265">
        <v>1871.34</v>
      </c>
      <c r="C1265">
        <v>1856.04</v>
      </c>
      <c r="D1265">
        <v>1855.97</v>
      </c>
      <c r="E1265">
        <v>1818.15</v>
      </c>
      <c r="F1265">
        <v>84.494299999999996</v>
      </c>
      <c r="G1265">
        <v>0</v>
      </c>
      <c r="H1265">
        <v>42.182699999999997</v>
      </c>
      <c r="I1265">
        <v>0</v>
      </c>
      <c r="J1265">
        <v>8.3256899999999995E-2</v>
      </c>
      <c r="K1265">
        <v>0.93045999999999995</v>
      </c>
      <c r="L1265">
        <v>0</v>
      </c>
      <c r="M1265" t="s">
        <v>42</v>
      </c>
    </row>
    <row r="1266" spans="1:13" x14ac:dyDescent="0.25">
      <c r="A1266" t="s">
        <v>158</v>
      </c>
      <c r="B1266">
        <v>1861.91</v>
      </c>
      <c r="C1266">
        <v>1846.97</v>
      </c>
      <c r="D1266">
        <v>1846.89</v>
      </c>
      <c r="E1266">
        <v>1808.3</v>
      </c>
      <c r="F1266">
        <v>84.026700000000005</v>
      </c>
      <c r="G1266">
        <v>0</v>
      </c>
      <c r="H1266">
        <v>42.348199999999999</v>
      </c>
      <c r="I1266">
        <v>0</v>
      </c>
      <c r="J1266">
        <v>7.3296600000000003E-2</v>
      </c>
      <c r="K1266">
        <v>0.93165299999999995</v>
      </c>
      <c r="L1266">
        <v>0</v>
      </c>
      <c r="M1266" t="s">
        <v>42</v>
      </c>
    </row>
    <row r="1267" spans="1:13" x14ac:dyDescent="0.25">
      <c r="A1267" t="s">
        <v>158</v>
      </c>
      <c r="B1267">
        <v>1894.58</v>
      </c>
      <c r="C1267">
        <v>1879.44</v>
      </c>
      <c r="D1267">
        <v>1879.37</v>
      </c>
      <c r="E1267">
        <v>1841.52</v>
      </c>
      <c r="F1267">
        <v>84.762600000000006</v>
      </c>
      <c r="G1267">
        <v>0</v>
      </c>
      <c r="H1267">
        <v>41.984900000000003</v>
      </c>
      <c r="I1267">
        <v>0</v>
      </c>
      <c r="J1267">
        <v>5.9544199999999999E-2</v>
      </c>
      <c r="K1267">
        <v>0.93179999999999996</v>
      </c>
      <c r="L1267">
        <v>0</v>
      </c>
      <c r="M1267" t="s">
        <v>42</v>
      </c>
    </row>
    <row r="1268" spans="1:13" x14ac:dyDescent="0.25">
      <c r="A1268" t="s">
        <v>158</v>
      </c>
      <c r="B1268">
        <v>1881.43</v>
      </c>
      <c r="C1268">
        <v>1866.43</v>
      </c>
      <c r="D1268">
        <v>1866.36</v>
      </c>
      <c r="E1268">
        <v>1828.43</v>
      </c>
      <c r="F1268">
        <v>83.598500000000001</v>
      </c>
      <c r="G1268">
        <v>0</v>
      </c>
      <c r="H1268">
        <v>42.009099999999997</v>
      </c>
      <c r="I1268">
        <v>0</v>
      </c>
      <c r="J1268">
        <v>6.6954600000000003E-2</v>
      </c>
      <c r="K1268">
        <v>0.95871399999999996</v>
      </c>
      <c r="L1268">
        <v>0</v>
      </c>
      <c r="M1268" t="s">
        <v>42</v>
      </c>
    </row>
    <row r="1269" spans="1:13" x14ac:dyDescent="0.25">
      <c r="A1269" t="s">
        <v>158</v>
      </c>
      <c r="B1269">
        <v>1889.72</v>
      </c>
      <c r="C1269">
        <v>1874.57</v>
      </c>
      <c r="D1269">
        <v>1874.49</v>
      </c>
      <c r="E1269">
        <v>1836.72</v>
      </c>
      <c r="F1269">
        <v>84.584599999999995</v>
      </c>
      <c r="G1269">
        <v>0</v>
      </c>
      <c r="H1269">
        <v>42.052999999999997</v>
      </c>
      <c r="I1269">
        <v>0</v>
      </c>
      <c r="J1269">
        <v>5.4300899999999999E-2</v>
      </c>
      <c r="K1269">
        <v>0.93183499999999997</v>
      </c>
      <c r="L1269">
        <v>0</v>
      </c>
      <c r="M1269" t="s">
        <v>42</v>
      </c>
    </row>
    <row r="1270" spans="1:13" x14ac:dyDescent="0.25">
      <c r="A1270" t="s">
        <v>158</v>
      </c>
      <c r="B1270">
        <v>1884.34</v>
      </c>
      <c r="C1270">
        <v>1869.12</v>
      </c>
      <c r="D1270">
        <v>1869.04</v>
      </c>
      <c r="E1270">
        <v>1831.24</v>
      </c>
      <c r="F1270">
        <v>83.576300000000003</v>
      </c>
      <c r="G1270">
        <v>0</v>
      </c>
      <c r="H1270">
        <v>42.073599999999999</v>
      </c>
      <c r="I1270">
        <v>0</v>
      </c>
      <c r="J1270">
        <v>5.5043000000000002E-2</v>
      </c>
      <c r="K1270">
        <v>0.95917799999999998</v>
      </c>
      <c r="L1270">
        <v>0</v>
      </c>
      <c r="M1270" t="s">
        <v>42</v>
      </c>
    </row>
    <row r="1271" spans="1:13" x14ac:dyDescent="0.25">
      <c r="A1271" t="s">
        <v>158</v>
      </c>
      <c r="B1271">
        <v>1878.16</v>
      </c>
      <c r="C1271">
        <v>1862.76</v>
      </c>
      <c r="D1271">
        <v>1862.69</v>
      </c>
      <c r="E1271">
        <v>1824.84</v>
      </c>
      <c r="F1271">
        <v>84.307299999999998</v>
      </c>
      <c r="G1271">
        <v>0</v>
      </c>
      <c r="H1271">
        <v>41.8508</v>
      </c>
      <c r="I1271">
        <v>0</v>
      </c>
      <c r="J1271">
        <v>5.40029E-2</v>
      </c>
      <c r="K1271">
        <v>0.95916699999999999</v>
      </c>
      <c r="L1271">
        <v>0</v>
      </c>
      <c r="M1271" t="s">
        <v>42</v>
      </c>
    </row>
    <row r="1272" spans="1:13" x14ac:dyDescent="0.25">
      <c r="A1272" t="s">
        <v>158</v>
      </c>
      <c r="B1272">
        <v>1896.07</v>
      </c>
      <c r="C1272">
        <v>1880.9</v>
      </c>
      <c r="D1272">
        <v>1880.83</v>
      </c>
      <c r="E1272">
        <v>1842.78</v>
      </c>
      <c r="F1272">
        <v>83.682400000000001</v>
      </c>
      <c r="G1272">
        <v>0</v>
      </c>
      <c r="H1272">
        <v>42.080399999999997</v>
      </c>
      <c r="I1272">
        <v>0</v>
      </c>
      <c r="J1272">
        <v>5.4061400000000003E-2</v>
      </c>
      <c r="K1272">
        <v>0.95044499999999998</v>
      </c>
      <c r="L1272">
        <v>0</v>
      </c>
      <c r="M1272" t="s">
        <v>42</v>
      </c>
    </row>
    <row r="1273" spans="1:13" x14ac:dyDescent="0.25">
      <c r="A1273" t="s">
        <v>158</v>
      </c>
      <c r="B1273">
        <v>1886.99</v>
      </c>
      <c r="C1273">
        <v>1871.85</v>
      </c>
      <c r="D1273">
        <v>1871.78</v>
      </c>
      <c r="E1273">
        <v>1833.63</v>
      </c>
      <c r="F1273">
        <v>84.468699999999998</v>
      </c>
      <c r="G1273">
        <v>0</v>
      </c>
      <c r="H1273">
        <v>42.018000000000001</v>
      </c>
      <c r="I1273">
        <v>0</v>
      </c>
      <c r="J1273">
        <v>6.3847100000000004E-2</v>
      </c>
      <c r="K1273">
        <v>0.93179900000000004</v>
      </c>
      <c r="L1273">
        <v>0</v>
      </c>
      <c r="M1273" t="s">
        <v>42</v>
      </c>
    </row>
    <row r="1274" spans="1:13" x14ac:dyDescent="0.25">
      <c r="A1274" t="s">
        <v>158</v>
      </c>
      <c r="B1274">
        <v>1896.05</v>
      </c>
      <c r="C1274">
        <v>1880.79</v>
      </c>
      <c r="D1274">
        <v>1880.72</v>
      </c>
      <c r="E1274">
        <v>1842.78</v>
      </c>
      <c r="F1274">
        <v>83.344399999999993</v>
      </c>
      <c r="G1274">
        <v>0</v>
      </c>
      <c r="H1274">
        <v>42.109000000000002</v>
      </c>
      <c r="I1274">
        <v>0</v>
      </c>
      <c r="J1274">
        <v>5.3924800000000002E-2</v>
      </c>
      <c r="K1274">
        <v>0.93176599999999998</v>
      </c>
      <c r="L1274">
        <v>0</v>
      </c>
      <c r="M1274" t="s">
        <v>42</v>
      </c>
    </row>
    <row r="1275" spans="1:13" x14ac:dyDescent="0.25">
      <c r="A1275" t="s">
        <v>158</v>
      </c>
      <c r="B1275">
        <v>1901.67</v>
      </c>
      <c r="C1275">
        <v>1886.44</v>
      </c>
      <c r="D1275">
        <v>1886.37</v>
      </c>
      <c r="E1275">
        <v>1848.44</v>
      </c>
      <c r="F1275">
        <v>84.296499999999995</v>
      </c>
      <c r="G1275">
        <v>0</v>
      </c>
      <c r="H1275">
        <v>42.129800000000003</v>
      </c>
      <c r="I1275">
        <v>0</v>
      </c>
      <c r="J1275">
        <v>7.9741300000000001E-2</v>
      </c>
      <c r="K1275">
        <v>0.953322</v>
      </c>
      <c r="L1275">
        <v>0</v>
      </c>
      <c r="M1275" t="s">
        <v>42</v>
      </c>
    </row>
    <row r="1276" spans="1:13" x14ac:dyDescent="0.25">
      <c r="A1276" t="s">
        <v>158</v>
      </c>
      <c r="B1276">
        <v>1886.81</v>
      </c>
      <c r="C1276">
        <v>1871.72</v>
      </c>
      <c r="D1276">
        <v>1871.62</v>
      </c>
      <c r="E1276">
        <v>1833.83</v>
      </c>
      <c r="F1276">
        <v>83.653499999999994</v>
      </c>
      <c r="G1276">
        <v>0</v>
      </c>
      <c r="H1276">
        <v>41.963299999999997</v>
      </c>
      <c r="I1276">
        <v>0</v>
      </c>
      <c r="J1276">
        <v>8.1030699999999997E-2</v>
      </c>
      <c r="K1276">
        <v>0.93182399999999999</v>
      </c>
      <c r="L1276">
        <v>0</v>
      </c>
      <c r="M1276" t="s">
        <v>42</v>
      </c>
    </row>
    <row r="1277" spans="1:13" x14ac:dyDescent="0.25">
      <c r="A1277" t="s">
        <v>158</v>
      </c>
      <c r="B1277">
        <v>1880.71</v>
      </c>
      <c r="C1277">
        <v>1865.74</v>
      </c>
      <c r="D1277">
        <v>1865.67</v>
      </c>
      <c r="E1277">
        <v>1827.86</v>
      </c>
      <c r="F1277">
        <v>84.402799999999999</v>
      </c>
      <c r="G1277">
        <v>0</v>
      </c>
      <c r="H1277">
        <v>42.0261</v>
      </c>
      <c r="I1277">
        <v>0</v>
      </c>
      <c r="J1277">
        <v>6.3480300000000003E-2</v>
      </c>
      <c r="K1277">
        <v>0.93114600000000003</v>
      </c>
      <c r="L1277">
        <v>0</v>
      </c>
      <c r="M1277" t="s">
        <v>42</v>
      </c>
    </row>
    <row r="1278" spans="1:13" x14ac:dyDescent="0.25">
      <c r="A1278" t="s">
        <v>158</v>
      </c>
      <c r="B1278">
        <v>1879.82</v>
      </c>
      <c r="C1278">
        <v>1864.79</v>
      </c>
      <c r="D1278">
        <v>1864.72</v>
      </c>
      <c r="E1278">
        <v>1827.06</v>
      </c>
      <c r="F1278">
        <v>83.307699999999997</v>
      </c>
      <c r="G1278">
        <v>0</v>
      </c>
      <c r="H1278">
        <v>42.029499999999999</v>
      </c>
      <c r="I1278">
        <v>0</v>
      </c>
      <c r="J1278">
        <v>7.2118199999999993E-2</v>
      </c>
      <c r="K1278">
        <v>0.93179000000000001</v>
      </c>
      <c r="L1278">
        <v>0</v>
      </c>
      <c r="M1278" t="s">
        <v>42</v>
      </c>
    </row>
    <row r="1279" spans="1:13" x14ac:dyDescent="0.25">
      <c r="A1279" t="s">
        <v>158</v>
      </c>
      <c r="B1279">
        <v>1886.66</v>
      </c>
      <c r="C1279">
        <v>1871.65</v>
      </c>
      <c r="D1279">
        <v>1871.56</v>
      </c>
      <c r="E1279">
        <v>1832.78</v>
      </c>
      <c r="F1279">
        <v>85.739400000000003</v>
      </c>
      <c r="G1279">
        <v>0</v>
      </c>
      <c r="H1279">
        <v>42.450200000000002</v>
      </c>
      <c r="I1279">
        <v>0</v>
      </c>
      <c r="J1279">
        <v>5.3925500000000001E-2</v>
      </c>
      <c r="K1279">
        <v>0.93173600000000001</v>
      </c>
      <c r="L1279">
        <v>0</v>
      </c>
      <c r="M1279" t="s">
        <v>42</v>
      </c>
    </row>
    <row r="1280" spans="1:13" x14ac:dyDescent="0.25">
      <c r="A1280" t="s">
        <v>158</v>
      </c>
      <c r="B1280">
        <v>1911.21</v>
      </c>
      <c r="C1280">
        <v>1895.97</v>
      </c>
      <c r="D1280">
        <v>1895.86</v>
      </c>
      <c r="E1280">
        <v>1854.93</v>
      </c>
      <c r="F1280">
        <v>85.863799999999998</v>
      </c>
      <c r="G1280">
        <v>0</v>
      </c>
      <c r="H1280">
        <v>43.269399999999997</v>
      </c>
      <c r="I1280">
        <v>0</v>
      </c>
      <c r="J1280">
        <v>7.7630400000000002E-2</v>
      </c>
      <c r="K1280">
        <v>0.95912600000000003</v>
      </c>
      <c r="L1280">
        <v>0</v>
      </c>
      <c r="M1280" t="s">
        <v>42</v>
      </c>
    </row>
    <row r="1281" spans="1:25" x14ac:dyDescent="0.25">
      <c r="A1281" t="s">
        <v>158</v>
      </c>
      <c r="B1281">
        <v>1870.95</v>
      </c>
      <c r="C1281">
        <v>1856.22</v>
      </c>
      <c r="D1281">
        <v>1856.13</v>
      </c>
      <c r="E1281">
        <v>1816.57</v>
      </c>
      <c r="F1281">
        <v>86.011700000000005</v>
      </c>
      <c r="G1281">
        <v>0</v>
      </c>
      <c r="H1281">
        <v>42.741100000000003</v>
      </c>
      <c r="I1281">
        <v>0</v>
      </c>
      <c r="J1281">
        <v>5.6348500000000003E-2</v>
      </c>
      <c r="K1281">
        <v>0.931778</v>
      </c>
      <c r="L1281">
        <v>0</v>
      </c>
      <c r="M1281" t="s">
        <v>42</v>
      </c>
    </row>
    <row r="1282" spans="1:25" x14ac:dyDescent="0.25">
      <c r="A1282" t="s">
        <v>158</v>
      </c>
      <c r="B1282">
        <v>1926.53</v>
      </c>
      <c r="C1282">
        <v>1911.24</v>
      </c>
      <c r="D1282">
        <v>1911.1</v>
      </c>
      <c r="E1282">
        <v>1867.95</v>
      </c>
      <c r="F1282">
        <v>87.885000000000005</v>
      </c>
      <c r="G1282">
        <v>0</v>
      </c>
      <c r="H1282">
        <v>43.464100000000002</v>
      </c>
      <c r="I1282">
        <v>0</v>
      </c>
      <c r="J1282">
        <v>5.72948E-2</v>
      </c>
      <c r="K1282">
        <v>0.931836</v>
      </c>
      <c r="L1282">
        <v>0</v>
      </c>
      <c r="M1282" t="s">
        <v>42</v>
      </c>
    </row>
    <row r="1283" spans="1:25" x14ac:dyDescent="0.25">
      <c r="A1283" t="s">
        <v>158</v>
      </c>
      <c r="B1283">
        <v>1939.8</v>
      </c>
      <c r="C1283">
        <v>1924.94</v>
      </c>
      <c r="D1283">
        <v>1924.76</v>
      </c>
      <c r="E1283">
        <v>1880.26</v>
      </c>
      <c r="F1283">
        <v>90.646000000000001</v>
      </c>
      <c r="G1283">
        <v>0</v>
      </c>
      <c r="H1283">
        <v>43.839799999999997</v>
      </c>
      <c r="I1283">
        <v>0</v>
      </c>
      <c r="J1283">
        <v>5.4033100000000001E-2</v>
      </c>
      <c r="K1283">
        <v>0.93180099999999999</v>
      </c>
      <c r="L1283">
        <v>0</v>
      </c>
      <c r="M1283" t="s">
        <v>42</v>
      </c>
    </row>
    <row r="1284" spans="1:25" x14ac:dyDescent="0.25">
      <c r="A1284" t="s">
        <v>158</v>
      </c>
      <c r="B1284">
        <v>1895.31</v>
      </c>
      <c r="C1284">
        <v>1879.79</v>
      </c>
      <c r="D1284">
        <v>1879.67</v>
      </c>
      <c r="E1284">
        <v>1839.7</v>
      </c>
      <c r="F1284">
        <v>85.717200000000005</v>
      </c>
      <c r="G1284">
        <v>0</v>
      </c>
      <c r="H1284">
        <v>42.464300000000001</v>
      </c>
      <c r="I1284">
        <v>0</v>
      </c>
      <c r="J1284">
        <v>6.0243699999999997E-2</v>
      </c>
      <c r="K1284">
        <v>0.94478600000000001</v>
      </c>
      <c r="L1284">
        <v>0</v>
      </c>
      <c r="M1284" t="s">
        <v>42</v>
      </c>
    </row>
    <row r="1285" spans="1:25" x14ac:dyDescent="0.25">
      <c r="A1285" t="s">
        <v>158</v>
      </c>
      <c r="B1285">
        <v>1921.4</v>
      </c>
      <c r="C1285">
        <v>1906.95</v>
      </c>
      <c r="D1285">
        <v>1906.83</v>
      </c>
      <c r="E1285">
        <v>1864.79</v>
      </c>
      <c r="F1285">
        <v>88.5732</v>
      </c>
      <c r="G1285">
        <v>0</v>
      </c>
      <c r="H1285">
        <v>43.386600000000001</v>
      </c>
      <c r="I1285">
        <v>0</v>
      </c>
      <c r="J1285">
        <v>6.6667500000000005E-2</v>
      </c>
      <c r="K1285">
        <v>0.93182900000000002</v>
      </c>
      <c r="L1285">
        <v>0</v>
      </c>
      <c r="M1285" t="s">
        <v>42</v>
      </c>
    </row>
    <row r="1286" spans="1:25" x14ac:dyDescent="0.25">
      <c r="A1286" t="s">
        <v>158</v>
      </c>
      <c r="B1286">
        <v>1889.82</v>
      </c>
      <c r="C1286">
        <v>1875.14</v>
      </c>
      <c r="D1286">
        <v>1875.04</v>
      </c>
      <c r="E1286">
        <v>1835.55</v>
      </c>
      <c r="F1286">
        <v>84.7607</v>
      </c>
      <c r="G1286">
        <v>0</v>
      </c>
      <c r="H1286">
        <v>42.584699999999998</v>
      </c>
      <c r="I1286">
        <v>0</v>
      </c>
      <c r="J1286">
        <v>5.3911899999999999E-2</v>
      </c>
      <c r="K1286">
        <v>0.93149300000000002</v>
      </c>
      <c r="L1286">
        <v>0</v>
      </c>
      <c r="M1286" t="s">
        <v>42</v>
      </c>
    </row>
    <row r="1287" spans="1:25" x14ac:dyDescent="0.25">
      <c r="A1287" t="s">
        <v>158</v>
      </c>
      <c r="B1287">
        <v>1885.46</v>
      </c>
      <c r="C1287">
        <v>1871.1</v>
      </c>
      <c r="D1287">
        <v>1871.01</v>
      </c>
      <c r="E1287">
        <v>1831.85</v>
      </c>
      <c r="F1287">
        <v>86.793499999999995</v>
      </c>
      <c r="G1287">
        <v>0</v>
      </c>
      <c r="H1287">
        <v>43.528300000000002</v>
      </c>
      <c r="I1287">
        <v>0</v>
      </c>
      <c r="J1287">
        <v>5.5428199999999997E-2</v>
      </c>
      <c r="K1287">
        <v>0.93120599999999998</v>
      </c>
      <c r="L1287">
        <v>0</v>
      </c>
      <c r="M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158</v>
      </c>
      <c r="B1288">
        <v>1886.67</v>
      </c>
      <c r="C1288">
        <v>1872</v>
      </c>
      <c r="D1288">
        <v>1871.9</v>
      </c>
      <c r="E1288">
        <v>1832.08</v>
      </c>
      <c r="F1288">
        <v>85.13</v>
      </c>
      <c r="G1288">
        <v>0</v>
      </c>
      <c r="H1288">
        <v>42.953899999999997</v>
      </c>
      <c r="I1288">
        <v>0</v>
      </c>
      <c r="J1288">
        <v>5.5881199999999999E-2</v>
      </c>
      <c r="K1288">
        <v>0.93166099999999996</v>
      </c>
      <c r="L1288">
        <v>0</v>
      </c>
      <c r="M1288" t="s">
        <v>42</v>
      </c>
      <c r="R1288">
        <f>AVERAGE(B1239:B1288)</f>
        <v>1879.6394000000007</v>
      </c>
      <c r="S1288">
        <f>AVERAGE(C1239:C1288)</f>
        <v>1864.6384000000003</v>
      </c>
      <c r="U1288">
        <f>_xlfn.VAR.P(B1239:B1288)</f>
        <v>367.48189364000007</v>
      </c>
      <c r="V1288">
        <f>_xlfn.VAR.P(C1239:C1288)</f>
        <v>366.84823744000045</v>
      </c>
      <c r="X1288">
        <f>1.96*SQRT(U1288)/50</f>
        <v>0.75145683644702421</v>
      </c>
      <c r="Y1288">
        <f>1.96*SQRT(V1288)/50</f>
        <v>0.75080868107647936</v>
      </c>
    </row>
    <row r="1289" spans="1:25" x14ac:dyDescent="0.25">
      <c r="A1289" t="s">
        <v>159</v>
      </c>
      <c r="B1289">
        <v>94107.746400000004</v>
      </c>
      <c r="C1289" t="s">
        <v>36</v>
      </c>
    </row>
    <row r="1290" spans="1:25" x14ac:dyDescent="0.25">
      <c r="A1290" t="s">
        <v>176</v>
      </c>
      <c r="B1290">
        <v>2062.73</v>
      </c>
      <c r="C1290">
        <v>1986.05</v>
      </c>
      <c r="D1290">
        <v>1985.94</v>
      </c>
      <c r="E1290">
        <v>1941.56</v>
      </c>
      <c r="F1290">
        <v>94.903300000000002</v>
      </c>
      <c r="G1290">
        <v>208.46799999999999</v>
      </c>
      <c r="H1290">
        <v>71.470799999999997</v>
      </c>
      <c r="I1290">
        <v>34.527700000000003</v>
      </c>
      <c r="J1290">
        <v>76.340900000000005</v>
      </c>
      <c r="K1290">
        <v>1619.68</v>
      </c>
      <c r="L1290">
        <v>5.5770300000000002E-2</v>
      </c>
      <c r="M1290">
        <v>0.93182600000000004</v>
      </c>
      <c r="N1290">
        <v>0</v>
      </c>
      <c r="O1290" t="s">
        <v>42</v>
      </c>
    </row>
    <row r="1291" spans="1:25" x14ac:dyDescent="0.25">
      <c r="A1291" t="s">
        <v>176</v>
      </c>
      <c r="B1291">
        <v>2034.5</v>
      </c>
      <c r="C1291">
        <v>1959.88</v>
      </c>
      <c r="D1291">
        <v>1959.78</v>
      </c>
      <c r="E1291">
        <v>1916.16</v>
      </c>
      <c r="F1291">
        <v>94.628900000000002</v>
      </c>
      <c r="G1291">
        <v>203.95</v>
      </c>
      <c r="H1291">
        <v>72.188900000000004</v>
      </c>
      <c r="I1291">
        <v>33.929900000000004</v>
      </c>
      <c r="J1291">
        <v>71.745599999999996</v>
      </c>
      <c r="K1291">
        <v>1599.3</v>
      </c>
      <c r="L1291">
        <v>5.4057000000000001E-2</v>
      </c>
      <c r="M1291">
        <v>0.93165100000000001</v>
      </c>
      <c r="N1291">
        <v>0</v>
      </c>
      <c r="O1291" t="s">
        <v>42</v>
      </c>
    </row>
    <row r="1292" spans="1:25" x14ac:dyDescent="0.25">
      <c r="A1292" t="s">
        <v>176</v>
      </c>
      <c r="B1292">
        <v>2026.05</v>
      </c>
      <c r="C1292">
        <v>1952</v>
      </c>
      <c r="D1292">
        <v>1951.9</v>
      </c>
      <c r="E1292">
        <v>1908.2</v>
      </c>
      <c r="F1292">
        <v>93.375100000000003</v>
      </c>
      <c r="G1292">
        <v>203.71299999999999</v>
      </c>
      <c r="H1292">
        <v>71.567400000000006</v>
      </c>
      <c r="I1292">
        <v>33.981699999999996</v>
      </c>
      <c r="J1292">
        <v>71.935100000000006</v>
      </c>
      <c r="K1292">
        <v>1592.96</v>
      </c>
      <c r="L1292">
        <v>5.48552E-2</v>
      </c>
      <c r="M1292">
        <v>0.93168099999999998</v>
      </c>
      <c r="N1292">
        <v>0</v>
      </c>
      <c r="O1292" t="s">
        <v>42</v>
      </c>
    </row>
    <row r="1293" spans="1:25" x14ac:dyDescent="0.25">
      <c r="A1293" t="s">
        <v>176</v>
      </c>
      <c r="B1293">
        <v>2036.33</v>
      </c>
      <c r="C1293">
        <v>1962.18</v>
      </c>
      <c r="D1293">
        <v>1962.08</v>
      </c>
      <c r="E1293">
        <v>1917.88</v>
      </c>
      <c r="F1293">
        <v>94.15</v>
      </c>
      <c r="G1293">
        <v>204.803</v>
      </c>
      <c r="H1293">
        <v>72.128299999999996</v>
      </c>
      <c r="I1293">
        <v>33.997700000000002</v>
      </c>
      <c r="J1293">
        <v>72.610200000000006</v>
      </c>
      <c r="K1293">
        <v>1600.63</v>
      </c>
      <c r="L1293">
        <v>6.9094199999999995E-2</v>
      </c>
      <c r="M1293">
        <v>0.95388200000000001</v>
      </c>
      <c r="N1293">
        <v>0</v>
      </c>
      <c r="O1293" t="s">
        <v>42</v>
      </c>
    </row>
    <row r="1294" spans="1:25" x14ac:dyDescent="0.25">
      <c r="A1294" t="s">
        <v>176</v>
      </c>
      <c r="B1294">
        <v>2032.68</v>
      </c>
      <c r="C1294">
        <v>1957.94</v>
      </c>
      <c r="D1294">
        <v>1957.83</v>
      </c>
      <c r="E1294">
        <v>1914.35</v>
      </c>
      <c r="F1294">
        <v>93.963099999999997</v>
      </c>
      <c r="G1294">
        <v>206.203</v>
      </c>
      <c r="H1294">
        <v>72.078699999999998</v>
      </c>
      <c r="I1294">
        <v>34.393000000000001</v>
      </c>
      <c r="J1294">
        <v>73.778199999999998</v>
      </c>
      <c r="K1294">
        <v>1595.82</v>
      </c>
      <c r="L1294">
        <v>5.3914400000000001E-2</v>
      </c>
      <c r="M1294">
        <v>0.93137199999999998</v>
      </c>
      <c r="N1294">
        <v>0</v>
      </c>
      <c r="O1294" t="s">
        <v>42</v>
      </c>
    </row>
    <row r="1295" spans="1:25" x14ac:dyDescent="0.25">
      <c r="A1295" t="s">
        <v>176</v>
      </c>
      <c r="B1295">
        <v>2036.91</v>
      </c>
      <c r="C1295">
        <v>1960.27</v>
      </c>
      <c r="D1295">
        <v>1960.18</v>
      </c>
      <c r="E1295">
        <v>1916.33</v>
      </c>
      <c r="F1295">
        <v>93.979200000000006</v>
      </c>
      <c r="G1295">
        <v>204.40899999999999</v>
      </c>
      <c r="H1295">
        <v>71.655600000000007</v>
      </c>
      <c r="I1295">
        <v>33.876399999999997</v>
      </c>
      <c r="J1295">
        <v>72.679199999999994</v>
      </c>
      <c r="K1295">
        <v>1599.48</v>
      </c>
      <c r="L1295">
        <v>5.5617800000000002E-2</v>
      </c>
      <c r="M1295">
        <v>0.931813</v>
      </c>
      <c r="N1295">
        <v>0</v>
      </c>
      <c r="O1295" t="s">
        <v>42</v>
      </c>
    </row>
    <row r="1296" spans="1:25" x14ac:dyDescent="0.25">
      <c r="A1296" t="s">
        <v>176</v>
      </c>
      <c r="B1296">
        <v>2038.45</v>
      </c>
      <c r="C1296">
        <v>1961.38</v>
      </c>
      <c r="D1296">
        <v>1961.29</v>
      </c>
      <c r="E1296">
        <v>1917.74</v>
      </c>
      <c r="F1296">
        <v>93.943100000000001</v>
      </c>
      <c r="G1296">
        <v>204.12100000000001</v>
      </c>
      <c r="H1296">
        <v>72.543400000000005</v>
      </c>
      <c r="I1296">
        <v>34.039200000000001</v>
      </c>
      <c r="J1296">
        <v>71.614000000000004</v>
      </c>
      <c r="K1296">
        <v>1601.35</v>
      </c>
      <c r="L1296">
        <v>5.6686800000000002E-2</v>
      </c>
      <c r="M1296">
        <v>0.92772200000000005</v>
      </c>
      <c r="N1296">
        <v>0</v>
      </c>
      <c r="O1296" t="s">
        <v>42</v>
      </c>
    </row>
    <row r="1297" spans="1:15" x14ac:dyDescent="0.25">
      <c r="A1297" t="s">
        <v>176</v>
      </c>
      <c r="B1297">
        <v>2029.93</v>
      </c>
      <c r="C1297">
        <v>1953.47</v>
      </c>
      <c r="D1297">
        <v>1953.38</v>
      </c>
      <c r="E1297">
        <v>1909.97</v>
      </c>
      <c r="F1297">
        <v>92.9696</v>
      </c>
      <c r="G1297">
        <v>203.11</v>
      </c>
      <c r="H1297">
        <v>71.173900000000003</v>
      </c>
      <c r="I1297">
        <v>34.086500000000001</v>
      </c>
      <c r="J1297">
        <v>71.643600000000006</v>
      </c>
      <c r="K1297">
        <v>1595.48</v>
      </c>
      <c r="L1297">
        <v>5.7599999999999998E-2</v>
      </c>
      <c r="M1297">
        <v>0.93178899999999998</v>
      </c>
      <c r="N1297">
        <v>0</v>
      </c>
      <c r="O1297" t="s">
        <v>42</v>
      </c>
    </row>
    <row r="1298" spans="1:15" x14ac:dyDescent="0.25">
      <c r="A1298" t="s">
        <v>176</v>
      </c>
      <c r="B1298">
        <v>2041.17</v>
      </c>
      <c r="C1298">
        <v>1965.53</v>
      </c>
      <c r="D1298">
        <v>1965.42</v>
      </c>
      <c r="E1298">
        <v>1921.85</v>
      </c>
      <c r="F1298">
        <v>93.890500000000003</v>
      </c>
      <c r="G1298">
        <v>204.8</v>
      </c>
      <c r="H1298">
        <v>72.077699999999993</v>
      </c>
      <c r="I1298">
        <v>33.933199999999999</v>
      </c>
      <c r="J1298">
        <v>72.531499999999994</v>
      </c>
      <c r="K1298">
        <v>1604.72</v>
      </c>
      <c r="L1298">
        <v>5.4241200000000003E-2</v>
      </c>
      <c r="M1298">
        <v>0.93181899999999995</v>
      </c>
      <c r="N1298">
        <v>0</v>
      </c>
      <c r="O1298" t="s">
        <v>42</v>
      </c>
    </row>
    <row r="1299" spans="1:15" x14ac:dyDescent="0.25">
      <c r="A1299" t="s">
        <v>176</v>
      </c>
      <c r="B1299">
        <v>2046.88</v>
      </c>
      <c r="C1299">
        <v>1968.4</v>
      </c>
      <c r="D1299">
        <v>1968.31</v>
      </c>
      <c r="E1299">
        <v>1924.85</v>
      </c>
      <c r="F1299">
        <v>93.490399999999994</v>
      </c>
      <c r="G1299">
        <v>204.20599999999999</v>
      </c>
      <c r="H1299">
        <v>71.590800000000002</v>
      </c>
      <c r="I1299">
        <v>34.577199999999998</v>
      </c>
      <c r="J1299">
        <v>72.130499999999998</v>
      </c>
      <c r="K1299">
        <v>1608.82</v>
      </c>
      <c r="L1299">
        <v>5.4715E-2</v>
      </c>
      <c r="M1299">
        <v>0.93168899999999999</v>
      </c>
      <c r="N1299">
        <v>0</v>
      </c>
      <c r="O1299" t="s">
        <v>42</v>
      </c>
    </row>
    <row r="1300" spans="1:15" x14ac:dyDescent="0.25">
      <c r="A1300" t="s">
        <v>176</v>
      </c>
      <c r="B1300">
        <v>2049.06</v>
      </c>
      <c r="C1300">
        <v>1968.18</v>
      </c>
      <c r="D1300">
        <v>1968.07</v>
      </c>
      <c r="E1300">
        <v>1924.65</v>
      </c>
      <c r="F1300">
        <v>93.768600000000006</v>
      </c>
      <c r="G1300">
        <v>205.17</v>
      </c>
      <c r="H1300">
        <v>71.431100000000001</v>
      </c>
      <c r="I1300">
        <v>34.348199999999999</v>
      </c>
      <c r="J1300">
        <v>73.287899999999993</v>
      </c>
      <c r="K1300">
        <v>1607.23</v>
      </c>
      <c r="L1300">
        <v>5.3916499999999999E-2</v>
      </c>
      <c r="M1300">
        <v>0.93183300000000002</v>
      </c>
      <c r="N1300">
        <v>0</v>
      </c>
      <c r="O1300" t="s">
        <v>42</v>
      </c>
    </row>
    <row r="1301" spans="1:15" x14ac:dyDescent="0.25">
      <c r="A1301" t="s">
        <v>176</v>
      </c>
      <c r="B1301">
        <v>2039.15</v>
      </c>
      <c r="C1301">
        <v>1965.15</v>
      </c>
      <c r="D1301">
        <v>1965.06</v>
      </c>
      <c r="E1301">
        <v>1921.12</v>
      </c>
      <c r="F1301">
        <v>93.743700000000004</v>
      </c>
      <c r="G1301">
        <v>204.53200000000001</v>
      </c>
      <c r="H1301">
        <v>72.704800000000006</v>
      </c>
      <c r="I1301">
        <v>34.093899999999998</v>
      </c>
      <c r="J1301">
        <v>71.602099999999993</v>
      </c>
      <c r="K1301">
        <v>1604.48</v>
      </c>
      <c r="L1301">
        <v>6.2983899999999995E-2</v>
      </c>
      <c r="M1301">
        <v>0.93180700000000005</v>
      </c>
      <c r="N1301">
        <v>0</v>
      </c>
      <c r="O1301" t="s">
        <v>42</v>
      </c>
    </row>
    <row r="1302" spans="1:15" x14ac:dyDescent="0.25">
      <c r="A1302" t="s">
        <v>176</v>
      </c>
      <c r="B1302">
        <v>2022.77</v>
      </c>
      <c r="C1302">
        <v>1948.98</v>
      </c>
      <c r="D1302">
        <v>1948.9</v>
      </c>
      <c r="E1302">
        <v>1905.43</v>
      </c>
      <c r="F1302">
        <v>93.620800000000003</v>
      </c>
      <c r="G1302">
        <v>203.95500000000001</v>
      </c>
      <c r="H1302">
        <v>72.046400000000006</v>
      </c>
      <c r="I1302">
        <v>34.374499999999998</v>
      </c>
      <c r="J1302">
        <v>71.155900000000003</v>
      </c>
      <c r="K1302">
        <v>1589.59</v>
      </c>
      <c r="L1302">
        <v>5.4937199999999999E-2</v>
      </c>
      <c r="M1302">
        <v>0.93179800000000002</v>
      </c>
      <c r="N1302">
        <v>0</v>
      </c>
      <c r="O1302" t="s">
        <v>42</v>
      </c>
    </row>
    <row r="1303" spans="1:15" x14ac:dyDescent="0.25">
      <c r="A1303" t="s">
        <v>176</v>
      </c>
      <c r="B1303">
        <v>2026.76</v>
      </c>
      <c r="C1303">
        <v>1952.58</v>
      </c>
      <c r="D1303">
        <v>1952.49</v>
      </c>
      <c r="E1303">
        <v>1909.04</v>
      </c>
      <c r="F1303">
        <v>93.370699999999999</v>
      </c>
      <c r="G1303">
        <v>204.501</v>
      </c>
      <c r="H1303">
        <v>73.245699999999999</v>
      </c>
      <c r="I1303">
        <v>34.0884</v>
      </c>
      <c r="J1303">
        <v>71.058700000000002</v>
      </c>
      <c r="K1303">
        <v>1592.81</v>
      </c>
      <c r="L1303">
        <v>5.4139899999999998E-2</v>
      </c>
      <c r="M1303">
        <v>0.931836</v>
      </c>
      <c r="N1303">
        <v>0</v>
      </c>
      <c r="O1303" t="s">
        <v>42</v>
      </c>
    </row>
    <row r="1304" spans="1:15" x14ac:dyDescent="0.25">
      <c r="A1304" t="s">
        <v>176</v>
      </c>
      <c r="B1304">
        <v>2034.75</v>
      </c>
      <c r="C1304">
        <v>1959.14</v>
      </c>
      <c r="D1304">
        <v>1959.05</v>
      </c>
      <c r="E1304">
        <v>1915.67</v>
      </c>
      <c r="F1304">
        <v>93.515100000000004</v>
      </c>
      <c r="G1304">
        <v>204.48599999999999</v>
      </c>
      <c r="H1304">
        <v>71.42</v>
      </c>
      <c r="I1304">
        <v>34.335500000000003</v>
      </c>
      <c r="J1304">
        <v>72.397300000000001</v>
      </c>
      <c r="K1304">
        <v>1598.92</v>
      </c>
      <c r="L1304">
        <v>6.5514100000000006E-2</v>
      </c>
      <c r="M1304">
        <v>0.93181700000000001</v>
      </c>
      <c r="N1304">
        <v>0</v>
      </c>
      <c r="O1304" t="s">
        <v>42</v>
      </c>
    </row>
    <row r="1305" spans="1:15" x14ac:dyDescent="0.25">
      <c r="A1305" t="s">
        <v>176</v>
      </c>
      <c r="B1305">
        <v>2029.43</v>
      </c>
      <c r="C1305">
        <v>1955.33</v>
      </c>
      <c r="D1305">
        <v>1955.24</v>
      </c>
      <c r="E1305">
        <v>1911.48</v>
      </c>
      <c r="F1305">
        <v>94.027100000000004</v>
      </c>
      <c r="G1305">
        <v>203.83500000000001</v>
      </c>
      <c r="H1305">
        <v>71.9071</v>
      </c>
      <c r="I1305">
        <v>34.168999999999997</v>
      </c>
      <c r="J1305">
        <v>71.687899999999999</v>
      </c>
      <c r="K1305">
        <v>1595.22</v>
      </c>
      <c r="L1305">
        <v>6.2105E-2</v>
      </c>
      <c r="M1305">
        <v>0.94446799999999997</v>
      </c>
      <c r="N1305">
        <v>0</v>
      </c>
      <c r="O1305" t="s">
        <v>42</v>
      </c>
    </row>
    <row r="1306" spans="1:15" x14ac:dyDescent="0.25">
      <c r="A1306" t="s">
        <v>176</v>
      </c>
      <c r="B1306">
        <v>2043.41</v>
      </c>
      <c r="C1306">
        <v>1965.7</v>
      </c>
      <c r="D1306">
        <v>1965.61</v>
      </c>
      <c r="E1306">
        <v>1922.31</v>
      </c>
      <c r="F1306">
        <v>93.399699999999996</v>
      </c>
      <c r="G1306">
        <v>203.94800000000001</v>
      </c>
      <c r="H1306">
        <v>71.497100000000003</v>
      </c>
      <c r="I1306">
        <v>34.207799999999999</v>
      </c>
      <c r="J1306">
        <v>72.110200000000006</v>
      </c>
      <c r="K1306">
        <v>1606.58</v>
      </c>
      <c r="L1306">
        <v>5.391E-2</v>
      </c>
      <c r="M1306">
        <v>0.93182500000000001</v>
      </c>
      <c r="N1306">
        <v>0</v>
      </c>
      <c r="O1306" t="s">
        <v>42</v>
      </c>
    </row>
    <row r="1307" spans="1:15" x14ac:dyDescent="0.25">
      <c r="A1307" t="s">
        <v>176</v>
      </c>
      <c r="B1307">
        <v>2044.8</v>
      </c>
      <c r="C1307">
        <v>1969.7</v>
      </c>
      <c r="D1307">
        <v>1969.6</v>
      </c>
      <c r="E1307">
        <v>1925.89</v>
      </c>
      <c r="F1307">
        <v>95.070999999999998</v>
      </c>
      <c r="G1307">
        <v>206.131</v>
      </c>
      <c r="H1307">
        <v>72.320599999999999</v>
      </c>
      <c r="I1307">
        <v>34.932099999999998</v>
      </c>
      <c r="J1307">
        <v>72.351600000000005</v>
      </c>
      <c r="K1307">
        <v>1606.12</v>
      </c>
      <c r="L1307">
        <v>5.3943100000000001E-2</v>
      </c>
      <c r="M1307">
        <v>0.95430800000000005</v>
      </c>
      <c r="N1307">
        <v>0</v>
      </c>
      <c r="O1307" t="s">
        <v>42</v>
      </c>
    </row>
    <row r="1308" spans="1:15" x14ac:dyDescent="0.25">
      <c r="A1308" t="s">
        <v>176</v>
      </c>
      <c r="B1308">
        <v>2039.23</v>
      </c>
      <c r="C1308">
        <v>1963.4</v>
      </c>
      <c r="D1308">
        <v>1963.31</v>
      </c>
      <c r="E1308">
        <v>1919.81</v>
      </c>
      <c r="F1308">
        <v>93.85</v>
      </c>
      <c r="G1308">
        <v>201.93100000000001</v>
      </c>
      <c r="H1308">
        <v>70.710499999999996</v>
      </c>
      <c r="I1308">
        <v>33.751100000000001</v>
      </c>
      <c r="J1308">
        <v>71.270499999999998</v>
      </c>
      <c r="K1308">
        <v>1605.82</v>
      </c>
      <c r="L1308">
        <v>5.6500099999999998E-2</v>
      </c>
      <c r="M1308">
        <v>0.93178399999999995</v>
      </c>
      <c r="N1308">
        <v>0</v>
      </c>
      <c r="O1308" t="s">
        <v>42</v>
      </c>
    </row>
    <row r="1309" spans="1:15" x14ac:dyDescent="0.25">
      <c r="A1309" t="s">
        <v>176</v>
      </c>
      <c r="B1309">
        <v>2038.17</v>
      </c>
      <c r="C1309">
        <v>1960.7</v>
      </c>
      <c r="D1309">
        <v>1960.6</v>
      </c>
      <c r="E1309">
        <v>1917.15</v>
      </c>
      <c r="F1309">
        <v>93.670100000000005</v>
      </c>
      <c r="G1309">
        <v>206.39099999999999</v>
      </c>
      <c r="H1309">
        <v>72.300700000000006</v>
      </c>
      <c r="I1309">
        <v>34.231200000000001</v>
      </c>
      <c r="J1309">
        <v>73.345500000000001</v>
      </c>
      <c r="K1309">
        <v>1598.85</v>
      </c>
      <c r="L1309">
        <v>6.3825199999999999E-2</v>
      </c>
      <c r="M1309">
        <v>0.931836</v>
      </c>
      <c r="N1309">
        <v>0</v>
      </c>
      <c r="O1309" t="s">
        <v>42</v>
      </c>
    </row>
    <row r="1310" spans="1:15" x14ac:dyDescent="0.25">
      <c r="A1310" t="s">
        <v>176</v>
      </c>
      <c r="B1310">
        <v>2033.79</v>
      </c>
      <c r="C1310">
        <v>1956.27</v>
      </c>
      <c r="D1310">
        <v>1956.17</v>
      </c>
      <c r="E1310">
        <v>1912.67</v>
      </c>
      <c r="F1310">
        <v>94.356200000000001</v>
      </c>
      <c r="G1310">
        <v>205.30600000000001</v>
      </c>
      <c r="H1310">
        <v>72.045000000000002</v>
      </c>
      <c r="I1310">
        <v>34.146999999999998</v>
      </c>
      <c r="J1310">
        <v>73.040700000000001</v>
      </c>
      <c r="K1310">
        <v>1594.54</v>
      </c>
      <c r="L1310">
        <v>6.7343799999999995E-2</v>
      </c>
      <c r="M1310">
        <v>0.93163700000000005</v>
      </c>
      <c r="N1310">
        <v>0</v>
      </c>
      <c r="O1310" t="s">
        <v>42</v>
      </c>
    </row>
    <row r="1311" spans="1:15" x14ac:dyDescent="0.25">
      <c r="A1311" t="s">
        <v>176</v>
      </c>
      <c r="B1311">
        <v>2038.27</v>
      </c>
      <c r="C1311">
        <v>1961.14</v>
      </c>
      <c r="D1311">
        <v>1961.05</v>
      </c>
      <c r="E1311">
        <v>1917.74</v>
      </c>
      <c r="F1311">
        <v>93.868700000000004</v>
      </c>
      <c r="G1311">
        <v>203.70599999999999</v>
      </c>
      <c r="H1311">
        <v>71.875900000000001</v>
      </c>
      <c r="I1311">
        <v>34.167299999999997</v>
      </c>
      <c r="J1311">
        <v>71.717600000000004</v>
      </c>
      <c r="K1311">
        <v>1601.88</v>
      </c>
      <c r="L1311">
        <v>5.9994499999999999E-2</v>
      </c>
      <c r="M1311">
        <v>0.93174800000000002</v>
      </c>
      <c r="N1311">
        <v>0</v>
      </c>
      <c r="O1311" t="s">
        <v>42</v>
      </c>
    </row>
    <row r="1312" spans="1:15" x14ac:dyDescent="0.25">
      <c r="A1312" t="s">
        <v>176</v>
      </c>
      <c r="B1312">
        <v>2044.78</v>
      </c>
      <c r="C1312">
        <v>1970.23</v>
      </c>
      <c r="D1312">
        <v>1970.11</v>
      </c>
      <c r="E1312">
        <v>1926.53</v>
      </c>
      <c r="F1312">
        <v>94.888900000000007</v>
      </c>
      <c r="G1312">
        <v>209.70500000000001</v>
      </c>
      <c r="H1312">
        <v>73.453299999999999</v>
      </c>
      <c r="I1312">
        <v>34.32</v>
      </c>
      <c r="J1312">
        <v>75.724900000000005</v>
      </c>
      <c r="K1312">
        <v>1603.01</v>
      </c>
      <c r="L1312">
        <v>5.5715300000000002E-2</v>
      </c>
      <c r="M1312">
        <v>0.93181099999999994</v>
      </c>
      <c r="N1312">
        <v>0</v>
      </c>
      <c r="O1312" t="s">
        <v>42</v>
      </c>
    </row>
    <row r="1313" spans="1:15" x14ac:dyDescent="0.25">
      <c r="A1313" t="s">
        <v>176</v>
      </c>
      <c r="B1313">
        <v>2079.35</v>
      </c>
      <c r="C1313">
        <v>2000.23</v>
      </c>
      <c r="D1313">
        <v>2000.1</v>
      </c>
      <c r="E1313">
        <v>1956.59</v>
      </c>
      <c r="F1313">
        <v>94.894999999999996</v>
      </c>
      <c r="G1313">
        <v>216.881</v>
      </c>
      <c r="H1313">
        <v>74.478200000000001</v>
      </c>
      <c r="I1313">
        <v>34.966500000000003</v>
      </c>
      <c r="J1313">
        <v>80.721100000000007</v>
      </c>
      <c r="K1313">
        <v>1625.82</v>
      </c>
      <c r="L1313">
        <v>5.8068599999999998E-2</v>
      </c>
      <c r="M1313">
        <v>0.93181499999999995</v>
      </c>
      <c r="N1313">
        <v>0</v>
      </c>
      <c r="O1313" t="s">
        <v>42</v>
      </c>
    </row>
    <row r="1314" spans="1:15" x14ac:dyDescent="0.25">
      <c r="A1314" t="s">
        <v>176</v>
      </c>
      <c r="B1314">
        <v>2084.21</v>
      </c>
      <c r="C1314">
        <v>2010.33</v>
      </c>
      <c r="D1314">
        <v>2010.19</v>
      </c>
      <c r="E1314">
        <v>1966.56</v>
      </c>
      <c r="F1314">
        <v>96.264499999999998</v>
      </c>
      <c r="G1314">
        <v>213.85900000000001</v>
      </c>
      <c r="H1314">
        <v>72.645399999999995</v>
      </c>
      <c r="I1314">
        <v>35.3596</v>
      </c>
      <c r="J1314">
        <v>79.201999999999998</v>
      </c>
      <c r="K1314">
        <v>1637.41</v>
      </c>
      <c r="L1314">
        <v>5.39339E-2</v>
      </c>
      <c r="M1314">
        <v>0.93171999999999999</v>
      </c>
      <c r="N1314">
        <v>0</v>
      </c>
      <c r="O1314" t="s">
        <v>42</v>
      </c>
    </row>
    <row r="1315" spans="1:15" x14ac:dyDescent="0.25">
      <c r="A1315" t="s">
        <v>176</v>
      </c>
      <c r="B1315">
        <v>2082.88</v>
      </c>
      <c r="C1315">
        <v>2005.28</v>
      </c>
      <c r="D1315">
        <v>2005.15</v>
      </c>
      <c r="E1315">
        <v>1960.47</v>
      </c>
      <c r="F1315">
        <v>95.7483</v>
      </c>
      <c r="G1315">
        <v>213.06399999999999</v>
      </c>
      <c r="H1315">
        <v>72.727699999999999</v>
      </c>
      <c r="I1315">
        <v>34.709299999999999</v>
      </c>
      <c r="J1315">
        <v>78.8947</v>
      </c>
      <c r="K1315">
        <v>1632.63</v>
      </c>
      <c r="L1315">
        <v>5.6816899999999997E-2</v>
      </c>
      <c r="M1315">
        <v>0.93166199999999999</v>
      </c>
      <c r="N1315">
        <v>0</v>
      </c>
      <c r="O1315" t="s">
        <v>42</v>
      </c>
    </row>
    <row r="1316" spans="1:15" x14ac:dyDescent="0.25">
      <c r="A1316" t="s">
        <v>176</v>
      </c>
      <c r="B1316">
        <v>2086.48</v>
      </c>
      <c r="C1316">
        <v>2011.51</v>
      </c>
      <c r="D1316">
        <v>2011.35</v>
      </c>
      <c r="E1316">
        <v>1967.12</v>
      </c>
      <c r="F1316">
        <v>96.3095</v>
      </c>
      <c r="G1316">
        <v>219.59200000000001</v>
      </c>
      <c r="H1316">
        <v>73.807699999999997</v>
      </c>
      <c r="I1316">
        <v>35.241100000000003</v>
      </c>
      <c r="J1316">
        <v>84.082700000000003</v>
      </c>
      <c r="K1316">
        <v>1632.06</v>
      </c>
      <c r="L1316">
        <v>6.5725400000000003E-2</v>
      </c>
      <c r="M1316">
        <v>0.93161400000000005</v>
      </c>
      <c r="N1316">
        <v>0</v>
      </c>
      <c r="O1316" t="s">
        <v>42</v>
      </c>
    </row>
    <row r="1317" spans="1:15" x14ac:dyDescent="0.25">
      <c r="A1317" t="s">
        <v>176</v>
      </c>
      <c r="B1317">
        <v>2042.37</v>
      </c>
      <c r="C1317">
        <v>1966.83</v>
      </c>
      <c r="D1317">
        <v>1966.72</v>
      </c>
      <c r="E1317">
        <v>1923.24</v>
      </c>
      <c r="F1317">
        <v>94.947199999999995</v>
      </c>
      <c r="G1317">
        <v>207.80699999999999</v>
      </c>
      <c r="H1317">
        <v>73.467799999999997</v>
      </c>
      <c r="I1317">
        <v>34.566200000000002</v>
      </c>
      <c r="J1317">
        <v>73.530900000000003</v>
      </c>
      <c r="K1317">
        <v>1602.07</v>
      </c>
      <c r="L1317">
        <v>7.9211599999999993E-2</v>
      </c>
      <c r="M1317">
        <v>0.93171800000000005</v>
      </c>
      <c r="N1317">
        <v>0</v>
      </c>
      <c r="O1317" t="s">
        <v>42</v>
      </c>
    </row>
    <row r="1318" spans="1:15" x14ac:dyDescent="0.25">
      <c r="A1318" t="s">
        <v>176</v>
      </c>
      <c r="B1318">
        <v>2027.9</v>
      </c>
      <c r="C1318">
        <v>1955.09</v>
      </c>
      <c r="D1318">
        <v>1954.96</v>
      </c>
      <c r="E1318">
        <v>1911.46</v>
      </c>
      <c r="F1318">
        <v>92.989000000000004</v>
      </c>
      <c r="G1318">
        <v>206.316</v>
      </c>
      <c r="H1318">
        <v>73.791200000000003</v>
      </c>
      <c r="I1318">
        <v>34.446399999999997</v>
      </c>
      <c r="J1318">
        <v>72.006</v>
      </c>
      <c r="K1318">
        <v>1593.69</v>
      </c>
      <c r="L1318">
        <v>6.9773399999999999E-2</v>
      </c>
      <c r="M1318">
        <v>0.931836</v>
      </c>
      <c r="N1318">
        <v>0</v>
      </c>
      <c r="O1318" t="s">
        <v>42</v>
      </c>
    </row>
    <row r="1319" spans="1:15" x14ac:dyDescent="0.25">
      <c r="A1319" t="s">
        <v>176</v>
      </c>
      <c r="B1319">
        <v>2023.95</v>
      </c>
      <c r="C1319">
        <v>1949.19</v>
      </c>
      <c r="D1319">
        <v>1949.09</v>
      </c>
      <c r="E1319">
        <v>1904.65</v>
      </c>
      <c r="F1319">
        <v>93.528599999999997</v>
      </c>
      <c r="G1319">
        <v>206.459</v>
      </c>
      <c r="H1319">
        <v>73.499499999999998</v>
      </c>
      <c r="I1319">
        <v>33.981400000000001</v>
      </c>
      <c r="J1319">
        <v>73.0154</v>
      </c>
      <c r="K1319">
        <v>1586.34</v>
      </c>
      <c r="L1319">
        <v>5.4001500000000001E-2</v>
      </c>
      <c r="M1319">
        <v>0.931836</v>
      </c>
      <c r="N1319">
        <v>0</v>
      </c>
      <c r="O1319" t="s">
        <v>42</v>
      </c>
    </row>
    <row r="1320" spans="1:15" x14ac:dyDescent="0.25">
      <c r="A1320" t="s">
        <v>176</v>
      </c>
      <c r="B1320">
        <v>2034.97</v>
      </c>
      <c r="C1320">
        <v>1960.52</v>
      </c>
      <c r="D1320">
        <v>1960.42</v>
      </c>
      <c r="E1320">
        <v>1917.03</v>
      </c>
      <c r="F1320">
        <v>93.996700000000004</v>
      </c>
      <c r="G1320">
        <v>205.76599999999999</v>
      </c>
      <c r="H1320">
        <v>72.5458</v>
      </c>
      <c r="I1320">
        <v>33.974299999999999</v>
      </c>
      <c r="J1320">
        <v>72.697100000000006</v>
      </c>
      <c r="K1320">
        <v>1598.82</v>
      </c>
      <c r="L1320">
        <v>5.8514499999999997E-2</v>
      </c>
      <c r="M1320">
        <v>0.93178300000000003</v>
      </c>
      <c r="N1320">
        <v>0</v>
      </c>
      <c r="O1320" t="s">
        <v>42</v>
      </c>
    </row>
    <row r="1321" spans="1:15" x14ac:dyDescent="0.25">
      <c r="A1321" t="s">
        <v>176</v>
      </c>
      <c r="B1321">
        <v>2037.32</v>
      </c>
      <c r="C1321">
        <v>1960.39</v>
      </c>
      <c r="D1321">
        <v>1960.3</v>
      </c>
      <c r="E1321">
        <v>1916.83</v>
      </c>
      <c r="F1321">
        <v>93.734899999999996</v>
      </c>
      <c r="G1321">
        <v>205.82400000000001</v>
      </c>
      <c r="H1321">
        <v>73.268900000000002</v>
      </c>
      <c r="I1321">
        <v>34.413200000000003</v>
      </c>
      <c r="J1321">
        <v>72.116900000000001</v>
      </c>
      <c r="K1321">
        <v>1598.8</v>
      </c>
      <c r="L1321">
        <v>5.5015500000000002E-2</v>
      </c>
      <c r="M1321">
        <v>0.93140100000000003</v>
      </c>
      <c r="N1321">
        <v>0</v>
      </c>
      <c r="O1321" t="s">
        <v>42</v>
      </c>
    </row>
    <row r="1322" spans="1:15" x14ac:dyDescent="0.25">
      <c r="A1322" t="s">
        <v>176</v>
      </c>
      <c r="B1322">
        <v>2037.02</v>
      </c>
      <c r="C1322">
        <v>1962.37</v>
      </c>
      <c r="D1322">
        <v>1962.28</v>
      </c>
      <c r="E1322">
        <v>1918.92</v>
      </c>
      <c r="F1322">
        <v>93.524600000000007</v>
      </c>
      <c r="G1322">
        <v>206.05199999999999</v>
      </c>
      <c r="H1322">
        <v>73.448599999999999</v>
      </c>
      <c r="I1322">
        <v>34.381799999999998</v>
      </c>
      <c r="J1322">
        <v>72.241699999999994</v>
      </c>
      <c r="K1322">
        <v>1600.98</v>
      </c>
      <c r="L1322">
        <v>8.3257899999999996E-2</v>
      </c>
      <c r="M1322">
        <v>0.93176499999999995</v>
      </c>
      <c r="N1322">
        <v>0</v>
      </c>
      <c r="O1322" t="s">
        <v>42</v>
      </c>
    </row>
    <row r="1323" spans="1:15" x14ac:dyDescent="0.25">
      <c r="A1323" t="s">
        <v>176</v>
      </c>
      <c r="B1323">
        <v>2029.32</v>
      </c>
      <c r="C1323">
        <v>1956.21</v>
      </c>
      <c r="D1323">
        <v>1956.11</v>
      </c>
      <c r="E1323">
        <v>1912.65</v>
      </c>
      <c r="F1323">
        <v>93.797700000000006</v>
      </c>
      <c r="G1323">
        <v>206.31200000000001</v>
      </c>
      <c r="H1323">
        <v>73.243200000000002</v>
      </c>
      <c r="I1323">
        <v>34.198799999999999</v>
      </c>
      <c r="J1323">
        <v>72.803799999999995</v>
      </c>
      <c r="K1323">
        <v>1594.1</v>
      </c>
      <c r="L1323">
        <v>8.3255599999999999E-2</v>
      </c>
      <c r="M1323">
        <v>0.93076899999999996</v>
      </c>
      <c r="N1323">
        <v>0</v>
      </c>
      <c r="O1323" t="s">
        <v>42</v>
      </c>
    </row>
    <row r="1324" spans="1:15" x14ac:dyDescent="0.25">
      <c r="A1324" t="s">
        <v>176</v>
      </c>
      <c r="B1324">
        <v>2031.71</v>
      </c>
      <c r="C1324">
        <v>1957.24</v>
      </c>
      <c r="D1324">
        <v>1957.15</v>
      </c>
      <c r="E1324">
        <v>1913.7</v>
      </c>
      <c r="F1324">
        <v>93.869500000000002</v>
      </c>
      <c r="G1324">
        <v>205.76300000000001</v>
      </c>
      <c r="H1324">
        <v>73.157600000000002</v>
      </c>
      <c r="I1324">
        <v>34.0199</v>
      </c>
      <c r="J1324">
        <v>72.259699999999995</v>
      </c>
      <c r="K1324">
        <v>1595.43</v>
      </c>
      <c r="L1324">
        <v>5.52302E-2</v>
      </c>
      <c r="M1324">
        <v>0.94838599999999995</v>
      </c>
      <c r="N1324">
        <v>0</v>
      </c>
      <c r="O1324" t="s">
        <v>42</v>
      </c>
    </row>
    <row r="1325" spans="1:15" x14ac:dyDescent="0.25">
      <c r="A1325" t="s">
        <v>176</v>
      </c>
      <c r="B1325">
        <v>2038.46</v>
      </c>
      <c r="C1325">
        <v>1965.23</v>
      </c>
      <c r="D1325">
        <v>1965.14</v>
      </c>
      <c r="E1325">
        <v>1921.34</v>
      </c>
      <c r="F1325">
        <v>93.825900000000004</v>
      </c>
      <c r="G1325">
        <v>203.69800000000001</v>
      </c>
      <c r="H1325">
        <v>71.773899999999998</v>
      </c>
      <c r="I1325">
        <v>33.936799999999998</v>
      </c>
      <c r="J1325">
        <v>71.801500000000004</v>
      </c>
      <c r="K1325">
        <v>1605.42</v>
      </c>
      <c r="L1325">
        <v>7.3263700000000001E-2</v>
      </c>
      <c r="M1325">
        <v>0.931697</v>
      </c>
      <c r="N1325">
        <v>0</v>
      </c>
      <c r="O1325" t="s">
        <v>42</v>
      </c>
    </row>
    <row r="1326" spans="1:15" x14ac:dyDescent="0.25">
      <c r="A1326" t="s">
        <v>176</v>
      </c>
      <c r="B1326">
        <v>2036.71</v>
      </c>
      <c r="C1326">
        <v>1962.98</v>
      </c>
      <c r="D1326">
        <v>1962.88</v>
      </c>
      <c r="E1326">
        <v>1919.18</v>
      </c>
      <c r="F1326">
        <v>94.026200000000003</v>
      </c>
      <c r="G1326">
        <v>205.09399999999999</v>
      </c>
      <c r="H1326">
        <v>72.645200000000003</v>
      </c>
      <c r="I1326">
        <v>33.959299999999999</v>
      </c>
      <c r="J1326">
        <v>72.450299999999999</v>
      </c>
      <c r="K1326">
        <v>1601.7</v>
      </c>
      <c r="L1326">
        <v>7.6058100000000003E-2</v>
      </c>
      <c r="M1326">
        <v>0.93183700000000003</v>
      </c>
      <c r="N1326">
        <v>0</v>
      </c>
      <c r="O1326" t="s">
        <v>42</v>
      </c>
    </row>
    <row r="1327" spans="1:15" x14ac:dyDescent="0.25">
      <c r="A1327" t="s">
        <v>176</v>
      </c>
      <c r="B1327">
        <v>2025.56</v>
      </c>
      <c r="C1327">
        <v>1952.5</v>
      </c>
      <c r="D1327">
        <v>1952.39</v>
      </c>
      <c r="E1327">
        <v>1908.54</v>
      </c>
      <c r="F1327">
        <v>94.0852</v>
      </c>
      <c r="G1327">
        <v>206.297</v>
      </c>
      <c r="H1327">
        <v>72.943399999999997</v>
      </c>
      <c r="I1327">
        <v>34.253999999999998</v>
      </c>
      <c r="J1327">
        <v>72.920199999999994</v>
      </c>
      <c r="K1327">
        <v>1589.64</v>
      </c>
      <c r="L1327">
        <v>5.3919399999999999E-2</v>
      </c>
      <c r="M1327">
        <v>0.93181099999999994</v>
      </c>
      <c r="N1327">
        <v>0</v>
      </c>
      <c r="O1327" t="s">
        <v>42</v>
      </c>
    </row>
    <row r="1328" spans="1:15" x14ac:dyDescent="0.25">
      <c r="A1328" t="s">
        <v>176</v>
      </c>
      <c r="B1328">
        <v>2030.76</v>
      </c>
      <c r="C1328">
        <v>1956.36</v>
      </c>
      <c r="D1328">
        <v>1956.25</v>
      </c>
      <c r="E1328">
        <v>1912.52</v>
      </c>
      <c r="F1328">
        <v>93.382599999999996</v>
      </c>
      <c r="G1328">
        <v>205.636</v>
      </c>
      <c r="H1328">
        <v>73.116100000000003</v>
      </c>
      <c r="I1328">
        <v>34.137599999999999</v>
      </c>
      <c r="J1328">
        <v>72.195899999999995</v>
      </c>
      <c r="K1328">
        <v>1595.15</v>
      </c>
      <c r="L1328">
        <v>5.9040500000000003E-2</v>
      </c>
      <c r="M1328">
        <v>0.93183700000000003</v>
      </c>
      <c r="N1328">
        <v>0</v>
      </c>
      <c r="O1328" t="s">
        <v>42</v>
      </c>
    </row>
    <row r="1329" spans="1:25" x14ac:dyDescent="0.25">
      <c r="A1329" t="s">
        <v>176</v>
      </c>
      <c r="B1329">
        <v>2038.38</v>
      </c>
      <c r="C1329">
        <v>1961.51</v>
      </c>
      <c r="D1329">
        <v>1961.42</v>
      </c>
      <c r="E1329">
        <v>1917.79</v>
      </c>
      <c r="F1329">
        <v>93.567300000000003</v>
      </c>
      <c r="G1329">
        <v>204.83699999999999</v>
      </c>
      <c r="H1329">
        <v>72.528300000000002</v>
      </c>
      <c r="I1329">
        <v>34.163600000000002</v>
      </c>
      <c r="J1329">
        <v>72.056700000000006</v>
      </c>
      <c r="K1329">
        <v>1601.06</v>
      </c>
      <c r="L1329">
        <v>5.4190200000000001E-2</v>
      </c>
      <c r="M1329">
        <v>0.93174299999999999</v>
      </c>
      <c r="N1329">
        <v>0</v>
      </c>
      <c r="O1329" t="s">
        <v>42</v>
      </c>
    </row>
    <row r="1330" spans="1:25" x14ac:dyDescent="0.25">
      <c r="A1330" t="s">
        <v>176</v>
      </c>
      <c r="B1330">
        <v>2019.13</v>
      </c>
      <c r="C1330">
        <v>1945.41</v>
      </c>
      <c r="D1330">
        <v>1945.32</v>
      </c>
      <c r="E1330">
        <v>1901.9</v>
      </c>
      <c r="F1330">
        <v>93.679299999999998</v>
      </c>
      <c r="G1330">
        <v>203.691</v>
      </c>
      <c r="H1330">
        <v>72.527799999999999</v>
      </c>
      <c r="I1330">
        <v>34.091299999999997</v>
      </c>
      <c r="J1330">
        <v>70.898099999999999</v>
      </c>
      <c r="K1330">
        <v>1586.39</v>
      </c>
      <c r="L1330">
        <v>8.3258299999999993E-2</v>
      </c>
      <c r="M1330">
        <v>0.93179000000000001</v>
      </c>
      <c r="N1330">
        <v>0</v>
      </c>
      <c r="O1330" t="s">
        <v>42</v>
      </c>
    </row>
    <row r="1331" spans="1:25" x14ac:dyDescent="0.25">
      <c r="A1331" t="s">
        <v>176</v>
      </c>
      <c r="B1331">
        <v>2021.44</v>
      </c>
      <c r="C1331">
        <v>1946.84</v>
      </c>
      <c r="D1331">
        <v>1946.76</v>
      </c>
      <c r="E1331">
        <v>1903.55</v>
      </c>
      <c r="F1331">
        <v>92.920500000000004</v>
      </c>
      <c r="G1331">
        <v>205.488</v>
      </c>
      <c r="H1331">
        <v>73.399199999999993</v>
      </c>
      <c r="I1331">
        <v>34.329300000000003</v>
      </c>
      <c r="J1331">
        <v>71.645099999999999</v>
      </c>
      <c r="K1331">
        <v>1586.69</v>
      </c>
      <c r="L1331">
        <v>6.2095699999999997E-2</v>
      </c>
      <c r="M1331">
        <v>0.94183899999999998</v>
      </c>
      <c r="N1331">
        <v>0</v>
      </c>
      <c r="O1331" t="s">
        <v>42</v>
      </c>
    </row>
    <row r="1332" spans="1:25" x14ac:dyDescent="0.25">
      <c r="A1332" t="s">
        <v>176</v>
      </c>
      <c r="B1332">
        <v>2023.42</v>
      </c>
      <c r="C1332">
        <v>1948.74</v>
      </c>
      <c r="D1332">
        <v>1948.64</v>
      </c>
      <c r="E1332">
        <v>1905.21</v>
      </c>
      <c r="F1332">
        <v>93.540499999999994</v>
      </c>
      <c r="G1332">
        <v>203.43600000000001</v>
      </c>
      <c r="H1332">
        <v>72.694800000000001</v>
      </c>
      <c r="I1332">
        <v>34.023800000000001</v>
      </c>
      <c r="J1332">
        <v>70.720600000000005</v>
      </c>
      <c r="K1332">
        <v>1589.94</v>
      </c>
      <c r="L1332">
        <v>6.5139199999999994E-2</v>
      </c>
      <c r="M1332">
        <v>0.931836</v>
      </c>
      <c r="N1332">
        <v>0</v>
      </c>
      <c r="O1332" t="s">
        <v>42</v>
      </c>
    </row>
    <row r="1333" spans="1:25" x14ac:dyDescent="0.25">
      <c r="A1333" t="s">
        <v>176</v>
      </c>
      <c r="B1333">
        <v>2027.07</v>
      </c>
      <c r="C1333">
        <v>1953.8</v>
      </c>
      <c r="D1333">
        <v>1953.71</v>
      </c>
      <c r="E1333">
        <v>1910.18</v>
      </c>
      <c r="F1333">
        <v>93.084500000000006</v>
      </c>
      <c r="G1333">
        <v>204.34299999999999</v>
      </c>
      <c r="H1333">
        <v>72.619</v>
      </c>
      <c r="I1333">
        <v>34.285299999999999</v>
      </c>
      <c r="J1333">
        <v>71.318299999999994</v>
      </c>
      <c r="K1333">
        <v>1594.49</v>
      </c>
      <c r="L1333">
        <v>5.5966000000000002E-2</v>
      </c>
      <c r="M1333">
        <v>0.93176800000000004</v>
      </c>
      <c r="N1333">
        <v>0</v>
      </c>
      <c r="O1333" t="s">
        <v>42</v>
      </c>
    </row>
    <row r="1334" spans="1:25" x14ac:dyDescent="0.25">
      <c r="A1334" t="s">
        <v>176</v>
      </c>
      <c r="B1334">
        <v>2048.63</v>
      </c>
      <c r="C1334">
        <v>1974.71</v>
      </c>
      <c r="D1334">
        <v>1974.61</v>
      </c>
      <c r="E1334">
        <v>1930.83</v>
      </c>
      <c r="F1334">
        <v>93.504400000000004</v>
      </c>
      <c r="G1334">
        <v>208.791</v>
      </c>
      <c r="H1334">
        <v>75.1387</v>
      </c>
      <c r="I1334">
        <v>34.789000000000001</v>
      </c>
      <c r="J1334">
        <v>72.611000000000004</v>
      </c>
      <c r="K1334">
        <v>1610.2</v>
      </c>
      <c r="L1334">
        <v>5.3931899999999998E-2</v>
      </c>
      <c r="M1334">
        <v>0.95718400000000003</v>
      </c>
      <c r="N1334">
        <v>0</v>
      </c>
      <c r="O1334" t="s">
        <v>42</v>
      </c>
    </row>
    <row r="1335" spans="1:25" x14ac:dyDescent="0.25">
      <c r="A1335" t="s">
        <v>176</v>
      </c>
      <c r="B1335">
        <v>2029.4</v>
      </c>
      <c r="C1335">
        <v>1955.61</v>
      </c>
      <c r="D1335">
        <v>1955.52</v>
      </c>
      <c r="E1335">
        <v>1912.25</v>
      </c>
      <c r="F1335">
        <v>94.772999999999996</v>
      </c>
      <c r="G1335">
        <v>203.61799999999999</v>
      </c>
      <c r="H1335">
        <v>72.262900000000002</v>
      </c>
      <c r="I1335">
        <v>33.994100000000003</v>
      </c>
      <c r="J1335">
        <v>71.402799999999999</v>
      </c>
      <c r="K1335">
        <v>1595.51</v>
      </c>
      <c r="L1335">
        <v>5.8834200000000003E-2</v>
      </c>
      <c r="M1335">
        <v>0.93129499999999998</v>
      </c>
      <c r="N1335">
        <v>0</v>
      </c>
      <c r="O1335" t="s">
        <v>42</v>
      </c>
    </row>
    <row r="1336" spans="1:25" x14ac:dyDescent="0.25">
      <c r="A1336" t="s">
        <v>176</v>
      </c>
      <c r="B1336">
        <v>2009.75</v>
      </c>
      <c r="C1336">
        <v>1935.97</v>
      </c>
      <c r="D1336">
        <v>1935.87</v>
      </c>
      <c r="E1336">
        <v>1892.67</v>
      </c>
      <c r="F1336">
        <v>93.446799999999996</v>
      </c>
      <c r="G1336">
        <v>203.15299999999999</v>
      </c>
      <c r="H1336">
        <v>72.417599999999993</v>
      </c>
      <c r="I1336">
        <v>34.103200000000001</v>
      </c>
      <c r="J1336">
        <v>70.269599999999997</v>
      </c>
      <c r="K1336">
        <v>1577.64</v>
      </c>
      <c r="L1336">
        <v>6.4237299999999997E-2</v>
      </c>
      <c r="M1336">
        <v>0.93181700000000001</v>
      </c>
      <c r="N1336">
        <v>0</v>
      </c>
      <c r="O1336" t="s">
        <v>42</v>
      </c>
    </row>
    <row r="1337" spans="1:25" x14ac:dyDescent="0.25">
      <c r="A1337" t="s">
        <v>176</v>
      </c>
      <c r="B1337">
        <v>2026.69</v>
      </c>
      <c r="C1337">
        <v>1951.69</v>
      </c>
      <c r="D1337">
        <v>1951.6</v>
      </c>
      <c r="E1337">
        <v>1908.11</v>
      </c>
      <c r="F1337">
        <v>92.869100000000003</v>
      </c>
      <c r="G1337">
        <v>203.80500000000001</v>
      </c>
      <c r="H1337">
        <v>71.882999999999996</v>
      </c>
      <c r="I1337">
        <v>34.236800000000002</v>
      </c>
      <c r="J1337">
        <v>71.626000000000005</v>
      </c>
      <c r="K1337">
        <v>1593.01</v>
      </c>
      <c r="L1337">
        <v>8.3286200000000005E-2</v>
      </c>
      <c r="M1337">
        <v>0.92815800000000004</v>
      </c>
      <c r="N1337">
        <v>0</v>
      </c>
      <c r="O1337" t="s">
        <v>42</v>
      </c>
    </row>
    <row r="1338" spans="1:25" x14ac:dyDescent="0.25">
      <c r="A1338" t="s">
        <v>176</v>
      </c>
      <c r="B1338">
        <v>2023.84</v>
      </c>
      <c r="C1338">
        <v>1948.13</v>
      </c>
      <c r="D1338">
        <v>1948.03</v>
      </c>
      <c r="E1338">
        <v>1904.51</v>
      </c>
      <c r="F1338">
        <v>92.784599999999998</v>
      </c>
      <c r="G1338">
        <v>205.15600000000001</v>
      </c>
      <c r="H1338">
        <v>73.562399999999997</v>
      </c>
      <c r="I1338">
        <v>34.239600000000003</v>
      </c>
      <c r="J1338">
        <v>71.3489</v>
      </c>
      <c r="K1338">
        <v>1588.27</v>
      </c>
      <c r="L1338">
        <v>5.5516500000000003E-2</v>
      </c>
      <c r="M1338">
        <v>0.95041799999999999</v>
      </c>
      <c r="N1338">
        <v>0</v>
      </c>
      <c r="O1338" t="s">
        <v>42</v>
      </c>
    </row>
    <row r="1339" spans="1:25" x14ac:dyDescent="0.25">
      <c r="A1339" t="s">
        <v>176</v>
      </c>
      <c r="B1339">
        <v>2013.81</v>
      </c>
      <c r="C1339">
        <v>1939.09</v>
      </c>
      <c r="D1339">
        <v>1939.01</v>
      </c>
      <c r="E1339">
        <v>1895.75</v>
      </c>
      <c r="F1339">
        <v>93.223600000000005</v>
      </c>
      <c r="G1339">
        <v>205.03</v>
      </c>
      <c r="H1339">
        <v>73.226200000000006</v>
      </c>
      <c r="I1339">
        <v>34.180599999999998</v>
      </c>
      <c r="J1339">
        <v>71.592200000000005</v>
      </c>
      <c r="K1339">
        <v>1578.97</v>
      </c>
      <c r="L1339">
        <v>5.5412200000000002E-2</v>
      </c>
      <c r="M1339">
        <v>0.93169500000000005</v>
      </c>
      <c r="N1339">
        <v>0</v>
      </c>
      <c r="O1339" t="s">
        <v>42</v>
      </c>
    </row>
    <row r="1340" spans="1:25" x14ac:dyDescent="0.25">
      <c r="A1340" t="s">
        <v>176</v>
      </c>
      <c r="B1340">
        <v>2030.19</v>
      </c>
      <c r="C1340">
        <v>1955.29</v>
      </c>
      <c r="D1340">
        <v>1955.2</v>
      </c>
      <c r="E1340">
        <v>1911.93</v>
      </c>
      <c r="F1340">
        <v>93.709900000000005</v>
      </c>
      <c r="G1340">
        <v>203.042</v>
      </c>
      <c r="H1340">
        <v>71.458600000000004</v>
      </c>
      <c r="I1340">
        <v>34.176299999999998</v>
      </c>
      <c r="J1340">
        <v>71.253600000000006</v>
      </c>
      <c r="K1340">
        <v>1596.9</v>
      </c>
      <c r="L1340">
        <v>5.5049399999999998E-2</v>
      </c>
      <c r="M1340">
        <v>0.93181099999999994</v>
      </c>
      <c r="N1340">
        <v>0</v>
      </c>
      <c r="O1340" t="s">
        <v>42</v>
      </c>
    </row>
    <row r="1341" spans="1:25" x14ac:dyDescent="0.25">
      <c r="A1341" t="s">
        <v>176</v>
      </c>
      <c r="B1341">
        <v>2004.13</v>
      </c>
      <c r="C1341">
        <v>1927.75</v>
      </c>
      <c r="D1341">
        <v>1927.68</v>
      </c>
      <c r="E1341">
        <v>1884.43</v>
      </c>
      <c r="F1341">
        <v>92.336399999999998</v>
      </c>
      <c r="G1341">
        <v>203.57599999999999</v>
      </c>
      <c r="H1341">
        <v>73.572599999999994</v>
      </c>
      <c r="I1341">
        <v>33.986400000000003</v>
      </c>
      <c r="J1341">
        <v>70.0381</v>
      </c>
      <c r="K1341">
        <v>1569.93</v>
      </c>
      <c r="L1341">
        <v>7.7268900000000001E-2</v>
      </c>
      <c r="M1341">
        <v>0.93181499999999995</v>
      </c>
      <c r="N1341">
        <v>0</v>
      </c>
      <c r="O1341" t="s">
        <v>42</v>
      </c>
    </row>
    <row r="1342" spans="1:25" x14ac:dyDescent="0.25">
      <c r="A1342" t="s">
        <v>176</v>
      </c>
      <c r="B1342">
        <v>2003.46</v>
      </c>
      <c r="C1342">
        <v>1929.31</v>
      </c>
      <c r="D1342">
        <v>1929.23</v>
      </c>
      <c r="E1342">
        <v>1885.93</v>
      </c>
      <c r="F1342">
        <v>92.345200000000006</v>
      </c>
      <c r="G1342">
        <v>203.99600000000001</v>
      </c>
      <c r="H1342">
        <v>73.751099999999994</v>
      </c>
      <c r="I1342">
        <v>33.997700000000002</v>
      </c>
      <c r="J1342">
        <v>70.261099999999999</v>
      </c>
      <c r="K1342">
        <v>1571.33</v>
      </c>
      <c r="L1342">
        <v>6.6938999999999999E-2</v>
      </c>
      <c r="M1342">
        <v>0.931751</v>
      </c>
      <c r="N1342">
        <v>0</v>
      </c>
      <c r="O1342" t="s">
        <v>42</v>
      </c>
    </row>
    <row r="1343" spans="1:25" x14ac:dyDescent="0.25">
      <c r="A1343" t="s">
        <v>176</v>
      </c>
      <c r="B1343">
        <v>2006.6</v>
      </c>
      <c r="C1343">
        <v>1929.08</v>
      </c>
      <c r="D1343">
        <v>1929</v>
      </c>
      <c r="E1343">
        <v>1885.96</v>
      </c>
      <c r="F1343">
        <v>92.551100000000005</v>
      </c>
      <c r="G1343">
        <v>203.239</v>
      </c>
      <c r="H1343">
        <v>73.267899999999997</v>
      </c>
      <c r="I1343">
        <v>34.029400000000003</v>
      </c>
      <c r="J1343">
        <v>70.089100000000002</v>
      </c>
      <c r="K1343">
        <v>1572.01</v>
      </c>
      <c r="L1343">
        <v>5.5116199999999997E-2</v>
      </c>
      <c r="M1343">
        <v>0.93183000000000005</v>
      </c>
      <c r="N1343">
        <v>0</v>
      </c>
      <c r="O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176</v>
      </c>
      <c r="B1344">
        <v>2002.75</v>
      </c>
      <c r="C1344">
        <v>1929.45</v>
      </c>
      <c r="D1344">
        <v>1929.37</v>
      </c>
      <c r="E1344">
        <v>1886.03</v>
      </c>
      <c r="F1344">
        <v>92.386099999999999</v>
      </c>
      <c r="G1344">
        <v>204.041</v>
      </c>
      <c r="H1344">
        <v>73.596900000000005</v>
      </c>
      <c r="I1344">
        <v>33.992600000000003</v>
      </c>
      <c r="J1344">
        <v>70.400300000000001</v>
      </c>
      <c r="K1344">
        <v>1571.42</v>
      </c>
      <c r="L1344">
        <v>8.1712800000000002E-2</v>
      </c>
      <c r="M1344">
        <v>0.93181999999999998</v>
      </c>
      <c r="N1344">
        <v>0</v>
      </c>
      <c r="O1344" t="s">
        <v>42</v>
      </c>
      <c r="R1344">
        <f>AVERAGE(B1295:B1344)</f>
        <v>2034.7074000000002</v>
      </c>
      <c r="S1344">
        <f>AVERAGE(C1295:C1344)</f>
        <v>1959.4038000000003</v>
      </c>
      <c r="U1344">
        <f>_xlfn.VAR.P(B1295:B1344)</f>
        <v>333.47391524000005</v>
      </c>
      <c r="V1344">
        <f>_xlfn.VAR.P(C1295:C1344)</f>
        <v>315.25521155999991</v>
      </c>
      <c r="X1344">
        <f>1.96*SQRT(U1344)/50</f>
        <v>0.71584171233198868</v>
      </c>
      <c r="Y1344">
        <f>1.96*SQRT(V1344)/50</f>
        <v>0.69601276446022042</v>
      </c>
    </row>
    <row r="1345" spans="1:14" x14ac:dyDescent="0.25">
      <c r="A1345" t="s">
        <v>177</v>
      </c>
      <c r="B1345">
        <v>101891.17879999999</v>
      </c>
      <c r="C1345" t="s">
        <v>36</v>
      </c>
    </row>
    <row r="1346" spans="1:14" x14ac:dyDescent="0.25">
      <c r="A1346" t="s">
        <v>178</v>
      </c>
      <c r="B1346">
        <v>1955.54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6.2707499999999999E-2</v>
      </c>
      <c r="L1346">
        <v>0.93172100000000002</v>
      </c>
      <c r="M1346">
        <v>0</v>
      </c>
      <c r="N1346" t="s">
        <v>42</v>
      </c>
    </row>
    <row r="1347" spans="1:14" x14ac:dyDescent="0.25">
      <c r="A1347" t="s">
        <v>178</v>
      </c>
      <c r="B1347">
        <v>1952.86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5.3934099999999999E-2</v>
      </c>
      <c r="L1347">
        <v>0.93181000000000003</v>
      </c>
      <c r="M1347">
        <v>0</v>
      </c>
      <c r="N1347" t="s">
        <v>42</v>
      </c>
    </row>
    <row r="1348" spans="1:14" x14ac:dyDescent="0.25">
      <c r="A1348" t="s">
        <v>178</v>
      </c>
      <c r="B1348">
        <v>1932.32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5.44368E-2</v>
      </c>
      <c r="L1348">
        <v>0.93181700000000001</v>
      </c>
      <c r="M1348">
        <v>0</v>
      </c>
      <c r="N1348" t="s">
        <v>42</v>
      </c>
    </row>
    <row r="1349" spans="1:14" x14ac:dyDescent="0.25">
      <c r="A1349" t="s">
        <v>178</v>
      </c>
      <c r="B1349">
        <v>1931.41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5.4763600000000003E-2</v>
      </c>
      <c r="L1349">
        <v>0.93163200000000002</v>
      </c>
      <c r="M1349">
        <v>0</v>
      </c>
      <c r="N1349" t="s">
        <v>42</v>
      </c>
    </row>
    <row r="1350" spans="1:14" x14ac:dyDescent="0.25">
      <c r="A1350" t="s">
        <v>178</v>
      </c>
      <c r="B1350">
        <v>1943.34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5.99014E-2</v>
      </c>
      <c r="L1350">
        <v>0.93180099999999999</v>
      </c>
      <c r="M1350">
        <v>0</v>
      </c>
      <c r="N1350" t="s">
        <v>42</v>
      </c>
    </row>
    <row r="1351" spans="1:14" x14ac:dyDescent="0.25">
      <c r="A1351" t="s">
        <v>178</v>
      </c>
      <c r="B1351">
        <v>1945.49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5.6022799999999998E-2</v>
      </c>
      <c r="L1351">
        <v>0.93182299999999996</v>
      </c>
      <c r="M1351">
        <v>0</v>
      </c>
      <c r="N1351" t="s">
        <v>42</v>
      </c>
    </row>
    <row r="1352" spans="1:14" x14ac:dyDescent="0.25">
      <c r="A1352" t="s">
        <v>178</v>
      </c>
      <c r="B1352">
        <v>1921.26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5.4275499999999997E-2</v>
      </c>
      <c r="L1352">
        <v>0.95358900000000002</v>
      </c>
      <c r="M1352">
        <v>0</v>
      </c>
      <c r="N1352" t="s">
        <v>42</v>
      </c>
    </row>
    <row r="1353" spans="1:14" x14ac:dyDescent="0.25">
      <c r="A1353" t="s">
        <v>178</v>
      </c>
      <c r="B1353">
        <v>1942.56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5.391E-2</v>
      </c>
      <c r="L1353">
        <v>0.931782</v>
      </c>
      <c r="M1353">
        <v>0</v>
      </c>
      <c r="N1353" t="s">
        <v>42</v>
      </c>
    </row>
    <row r="1354" spans="1:14" x14ac:dyDescent="0.25">
      <c r="A1354" t="s">
        <v>178</v>
      </c>
      <c r="B1354">
        <v>1949.14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8.3270300000000005E-2</v>
      </c>
      <c r="L1354">
        <v>0.93040400000000001</v>
      </c>
      <c r="M1354">
        <v>0</v>
      </c>
      <c r="N1354" t="s">
        <v>42</v>
      </c>
    </row>
    <row r="1355" spans="1:14" x14ac:dyDescent="0.25">
      <c r="A1355" t="s">
        <v>178</v>
      </c>
      <c r="B1355">
        <v>1925.44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5.6304199999999999E-2</v>
      </c>
      <c r="L1355">
        <v>0.93181599999999998</v>
      </c>
      <c r="M1355">
        <v>0</v>
      </c>
      <c r="N1355" t="s">
        <v>42</v>
      </c>
    </row>
    <row r="1356" spans="1:14" x14ac:dyDescent="0.25">
      <c r="A1356" t="s">
        <v>178</v>
      </c>
      <c r="B1356">
        <v>1933.91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5.5460299999999997E-2</v>
      </c>
      <c r="L1356">
        <v>0.93107399999999996</v>
      </c>
      <c r="M1356">
        <v>0</v>
      </c>
      <c r="N1356" t="s">
        <v>42</v>
      </c>
    </row>
    <row r="1357" spans="1:14" x14ac:dyDescent="0.25">
      <c r="A1357" t="s">
        <v>178</v>
      </c>
      <c r="B1357">
        <v>1924.62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5.4388499999999999E-2</v>
      </c>
      <c r="L1357">
        <v>0.93101800000000001</v>
      </c>
      <c r="M1357">
        <v>0</v>
      </c>
      <c r="N1357" t="s">
        <v>42</v>
      </c>
    </row>
    <row r="1358" spans="1:14" x14ac:dyDescent="0.25">
      <c r="A1358" t="s">
        <v>178</v>
      </c>
      <c r="B1358">
        <v>1933.97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7.3628700000000005E-2</v>
      </c>
      <c r="L1358">
        <v>0.93183099999999996</v>
      </c>
      <c r="M1358">
        <v>0</v>
      </c>
      <c r="N1358" t="s">
        <v>42</v>
      </c>
    </row>
    <row r="1359" spans="1:14" x14ac:dyDescent="0.25">
      <c r="A1359" t="s">
        <v>178</v>
      </c>
      <c r="B1359">
        <v>1922.55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6.1228600000000001E-2</v>
      </c>
      <c r="L1359">
        <v>0.94284599999999996</v>
      </c>
      <c r="M1359">
        <v>0</v>
      </c>
      <c r="N1359" t="s">
        <v>42</v>
      </c>
    </row>
    <row r="1360" spans="1:14" x14ac:dyDescent="0.25">
      <c r="A1360" t="s">
        <v>178</v>
      </c>
      <c r="B1360">
        <v>1920.59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5.3948099999999999E-2</v>
      </c>
      <c r="L1360">
        <v>0.931786</v>
      </c>
      <c r="M1360">
        <v>0</v>
      </c>
      <c r="N1360" t="s">
        <v>42</v>
      </c>
    </row>
    <row r="1361" spans="1:14" x14ac:dyDescent="0.25">
      <c r="A1361" t="s">
        <v>178</v>
      </c>
      <c r="B1361">
        <v>1933.05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5.5451100000000003E-2</v>
      </c>
      <c r="L1361">
        <v>0.93532800000000005</v>
      </c>
      <c r="M1361">
        <v>0</v>
      </c>
      <c r="N1361" t="s">
        <v>42</v>
      </c>
    </row>
    <row r="1362" spans="1:14" x14ac:dyDescent="0.25">
      <c r="A1362" t="s">
        <v>178</v>
      </c>
      <c r="B1362">
        <v>1931.97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5.8111700000000002E-2</v>
      </c>
      <c r="L1362">
        <v>0.93165200000000004</v>
      </c>
      <c r="M1362">
        <v>0</v>
      </c>
      <c r="N1362" t="s">
        <v>42</v>
      </c>
    </row>
    <row r="1363" spans="1:14" x14ac:dyDescent="0.25">
      <c r="A1363" t="s">
        <v>178</v>
      </c>
      <c r="B1363">
        <v>1923.81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5.4442400000000002E-2</v>
      </c>
      <c r="L1363">
        <v>0.931836</v>
      </c>
      <c r="M1363">
        <v>0</v>
      </c>
      <c r="N1363" t="s">
        <v>42</v>
      </c>
    </row>
    <row r="1364" spans="1:14" x14ac:dyDescent="0.25">
      <c r="A1364" t="s">
        <v>178</v>
      </c>
      <c r="B1364">
        <v>1922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6.26525E-2</v>
      </c>
      <c r="L1364">
        <v>0.93178700000000003</v>
      </c>
      <c r="M1364">
        <v>0</v>
      </c>
      <c r="N1364" t="s">
        <v>42</v>
      </c>
    </row>
    <row r="1365" spans="1:14" x14ac:dyDescent="0.25">
      <c r="A1365" t="s">
        <v>178</v>
      </c>
      <c r="B1365">
        <v>1927.47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8.3263100000000007E-2</v>
      </c>
      <c r="L1365">
        <v>0.93176000000000003</v>
      </c>
      <c r="M1365">
        <v>0</v>
      </c>
      <c r="N1365" t="s">
        <v>42</v>
      </c>
    </row>
    <row r="1366" spans="1:14" x14ac:dyDescent="0.25">
      <c r="A1366" t="s">
        <v>178</v>
      </c>
      <c r="B1366">
        <v>1925.26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5.4538900000000001E-2</v>
      </c>
      <c r="L1366">
        <v>0.95068299999999994</v>
      </c>
      <c r="M1366">
        <v>0</v>
      </c>
      <c r="N1366" t="s">
        <v>42</v>
      </c>
    </row>
    <row r="1367" spans="1:14" x14ac:dyDescent="0.25">
      <c r="A1367" t="s">
        <v>178</v>
      </c>
      <c r="B1367">
        <v>1943.37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5.3974099999999997E-2</v>
      </c>
      <c r="L1367">
        <v>0.94131500000000001</v>
      </c>
      <c r="M1367">
        <v>0</v>
      </c>
      <c r="N1367" t="s">
        <v>42</v>
      </c>
    </row>
    <row r="1368" spans="1:14" x14ac:dyDescent="0.25">
      <c r="A1368" t="s">
        <v>178</v>
      </c>
      <c r="B1368">
        <v>1930.51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6.6460900000000003E-2</v>
      </c>
      <c r="L1368">
        <v>0.94469199999999998</v>
      </c>
      <c r="M1368">
        <v>0</v>
      </c>
      <c r="N1368" t="s">
        <v>42</v>
      </c>
    </row>
    <row r="1369" spans="1:14" x14ac:dyDescent="0.25">
      <c r="A1369" t="s">
        <v>178</v>
      </c>
      <c r="B1369">
        <v>1924.05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5.8901299999999997E-2</v>
      </c>
      <c r="L1369">
        <v>0.93183700000000003</v>
      </c>
      <c r="M1369">
        <v>0</v>
      </c>
      <c r="N1369" t="s">
        <v>42</v>
      </c>
    </row>
    <row r="1370" spans="1:14" x14ac:dyDescent="0.25">
      <c r="A1370" t="s">
        <v>178</v>
      </c>
      <c r="B1370">
        <v>1934.25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5.4301599999999998E-2</v>
      </c>
      <c r="L1370">
        <v>0.95506400000000002</v>
      </c>
      <c r="M1370">
        <v>0</v>
      </c>
      <c r="N1370" t="s">
        <v>42</v>
      </c>
    </row>
    <row r="1371" spans="1:14" x14ac:dyDescent="0.25">
      <c r="A1371" t="s">
        <v>178</v>
      </c>
      <c r="B1371">
        <v>1958.43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5.7938999999999997E-2</v>
      </c>
      <c r="L1371">
        <v>0.93172100000000002</v>
      </c>
      <c r="M1371">
        <v>0</v>
      </c>
      <c r="N1371" t="s">
        <v>42</v>
      </c>
    </row>
    <row r="1372" spans="1:14" x14ac:dyDescent="0.25">
      <c r="A1372" t="s">
        <v>178</v>
      </c>
      <c r="B1372">
        <v>1983.23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6.3126100000000004E-2</v>
      </c>
      <c r="L1372">
        <v>0.93181800000000004</v>
      </c>
      <c r="M1372">
        <v>0</v>
      </c>
      <c r="N1372" t="s">
        <v>42</v>
      </c>
    </row>
    <row r="1373" spans="1:14" x14ac:dyDescent="0.25">
      <c r="A1373" t="s">
        <v>178</v>
      </c>
      <c r="B1373">
        <v>1967.86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5.4193400000000003E-2</v>
      </c>
      <c r="L1373">
        <v>0.93182600000000004</v>
      </c>
      <c r="M1373">
        <v>0</v>
      </c>
      <c r="N1373" t="s">
        <v>42</v>
      </c>
    </row>
    <row r="1374" spans="1:14" x14ac:dyDescent="0.25">
      <c r="A1374" t="s">
        <v>178</v>
      </c>
      <c r="B1374">
        <v>1957.53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5.4117400000000003E-2</v>
      </c>
      <c r="L1374">
        <v>0.95918300000000001</v>
      </c>
      <c r="M1374">
        <v>0</v>
      </c>
      <c r="N1374" t="s">
        <v>42</v>
      </c>
    </row>
    <row r="1375" spans="1:14" x14ac:dyDescent="0.25">
      <c r="A1375" t="s">
        <v>178</v>
      </c>
      <c r="B1375">
        <v>1937.73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5.92694E-2</v>
      </c>
      <c r="L1375">
        <v>0.93169500000000005</v>
      </c>
      <c r="M1375">
        <v>0</v>
      </c>
      <c r="N1375" t="s">
        <v>42</v>
      </c>
    </row>
    <row r="1376" spans="1:14" x14ac:dyDescent="0.25">
      <c r="A1376" t="s">
        <v>178</v>
      </c>
      <c r="B1376">
        <v>1927.8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5.3984499999999998E-2</v>
      </c>
      <c r="L1376">
        <v>0.93182500000000001</v>
      </c>
      <c r="M1376">
        <v>0</v>
      </c>
      <c r="N1376" t="s">
        <v>42</v>
      </c>
    </row>
    <row r="1377" spans="1:14" x14ac:dyDescent="0.25">
      <c r="A1377" t="s">
        <v>178</v>
      </c>
      <c r="B1377">
        <v>1991.2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5.5019800000000001E-2</v>
      </c>
      <c r="L1377">
        <v>0.93183499999999997</v>
      </c>
      <c r="M1377">
        <v>0</v>
      </c>
      <c r="N1377" t="s">
        <v>42</v>
      </c>
    </row>
    <row r="1378" spans="1:14" x14ac:dyDescent="0.25">
      <c r="A1378" t="s">
        <v>178</v>
      </c>
      <c r="B1378">
        <v>1955.7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5.3942499999999997E-2</v>
      </c>
      <c r="L1378">
        <v>0.93803000000000003</v>
      </c>
      <c r="M1378">
        <v>0</v>
      </c>
      <c r="N1378" t="s">
        <v>42</v>
      </c>
    </row>
    <row r="1379" spans="1:14" x14ac:dyDescent="0.25">
      <c r="A1379" t="s">
        <v>178</v>
      </c>
      <c r="B1379">
        <v>1944.58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8.3255599999999999E-2</v>
      </c>
      <c r="L1379">
        <v>0.93161700000000003</v>
      </c>
      <c r="M1379">
        <v>0</v>
      </c>
      <c r="N1379" t="s">
        <v>42</v>
      </c>
    </row>
    <row r="1380" spans="1:14" x14ac:dyDescent="0.25">
      <c r="A1380" t="s">
        <v>178</v>
      </c>
      <c r="B1380">
        <v>1934.47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5.5931500000000002E-2</v>
      </c>
      <c r="L1380">
        <v>0.95847000000000004</v>
      </c>
      <c r="M1380">
        <v>0</v>
      </c>
      <c r="N1380" t="s">
        <v>42</v>
      </c>
    </row>
    <row r="1381" spans="1:14" x14ac:dyDescent="0.25">
      <c r="A1381" t="s">
        <v>178</v>
      </c>
      <c r="B1381">
        <v>1921.89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5.4124400000000003E-2</v>
      </c>
      <c r="L1381">
        <v>0.93145900000000004</v>
      </c>
      <c r="M1381">
        <v>0</v>
      </c>
      <c r="N1381" t="s">
        <v>42</v>
      </c>
    </row>
    <row r="1382" spans="1:14" x14ac:dyDescent="0.25">
      <c r="A1382" t="s">
        <v>178</v>
      </c>
      <c r="B1382">
        <v>1928.11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5.99914E-2</v>
      </c>
      <c r="L1382">
        <v>0.93147800000000003</v>
      </c>
      <c r="M1382">
        <v>0</v>
      </c>
      <c r="N1382" t="s">
        <v>42</v>
      </c>
    </row>
    <row r="1383" spans="1:14" x14ac:dyDescent="0.25">
      <c r="A1383" t="s">
        <v>178</v>
      </c>
      <c r="B1383">
        <v>1942.96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7.1752399999999994E-2</v>
      </c>
      <c r="L1383">
        <v>0.93183199999999999</v>
      </c>
      <c r="M1383">
        <v>0</v>
      </c>
      <c r="N1383" t="s">
        <v>42</v>
      </c>
    </row>
    <row r="1384" spans="1:14" x14ac:dyDescent="0.25">
      <c r="A1384" t="s">
        <v>178</v>
      </c>
      <c r="B1384">
        <v>1927.16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5.7676199999999997E-2</v>
      </c>
      <c r="L1384">
        <v>0.93183400000000005</v>
      </c>
      <c r="M1384">
        <v>0</v>
      </c>
      <c r="N1384" t="s">
        <v>42</v>
      </c>
    </row>
    <row r="1385" spans="1:14" x14ac:dyDescent="0.25">
      <c r="A1385" t="s">
        <v>178</v>
      </c>
      <c r="B1385">
        <v>1947.68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5.5469200000000003E-2</v>
      </c>
      <c r="L1385">
        <v>0.949515</v>
      </c>
      <c r="M1385">
        <v>0</v>
      </c>
      <c r="N1385" t="s">
        <v>42</v>
      </c>
    </row>
    <row r="1386" spans="1:14" x14ac:dyDescent="0.25">
      <c r="A1386" t="s">
        <v>178</v>
      </c>
      <c r="B1386">
        <v>1932.54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5.4001500000000001E-2</v>
      </c>
      <c r="L1386">
        <v>0.95907399999999998</v>
      </c>
      <c r="M1386">
        <v>0</v>
      </c>
      <c r="N1386" t="s">
        <v>42</v>
      </c>
    </row>
    <row r="1387" spans="1:14" x14ac:dyDescent="0.25">
      <c r="A1387" t="s">
        <v>178</v>
      </c>
      <c r="B1387">
        <v>1981.35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6.1165799999999999E-2</v>
      </c>
      <c r="L1387">
        <v>0.93420499999999995</v>
      </c>
      <c r="M1387">
        <v>0</v>
      </c>
      <c r="N1387" t="s">
        <v>42</v>
      </c>
    </row>
    <row r="1388" spans="1:14" x14ac:dyDescent="0.25">
      <c r="A1388" t="s">
        <v>178</v>
      </c>
      <c r="B1388">
        <v>1975.08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5.8407899999999999E-2</v>
      </c>
      <c r="L1388">
        <v>0.93181999999999998</v>
      </c>
      <c r="M1388">
        <v>0</v>
      </c>
      <c r="N1388" t="s">
        <v>42</v>
      </c>
    </row>
    <row r="1389" spans="1:14" x14ac:dyDescent="0.25">
      <c r="A1389" t="s">
        <v>178</v>
      </c>
      <c r="B1389">
        <v>1966.19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5.4700199999999997E-2</v>
      </c>
      <c r="L1389">
        <v>0.93103199999999997</v>
      </c>
      <c r="M1389">
        <v>0</v>
      </c>
      <c r="N1389" t="s">
        <v>42</v>
      </c>
    </row>
    <row r="1390" spans="1:14" x14ac:dyDescent="0.25">
      <c r="A1390" t="s">
        <v>178</v>
      </c>
      <c r="B1390">
        <v>1971.06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5.4046499999999997E-2</v>
      </c>
      <c r="L1390">
        <v>0.929508</v>
      </c>
      <c r="M1390">
        <v>0</v>
      </c>
      <c r="N1390" t="s">
        <v>42</v>
      </c>
    </row>
    <row r="1391" spans="1:14" x14ac:dyDescent="0.25">
      <c r="A1391" t="s">
        <v>178</v>
      </c>
      <c r="B1391">
        <v>1968.55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6.3285599999999997E-2</v>
      </c>
      <c r="L1391">
        <v>0.93182200000000004</v>
      </c>
      <c r="M1391">
        <v>0</v>
      </c>
      <c r="N1391" t="s">
        <v>42</v>
      </c>
    </row>
    <row r="1392" spans="1:14" x14ac:dyDescent="0.25">
      <c r="A1392" t="s">
        <v>178</v>
      </c>
      <c r="B1392">
        <v>1967.46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7.9317700000000005E-2</v>
      </c>
      <c r="L1392">
        <v>0.93177399999999999</v>
      </c>
      <c r="M1392">
        <v>0</v>
      </c>
      <c r="N1392" t="s">
        <v>42</v>
      </c>
    </row>
    <row r="1393" spans="1:25" x14ac:dyDescent="0.25">
      <c r="A1393" t="s">
        <v>178</v>
      </c>
      <c r="B1393">
        <v>1990.45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5.7762099999999997E-2</v>
      </c>
      <c r="L1393">
        <v>0.93183300000000002</v>
      </c>
      <c r="M1393">
        <v>0</v>
      </c>
      <c r="N1393" t="s">
        <v>42</v>
      </c>
    </row>
    <row r="1394" spans="1:25" x14ac:dyDescent="0.25">
      <c r="A1394" t="s">
        <v>178</v>
      </c>
      <c r="B1394">
        <v>1985.37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5.39655E-2</v>
      </c>
      <c r="L1394">
        <v>0.93182900000000002</v>
      </c>
      <c r="M1394">
        <v>0</v>
      </c>
      <c r="N1394" t="s">
        <v>42</v>
      </c>
    </row>
    <row r="1395" spans="1:25" x14ac:dyDescent="0.25">
      <c r="A1395" t="s">
        <v>178</v>
      </c>
      <c r="B1395">
        <v>1969.01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5.6141799999999999E-2</v>
      </c>
      <c r="L1395">
        <v>0.93182100000000001</v>
      </c>
      <c r="M1395">
        <v>0</v>
      </c>
      <c r="N1395" t="s">
        <v>42</v>
      </c>
    </row>
    <row r="1396" spans="1:25" x14ac:dyDescent="0.25">
      <c r="A1396" t="s">
        <v>178</v>
      </c>
      <c r="B1396">
        <v>1963.04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5.5440900000000001E-2</v>
      </c>
      <c r="L1396">
        <v>0.93180399999999997</v>
      </c>
      <c r="M1396">
        <v>0</v>
      </c>
      <c r="N1396" t="s">
        <v>42</v>
      </c>
    </row>
    <row r="1397" spans="1:25" x14ac:dyDescent="0.25">
      <c r="A1397" t="s">
        <v>178</v>
      </c>
      <c r="B1397">
        <v>1973.81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6.7247199999999993E-2</v>
      </c>
      <c r="L1397">
        <v>0.93176999999999999</v>
      </c>
      <c r="M1397">
        <v>0</v>
      </c>
      <c r="N1397" t="s">
        <v>42</v>
      </c>
    </row>
    <row r="1398" spans="1:25" x14ac:dyDescent="0.25">
      <c r="A1398" t="s">
        <v>178</v>
      </c>
      <c r="B1398">
        <v>1963.96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5.3988000000000001E-2</v>
      </c>
      <c r="L1398">
        <v>0.93181899999999995</v>
      </c>
      <c r="M1398">
        <v>0</v>
      </c>
      <c r="N1398" t="s">
        <v>42</v>
      </c>
    </row>
    <row r="1399" spans="1:25" x14ac:dyDescent="0.25">
      <c r="A1399" t="s">
        <v>178</v>
      </c>
      <c r="B1399">
        <v>1977.67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6.2565499999999996E-2</v>
      </c>
      <c r="L1399">
        <v>0.93034099999999997</v>
      </c>
      <c r="M1399">
        <v>0</v>
      </c>
      <c r="N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178</v>
      </c>
      <c r="B1400">
        <v>1986.99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5.6797100000000003E-2</v>
      </c>
      <c r="L1400">
        <v>0.93041499999999999</v>
      </c>
      <c r="M1400">
        <v>0</v>
      </c>
      <c r="N1400" t="s">
        <v>42</v>
      </c>
      <c r="R1400">
        <f>AVERAGE(B1351:B1400)</f>
        <v>1948.2826</v>
      </c>
      <c r="S1400">
        <f>AVERAGE(C1351:C1400)</f>
        <v>0</v>
      </c>
      <c r="U1400">
        <f>_xlfn.VAR.P(B1351:B1400)</f>
        <v>486.20539524000009</v>
      </c>
      <c r="V1400">
        <f>_xlfn.VAR.P(C1351:C1400)</f>
        <v>0</v>
      </c>
      <c r="X1400">
        <f>1.96*SQRT(U1400)/50</f>
        <v>0.86436257354283541</v>
      </c>
      <c r="Y1400">
        <f>1.96*SQRT(V1400)/50</f>
        <v>0</v>
      </c>
    </row>
    <row r="1401" spans="1:25" x14ac:dyDescent="0.25">
      <c r="A1401" t="s">
        <v>179</v>
      </c>
      <c r="B1401">
        <v>97521.996100000004</v>
      </c>
      <c r="C1401" t="s">
        <v>36</v>
      </c>
    </row>
    <row r="1402" spans="1:25" x14ac:dyDescent="0.25">
      <c r="A1402" t="s">
        <v>180</v>
      </c>
      <c r="B1402">
        <v>1844.08</v>
      </c>
      <c r="C1402">
        <v>1829.58</v>
      </c>
      <c r="D1402">
        <v>1829.46</v>
      </c>
      <c r="E1402">
        <v>1785.67</v>
      </c>
      <c r="F1402">
        <v>93.932299999999998</v>
      </c>
      <c r="G1402">
        <v>0</v>
      </c>
      <c r="H1402">
        <v>70.728800000000007</v>
      </c>
      <c r="I1402">
        <v>0</v>
      </c>
      <c r="J1402">
        <v>5.8108199999999999E-2</v>
      </c>
      <c r="K1402">
        <v>0.95640899999999995</v>
      </c>
      <c r="L1402">
        <v>0</v>
      </c>
      <c r="M1402" t="s">
        <v>42</v>
      </c>
    </row>
    <row r="1403" spans="1:25" x14ac:dyDescent="0.25">
      <c r="A1403" t="s">
        <v>180</v>
      </c>
      <c r="B1403">
        <v>1848.36</v>
      </c>
      <c r="C1403">
        <v>1833.68</v>
      </c>
      <c r="D1403">
        <v>1833.55</v>
      </c>
      <c r="E1403">
        <v>1789.73</v>
      </c>
      <c r="F1403">
        <v>94.745199999999997</v>
      </c>
      <c r="G1403">
        <v>0</v>
      </c>
      <c r="H1403">
        <v>71.030199999999994</v>
      </c>
      <c r="I1403">
        <v>0</v>
      </c>
      <c r="J1403">
        <v>5.9806600000000001E-2</v>
      </c>
      <c r="K1403">
        <v>0.93183199999999999</v>
      </c>
      <c r="L1403">
        <v>0</v>
      </c>
      <c r="M1403" t="s">
        <v>42</v>
      </c>
    </row>
    <row r="1404" spans="1:25" x14ac:dyDescent="0.25">
      <c r="A1404" t="s">
        <v>180</v>
      </c>
      <c r="B1404">
        <v>1844.83</v>
      </c>
      <c r="C1404">
        <v>1830.16</v>
      </c>
      <c r="D1404">
        <v>1830.04</v>
      </c>
      <c r="E1404">
        <v>1786.57</v>
      </c>
      <c r="F1404">
        <v>93.976699999999994</v>
      </c>
      <c r="G1404">
        <v>0</v>
      </c>
      <c r="H1404">
        <v>70.536600000000007</v>
      </c>
      <c r="I1404">
        <v>0</v>
      </c>
      <c r="J1404">
        <v>5.82675E-2</v>
      </c>
      <c r="K1404">
        <v>0.93180799999999997</v>
      </c>
      <c r="L1404">
        <v>0</v>
      </c>
      <c r="M1404" t="s">
        <v>42</v>
      </c>
    </row>
    <row r="1405" spans="1:25" x14ac:dyDescent="0.25">
      <c r="A1405" t="s">
        <v>180</v>
      </c>
      <c r="B1405">
        <v>1866.76</v>
      </c>
      <c r="C1405">
        <v>1852.16</v>
      </c>
      <c r="D1405">
        <v>1852.03</v>
      </c>
      <c r="E1405">
        <v>1807.99</v>
      </c>
      <c r="F1405">
        <v>94.6755</v>
      </c>
      <c r="G1405">
        <v>0</v>
      </c>
      <c r="H1405">
        <v>70.837000000000003</v>
      </c>
      <c r="I1405">
        <v>0</v>
      </c>
      <c r="J1405">
        <v>6.0210899999999998E-2</v>
      </c>
      <c r="K1405">
        <v>0.931836</v>
      </c>
      <c r="L1405">
        <v>0</v>
      </c>
      <c r="M1405" t="s">
        <v>42</v>
      </c>
    </row>
    <row r="1406" spans="1:25" x14ac:dyDescent="0.25">
      <c r="A1406" t="s">
        <v>180</v>
      </c>
      <c r="B1406">
        <v>1885.95</v>
      </c>
      <c r="C1406">
        <v>1869.58</v>
      </c>
      <c r="D1406">
        <v>1869.41</v>
      </c>
      <c r="E1406">
        <v>1825.01</v>
      </c>
      <c r="F1406">
        <v>97.775000000000006</v>
      </c>
      <c r="G1406">
        <v>0</v>
      </c>
      <c r="H1406">
        <v>71.608699999999999</v>
      </c>
      <c r="I1406">
        <v>0</v>
      </c>
      <c r="J1406">
        <v>5.4877500000000003E-2</v>
      </c>
      <c r="K1406">
        <v>0.931836</v>
      </c>
      <c r="L1406">
        <v>0</v>
      </c>
      <c r="M1406" t="s">
        <v>42</v>
      </c>
    </row>
    <row r="1407" spans="1:25" x14ac:dyDescent="0.25">
      <c r="A1407" t="s">
        <v>180</v>
      </c>
      <c r="B1407">
        <v>1870.71</v>
      </c>
      <c r="C1407">
        <v>1855.23</v>
      </c>
      <c r="D1407">
        <v>1855.08</v>
      </c>
      <c r="E1407">
        <v>1810.31</v>
      </c>
      <c r="F1407">
        <v>95.667000000000002</v>
      </c>
      <c r="G1407">
        <v>0</v>
      </c>
      <c r="H1407">
        <v>70.727000000000004</v>
      </c>
      <c r="I1407">
        <v>0</v>
      </c>
      <c r="J1407">
        <v>5.3934999999999997E-2</v>
      </c>
      <c r="K1407">
        <v>0.93183400000000005</v>
      </c>
      <c r="L1407">
        <v>0</v>
      </c>
      <c r="M1407" t="s">
        <v>42</v>
      </c>
    </row>
    <row r="1408" spans="1:25" x14ac:dyDescent="0.25">
      <c r="A1408" t="s">
        <v>180</v>
      </c>
      <c r="B1408">
        <v>1866.55</v>
      </c>
      <c r="C1408">
        <v>1851.6</v>
      </c>
      <c r="D1408">
        <v>1851.46</v>
      </c>
      <c r="E1408">
        <v>1807.2</v>
      </c>
      <c r="F1408">
        <v>96.656800000000004</v>
      </c>
      <c r="G1408">
        <v>0</v>
      </c>
      <c r="H1408">
        <v>70.632000000000005</v>
      </c>
      <c r="I1408">
        <v>0</v>
      </c>
      <c r="J1408">
        <v>8.0491800000000002E-2</v>
      </c>
      <c r="K1408">
        <v>0.93145900000000004</v>
      </c>
      <c r="L1408">
        <v>0</v>
      </c>
      <c r="M1408" t="s">
        <v>42</v>
      </c>
    </row>
    <row r="1409" spans="1:13" x14ac:dyDescent="0.25">
      <c r="A1409" t="s">
        <v>180</v>
      </c>
      <c r="B1409">
        <v>1895.47</v>
      </c>
      <c r="C1409">
        <v>1880.09</v>
      </c>
      <c r="D1409">
        <v>1879.94</v>
      </c>
      <c r="E1409">
        <v>1834.87</v>
      </c>
      <c r="F1409">
        <v>97.173900000000003</v>
      </c>
      <c r="G1409">
        <v>0</v>
      </c>
      <c r="H1409">
        <v>71.958299999999994</v>
      </c>
      <c r="I1409">
        <v>0</v>
      </c>
      <c r="J1409">
        <v>5.3987500000000001E-2</v>
      </c>
      <c r="K1409">
        <v>0.93182399999999999</v>
      </c>
      <c r="L1409">
        <v>0</v>
      </c>
      <c r="M1409" t="s">
        <v>42</v>
      </c>
    </row>
    <row r="1410" spans="1:13" x14ac:dyDescent="0.25">
      <c r="A1410" t="s">
        <v>180</v>
      </c>
      <c r="B1410">
        <v>1877.09</v>
      </c>
      <c r="C1410">
        <v>1861.18</v>
      </c>
      <c r="D1410">
        <v>1861.02</v>
      </c>
      <c r="E1410">
        <v>1816.92</v>
      </c>
      <c r="F1410">
        <v>96.849599999999995</v>
      </c>
      <c r="G1410">
        <v>0</v>
      </c>
      <c r="H1410">
        <v>71.233400000000003</v>
      </c>
      <c r="I1410">
        <v>0</v>
      </c>
      <c r="J1410">
        <v>6.9716399999999998E-2</v>
      </c>
      <c r="K1410">
        <v>0.95359499999999997</v>
      </c>
      <c r="L1410">
        <v>0</v>
      </c>
      <c r="M1410" t="s">
        <v>42</v>
      </c>
    </row>
    <row r="1411" spans="1:13" x14ac:dyDescent="0.25">
      <c r="A1411" t="s">
        <v>180</v>
      </c>
      <c r="B1411">
        <v>1857.73</v>
      </c>
      <c r="C1411">
        <v>1842.23</v>
      </c>
      <c r="D1411">
        <v>1842.08</v>
      </c>
      <c r="E1411">
        <v>1798.03</v>
      </c>
      <c r="F1411">
        <v>95.336600000000004</v>
      </c>
      <c r="G1411">
        <v>0</v>
      </c>
      <c r="H1411">
        <v>70.818899999999999</v>
      </c>
      <c r="I1411">
        <v>0</v>
      </c>
      <c r="J1411">
        <v>5.6856299999999999E-2</v>
      </c>
      <c r="K1411">
        <v>0.93182299999999996</v>
      </c>
      <c r="L1411">
        <v>0</v>
      </c>
      <c r="M1411" t="s">
        <v>42</v>
      </c>
    </row>
    <row r="1412" spans="1:13" x14ac:dyDescent="0.25">
      <c r="A1412" t="s">
        <v>180</v>
      </c>
      <c r="B1412">
        <v>1874.36</v>
      </c>
      <c r="C1412">
        <v>1859.68</v>
      </c>
      <c r="D1412">
        <v>1859.53</v>
      </c>
      <c r="E1412">
        <v>1815.26</v>
      </c>
      <c r="F1412">
        <v>95.147400000000005</v>
      </c>
      <c r="G1412">
        <v>0</v>
      </c>
      <c r="H1412">
        <v>70.823899999999995</v>
      </c>
      <c r="I1412">
        <v>0</v>
      </c>
      <c r="J1412">
        <v>6.6424899999999995E-2</v>
      </c>
      <c r="K1412">
        <v>0.93176800000000004</v>
      </c>
      <c r="L1412">
        <v>0</v>
      </c>
      <c r="M1412" t="s">
        <v>42</v>
      </c>
    </row>
    <row r="1413" spans="1:13" x14ac:dyDescent="0.25">
      <c r="A1413" t="s">
        <v>180</v>
      </c>
      <c r="B1413">
        <v>1867.96</v>
      </c>
      <c r="C1413">
        <v>1853.2</v>
      </c>
      <c r="D1413">
        <v>1853.05</v>
      </c>
      <c r="E1413">
        <v>1808.71</v>
      </c>
      <c r="F1413">
        <v>94.851500000000001</v>
      </c>
      <c r="G1413">
        <v>0</v>
      </c>
      <c r="H1413">
        <v>71.180599999999998</v>
      </c>
      <c r="I1413">
        <v>0</v>
      </c>
      <c r="J1413">
        <v>5.63998E-2</v>
      </c>
      <c r="K1413">
        <v>0.93182299999999996</v>
      </c>
      <c r="L1413">
        <v>0</v>
      </c>
      <c r="M1413" t="s">
        <v>42</v>
      </c>
    </row>
    <row r="1414" spans="1:13" x14ac:dyDescent="0.25">
      <c r="A1414" t="s">
        <v>180</v>
      </c>
      <c r="B1414">
        <v>1867.21</v>
      </c>
      <c r="C1414">
        <v>1851.64</v>
      </c>
      <c r="D1414">
        <v>1851.5</v>
      </c>
      <c r="E1414">
        <v>1807.34</v>
      </c>
      <c r="F1414">
        <v>94.493300000000005</v>
      </c>
      <c r="G1414">
        <v>0</v>
      </c>
      <c r="H1414">
        <v>70.5077</v>
      </c>
      <c r="I1414">
        <v>0</v>
      </c>
      <c r="J1414">
        <v>7.7971399999999996E-2</v>
      </c>
      <c r="K1414">
        <v>0.93173600000000001</v>
      </c>
      <c r="L1414">
        <v>0</v>
      </c>
      <c r="M1414" t="s">
        <v>42</v>
      </c>
    </row>
    <row r="1415" spans="1:13" x14ac:dyDescent="0.25">
      <c r="A1415" t="s">
        <v>180</v>
      </c>
      <c r="B1415">
        <v>1868.35</v>
      </c>
      <c r="C1415">
        <v>1853.5</v>
      </c>
      <c r="D1415">
        <v>1853.36</v>
      </c>
      <c r="E1415">
        <v>1809.51</v>
      </c>
      <c r="F1415">
        <v>95.383399999999995</v>
      </c>
      <c r="G1415">
        <v>0</v>
      </c>
      <c r="H1415">
        <v>70.617199999999997</v>
      </c>
      <c r="I1415">
        <v>0</v>
      </c>
      <c r="J1415">
        <v>5.6722700000000001E-2</v>
      </c>
      <c r="K1415">
        <v>0.93733500000000003</v>
      </c>
      <c r="L1415">
        <v>0</v>
      </c>
      <c r="M1415" t="s">
        <v>42</v>
      </c>
    </row>
    <row r="1416" spans="1:13" x14ac:dyDescent="0.25">
      <c r="A1416" t="s">
        <v>180</v>
      </c>
      <c r="B1416">
        <v>1859.68</v>
      </c>
      <c r="C1416">
        <v>1843.52</v>
      </c>
      <c r="D1416">
        <v>1843.38</v>
      </c>
      <c r="E1416">
        <v>1799.9</v>
      </c>
      <c r="F1416">
        <v>94.672499999999999</v>
      </c>
      <c r="G1416">
        <v>0</v>
      </c>
      <c r="H1416">
        <v>71.317700000000002</v>
      </c>
      <c r="I1416">
        <v>0</v>
      </c>
      <c r="J1416">
        <v>5.4135200000000001E-2</v>
      </c>
      <c r="K1416">
        <v>0.93181199999999997</v>
      </c>
      <c r="L1416">
        <v>0</v>
      </c>
      <c r="M1416" t="s">
        <v>42</v>
      </c>
    </row>
    <row r="1417" spans="1:13" x14ac:dyDescent="0.25">
      <c r="A1417" t="s">
        <v>180</v>
      </c>
      <c r="B1417">
        <v>1873.21</v>
      </c>
      <c r="C1417">
        <v>1858.45</v>
      </c>
      <c r="D1417">
        <v>1858.3</v>
      </c>
      <c r="E1417">
        <v>1814.29</v>
      </c>
      <c r="F1417">
        <v>95.568600000000004</v>
      </c>
      <c r="G1417">
        <v>0</v>
      </c>
      <c r="H1417">
        <v>70.760599999999997</v>
      </c>
      <c r="I1417">
        <v>0</v>
      </c>
      <c r="J1417">
        <v>5.8951299999999998E-2</v>
      </c>
      <c r="K1417">
        <v>0.93183099999999996</v>
      </c>
      <c r="L1417">
        <v>0</v>
      </c>
      <c r="M1417" t="s">
        <v>42</v>
      </c>
    </row>
    <row r="1418" spans="1:13" x14ac:dyDescent="0.25">
      <c r="A1418" t="s">
        <v>180</v>
      </c>
      <c r="B1418">
        <v>1853.87</v>
      </c>
      <c r="C1418">
        <v>1837.78</v>
      </c>
      <c r="D1418">
        <v>1837.64</v>
      </c>
      <c r="E1418">
        <v>1793.38</v>
      </c>
      <c r="F1418">
        <v>95.354900000000001</v>
      </c>
      <c r="G1418">
        <v>0</v>
      </c>
      <c r="H1418">
        <v>71.8429</v>
      </c>
      <c r="I1418">
        <v>0</v>
      </c>
      <c r="J1418">
        <v>5.42213E-2</v>
      </c>
      <c r="K1418">
        <v>0.93154099999999995</v>
      </c>
      <c r="L1418">
        <v>0</v>
      </c>
      <c r="M1418" t="s">
        <v>42</v>
      </c>
    </row>
    <row r="1419" spans="1:13" x14ac:dyDescent="0.25">
      <c r="A1419" t="s">
        <v>180</v>
      </c>
      <c r="B1419">
        <v>1866.71</v>
      </c>
      <c r="C1419">
        <v>1851.05</v>
      </c>
      <c r="D1419">
        <v>1850.86</v>
      </c>
      <c r="E1419">
        <v>1806.98</v>
      </c>
      <c r="F1419">
        <v>95.750699999999995</v>
      </c>
      <c r="G1419">
        <v>0</v>
      </c>
      <c r="H1419">
        <v>71.618300000000005</v>
      </c>
      <c r="I1419">
        <v>0</v>
      </c>
      <c r="J1419">
        <v>5.7077799999999998E-2</v>
      </c>
      <c r="K1419">
        <v>0.95212799999999997</v>
      </c>
      <c r="L1419">
        <v>0</v>
      </c>
      <c r="M1419" t="s">
        <v>42</v>
      </c>
    </row>
    <row r="1420" spans="1:13" x14ac:dyDescent="0.25">
      <c r="A1420" t="s">
        <v>180</v>
      </c>
      <c r="B1420">
        <v>1887.13</v>
      </c>
      <c r="C1420">
        <v>1871.95</v>
      </c>
      <c r="D1420">
        <v>1871.76</v>
      </c>
      <c r="E1420">
        <v>1827.35</v>
      </c>
      <c r="F1420">
        <v>97.582700000000003</v>
      </c>
      <c r="G1420">
        <v>0</v>
      </c>
      <c r="H1420">
        <v>71.359399999999994</v>
      </c>
      <c r="I1420">
        <v>0</v>
      </c>
      <c r="J1420">
        <v>5.4425599999999998E-2</v>
      </c>
      <c r="K1420">
        <v>0.93183000000000005</v>
      </c>
      <c r="L1420">
        <v>0</v>
      </c>
      <c r="M1420" t="s">
        <v>42</v>
      </c>
    </row>
    <row r="1421" spans="1:13" x14ac:dyDescent="0.25">
      <c r="A1421" t="s">
        <v>180</v>
      </c>
      <c r="B1421">
        <v>1887.64</v>
      </c>
      <c r="C1421">
        <v>1872.29</v>
      </c>
      <c r="D1421">
        <v>1872.11</v>
      </c>
      <c r="E1421">
        <v>1827.81</v>
      </c>
      <c r="F1421">
        <v>97.481999999999999</v>
      </c>
      <c r="G1421">
        <v>0</v>
      </c>
      <c r="H1421">
        <v>71.587500000000006</v>
      </c>
      <c r="I1421">
        <v>0</v>
      </c>
      <c r="J1421">
        <v>5.4014800000000002E-2</v>
      </c>
      <c r="K1421">
        <v>0.93165600000000004</v>
      </c>
      <c r="L1421">
        <v>0</v>
      </c>
      <c r="M1421" t="s">
        <v>42</v>
      </c>
    </row>
    <row r="1422" spans="1:13" x14ac:dyDescent="0.25">
      <c r="A1422" t="s">
        <v>180</v>
      </c>
      <c r="B1422">
        <v>1871.15</v>
      </c>
      <c r="C1422">
        <v>1855.66</v>
      </c>
      <c r="D1422">
        <v>1855.48</v>
      </c>
      <c r="E1422">
        <v>1811.34</v>
      </c>
      <c r="F1422">
        <v>96.438400000000001</v>
      </c>
      <c r="G1422">
        <v>0</v>
      </c>
      <c r="H1422">
        <v>70.572299999999998</v>
      </c>
      <c r="I1422">
        <v>0</v>
      </c>
      <c r="J1422">
        <v>6.0977700000000003E-2</v>
      </c>
      <c r="K1422">
        <v>0.93168200000000001</v>
      </c>
      <c r="L1422">
        <v>0</v>
      </c>
      <c r="M1422" t="s">
        <v>42</v>
      </c>
    </row>
    <row r="1423" spans="1:13" x14ac:dyDescent="0.25">
      <c r="A1423" t="s">
        <v>180</v>
      </c>
      <c r="B1423">
        <v>1864.69</v>
      </c>
      <c r="C1423">
        <v>1849.12</v>
      </c>
      <c r="D1423">
        <v>1848.94</v>
      </c>
      <c r="E1423">
        <v>1804.81</v>
      </c>
      <c r="F1423">
        <v>97.1</v>
      </c>
      <c r="G1423">
        <v>0</v>
      </c>
      <c r="H1423">
        <v>71.579599999999999</v>
      </c>
      <c r="I1423">
        <v>0</v>
      </c>
      <c r="J1423">
        <v>5.5055600000000003E-2</v>
      </c>
      <c r="K1423">
        <v>0.95917600000000003</v>
      </c>
      <c r="L1423">
        <v>0</v>
      </c>
      <c r="M1423" t="s">
        <v>42</v>
      </c>
    </row>
    <row r="1424" spans="1:13" x14ac:dyDescent="0.25">
      <c r="A1424" t="s">
        <v>180</v>
      </c>
      <c r="B1424">
        <v>1867.1</v>
      </c>
      <c r="C1424">
        <v>1852.36</v>
      </c>
      <c r="D1424">
        <v>1852.18</v>
      </c>
      <c r="E1424">
        <v>1807.9</v>
      </c>
      <c r="F1424">
        <v>96.739800000000002</v>
      </c>
      <c r="G1424">
        <v>0</v>
      </c>
      <c r="H1424">
        <v>70.240799999999993</v>
      </c>
      <c r="I1424">
        <v>0</v>
      </c>
      <c r="J1424">
        <v>5.4782999999999998E-2</v>
      </c>
      <c r="K1424">
        <v>0.93161300000000002</v>
      </c>
      <c r="L1424">
        <v>0</v>
      </c>
      <c r="M1424" t="s">
        <v>42</v>
      </c>
    </row>
    <row r="1425" spans="1:13" x14ac:dyDescent="0.25">
      <c r="A1425" t="s">
        <v>180</v>
      </c>
      <c r="B1425">
        <v>1883.04</v>
      </c>
      <c r="C1425">
        <v>1868.02</v>
      </c>
      <c r="D1425">
        <v>1867.83</v>
      </c>
      <c r="E1425">
        <v>1823.51</v>
      </c>
      <c r="F1425">
        <v>99.257800000000003</v>
      </c>
      <c r="G1425">
        <v>0</v>
      </c>
      <c r="H1425">
        <v>71.198899999999995</v>
      </c>
      <c r="I1425">
        <v>0</v>
      </c>
      <c r="J1425">
        <v>7.9191200000000003E-2</v>
      </c>
      <c r="K1425">
        <v>0.93169000000000002</v>
      </c>
      <c r="L1425">
        <v>0</v>
      </c>
      <c r="M1425" t="s">
        <v>42</v>
      </c>
    </row>
    <row r="1426" spans="1:13" x14ac:dyDescent="0.25">
      <c r="A1426" t="s">
        <v>180</v>
      </c>
      <c r="B1426">
        <v>1864.64</v>
      </c>
      <c r="C1426">
        <v>1849.44</v>
      </c>
      <c r="D1426">
        <v>1849.27</v>
      </c>
      <c r="E1426">
        <v>1805.15</v>
      </c>
      <c r="F1426">
        <v>96.359499999999997</v>
      </c>
      <c r="G1426">
        <v>0</v>
      </c>
      <c r="H1426">
        <v>70.803799999999995</v>
      </c>
      <c r="I1426">
        <v>0</v>
      </c>
      <c r="J1426">
        <v>6.0295300000000003E-2</v>
      </c>
      <c r="K1426">
        <v>0.93122199999999999</v>
      </c>
      <c r="L1426">
        <v>0</v>
      </c>
      <c r="M1426" t="s">
        <v>42</v>
      </c>
    </row>
    <row r="1427" spans="1:13" x14ac:dyDescent="0.25">
      <c r="A1427" t="s">
        <v>180</v>
      </c>
      <c r="B1427">
        <v>1873.89</v>
      </c>
      <c r="C1427">
        <v>1858.12</v>
      </c>
      <c r="D1427">
        <v>1857.93</v>
      </c>
      <c r="E1427">
        <v>1813.59</v>
      </c>
      <c r="F1427">
        <v>96.629099999999994</v>
      </c>
      <c r="G1427">
        <v>0</v>
      </c>
      <c r="H1427">
        <v>71.352800000000002</v>
      </c>
      <c r="I1427">
        <v>0</v>
      </c>
      <c r="J1427">
        <v>6.0724500000000001E-2</v>
      </c>
      <c r="K1427">
        <v>0.93183300000000002</v>
      </c>
      <c r="L1427">
        <v>0</v>
      </c>
      <c r="M1427" t="s">
        <v>42</v>
      </c>
    </row>
    <row r="1428" spans="1:13" x14ac:dyDescent="0.25">
      <c r="A1428" t="s">
        <v>180</v>
      </c>
      <c r="B1428">
        <v>1866.74</v>
      </c>
      <c r="C1428">
        <v>1851.37</v>
      </c>
      <c r="D1428">
        <v>1851.17</v>
      </c>
      <c r="E1428">
        <v>1806.62</v>
      </c>
      <c r="F1428">
        <v>97.201099999999997</v>
      </c>
      <c r="G1428">
        <v>0</v>
      </c>
      <c r="H1428">
        <v>71.405500000000004</v>
      </c>
      <c r="I1428">
        <v>0</v>
      </c>
      <c r="J1428">
        <v>5.5363900000000001E-2</v>
      </c>
      <c r="K1428">
        <v>0.93182900000000002</v>
      </c>
      <c r="L1428">
        <v>0</v>
      </c>
      <c r="M1428" t="s">
        <v>42</v>
      </c>
    </row>
    <row r="1429" spans="1:13" x14ac:dyDescent="0.25">
      <c r="A1429" t="s">
        <v>180</v>
      </c>
      <c r="B1429">
        <v>1877.36</v>
      </c>
      <c r="C1429">
        <v>1861.92</v>
      </c>
      <c r="D1429">
        <v>1861.73</v>
      </c>
      <c r="E1429">
        <v>1817.81</v>
      </c>
      <c r="F1429">
        <v>96.170699999999997</v>
      </c>
      <c r="G1429">
        <v>0</v>
      </c>
      <c r="H1429">
        <v>72.099900000000005</v>
      </c>
      <c r="I1429">
        <v>0</v>
      </c>
      <c r="J1429">
        <v>5.4610400000000003E-2</v>
      </c>
      <c r="K1429">
        <v>0.93068700000000004</v>
      </c>
      <c r="L1429">
        <v>0</v>
      </c>
      <c r="M1429" t="s">
        <v>42</v>
      </c>
    </row>
    <row r="1430" spans="1:13" x14ac:dyDescent="0.25">
      <c r="A1430" t="s">
        <v>180</v>
      </c>
      <c r="B1430">
        <v>1879.15</v>
      </c>
      <c r="C1430">
        <v>1864</v>
      </c>
      <c r="D1430">
        <v>1863.79</v>
      </c>
      <c r="E1430">
        <v>1819.43</v>
      </c>
      <c r="F1430">
        <v>96.296800000000005</v>
      </c>
      <c r="G1430">
        <v>0</v>
      </c>
      <c r="H1430">
        <v>71.504099999999994</v>
      </c>
      <c r="I1430">
        <v>0</v>
      </c>
      <c r="J1430">
        <v>5.4012400000000002E-2</v>
      </c>
      <c r="K1430">
        <v>0.93183700000000003</v>
      </c>
      <c r="L1430">
        <v>0</v>
      </c>
      <c r="M1430" t="s">
        <v>42</v>
      </c>
    </row>
    <row r="1431" spans="1:13" x14ac:dyDescent="0.25">
      <c r="A1431" t="s">
        <v>180</v>
      </c>
      <c r="B1431">
        <v>1876.64</v>
      </c>
      <c r="C1431">
        <v>1861.22</v>
      </c>
      <c r="D1431">
        <v>1861.03</v>
      </c>
      <c r="E1431">
        <v>1816.83</v>
      </c>
      <c r="F1431">
        <v>96.471599999999995</v>
      </c>
      <c r="G1431">
        <v>0</v>
      </c>
      <c r="H1431">
        <v>71.539900000000003</v>
      </c>
      <c r="I1431">
        <v>0</v>
      </c>
      <c r="J1431">
        <v>5.44971E-2</v>
      </c>
      <c r="K1431">
        <v>0.93181000000000003</v>
      </c>
      <c r="L1431">
        <v>0</v>
      </c>
      <c r="M1431" t="s">
        <v>42</v>
      </c>
    </row>
    <row r="1432" spans="1:13" x14ac:dyDescent="0.25">
      <c r="A1432" t="s">
        <v>180</v>
      </c>
      <c r="B1432">
        <v>1878.32</v>
      </c>
      <c r="C1432">
        <v>1862.99</v>
      </c>
      <c r="D1432">
        <v>1862.81</v>
      </c>
      <c r="E1432">
        <v>1818.2</v>
      </c>
      <c r="F1432">
        <v>97.519800000000004</v>
      </c>
      <c r="G1432">
        <v>0</v>
      </c>
      <c r="H1432">
        <v>71.0916</v>
      </c>
      <c r="I1432">
        <v>0</v>
      </c>
      <c r="J1432">
        <v>5.4309000000000003E-2</v>
      </c>
      <c r="K1432">
        <v>0.93153799999999998</v>
      </c>
      <c r="L1432">
        <v>0</v>
      </c>
      <c r="M1432" t="s">
        <v>42</v>
      </c>
    </row>
    <row r="1433" spans="1:13" x14ac:dyDescent="0.25">
      <c r="A1433" t="s">
        <v>180</v>
      </c>
      <c r="B1433">
        <v>1871.71</v>
      </c>
      <c r="C1433">
        <v>1856.13</v>
      </c>
      <c r="D1433">
        <v>1855.93</v>
      </c>
      <c r="E1433">
        <v>1811.59</v>
      </c>
      <c r="F1433">
        <v>96.132499999999993</v>
      </c>
      <c r="G1433">
        <v>0</v>
      </c>
      <c r="H1433">
        <v>71.7089</v>
      </c>
      <c r="I1433">
        <v>0</v>
      </c>
      <c r="J1433">
        <v>5.4129700000000003E-2</v>
      </c>
      <c r="K1433">
        <v>0.93182100000000001</v>
      </c>
      <c r="L1433">
        <v>0</v>
      </c>
      <c r="M1433" t="s">
        <v>42</v>
      </c>
    </row>
    <row r="1434" spans="1:13" x14ac:dyDescent="0.25">
      <c r="A1434" t="s">
        <v>180</v>
      </c>
      <c r="B1434">
        <v>1876.83</v>
      </c>
      <c r="C1434">
        <v>1861.22</v>
      </c>
      <c r="D1434">
        <v>1861.03</v>
      </c>
      <c r="E1434">
        <v>1816.66</v>
      </c>
      <c r="F1434">
        <v>96.069900000000004</v>
      </c>
      <c r="G1434">
        <v>0</v>
      </c>
      <c r="H1434">
        <v>71.093000000000004</v>
      </c>
      <c r="I1434">
        <v>0</v>
      </c>
      <c r="J1434">
        <v>8.3258399999999996E-2</v>
      </c>
      <c r="K1434">
        <v>0.93179999999999996</v>
      </c>
      <c r="L1434">
        <v>0</v>
      </c>
      <c r="M1434" t="s">
        <v>42</v>
      </c>
    </row>
    <row r="1435" spans="1:13" x14ac:dyDescent="0.25">
      <c r="A1435" t="s">
        <v>180</v>
      </c>
      <c r="B1435">
        <v>1866.73</v>
      </c>
      <c r="C1435">
        <v>1851.85</v>
      </c>
      <c r="D1435">
        <v>1851.63</v>
      </c>
      <c r="E1435">
        <v>1807.4</v>
      </c>
      <c r="F1435">
        <v>96.366600000000005</v>
      </c>
      <c r="G1435">
        <v>0</v>
      </c>
      <c r="H1435">
        <v>71.318299999999994</v>
      </c>
      <c r="I1435">
        <v>0</v>
      </c>
      <c r="J1435">
        <v>6.2501699999999993E-2</v>
      </c>
      <c r="K1435">
        <v>0.93137300000000001</v>
      </c>
      <c r="L1435">
        <v>0</v>
      </c>
      <c r="M1435" t="s">
        <v>42</v>
      </c>
    </row>
    <row r="1436" spans="1:13" x14ac:dyDescent="0.25">
      <c r="A1436" t="s">
        <v>180</v>
      </c>
      <c r="B1436">
        <v>1866.06</v>
      </c>
      <c r="C1436">
        <v>1850.6</v>
      </c>
      <c r="D1436">
        <v>1850.43</v>
      </c>
      <c r="E1436">
        <v>1806.55</v>
      </c>
      <c r="F1436">
        <v>95.372699999999995</v>
      </c>
      <c r="G1436">
        <v>0</v>
      </c>
      <c r="H1436">
        <v>70.823999999999998</v>
      </c>
      <c r="I1436">
        <v>0</v>
      </c>
      <c r="J1436">
        <v>5.5696799999999998E-2</v>
      </c>
      <c r="K1436">
        <v>0.94051499999999999</v>
      </c>
      <c r="L1436">
        <v>0</v>
      </c>
      <c r="M1436" t="s">
        <v>42</v>
      </c>
    </row>
    <row r="1437" spans="1:13" x14ac:dyDescent="0.25">
      <c r="A1437" t="s">
        <v>180</v>
      </c>
      <c r="B1437">
        <v>1869.37</v>
      </c>
      <c r="C1437">
        <v>1853.88</v>
      </c>
      <c r="D1437">
        <v>1853.71</v>
      </c>
      <c r="E1437">
        <v>1809.82</v>
      </c>
      <c r="F1437">
        <v>95.9101</v>
      </c>
      <c r="G1437">
        <v>0</v>
      </c>
      <c r="H1437">
        <v>70.674899999999994</v>
      </c>
      <c r="I1437">
        <v>0</v>
      </c>
      <c r="J1437">
        <v>2.9593100000000001E-2</v>
      </c>
      <c r="K1437">
        <v>0.93176899999999996</v>
      </c>
      <c r="L1437">
        <v>0</v>
      </c>
      <c r="M1437" t="s">
        <v>42</v>
      </c>
    </row>
    <row r="1438" spans="1:13" x14ac:dyDescent="0.25">
      <c r="A1438" t="s">
        <v>180</v>
      </c>
      <c r="B1438">
        <v>1872.52</v>
      </c>
      <c r="C1438">
        <v>1857.09</v>
      </c>
      <c r="D1438">
        <v>1856.91</v>
      </c>
      <c r="E1438">
        <v>1812.77</v>
      </c>
      <c r="F1438">
        <v>96.797799999999995</v>
      </c>
      <c r="G1438">
        <v>0</v>
      </c>
      <c r="H1438">
        <v>70.978399999999993</v>
      </c>
      <c r="I1438">
        <v>0</v>
      </c>
      <c r="J1438">
        <v>5.8319599999999999E-2</v>
      </c>
      <c r="K1438">
        <v>0.93183700000000003</v>
      </c>
      <c r="L1438">
        <v>0</v>
      </c>
      <c r="M1438" t="s">
        <v>42</v>
      </c>
    </row>
    <row r="1439" spans="1:13" x14ac:dyDescent="0.25">
      <c r="A1439" t="s">
        <v>180</v>
      </c>
      <c r="B1439">
        <v>1871.76</v>
      </c>
      <c r="C1439">
        <v>1856.46</v>
      </c>
      <c r="D1439">
        <v>1856.29</v>
      </c>
      <c r="E1439">
        <v>1812.27</v>
      </c>
      <c r="F1439">
        <v>95.479299999999995</v>
      </c>
      <c r="G1439">
        <v>0</v>
      </c>
      <c r="H1439">
        <v>70.542900000000003</v>
      </c>
      <c r="I1439">
        <v>0</v>
      </c>
      <c r="J1439">
        <v>5.9793300000000001E-2</v>
      </c>
      <c r="K1439">
        <v>0.94758799999999999</v>
      </c>
      <c r="L1439">
        <v>0</v>
      </c>
      <c r="M1439" t="s">
        <v>42</v>
      </c>
    </row>
    <row r="1440" spans="1:13" x14ac:dyDescent="0.25">
      <c r="A1440" t="s">
        <v>180</v>
      </c>
      <c r="B1440">
        <v>1876.22</v>
      </c>
      <c r="C1440">
        <v>1861.12</v>
      </c>
      <c r="D1440">
        <v>1860.94</v>
      </c>
      <c r="E1440">
        <v>1816.79</v>
      </c>
      <c r="F1440">
        <v>96.381500000000003</v>
      </c>
      <c r="G1440">
        <v>0</v>
      </c>
      <c r="H1440">
        <v>70.578699999999998</v>
      </c>
      <c r="I1440">
        <v>0</v>
      </c>
      <c r="J1440">
        <v>5.7368599999999999E-2</v>
      </c>
      <c r="K1440">
        <v>0.93171800000000005</v>
      </c>
      <c r="L1440">
        <v>0</v>
      </c>
      <c r="M1440" t="s">
        <v>42</v>
      </c>
    </row>
    <row r="1441" spans="1:25" x14ac:dyDescent="0.25">
      <c r="A1441" t="s">
        <v>180</v>
      </c>
      <c r="B1441">
        <v>1875.04</v>
      </c>
      <c r="C1441">
        <v>1860.14</v>
      </c>
      <c r="D1441">
        <v>1859.95</v>
      </c>
      <c r="E1441">
        <v>1815.97</v>
      </c>
      <c r="F1441">
        <v>97.368099999999998</v>
      </c>
      <c r="G1441">
        <v>0</v>
      </c>
      <c r="H1441">
        <v>71.697000000000003</v>
      </c>
      <c r="I1441">
        <v>0</v>
      </c>
      <c r="J1441">
        <v>5.8492000000000002E-2</v>
      </c>
      <c r="K1441">
        <v>0.93182299999999996</v>
      </c>
      <c r="L1441">
        <v>0</v>
      </c>
      <c r="M1441" t="s">
        <v>42</v>
      </c>
    </row>
    <row r="1442" spans="1:25" x14ac:dyDescent="0.25">
      <c r="A1442" t="s">
        <v>180</v>
      </c>
      <c r="B1442">
        <v>1876.38</v>
      </c>
      <c r="C1442">
        <v>1861.55</v>
      </c>
      <c r="D1442">
        <v>1861.37</v>
      </c>
      <c r="E1442">
        <v>1817.13</v>
      </c>
      <c r="F1442">
        <v>96.087500000000006</v>
      </c>
      <c r="G1442">
        <v>0</v>
      </c>
      <c r="H1442">
        <v>71.090699999999998</v>
      </c>
      <c r="I1442">
        <v>0</v>
      </c>
      <c r="J1442">
        <v>2.9080100000000001E-2</v>
      </c>
      <c r="K1442">
        <v>0.93131900000000001</v>
      </c>
      <c r="L1442">
        <v>0</v>
      </c>
      <c r="M1442" t="s">
        <v>42</v>
      </c>
    </row>
    <row r="1443" spans="1:25" x14ac:dyDescent="0.25">
      <c r="A1443" t="s">
        <v>180</v>
      </c>
      <c r="B1443">
        <v>1875.4</v>
      </c>
      <c r="C1443">
        <v>1860.51</v>
      </c>
      <c r="D1443">
        <v>1860.33</v>
      </c>
      <c r="E1443">
        <v>1816.45</v>
      </c>
      <c r="F1443">
        <v>97.143000000000001</v>
      </c>
      <c r="G1443">
        <v>0</v>
      </c>
      <c r="H1443">
        <v>70.7149</v>
      </c>
      <c r="I1443">
        <v>0</v>
      </c>
      <c r="J1443">
        <v>5.4947900000000001E-2</v>
      </c>
      <c r="K1443">
        <v>0.93182799999999999</v>
      </c>
      <c r="L1443">
        <v>0</v>
      </c>
      <c r="M1443" t="s">
        <v>42</v>
      </c>
    </row>
    <row r="1444" spans="1:25" x14ac:dyDescent="0.25">
      <c r="A1444" t="s">
        <v>180</v>
      </c>
      <c r="B1444">
        <v>1870.95</v>
      </c>
      <c r="C1444">
        <v>1855.68</v>
      </c>
      <c r="D1444">
        <v>1855.51</v>
      </c>
      <c r="E1444">
        <v>1811.68</v>
      </c>
      <c r="F1444">
        <v>95.744699999999995</v>
      </c>
      <c r="G1444">
        <v>0</v>
      </c>
      <c r="H1444">
        <v>70.461299999999994</v>
      </c>
      <c r="I1444">
        <v>0</v>
      </c>
      <c r="J1444">
        <v>5.4676200000000001E-2</v>
      </c>
      <c r="K1444">
        <v>0.95017700000000005</v>
      </c>
      <c r="L1444">
        <v>0</v>
      </c>
      <c r="M1444" t="s">
        <v>42</v>
      </c>
    </row>
    <row r="1445" spans="1:25" x14ac:dyDescent="0.25">
      <c r="A1445" t="s">
        <v>180</v>
      </c>
      <c r="B1445">
        <v>1877.07</v>
      </c>
      <c r="C1445">
        <v>1861.72</v>
      </c>
      <c r="D1445">
        <v>1861.53</v>
      </c>
      <c r="E1445">
        <v>1817.87</v>
      </c>
      <c r="F1445">
        <v>96.502799999999993</v>
      </c>
      <c r="G1445">
        <v>0</v>
      </c>
      <c r="H1445">
        <v>70.568399999999997</v>
      </c>
      <c r="I1445">
        <v>0</v>
      </c>
      <c r="J1445">
        <v>5.45946E-2</v>
      </c>
      <c r="K1445">
        <v>0.93171999999999999</v>
      </c>
      <c r="L1445">
        <v>0</v>
      </c>
      <c r="M1445" t="s">
        <v>42</v>
      </c>
    </row>
    <row r="1446" spans="1:25" x14ac:dyDescent="0.25">
      <c r="A1446" t="s">
        <v>180</v>
      </c>
      <c r="B1446">
        <v>1874.61</v>
      </c>
      <c r="C1446">
        <v>1858.96</v>
      </c>
      <c r="D1446">
        <v>1858.79</v>
      </c>
      <c r="E1446">
        <v>1815</v>
      </c>
      <c r="F1446">
        <v>95.546800000000005</v>
      </c>
      <c r="G1446">
        <v>0</v>
      </c>
      <c r="H1446">
        <v>70.966300000000004</v>
      </c>
      <c r="I1446">
        <v>0</v>
      </c>
      <c r="J1446">
        <v>5.4490700000000003E-2</v>
      </c>
      <c r="K1446">
        <v>0.94534099999999999</v>
      </c>
      <c r="L1446">
        <v>0</v>
      </c>
      <c r="M1446" t="s">
        <v>42</v>
      </c>
    </row>
    <row r="1447" spans="1:25" x14ac:dyDescent="0.25">
      <c r="A1447" t="s">
        <v>180</v>
      </c>
      <c r="B1447">
        <v>1867.29</v>
      </c>
      <c r="C1447">
        <v>1852.36</v>
      </c>
      <c r="D1447">
        <v>1852.2</v>
      </c>
      <c r="E1447">
        <v>1807.57</v>
      </c>
      <c r="F1447">
        <v>95.44</v>
      </c>
      <c r="G1447">
        <v>0</v>
      </c>
      <c r="H1447">
        <v>70.53</v>
      </c>
      <c r="I1447">
        <v>0</v>
      </c>
      <c r="J1447">
        <v>5.3948299999999998E-2</v>
      </c>
      <c r="K1447">
        <v>0.93182100000000001</v>
      </c>
      <c r="L1447">
        <v>0</v>
      </c>
      <c r="M1447" t="s">
        <v>42</v>
      </c>
    </row>
    <row r="1448" spans="1:25" x14ac:dyDescent="0.25">
      <c r="A1448" t="s">
        <v>180</v>
      </c>
      <c r="B1448">
        <v>1865.09</v>
      </c>
      <c r="C1448">
        <v>1849.89</v>
      </c>
      <c r="D1448">
        <v>1849.71</v>
      </c>
      <c r="E1448">
        <v>1805.53</v>
      </c>
      <c r="F1448">
        <v>96.937299999999993</v>
      </c>
      <c r="G1448">
        <v>0</v>
      </c>
      <c r="H1448">
        <v>70.937700000000007</v>
      </c>
      <c r="I1448">
        <v>0</v>
      </c>
      <c r="J1448">
        <v>5.4891500000000003E-2</v>
      </c>
      <c r="K1448">
        <v>0.93162100000000003</v>
      </c>
      <c r="L1448">
        <v>0</v>
      </c>
      <c r="M1448" t="s">
        <v>42</v>
      </c>
    </row>
    <row r="1449" spans="1:25" x14ac:dyDescent="0.25">
      <c r="A1449" t="s">
        <v>180</v>
      </c>
      <c r="B1449">
        <v>1845.38</v>
      </c>
      <c r="C1449">
        <v>1830.24</v>
      </c>
      <c r="D1449">
        <v>1830.06</v>
      </c>
      <c r="E1449">
        <v>1786</v>
      </c>
      <c r="F1449">
        <v>94.793800000000005</v>
      </c>
      <c r="G1449">
        <v>0</v>
      </c>
      <c r="H1449">
        <v>70.529499999999999</v>
      </c>
      <c r="I1449">
        <v>0</v>
      </c>
      <c r="J1449">
        <v>5.47302E-2</v>
      </c>
      <c r="K1449">
        <v>0.931257</v>
      </c>
      <c r="L1449">
        <v>0</v>
      </c>
      <c r="M1449" t="s">
        <v>42</v>
      </c>
    </row>
    <row r="1450" spans="1:25" x14ac:dyDescent="0.25">
      <c r="A1450" t="s">
        <v>180</v>
      </c>
      <c r="B1450">
        <v>1873.83</v>
      </c>
      <c r="C1450">
        <v>1859.01</v>
      </c>
      <c r="D1450">
        <v>1858.83</v>
      </c>
      <c r="E1450">
        <v>1814.76</v>
      </c>
      <c r="F1450">
        <v>96.158199999999994</v>
      </c>
      <c r="G1450">
        <v>0</v>
      </c>
      <c r="H1450">
        <v>70.8215</v>
      </c>
      <c r="I1450">
        <v>0</v>
      </c>
      <c r="J1450">
        <v>5.4392099999999999E-2</v>
      </c>
      <c r="K1450">
        <v>0.95642000000000005</v>
      </c>
      <c r="L1450">
        <v>0</v>
      </c>
      <c r="M1450" t="s">
        <v>42</v>
      </c>
    </row>
    <row r="1451" spans="1:25" x14ac:dyDescent="0.25">
      <c r="A1451" t="s">
        <v>180</v>
      </c>
      <c r="B1451">
        <v>1866.04</v>
      </c>
      <c r="C1451">
        <v>1850.77</v>
      </c>
      <c r="D1451">
        <v>1850.58</v>
      </c>
      <c r="E1451">
        <v>1806.86</v>
      </c>
      <c r="F1451">
        <v>96.442599999999999</v>
      </c>
      <c r="G1451">
        <v>0</v>
      </c>
      <c r="H1451">
        <v>70.899299999999997</v>
      </c>
      <c r="I1451">
        <v>0</v>
      </c>
      <c r="J1451">
        <v>8.2133600000000001E-2</v>
      </c>
      <c r="K1451">
        <v>0.93182900000000002</v>
      </c>
      <c r="L1451">
        <v>0</v>
      </c>
      <c r="M1451" t="s">
        <v>42</v>
      </c>
    </row>
    <row r="1452" spans="1:25" x14ac:dyDescent="0.25">
      <c r="A1452" t="s">
        <v>180</v>
      </c>
      <c r="B1452">
        <v>1877.45</v>
      </c>
      <c r="C1452">
        <v>1862.42</v>
      </c>
      <c r="D1452">
        <v>1862.23</v>
      </c>
      <c r="E1452">
        <v>1818.18</v>
      </c>
      <c r="F1452">
        <v>96.601799999999997</v>
      </c>
      <c r="G1452">
        <v>0</v>
      </c>
      <c r="H1452">
        <v>71.105800000000002</v>
      </c>
      <c r="I1452">
        <v>0</v>
      </c>
      <c r="J1452">
        <v>5.7277399999999999E-2</v>
      </c>
      <c r="K1452">
        <v>0.93175600000000003</v>
      </c>
      <c r="L1452">
        <v>0</v>
      </c>
      <c r="M1452" t="s">
        <v>42</v>
      </c>
    </row>
    <row r="1453" spans="1:25" x14ac:dyDescent="0.25">
      <c r="A1453" t="s">
        <v>180</v>
      </c>
      <c r="B1453">
        <v>1869.73</v>
      </c>
      <c r="C1453">
        <v>1854.44</v>
      </c>
      <c r="D1453">
        <v>1854.25</v>
      </c>
      <c r="E1453">
        <v>1810.17</v>
      </c>
      <c r="F1453">
        <v>95.793599999999998</v>
      </c>
      <c r="G1453">
        <v>0</v>
      </c>
      <c r="H1453">
        <v>70.845500000000001</v>
      </c>
      <c r="I1453">
        <v>0</v>
      </c>
      <c r="J1453">
        <v>6.3929200000000005E-2</v>
      </c>
      <c r="K1453">
        <v>0.93171999999999999</v>
      </c>
      <c r="L1453">
        <v>0</v>
      </c>
      <c r="M1453" t="s">
        <v>42</v>
      </c>
    </row>
    <row r="1454" spans="1:25" x14ac:dyDescent="0.25">
      <c r="A1454" t="s">
        <v>180</v>
      </c>
      <c r="B1454">
        <v>1866.28</v>
      </c>
      <c r="C1454">
        <v>1850.88</v>
      </c>
      <c r="D1454">
        <v>1850.72</v>
      </c>
      <c r="E1454">
        <v>1806.88</v>
      </c>
      <c r="F1454">
        <v>96.545000000000002</v>
      </c>
      <c r="G1454">
        <v>0</v>
      </c>
      <c r="H1454">
        <v>70.276799999999994</v>
      </c>
      <c r="I1454">
        <v>0</v>
      </c>
      <c r="J1454">
        <v>5.4247099999999999E-2</v>
      </c>
      <c r="K1454">
        <v>0.94972299999999998</v>
      </c>
      <c r="L1454">
        <v>0</v>
      </c>
      <c r="M1454" t="s">
        <v>42</v>
      </c>
    </row>
    <row r="1455" spans="1:25" x14ac:dyDescent="0.25">
      <c r="A1455" t="s">
        <v>180</v>
      </c>
      <c r="B1455">
        <v>1863.23</v>
      </c>
      <c r="C1455">
        <v>1848</v>
      </c>
      <c r="D1455">
        <v>1847.82</v>
      </c>
      <c r="E1455">
        <v>1803.92</v>
      </c>
      <c r="F1455">
        <v>95.113500000000002</v>
      </c>
      <c r="G1455">
        <v>0</v>
      </c>
      <c r="H1455">
        <v>70.526399999999995</v>
      </c>
      <c r="I1455">
        <v>0</v>
      </c>
      <c r="J1455">
        <v>5.4436499999999999E-2</v>
      </c>
      <c r="K1455">
        <v>0.93168600000000001</v>
      </c>
      <c r="L1455">
        <v>0</v>
      </c>
      <c r="M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180</v>
      </c>
      <c r="B1456">
        <v>1876.62</v>
      </c>
      <c r="C1456">
        <v>1861.51</v>
      </c>
      <c r="D1456">
        <v>1861.32</v>
      </c>
      <c r="E1456">
        <v>1817.4</v>
      </c>
      <c r="F1456">
        <v>97.076899999999995</v>
      </c>
      <c r="G1456">
        <v>0</v>
      </c>
      <c r="H1456">
        <v>70.907399999999996</v>
      </c>
      <c r="I1456">
        <v>0</v>
      </c>
      <c r="J1456">
        <v>5.67415E-2</v>
      </c>
      <c r="K1456">
        <v>0.93181700000000001</v>
      </c>
      <c r="L1456">
        <v>0</v>
      </c>
      <c r="M1456" t="s">
        <v>42</v>
      </c>
      <c r="R1456">
        <f>AVERAGE(B1407:B1456)</f>
        <v>1871.3595999999995</v>
      </c>
      <c r="S1456">
        <f>AVERAGE(C1407:C1456)</f>
        <v>1856.0808</v>
      </c>
      <c r="U1456">
        <f>_xlfn.VAR.P(B1407:B1456)</f>
        <v>68.560495840000044</v>
      </c>
      <c r="V1456">
        <f>_xlfn.VAR.P(C1407:C1456)</f>
        <v>69.614995360000037</v>
      </c>
      <c r="X1456">
        <f>1.96*SQRT(U1456)/50</f>
        <v>0.32458096112923451</v>
      </c>
      <c r="Y1456">
        <f>1.96*SQRT(V1456)/50</f>
        <v>0.3270675564313747</v>
      </c>
    </row>
    <row r="1457" spans="1:15" x14ac:dyDescent="0.25">
      <c r="A1457" t="s">
        <v>180</v>
      </c>
      <c r="B1457">
        <v>93719.0196</v>
      </c>
      <c r="C1457" t="s">
        <v>36</v>
      </c>
    </row>
    <row r="1458" spans="1:15" x14ac:dyDescent="0.25">
      <c r="A1458" t="s">
        <v>181</v>
      </c>
      <c r="B1458">
        <v>1873.76</v>
      </c>
      <c r="C1458">
        <v>1792.32</v>
      </c>
      <c r="D1458">
        <v>1792.15</v>
      </c>
      <c r="E1458">
        <v>1747.11</v>
      </c>
      <c r="F1458">
        <v>95.906400000000005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5.9915999999999997E-2</v>
      </c>
      <c r="M1458">
        <v>0.93875900000000001</v>
      </c>
      <c r="N1458">
        <v>0</v>
      </c>
      <c r="O1458" t="s">
        <v>42</v>
      </c>
    </row>
    <row r="1459" spans="1:15" x14ac:dyDescent="0.25">
      <c r="A1459" t="s">
        <v>181</v>
      </c>
      <c r="B1459">
        <v>1865.19</v>
      </c>
      <c r="C1459">
        <v>1789.23</v>
      </c>
      <c r="D1459">
        <v>1789.06</v>
      </c>
      <c r="E1459">
        <v>1744.42</v>
      </c>
      <c r="F1459">
        <v>95.963099999999997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5.5137600000000002E-2</v>
      </c>
      <c r="M1459">
        <v>0.93035299999999999</v>
      </c>
      <c r="N1459">
        <v>0</v>
      </c>
      <c r="O1459" t="s">
        <v>42</v>
      </c>
    </row>
    <row r="1460" spans="1:15" x14ac:dyDescent="0.25">
      <c r="A1460" t="s">
        <v>181</v>
      </c>
      <c r="B1460">
        <v>1869.69</v>
      </c>
      <c r="C1460">
        <v>1789.8</v>
      </c>
      <c r="D1460">
        <v>1789.64</v>
      </c>
      <c r="E1460">
        <v>1745.26</v>
      </c>
      <c r="F1460">
        <v>96.260599999999997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7.9518599999999995E-2</v>
      </c>
      <c r="M1460">
        <v>0.93176599999999998</v>
      </c>
      <c r="N1460">
        <v>0</v>
      </c>
      <c r="O1460" t="s">
        <v>42</v>
      </c>
    </row>
    <row r="1461" spans="1:15" x14ac:dyDescent="0.25">
      <c r="A1461" t="s">
        <v>181</v>
      </c>
      <c r="B1461">
        <v>1871.59</v>
      </c>
      <c r="C1461">
        <v>1791.71</v>
      </c>
      <c r="D1461">
        <v>1791.53</v>
      </c>
      <c r="E1461">
        <v>1746.98</v>
      </c>
      <c r="F1461">
        <v>96.048199999999994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8.0175200000000002E-2</v>
      </c>
      <c r="M1461">
        <v>0.93046200000000001</v>
      </c>
      <c r="N1461">
        <v>0</v>
      </c>
      <c r="O1461" t="s">
        <v>42</v>
      </c>
    </row>
    <row r="1462" spans="1:15" x14ac:dyDescent="0.25">
      <c r="A1462" t="s">
        <v>181</v>
      </c>
      <c r="B1462">
        <v>1874.69</v>
      </c>
      <c r="C1462">
        <v>1794.85</v>
      </c>
      <c r="D1462">
        <v>1794.67</v>
      </c>
      <c r="E1462">
        <v>1750.18</v>
      </c>
      <c r="F1462">
        <v>96.2864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5.3909899999999997E-2</v>
      </c>
      <c r="M1462">
        <v>0.95693899999999998</v>
      </c>
      <c r="N1462">
        <v>0</v>
      </c>
      <c r="O1462" t="s">
        <v>42</v>
      </c>
    </row>
    <row r="1463" spans="1:15" x14ac:dyDescent="0.25">
      <c r="A1463" t="s">
        <v>181</v>
      </c>
      <c r="B1463">
        <v>1877.51</v>
      </c>
      <c r="C1463">
        <v>1796.75</v>
      </c>
      <c r="D1463">
        <v>1796.57</v>
      </c>
      <c r="E1463">
        <v>1752.1</v>
      </c>
      <c r="F1463">
        <v>96.063100000000006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5.77704E-2</v>
      </c>
      <c r="M1463">
        <v>0.931836</v>
      </c>
      <c r="N1463">
        <v>0</v>
      </c>
      <c r="O1463" t="s">
        <v>42</v>
      </c>
    </row>
    <row r="1464" spans="1:15" x14ac:dyDescent="0.25">
      <c r="A1464" t="s">
        <v>181</v>
      </c>
      <c r="B1464">
        <v>1872.5</v>
      </c>
      <c r="C1464">
        <v>1794.43</v>
      </c>
      <c r="D1464">
        <v>1794.26</v>
      </c>
      <c r="E1464">
        <v>1749.91</v>
      </c>
      <c r="F1464">
        <v>95.8339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5.3927299999999997E-2</v>
      </c>
      <c r="M1464">
        <v>0.93182500000000001</v>
      </c>
      <c r="N1464">
        <v>0</v>
      </c>
      <c r="O1464" t="s">
        <v>42</v>
      </c>
    </row>
    <row r="1465" spans="1:15" x14ac:dyDescent="0.25">
      <c r="A1465" t="s">
        <v>181</v>
      </c>
      <c r="B1465">
        <v>1867.04</v>
      </c>
      <c r="C1465">
        <v>1788.73</v>
      </c>
      <c r="D1465">
        <v>1788.59</v>
      </c>
      <c r="E1465">
        <v>1744.38</v>
      </c>
      <c r="F1465">
        <v>96.002700000000004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5.49814E-2</v>
      </c>
      <c r="M1465">
        <v>0.95919299999999996</v>
      </c>
      <c r="N1465">
        <v>0</v>
      </c>
      <c r="O1465" t="s">
        <v>42</v>
      </c>
    </row>
    <row r="1466" spans="1:15" x14ac:dyDescent="0.25">
      <c r="A1466" t="s">
        <v>181</v>
      </c>
      <c r="B1466">
        <v>1875.99</v>
      </c>
      <c r="C1466">
        <v>1797.69</v>
      </c>
      <c r="D1466">
        <v>1797.51</v>
      </c>
      <c r="E1466">
        <v>1752.75</v>
      </c>
      <c r="F1466">
        <v>95.990899999999996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8.3255700000000002E-2</v>
      </c>
      <c r="M1466">
        <v>0.93176199999999998</v>
      </c>
      <c r="N1466">
        <v>0</v>
      </c>
      <c r="O1466" t="s">
        <v>42</v>
      </c>
    </row>
    <row r="1467" spans="1:15" x14ac:dyDescent="0.25">
      <c r="A1467" t="s">
        <v>181</v>
      </c>
      <c r="B1467">
        <v>1877.33</v>
      </c>
      <c r="C1467">
        <v>1796.54</v>
      </c>
      <c r="D1467">
        <v>1796.36</v>
      </c>
      <c r="E1467">
        <v>1751.61</v>
      </c>
      <c r="F1467">
        <v>97.048900000000003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8.3256300000000005E-2</v>
      </c>
      <c r="M1467">
        <v>0.95619500000000002</v>
      </c>
      <c r="N1467">
        <v>0</v>
      </c>
      <c r="O1467" t="s">
        <v>42</v>
      </c>
    </row>
    <row r="1468" spans="1:15" x14ac:dyDescent="0.25">
      <c r="A1468" t="s">
        <v>181</v>
      </c>
      <c r="B1468">
        <v>1865.59</v>
      </c>
      <c r="C1468">
        <v>1788.05</v>
      </c>
      <c r="D1468">
        <v>1787.89</v>
      </c>
      <c r="E1468">
        <v>1743.28</v>
      </c>
      <c r="F1468">
        <v>95.62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8.3258299999999993E-2</v>
      </c>
      <c r="M1468">
        <v>0.95822099999999999</v>
      </c>
      <c r="N1468">
        <v>0</v>
      </c>
      <c r="O1468" t="s">
        <v>42</v>
      </c>
    </row>
    <row r="1469" spans="1:15" x14ac:dyDescent="0.25">
      <c r="A1469" t="s">
        <v>181</v>
      </c>
      <c r="B1469">
        <v>1860.15</v>
      </c>
      <c r="C1469">
        <v>1782.75</v>
      </c>
      <c r="D1469">
        <v>1782.6</v>
      </c>
      <c r="E1469">
        <v>1738.58</v>
      </c>
      <c r="F1469">
        <v>95.259100000000004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8.3271600000000001E-2</v>
      </c>
      <c r="M1469">
        <v>0.93093400000000004</v>
      </c>
      <c r="N1469">
        <v>0</v>
      </c>
      <c r="O1469" t="s">
        <v>42</v>
      </c>
    </row>
    <row r="1470" spans="1:15" x14ac:dyDescent="0.25">
      <c r="A1470" t="s">
        <v>181</v>
      </c>
      <c r="B1470">
        <v>1849.15</v>
      </c>
      <c r="C1470">
        <v>1771.52</v>
      </c>
      <c r="D1470">
        <v>1771.37</v>
      </c>
      <c r="E1470">
        <v>1727.1</v>
      </c>
      <c r="F1470">
        <v>94.852099999999993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5.4239799999999998E-2</v>
      </c>
      <c r="M1470">
        <v>0.93164100000000005</v>
      </c>
      <c r="N1470">
        <v>0</v>
      </c>
      <c r="O1470" t="s">
        <v>42</v>
      </c>
    </row>
    <row r="1471" spans="1:15" x14ac:dyDescent="0.25">
      <c r="A1471" t="s">
        <v>181</v>
      </c>
      <c r="B1471">
        <v>1854.14</v>
      </c>
      <c r="C1471">
        <v>1774.53</v>
      </c>
      <c r="D1471">
        <v>1774.38</v>
      </c>
      <c r="E1471">
        <v>1730.07</v>
      </c>
      <c r="F1471">
        <v>93.757800000000003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5.5353899999999998E-2</v>
      </c>
      <c r="M1471">
        <v>0.931697</v>
      </c>
      <c r="N1471">
        <v>0</v>
      </c>
      <c r="O1471" t="s">
        <v>42</v>
      </c>
    </row>
    <row r="1472" spans="1:15" x14ac:dyDescent="0.25">
      <c r="A1472" t="s">
        <v>181</v>
      </c>
      <c r="B1472">
        <v>1856.78</v>
      </c>
      <c r="C1472">
        <v>1779.08</v>
      </c>
      <c r="D1472">
        <v>1778.94</v>
      </c>
      <c r="E1472">
        <v>1734.68</v>
      </c>
      <c r="F1472">
        <v>94.272499999999994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5.8233600000000003E-2</v>
      </c>
      <c r="M1472">
        <v>0.95921199999999995</v>
      </c>
      <c r="N1472">
        <v>0</v>
      </c>
      <c r="O1472" t="s">
        <v>42</v>
      </c>
    </row>
    <row r="1473" spans="1:15" x14ac:dyDescent="0.25">
      <c r="A1473" t="s">
        <v>181</v>
      </c>
      <c r="B1473">
        <v>1857.1</v>
      </c>
      <c r="C1473">
        <v>1780.32</v>
      </c>
      <c r="D1473">
        <v>1780.16</v>
      </c>
      <c r="E1473">
        <v>1736.14</v>
      </c>
      <c r="F1473">
        <v>94.969300000000004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5.6071299999999998E-2</v>
      </c>
      <c r="M1473">
        <v>0.931674</v>
      </c>
      <c r="N1473">
        <v>0</v>
      </c>
      <c r="O1473" t="s">
        <v>42</v>
      </c>
    </row>
    <row r="1474" spans="1:15" x14ac:dyDescent="0.25">
      <c r="A1474" t="s">
        <v>181</v>
      </c>
      <c r="B1474">
        <v>1866.2</v>
      </c>
      <c r="C1474">
        <v>1790.23</v>
      </c>
      <c r="D1474">
        <v>1790.08</v>
      </c>
      <c r="E1474">
        <v>1745.31</v>
      </c>
      <c r="F1474">
        <v>95.845399999999998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5.4109400000000002E-2</v>
      </c>
      <c r="M1474">
        <v>0.93183499999999997</v>
      </c>
      <c r="N1474">
        <v>0</v>
      </c>
      <c r="O1474" t="s">
        <v>42</v>
      </c>
    </row>
    <row r="1475" spans="1:15" x14ac:dyDescent="0.25">
      <c r="A1475" t="s">
        <v>181</v>
      </c>
      <c r="B1475">
        <v>1861.08</v>
      </c>
      <c r="C1475">
        <v>1782.65</v>
      </c>
      <c r="D1475">
        <v>1782.5</v>
      </c>
      <c r="E1475">
        <v>1738.03</v>
      </c>
      <c r="F1475">
        <v>95.0809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5.4776600000000002E-2</v>
      </c>
      <c r="M1475">
        <v>0.93166700000000002</v>
      </c>
      <c r="N1475">
        <v>0</v>
      </c>
      <c r="O1475" t="s">
        <v>42</v>
      </c>
    </row>
    <row r="1476" spans="1:15" x14ac:dyDescent="0.25">
      <c r="A1476" t="s">
        <v>181</v>
      </c>
      <c r="B1476">
        <v>1861.12</v>
      </c>
      <c r="C1476">
        <v>1784.58</v>
      </c>
      <c r="D1476">
        <v>1784.44</v>
      </c>
      <c r="E1476">
        <v>1739.86</v>
      </c>
      <c r="F1476">
        <v>94.798100000000005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5.7436500000000001E-2</v>
      </c>
      <c r="M1476">
        <v>0.95897399999999999</v>
      </c>
      <c r="N1476">
        <v>0</v>
      </c>
      <c r="O1476" t="s">
        <v>42</v>
      </c>
    </row>
    <row r="1477" spans="1:15" x14ac:dyDescent="0.25">
      <c r="A1477" t="s">
        <v>181</v>
      </c>
      <c r="B1477">
        <v>1852.82</v>
      </c>
      <c r="C1477">
        <v>1775.78</v>
      </c>
      <c r="D1477">
        <v>1775.63</v>
      </c>
      <c r="E1477">
        <v>1731.55</v>
      </c>
      <c r="F1477">
        <v>95.018900000000002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8.3265000000000006E-2</v>
      </c>
      <c r="M1477">
        <v>0.93175600000000003</v>
      </c>
      <c r="N1477">
        <v>0</v>
      </c>
      <c r="O1477" t="s">
        <v>42</v>
      </c>
    </row>
    <row r="1478" spans="1:15" x14ac:dyDescent="0.25">
      <c r="A1478" t="s">
        <v>181</v>
      </c>
      <c r="B1478">
        <v>1861.23</v>
      </c>
      <c r="C1478">
        <v>1783.82</v>
      </c>
      <c r="D1478">
        <v>1783.66</v>
      </c>
      <c r="E1478">
        <v>1739.45</v>
      </c>
      <c r="F1478">
        <v>94.924199999999999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5.54148E-2</v>
      </c>
      <c r="M1478">
        <v>0.93183000000000005</v>
      </c>
      <c r="N1478">
        <v>0</v>
      </c>
      <c r="O1478" t="s">
        <v>42</v>
      </c>
    </row>
    <row r="1479" spans="1:15" x14ac:dyDescent="0.25">
      <c r="A1479" t="s">
        <v>181</v>
      </c>
      <c r="B1479">
        <v>1861.48</v>
      </c>
      <c r="C1479">
        <v>1784.68</v>
      </c>
      <c r="D1479">
        <v>1784.5</v>
      </c>
      <c r="E1479">
        <v>1740.23</v>
      </c>
      <c r="F1479">
        <v>96.028700000000001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5.3938600000000003E-2</v>
      </c>
      <c r="M1479">
        <v>0.931836</v>
      </c>
      <c r="N1479">
        <v>0</v>
      </c>
      <c r="O1479" t="s">
        <v>42</v>
      </c>
    </row>
    <row r="1480" spans="1:15" x14ac:dyDescent="0.25">
      <c r="A1480" t="s">
        <v>181</v>
      </c>
      <c r="B1480">
        <v>1855.94</v>
      </c>
      <c r="C1480">
        <v>1778.72</v>
      </c>
      <c r="D1480">
        <v>1778.55</v>
      </c>
      <c r="E1480">
        <v>1733.88</v>
      </c>
      <c r="F1480">
        <v>95.622299999999996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5.5711400000000001E-2</v>
      </c>
      <c r="M1480">
        <v>0.95922600000000002</v>
      </c>
      <c r="N1480">
        <v>0</v>
      </c>
      <c r="O1480" t="s">
        <v>42</v>
      </c>
    </row>
    <row r="1481" spans="1:15" x14ac:dyDescent="0.25">
      <c r="A1481" t="s">
        <v>181</v>
      </c>
      <c r="B1481">
        <v>1871.68</v>
      </c>
      <c r="C1481">
        <v>1794.02</v>
      </c>
      <c r="D1481">
        <v>1793.85</v>
      </c>
      <c r="E1481">
        <v>1749.01</v>
      </c>
      <c r="F1481">
        <v>96.702100000000002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5.4147399999999998E-2</v>
      </c>
      <c r="M1481">
        <v>0.93163099999999999</v>
      </c>
      <c r="N1481">
        <v>0</v>
      </c>
      <c r="O1481" t="s">
        <v>42</v>
      </c>
    </row>
    <row r="1482" spans="1:15" x14ac:dyDescent="0.25">
      <c r="A1482" t="s">
        <v>181</v>
      </c>
      <c r="B1482">
        <v>1872.03</v>
      </c>
      <c r="C1482">
        <v>1791.44</v>
      </c>
      <c r="D1482">
        <v>1791.27</v>
      </c>
      <c r="E1482">
        <v>1746.58</v>
      </c>
      <c r="F1482">
        <v>95.855900000000005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5.4579900000000001E-2</v>
      </c>
      <c r="M1482">
        <v>0.93174999999999997</v>
      </c>
      <c r="N1482">
        <v>0</v>
      </c>
      <c r="O1482" t="s">
        <v>42</v>
      </c>
    </row>
    <row r="1483" spans="1:15" x14ac:dyDescent="0.25">
      <c r="A1483" t="s">
        <v>181</v>
      </c>
      <c r="B1483">
        <v>1865.9</v>
      </c>
      <c r="C1483">
        <v>1788.9</v>
      </c>
      <c r="D1483">
        <v>1788.76</v>
      </c>
      <c r="E1483">
        <v>1744.05</v>
      </c>
      <c r="F1483">
        <v>95.371600000000001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8.0813300000000005E-2</v>
      </c>
      <c r="M1483">
        <v>0.93181499999999995</v>
      </c>
      <c r="N1483">
        <v>0</v>
      </c>
      <c r="O1483" t="s">
        <v>42</v>
      </c>
    </row>
    <row r="1484" spans="1:15" x14ac:dyDescent="0.25">
      <c r="A1484" t="s">
        <v>181</v>
      </c>
      <c r="B1484">
        <v>1856.72</v>
      </c>
      <c r="C1484">
        <v>1775.41</v>
      </c>
      <c r="D1484">
        <v>1775.26</v>
      </c>
      <c r="E1484">
        <v>1730.96</v>
      </c>
      <c r="F1484">
        <v>94.607200000000006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5.3917800000000002E-2</v>
      </c>
      <c r="M1484">
        <v>0.93151700000000004</v>
      </c>
      <c r="N1484">
        <v>0</v>
      </c>
      <c r="O1484" t="s">
        <v>42</v>
      </c>
    </row>
    <row r="1485" spans="1:15" x14ac:dyDescent="0.25">
      <c r="A1485" t="s">
        <v>181</v>
      </c>
      <c r="B1485">
        <v>1860.2</v>
      </c>
      <c r="C1485">
        <v>1782.2</v>
      </c>
      <c r="D1485">
        <v>1782.04</v>
      </c>
      <c r="E1485">
        <v>1737.73</v>
      </c>
      <c r="F1485">
        <v>95.533600000000007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5.8634400000000003E-2</v>
      </c>
      <c r="M1485">
        <v>0.93142499999999995</v>
      </c>
      <c r="N1485">
        <v>0</v>
      </c>
      <c r="O1485" t="s">
        <v>42</v>
      </c>
    </row>
    <row r="1486" spans="1:15" x14ac:dyDescent="0.25">
      <c r="A1486" t="s">
        <v>181</v>
      </c>
      <c r="B1486">
        <v>1871.87</v>
      </c>
      <c r="C1486">
        <v>1794.24</v>
      </c>
      <c r="D1486">
        <v>1794.06</v>
      </c>
      <c r="E1486">
        <v>1749.7</v>
      </c>
      <c r="F1486">
        <v>95.111699999999999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6.0346999999999998E-2</v>
      </c>
      <c r="M1486">
        <v>0.93183099999999996</v>
      </c>
      <c r="N1486">
        <v>0</v>
      </c>
      <c r="O1486" t="s">
        <v>42</v>
      </c>
    </row>
    <row r="1487" spans="1:15" x14ac:dyDescent="0.25">
      <c r="A1487" t="s">
        <v>181</v>
      </c>
      <c r="B1487">
        <v>1858.8</v>
      </c>
      <c r="C1487">
        <v>1780.42</v>
      </c>
      <c r="D1487">
        <v>1780.28</v>
      </c>
      <c r="E1487">
        <v>1736.1</v>
      </c>
      <c r="F1487">
        <v>95.051299999999998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5.3911300000000002E-2</v>
      </c>
      <c r="M1487">
        <v>0.94023400000000001</v>
      </c>
      <c r="N1487">
        <v>0</v>
      </c>
      <c r="O1487" t="s">
        <v>42</v>
      </c>
    </row>
    <row r="1488" spans="1:15" x14ac:dyDescent="0.25">
      <c r="A1488" t="s">
        <v>181</v>
      </c>
      <c r="B1488">
        <v>1870.62</v>
      </c>
      <c r="C1488">
        <v>1789.46</v>
      </c>
      <c r="D1488">
        <v>1789.29</v>
      </c>
      <c r="E1488">
        <v>1744.97</v>
      </c>
      <c r="F1488">
        <v>94.881600000000006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6.16289E-2</v>
      </c>
      <c r="M1488">
        <v>0.93181800000000004</v>
      </c>
      <c r="N1488">
        <v>0</v>
      </c>
      <c r="O1488" t="s">
        <v>42</v>
      </c>
    </row>
    <row r="1489" spans="1:15" x14ac:dyDescent="0.25">
      <c r="A1489" t="s">
        <v>181</v>
      </c>
      <c r="B1489">
        <v>1857.66</v>
      </c>
      <c r="C1489">
        <v>1780.83</v>
      </c>
      <c r="D1489">
        <v>1780.67</v>
      </c>
      <c r="E1489">
        <v>1736.57</v>
      </c>
      <c r="F1489">
        <v>94.486800000000002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5.3972199999999998E-2</v>
      </c>
      <c r="M1489">
        <v>0.93169299999999999</v>
      </c>
      <c r="N1489">
        <v>0</v>
      </c>
      <c r="O1489" t="s">
        <v>42</v>
      </c>
    </row>
    <row r="1490" spans="1:15" x14ac:dyDescent="0.25">
      <c r="A1490" t="s">
        <v>181</v>
      </c>
      <c r="B1490">
        <v>1861.1</v>
      </c>
      <c r="C1490">
        <v>1783.34</v>
      </c>
      <c r="D1490">
        <v>1783.19</v>
      </c>
      <c r="E1490">
        <v>1739.04</v>
      </c>
      <c r="F1490">
        <v>94.900700000000001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5.7052899999999997E-2</v>
      </c>
      <c r="M1490">
        <v>0.93166700000000002</v>
      </c>
      <c r="N1490">
        <v>0</v>
      </c>
      <c r="O1490" t="s">
        <v>42</v>
      </c>
    </row>
    <row r="1491" spans="1:15" x14ac:dyDescent="0.25">
      <c r="A1491" t="s">
        <v>181</v>
      </c>
      <c r="B1491">
        <v>1859.69</v>
      </c>
      <c r="C1491">
        <v>1781.84</v>
      </c>
      <c r="D1491">
        <v>1781.69</v>
      </c>
      <c r="E1491">
        <v>1737.19</v>
      </c>
      <c r="F1491">
        <v>94.782899999999998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5.6288999999999999E-2</v>
      </c>
      <c r="M1491">
        <v>0.93149300000000002</v>
      </c>
      <c r="N1491">
        <v>0</v>
      </c>
      <c r="O1491" t="s">
        <v>42</v>
      </c>
    </row>
    <row r="1492" spans="1:15" x14ac:dyDescent="0.25">
      <c r="A1492" t="s">
        <v>181</v>
      </c>
      <c r="B1492">
        <v>1869.7</v>
      </c>
      <c r="C1492">
        <v>1790.91</v>
      </c>
      <c r="D1492">
        <v>1790.73</v>
      </c>
      <c r="E1492">
        <v>1746.45</v>
      </c>
      <c r="F1492">
        <v>95.293599999999998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8.0858700000000006E-2</v>
      </c>
      <c r="M1492">
        <v>0.93183199999999999</v>
      </c>
      <c r="N1492">
        <v>0</v>
      </c>
      <c r="O1492" t="s">
        <v>42</v>
      </c>
    </row>
    <row r="1493" spans="1:15" x14ac:dyDescent="0.25">
      <c r="A1493" t="s">
        <v>181</v>
      </c>
      <c r="B1493">
        <v>1862.23</v>
      </c>
      <c r="C1493">
        <v>1784.17</v>
      </c>
      <c r="D1493">
        <v>1784.02</v>
      </c>
      <c r="E1493">
        <v>1739.43</v>
      </c>
      <c r="F1493">
        <v>95.061400000000006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8.3257200000000003E-2</v>
      </c>
      <c r="M1493">
        <v>0.93182299999999996</v>
      </c>
      <c r="N1493">
        <v>0</v>
      </c>
      <c r="O1493" t="s">
        <v>42</v>
      </c>
    </row>
    <row r="1494" spans="1:15" x14ac:dyDescent="0.25">
      <c r="A1494" t="s">
        <v>181</v>
      </c>
      <c r="B1494">
        <v>1858.83</v>
      </c>
      <c r="C1494">
        <v>1780.9</v>
      </c>
      <c r="D1494">
        <v>1780.74</v>
      </c>
      <c r="E1494">
        <v>1736.22</v>
      </c>
      <c r="F1494">
        <v>95.607799999999997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5.4825899999999997E-2</v>
      </c>
      <c r="M1494">
        <v>0.93115999999999999</v>
      </c>
      <c r="N1494">
        <v>0</v>
      </c>
      <c r="O1494" t="s">
        <v>42</v>
      </c>
    </row>
    <row r="1495" spans="1:15" x14ac:dyDescent="0.25">
      <c r="A1495" t="s">
        <v>181</v>
      </c>
      <c r="B1495">
        <v>1854.03</v>
      </c>
      <c r="C1495">
        <v>1776</v>
      </c>
      <c r="D1495">
        <v>1775.86</v>
      </c>
      <c r="E1495">
        <v>1731.74</v>
      </c>
      <c r="F1495">
        <v>94.116600000000005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5.8893599999999997E-2</v>
      </c>
      <c r="M1495">
        <v>0.93171899999999996</v>
      </c>
      <c r="N1495">
        <v>0</v>
      </c>
      <c r="O1495" t="s">
        <v>42</v>
      </c>
    </row>
    <row r="1496" spans="1:15" x14ac:dyDescent="0.25">
      <c r="A1496" t="s">
        <v>181</v>
      </c>
      <c r="B1496">
        <v>1859.73</v>
      </c>
      <c r="C1496">
        <v>1778.07</v>
      </c>
      <c r="D1496">
        <v>1777.92</v>
      </c>
      <c r="E1496">
        <v>1733.52</v>
      </c>
      <c r="F1496">
        <v>95.578599999999994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5.4182099999999997E-2</v>
      </c>
      <c r="M1496">
        <v>0.93180099999999999</v>
      </c>
      <c r="N1496">
        <v>0</v>
      </c>
      <c r="O1496" t="s">
        <v>42</v>
      </c>
    </row>
    <row r="1497" spans="1:15" x14ac:dyDescent="0.25">
      <c r="A1497" t="s">
        <v>181</v>
      </c>
      <c r="B1497">
        <v>1859.54</v>
      </c>
      <c r="C1497">
        <v>1781.17</v>
      </c>
      <c r="D1497">
        <v>1781.03</v>
      </c>
      <c r="E1497">
        <v>1736.84</v>
      </c>
      <c r="F1497">
        <v>95.004499999999993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5.4475200000000001E-2</v>
      </c>
      <c r="M1497">
        <v>0.931836</v>
      </c>
      <c r="N1497">
        <v>0</v>
      </c>
      <c r="O1497" t="s">
        <v>42</v>
      </c>
    </row>
    <row r="1498" spans="1:15" x14ac:dyDescent="0.25">
      <c r="A1498" t="s">
        <v>181</v>
      </c>
      <c r="B1498">
        <v>1868.92</v>
      </c>
      <c r="C1498">
        <v>1787.82</v>
      </c>
      <c r="D1498">
        <v>1787.66</v>
      </c>
      <c r="E1498">
        <v>1743.21</v>
      </c>
      <c r="F1498">
        <v>95.159700000000001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5.68631E-2</v>
      </c>
      <c r="M1498">
        <v>0.95438800000000001</v>
      </c>
      <c r="N1498">
        <v>0</v>
      </c>
      <c r="O1498" t="s">
        <v>42</v>
      </c>
    </row>
    <row r="1499" spans="1:15" x14ac:dyDescent="0.25">
      <c r="A1499" t="s">
        <v>181</v>
      </c>
      <c r="B1499">
        <v>1865.08</v>
      </c>
      <c r="C1499">
        <v>1783.46</v>
      </c>
      <c r="D1499">
        <v>1783.3</v>
      </c>
      <c r="E1499">
        <v>1738.75</v>
      </c>
      <c r="F1499">
        <v>95.843999999999994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5.4902600000000003E-2</v>
      </c>
      <c r="M1499">
        <v>0.93145100000000003</v>
      </c>
      <c r="N1499">
        <v>0</v>
      </c>
      <c r="O1499" t="s">
        <v>42</v>
      </c>
    </row>
    <row r="1500" spans="1:15" x14ac:dyDescent="0.25">
      <c r="A1500" t="s">
        <v>181</v>
      </c>
      <c r="B1500">
        <v>1863.58</v>
      </c>
      <c r="C1500">
        <v>1785.72</v>
      </c>
      <c r="D1500">
        <v>1785.56</v>
      </c>
      <c r="E1500">
        <v>1741.06</v>
      </c>
      <c r="F1500">
        <v>95.283199999999994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5.5010499999999997E-2</v>
      </c>
      <c r="M1500">
        <v>0.93170500000000001</v>
      </c>
      <c r="N1500">
        <v>0</v>
      </c>
      <c r="O1500" t="s">
        <v>42</v>
      </c>
    </row>
    <row r="1501" spans="1:15" x14ac:dyDescent="0.25">
      <c r="A1501" t="s">
        <v>181</v>
      </c>
      <c r="B1501">
        <v>1868.56</v>
      </c>
      <c r="C1501">
        <v>1790.35</v>
      </c>
      <c r="D1501">
        <v>1790.19</v>
      </c>
      <c r="E1501">
        <v>1745.94</v>
      </c>
      <c r="F1501">
        <v>95.355599999999995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5.43989E-2</v>
      </c>
      <c r="M1501">
        <v>0.93145800000000001</v>
      </c>
      <c r="N1501">
        <v>0</v>
      </c>
      <c r="O1501" t="s">
        <v>42</v>
      </c>
    </row>
    <row r="1502" spans="1:15" x14ac:dyDescent="0.25">
      <c r="A1502" t="s">
        <v>181</v>
      </c>
      <c r="B1502">
        <v>1862.19</v>
      </c>
      <c r="C1502">
        <v>1780.69</v>
      </c>
      <c r="D1502">
        <v>1780.53</v>
      </c>
      <c r="E1502">
        <v>1735.84</v>
      </c>
      <c r="F1502">
        <v>95.742500000000007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5.5105800000000003E-2</v>
      </c>
      <c r="M1502">
        <v>0.93183000000000005</v>
      </c>
      <c r="N1502">
        <v>0</v>
      </c>
      <c r="O1502" t="s">
        <v>42</v>
      </c>
    </row>
    <row r="1503" spans="1:15" x14ac:dyDescent="0.25">
      <c r="A1503" t="s">
        <v>181</v>
      </c>
      <c r="B1503">
        <v>1879.24</v>
      </c>
      <c r="C1503">
        <v>1801.14</v>
      </c>
      <c r="D1503">
        <v>1800.95</v>
      </c>
      <c r="E1503">
        <v>1756.23</v>
      </c>
      <c r="F1503">
        <v>97.459699999999998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5.3986600000000003E-2</v>
      </c>
      <c r="M1503">
        <v>0.931751</v>
      </c>
      <c r="N1503">
        <v>0</v>
      </c>
      <c r="O1503" t="s">
        <v>42</v>
      </c>
    </row>
    <row r="1504" spans="1:15" x14ac:dyDescent="0.25">
      <c r="A1504" t="s">
        <v>181</v>
      </c>
      <c r="B1504">
        <v>1870.76</v>
      </c>
      <c r="C1504">
        <v>1792.96</v>
      </c>
      <c r="D1504">
        <v>1792.78</v>
      </c>
      <c r="E1504">
        <v>1748.13</v>
      </c>
      <c r="F1504">
        <v>96.378200000000007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5.4231599999999998E-2</v>
      </c>
      <c r="M1504">
        <v>0.93180300000000005</v>
      </c>
      <c r="N1504">
        <v>0</v>
      </c>
      <c r="O1504" t="s">
        <v>42</v>
      </c>
    </row>
    <row r="1505" spans="1:25" x14ac:dyDescent="0.25">
      <c r="A1505" t="s">
        <v>181</v>
      </c>
      <c r="B1505">
        <v>1862.78</v>
      </c>
      <c r="C1505">
        <v>1784.96</v>
      </c>
      <c r="D1505">
        <v>1784.74</v>
      </c>
      <c r="E1505">
        <v>1740.45</v>
      </c>
      <c r="F1505">
        <v>95.959000000000003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5.6168299999999997E-2</v>
      </c>
      <c r="M1505">
        <v>0.931836</v>
      </c>
      <c r="N1505">
        <v>0</v>
      </c>
      <c r="O1505" t="s">
        <v>42</v>
      </c>
    </row>
    <row r="1506" spans="1:25" x14ac:dyDescent="0.25">
      <c r="A1506" t="s">
        <v>181</v>
      </c>
      <c r="B1506">
        <v>1891.13</v>
      </c>
      <c r="C1506">
        <v>1812.28</v>
      </c>
      <c r="D1506">
        <v>1812.11</v>
      </c>
      <c r="E1506">
        <v>1767.13</v>
      </c>
      <c r="F1506">
        <v>98.084900000000005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8.3255700000000002E-2</v>
      </c>
      <c r="M1506">
        <v>0.95795399999999997</v>
      </c>
      <c r="N1506">
        <v>0</v>
      </c>
      <c r="O1506" t="s">
        <v>42</v>
      </c>
    </row>
    <row r="1507" spans="1:25" x14ac:dyDescent="0.25">
      <c r="A1507" t="s">
        <v>181</v>
      </c>
      <c r="B1507">
        <v>1876.78</v>
      </c>
      <c r="C1507">
        <v>1797.54</v>
      </c>
      <c r="D1507">
        <v>1797.36</v>
      </c>
      <c r="E1507">
        <v>1752.54</v>
      </c>
      <c r="F1507">
        <v>97.132900000000006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8.3265800000000001E-2</v>
      </c>
      <c r="M1507">
        <v>0.93170600000000003</v>
      </c>
      <c r="N1507">
        <v>0</v>
      </c>
      <c r="O1507" t="s">
        <v>42</v>
      </c>
    </row>
    <row r="1508" spans="1:25" x14ac:dyDescent="0.25">
      <c r="A1508" t="s">
        <v>181</v>
      </c>
      <c r="B1508">
        <v>1877.15</v>
      </c>
      <c r="C1508">
        <v>1798.26</v>
      </c>
      <c r="D1508">
        <v>1798.08</v>
      </c>
      <c r="E1508">
        <v>1752.91</v>
      </c>
      <c r="F1508">
        <v>97.2727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6.5313899999999994E-2</v>
      </c>
      <c r="M1508">
        <v>0.95560299999999998</v>
      </c>
      <c r="N1508">
        <v>0</v>
      </c>
      <c r="O1508" t="s">
        <v>42</v>
      </c>
    </row>
    <row r="1509" spans="1:25" x14ac:dyDescent="0.25">
      <c r="A1509" t="s">
        <v>181</v>
      </c>
      <c r="B1509">
        <v>1863.47</v>
      </c>
      <c r="C1509">
        <v>1783.11</v>
      </c>
      <c r="D1509">
        <v>1782.94</v>
      </c>
      <c r="E1509">
        <v>1738.52</v>
      </c>
      <c r="F1509">
        <v>96.111900000000006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5.4127500000000002E-2</v>
      </c>
      <c r="M1509">
        <v>0.95305499999999999</v>
      </c>
      <c r="N1509">
        <v>0</v>
      </c>
      <c r="O1509" t="s">
        <v>42</v>
      </c>
    </row>
    <row r="1510" spans="1:25" x14ac:dyDescent="0.25">
      <c r="A1510" t="s">
        <v>181</v>
      </c>
      <c r="B1510">
        <v>1877.16</v>
      </c>
      <c r="C1510">
        <v>1797.27</v>
      </c>
      <c r="D1510">
        <v>1797.09</v>
      </c>
      <c r="E1510">
        <v>1752.17</v>
      </c>
      <c r="F1510">
        <v>95.855000000000004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5.5987200000000001E-2</v>
      </c>
      <c r="M1510">
        <v>0.93183700000000003</v>
      </c>
      <c r="N1510">
        <v>0</v>
      </c>
      <c r="O1510" t="s">
        <v>42</v>
      </c>
    </row>
    <row r="1511" spans="1:25" x14ac:dyDescent="0.25">
      <c r="A1511" t="s">
        <v>181</v>
      </c>
      <c r="B1511">
        <v>1868.84</v>
      </c>
      <c r="C1511">
        <v>1789.55</v>
      </c>
      <c r="D1511">
        <v>1789.39</v>
      </c>
      <c r="E1511">
        <v>1744.6</v>
      </c>
      <c r="F1511">
        <v>96.184200000000004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5.7182700000000003E-2</v>
      </c>
      <c r="M1511">
        <v>0.95234300000000005</v>
      </c>
      <c r="N1511">
        <v>0</v>
      </c>
      <c r="O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181</v>
      </c>
      <c r="B1512">
        <v>1885.94</v>
      </c>
      <c r="C1512">
        <v>1806.17</v>
      </c>
      <c r="D1512">
        <v>1805.98</v>
      </c>
      <c r="E1512">
        <v>1760.79</v>
      </c>
      <c r="F1512">
        <v>97.9251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5.8555799999999998E-2</v>
      </c>
      <c r="M1512">
        <v>0.93183400000000005</v>
      </c>
      <c r="N1512">
        <v>0</v>
      </c>
      <c r="O1512" t="s">
        <v>42</v>
      </c>
      <c r="R1512">
        <f>AVERAGE(B1463:B1512)</f>
        <v>1865.7012000000002</v>
      </c>
      <c r="S1512">
        <f>AVERAGE(C1463:C1512)</f>
        <v>1787.1090000000002</v>
      </c>
      <c r="U1512">
        <f>_xlfn.VAR.P(B1463:B1512)</f>
        <v>75.504114560000104</v>
      </c>
      <c r="V1512">
        <f>_xlfn.VAR.P(C1463:C1512)</f>
        <v>70.137577000000135</v>
      </c>
      <c r="X1512">
        <f>1.96*SQRT(U1512)/50</f>
        <v>0.34062096617424847</v>
      </c>
      <c r="Y1512">
        <f>1.96*SQRT(V1512)/50</f>
        <v>0.32829286669265323</v>
      </c>
    </row>
    <row r="1513" spans="1:25" x14ac:dyDescent="0.25">
      <c r="A1513" t="s">
        <v>182</v>
      </c>
      <c r="B1513">
        <v>93450.824200000003</v>
      </c>
      <c r="C1513" t="s">
        <v>36</v>
      </c>
    </row>
    <row r="1514" spans="1:25" x14ac:dyDescent="0.25">
      <c r="A1514" t="s">
        <v>183</v>
      </c>
      <c r="B1514">
        <v>1988.23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7.8502299999999997E-2</v>
      </c>
      <c r="L1514">
        <v>0.93182500000000001</v>
      </c>
      <c r="M1514">
        <v>0</v>
      </c>
      <c r="N1514" t="s">
        <v>42</v>
      </c>
    </row>
    <row r="1515" spans="1:25" x14ac:dyDescent="0.25">
      <c r="A1515" t="s">
        <v>183</v>
      </c>
      <c r="B1515">
        <v>1994.88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6.6047999999999996E-2</v>
      </c>
      <c r="L1515">
        <v>0.93159499999999995</v>
      </c>
      <c r="M1515">
        <v>0</v>
      </c>
      <c r="N1515" t="s">
        <v>42</v>
      </c>
    </row>
    <row r="1516" spans="1:25" x14ac:dyDescent="0.25">
      <c r="A1516" t="s">
        <v>183</v>
      </c>
      <c r="B1516">
        <v>1983.69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5.4164999999999998E-2</v>
      </c>
      <c r="L1516">
        <v>0.93169900000000005</v>
      </c>
      <c r="M1516">
        <v>0</v>
      </c>
      <c r="N1516" t="s">
        <v>42</v>
      </c>
    </row>
    <row r="1517" spans="1:25" x14ac:dyDescent="0.25">
      <c r="A1517" t="s">
        <v>183</v>
      </c>
      <c r="B1517">
        <v>1984.46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5.6214100000000003E-2</v>
      </c>
      <c r="L1517">
        <v>0.92866199999999999</v>
      </c>
      <c r="M1517">
        <v>0</v>
      </c>
      <c r="N1517" t="s">
        <v>42</v>
      </c>
    </row>
    <row r="1518" spans="1:25" x14ac:dyDescent="0.25">
      <c r="A1518" t="s">
        <v>183</v>
      </c>
      <c r="B1518">
        <v>1999.91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5.3913700000000002E-2</v>
      </c>
      <c r="L1518">
        <v>0.93171700000000002</v>
      </c>
      <c r="M1518">
        <v>0</v>
      </c>
      <c r="N1518" t="s">
        <v>42</v>
      </c>
    </row>
    <row r="1519" spans="1:25" x14ac:dyDescent="0.25">
      <c r="A1519" t="s">
        <v>183</v>
      </c>
      <c r="B1519">
        <v>1982.72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7.7136099999999999E-2</v>
      </c>
      <c r="L1519">
        <v>0.93181000000000003</v>
      </c>
      <c r="M1519">
        <v>0</v>
      </c>
      <c r="N1519" t="s">
        <v>42</v>
      </c>
    </row>
    <row r="1520" spans="1:25" x14ac:dyDescent="0.25">
      <c r="A1520" t="s">
        <v>183</v>
      </c>
      <c r="B1520">
        <v>1977.12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6.9496299999999997E-2</v>
      </c>
      <c r="L1520">
        <v>0.931836</v>
      </c>
      <c r="M1520">
        <v>0</v>
      </c>
      <c r="N1520" t="s">
        <v>42</v>
      </c>
    </row>
    <row r="1521" spans="1:14" x14ac:dyDescent="0.25">
      <c r="A1521" t="s">
        <v>183</v>
      </c>
      <c r="B1521">
        <v>1994.25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5.4518999999999998E-2</v>
      </c>
      <c r="L1521">
        <v>0.93123100000000003</v>
      </c>
      <c r="M1521">
        <v>0</v>
      </c>
      <c r="N1521" t="s">
        <v>42</v>
      </c>
    </row>
    <row r="1522" spans="1:14" x14ac:dyDescent="0.25">
      <c r="A1522" t="s">
        <v>183</v>
      </c>
      <c r="B1522">
        <v>1972.14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8.3265400000000003E-2</v>
      </c>
      <c r="L1522">
        <v>0.93177900000000002</v>
      </c>
      <c r="M1522">
        <v>0</v>
      </c>
      <c r="N1522" t="s">
        <v>42</v>
      </c>
    </row>
    <row r="1523" spans="1:14" x14ac:dyDescent="0.25">
      <c r="A1523" t="s">
        <v>183</v>
      </c>
      <c r="B1523">
        <v>1983.74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5.5176000000000003E-2</v>
      </c>
      <c r="L1523">
        <v>0.93183700000000003</v>
      </c>
      <c r="M1523">
        <v>0</v>
      </c>
      <c r="N1523" t="s">
        <v>42</v>
      </c>
    </row>
    <row r="1524" spans="1:14" x14ac:dyDescent="0.25">
      <c r="A1524" t="s">
        <v>183</v>
      </c>
      <c r="B1524">
        <v>1983.33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7.3428300000000002E-2</v>
      </c>
      <c r="L1524">
        <v>0.931836</v>
      </c>
      <c r="M1524">
        <v>0</v>
      </c>
      <c r="N1524" t="s">
        <v>42</v>
      </c>
    </row>
    <row r="1525" spans="1:14" x14ac:dyDescent="0.25">
      <c r="A1525" t="s">
        <v>183</v>
      </c>
      <c r="B1525">
        <v>2015.25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5.6235E-2</v>
      </c>
      <c r="L1525">
        <v>0.93164999999999998</v>
      </c>
      <c r="M1525">
        <v>0</v>
      </c>
      <c r="N1525" t="s">
        <v>42</v>
      </c>
    </row>
    <row r="1526" spans="1:14" x14ac:dyDescent="0.25">
      <c r="A1526" t="s">
        <v>183</v>
      </c>
      <c r="B1526">
        <v>2004.55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6.1808299999999997E-2</v>
      </c>
      <c r="L1526">
        <v>0.93178799999999995</v>
      </c>
      <c r="M1526">
        <v>0</v>
      </c>
      <c r="N1526" t="s">
        <v>42</v>
      </c>
    </row>
    <row r="1527" spans="1:14" x14ac:dyDescent="0.25">
      <c r="A1527" t="s">
        <v>183</v>
      </c>
      <c r="B1527">
        <v>2005.93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8.3255999999999997E-2</v>
      </c>
      <c r="L1527">
        <v>0.931809</v>
      </c>
      <c r="M1527">
        <v>0</v>
      </c>
      <c r="N1527" t="s">
        <v>42</v>
      </c>
    </row>
    <row r="1528" spans="1:14" x14ac:dyDescent="0.25">
      <c r="A1528" t="s">
        <v>183</v>
      </c>
      <c r="B1528">
        <v>2009.93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8.3256300000000005E-2</v>
      </c>
      <c r="L1528">
        <v>0.931288</v>
      </c>
      <c r="M1528">
        <v>0</v>
      </c>
      <c r="N1528" t="s">
        <v>42</v>
      </c>
    </row>
    <row r="1529" spans="1:14" x14ac:dyDescent="0.25">
      <c r="A1529" t="s">
        <v>183</v>
      </c>
      <c r="B1529">
        <v>2007.72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8.31789E-2</v>
      </c>
      <c r="L1529">
        <v>0.95916800000000002</v>
      </c>
      <c r="M1529">
        <v>0</v>
      </c>
      <c r="N1529" t="s">
        <v>42</v>
      </c>
    </row>
    <row r="1530" spans="1:14" x14ac:dyDescent="0.25">
      <c r="A1530" t="s">
        <v>183</v>
      </c>
      <c r="B1530">
        <v>1992.02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6.3317499999999999E-2</v>
      </c>
      <c r="L1530">
        <v>0.95464000000000004</v>
      </c>
      <c r="M1530">
        <v>0</v>
      </c>
      <c r="N1530" t="s">
        <v>42</v>
      </c>
    </row>
    <row r="1531" spans="1:14" x14ac:dyDescent="0.25">
      <c r="A1531" t="s">
        <v>183</v>
      </c>
      <c r="B1531">
        <v>1985.36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5.6457100000000003E-2</v>
      </c>
      <c r="L1531">
        <v>0.93171300000000001</v>
      </c>
      <c r="M1531">
        <v>0</v>
      </c>
      <c r="N1531" t="s">
        <v>42</v>
      </c>
    </row>
    <row r="1532" spans="1:14" x14ac:dyDescent="0.25">
      <c r="A1532" t="s">
        <v>183</v>
      </c>
      <c r="B1532">
        <v>1977.61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5.5462499999999998E-2</v>
      </c>
      <c r="L1532">
        <v>0.95896800000000004</v>
      </c>
      <c r="M1532">
        <v>0</v>
      </c>
      <c r="N1532" t="s">
        <v>42</v>
      </c>
    </row>
    <row r="1533" spans="1:14" x14ac:dyDescent="0.25">
      <c r="A1533" t="s">
        <v>183</v>
      </c>
      <c r="B1533">
        <v>1992.33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5.7667900000000001E-2</v>
      </c>
      <c r="L1533">
        <v>0.93071400000000004</v>
      </c>
      <c r="M1533">
        <v>0</v>
      </c>
      <c r="N1533" t="s">
        <v>42</v>
      </c>
    </row>
    <row r="1534" spans="1:14" x14ac:dyDescent="0.25">
      <c r="A1534" t="s">
        <v>183</v>
      </c>
      <c r="B1534">
        <v>1999.67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5.76611E-2</v>
      </c>
      <c r="L1534">
        <v>0.93181700000000001</v>
      </c>
      <c r="M1534">
        <v>0</v>
      </c>
      <c r="N1534" t="s">
        <v>42</v>
      </c>
    </row>
    <row r="1535" spans="1:14" x14ac:dyDescent="0.25">
      <c r="A1535" t="s">
        <v>183</v>
      </c>
      <c r="B1535">
        <v>1988.54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5.9242400000000001E-2</v>
      </c>
      <c r="L1535">
        <v>0.93625899999999995</v>
      </c>
      <c r="M1535">
        <v>0</v>
      </c>
      <c r="N1535" t="s">
        <v>42</v>
      </c>
    </row>
    <row r="1536" spans="1:14" x14ac:dyDescent="0.25">
      <c r="A1536" t="s">
        <v>183</v>
      </c>
      <c r="B1536">
        <v>1996.18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5.4314099999999997E-2</v>
      </c>
      <c r="L1536">
        <v>0.931836</v>
      </c>
      <c r="M1536">
        <v>0</v>
      </c>
      <c r="N1536" t="s">
        <v>42</v>
      </c>
    </row>
    <row r="1537" spans="1:14" x14ac:dyDescent="0.25">
      <c r="A1537" t="s">
        <v>183</v>
      </c>
      <c r="B1537">
        <v>1989.39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6.4783900000000005E-2</v>
      </c>
      <c r="L1537">
        <v>0.93170799999999998</v>
      </c>
      <c r="M1537">
        <v>0</v>
      </c>
      <c r="N1537" t="s">
        <v>42</v>
      </c>
    </row>
    <row r="1538" spans="1:14" x14ac:dyDescent="0.25">
      <c r="A1538" t="s">
        <v>183</v>
      </c>
      <c r="B1538">
        <v>2021.3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5.5384599999999999E-2</v>
      </c>
      <c r="L1538">
        <v>0.93182200000000004</v>
      </c>
      <c r="M1538">
        <v>0</v>
      </c>
      <c r="N1538" t="s">
        <v>42</v>
      </c>
    </row>
    <row r="1539" spans="1:14" x14ac:dyDescent="0.25">
      <c r="A1539" t="s">
        <v>183</v>
      </c>
      <c r="B1539">
        <v>2001.45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8.3262100000000006E-2</v>
      </c>
      <c r="L1539">
        <v>0.94576499999999997</v>
      </c>
      <c r="M1539">
        <v>0</v>
      </c>
      <c r="N1539" t="s">
        <v>42</v>
      </c>
    </row>
    <row r="1540" spans="1:14" x14ac:dyDescent="0.25">
      <c r="A1540" t="s">
        <v>183</v>
      </c>
      <c r="B1540">
        <v>1994.5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8.3265800000000001E-2</v>
      </c>
      <c r="L1540">
        <v>0.93180700000000005</v>
      </c>
      <c r="M1540">
        <v>0</v>
      </c>
      <c r="N1540" t="s">
        <v>42</v>
      </c>
    </row>
    <row r="1541" spans="1:14" x14ac:dyDescent="0.25">
      <c r="A1541" t="s">
        <v>183</v>
      </c>
      <c r="B1541">
        <v>1992.12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7.2550100000000006E-2</v>
      </c>
      <c r="L1541">
        <v>0.93183499999999997</v>
      </c>
      <c r="M1541">
        <v>0</v>
      </c>
      <c r="N1541" t="s">
        <v>42</v>
      </c>
    </row>
    <row r="1542" spans="1:14" x14ac:dyDescent="0.25">
      <c r="A1542" t="s">
        <v>183</v>
      </c>
      <c r="B1542">
        <v>1995.75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8.3255700000000002E-2</v>
      </c>
      <c r="L1542">
        <v>0.95741200000000004</v>
      </c>
      <c r="M1542">
        <v>0</v>
      </c>
      <c r="N1542" t="s">
        <v>42</v>
      </c>
    </row>
    <row r="1543" spans="1:14" x14ac:dyDescent="0.25">
      <c r="A1543" t="s">
        <v>183</v>
      </c>
      <c r="B1543">
        <v>1993.02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5.4885400000000001E-2</v>
      </c>
      <c r="L1543">
        <v>0.93183400000000005</v>
      </c>
      <c r="M1543">
        <v>0</v>
      </c>
      <c r="N1543" t="s">
        <v>42</v>
      </c>
    </row>
    <row r="1544" spans="1:14" x14ac:dyDescent="0.25">
      <c r="A1544" t="s">
        <v>183</v>
      </c>
      <c r="B1544">
        <v>2004.9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5.4010000000000002E-2</v>
      </c>
      <c r="L1544">
        <v>0.95886000000000005</v>
      </c>
      <c r="M1544">
        <v>0</v>
      </c>
      <c r="N1544" t="s">
        <v>42</v>
      </c>
    </row>
    <row r="1545" spans="1:14" x14ac:dyDescent="0.25">
      <c r="A1545" t="s">
        <v>183</v>
      </c>
      <c r="B1545">
        <v>1984.05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7.0321599999999998E-2</v>
      </c>
      <c r="L1545">
        <v>0.93177100000000002</v>
      </c>
      <c r="M1545">
        <v>0</v>
      </c>
      <c r="N1545" t="s">
        <v>42</v>
      </c>
    </row>
    <row r="1546" spans="1:14" x14ac:dyDescent="0.25">
      <c r="A1546" t="s">
        <v>183</v>
      </c>
      <c r="B1546">
        <v>1996.84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6.4009099999999999E-2</v>
      </c>
      <c r="L1546">
        <v>0.92948600000000003</v>
      </c>
      <c r="M1546">
        <v>0</v>
      </c>
      <c r="N1546" t="s">
        <v>42</v>
      </c>
    </row>
    <row r="1547" spans="1:14" x14ac:dyDescent="0.25">
      <c r="A1547" t="s">
        <v>183</v>
      </c>
      <c r="B1547">
        <v>1997.89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5.5981000000000003E-2</v>
      </c>
      <c r="L1547">
        <v>0.93093199999999998</v>
      </c>
      <c r="M1547">
        <v>0</v>
      </c>
      <c r="N1547" t="s">
        <v>42</v>
      </c>
    </row>
    <row r="1548" spans="1:14" x14ac:dyDescent="0.25">
      <c r="A1548" t="s">
        <v>183</v>
      </c>
      <c r="B1548">
        <v>1980.83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5.3926799999999997E-2</v>
      </c>
      <c r="L1548">
        <v>0.93182799999999999</v>
      </c>
      <c r="M1548">
        <v>0</v>
      </c>
      <c r="N1548" t="s">
        <v>42</v>
      </c>
    </row>
    <row r="1549" spans="1:14" x14ac:dyDescent="0.25">
      <c r="A1549" t="s">
        <v>183</v>
      </c>
      <c r="B1549">
        <v>2003.7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5.7887599999999997E-2</v>
      </c>
      <c r="L1549">
        <v>0.93160900000000002</v>
      </c>
      <c r="M1549">
        <v>0</v>
      </c>
      <c r="N1549" t="s">
        <v>42</v>
      </c>
    </row>
    <row r="1550" spans="1:14" x14ac:dyDescent="0.25">
      <c r="A1550" t="s">
        <v>183</v>
      </c>
      <c r="B1550">
        <v>1999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8.3263199999999996E-2</v>
      </c>
      <c r="L1550">
        <v>0.93178799999999995</v>
      </c>
      <c r="M1550">
        <v>0</v>
      </c>
      <c r="N1550" t="s">
        <v>42</v>
      </c>
    </row>
    <row r="1551" spans="1:14" x14ac:dyDescent="0.25">
      <c r="A1551" t="s">
        <v>183</v>
      </c>
      <c r="B1551">
        <v>2000.21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5.49445E-2</v>
      </c>
      <c r="L1551">
        <v>0.93183300000000002</v>
      </c>
      <c r="M1551">
        <v>0</v>
      </c>
      <c r="N1551" t="s">
        <v>42</v>
      </c>
    </row>
    <row r="1552" spans="1:14" x14ac:dyDescent="0.25">
      <c r="A1552" t="s">
        <v>183</v>
      </c>
      <c r="B1552">
        <v>1995.22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5.5451599999999997E-2</v>
      </c>
      <c r="L1552">
        <v>0.95697699999999997</v>
      </c>
      <c r="M1552">
        <v>0</v>
      </c>
      <c r="N1552" t="s">
        <v>42</v>
      </c>
    </row>
    <row r="1553" spans="1:25" x14ac:dyDescent="0.25">
      <c r="A1553" t="s">
        <v>183</v>
      </c>
      <c r="B1553">
        <v>1997.21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5.5022399999999999E-2</v>
      </c>
      <c r="L1553">
        <v>0.94869099999999995</v>
      </c>
      <c r="M1553">
        <v>0</v>
      </c>
      <c r="N1553" t="s">
        <v>42</v>
      </c>
    </row>
    <row r="1554" spans="1:25" x14ac:dyDescent="0.25">
      <c r="A1554" t="s">
        <v>183</v>
      </c>
      <c r="B1554">
        <v>1993.27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8.3255599999999999E-2</v>
      </c>
      <c r="L1554">
        <v>0.955349</v>
      </c>
      <c r="M1554">
        <v>0</v>
      </c>
      <c r="N1554" t="s">
        <v>42</v>
      </c>
    </row>
    <row r="1555" spans="1:25" x14ac:dyDescent="0.25">
      <c r="A1555" t="s">
        <v>183</v>
      </c>
      <c r="B1555">
        <v>1985.71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6.6597500000000004E-2</v>
      </c>
      <c r="L1555">
        <v>0.94300899999999999</v>
      </c>
      <c r="M1555">
        <v>0</v>
      </c>
      <c r="N1555" t="s">
        <v>42</v>
      </c>
    </row>
    <row r="1556" spans="1:25" x14ac:dyDescent="0.25">
      <c r="A1556" t="s">
        <v>183</v>
      </c>
      <c r="B1556">
        <v>1998.06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6.1378000000000002E-2</v>
      </c>
      <c r="L1556">
        <v>0.95312399999999997</v>
      </c>
      <c r="M1556">
        <v>0</v>
      </c>
      <c r="N1556" t="s">
        <v>42</v>
      </c>
    </row>
    <row r="1557" spans="1:25" x14ac:dyDescent="0.25">
      <c r="A1557" t="s">
        <v>183</v>
      </c>
      <c r="B1557">
        <v>1983.83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5.0625200000000002E-2</v>
      </c>
      <c r="L1557">
        <v>0.95108300000000001</v>
      </c>
      <c r="M1557">
        <v>0</v>
      </c>
      <c r="N1557" t="s">
        <v>42</v>
      </c>
    </row>
    <row r="1558" spans="1:25" x14ac:dyDescent="0.25">
      <c r="A1558" t="s">
        <v>183</v>
      </c>
      <c r="B1558">
        <v>1995.43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5.4008800000000003E-2</v>
      </c>
      <c r="L1558">
        <v>0.93183499999999997</v>
      </c>
      <c r="M1558">
        <v>0</v>
      </c>
      <c r="N1558" t="s">
        <v>42</v>
      </c>
    </row>
    <row r="1559" spans="1:25" x14ac:dyDescent="0.25">
      <c r="A1559" t="s">
        <v>183</v>
      </c>
      <c r="B1559">
        <v>1992.66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5.5131800000000002E-2</v>
      </c>
      <c r="L1559">
        <v>0.93177500000000002</v>
      </c>
      <c r="M1559">
        <v>0</v>
      </c>
      <c r="N1559" t="s">
        <v>42</v>
      </c>
    </row>
    <row r="1560" spans="1:25" x14ac:dyDescent="0.25">
      <c r="A1560" t="s">
        <v>183</v>
      </c>
      <c r="B1560">
        <v>1988.39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5.4284899999999997E-2</v>
      </c>
      <c r="L1560">
        <v>0.93182699999999996</v>
      </c>
      <c r="M1560">
        <v>0</v>
      </c>
      <c r="N1560" t="s">
        <v>42</v>
      </c>
    </row>
    <row r="1561" spans="1:25" x14ac:dyDescent="0.25">
      <c r="A1561" t="s">
        <v>183</v>
      </c>
      <c r="B1561">
        <v>1982.6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5.5614799999999999E-2</v>
      </c>
      <c r="L1561">
        <v>0.93021100000000001</v>
      </c>
      <c r="M1561">
        <v>0</v>
      </c>
      <c r="N1561" t="s">
        <v>42</v>
      </c>
    </row>
    <row r="1562" spans="1:25" x14ac:dyDescent="0.25">
      <c r="A1562" t="s">
        <v>183</v>
      </c>
      <c r="B1562">
        <v>1990.3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5.6792200000000001E-2</v>
      </c>
      <c r="L1562">
        <v>0.93153900000000001</v>
      </c>
      <c r="M1562">
        <v>0</v>
      </c>
      <c r="N1562" t="s">
        <v>42</v>
      </c>
    </row>
    <row r="1563" spans="1:25" x14ac:dyDescent="0.25">
      <c r="A1563" t="s">
        <v>183</v>
      </c>
      <c r="B1563">
        <v>1993.03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7.9385300000000006E-2</v>
      </c>
      <c r="L1563">
        <v>0.93127199999999999</v>
      </c>
      <c r="M1563">
        <v>0</v>
      </c>
      <c r="N1563" t="s">
        <v>42</v>
      </c>
    </row>
    <row r="1564" spans="1:25" x14ac:dyDescent="0.25">
      <c r="A1564" t="s">
        <v>183</v>
      </c>
      <c r="B1564">
        <v>1983.17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5.3934500000000003E-2</v>
      </c>
      <c r="L1564">
        <v>0.93115700000000001</v>
      </c>
      <c r="M1564">
        <v>0</v>
      </c>
      <c r="N1564" t="s">
        <v>42</v>
      </c>
    </row>
    <row r="1565" spans="1:25" x14ac:dyDescent="0.25">
      <c r="A1565" t="s">
        <v>183</v>
      </c>
      <c r="B1565">
        <v>1993.2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8.3256399999999994E-2</v>
      </c>
      <c r="L1565">
        <v>0.93174400000000002</v>
      </c>
      <c r="M1565">
        <v>0</v>
      </c>
      <c r="N1565" t="s">
        <v>42</v>
      </c>
    </row>
    <row r="1566" spans="1:25" x14ac:dyDescent="0.25">
      <c r="A1566" t="s">
        <v>183</v>
      </c>
      <c r="B1566">
        <v>1995.45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5.73421E-2</v>
      </c>
      <c r="L1566">
        <v>0.957368</v>
      </c>
      <c r="M1566">
        <v>0</v>
      </c>
      <c r="N1566" t="s">
        <v>42</v>
      </c>
    </row>
    <row r="1567" spans="1:25" x14ac:dyDescent="0.25">
      <c r="A1567" t="s">
        <v>183</v>
      </c>
      <c r="B1567">
        <v>1991.5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7.4371699999999999E-2</v>
      </c>
      <c r="L1567">
        <v>0.92968099999999998</v>
      </c>
      <c r="M1567">
        <v>0</v>
      </c>
      <c r="N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183</v>
      </c>
      <c r="B1568">
        <v>2010.97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8.32561E-2</v>
      </c>
      <c r="L1568">
        <v>0.93183099999999996</v>
      </c>
      <c r="M1568">
        <v>0</v>
      </c>
      <c r="N1568" t="s">
        <v>42</v>
      </c>
      <c r="R1568">
        <f>AVERAGE(B1519:B1568)</f>
        <v>1993.8668000000002</v>
      </c>
      <c r="S1568">
        <f>AVERAGE(C1519:C1568)</f>
        <v>0</v>
      </c>
      <c r="U1568">
        <f>_xlfn.VAR.P(B1519:B1568)</f>
        <v>97.386285760000277</v>
      </c>
      <c r="V1568">
        <f>_xlfn.VAR.P(C1519:C1568)</f>
        <v>0</v>
      </c>
      <c r="X1568">
        <f>1.96*SQRT(U1568)/50</f>
        <v>0.38684320098748903</v>
      </c>
      <c r="Y1568">
        <f>1.96*SQRT(V1568)/50</f>
        <v>0</v>
      </c>
    </row>
    <row r="1569" spans="1:13" x14ac:dyDescent="0.25">
      <c r="A1569" t="s">
        <v>184</v>
      </c>
      <c r="B1569">
        <v>99829.786900000006</v>
      </c>
      <c r="C1569" t="s">
        <v>36</v>
      </c>
    </row>
    <row r="1570" spans="1:13" x14ac:dyDescent="0.25">
      <c r="A1570" t="s">
        <v>185</v>
      </c>
      <c r="B1570">
        <v>1810.74</v>
      </c>
      <c r="C1570">
        <v>1795.77</v>
      </c>
      <c r="D1570">
        <v>1795.6</v>
      </c>
      <c r="E1570">
        <v>1751.54</v>
      </c>
      <c r="F1570">
        <v>97.078999999999994</v>
      </c>
      <c r="G1570">
        <v>0</v>
      </c>
      <c r="H1570">
        <v>71.0548</v>
      </c>
      <c r="I1570">
        <v>0</v>
      </c>
      <c r="J1570">
        <v>6.1011000000000003E-2</v>
      </c>
      <c r="K1570">
        <v>0.93180200000000002</v>
      </c>
      <c r="L1570">
        <v>0</v>
      </c>
      <c r="M1570" t="s">
        <v>42</v>
      </c>
    </row>
    <row r="1571" spans="1:13" x14ac:dyDescent="0.25">
      <c r="A1571" t="s">
        <v>185</v>
      </c>
      <c r="B1571">
        <v>1816.44</v>
      </c>
      <c r="C1571">
        <v>1801.17</v>
      </c>
      <c r="D1571">
        <v>1801</v>
      </c>
      <c r="E1571">
        <v>1756.09</v>
      </c>
      <c r="F1571">
        <v>97.102900000000005</v>
      </c>
      <c r="G1571">
        <v>0</v>
      </c>
      <c r="H1571">
        <v>71.310699999999997</v>
      </c>
      <c r="I1571">
        <v>0</v>
      </c>
      <c r="J1571">
        <v>6.3764199999999993E-2</v>
      </c>
      <c r="K1571">
        <v>0.93180300000000005</v>
      </c>
      <c r="L1571">
        <v>0</v>
      </c>
      <c r="M1571" t="s">
        <v>42</v>
      </c>
    </row>
    <row r="1572" spans="1:13" x14ac:dyDescent="0.25">
      <c r="A1572" t="s">
        <v>185</v>
      </c>
      <c r="B1572">
        <v>1808.65</v>
      </c>
      <c r="C1572">
        <v>1793.74</v>
      </c>
      <c r="D1572">
        <v>1793.58</v>
      </c>
      <c r="E1572">
        <v>1749.23</v>
      </c>
      <c r="F1572">
        <v>96.647499999999994</v>
      </c>
      <c r="G1572">
        <v>0</v>
      </c>
      <c r="H1572">
        <v>72.114000000000004</v>
      </c>
      <c r="I1572">
        <v>0</v>
      </c>
      <c r="J1572">
        <v>5.6391999999999998E-2</v>
      </c>
      <c r="K1572">
        <v>0.93181800000000004</v>
      </c>
      <c r="L1572">
        <v>0</v>
      </c>
      <c r="M1572" t="s">
        <v>42</v>
      </c>
    </row>
    <row r="1573" spans="1:13" x14ac:dyDescent="0.25">
      <c r="A1573" t="s">
        <v>185</v>
      </c>
      <c r="B1573">
        <v>1814.01</v>
      </c>
      <c r="C1573">
        <v>1798.48</v>
      </c>
      <c r="D1573">
        <v>1798.33</v>
      </c>
      <c r="E1573">
        <v>1754.01</v>
      </c>
      <c r="F1573">
        <v>96.840699999999998</v>
      </c>
      <c r="G1573">
        <v>0</v>
      </c>
      <c r="H1573">
        <v>71.744699999999995</v>
      </c>
      <c r="I1573">
        <v>0</v>
      </c>
      <c r="J1573">
        <v>5.4256400000000003E-2</v>
      </c>
      <c r="K1573">
        <v>0.931836</v>
      </c>
      <c r="L1573">
        <v>0</v>
      </c>
      <c r="M1573" t="s">
        <v>42</v>
      </c>
    </row>
    <row r="1574" spans="1:13" x14ac:dyDescent="0.25">
      <c r="A1574" t="s">
        <v>185</v>
      </c>
      <c r="B1574">
        <v>1808.94</v>
      </c>
      <c r="C1574">
        <v>1793.61</v>
      </c>
      <c r="D1574">
        <v>1793.46</v>
      </c>
      <c r="E1574">
        <v>1749.03</v>
      </c>
      <c r="F1574">
        <v>97.303899999999999</v>
      </c>
      <c r="G1574">
        <v>0</v>
      </c>
      <c r="H1574">
        <v>70.500500000000002</v>
      </c>
      <c r="I1574">
        <v>0</v>
      </c>
      <c r="J1574">
        <v>5.5130999999999999E-2</v>
      </c>
      <c r="K1574">
        <v>0.95281700000000003</v>
      </c>
      <c r="L1574">
        <v>0</v>
      </c>
      <c r="M1574" t="s">
        <v>42</v>
      </c>
    </row>
    <row r="1575" spans="1:13" x14ac:dyDescent="0.25">
      <c r="A1575" t="s">
        <v>185</v>
      </c>
      <c r="B1575">
        <v>1803.07</v>
      </c>
      <c r="C1575">
        <v>1787.85</v>
      </c>
      <c r="D1575">
        <v>1787.67</v>
      </c>
      <c r="E1575">
        <v>1743.32</v>
      </c>
      <c r="F1575">
        <v>97.160799999999995</v>
      </c>
      <c r="G1575">
        <v>0</v>
      </c>
      <c r="H1575">
        <v>71.750200000000007</v>
      </c>
      <c r="I1575">
        <v>0</v>
      </c>
      <c r="J1575">
        <v>6.3128900000000002E-2</v>
      </c>
      <c r="K1575">
        <v>0.93181400000000003</v>
      </c>
      <c r="L1575">
        <v>0</v>
      </c>
      <c r="M1575" t="s">
        <v>42</v>
      </c>
    </row>
    <row r="1576" spans="1:13" x14ac:dyDescent="0.25">
      <c r="A1576" t="s">
        <v>185</v>
      </c>
      <c r="B1576">
        <v>1800.04</v>
      </c>
      <c r="C1576">
        <v>1785.2</v>
      </c>
      <c r="D1576">
        <v>1785.05</v>
      </c>
      <c r="E1576">
        <v>1740.88</v>
      </c>
      <c r="F1576">
        <v>95.496099999999998</v>
      </c>
      <c r="G1576">
        <v>0</v>
      </c>
      <c r="H1576">
        <v>70.331299999999999</v>
      </c>
      <c r="I1576">
        <v>0</v>
      </c>
      <c r="J1576">
        <v>7.1078600000000006E-2</v>
      </c>
      <c r="K1576">
        <v>0.93183099999999996</v>
      </c>
      <c r="L1576">
        <v>0</v>
      </c>
      <c r="M1576" t="s">
        <v>42</v>
      </c>
    </row>
    <row r="1577" spans="1:13" x14ac:dyDescent="0.25">
      <c r="A1577" t="s">
        <v>185</v>
      </c>
      <c r="B1577">
        <v>1805.44</v>
      </c>
      <c r="C1577">
        <v>1790.68</v>
      </c>
      <c r="D1577">
        <v>1790.53</v>
      </c>
      <c r="E1577">
        <v>1745.95</v>
      </c>
      <c r="F1577">
        <v>97.066500000000005</v>
      </c>
      <c r="G1577">
        <v>0</v>
      </c>
      <c r="H1577">
        <v>70.503900000000002</v>
      </c>
      <c r="I1577">
        <v>0</v>
      </c>
      <c r="J1577">
        <v>5.4382E-2</v>
      </c>
      <c r="K1577">
        <v>0.95921000000000001</v>
      </c>
      <c r="L1577">
        <v>0</v>
      </c>
      <c r="M1577" t="s">
        <v>42</v>
      </c>
    </row>
    <row r="1578" spans="1:13" x14ac:dyDescent="0.25">
      <c r="A1578" t="s">
        <v>185</v>
      </c>
      <c r="B1578">
        <v>1813.17</v>
      </c>
      <c r="C1578">
        <v>1797.64</v>
      </c>
      <c r="D1578">
        <v>1797.47</v>
      </c>
      <c r="E1578">
        <v>1753.07</v>
      </c>
      <c r="F1578">
        <v>97.141199999999998</v>
      </c>
      <c r="G1578">
        <v>0</v>
      </c>
      <c r="H1578">
        <v>71.996300000000005</v>
      </c>
      <c r="I1578">
        <v>0</v>
      </c>
      <c r="J1578">
        <v>8.2230300000000006E-2</v>
      </c>
      <c r="K1578">
        <v>0.93092900000000001</v>
      </c>
      <c r="L1578">
        <v>0</v>
      </c>
      <c r="M1578" t="s">
        <v>42</v>
      </c>
    </row>
    <row r="1579" spans="1:13" x14ac:dyDescent="0.25">
      <c r="A1579" t="s">
        <v>185</v>
      </c>
      <c r="B1579">
        <v>1811.23</v>
      </c>
      <c r="C1579">
        <v>1796.34</v>
      </c>
      <c r="D1579">
        <v>1796.2</v>
      </c>
      <c r="E1579">
        <v>1751.96</v>
      </c>
      <c r="F1579">
        <v>96.750799999999998</v>
      </c>
      <c r="G1579">
        <v>0</v>
      </c>
      <c r="H1579">
        <v>70.586600000000004</v>
      </c>
      <c r="I1579">
        <v>0</v>
      </c>
      <c r="J1579">
        <v>5.3944899999999997E-2</v>
      </c>
      <c r="K1579">
        <v>0.93178099999999997</v>
      </c>
      <c r="L1579">
        <v>0</v>
      </c>
      <c r="M1579" t="s">
        <v>42</v>
      </c>
    </row>
    <row r="1580" spans="1:13" x14ac:dyDescent="0.25">
      <c r="A1580" t="s">
        <v>185</v>
      </c>
      <c r="B1580">
        <v>1809.9</v>
      </c>
      <c r="C1580">
        <v>1794.04</v>
      </c>
      <c r="D1580">
        <v>1793.88</v>
      </c>
      <c r="E1580">
        <v>1749.29</v>
      </c>
      <c r="F1580">
        <v>96.559100000000001</v>
      </c>
      <c r="G1580">
        <v>0</v>
      </c>
      <c r="H1580">
        <v>70.868799999999993</v>
      </c>
      <c r="I1580">
        <v>0</v>
      </c>
      <c r="J1580">
        <v>6.8634600000000004E-2</v>
      </c>
      <c r="K1580">
        <v>0.95080799999999999</v>
      </c>
      <c r="L1580">
        <v>0</v>
      </c>
      <c r="M1580" t="s">
        <v>42</v>
      </c>
    </row>
    <row r="1581" spans="1:13" x14ac:dyDescent="0.25">
      <c r="A1581" t="s">
        <v>185</v>
      </c>
      <c r="B1581">
        <v>1812.73</v>
      </c>
      <c r="C1581">
        <v>1797.74</v>
      </c>
      <c r="D1581">
        <v>1797.58</v>
      </c>
      <c r="E1581">
        <v>1753.34</v>
      </c>
      <c r="F1581">
        <v>96.751900000000006</v>
      </c>
      <c r="G1581">
        <v>0</v>
      </c>
      <c r="H1581">
        <v>70.746899999999997</v>
      </c>
      <c r="I1581">
        <v>0</v>
      </c>
      <c r="J1581">
        <v>5.4381100000000002E-2</v>
      </c>
      <c r="K1581">
        <v>0.93179299999999998</v>
      </c>
      <c r="L1581">
        <v>0</v>
      </c>
      <c r="M1581" t="s">
        <v>42</v>
      </c>
    </row>
    <row r="1582" spans="1:13" x14ac:dyDescent="0.25">
      <c r="A1582" t="s">
        <v>185</v>
      </c>
      <c r="B1582">
        <v>1813.53</v>
      </c>
      <c r="C1582">
        <v>1797.76</v>
      </c>
      <c r="D1582">
        <v>1797.59</v>
      </c>
      <c r="E1582">
        <v>1752.2</v>
      </c>
      <c r="F1582">
        <v>96.874899999999997</v>
      </c>
      <c r="G1582">
        <v>0</v>
      </c>
      <c r="H1582">
        <v>71.095100000000002</v>
      </c>
      <c r="I1582">
        <v>0</v>
      </c>
      <c r="J1582">
        <v>5.97665E-2</v>
      </c>
      <c r="K1582">
        <v>0.93176000000000003</v>
      </c>
      <c r="L1582">
        <v>0</v>
      </c>
      <c r="M1582" t="s">
        <v>42</v>
      </c>
    </row>
    <row r="1583" spans="1:13" x14ac:dyDescent="0.25">
      <c r="A1583" t="s">
        <v>185</v>
      </c>
      <c r="B1583">
        <v>1808.72</v>
      </c>
      <c r="C1583">
        <v>1793.72</v>
      </c>
      <c r="D1583">
        <v>1793.57</v>
      </c>
      <c r="E1583">
        <v>1749.21</v>
      </c>
      <c r="F1583">
        <v>96.894800000000004</v>
      </c>
      <c r="G1583">
        <v>0</v>
      </c>
      <c r="H1583">
        <v>70.554299999999998</v>
      </c>
      <c r="I1583">
        <v>0</v>
      </c>
      <c r="J1583">
        <v>5.4306800000000002E-2</v>
      </c>
      <c r="K1583">
        <v>0.93762500000000004</v>
      </c>
      <c r="L1583">
        <v>0</v>
      </c>
      <c r="M1583" t="s">
        <v>42</v>
      </c>
    </row>
    <row r="1584" spans="1:13" x14ac:dyDescent="0.25">
      <c r="A1584" t="s">
        <v>185</v>
      </c>
      <c r="B1584">
        <v>1805.61</v>
      </c>
      <c r="C1584">
        <v>1790.5</v>
      </c>
      <c r="D1584">
        <v>1790.35</v>
      </c>
      <c r="E1584">
        <v>1746.05</v>
      </c>
      <c r="F1584">
        <v>96.6036</v>
      </c>
      <c r="G1584">
        <v>0</v>
      </c>
      <c r="H1584">
        <v>70.533299999999997</v>
      </c>
      <c r="I1584">
        <v>0</v>
      </c>
      <c r="J1584">
        <v>5.4436199999999997E-2</v>
      </c>
      <c r="K1584">
        <v>0.93181599999999998</v>
      </c>
      <c r="L1584">
        <v>0</v>
      </c>
      <c r="M1584" t="s">
        <v>42</v>
      </c>
    </row>
    <row r="1585" spans="1:13" x14ac:dyDescent="0.25">
      <c r="A1585" t="s">
        <v>185</v>
      </c>
      <c r="B1585">
        <v>1811.65</v>
      </c>
      <c r="C1585">
        <v>1796.38</v>
      </c>
      <c r="D1585">
        <v>1796.12</v>
      </c>
      <c r="E1585">
        <v>1751.9</v>
      </c>
      <c r="F1585">
        <v>97.147300000000001</v>
      </c>
      <c r="G1585">
        <v>0</v>
      </c>
      <c r="H1585">
        <v>71.052199999999999</v>
      </c>
      <c r="I1585">
        <v>0</v>
      </c>
      <c r="J1585">
        <v>5.4198499999999997E-2</v>
      </c>
      <c r="K1585">
        <v>0.95054700000000003</v>
      </c>
      <c r="L1585">
        <v>0</v>
      </c>
      <c r="M1585" t="s">
        <v>42</v>
      </c>
    </row>
    <row r="1586" spans="1:13" x14ac:dyDescent="0.25">
      <c r="A1586" t="s">
        <v>185</v>
      </c>
      <c r="B1586">
        <v>1811.71</v>
      </c>
      <c r="C1586">
        <v>1796.43</v>
      </c>
      <c r="D1586">
        <v>1796.28</v>
      </c>
      <c r="E1586">
        <v>1751.54</v>
      </c>
      <c r="F1586">
        <v>96.652500000000003</v>
      </c>
      <c r="G1586">
        <v>0</v>
      </c>
      <c r="H1586">
        <v>70.410200000000003</v>
      </c>
      <c r="I1586">
        <v>0</v>
      </c>
      <c r="J1586">
        <v>8.3259799999999995E-2</v>
      </c>
      <c r="K1586">
        <v>0.93173600000000001</v>
      </c>
      <c r="L1586">
        <v>0</v>
      </c>
      <c r="M1586" t="s">
        <v>42</v>
      </c>
    </row>
    <row r="1587" spans="1:13" x14ac:dyDescent="0.25">
      <c r="A1587" t="s">
        <v>185</v>
      </c>
      <c r="B1587">
        <v>1819.58</v>
      </c>
      <c r="C1587">
        <v>1804.47</v>
      </c>
      <c r="D1587">
        <v>1804.3</v>
      </c>
      <c r="E1587">
        <v>1759.42</v>
      </c>
      <c r="F1587">
        <v>98.541600000000003</v>
      </c>
      <c r="G1587">
        <v>0</v>
      </c>
      <c r="H1587">
        <v>70.364099999999993</v>
      </c>
      <c r="I1587">
        <v>0</v>
      </c>
      <c r="J1587">
        <v>5.3955999999999997E-2</v>
      </c>
      <c r="K1587">
        <v>0.92990700000000004</v>
      </c>
      <c r="L1587">
        <v>0</v>
      </c>
      <c r="M1587" t="s">
        <v>42</v>
      </c>
    </row>
    <row r="1588" spans="1:13" x14ac:dyDescent="0.25">
      <c r="A1588" t="s">
        <v>185</v>
      </c>
      <c r="B1588">
        <v>1810.13</v>
      </c>
      <c r="C1588">
        <v>1795.32</v>
      </c>
      <c r="D1588">
        <v>1795.15</v>
      </c>
      <c r="E1588">
        <v>1750.82</v>
      </c>
      <c r="F1588">
        <v>97.143600000000006</v>
      </c>
      <c r="G1588">
        <v>0</v>
      </c>
      <c r="H1588">
        <v>71.502099999999999</v>
      </c>
      <c r="I1588">
        <v>0</v>
      </c>
      <c r="J1588">
        <v>5.40635E-2</v>
      </c>
      <c r="K1588">
        <v>0.95734399999999997</v>
      </c>
      <c r="L1588">
        <v>0</v>
      </c>
      <c r="M1588" t="s">
        <v>42</v>
      </c>
    </row>
    <row r="1589" spans="1:13" x14ac:dyDescent="0.25">
      <c r="A1589" t="s">
        <v>185</v>
      </c>
      <c r="B1589">
        <v>1808.76</v>
      </c>
      <c r="C1589">
        <v>1793.44</v>
      </c>
      <c r="D1589">
        <v>1793.29</v>
      </c>
      <c r="E1589">
        <v>1748.83</v>
      </c>
      <c r="F1589">
        <v>96.685699999999997</v>
      </c>
      <c r="G1589">
        <v>0</v>
      </c>
      <c r="H1589">
        <v>71.276600000000002</v>
      </c>
      <c r="I1589">
        <v>0</v>
      </c>
      <c r="J1589">
        <v>5.4379499999999997E-2</v>
      </c>
      <c r="K1589">
        <v>0.94520099999999996</v>
      </c>
      <c r="L1589">
        <v>0</v>
      </c>
      <c r="M1589" t="s">
        <v>42</v>
      </c>
    </row>
    <row r="1590" spans="1:13" x14ac:dyDescent="0.25">
      <c r="A1590" t="s">
        <v>185</v>
      </c>
      <c r="B1590">
        <v>1809.14</v>
      </c>
      <c r="C1590">
        <v>1794.42</v>
      </c>
      <c r="D1590">
        <v>1794.26</v>
      </c>
      <c r="E1590">
        <v>1749.67</v>
      </c>
      <c r="F1590">
        <v>96.416499999999999</v>
      </c>
      <c r="G1590">
        <v>0</v>
      </c>
      <c r="H1590">
        <v>71.054900000000004</v>
      </c>
      <c r="I1590">
        <v>0</v>
      </c>
      <c r="J1590">
        <v>5.4358900000000002E-2</v>
      </c>
      <c r="K1590">
        <v>0.95577999999999996</v>
      </c>
      <c r="L1590">
        <v>0</v>
      </c>
      <c r="M1590" t="s">
        <v>42</v>
      </c>
    </row>
    <row r="1591" spans="1:13" x14ac:dyDescent="0.25">
      <c r="A1591" t="s">
        <v>185</v>
      </c>
      <c r="B1591">
        <v>1808.57</v>
      </c>
      <c r="C1591">
        <v>1793.28</v>
      </c>
      <c r="D1591">
        <v>1793.13</v>
      </c>
      <c r="E1591">
        <v>1748.49</v>
      </c>
      <c r="F1591">
        <v>96.387600000000006</v>
      </c>
      <c r="G1591">
        <v>0</v>
      </c>
      <c r="H1591">
        <v>70.540300000000002</v>
      </c>
      <c r="I1591">
        <v>0</v>
      </c>
      <c r="J1591">
        <v>5.4189599999999997E-2</v>
      </c>
      <c r="K1591">
        <v>0.93134600000000001</v>
      </c>
      <c r="L1591">
        <v>0</v>
      </c>
      <c r="M1591" t="s">
        <v>42</v>
      </c>
    </row>
    <row r="1592" spans="1:13" x14ac:dyDescent="0.25">
      <c r="A1592" t="s">
        <v>185</v>
      </c>
      <c r="B1592">
        <v>1815.41</v>
      </c>
      <c r="C1592">
        <v>1799.95</v>
      </c>
      <c r="D1592">
        <v>1799.8</v>
      </c>
      <c r="E1592">
        <v>1755.58</v>
      </c>
      <c r="F1592">
        <v>97.141900000000007</v>
      </c>
      <c r="G1592">
        <v>0</v>
      </c>
      <c r="H1592">
        <v>71.281000000000006</v>
      </c>
      <c r="I1592">
        <v>0</v>
      </c>
      <c r="J1592">
        <v>5.5568300000000001E-2</v>
      </c>
      <c r="K1592">
        <v>0.93179900000000004</v>
      </c>
      <c r="L1592">
        <v>0</v>
      </c>
      <c r="M1592" t="s">
        <v>42</v>
      </c>
    </row>
    <row r="1593" spans="1:13" x14ac:dyDescent="0.25">
      <c r="A1593" t="s">
        <v>185</v>
      </c>
      <c r="B1593">
        <v>1807.72</v>
      </c>
      <c r="C1593">
        <v>1792.72</v>
      </c>
      <c r="D1593">
        <v>1792.57</v>
      </c>
      <c r="E1593">
        <v>1748.27</v>
      </c>
      <c r="F1593">
        <v>96.470200000000006</v>
      </c>
      <c r="G1593">
        <v>0</v>
      </c>
      <c r="H1593">
        <v>70.806299999999993</v>
      </c>
      <c r="I1593">
        <v>0</v>
      </c>
      <c r="J1593">
        <v>5.41337E-2</v>
      </c>
      <c r="K1593">
        <v>0.93163899999999999</v>
      </c>
      <c r="L1593">
        <v>0</v>
      </c>
      <c r="M1593" t="s">
        <v>42</v>
      </c>
    </row>
    <row r="1594" spans="1:13" x14ac:dyDescent="0.25">
      <c r="A1594" t="s">
        <v>185</v>
      </c>
      <c r="B1594">
        <v>1814.13</v>
      </c>
      <c r="C1594">
        <v>1799.07</v>
      </c>
      <c r="D1594">
        <v>1798.91</v>
      </c>
      <c r="E1594">
        <v>1754.75</v>
      </c>
      <c r="F1594">
        <v>98.115399999999994</v>
      </c>
      <c r="G1594">
        <v>0</v>
      </c>
      <c r="H1594">
        <v>70.474500000000006</v>
      </c>
      <c r="I1594">
        <v>0</v>
      </c>
      <c r="J1594">
        <v>5.4843799999999998E-2</v>
      </c>
      <c r="K1594">
        <v>0.93180499999999999</v>
      </c>
      <c r="L1594">
        <v>0</v>
      </c>
      <c r="M1594" t="s">
        <v>42</v>
      </c>
    </row>
    <row r="1595" spans="1:13" x14ac:dyDescent="0.25">
      <c r="A1595" t="s">
        <v>185</v>
      </c>
      <c r="B1595">
        <v>1810.61</v>
      </c>
      <c r="C1595">
        <v>1795.51</v>
      </c>
      <c r="D1595">
        <v>1795.34</v>
      </c>
      <c r="E1595">
        <v>1750.92</v>
      </c>
      <c r="F1595">
        <v>97.8399</v>
      </c>
      <c r="G1595">
        <v>0</v>
      </c>
      <c r="H1595">
        <v>71.185599999999994</v>
      </c>
      <c r="I1595">
        <v>0</v>
      </c>
      <c r="J1595">
        <v>5.3929499999999998E-2</v>
      </c>
      <c r="K1595">
        <v>0.93183499999999997</v>
      </c>
      <c r="L1595">
        <v>0</v>
      </c>
      <c r="M1595" t="s">
        <v>42</v>
      </c>
    </row>
    <row r="1596" spans="1:13" x14ac:dyDescent="0.25">
      <c r="A1596" t="s">
        <v>185</v>
      </c>
      <c r="B1596">
        <v>1809.31</v>
      </c>
      <c r="C1596">
        <v>1794.15</v>
      </c>
      <c r="D1596">
        <v>1793.99</v>
      </c>
      <c r="E1596">
        <v>1749.65</v>
      </c>
      <c r="F1596">
        <v>96.216999999999999</v>
      </c>
      <c r="G1596">
        <v>0</v>
      </c>
      <c r="H1596">
        <v>70.993300000000005</v>
      </c>
      <c r="I1596">
        <v>0</v>
      </c>
      <c r="J1596">
        <v>5.8358699999999999E-2</v>
      </c>
      <c r="K1596">
        <v>0.93182299999999996</v>
      </c>
      <c r="L1596">
        <v>0</v>
      </c>
      <c r="M1596" t="s">
        <v>42</v>
      </c>
    </row>
    <row r="1597" spans="1:13" x14ac:dyDescent="0.25">
      <c r="A1597" t="s">
        <v>185</v>
      </c>
      <c r="B1597">
        <v>1796.67</v>
      </c>
      <c r="C1597">
        <v>1781.78</v>
      </c>
      <c r="D1597">
        <v>1781.63</v>
      </c>
      <c r="E1597">
        <v>1737.27</v>
      </c>
      <c r="F1597">
        <v>95.223299999999995</v>
      </c>
      <c r="G1597">
        <v>0</v>
      </c>
      <c r="H1597">
        <v>70.546400000000006</v>
      </c>
      <c r="I1597">
        <v>0</v>
      </c>
      <c r="J1597">
        <v>5.4549899999999998E-2</v>
      </c>
      <c r="K1597">
        <v>0.93182500000000001</v>
      </c>
      <c r="L1597">
        <v>0</v>
      </c>
      <c r="M1597" t="s">
        <v>42</v>
      </c>
    </row>
    <row r="1598" spans="1:13" x14ac:dyDescent="0.25">
      <c r="A1598" t="s">
        <v>185</v>
      </c>
      <c r="B1598">
        <v>1792.25</v>
      </c>
      <c r="C1598">
        <v>1776.47</v>
      </c>
      <c r="D1598">
        <v>1776.29</v>
      </c>
      <c r="E1598">
        <v>1731.65</v>
      </c>
      <c r="F1598">
        <v>95.316699999999997</v>
      </c>
      <c r="G1598">
        <v>0</v>
      </c>
      <c r="H1598">
        <v>71.543599999999998</v>
      </c>
      <c r="I1598">
        <v>0</v>
      </c>
      <c r="J1598">
        <v>5.4199700000000003E-2</v>
      </c>
      <c r="K1598">
        <v>0.95854300000000003</v>
      </c>
      <c r="L1598">
        <v>0</v>
      </c>
      <c r="M1598" t="s">
        <v>42</v>
      </c>
    </row>
    <row r="1599" spans="1:13" x14ac:dyDescent="0.25">
      <c r="A1599" t="s">
        <v>185</v>
      </c>
      <c r="B1599">
        <v>1804.17</v>
      </c>
      <c r="C1599">
        <v>1788.97</v>
      </c>
      <c r="D1599">
        <v>1788.82</v>
      </c>
      <c r="E1599">
        <v>1744.43</v>
      </c>
      <c r="F1599">
        <v>95.807299999999998</v>
      </c>
      <c r="G1599">
        <v>0</v>
      </c>
      <c r="H1599">
        <v>71.266000000000005</v>
      </c>
      <c r="I1599">
        <v>0</v>
      </c>
      <c r="J1599">
        <v>5.4050399999999998E-2</v>
      </c>
      <c r="K1599">
        <v>0.94873200000000002</v>
      </c>
      <c r="L1599">
        <v>0</v>
      </c>
      <c r="M1599" t="s">
        <v>42</v>
      </c>
    </row>
    <row r="1600" spans="1:13" x14ac:dyDescent="0.25">
      <c r="A1600" t="s">
        <v>185</v>
      </c>
      <c r="B1600">
        <v>1767.57</v>
      </c>
      <c r="C1600">
        <v>1752.76</v>
      </c>
      <c r="D1600">
        <v>1752.65</v>
      </c>
      <c r="E1600">
        <v>1708.77</v>
      </c>
      <c r="F1600">
        <v>93.807900000000004</v>
      </c>
      <c r="G1600">
        <v>0</v>
      </c>
      <c r="H1600">
        <v>70.401300000000006</v>
      </c>
      <c r="I1600">
        <v>0</v>
      </c>
      <c r="J1600">
        <v>5.5437300000000002E-2</v>
      </c>
      <c r="K1600">
        <v>0.93180799999999997</v>
      </c>
      <c r="L1600">
        <v>0</v>
      </c>
      <c r="M1600" t="s">
        <v>42</v>
      </c>
    </row>
    <row r="1601" spans="1:13" x14ac:dyDescent="0.25">
      <c r="A1601" t="s">
        <v>185</v>
      </c>
      <c r="B1601">
        <v>1773.57</v>
      </c>
      <c r="C1601">
        <v>1758.21</v>
      </c>
      <c r="D1601">
        <v>1758.08</v>
      </c>
      <c r="E1601">
        <v>1714.3</v>
      </c>
      <c r="F1601">
        <v>93.738900000000001</v>
      </c>
      <c r="G1601">
        <v>0</v>
      </c>
      <c r="H1601">
        <v>71.340800000000002</v>
      </c>
      <c r="I1601">
        <v>0</v>
      </c>
      <c r="J1601">
        <v>5.6362599999999999E-2</v>
      </c>
      <c r="K1601">
        <v>0.931782</v>
      </c>
      <c r="L1601">
        <v>0</v>
      </c>
      <c r="M1601" t="s">
        <v>42</v>
      </c>
    </row>
    <row r="1602" spans="1:13" x14ac:dyDescent="0.25">
      <c r="A1602" t="s">
        <v>185</v>
      </c>
      <c r="B1602">
        <v>1810.16</v>
      </c>
      <c r="C1602">
        <v>1795.57</v>
      </c>
      <c r="D1602">
        <v>1795.42</v>
      </c>
      <c r="E1602">
        <v>1751.11</v>
      </c>
      <c r="F1602">
        <v>96.482900000000001</v>
      </c>
      <c r="G1602">
        <v>0</v>
      </c>
      <c r="H1602">
        <v>70.856899999999996</v>
      </c>
      <c r="I1602">
        <v>0</v>
      </c>
      <c r="J1602">
        <v>5.5461799999999999E-2</v>
      </c>
      <c r="K1602">
        <v>0.93128299999999997</v>
      </c>
      <c r="L1602">
        <v>0</v>
      </c>
      <c r="M1602" t="s">
        <v>42</v>
      </c>
    </row>
    <row r="1603" spans="1:13" x14ac:dyDescent="0.25">
      <c r="A1603" t="s">
        <v>185</v>
      </c>
      <c r="B1603">
        <v>1768.48</v>
      </c>
      <c r="C1603">
        <v>1753.89</v>
      </c>
      <c r="D1603">
        <v>1753.78</v>
      </c>
      <c r="E1603">
        <v>1709.26</v>
      </c>
      <c r="F1603">
        <v>93.387</v>
      </c>
      <c r="G1603">
        <v>0</v>
      </c>
      <c r="H1603">
        <v>70.616</v>
      </c>
      <c r="I1603">
        <v>0</v>
      </c>
      <c r="J1603">
        <v>5.4087700000000002E-2</v>
      </c>
      <c r="K1603">
        <v>0.93167800000000001</v>
      </c>
      <c r="L1603">
        <v>0</v>
      </c>
      <c r="M1603" t="s">
        <v>42</v>
      </c>
    </row>
    <row r="1604" spans="1:13" x14ac:dyDescent="0.25">
      <c r="A1604" t="s">
        <v>185</v>
      </c>
      <c r="B1604">
        <v>1786.96</v>
      </c>
      <c r="C1604">
        <v>1772.03</v>
      </c>
      <c r="D1604">
        <v>1771.92</v>
      </c>
      <c r="E1604">
        <v>1727.69</v>
      </c>
      <c r="F1604">
        <v>93.552999999999997</v>
      </c>
      <c r="G1604">
        <v>0</v>
      </c>
      <c r="H1604">
        <v>69.860699999999994</v>
      </c>
      <c r="I1604">
        <v>0</v>
      </c>
      <c r="J1604">
        <v>5.4660199999999999E-2</v>
      </c>
      <c r="K1604">
        <v>0.93180300000000005</v>
      </c>
      <c r="L1604">
        <v>0</v>
      </c>
      <c r="M1604" t="s">
        <v>42</v>
      </c>
    </row>
    <row r="1605" spans="1:13" x14ac:dyDescent="0.25">
      <c r="A1605" t="s">
        <v>185</v>
      </c>
      <c r="B1605">
        <v>1781.1</v>
      </c>
      <c r="C1605">
        <v>1766.57</v>
      </c>
      <c r="D1605">
        <v>1766.44</v>
      </c>
      <c r="E1605">
        <v>1722.05</v>
      </c>
      <c r="F1605">
        <v>94.182699999999997</v>
      </c>
      <c r="G1605">
        <v>0</v>
      </c>
      <c r="H1605">
        <v>70.573899999999995</v>
      </c>
      <c r="I1605">
        <v>0</v>
      </c>
      <c r="J1605">
        <v>5.8314900000000003E-2</v>
      </c>
      <c r="K1605">
        <v>0.93170799999999998</v>
      </c>
      <c r="L1605">
        <v>0</v>
      </c>
      <c r="M1605" t="s">
        <v>42</v>
      </c>
    </row>
    <row r="1606" spans="1:13" x14ac:dyDescent="0.25">
      <c r="A1606" t="s">
        <v>185</v>
      </c>
      <c r="B1606">
        <v>1775.26</v>
      </c>
      <c r="C1606">
        <v>1760.68</v>
      </c>
      <c r="D1606">
        <v>1760.52</v>
      </c>
      <c r="E1606">
        <v>1716.42</v>
      </c>
      <c r="F1606">
        <v>94.714600000000004</v>
      </c>
      <c r="G1606">
        <v>0</v>
      </c>
      <c r="H1606">
        <v>71.326599999999999</v>
      </c>
      <c r="I1606">
        <v>0</v>
      </c>
      <c r="J1606">
        <v>5.3950100000000001E-2</v>
      </c>
      <c r="K1606">
        <v>0.93182500000000001</v>
      </c>
      <c r="L1606">
        <v>0</v>
      </c>
      <c r="M1606" t="s">
        <v>42</v>
      </c>
    </row>
    <row r="1607" spans="1:13" x14ac:dyDescent="0.25">
      <c r="A1607" t="s">
        <v>185</v>
      </c>
      <c r="B1607">
        <v>1787.55</v>
      </c>
      <c r="C1607">
        <v>1772.55</v>
      </c>
      <c r="D1607">
        <v>1772.41</v>
      </c>
      <c r="E1607">
        <v>1728.54</v>
      </c>
      <c r="F1607">
        <v>94.802000000000007</v>
      </c>
      <c r="G1607">
        <v>0</v>
      </c>
      <c r="H1607">
        <v>70.635499999999993</v>
      </c>
      <c r="I1607">
        <v>0</v>
      </c>
      <c r="J1607">
        <v>5.4400400000000002E-2</v>
      </c>
      <c r="K1607">
        <v>0.93180799999999997</v>
      </c>
      <c r="L1607">
        <v>0</v>
      </c>
      <c r="M1607" t="s">
        <v>42</v>
      </c>
    </row>
    <row r="1608" spans="1:13" x14ac:dyDescent="0.25">
      <c r="A1608" t="s">
        <v>185</v>
      </c>
      <c r="B1608">
        <v>1789.68</v>
      </c>
      <c r="C1608">
        <v>1774.21</v>
      </c>
      <c r="D1608">
        <v>1774.06</v>
      </c>
      <c r="E1608">
        <v>1729.58</v>
      </c>
      <c r="F1608">
        <v>96.1417</v>
      </c>
      <c r="G1608">
        <v>0</v>
      </c>
      <c r="H1608">
        <v>70.419700000000006</v>
      </c>
      <c r="I1608">
        <v>0</v>
      </c>
      <c r="J1608">
        <v>5.4120500000000002E-2</v>
      </c>
      <c r="K1608">
        <v>0.93183000000000005</v>
      </c>
      <c r="L1608">
        <v>0</v>
      </c>
      <c r="M1608" t="s">
        <v>42</v>
      </c>
    </row>
    <row r="1609" spans="1:13" x14ac:dyDescent="0.25">
      <c r="A1609" t="s">
        <v>185</v>
      </c>
      <c r="B1609">
        <v>1780.06</v>
      </c>
      <c r="C1609">
        <v>1765.35</v>
      </c>
      <c r="D1609">
        <v>1765.2</v>
      </c>
      <c r="E1609">
        <v>1721.15</v>
      </c>
      <c r="F1609">
        <v>95.064599999999999</v>
      </c>
      <c r="G1609">
        <v>0</v>
      </c>
      <c r="H1609">
        <v>70.411000000000001</v>
      </c>
      <c r="I1609">
        <v>0</v>
      </c>
      <c r="J1609">
        <v>5.6427400000000003E-2</v>
      </c>
      <c r="K1609">
        <v>0.93167999999999995</v>
      </c>
      <c r="L1609">
        <v>0</v>
      </c>
      <c r="M1609" t="s">
        <v>42</v>
      </c>
    </row>
    <row r="1610" spans="1:13" x14ac:dyDescent="0.25">
      <c r="A1610" t="s">
        <v>185</v>
      </c>
      <c r="B1610">
        <v>1789.82</v>
      </c>
      <c r="C1610">
        <v>1774.73</v>
      </c>
      <c r="D1610">
        <v>1774.6</v>
      </c>
      <c r="E1610">
        <v>1730.97</v>
      </c>
      <c r="F1610">
        <v>94.059299999999993</v>
      </c>
      <c r="G1610">
        <v>0</v>
      </c>
      <c r="H1610">
        <v>70.248199999999997</v>
      </c>
      <c r="I1610">
        <v>0</v>
      </c>
      <c r="J1610">
        <v>5.5583500000000001E-2</v>
      </c>
      <c r="K1610">
        <v>0.93176099999999995</v>
      </c>
      <c r="L1610">
        <v>0</v>
      </c>
      <c r="M1610" t="s">
        <v>42</v>
      </c>
    </row>
    <row r="1611" spans="1:13" x14ac:dyDescent="0.25">
      <c r="A1611" t="s">
        <v>185</v>
      </c>
      <c r="B1611">
        <v>1786.38</v>
      </c>
      <c r="C1611">
        <v>1771.57</v>
      </c>
      <c r="D1611">
        <v>1771.43</v>
      </c>
      <c r="E1611">
        <v>1727.31</v>
      </c>
      <c r="F1611">
        <v>94.387900000000002</v>
      </c>
      <c r="G1611">
        <v>0</v>
      </c>
      <c r="H1611">
        <v>69.881900000000002</v>
      </c>
      <c r="I1611">
        <v>0</v>
      </c>
      <c r="J1611">
        <v>5.8300299999999999E-2</v>
      </c>
      <c r="K1611">
        <v>0.95915099999999998</v>
      </c>
      <c r="L1611">
        <v>0</v>
      </c>
      <c r="M1611" t="s">
        <v>42</v>
      </c>
    </row>
    <row r="1612" spans="1:13" x14ac:dyDescent="0.25">
      <c r="A1612" t="s">
        <v>185</v>
      </c>
      <c r="B1612">
        <v>1773.63</v>
      </c>
      <c r="C1612">
        <v>1758.19</v>
      </c>
      <c r="D1612">
        <v>1758.05</v>
      </c>
      <c r="E1612">
        <v>1714.3</v>
      </c>
      <c r="F1612">
        <v>94.712500000000006</v>
      </c>
      <c r="G1612">
        <v>0</v>
      </c>
      <c r="H1612">
        <v>70.722899999999996</v>
      </c>
      <c r="I1612">
        <v>0</v>
      </c>
      <c r="J1612">
        <v>6.4263899999999999E-2</v>
      </c>
      <c r="K1612">
        <v>0.93171000000000004</v>
      </c>
      <c r="L1612">
        <v>0</v>
      </c>
      <c r="M1612" t="s">
        <v>42</v>
      </c>
    </row>
    <row r="1613" spans="1:13" x14ac:dyDescent="0.25">
      <c r="A1613" t="s">
        <v>185</v>
      </c>
      <c r="B1613">
        <v>1790.15</v>
      </c>
      <c r="C1613">
        <v>1775.41</v>
      </c>
      <c r="D1613">
        <v>1775.26</v>
      </c>
      <c r="E1613">
        <v>1730.98</v>
      </c>
      <c r="F1613">
        <v>94.903199999999998</v>
      </c>
      <c r="G1613">
        <v>0</v>
      </c>
      <c r="H1613">
        <v>70.3767</v>
      </c>
      <c r="I1613">
        <v>0</v>
      </c>
      <c r="J1613">
        <v>5.4036000000000001E-2</v>
      </c>
      <c r="K1613">
        <v>0.93178899999999998</v>
      </c>
      <c r="L1613">
        <v>0</v>
      </c>
      <c r="M1613" t="s">
        <v>42</v>
      </c>
    </row>
    <row r="1614" spans="1:13" x14ac:dyDescent="0.25">
      <c r="A1614" t="s">
        <v>185</v>
      </c>
      <c r="B1614">
        <v>1788.29</v>
      </c>
      <c r="C1614">
        <v>1773.37</v>
      </c>
      <c r="D1614">
        <v>1773.23</v>
      </c>
      <c r="E1614">
        <v>1729.13</v>
      </c>
      <c r="F1614">
        <v>94.364699999999999</v>
      </c>
      <c r="G1614">
        <v>0</v>
      </c>
      <c r="H1614">
        <v>70.668899999999994</v>
      </c>
      <c r="I1614">
        <v>0</v>
      </c>
      <c r="J1614">
        <v>5.4910100000000003E-2</v>
      </c>
      <c r="K1614">
        <v>0.95644399999999996</v>
      </c>
      <c r="L1614">
        <v>0</v>
      </c>
      <c r="M1614" t="s">
        <v>42</v>
      </c>
    </row>
    <row r="1615" spans="1:13" x14ac:dyDescent="0.25">
      <c r="A1615" t="s">
        <v>185</v>
      </c>
      <c r="B1615">
        <v>1795.32</v>
      </c>
      <c r="C1615">
        <v>1780.74</v>
      </c>
      <c r="D1615">
        <v>1780.59</v>
      </c>
      <c r="E1615">
        <v>1736.67</v>
      </c>
      <c r="F1615">
        <v>96.398700000000005</v>
      </c>
      <c r="G1615">
        <v>0</v>
      </c>
      <c r="H1615">
        <v>70.682900000000004</v>
      </c>
      <c r="I1615">
        <v>0</v>
      </c>
      <c r="J1615">
        <v>5.5334300000000003E-2</v>
      </c>
      <c r="K1615">
        <v>0.93174500000000005</v>
      </c>
      <c r="L1615">
        <v>0</v>
      </c>
      <c r="M1615" t="s">
        <v>42</v>
      </c>
    </row>
    <row r="1616" spans="1:13" x14ac:dyDescent="0.25">
      <c r="A1616" t="s">
        <v>185</v>
      </c>
      <c r="B1616">
        <v>1796.94</v>
      </c>
      <c r="C1616">
        <v>1781.78</v>
      </c>
      <c r="D1616">
        <v>1781.63</v>
      </c>
      <c r="E1616">
        <v>1737.67</v>
      </c>
      <c r="F1616">
        <v>95.161799999999999</v>
      </c>
      <c r="G1616">
        <v>0</v>
      </c>
      <c r="H1616">
        <v>70.086699999999993</v>
      </c>
      <c r="I1616">
        <v>0</v>
      </c>
      <c r="J1616">
        <v>5.4682799999999997E-2</v>
      </c>
      <c r="K1616">
        <v>0.93179999999999996</v>
      </c>
      <c r="L1616">
        <v>0</v>
      </c>
      <c r="M1616" t="s">
        <v>42</v>
      </c>
    </row>
    <row r="1617" spans="1:25" x14ac:dyDescent="0.25">
      <c r="A1617" t="s">
        <v>185</v>
      </c>
      <c r="B1617">
        <v>1796.72</v>
      </c>
      <c r="C1617">
        <v>1781.15</v>
      </c>
      <c r="D1617">
        <v>1781.01</v>
      </c>
      <c r="E1617">
        <v>1736.86</v>
      </c>
      <c r="F1617">
        <v>94.825599999999994</v>
      </c>
      <c r="G1617">
        <v>0</v>
      </c>
      <c r="H1617">
        <v>70.525099999999995</v>
      </c>
      <c r="I1617">
        <v>0</v>
      </c>
      <c r="J1617">
        <v>8.3279099999999995E-2</v>
      </c>
      <c r="K1617">
        <v>0.93183700000000003</v>
      </c>
      <c r="L1617">
        <v>0</v>
      </c>
      <c r="M1617" t="s">
        <v>42</v>
      </c>
    </row>
    <row r="1618" spans="1:25" x14ac:dyDescent="0.25">
      <c r="A1618" t="s">
        <v>185</v>
      </c>
      <c r="B1618">
        <v>1791.56</v>
      </c>
      <c r="C1618">
        <v>1776.75</v>
      </c>
      <c r="D1618">
        <v>1776.6</v>
      </c>
      <c r="E1618">
        <v>1732.54</v>
      </c>
      <c r="F1618">
        <v>95.3155</v>
      </c>
      <c r="G1618">
        <v>0</v>
      </c>
      <c r="H1618">
        <v>71.620599999999996</v>
      </c>
      <c r="I1618">
        <v>0</v>
      </c>
      <c r="J1618">
        <v>8.1327800000000006E-2</v>
      </c>
      <c r="K1618">
        <v>0.93175799999999998</v>
      </c>
      <c r="L1618">
        <v>0</v>
      </c>
      <c r="M1618" t="s">
        <v>42</v>
      </c>
    </row>
    <row r="1619" spans="1:25" x14ac:dyDescent="0.25">
      <c r="A1619" t="s">
        <v>185</v>
      </c>
      <c r="B1619">
        <v>1795.64</v>
      </c>
      <c r="C1619">
        <v>1780.96</v>
      </c>
      <c r="D1619">
        <v>1780.81</v>
      </c>
      <c r="E1619">
        <v>1736.61</v>
      </c>
      <c r="F1619">
        <v>96.095200000000006</v>
      </c>
      <c r="G1619">
        <v>0</v>
      </c>
      <c r="H1619">
        <v>70.312200000000004</v>
      </c>
      <c r="I1619">
        <v>0</v>
      </c>
      <c r="J1619">
        <v>5.6147799999999998E-2</v>
      </c>
      <c r="K1619">
        <v>0.931836</v>
      </c>
      <c r="L1619">
        <v>0</v>
      </c>
      <c r="M1619" t="s">
        <v>42</v>
      </c>
    </row>
    <row r="1620" spans="1:25" x14ac:dyDescent="0.25">
      <c r="A1620" t="s">
        <v>185</v>
      </c>
      <c r="B1620">
        <v>1786.06</v>
      </c>
      <c r="C1620">
        <v>1771.37</v>
      </c>
      <c r="D1620">
        <v>1771.23</v>
      </c>
      <c r="E1620">
        <v>1727.47</v>
      </c>
      <c r="F1620">
        <v>94.755300000000005</v>
      </c>
      <c r="G1620">
        <v>0</v>
      </c>
      <c r="H1620">
        <v>70.3352</v>
      </c>
      <c r="I1620">
        <v>0</v>
      </c>
      <c r="J1620">
        <v>7.5306899999999996E-2</v>
      </c>
      <c r="K1620">
        <v>0.92965699999999996</v>
      </c>
      <c r="L1620">
        <v>0</v>
      </c>
      <c r="M1620" t="s">
        <v>42</v>
      </c>
    </row>
    <row r="1621" spans="1:25" x14ac:dyDescent="0.25">
      <c r="A1621" t="s">
        <v>185</v>
      </c>
      <c r="B1621">
        <v>1781.27</v>
      </c>
      <c r="C1621">
        <v>1766.67</v>
      </c>
      <c r="D1621">
        <v>1766.52</v>
      </c>
      <c r="E1621">
        <v>1722.33</v>
      </c>
      <c r="F1621">
        <v>94.761399999999995</v>
      </c>
      <c r="G1621">
        <v>0</v>
      </c>
      <c r="H1621">
        <v>70.483099999999993</v>
      </c>
      <c r="I1621">
        <v>0</v>
      </c>
      <c r="J1621">
        <v>5.4426200000000001E-2</v>
      </c>
      <c r="K1621">
        <v>0.93161499999999997</v>
      </c>
      <c r="L1621">
        <v>0</v>
      </c>
      <c r="M1621" t="s">
        <v>42</v>
      </c>
    </row>
    <row r="1622" spans="1:25" x14ac:dyDescent="0.25">
      <c r="A1622" t="s">
        <v>185</v>
      </c>
      <c r="B1622">
        <v>1792.57</v>
      </c>
      <c r="C1622">
        <v>1777.88</v>
      </c>
      <c r="D1622">
        <v>1777.73</v>
      </c>
      <c r="E1622">
        <v>1733.78</v>
      </c>
      <c r="F1622">
        <v>95.275300000000001</v>
      </c>
      <c r="G1622">
        <v>0</v>
      </c>
      <c r="H1622">
        <v>70.467600000000004</v>
      </c>
      <c r="I1622">
        <v>0</v>
      </c>
      <c r="J1622">
        <v>8.2751900000000003E-2</v>
      </c>
      <c r="K1622">
        <v>0.93170299999999995</v>
      </c>
      <c r="L1622">
        <v>0</v>
      </c>
      <c r="M1622" t="s">
        <v>42</v>
      </c>
    </row>
    <row r="1623" spans="1:25" x14ac:dyDescent="0.25">
      <c r="A1623" t="s">
        <v>185</v>
      </c>
      <c r="B1623">
        <v>1790.79</v>
      </c>
      <c r="C1623">
        <v>1775.95</v>
      </c>
      <c r="D1623">
        <v>1775.8</v>
      </c>
      <c r="E1623">
        <v>1731.61</v>
      </c>
      <c r="F1623">
        <v>95.076499999999996</v>
      </c>
      <c r="G1623">
        <v>0</v>
      </c>
      <c r="H1623">
        <v>70.426900000000003</v>
      </c>
      <c r="I1623">
        <v>0</v>
      </c>
      <c r="J1623">
        <v>6.1528399999999997E-2</v>
      </c>
      <c r="K1623">
        <v>0.95894599999999997</v>
      </c>
      <c r="L1623">
        <v>0</v>
      </c>
      <c r="M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185</v>
      </c>
      <c r="B1624">
        <v>1787.68</v>
      </c>
      <c r="C1624">
        <v>1773.03</v>
      </c>
      <c r="D1624">
        <v>1772.89</v>
      </c>
      <c r="E1624">
        <v>1728.78</v>
      </c>
      <c r="F1624">
        <v>94.962900000000005</v>
      </c>
      <c r="G1624">
        <v>0</v>
      </c>
      <c r="H1624">
        <v>70.199799999999996</v>
      </c>
      <c r="I1624">
        <v>0</v>
      </c>
      <c r="J1624">
        <v>5.7380800000000003E-2</v>
      </c>
      <c r="K1624">
        <v>0.931836</v>
      </c>
      <c r="L1624">
        <v>0</v>
      </c>
      <c r="M1624" t="s">
        <v>42</v>
      </c>
      <c r="R1624">
        <f>AVERAGE(B1575:B1624)</f>
        <v>1797.5291999999999</v>
      </c>
      <c r="S1624">
        <f>AVERAGE(C1575:C1624)</f>
        <v>1782.5040000000001</v>
      </c>
      <c r="U1624">
        <f>_xlfn.VAR.P(B1575:B1624)</f>
        <v>183.88673536000042</v>
      </c>
      <c r="V1624">
        <f>_xlfn.VAR.P(C1575:C1624)</f>
        <v>180.59210400000003</v>
      </c>
      <c r="X1624">
        <f>1.96*SQRT(U1624)/50</f>
        <v>0.53157098587450302</v>
      </c>
      <c r="Y1624">
        <f>1.96*SQRT(V1624)/50</f>
        <v>0.52678748152415322</v>
      </c>
    </row>
    <row r="1625" spans="1:25" x14ac:dyDescent="0.25">
      <c r="A1625" t="s">
        <v>186</v>
      </c>
      <c r="B1625">
        <v>90013.581099999996</v>
      </c>
      <c r="C1625" t="s">
        <v>36</v>
      </c>
    </row>
    <row r="1626" spans="1:25" x14ac:dyDescent="0.25">
      <c r="A1626" t="s">
        <v>160</v>
      </c>
      <c r="B1626">
        <v>2114.62</v>
      </c>
      <c r="C1626">
        <v>2035.59</v>
      </c>
      <c r="D1626">
        <v>2035.41</v>
      </c>
      <c r="E1626">
        <v>1994.17</v>
      </c>
      <c r="F1626">
        <v>100.77200000000001</v>
      </c>
      <c r="G1626">
        <v>221.91399999999999</v>
      </c>
      <c r="H1626">
        <v>74.687799999999996</v>
      </c>
      <c r="I1626">
        <v>35.0473</v>
      </c>
      <c r="J1626">
        <v>85.752700000000004</v>
      </c>
      <c r="K1626">
        <v>1652.41</v>
      </c>
      <c r="L1626">
        <v>5.4690900000000001E-2</v>
      </c>
      <c r="M1626">
        <v>0.93182399999999999</v>
      </c>
      <c r="N1626">
        <v>0</v>
      </c>
      <c r="O1626" t="s">
        <v>42</v>
      </c>
    </row>
    <row r="1627" spans="1:25" x14ac:dyDescent="0.25">
      <c r="A1627" t="s">
        <v>160</v>
      </c>
      <c r="B1627">
        <v>2108.67</v>
      </c>
      <c r="C1627">
        <v>2030.41</v>
      </c>
      <c r="D1627">
        <v>2030.24</v>
      </c>
      <c r="E1627">
        <v>1990.04</v>
      </c>
      <c r="F1627">
        <v>96.703599999999994</v>
      </c>
      <c r="G1627">
        <v>221.32400000000001</v>
      </c>
      <c r="H1627">
        <v>74.620800000000003</v>
      </c>
      <c r="I1627">
        <v>34.886099999999999</v>
      </c>
      <c r="J1627">
        <v>85.168999999999997</v>
      </c>
      <c r="K1627">
        <v>1652.73</v>
      </c>
      <c r="L1627">
        <v>5.39433E-2</v>
      </c>
      <c r="M1627">
        <v>0.931836</v>
      </c>
      <c r="N1627">
        <v>0</v>
      </c>
      <c r="O1627" t="s">
        <v>42</v>
      </c>
    </row>
    <row r="1628" spans="1:25" x14ac:dyDescent="0.25">
      <c r="A1628" t="s">
        <v>160</v>
      </c>
      <c r="B1628">
        <v>2126.2800000000002</v>
      </c>
      <c r="C1628">
        <v>2044.1</v>
      </c>
      <c r="D1628">
        <v>2043.92</v>
      </c>
      <c r="E1628">
        <v>2003.24</v>
      </c>
      <c r="F1628">
        <v>99.387900000000002</v>
      </c>
      <c r="G1628">
        <v>222.07499999999999</v>
      </c>
      <c r="H1628">
        <v>74.634100000000004</v>
      </c>
      <c r="I1628">
        <v>35.199300000000001</v>
      </c>
      <c r="J1628">
        <v>85.918300000000002</v>
      </c>
      <c r="K1628">
        <v>1662.45</v>
      </c>
      <c r="L1628">
        <v>7.0428599999999994E-2</v>
      </c>
      <c r="M1628">
        <v>0.93182900000000002</v>
      </c>
      <c r="N1628">
        <v>0</v>
      </c>
      <c r="O1628" t="s">
        <v>42</v>
      </c>
    </row>
    <row r="1629" spans="1:25" x14ac:dyDescent="0.25">
      <c r="A1629" t="s">
        <v>160</v>
      </c>
      <c r="B1629">
        <v>2114.37</v>
      </c>
      <c r="C1629">
        <v>2037.93</v>
      </c>
      <c r="D1629">
        <v>2037.76</v>
      </c>
      <c r="E1629">
        <v>1997.33</v>
      </c>
      <c r="F1629">
        <v>97.263499999999993</v>
      </c>
      <c r="G1629">
        <v>221.447</v>
      </c>
      <c r="H1629">
        <v>74.388800000000003</v>
      </c>
      <c r="I1629">
        <v>34.999499999999998</v>
      </c>
      <c r="J1629">
        <v>85.827699999999993</v>
      </c>
      <c r="K1629">
        <v>1659.5</v>
      </c>
      <c r="L1629">
        <v>5.4010799999999998E-2</v>
      </c>
      <c r="M1629">
        <v>0.931836</v>
      </c>
      <c r="N1629">
        <v>0</v>
      </c>
      <c r="O1629" t="s">
        <v>42</v>
      </c>
    </row>
    <row r="1630" spans="1:25" x14ac:dyDescent="0.25">
      <c r="A1630" t="s">
        <v>160</v>
      </c>
      <c r="B1630">
        <v>2122.6</v>
      </c>
      <c r="C1630">
        <v>2046.41</v>
      </c>
      <c r="D1630">
        <v>2046.22</v>
      </c>
      <c r="E1630">
        <v>2004.3</v>
      </c>
      <c r="F1630">
        <v>100.227</v>
      </c>
      <c r="G1630">
        <v>221.63499999999999</v>
      </c>
      <c r="H1630">
        <v>74.263599999999997</v>
      </c>
      <c r="I1630">
        <v>35.026499999999999</v>
      </c>
      <c r="J1630">
        <v>85.857799999999997</v>
      </c>
      <c r="K1630">
        <v>1663.1</v>
      </c>
      <c r="L1630">
        <v>8.3260700000000007E-2</v>
      </c>
      <c r="M1630">
        <v>0.93163799999999997</v>
      </c>
      <c r="N1630">
        <v>0</v>
      </c>
      <c r="O1630" t="s">
        <v>42</v>
      </c>
    </row>
    <row r="1631" spans="1:25" x14ac:dyDescent="0.25">
      <c r="A1631" t="s">
        <v>160</v>
      </c>
      <c r="B1631">
        <v>2130.5700000000002</v>
      </c>
      <c r="C1631">
        <v>2053.42</v>
      </c>
      <c r="D1631">
        <v>2053.23</v>
      </c>
      <c r="E1631">
        <v>2011.63</v>
      </c>
      <c r="F1631">
        <v>97.897199999999998</v>
      </c>
      <c r="G1631">
        <v>222.62899999999999</v>
      </c>
      <c r="H1631">
        <v>74.4255</v>
      </c>
      <c r="I1631">
        <v>35.269300000000001</v>
      </c>
      <c r="J1631">
        <v>86.443700000000007</v>
      </c>
      <c r="K1631">
        <v>1671.59</v>
      </c>
      <c r="L1631">
        <v>6.5948300000000001E-2</v>
      </c>
      <c r="M1631">
        <v>0.93176300000000001</v>
      </c>
      <c r="N1631">
        <v>0</v>
      </c>
      <c r="O1631" t="s">
        <v>42</v>
      </c>
    </row>
    <row r="1632" spans="1:25" x14ac:dyDescent="0.25">
      <c r="A1632" t="s">
        <v>160</v>
      </c>
      <c r="B1632">
        <v>2132.35</v>
      </c>
      <c r="C1632">
        <v>2054.94</v>
      </c>
      <c r="D1632">
        <v>2054.75</v>
      </c>
      <c r="E1632">
        <v>2013.11</v>
      </c>
      <c r="F1632">
        <v>99.087299999999999</v>
      </c>
      <c r="G1632">
        <v>222.96</v>
      </c>
      <c r="H1632">
        <v>74.7667</v>
      </c>
      <c r="I1632">
        <v>35.492199999999997</v>
      </c>
      <c r="J1632">
        <v>86.4345</v>
      </c>
      <c r="K1632">
        <v>1671.87</v>
      </c>
      <c r="L1632">
        <v>5.5899600000000001E-2</v>
      </c>
      <c r="M1632">
        <v>0.931836</v>
      </c>
      <c r="N1632">
        <v>0</v>
      </c>
      <c r="O1632" t="s">
        <v>42</v>
      </c>
    </row>
    <row r="1633" spans="1:15" x14ac:dyDescent="0.25">
      <c r="A1633" t="s">
        <v>160</v>
      </c>
      <c r="B1633">
        <v>2133.88</v>
      </c>
      <c r="C1633">
        <v>2058.0100000000002</v>
      </c>
      <c r="D1633">
        <v>2057.77</v>
      </c>
      <c r="E1633">
        <v>2016.23</v>
      </c>
      <c r="F1633">
        <v>97.966200000000001</v>
      </c>
      <c r="G1633">
        <v>222.73</v>
      </c>
      <c r="H1633">
        <v>74.374099999999999</v>
      </c>
      <c r="I1633">
        <v>35.1492</v>
      </c>
      <c r="J1633">
        <v>86.697400000000002</v>
      </c>
      <c r="K1633">
        <v>1676.21</v>
      </c>
      <c r="L1633">
        <v>5.6156200000000003E-2</v>
      </c>
      <c r="M1633">
        <v>0.95643</v>
      </c>
      <c r="N1633">
        <v>0</v>
      </c>
      <c r="O1633" t="s">
        <v>42</v>
      </c>
    </row>
    <row r="1634" spans="1:15" x14ac:dyDescent="0.25">
      <c r="A1634" t="s">
        <v>160</v>
      </c>
      <c r="B1634">
        <v>2151.3000000000002</v>
      </c>
      <c r="C1634">
        <v>2074.04</v>
      </c>
      <c r="D1634">
        <v>2073.84</v>
      </c>
      <c r="E1634">
        <v>2031.72</v>
      </c>
      <c r="F1634">
        <v>100.188</v>
      </c>
      <c r="G1634">
        <v>224.30099999999999</v>
      </c>
      <c r="H1634">
        <v>75.259600000000006</v>
      </c>
      <c r="I1634">
        <v>35.529699999999998</v>
      </c>
      <c r="J1634">
        <v>86.803899999999999</v>
      </c>
      <c r="K1634">
        <v>1687.64</v>
      </c>
      <c r="L1634">
        <v>6.7835900000000005E-2</v>
      </c>
      <c r="M1634">
        <v>0.95643500000000004</v>
      </c>
      <c r="N1634">
        <v>0</v>
      </c>
      <c r="O1634" t="s">
        <v>42</v>
      </c>
    </row>
    <row r="1635" spans="1:15" x14ac:dyDescent="0.25">
      <c r="A1635" t="s">
        <v>160</v>
      </c>
      <c r="B1635">
        <v>2149.66</v>
      </c>
      <c r="C1635">
        <v>2071.46</v>
      </c>
      <c r="D1635">
        <v>2071.2199999999998</v>
      </c>
      <c r="E1635">
        <v>2027.62</v>
      </c>
      <c r="F1635">
        <v>100.428</v>
      </c>
      <c r="G1635">
        <v>227.51599999999999</v>
      </c>
      <c r="H1635">
        <v>75.231099999999998</v>
      </c>
      <c r="I1635">
        <v>35.430199999999999</v>
      </c>
      <c r="J1635">
        <v>89.749200000000002</v>
      </c>
      <c r="K1635">
        <v>1679.91</v>
      </c>
      <c r="L1635">
        <v>6.1614200000000001E-2</v>
      </c>
      <c r="M1635">
        <v>0.93158799999999997</v>
      </c>
      <c r="N1635">
        <v>0</v>
      </c>
      <c r="O1635" t="s">
        <v>42</v>
      </c>
    </row>
    <row r="1636" spans="1:15" x14ac:dyDescent="0.25">
      <c r="A1636" t="s">
        <v>160</v>
      </c>
      <c r="B1636">
        <v>2134.61</v>
      </c>
      <c r="C1636">
        <v>2057.04</v>
      </c>
      <c r="D1636">
        <v>2056.85</v>
      </c>
      <c r="E1636">
        <v>2014.86</v>
      </c>
      <c r="F1636">
        <v>99.2239</v>
      </c>
      <c r="G1636">
        <v>222.446</v>
      </c>
      <c r="H1636">
        <v>74.976200000000006</v>
      </c>
      <c r="I1636">
        <v>35.2819</v>
      </c>
      <c r="J1636">
        <v>85.841200000000001</v>
      </c>
      <c r="K1636">
        <v>1673.87</v>
      </c>
      <c r="L1636">
        <v>5.46443E-2</v>
      </c>
      <c r="M1636">
        <v>0.93164199999999997</v>
      </c>
      <c r="N1636">
        <v>0</v>
      </c>
      <c r="O1636" t="s">
        <v>42</v>
      </c>
    </row>
    <row r="1637" spans="1:15" x14ac:dyDescent="0.25">
      <c r="A1637" t="s">
        <v>160</v>
      </c>
      <c r="B1637">
        <v>2129.54</v>
      </c>
      <c r="C1637">
        <v>2052.4</v>
      </c>
      <c r="D1637">
        <v>2052.1999999999998</v>
      </c>
      <c r="E1637">
        <v>2010.06</v>
      </c>
      <c r="F1637">
        <v>100.012</v>
      </c>
      <c r="G1637">
        <v>222.053</v>
      </c>
      <c r="H1637">
        <v>74.462000000000003</v>
      </c>
      <c r="I1637">
        <v>35.3065</v>
      </c>
      <c r="J1637">
        <v>85.962199999999996</v>
      </c>
      <c r="K1637">
        <v>1668.61</v>
      </c>
      <c r="L1637">
        <v>5.3911100000000003E-2</v>
      </c>
      <c r="M1637">
        <v>0.93165600000000004</v>
      </c>
      <c r="N1637">
        <v>0</v>
      </c>
      <c r="O1637" t="s">
        <v>42</v>
      </c>
    </row>
    <row r="1638" spans="1:15" x14ac:dyDescent="0.25">
      <c r="A1638" t="s">
        <v>160</v>
      </c>
      <c r="B1638">
        <v>2130.63</v>
      </c>
      <c r="C1638">
        <v>2053.25</v>
      </c>
      <c r="D1638">
        <v>2053.0500000000002</v>
      </c>
      <c r="E1638">
        <v>2010.19</v>
      </c>
      <c r="F1638">
        <v>101.55800000000001</v>
      </c>
      <c r="G1638">
        <v>222.88200000000001</v>
      </c>
      <c r="H1638">
        <v>74.415199999999999</v>
      </c>
      <c r="I1638">
        <v>35.429400000000001</v>
      </c>
      <c r="J1638">
        <v>86.799499999999995</v>
      </c>
      <c r="K1638">
        <v>1666.39</v>
      </c>
      <c r="L1638">
        <v>5.6360500000000001E-2</v>
      </c>
      <c r="M1638">
        <v>0.93115899999999996</v>
      </c>
      <c r="N1638">
        <v>0</v>
      </c>
      <c r="O1638" t="s">
        <v>42</v>
      </c>
    </row>
    <row r="1639" spans="1:15" x14ac:dyDescent="0.25">
      <c r="A1639" t="s">
        <v>160</v>
      </c>
      <c r="B1639">
        <v>2118.1799999999998</v>
      </c>
      <c r="C1639">
        <v>2041.58</v>
      </c>
      <c r="D1639">
        <v>2041.38</v>
      </c>
      <c r="E1639">
        <v>1998.17</v>
      </c>
      <c r="F1639">
        <v>99.123599999999996</v>
      </c>
      <c r="G1639">
        <v>222.36799999999999</v>
      </c>
      <c r="H1639">
        <v>74.400099999999995</v>
      </c>
      <c r="I1639">
        <v>35.014499999999998</v>
      </c>
      <c r="J1639">
        <v>86.483199999999997</v>
      </c>
      <c r="K1639">
        <v>1657.25</v>
      </c>
      <c r="L1639">
        <v>6.7295400000000005E-2</v>
      </c>
      <c r="M1639">
        <v>0.931369</v>
      </c>
      <c r="N1639">
        <v>0</v>
      </c>
      <c r="O1639" t="s">
        <v>42</v>
      </c>
    </row>
    <row r="1640" spans="1:15" x14ac:dyDescent="0.25">
      <c r="A1640" t="s">
        <v>160</v>
      </c>
      <c r="B1640">
        <v>2126.23</v>
      </c>
      <c r="C1640">
        <v>2050.5</v>
      </c>
      <c r="D1640">
        <v>2050.3000000000002</v>
      </c>
      <c r="E1640">
        <v>2009.24</v>
      </c>
      <c r="F1640">
        <v>99.681799999999996</v>
      </c>
      <c r="G1640">
        <v>222.94300000000001</v>
      </c>
      <c r="H1640">
        <v>74.718299999999999</v>
      </c>
      <c r="I1640">
        <v>35.433100000000003</v>
      </c>
      <c r="J1640">
        <v>86.448999999999998</v>
      </c>
      <c r="K1640">
        <v>1667.3</v>
      </c>
      <c r="L1640">
        <v>5.4238799999999997E-2</v>
      </c>
      <c r="M1640">
        <v>0.95647199999999999</v>
      </c>
      <c r="N1640">
        <v>0</v>
      </c>
      <c r="O1640" t="s">
        <v>42</v>
      </c>
    </row>
    <row r="1641" spans="1:15" x14ac:dyDescent="0.25">
      <c r="A1641" t="s">
        <v>160</v>
      </c>
      <c r="B1641">
        <v>2127.9</v>
      </c>
      <c r="C1641">
        <v>2051.16</v>
      </c>
      <c r="D1641">
        <v>2050.9699999999998</v>
      </c>
      <c r="E1641">
        <v>2009.24</v>
      </c>
      <c r="F1641">
        <v>97.965699999999998</v>
      </c>
      <c r="G1641">
        <v>223.262</v>
      </c>
      <c r="H1641">
        <v>75.034300000000002</v>
      </c>
      <c r="I1641">
        <v>35.119700000000002</v>
      </c>
      <c r="J1641">
        <v>86.688199999999995</v>
      </c>
      <c r="K1641">
        <v>1668.97</v>
      </c>
      <c r="L1641">
        <v>5.8517199999999998E-2</v>
      </c>
      <c r="M1641">
        <v>0.93416399999999999</v>
      </c>
      <c r="N1641">
        <v>0</v>
      </c>
      <c r="O1641" t="s">
        <v>42</v>
      </c>
    </row>
    <row r="1642" spans="1:15" x14ac:dyDescent="0.25">
      <c r="A1642" t="s">
        <v>160</v>
      </c>
      <c r="B1642">
        <v>2128.12</v>
      </c>
      <c r="C1642">
        <v>2050.52</v>
      </c>
      <c r="D1642">
        <v>2050.3200000000002</v>
      </c>
      <c r="E1642">
        <v>2007.73</v>
      </c>
      <c r="F1642">
        <v>101.494</v>
      </c>
      <c r="G1642">
        <v>222.38499999999999</v>
      </c>
      <c r="H1642">
        <v>73.695999999999998</v>
      </c>
      <c r="I1642">
        <v>35.5107</v>
      </c>
      <c r="J1642">
        <v>86.8767</v>
      </c>
      <c r="K1642">
        <v>1664.62</v>
      </c>
      <c r="L1642">
        <v>5.475E-2</v>
      </c>
      <c r="M1642">
        <v>0.93183499999999997</v>
      </c>
      <c r="N1642">
        <v>0</v>
      </c>
      <c r="O1642" t="s">
        <v>42</v>
      </c>
    </row>
    <row r="1643" spans="1:15" x14ac:dyDescent="0.25">
      <c r="A1643" t="s">
        <v>160</v>
      </c>
      <c r="B1643">
        <v>2131.2600000000002</v>
      </c>
      <c r="C1643">
        <v>2055.36</v>
      </c>
      <c r="D1643">
        <v>2055.17</v>
      </c>
      <c r="E1643">
        <v>2012.37</v>
      </c>
      <c r="F1643">
        <v>96.346000000000004</v>
      </c>
      <c r="G1643">
        <v>224.35400000000001</v>
      </c>
      <c r="H1643">
        <v>74.579400000000007</v>
      </c>
      <c r="I1643">
        <v>36.124499999999998</v>
      </c>
      <c r="J1643">
        <v>87.554699999999997</v>
      </c>
      <c r="K1643">
        <v>1672.7</v>
      </c>
      <c r="L1643">
        <v>5.7475400000000003E-2</v>
      </c>
      <c r="M1643">
        <v>0.936778</v>
      </c>
      <c r="N1643">
        <v>0</v>
      </c>
      <c r="O1643" t="s">
        <v>42</v>
      </c>
    </row>
    <row r="1644" spans="1:15" x14ac:dyDescent="0.25">
      <c r="A1644" t="s">
        <v>160</v>
      </c>
      <c r="B1644">
        <v>2149.17</v>
      </c>
      <c r="C1644">
        <v>2069.85</v>
      </c>
      <c r="D1644">
        <v>2069.65</v>
      </c>
      <c r="E1644">
        <v>2026.35</v>
      </c>
      <c r="F1644">
        <v>100.024</v>
      </c>
      <c r="G1644">
        <v>222.946</v>
      </c>
      <c r="H1644">
        <v>74.257400000000004</v>
      </c>
      <c r="I1644">
        <v>35.657600000000002</v>
      </c>
      <c r="J1644">
        <v>86.804900000000004</v>
      </c>
      <c r="K1644">
        <v>1683.94</v>
      </c>
      <c r="L1644">
        <v>5.4535399999999998E-2</v>
      </c>
      <c r="M1644">
        <v>0.93183499999999997</v>
      </c>
      <c r="N1644">
        <v>0</v>
      </c>
      <c r="O1644" t="s">
        <v>42</v>
      </c>
    </row>
    <row r="1645" spans="1:15" x14ac:dyDescent="0.25">
      <c r="A1645" t="s">
        <v>160</v>
      </c>
      <c r="B1645">
        <v>2134.2600000000002</v>
      </c>
      <c r="C1645">
        <v>2055.65</v>
      </c>
      <c r="D1645">
        <v>2055.44</v>
      </c>
      <c r="E1645">
        <v>2012.15</v>
      </c>
      <c r="F1645">
        <v>99.238</v>
      </c>
      <c r="G1645">
        <v>223.44</v>
      </c>
      <c r="H1645">
        <v>75.240499999999997</v>
      </c>
      <c r="I1645">
        <v>35.165199999999999</v>
      </c>
      <c r="J1645">
        <v>86.317499999999995</v>
      </c>
      <c r="K1645">
        <v>1670.15</v>
      </c>
      <c r="L1645">
        <v>5.5462699999999997E-2</v>
      </c>
      <c r="M1645">
        <v>0.93151399999999995</v>
      </c>
      <c r="N1645">
        <v>0</v>
      </c>
      <c r="O1645" t="s">
        <v>42</v>
      </c>
    </row>
    <row r="1646" spans="1:15" x14ac:dyDescent="0.25">
      <c r="A1646" t="s">
        <v>160</v>
      </c>
      <c r="B1646">
        <v>2123.83</v>
      </c>
      <c r="C1646">
        <v>2046.76</v>
      </c>
      <c r="D1646">
        <v>2046.55</v>
      </c>
      <c r="E1646">
        <v>2003.25</v>
      </c>
      <c r="F1646">
        <v>100.661</v>
      </c>
      <c r="G1646">
        <v>222.22300000000001</v>
      </c>
      <c r="H1646">
        <v>74.258799999999994</v>
      </c>
      <c r="I1646">
        <v>35.045400000000001</v>
      </c>
      <c r="J1646">
        <v>86.436499999999995</v>
      </c>
      <c r="K1646">
        <v>1660.93</v>
      </c>
      <c r="L1646">
        <v>8.3255700000000002E-2</v>
      </c>
      <c r="M1646">
        <v>0.93178399999999995</v>
      </c>
      <c r="N1646">
        <v>0</v>
      </c>
      <c r="O1646" t="s">
        <v>42</v>
      </c>
    </row>
    <row r="1647" spans="1:15" x14ac:dyDescent="0.25">
      <c r="A1647" t="s">
        <v>160</v>
      </c>
      <c r="B1647">
        <v>2130.35</v>
      </c>
      <c r="C1647">
        <v>2053.11</v>
      </c>
      <c r="D1647">
        <v>2052.92</v>
      </c>
      <c r="E1647">
        <v>2011.52</v>
      </c>
      <c r="F1647">
        <v>98.479500000000002</v>
      </c>
      <c r="G1647">
        <v>222.97499999999999</v>
      </c>
      <c r="H1647">
        <v>74.736199999999997</v>
      </c>
      <c r="I1647">
        <v>34.9848</v>
      </c>
      <c r="J1647">
        <v>86.521000000000001</v>
      </c>
      <c r="K1647">
        <v>1670.77</v>
      </c>
      <c r="L1647">
        <v>5.66556E-2</v>
      </c>
      <c r="M1647">
        <v>0.93182500000000001</v>
      </c>
      <c r="N1647">
        <v>0</v>
      </c>
      <c r="O1647" t="s">
        <v>42</v>
      </c>
    </row>
    <row r="1648" spans="1:15" x14ac:dyDescent="0.25">
      <c r="A1648" t="s">
        <v>160</v>
      </c>
      <c r="B1648">
        <v>2128.2800000000002</v>
      </c>
      <c r="C1648">
        <v>2051.2399999999998</v>
      </c>
      <c r="D1648">
        <v>2051.0500000000002</v>
      </c>
      <c r="E1648">
        <v>2009.49</v>
      </c>
      <c r="F1648">
        <v>99.391199999999998</v>
      </c>
      <c r="G1648">
        <v>221.32</v>
      </c>
      <c r="H1648">
        <v>73.855500000000006</v>
      </c>
      <c r="I1648">
        <v>34.962800000000001</v>
      </c>
      <c r="J1648">
        <v>85.972499999999997</v>
      </c>
      <c r="K1648">
        <v>1669.53</v>
      </c>
      <c r="L1648">
        <v>5.5054199999999998E-2</v>
      </c>
      <c r="M1648">
        <v>0.931836</v>
      </c>
      <c r="N1648">
        <v>0</v>
      </c>
      <c r="O1648" t="s">
        <v>42</v>
      </c>
    </row>
    <row r="1649" spans="1:15" x14ac:dyDescent="0.25">
      <c r="A1649" t="s">
        <v>160</v>
      </c>
      <c r="B1649">
        <v>2128.41</v>
      </c>
      <c r="C1649">
        <v>2050.5700000000002</v>
      </c>
      <c r="D1649">
        <v>2050.37</v>
      </c>
      <c r="E1649">
        <v>2008.17</v>
      </c>
      <c r="F1649">
        <v>98.440700000000007</v>
      </c>
      <c r="G1649">
        <v>221.53399999999999</v>
      </c>
      <c r="H1649">
        <v>74.373500000000007</v>
      </c>
      <c r="I1649">
        <v>34.919899999999998</v>
      </c>
      <c r="J1649">
        <v>85.951499999999996</v>
      </c>
      <c r="K1649">
        <v>1668.86</v>
      </c>
      <c r="L1649">
        <v>8.3261500000000002E-2</v>
      </c>
      <c r="M1649">
        <v>0.95632600000000001</v>
      </c>
      <c r="N1649">
        <v>0</v>
      </c>
      <c r="O1649" t="s">
        <v>42</v>
      </c>
    </row>
    <row r="1650" spans="1:15" x14ac:dyDescent="0.25">
      <c r="A1650" t="s">
        <v>160</v>
      </c>
      <c r="B1650">
        <v>2138.5100000000002</v>
      </c>
      <c r="C1650">
        <v>2059.4299999999998</v>
      </c>
      <c r="D1650">
        <v>2059.2399999999998</v>
      </c>
      <c r="E1650">
        <v>2018.01</v>
      </c>
      <c r="F1650">
        <v>98.918800000000005</v>
      </c>
      <c r="G1650">
        <v>223.32499999999999</v>
      </c>
      <c r="H1650">
        <v>74.8733</v>
      </c>
      <c r="I1650">
        <v>35.402000000000001</v>
      </c>
      <c r="J1650">
        <v>86.614699999999999</v>
      </c>
      <c r="K1650">
        <v>1676.44</v>
      </c>
      <c r="L1650">
        <v>5.7758499999999997E-2</v>
      </c>
      <c r="M1650">
        <v>0.93169500000000005</v>
      </c>
      <c r="N1650">
        <v>0</v>
      </c>
      <c r="O1650" t="s">
        <v>42</v>
      </c>
    </row>
    <row r="1651" spans="1:15" x14ac:dyDescent="0.25">
      <c r="A1651" t="s">
        <v>160</v>
      </c>
      <c r="B1651">
        <v>2125.42</v>
      </c>
      <c r="C1651">
        <v>2048.46</v>
      </c>
      <c r="D1651">
        <v>2048.25</v>
      </c>
      <c r="E1651">
        <v>2005.59</v>
      </c>
      <c r="F1651">
        <v>98.472300000000004</v>
      </c>
      <c r="G1651">
        <v>222.73</v>
      </c>
      <c r="H1651">
        <v>74.5077</v>
      </c>
      <c r="I1651">
        <v>35.066800000000001</v>
      </c>
      <c r="J1651">
        <v>86.362799999999993</v>
      </c>
      <c r="K1651">
        <v>1665.11</v>
      </c>
      <c r="L1651">
        <v>6.2098399999999998E-2</v>
      </c>
      <c r="M1651">
        <v>0.931338</v>
      </c>
      <c r="N1651">
        <v>0</v>
      </c>
      <c r="O1651" t="s">
        <v>42</v>
      </c>
    </row>
    <row r="1652" spans="1:15" x14ac:dyDescent="0.25">
      <c r="A1652" t="s">
        <v>160</v>
      </c>
      <c r="B1652">
        <v>2137.0700000000002</v>
      </c>
      <c r="C1652">
        <v>2058.73</v>
      </c>
      <c r="D1652">
        <v>2058.5300000000002</v>
      </c>
      <c r="E1652">
        <v>2016.75</v>
      </c>
      <c r="F1652">
        <v>99.287099999999995</v>
      </c>
      <c r="G1652">
        <v>224.857</v>
      </c>
      <c r="H1652">
        <v>75.505899999999997</v>
      </c>
      <c r="I1652">
        <v>35.971699999999998</v>
      </c>
      <c r="J1652">
        <v>87.113900000000001</v>
      </c>
      <c r="K1652">
        <v>1673.11</v>
      </c>
      <c r="L1652">
        <v>8.3257499999999998E-2</v>
      </c>
      <c r="M1652">
        <v>0.93149000000000004</v>
      </c>
      <c r="N1652">
        <v>0</v>
      </c>
      <c r="O1652" t="s">
        <v>42</v>
      </c>
    </row>
    <row r="1653" spans="1:15" x14ac:dyDescent="0.25">
      <c r="A1653" t="s">
        <v>160</v>
      </c>
      <c r="B1653">
        <v>2135.0500000000002</v>
      </c>
      <c r="C1653">
        <v>2056.29</v>
      </c>
      <c r="D1653">
        <v>2056.0700000000002</v>
      </c>
      <c r="E1653">
        <v>2013.16</v>
      </c>
      <c r="F1653">
        <v>99.773099999999999</v>
      </c>
      <c r="G1653">
        <v>224.21299999999999</v>
      </c>
      <c r="H1653">
        <v>75.290400000000005</v>
      </c>
      <c r="I1653">
        <v>35.475000000000001</v>
      </c>
      <c r="J1653">
        <v>87.196799999999996</v>
      </c>
      <c r="K1653">
        <v>1669.56</v>
      </c>
      <c r="L1653">
        <v>5.8999700000000002E-2</v>
      </c>
      <c r="M1653">
        <v>0.92689900000000003</v>
      </c>
      <c r="N1653">
        <v>0</v>
      </c>
      <c r="O1653" t="s">
        <v>42</v>
      </c>
    </row>
    <row r="1654" spans="1:15" x14ac:dyDescent="0.25">
      <c r="A1654" t="s">
        <v>160</v>
      </c>
      <c r="B1654">
        <v>2129.98</v>
      </c>
      <c r="C1654">
        <v>2054.62</v>
      </c>
      <c r="D1654">
        <v>2054.4299999999998</v>
      </c>
      <c r="E1654">
        <v>2013.11</v>
      </c>
      <c r="F1654">
        <v>99.758300000000006</v>
      </c>
      <c r="G1654">
        <v>222.12</v>
      </c>
      <c r="H1654">
        <v>74.088300000000004</v>
      </c>
      <c r="I1654">
        <v>35.183700000000002</v>
      </c>
      <c r="J1654">
        <v>86.372699999999995</v>
      </c>
      <c r="K1654">
        <v>1671.71</v>
      </c>
      <c r="L1654">
        <v>5.5310999999999999E-2</v>
      </c>
      <c r="M1654">
        <v>0.93761799999999995</v>
      </c>
      <c r="N1654">
        <v>0</v>
      </c>
      <c r="O1654" t="s">
        <v>42</v>
      </c>
    </row>
    <row r="1655" spans="1:15" x14ac:dyDescent="0.25">
      <c r="A1655" t="s">
        <v>160</v>
      </c>
      <c r="B1655">
        <v>2140.21</v>
      </c>
      <c r="C1655">
        <v>2063.29</v>
      </c>
      <c r="D1655">
        <v>2063.09</v>
      </c>
      <c r="E1655">
        <v>2020.35</v>
      </c>
      <c r="F1655">
        <v>99.803600000000003</v>
      </c>
      <c r="G1655">
        <v>222.40600000000001</v>
      </c>
      <c r="H1655">
        <v>74.664100000000005</v>
      </c>
      <c r="I1655">
        <v>34.923099999999998</v>
      </c>
      <c r="J1655">
        <v>86.279499999999999</v>
      </c>
      <c r="K1655">
        <v>1678.86</v>
      </c>
      <c r="L1655">
        <v>5.39122E-2</v>
      </c>
      <c r="M1655">
        <v>0.93183199999999999</v>
      </c>
      <c r="N1655">
        <v>0</v>
      </c>
      <c r="O1655" t="s">
        <v>42</v>
      </c>
    </row>
    <row r="1656" spans="1:15" x14ac:dyDescent="0.25">
      <c r="A1656" t="s">
        <v>160</v>
      </c>
      <c r="B1656">
        <v>2141.11</v>
      </c>
      <c r="C1656">
        <v>2065.9699999999998</v>
      </c>
      <c r="D1656">
        <v>2065.5700000000002</v>
      </c>
      <c r="E1656">
        <v>2022.11</v>
      </c>
      <c r="F1656">
        <v>101.126</v>
      </c>
      <c r="G1656">
        <v>222.66200000000001</v>
      </c>
      <c r="H1656">
        <v>74.874600000000001</v>
      </c>
      <c r="I1656">
        <v>35.1357</v>
      </c>
      <c r="J1656">
        <v>86.201800000000006</v>
      </c>
      <c r="K1656">
        <v>1678.69</v>
      </c>
      <c r="L1656">
        <v>7.0313700000000007E-2</v>
      </c>
      <c r="M1656">
        <v>0.93182500000000001</v>
      </c>
      <c r="N1656">
        <v>0</v>
      </c>
      <c r="O1656" t="s">
        <v>42</v>
      </c>
    </row>
    <row r="1657" spans="1:15" x14ac:dyDescent="0.25">
      <c r="A1657" t="s">
        <v>160</v>
      </c>
      <c r="B1657">
        <v>2127.87</v>
      </c>
      <c r="C1657">
        <v>2050.71</v>
      </c>
      <c r="D1657">
        <v>2050.5</v>
      </c>
      <c r="E1657">
        <v>2007.67</v>
      </c>
      <c r="F1657">
        <v>98.861000000000004</v>
      </c>
      <c r="G1657">
        <v>222.40299999999999</v>
      </c>
      <c r="H1657">
        <v>74.308599999999998</v>
      </c>
      <c r="I1657">
        <v>35.235100000000003</v>
      </c>
      <c r="J1657">
        <v>86.458200000000005</v>
      </c>
      <c r="K1657">
        <v>1666.67</v>
      </c>
      <c r="L1657">
        <v>8.3257300000000006E-2</v>
      </c>
      <c r="M1657">
        <v>0.93168200000000001</v>
      </c>
      <c r="N1657">
        <v>0</v>
      </c>
      <c r="O1657" t="s">
        <v>42</v>
      </c>
    </row>
    <row r="1658" spans="1:15" x14ac:dyDescent="0.25">
      <c r="A1658" t="s">
        <v>160</v>
      </c>
      <c r="B1658">
        <v>2129.14</v>
      </c>
      <c r="C1658">
        <v>2052.42</v>
      </c>
      <c r="D1658">
        <v>2052.21</v>
      </c>
      <c r="E1658">
        <v>2009.16</v>
      </c>
      <c r="F1658">
        <v>100.76</v>
      </c>
      <c r="G1658">
        <v>222.69800000000001</v>
      </c>
      <c r="H1658">
        <v>74.664699999999996</v>
      </c>
      <c r="I1658">
        <v>35.3568</v>
      </c>
      <c r="J1658">
        <v>86.057599999999994</v>
      </c>
      <c r="K1658">
        <v>1666.09</v>
      </c>
      <c r="L1658">
        <v>8.32566E-2</v>
      </c>
      <c r="M1658">
        <v>0.93177600000000005</v>
      </c>
      <c r="N1658">
        <v>0</v>
      </c>
      <c r="O1658" t="s">
        <v>42</v>
      </c>
    </row>
    <row r="1659" spans="1:15" x14ac:dyDescent="0.25">
      <c r="A1659" t="s">
        <v>160</v>
      </c>
      <c r="B1659">
        <v>2147.0500000000002</v>
      </c>
      <c r="C1659">
        <v>2069.59</v>
      </c>
      <c r="D1659">
        <v>2069.37</v>
      </c>
      <c r="E1659">
        <v>2026.38</v>
      </c>
      <c r="F1659">
        <v>99.401600000000002</v>
      </c>
      <c r="G1659">
        <v>224.42699999999999</v>
      </c>
      <c r="H1659">
        <v>75.254999999999995</v>
      </c>
      <c r="I1659">
        <v>35.403599999999997</v>
      </c>
      <c r="J1659">
        <v>86.782300000000006</v>
      </c>
      <c r="K1659">
        <v>1683.14</v>
      </c>
      <c r="L1659">
        <v>8.3271200000000004E-2</v>
      </c>
      <c r="M1659">
        <v>0.931446</v>
      </c>
      <c r="N1659">
        <v>0</v>
      </c>
      <c r="O1659" t="s">
        <v>42</v>
      </c>
    </row>
    <row r="1660" spans="1:15" x14ac:dyDescent="0.25">
      <c r="A1660" t="s">
        <v>160</v>
      </c>
      <c r="B1660">
        <v>2148.8200000000002</v>
      </c>
      <c r="C1660">
        <v>2070.86</v>
      </c>
      <c r="D1660">
        <v>2070.66</v>
      </c>
      <c r="E1660">
        <v>2027.46</v>
      </c>
      <c r="F1660">
        <v>102.339</v>
      </c>
      <c r="G1660">
        <v>224.232</v>
      </c>
      <c r="H1660">
        <v>75.383499999999998</v>
      </c>
      <c r="I1660">
        <v>35.172499999999999</v>
      </c>
      <c r="J1660">
        <v>86.881900000000002</v>
      </c>
      <c r="K1660">
        <v>1681.45</v>
      </c>
      <c r="L1660">
        <v>5.4004299999999998E-2</v>
      </c>
      <c r="M1660">
        <v>0.93089599999999995</v>
      </c>
      <c r="N1660">
        <v>0</v>
      </c>
      <c r="O1660" t="s">
        <v>42</v>
      </c>
    </row>
    <row r="1661" spans="1:15" x14ac:dyDescent="0.25">
      <c r="A1661" t="s">
        <v>160</v>
      </c>
      <c r="B1661">
        <v>2131.1799999999998</v>
      </c>
      <c r="C1661">
        <v>2054.2800000000002</v>
      </c>
      <c r="D1661">
        <v>2054.09</v>
      </c>
      <c r="E1661">
        <v>2011.96</v>
      </c>
      <c r="F1661">
        <v>99.055300000000003</v>
      </c>
      <c r="G1661">
        <v>224.37899999999999</v>
      </c>
      <c r="H1661">
        <v>75.1661</v>
      </c>
      <c r="I1661">
        <v>35.2971</v>
      </c>
      <c r="J1661">
        <v>87.06</v>
      </c>
      <c r="K1661">
        <v>1669.1</v>
      </c>
      <c r="L1661">
        <v>8.3259799999999995E-2</v>
      </c>
      <c r="M1661">
        <v>0.93180600000000002</v>
      </c>
      <c r="N1661">
        <v>0</v>
      </c>
      <c r="O1661" t="s">
        <v>42</v>
      </c>
    </row>
    <row r="1662" spans="1:15" x14ac:dyDescent="0.25">
      <c r="A1662" t="s">
        <v>160</v>
      </c>
      <c r="B1662">
        <v>2119.1</v>
      </c>
      <c r="C1662">
        <v>2041.07</v>
      </c>
      <c r="D1662">
        <v>2040.93</v>
      </c>
      <c r="E1662">
        <v>2001.86</v>
      </c>
      <c r="F1662">
        <v>99.330799999999996</v>
      </c>
      <c r="G1662">
        <v>216.34800000000001</v>
      </c>
      <c r="H1662">
        <v>73.993700000000004</v>
      </c>
      <c r="I1662">
        <v>35.176900000000003</v>
      </c>
      <c r="J1662">
        <v>80.722300000000004</v>
      </c>
      <c r="K1662">
        <v>1667.14</v>
      </c>
      <c r="L1662">
        <v>5.5345900000000003E-2</v>
      </c>
      <c r="M1662">
        <v>0.93163300000000004</v>
      </c>
      <c r="N1662">
        <v>0</v>
      </c>
      <c r="O1662" t="s">
        <v>42</v>
      </c>
    </row>
    <row r="1663" spans="1:15" x14ac:dyDescent="0.25">
      <c r="A1663" t="s">
        <v>160</v>
      </c>
      <c r="B1663">
        <v>2145.21</v>
      </c>
      <c r="C1663">
        <v>2068.35</v>
      </c>
      <c r="D1663">
        <v>2068.1999999999998</v>
      </c>
      <c r="E1663">
        <v>2028.11</v>
      </c>
      <c r="F1663">
        <v>98.950199999999995</v>
      </c>
      <c r="G1663">
        <v>224.846</v>
      </c>
      <c r="H1663">
        <v>77.149500000000003</v>
      </c>
      <c r="I1663">
        <v>35.662100000000002</v>
      </c>
      <c r="J1663">
        <v>85.596999999999994</v>
      </c>
      <c r="K1663">
        <v>1685.06</v>
      </c>
      <c r="L1663">
        <v>5.46776E-2</v>
      </c>
      <c r="M1663">
        <v>0.93082900000000002</v>
      </c>
      <c r="N1663">
        <v>0</v>
      </c>
      <c r="O1663" t="s">
        <v>42</v>
      </c>
    </row>
    <row r="1664" spans="1:15" x14ac:dyDescent="0.25">
      <c r="A1664" t="s">
        <v>160</v>
      </c>
      <c r="B1664">
        <v>2103.3200000000002</v>
      </c>
      <c r="C1664">
        <v>2028.02</v>
      </c>
      <c r="D1664">
        <v>2027.89</v>
      </c>
      <c r="E1664">
        <v>1989.48</v>
      </c>
      <c r="F1664">
        <v>98.673100000000005</v>
      </c>
      <c r="G1664">
        <v>214.148</v>
      </c>
      <c r="H1664">
        <v>73.108800000000002</v>
      </c>
      <c r="I1664">
        <v>35.022100000000002</v>
      </c>
      <c r="J1664">
        <v>78.685100000000006</v>
      </c>
      <c r="K1664">
        <v>1657.88</v>
      </c>
      <c r="L1664">
        <v>5.6017200000000003E-2</v>
      </c>
      <c r="M1664">
        <v>0.93158600000000003</v>
      </c>
      <c r="N1664">
        <v>0</v>
      </c>
      <c r="O1664" t="s">
        <v>42</v>
      </c>
    </row>
    <row r="1665" spans="1:25" x14ac:dyDescent="0.25">
      <c r="A1665" t="s">
        <v>160</v>
      </c>
      <c r="B1665">
        <v>2095.16</v>
      </c>
      <c r="C1665">
        <v>2017.08</v>
      </c>
      <c r="D1665">
        <v>2016.96</v>
      </c>
      <c r="E1665">
        <v>1978.5</v>
      </c>
      <c r="F1665">
        <v>97.206299999999999</v>
      </c>
      <c r="G1665">
        <v>215.376</v>
      </c>
      <c r="H1665">
        <v>73.644900000000007</v>
      </c>
      <c r="I1665">
        <v>34.945500000000003</v>
      </c>
      <c r="J1665">
        <v>80.333200000000005</v>
      </c>
      <c r="K1665">
        <v>1647.23</v>
      </c>
      <c r="L1665">
        <v>5.8048299999999997E-2</v>
      </c>
      <c r="M1665">
        <v>0.93135199999999996</v>
      </c>
      <c r="N1665">
        <v>0</v>
      </c>
      <c r="O1665" t="s">
        <v>42</v>
      </c>
    </row>
    <row r="1666" spans="1:25" x14ac:dyDescent="0.25">
      <c r="A1666" t="s">
        <v>160</v>
      </c>
      <c r="B1666">
        <v>2113.2399999999998</v>
      </c>
      <c r="C1666">
        <v>2034.94</v>
      </c>
      <c r="D1666">
        <v>2034.81</v>
      </c>
      <c r="E1666">
        <v>1996.45</v>
      </c>
      <c r="F1666">
        <v>99.091700000000003</v>
      </c>
      <c r="G1666">
        <v>216.39099999999999</v>
      </c>
      <c r="H1666">
        <v>75.228499999999997</v>
      </c>
      <c r="I1666">
        <v>35.299599999999998</v>
      </c>
      <c r="J1666">
        <v>79.6357</v>
      </c>
      <c r="K1666">
        <v>1662</v>
      </c>
      <c r="L1666">
        <v>5.4179699999999997E-2</v>
      </c>
      <c r="M1666">
        <v>0.951762</v>
      </c>
      <c r="N1666">
        <v>0</v>
      </c>
      <c r="O1666" t="s">
        <v>42</v>
      </c>
    </row>
    <row r="1667" spans="1:25" x14ac:dyDescent="0.25">
      <c r="A1667" t="s">
        <v>160</v>
      </c>
      <c r="B1667">
        <v>2112.87</v>
      </c>
      <c r="C1667">
        <v>2037.85</v>
      </c>
      <c r="D1667">
        <v>2037.72</v>
      </c>
      <c r="E1667">
        <v>1998.85</v>
      </c>
      <c r="F1667">
        <v>97.734899999999996</v>
      </c>
      <c r="G1667">
        <v>213.88900000000001</v>
      </c>
      <c r="H1667">
        <v>73.083299999999994</v>
      </c>
      <c r="I1667">
        <v>35.298000000000002</v>
      </c>
      <c r="J1667">
        <v>79.141400000000004</v>
      </c>
      <c r="K1667">
        <v>1668.2</v>
      </c>
      <c r="L1667">
        <v>7.7957600000000002E-2</v>
      </c>
      <c r="M1667">
        <v>0.94199299999999997</v>
      </c>
      <c r="N1667">
        <v>0</v>
      </c>
      <c r="O1667" t="s">
        <v>42</v>
      </c>
    </row>
    <row r="1668" spans="1:25" x14ac:dyDescent="0.25">
      <c r="A1668" t="s">
        <v>160</v>
      </c>
      <c r="B1668">
        <v>2121.8000000000002</v>
      </c>
      <c r="C1668">
        <v>2046.98</v>
      </c>
      <c r="D1668">
        <v>2046.85</v>
      </c>
      <c r="E1668">
        <v>2008.43</v>
      </c>
      <c r="F1668">
        <v>98.874899999999997</v>
      </c>
      <c r="G1668">
        <v>217.25800000000001</v>
      </c>
      <c r="H1668">
        <v>74.718000000000004</v>
      </c>
      <c r="I1668">
        <v>34.997399999999999</v>
      </c>
      <c r="J1668">
        <v>81.455600000000004</v>
      </c>
      <c r="K1668">
        <v>1673.59</v>
      </c>
      <c r="L1668">
        <v>5.3921900000000002E-2</v>
      </c>
      <c r="M1668">
        <v>0.93182200000000004</v>
      </c>
      <c r="N1668">
        <v>0</v>
      </c>
      <c r="O1668" t="s">
        <v>42</v>
      </c>
    </row>
    <row r="1669" spans="1:25" x14ac:dyDescent="0.25">
      <c r="A1669" t="s">
        <v>160</v>
      </c>
      <c r="B1669">
        <v>2110.13</v>
      </c>
      <c r="C1669">
        <v>2031.65</v>
      </c>
      <c r="D1669">
        <v>2031.51</v>
      </c>
      <c r="E1669">
        <v>1992.32</v>
      </c>
      <c r="F1669">
        <v>97.642600000000002</v>
      </c>
      <c r="G1669">
        <v>215.077</v>
      </c>
      <c r="H1669">
        <v>73.799400000000006</v>
      </c>
      <c r="I1669">
        <v>34.924300000000002</v>
      </c>
      <c r="J1669">
        <v>80.196200000000005</v>
      </c>
      <c r="K1669">
        <v>1660.61</v>
      </c>
      <c r="L1669">
        <v>5.4163099999999999E-2</v>
      </c>
      <c r="M1669">
        <v>0.93171999999999999</v>
      </c>
      <c r="N1669">
        <v>0</v>
      </c>
      <c r="O1669" t="s">
        <v>42</v>
      </c>
    </row>
    <row r="1670" spans="1:25" x14ac:dyDescent="0.25">
      <c r="A1670" t="s">
        <v>160</v>
      </c>
      <c r="B1670">
        <v>2117.77</v>
      </c>
      <c r="C1670">
        <v>2042.52</v>
      </c>
      <c r="D1670">
        <v>2042.38</v>
      </c>
      <c r="E1670">
        <v>2003.41</v>
      </c>
      <c r="F1670">
        <v>99.118399999999994</v>
      </c>
      <c r="G1670">
        <v>216.899</v>
      </c>
      <c r="H1670">
        <v>74.531599999999997</v>
      </c>
      <c r="I1670">
        <v>35.3354</v>
      </c>
      <c r="J1670">
        <v>80.406300000000002</v>
      </c>
      <c r="K1670">
        <v>1668.56</v>
      </c>
      <c r="L1670">
        <v>8.3261500000000002E-2</v>
      </c>
      <c r="M1670">
        <v>0.94068499999999999</v>
      </c>
      <c r="N1670">
        <v>0</v>
      </c>
      <c r="O1670" t="s">
        <v>42</v>
      </c>
    </row>
    <row r="1671" spans="1:25" x14ac:dyDescent="0.25">
      <c r="A1671" t="s">
        <v>160</v>
      </c>
      <c r="B1671">
        <v>2115.94</v>
      </c>
      <c r="C1671">
        <v>2039.27</v>
      </c>
      <c r="D1671">
        <v>2039.12</v>
      </c>
      <c r="E1671">
        <v>1999.7</v>
      </c>
      <c r="F1671">
        <v>98.850099999999998</v>
      </c>
      <c r="G1671">
        <v>218.43299999999999</v>
      </c>
      <c r="H1671">
        <v>74.351799999999997</v>
      </c>
      <c r="I1671">
        <v>35.351999999999997</v>
      </c>
      <c r="J1671">
        <v>81.376800000000003</v>
      </c>
      <c r="K1671">
        <v>1663.21</v>
      </c>
      <c r="L1671">
        <v>5.4016300000000003E-2</v>
      </c>
      <c r="M1671">
        <v>0.93169100000000005</v>
      </c>
      <c r="N1671">
        <v>0</v>
      </c>
      <c r="O1671" t="s">
        <v>42</v>
      </c>
    </row>
    <row r="1672" spans="1:25" x14ac:dyDescent="0.25">
      <c r="A1672" t="s">
        <v>160</v>
      </c>
      <c r="B1672">
        <v>2129.4899999999998</v>
      </c>
      <c r="C1672">
        <v>2054.5500000000002</v>
      </c>
      <c r="D1672">
        <v>2054.39</v>
      </c>
      <c r="E1672">
        <v>2014.49</v>
      </c>
      <c r="F1672">
        <v>100.107</v>
      </c>
      <c r="G1672">
        <v>218.00800000000001</v>
      </c>
      <c r="H1672">
        <v>73.325400000000002</v>
      </c>
      <c r="I1672">
        <v>35.344900000000003</v>
      </c>
      <c r="J1672">
        <v>83.017899999999997</v>
      </c>
      <c r="K1672">
        <v>1677.34</v>
      </c>
      <c r="L1672">
        <v>5.59867E-2</v>
      </c>
      <c r="M1672">
        <v>0.93179500000000004</v>
      </c>
      <c r="N1672">
        <v>0</v>
      </c>
      <c r="O1672" t="s">
        <v>42</v>
      </c>
    </row>
    <row r="1673" spans="1:25" x14ac:dyDescent="0.25">
      <c r="A1673" t="s">
        <v>160</v>
      </c>
      <c r="B1673">
        <v>2132.61</v>
      </c>
      <c r="C1673">
        <v>2055.19</v>
      </c>
      <c r="D1673">
        <v>2055.04</v>
      </c>
      <c r="E1673">
        <v>2015.35</v>
      </c>
      <c r="F1673">
        <v>97.492500000000007</v>
      </c>
      <c r="G1673">
        <v>217.92500000000001</v>
      </c>
      <c r="H1673">
        <v>73.679400000000001</v>
      </c>
      <c r="I1673">
        <v>35.464399999999998</v>
      </c>
      <c r="J1673">
        <v>82.266800000000003</v>
      </c>
      <c r="K1673">
        <v>1680.84</v>
      </c>
      <c r="L1673">
        <v>8.2686099999999998E-2</v>
      </c>
      <c r="M1673">
        <v>0.931647</v>
      </c>
      <c r="N1673">
        <v>0</v>
      </c>
      <c r="O1673" t="s">
        <v>42</v>
      </c>
    </row>
    <row r="1674" spans="1:25" x14ac:dyDescent="0.25">
      <c r="A1674" t="s">
        <v>160</v>
      </c>
      <c r="B1674">
        <v>2124.88</v>
      </c>
      <c r="C1674">
        <v>2048.3000000000002</v>
      </c>
      <c r="D1674">
        <v>2048.15</v>
      </c>
      <c r="E1674">
        <v>2009.01</v>
      </c>
      <c r="F1674">
        <v>100.30500000000001</v>
      </c>
      <c r="G1674">
        <v>216.46</v>
      </c>
      <c r="H1674">
        <v>73.991399999999999</v>
      </c>
      <c r="I1674">
        <v>35.257300000000001</v>
      </c>
      <c r="J1674">
        <v>80.964299999999994</v>
      </c>
      <c r="K1674">
        <v>1673.4</v>
      </c>
      <c r="L1674">
        <v>5.68303E-2</v>
      </c>
      <c r="M1674">
        <v>0.93183499999999997</v>
      </c>
      <c r="N1674">
        <v>0</v>
      </c>
      <c r="O1674" t="s">
        <v>42</v>
      </c>
    </row>
    <row r="1675" spans="1:25" x14ac:dyDescent="0.25">
      <c r="A1675" t="s">
        <v>160</v>
      </c>
      <c r="B1675">
        <v>2122.6799999999998</v>
      </c>
      <c r="C1675">
        <v>2045.54</v>
      </c>
      <c r="D1675">
        <v>2045.39</v>
      </c>
      <c r="E1675">
        <v>2005.81</v>
      </c>
      <c r="F1675">
        <v>99.583699999999993</v>
      </c>
      <c r="G1675">
        <v>218.03100000000001</v>
      </c>
      <c r="H1675">
        <v>73.9405</v>
      </c>
      <c r="I1675">
        <v>35.485399999999998</v>
      </c>
      <c r="J1675">
        <v>82.4161</v>
      </c>
      <c r="K1675">
        <v>1669.26</v>
      </c>
      <c r="L1675">
        <v>5.5072799999999998E-2</v>
      </c>
      <c r="M1675">
        <v>0.931836</v>
      </c>
      <c r="N1675">
        <v>0</v>
      </c>
      <c r="O1675" t="s">
        <v>42</v>
      </c>
    </row>
    <row r="1676" spans="1:25" x14ac:dyDescent="0.25">
      <c r="A1676" t="s">
        <v>160</v>
      </c>
      <c r="B1676">
        <v>2129.61</v>
      </c>
      <c r="C1676">
        <v>2052.38</v>
      </c>
      <c r="D1676">
        <v>2052.2399999999998</v>
      </c>
      <c r="E1676">
        <v>2013.28</v>
      </c>
      <c r="F1676">
        <v>99.139700000000005</v>
      </c>
      <c r="G1676">
        <v>219.54300000000001</v>
      </c>
      <c r="H1676">
        <v>73.712900000000005</v>
      </c>
      <c r="I1676">
        <v>35.523000000000003</v>
      </c>
      <c r="J1676">
        <v>82.385400000000004</v>
      </c>
      <c r="K1676">
        <v>1675.29</v>
      </c>
      <c r="L1676">
        <v>8.32566E-2</v>
      </c>
      <c r="M1676">
        <v>0.959206</v>
      </c>
      <c r="N1676">
        <v>0</v>
      </c>
      <c r="O1676" t="s">
        <v>42</v>
      </c>
    </row>
    <row r="1677" spans="1:25" x14ac:dyDescent="0.25">
      <c r="A1677" t="s">
        <v>160</v>
      </c>
      <c r="B1677">
        <v>2115.88</v>
      </c>
      <c r="C1677">
        <v>2035.36</v>
      </c>
      <c r="D1677">
        <v>2035.22</v>
      </c>
      <c r="E1677">
        <v>1997.02</v>
      </c>
      <c r="F1677">
        <v>98.551000000000002</v>
      </c>
      <c r="G1677">
        <v>214.58799999999999</v>
      </c>
      <c r="H1677">
        <v>74.038700000000006</v>
      </c>
      <c r="I1677">
        <v>35.181100000000001</v>
      </c>
      <c r="J1677">
        <v>79.134699999999995</v>
      </c>
      <c r="K1677">
        <v>1664.6</v>
      </c>
      <c r="L1677">
        <v>5.89854E-2</v>
      </c>
      <c r="M1677">
        <v>0.93182500000000001</v>
      </c>
      <c r="N1677">
        <v>0</v>
      </c>
      <c r="O1677" t="s">
        <v>42</v>
      </c>
    </row>
    <row r="1678" spans="1:25" x14ac:dyDescent="0.25">
      <c r="A1678" t="s">
        <v>160</v>
      </c>
      <c r="B1678">
        <v>2107.36</v>
      </c>
      <c r="C1678">
        <v>2033.67</v>
      </c>
      <c r="D1678">
        <v>2033.54</v>
      </c>
      <c r="E1678">
        <v>1994.82</v>
      </c>
      <c r="F1678">
        <v>98.793499999999995</v>
      </c>
      <c r="G1678">
        <v>214.077</v>
      </c>
      <c r="H1678">
        <v>73.771699999999996</v>
      </c>
      <c r="I1678">
        <v>35.202800000000003</v>
      </c>
      <c r="J1678">
        <v>78.986099999999993</v>
      </c>
      <c r="K1678">
        <v>1663</v>
      </c>
      <c r="L1678">
        <v>8.3263500000000004E-2</v>
      </c>
      <c r="M1678">
        <v>0.95903499999999997</v>
      </c>
      <c r="N1678">
        <v>0</v>
      </c>
      <c r="O1678" t="s">
        <v>42</v>
      </c>
    </row>
    <row r="1679" spans="1:25" x14ac:dyDescent="0.25">
      <c r="A1679" t="s">
        <v>160</v>
      </c>
      <c r="B1679">
        <v>2113.1</v>
      </c>
      <c r="C1679">
        <v>2038.73</v>
      </c>
      <c r="D1679">
        <v>2038.6</v>
      </c>
      <c r="E1679">
        <v>2000.39</v>
      </c>
      <c r="F1679">
        <v>97.414699999999996</v>
      </c>
      <c r="G1679">
        <v>215.50399999999999</v>
      </c>
      <c r="H1679">
        <v>74.114500000000007</v>
      </c>
      <c r="I1679">
        <v>35.637500000000003</v>
      </c>
      <c r="J1679">
        <v>79.351900000000001</v>
      </c>
      <c r="K1679">
        <v>1668.11</v>
      </c>
      <c r="L1679">
        <v>6.4004400000000003E-2</v>
      </c>
      <c r="M1679">
        <v>0.93170500000000001</v>
      </c>
      <c r="N1679">
        <v>0</v>
      </c>
      <c r="O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160</v>
      </c>
      <c r="B1680">
        <v>2107.37</v>
      </c>
      <c r="C1680">
        <v>2030.92</v>
      </c>
      <c r="D1680">
        <v>2030.74</v>
      </c>
      <c r="E1680">
        <v>1991.19</v>
      </c>
      <c r="F1680">
        <v>100.627</v>
      </c>
      <c r="G1680">
        <v>214.02</v>
      </c>
      <c r="H1680">
        <v>73.672700000000006</v>
      </c>
      <c r="I1680">
        <v>35.017299999999999</v>
      </c>
      <c r="J1680">
        <v>78.861000000000004</v>
      </c>
      <c r="K1680">
        <v>1657.85</v>
      </c>
      <c r="L1680">
        <v>8.3255599999999999E-2</v>
      </c>
      <c r="M1680">
        <v>0.93183099999999996</v>
      </c>
      <c r="N1680">
        <v>0</v>
      </c>
      <c r="O1680" t="s">
        <v>42</v>
      </c>
      <c r="R1680">
        <f>AVERAGE(B1631:B1680)</f>
        <v>2127.7492000000011</v>
      </c>
      <c r="S1680">
        <f>AVERAGE(C1631:C1680)</f>
        <v>2050.7576000000008</v>
      </c>
      <c r="U1680">
        <f>_xlfn.VAR.P(B1631:B1680)</f>
        <v>150.53401936000108</v>
      </c>
      <c r="V1680">
        <f>_xlfn.VAR.P(C1631:C1680)</f>
        <v>143.03694224000012</v>
      </c>
      <c r="X1680">
        <f>1.96*SQRT(U1680)/50</f>
        <v>0.48095383927083069</v>
      </c>
      <c r="Y1680">
        <f>1.96*SQRT(V1680)/50</f>
        <v>0.4688243668194666</v>
      </c>
    </row>
    <row r="1681" spans="1:14" x14ac:dyDescent="0.25">
      <c r="A1681" t="s">
        <v>161</v>
      </c>
      <c r="B1681">
        <v>106571.90459999999</v>
      </c>
      <c r="C1681" t="s">
        <v>36</v>
      </c>
    </row>
    <row r="1682" spans="1:14" x14ac:dyDescent="0.25">
      <c r="A1682" t="s">
        <v>162</v>
      </c>
      <c r="B1682">
        <v>2125.1999999999998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5.4790699999999998E-2</v>
      </c>
      <c r="L1682">
        <v>0.93162900000000004</v>
      </c>
      <c r="M1682">
        <v>0</v>
      </c>
      <c r="N1682" t="s">
        <v>42</v>
      </c>
    </row>
    <row r="1683" spans="1:14" x14ac:dyDescent="0.25">
      <c r="A1683" t="s">
        <v>162</v>
      </c>
      <c r="B1683">
        <v>2137.7600000000002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5.8469899999999998E-2</v>
      </c>
      <c r="L1683">
        <v>0.93164199999999997</v>
      </c>
      <c r="M1683">
        <v>0</v>
      </c>
      <c r="N1683" t="s">
        <v>42</v>
      </c>
    </row>
    <row r="1684" spans="1:14" x14ac:dyDescent="0.25">
      <c r="A1684" t="s">
        <v>162</v>
      </c>
      <c r="B1684">
        <v>2153.15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5.71411E-2</v>
      </c>
      <c r="L1684">
        <v>0.93178000000000005</v>
      </c>
      <c r="M1684">
        <v>0</v>
      </c>
      <c r="N1684" t="s">
        <v>42</v>
      </c>
    </row>
    <row r="1685" spans="1:14" x14ac:dyDescent="0.25">
      <c r="A1685" t="s">
        <v>162</v>
      </c>
      <c r="B1685">
        <v>2132.7399999999998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5.3958600000000002E-2</v>
      </c>
      <c r="L1685">
        <v>0.93183000000000005</v>
      </c>
      <c r="M1685">
        <v>0</v>
      </c>
      <c r="N1685" t="s">
        <v>42</v>
      </c>
    </row>
    <row r="1686" spans="1:14" x14ac:dyDescent="0.25">
      <c r="A1686" t="s">
        <v>162</v>
      </c>
      <c r="B1686">
        <v>2124.71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5.39216E-2</v>
      </c>
      <c r="L1686">
        <v>0.94108899999999995</v>
      </c>
      <c r="M1686">
        <v>0</v>
      </c>
      <c r="N1686" t="s">
        <v>42</v>
      </c>
    </row>
    <row r="1687" spans="1:14" x14ac:dyDescent="0.25">
      <c r="A1687" t="s">
        <v>162</v>
      </c>
      <c r="B1687">
        <v>2127.66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4.5147800000000002E-2</v>
      </c>
      <c r="L1687">
        <v>0.93160900000000002</v>
      </c>
      <c r="M1687">
        <v>0</v>
      </c>
      <c r="N1687" t="s">
        <v>42</v>
      </c>
    </row>
    <row r="1688" spans="1:14" x14ac:dyDescent="0.25">
      <c r="A1688" t="s">
        <v>162</v>
      </c>
      <c r="B1688">
        <v>2145.1799999999998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5.7523900000000003E-2</v>
      </c>
      <c r="L1688">
        <v>0.93157999999999996</v>
      </c>
      <c r="M1688">
        <v>0</v>
      </c>
      <c r="N1688" t="s">
        <v>42</v>
      </c>
    </row>
    <row r="1689" spans="1:14" x14ac:dyDescent="0.25">
      <c r="A1689" t="s">
        <v>162</v>
      </c>
      <c r="B1689">
        <v>2145.6799999999998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6.0642000000000001E-2</v>
      </c>
      <c r="L1689">
        <v>0.93169500000000005</v>
      </c>
      <c r="M1689">
        <v>0</v>
      </c>
      <c r="N1689" t="s">
        <v>42</v>
      </c>
    </row>
    <row r="1690" spans="1:14" x14ac:dyDescent="0.25">
      <c r="A1690" t="s">
        <v>162</v>
      </c>
      <c r="B1690">
        <v>2125.1799999999998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5.3910300000000001E-2</v>
      </c>
      <c r="L1690">
        <v>0.95915799999999996</v>
      </c>
      <c r="M1690">
        <v>0</v>
      </c>
      <c r="N1690" t="s">
        <v>42</v>
      </c>
    </row>
    <row r="1691" spans="1:14" x14ac:dyDescent="0.25">
      <c r="A1691" t="s">
        <v>162</v>
      </c>
      <c r="B1691">
        <v>2158.14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6.1342399999999998E-2</v>
      </c>
      <c r="L1691">
        <v>0.93171899999999996</v>
      </c>
      <c r="M1691">
        <v>0</v>
      </c>
      <c r="N1691" t="s">
        <v>42</v>
      </c>
    </row>
    <row r="1692" spans="1:14" x14ac:dyDescent="0.25">
      <c r="A1692" t="s">
        <v>162</v>
      </c>
      <c r="B1692">
        <v>2176.54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6.9920499999999997E-2</v>
      </c>
      <c r="L1692">
        <v>0.93920499999999996</v>
      </c>
      <c r="M1692">
        <v>0</v>
      </c>
      <c r="N1692" t="s">
        <v>42</v>
      </c>
    </row>
    <row r="1693" spans="1:14" x14ac:dyDescent="0.25">
      <c r="A1693" t="s">
        <v>162</v>
      </c>
      <c r="B1693">
        <v>2131.7600000000002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5.4645899999999997E-2</v>
      </c>
      <c r="L1693">
        <v>0.93176800000000004</v>
      </c>
      <c r="M1693">
        <v>0</v>
      </c>
      <c r="N1693" t="s">
        <v>42</v>
      </c>
    </row>
    <row r="1694" spans="1:14" x14ac:dyDescent="0.25">
      <c r="A1694" t="s">
        <v>162</v>
      </c>
      <c r="B1694">
        <v>2143.5500000000002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6.2860100000000002E-2</v>
      </c>
      <c r="L1694">
        <v>0.95915099999999998</v>
      </c>
      <c r="M1694">
        <v>0</v>
      </c>
      <c r="N1694" t="s">
        <v>42</v>
      </c>
    </row>
    <row r="1695" spans="1:14" x14ac:dyDescent="0.25">
      <c r="A1695" t="s">
        <v>162</v>
      </c>
      <c r="B1695">
        <v>2134.2199999999998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7.58273E-2</v>
      </c>
      <c r="L1695">
        <v>0.94657999999999998</v>
      </c>
      <c r="M1695">
        <v>0</v>
      </c>
      <c r="N1695" t="s">
        <v>42</v>
      </c>
    </row>
    <row r="1696" spans="1:14" x14ac:dyDescent="0.25">
      <c r="A1696" t="s">
        <v>162</v>
      </c>
      <c r="B1696">
        <v>2137.5500000000002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5.4530799999999997E-2</v>
      </c>
      <c r="L1696">
        <v>0.93183700000000003</v>
      </c>
      <c r="M1696">
        <v>0</v>
      </c>
      <c r="N1696" t="s">
        <v>42</v>
      </c>
    </row>
    <row r="1697" spans="1:14" x14ac:dyDescent="0.25">
      <c r="A1697" t="s">
        <v>162</v>
      </c>
      <c r="B1697">
        <v>2156.77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5.4243699999999999E-2</v>
      </c>
      <c r="L1697">
        <v>0.93140900000000004</v>
      </c>
      <c r="M1697">
        <v>0</v>
      </c>
      <c r="N1697" t="s">
        <v>42</v>
      </c>
    </row>
    <row r="1698" spans="1:14" x14ac:dyDescent="0.25">
      <c r="A1698" t="s">
        <v>162</v>
      </c>
      <c r="B1698">
        <v>2158.29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8.3260399999999998E-2</v>
      </c>
      <c r="L1698">
        <v>0.93101900000000004</v>
      </c>
      <c r="M1698">
        <v>0</v>
      </c>
      <c r="N1698" t="s">
        <v>42</v>
      </c>
    </row>
    <row r="1699" spans="1:14" x14ac:dyDescent="0.25">
      <c r="A1699" t="s">
        <v>162</v>
      </c>
      <c r="B1699">
        <v>2134.5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5.3933799999999997E-2</v>
      </c>
      <c r="L1699">
        <v>0.93183700000000003</v>
      </c>
      <c r="M1699">
        <v>0</v>
      </c>
      <c r="N1699" t="s">
        <v>42</v>
      </c>
    </row>
    <row r="1700" spans="1:14" x14ac:dyDescent="0.25">
      <c r="A1700" t="s">
        <v>162</v>
      </c>
      <c r="B1700">
        <v>2137.83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5.6974400000000001E-2</v>
      </c>
      <c r="L1700">
        <v>0.931809</v>
      </c>
      <c r="M1700">
        <v>0</v>
      </c>
      <c r="N1700" t="s">
        <v>42</v>
      </c>
    </row>
    <row r="1701" spans="1:14" x14ac:dyDescent="0.25">
      <c r="A1701" t="s">
        <v>162</v>
      </c>
      <c r="B1701">
        <v>2144.15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5.4093599999999999E-2</v>
      </c>
      <c r="L1701">
        <v>0.93166000000000004</v>
      </c>
      <c r="M1701">
        <v>0</v>
      </c>
      <c r="N1701" t="s">
        <v>42</v>
      </c>
    </row>
    <row r="1702" spans="1:14" x14ac:dyDescent="0.25">
      <c r="A1702" t="s">
        <v>162</v>
      </c>
      <c r="B1702">
        <v>2155.92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7.9747499999999999E-2</v>
      </c>
      <c r="L1702">
        <v>0.95879800000000004</v>
      </c>
      <c r="M1702">
        <v>0</v>
      </c>
      <c r="N1702" t="s">
        <v>42</v>
      </c>
    </row>
    <row r="1703" spans="1:14" x14ac:dyDescent="0.25">
      <c r="A1703" t="s">
        <v>162</v>
      </c>
      <c r="B1703">
        <v>2136.34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5.4034400000000003E-2</v>
      </c>
      <c r="L1703">
        <v>0.93182399999999999</v>
      </c>
      <c r="M1703">
        <v>0</v>
      </c>
      <c r="N1703" t="s">
        <v>42</v>
      </c>
    </row>
    <row r="1704" spans="1:14" x14ac:dyDescent="0.25">
      <c r="A1704" t="s">
        <v>162</v>
      </c>
      <c r="B1704">
        <v>2135.02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5.4692299999999999E-2</v>
      </c>
      <c r="L1704">
        <v>0.93181700000000001</v>
      </c>
      <c r="M1704">
        <v>0</v>
      </c>
      <c r="N1704" t="s">
        <v>42</v>
      </c>
    </row>
    <row r="1705" spans="1:14" x14ac:dyDescent="0.25">
      <c r="A1705" t="s">
        <v>162</v>
      </c>
      <c r="B1705">
        <v>2141.44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5.62239E-2</v>
      </c>
      <c r="L1705">
        <v>0.93176700000000001</v>
      </c>
      <c r="M1705">
        <v>0</v>
      </c>
      <c r="N1705" t="s">
        <v>42</v>
      </c>
    </row>
    <row r="1706" spans="1:14" x14ac:dyDescent="0.25">
      <c r="A1706" t="s">
        <v>162</v>
      </c>
      <c r="B1706">
        <v>2132.62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5.4126599999999997E-2</v>
      </c>
      <c r="L1706">
        <v>0.93183499999999997</v>
      </c>
      <c r="M1706">
        <v>0</v>
      </c>
      <c r="N1706" t="s">
        <v>42</v>
      </c>
    </row>
    <row r="1707" spans="1:14" x14ac:dyDescent="0.25">
      <c r="A1707" t="s">
        <v>162</v>
      </c>
      <c r="B1707">
        <v>2124.61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5.3910600000000003E-2</v>
      </c>
      <c r="L1707">
        <v>0.95326299999999997</v>
      </c>
      <c r="M1707">
        <v>0</v>
      </c>
      <c r="N1707" t="s">
        <v>42</v>
      </c>
    </row>
    <row r="1708" spans="1:14" x14ac:dyDescent="0.25">
      <c r="A1708" t="s">
        <v>162</v>
      </c>
      <c r="B1708">
        <v>2145.35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5.3946099999999997E-2</v>
      </c>
      <c r="L1708">
        <v>0.93179900000000004</v>
      </c>
      <c r="M1708">
        <v>0</v>
      </c>
      <c r="N1708" t="s">
        <v>42</v>
      </c>
    </row>
    <row r="1709" spans="1:14" x14ac:dyDescent="0.25">
      <c r="A1709" t="s">
        <v>162</v>
      </c>
      <c r="B1709">
        <v>2137.75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7.1775699999999998E-2</v>
      </c>
      <c r="L1709">
        <v>0.93182600000000004</v>
      </c>
      <c r="M1709">
        <v>0</v>
      </c>
      <c r="N1709" t="s">
        <v>42</v>
      </c>
    </row>
    <row r="1710" spans="1:14" x14ac:dyDescent="0.25">
      <c r="A1710" t="s">
        <v>162</v>
      </c>
      <c r="B1710">
        <v>2130.9299999999998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5.6569000000000001E-2</v>
      </c>
      <c r="L1710">
        <v>0.93174299999999999</v>
      </c>
      <c r="M1710">
        <v>0</v>
      </c>
      <c r="N1710" t="s">
        <v>42</v>
      </c>
    </row>
    <row r="1711" spans="1:14" x14ac:dyDescent="0.25">
      <c r="A1711" t="s">
        <v>162</v>
      </c>
      <c r="B1711">
        <v>2152.54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5.6491899999999998E-2</v>
      </c>
      <c r="L1711">
        <v>0.93096400000000001</v>
      </c>
      <c r="M1711">
        <v>0</v>
      </c>
      <c r="N1711" t="s">
        <v>42</v>
      </c>
    </row>
    <row r="1712" spans="1:14" x14ac:dyDescent="0.25">
      <c r="A1712" t="s">
        <v>162</v>
      </c>
      <c r="B1712">
        <v>2127.6799999999998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5.5347199999999999E-2</v>
      </c>
      <c r="L1712">
        <v>0.93179699999999999</v>
      </c>
      <c r="M1712">
        <v>0</v>
      </c>
      <c r="N1712" t="s">
        <v>42</v>
      </c>
    </row>
    <row r="1713" spans="1:14" x14ac:dyDescent="0.25">
      <c r="A1713" t="s">
        <v>162</v>
      </c>
      <c r="B1713">
        <v>2136.23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8.3266099999999996E-2</v>
      </c>
      <c r="L1713">
        <v>0.92944700000000002</v>
      </c>
      <c r="M1713">
        <v>0</v>
      </c>
      <c r="N1713" t="s">
        <v>42</v>
      </c>
    </row>
    <row r="1714" spans="1:14" x14ac:dyDescent="0.25">
      <c r="A1714" t="s">
        <v>162</v>
      </c>
      <c r="B1714">
        <v>2130.67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5.4799500000000001E-2</v>
      </c>
      <c r="L1714">
        <v>0.931836</v>
      </c>
      <c r="M1714">
        <v>0</v>
      </c>
      <c r="N1714" t="s">
        <v>42</v>
      </c>
    </row>
    <row r="1715" spans="1:14" x14ac:dyDescent="0.25">
      <c r="A1715" t="s">
        <v>162</v>
      </c>
      <c r="B1715">
        <v>2133.0700000000002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8.3273799999999995E-2</v>
      </c>
      <c r="L1715">
        <v>0.93181599999999998</v>
      </c>
      <c r="M1715">
        <v>0</v>
      </c>
      <c r="N1715" t="s">
        <v>42</v>
      </c>
    </row>
    <row r="1716" spans="1:14" x14ac:dyDescent="0.25">
      <c r="A1716" t="s">
        <v>162</v>
      </c>
      <c r="B1716">
        <v>2104.42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8.3267800000000003E-2</v>
      </c>
      <c r="L1716">
        <v>0.931593</v>
      </c>
      <c r="M1716">
        <v>0</v>
      </c>
      <c r="N1716" t="s">
        <v>42</v>
      </c>
    </row>
    <row r="1717" spans="1:14" x14ac:dyDescent="0.25">
      <c r="A1717" t="s">
        <v>162</v>
      </c>
      <c r="B1717">
        <v>2116.7800000000002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5.4389600000000003E-2</v>
      </c>
      <c r="L1717">
        <v>0.93180799999999997</v>
      </c>
      <c r="M1717">
        <v>0</v>
      </c>
      <c r="N1717" t="s">
        <v>42</v>
      </c>
    </row>
    <row r="1718" spans="1:14" x14ac:dyDescent="0.25">
      <c r="A1718" t="s">
        <v>162</v>
      </c>
      <c r="B1718">
        <v>2114.3200000000002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8.3256499999999997E-2</v>
      </c>
      <c r="L1718">
        <v>0.93179500000000004</v>
      </c>
      <c r="M1718">
        <v>0</v>
      </c>
      <c r="N1718" t="s">
        <v>42</v>
      </c>
    </row>
    <row r="1719" spans="1:14" x14ac:dyDescent="0.25">
      <c r="A1719" t="s">
        <v>162</v>
      </c>
      <c r="B1719">
        <v>2119.73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6.3006400000000004E-2</v>
      </c>
      <c r="L1719">
        <v>0.93019700000000005</v>
      </c>
      <c r="M1719">
        <v>0</v>
      </c>
      <c r="N1719" t="s">
        <v>42</v>
      </c>
    </row>
    <row r="1720" spans="1:14" x14ac:dyDescent="0.25">
      <c r="A1720" t="s">
        <v>162</v>
      </c>
      <c r="B1720">
        <v>2135.79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8.3256200000000002E-2</v>
      </c>
      <c r="L1720">
        <v>0.93162599999999995</v>
      </c>
      <c r="M1720">
        <v>0</v>
      </c>
      <c r="N1720" t="s">
        <v>42</v>
      </c>
    </row>
    <row r="1721" spans="1:14" x14ac:dyDescent="0.25">
      <c r="A1721" t="s">
        <v>162</v>
      </c>
      <c r="B1721">
        <v>2141.4899999999998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5.5995099999999999E-2</v>
      </c>
      <c r="L1721">
        <v>0.93171700000000002</v>
      </c>
      <c r="M1721">
        <v>0</v>
      </c>
      <c r="N1721" t="s">
        <v>42</v>
      </c>
    </row>
    <row r="1722" spans="1:14" x14ac:dyDescent="0.25">
      <c r="A1722" t="s">
        <v>162</v>
      </c>
      <c r="B1722">
        <v>2145.15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5.4693699999999998E-2</v>
      </c>
      <c r="L1722">
        <v>0.93183700000000003</v>
      </c>
      <c r="M1722">
        <v>0</v>
      </c>
      <c r="N1722" t="s">
        <v>42</v>
      </c>
    </row>
    <row r="1723" spans="1:14" x14ac:dyDescent="0.25">
      <c r="A1723" t="s">
        <v>162</v>
      </c>
      <c r="B1723">
        <v>2122.81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6.9546200000000002E-2</v>
      </c>
      <c r="L1723">
        <v>0.931809</v>
      </c>
      <c r="M1723">
        <v>0</v>
      </c>
      <c r="N1723" t="s">
        <v>42</v>
      </c>
    </row>
    <row r="1724" spans="1:14" x14ac:dyDescent="0.25">
      <c r="A1724" t="s">
        <v>162</v>
      </c>
      <c r="B1724">
        <v>2109.84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5.3957100000000001E-2</v>
      </c>
      <c r="L1724">
        <v>0.95867400000000003</v>
      </c>
      <c r="M1724">
        <v>0</v>
      </c>
      <c r="N1724" t="s">
        <v>42</v>
      </c>
    </row>
    <row r="1725" spans="1:14" x14ac:dyDescent="0.25">
      <c r="A1725" t="s">
        <v>162</v>
      </c>
      <c r="B1725">
        <v>2128.16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5.4177400000000001E-2</v>
      </c>
      <c r="L1725">
        <v>0.93146099999999998</v>
      </c>
      <c r="M1725">
        <v>0</v>
      </c>
      <c r="N1725" t="s">
        <v>42</v>
      </c>
    </row>
    <row r="1726" spans="1:14" x14ac:dyDescent="0.25">
      <c r="A1726" t="s">
        <v>162</v>
      </c>
      <c r="B1726">
        <v>2110.7199999999998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5.83505E-2</v>
      </c>
      <c r="L1726">
        <v>0.931836</v>
      </c>
      <c r="M1726">
        <v>0</v>
      </c>
      <c r="N1726" t="s">
        <v>42</v>
      </c>
    </row>
    <row r="1727" spans="1:14" x14ac:dyDescent="0.25">
      <c r="A1727" t="s">
        <v>162</v>
      </c>
      <c r="B1727">
        <v>2119.1799999999998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8.2908700000000002E-2</v>
      </c>
      <c r="L1727">
        <v>0.95919500000000002</v>
      </c>
      <c r="M1727">
        <v>0</v>
      </c>
      <c r="N1727" t="s">
        <v>42</v>
      </c>
    </row>
    <row r="1728" spans="1:14" x14ac:dyDescent="0.25">
      <c r="A1728" t="s">
        <v>162</v>
      </c>
      <c r="B1728">
        <v>2126.29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7.67819E-2</v>
      </c>
      <c r="L1728">
        <v>0.93143799999999999</v>
      </c>
      <c r="M1728">
        <v>0</v>
      </c>
      <c r="N1728" t="s">
        <v>42</v>
      </c>
    </row>
    <row r="1729" spans="1:25" x14ac:dyDescent="0.25">
      <c r="A1729" t="s">
        <v>162</v>
      </c>
      <c r="B1729">
        <v>2133.17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8.15829E-2</v>
      </c>
      <c r="L1729">
        <v>0.93181400000000003</v>
      </c>
      <c r="M1729">
        <v>0</v>
      </c>
      <c r="N1729" t="s">
        <v>42</v>
      </c>
    </row>
    <row r="1730" spans="1:25" x14ac:dyDescent="0.25">
      <c r="A1730" t="s">
        <v>162</v>
      </c>
      <c r="B1730">
        <v>2139.77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5.6148900000000002E-2</v>
      </c>
      <c r="L1730">
        <v>0.93181599999999998</v>
      </c>
      <c r="M1730">
        <v>0</v>
      </c>
      <c r="N1730" t="s">
        <v>42</v>
      </c>
    </row>
    <row r="1731" spans="1:25" x14ac:dyDescent="0.25">
      <c r="A1731" t="s">
        <v>162</v>
      </c>
      <c r="B1731">
        <v>2119.37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5.8980900000000003E-2</v>
      </c>
      <c r="L1731">
        <v>0.93140000000000001</v>
      </c>
      <c r="M1731">
        <v>0</v>
      </c>
      <c r="N1731" t="s">
        <v>42</v>
      </c>
    </row>
    <row r="1732" spans="1:25" x14ac:dyDescent="0.25">
      <c r="A1732" t="s">
        <v>162</v>
      </c>
      <c r="B1732">
        <v>2106.54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5.4002700000000001E-2</v>
      </c>
      <c r="L1732">
        <v>0.931836</v>
      </c>
      <c r="M1732">
        <v>0</v>
      </c>
      <c r="N1732" t="s">
        <v>42</v>
      </c>
    </row>
    <row r="1733" spans="1:25" x14ac:dyDescent="0.25">
      <c r="A1733" t="s">
        <v>162</v>
      </c>
      <c r="B1733">
        <v>2116.2199999999998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5.4208899999999997E-2</v>
      </c>
      <c r="L1733">
        <v>0.93180799999999997</v>
      </c>
      <c r="M1733">
        <v>0</v>
      </c>
      <c r="N1733" t="s">
        <v>42</v>
      </c>
    </row>
    <row r="1734" spans="1:25" x14ac:dyDescent="0.25">
      <c r="A1734" t="s">
        <v>162</v>
      </c>
      <c r="B1734">
        <v>2115.02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5.7470300000000002E-2</v>
      </c>
      <c r="L1734">
        <v>0.93175699999999995</v>
      </c>
      <c r="M1734">
        <v>0</v>
      </c>
      <c r="N1734" t="s">
        <v>42</v>
      </c>
    </row>
    <row r="1735" spans="1:25" x14ac:dyDescent="0.25">
      <c r="A1735" t="s">
        <v>162</v>
      </c>
      <c r="B1735">
        <v>2114.6999999999998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5.9247399999999999E-2</v>
      </c>
      <c r="L1735">
        <v>0.93174400000000002</v>
      </c>
      <c r="M1735">
        <v>0</v>
      </c>
      <c r="N1735" t="s">
        <v>42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162</v>
      </c>
      <c r="B1736">
        <v>2132.63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5.3928499999999997E-2</v>
      </c>
      <c r="L1736">
        <v>0.93183700000000003</v>
      </c>
      <c r="M1736">
        <v>0</v>
      </c>
      <c r="N1736" t="s">
        <v>42</v>
      </c>
      <c r="R1736">
        <f>AVERAGE(B1687:B1736)</f>
        <v>2132.9853999999996</v>
      </c>
      <c r="S1736">
        <f>AVERAGE(C1687:C1736)</f>
        <v>0</v>
      </c>
      <c r="U1736">
        <f>_xlfn.VAR.P(B1687:B1736)</f>
        <v>216.07781683999991</v>
      </c>
      <c r="V1736">
        <f>_xlfn.VAR.P(C1687:C1736)</f>
        <v>0</v>
      </c>
      <c r="X1736">
        <f>1.96*SQRT(U1736)/50</f>
        <v>0.57622375555769778</v>
      </c>
      <c r="Y1736">
        <f>1.96*SQRT(V1736)/50</f>
        <v>0</v>
      </c>
    </row>
    <row r="1737" spans="1:25" x14ac:dyDescent="0.25">
      <c r="A1737" t="s">
        <v>163</v>
      </c>
      <c r="B1737">
        <v>106760.82369999999</v>
      </c>
      <c r="C1737" t="s">
        <v>36</v>
      </c>
    </row>
    <row r="1738" spans="1:25" x14ac:dyDescent="0.25">
      <c r="A1738" t="s">
        <v>164</v>
      </c>
      <c r="B1738">
        <v>1963.37</v>
      </c>
      <c r="C1738">
        <v>1948.59</v>
      </c>
      <c r="D1738">
        <v>1948.45</v>
      </c>
      <c r="E1738">
        <v>1913.24</v>
      </c>
      <c r="F1738">
        <v>96.1113</v>
      </c>
      <c r="G1738">
        <v>0</v>
      </c>
      <c r="H1738">
        <v>70.566299999999998</v>
      </c>
      <c r="I1738">
        <v>0</v>
      </c>
      <c r="J1738">
        <v>5.94656E-2</v>
      </c>
      <c r="K1738">
        <v>0.94747999999999999</v>
      </c>
      <c r="L1738">
        <v>0</v>
      </c>
      <c r="M1738" t="s">
        <v>42</v>
      </c>
    </row>
    <row r="1739" spans="1:25" x14ac:dyDescent="0.25">
      <c r="A1739" t="s">
        <v>164</v>
      </c>
      <c r="B1739">
        <v>1969.31</v>
      </c>
      <c r="C1739">
        <v>1954.3</v>
      </c>
      <c r="D1739">
        <v>1954.17</v>
      </c>
      <c r="E1739">
        <v>1918.07</v>
      </c>
      <c r="F1739">
        <v>95.233000000000004</v>
      </c>
      <c r="G1739">
        <v>0</v>
      </c>
      <c r="H1739">
        <v>70.861500000000007</v>
      </c>
      <c r="I1739">
        <v>0</v>
      </c>
      <c r="J1739">
        <v>6.1690200000000001E-2</v>
      </c>
      <c r="K1739">
        <v>0.93174000000000001</v>
      </c>
      <c r="L1739">
        <v>0</v>
      </c>
      <c r="M1739" t="s">
        <v>42</v>
      </c>
    </row>
    <row r="1740" spans="1:25" x14ac:dyDescent="0.25">
      <c r="A1740" t="s">
        <v>164</v>
      </c>
      <c r="B1740">
        <v>1948.22</v>
      </c>
      <c r="C1740">
        <v>1933.58</v>
      </c>
      <c r="D1740">
        <v>1933.46</v>
      </c>
      <c r="E1740">
        <v>1898.46</v>
      </c>
      <c r="F1740">
        <v>95.136399999999995</v>
      </c>
      <c r="G1740">
        <v>0</v>
      </c>
      <c r="H1740">
        <v>70.920900000000003</v>
      </c>
      <c r="I1740">
        <v>0</v>
      </c>
      <c r="J1740">
        <v>5.7816300000000001E-2</v>
      </c>
      <c r="K1740">
        <v>0.93183400000000005</v>
      </c>
      <c r="L1740">
        <v>0</v>
      </c>
      <c r="M1740" t="s">
        <v>42</v>
      </c>
    </row>
    <row r="1741" spans="1:25" x14ac:dyDescent="0.25">
      <c r="A1741" t="s">
        <v>164</v>
      </c>
      <c r="B1741">
        <v>1950.73</v>
      </c>
      <c r="C1741">
        <v>1935.81</v>
      </c>
      <c r="D1741">
        <v>1935.68</v>
      </c>
      <c r="E1741">
        <v>1900.15</v>
      </c>
      <c r="F1741">
        <v>94.483800000000002</v>
      </c>
      <c r="G1741">
        <v>0</v>
      </c>
      <c r="H1741">
        <v>71.345399999999998</v>
      </c>
      <c r="I1741">
        <v>0</v>
      </c>
      <c r="J1741">
        <v>5.39923E-2</v>
      </c>
      <c r="K1741">
        <v>0.931836</v>
      </c>
      <c r="L1741">
        <v>0</v>
      </c>
      <c r="M1741" t="s">
        <v>42</v>
      </c>
    </row>
    <row r="1742" spans="1:25" x14ac:dyDescent="0.25">
      <c r="A1742" t="s">
        <v>164</v>
      </c>
      <c r="B1742">
        <v>1957.94</v>
      </c>
      <c r="C1742">
        <v>1943.16</v>
      </c>
      <c r="D1742">
        <v>1943.04</v>
      </c>
      <c r="E1742">
        <v>1908.2</v>
      </c>
      <c r="F1742">
        <v>95.540099999999995</v>
      </c>
      <c r="G1742">
        <v>0</v>
      </c>
      <c r="H1742">
        <v>71.374399999999994</v>
      </c>
      <c r="I1742">
        <v>0</v>
      </c>
      <c r="J1742">
        <v>5.4039499999999997E-2</v>
      </c>
      <c r="K1742">
        <v>0.93179000000000001</v>
      </c>
      <c r="L1742">
        <v>0</v>
      </c>
      <c r="M1742" t="s">
        <v>42</v>
      </c>
    </row>
    <row r="1743" spans="1:25" x14ac:dyDescent="0.25">
      <c r="A1743" t="s">
        <v>164</v>
      </c>
      <c r="B1743">
        <v>1950.99</v>
      </c>
      <c r="C1743">
        <v>1936.51</v>
      </c>
      <c r="D1743">
        <v>1936.38</v>
      </c>
      <c r="E1743">
        <v>1900.74</v>
      </c>
      <c r="F1743">
        <v>95.209500000000006</v>
      </c>
      <c r="G1743">
        <v>0</v>
      </c>
      <c r="H1743">
        <v>70.790999999999997</v>
      </c>
      <c r="I1743">
        <v>0</v>
      </c>
      <c r="J1743">
        <v>8.3255599999999999E-2</v>
      </c>
      <c r="K1743">
        <v>0.93182900000000002</v>
      </c>
      <c r="L1743">
        <v>0</v>
      </c>
      <c r="M1743" t="s">
        <v>42</v>
      </c>
    </row>
    <row r="1744" spans="1:25" x14ac:dyDescent="0.25">
      <c r="A1744" t="s">
        <v>164</v>
      </c>
      <c r="B1744">
        <v>1959.15</v>
      </c>
      <c r="C1744">
        <v>1944.34</v>
      </c>
      <c r="D1744">
        <v>1944.2</v>
      </c>
      <c r="E1744">
        <v>1907.95</v>
      </c>
      <c r="F1744">
        <v>97.366699999999994</v>
      </c>
      <c r="G1744">
        <v>0</v>
      </c>
      <c r="H1744">
        <v>70.819000000000003</v>
      </c>
      <c r="I1744">
        <v>0</v>
      </c>
      <c r="J1744">
        <v>6.9347000000000006E-2</v>
      </c>
      <c r="K1744">
        <v>0.93182399999999999</v>
      </c>
      <c r="L1744">
        <v>0</v>
      </c>
      <c r="M1744" t="s">
        <v>42</v>
      </c>
    </row>
    <row r="1745" spans="1:13" x14ac:dyDescent="0.25">
      <c r="A1745" t="s">
        <v>164</v>
      </c>
      <c r="B1745">
        <v>1961.14</v>
      </c>
      <c r="C1745">
        <v>1946.57</v>
      </c>
      <c r="D1745">
        <v>1946.44</v>
      </c>
      <c r="E1745">
        <v>1910.1</v>
      </c>
      <c r="F1745">
        <v>95.592500000000001</v>
      </c>
      <c r="G1745">
        <v>0</v>
      </c>
      <c r="H1745">
        <v>71.026899999999998</v>
      </c>
      <c r="I1745">
        <v>0</v>
      </c>
      <c r="J1745">
        <v>5.40635E-2</v>
      </c>
      <c r="K1745">
        <v>0.93076099999999995</v>
      </c>
      <c r="L1745">
        <v>0</v>
      </c>
      <c r="M1745" t="s">
        <v>42</v>
      </c>
    </row>
    <row r="1746" spans="1:13" x14ac:dyDescent="0.25">
      <c r="A1746" t="s">
        <v>164</v>
      </c>
      <c r="B1746">
        <v>1957.58</v>
      </c>
      <c r="C1746">
        <v>1942.91</v>
      </c>
      <c r="D1746">
        <v>1942.79</v>
      </c>
      <c r="E1746">
        <v>1907.67</v>
      </c>
      <c r="F1746">
        <v>96.188699999999997</v>
      </c>
      <c r="G1746">
        <v>0</v>
      </c>
      <c r="H1746">
        <v>70.694199999999995</v>
      </c>
      <c r="I1746">
        <v>0</v>
      </c>
      <c r="J1746">
        <v>6.3335199999999994E-2</v>
      </c>
      <c r="K1746">
        <v>0.93142000000000003</v>
      </c>
      <c r="L1746">
        <v>0</v>
      </c>
      <c r="M1746" t="s">
        <v>42</v>
      </c>
    </row>
    <row r="1747" spans="1:13" x14ac:dyDescent="0.25">
      <c r="A1747" t="s">
        <v>164</v>
      </c>
      <c r="B1747">
        <v>1970.15</v>
      </c>
      <c r="C1747">
        <v>1955.56</v>
      </c>
      <c r="D1747">
        <v>1955.43</v>
      </c>
      <c r="E1747">
        <v>1920.52</v>
      </c>
      <c r="F1747">
        <v>95.140699999999995</v>
      </c>
      <c r="G1747">
        <v>0</v>
      </c>
      <c r="H1747">
        <v>71.196299999999994</v>
      </c>
      <c r="I1747">
        <v>0</v>
      </c>
      <c r="J1747">
        <v>6.4100500000000005E-2</v>
      </c>
      <c r="K1747">
        <v>0.93183300000000002</v>
      </c>
      <c r="L1747">
        <v>0</v>
      </c>
      <c r="M1747" t="s">
        <v>42</v>
      </c>
    </row>
    <row r="1748" spans="1:13" x14ac:dyDescent="0.25">
      <c r="A1748" t="s">
        <v>164</v>
      </c>
      <c r="B1748">
        <v>1973.49</v>
      </c>
      <c r="C1748">
        <v>1958.81</v>
      </c>
      <c r="D1748">
        <v>1958.65</v>
      </c>
      <c r="E1748">
        <v>1923.38</v>
      </c>
      <c r="F1748">
        <v>96.15</v>
      </c>
      <c r="G1748">
        <v>0</v>
      </c>
      <c r="H1748">
        <v>71.625</v>
      </c>
      <c r="I1748">
        <v>0</v>
      </c>
      <c r="J1748">
        <v>5.3963499999999998E-2</v>
      </c>
      <c r="K1748">
        <v>0.93171499999999996</v>
      </c>
      <c r="L1748">
        <v>0</v>
      </c>
      <c r="M1748" t="s">
        <v>42</v>
      </c>
    </row>
    <row r="1749" spans="1:13" x14ac:dyDescent="0.25">
      <c r="A1749" t="s">
        <v>164</v>
      </c>
      <c r="B1749">
        <v>1958.62</v>
      </c>
      <c r="C1749">
        <v>1943.16</v>
      </c>
      <c r="D1749">
        <v>1943.02</v>
      </c>
      <c r="E1749">
        <v>1907.07</v>
      </c>
      <c r="F1749">
        <v>95.026499999999999</v>
      </c>
      <c r="G1749">
        <v>0</v>
      </c>
      <c r="H1749">
        <v>71.331800000000001</v>
      </c>
      <c r="I1749">
        <v>0</v>
      </c>
      <c r="J1749">
        <v>5.4027199999999997E-2</v>
      </c>
      <c r="K1749">
        <v>0.95252499999999996</v>
      </c>
      <c r="L1749">
        <v>0</v>
      </c>
      <c r="M1749" t="s">
        <v>42</v>
      </c>
    </row>
    <row r="1750" spans="1:13" x14ac:dyDescent="0.25">
      <c r="A1750" t="s">
        <v>164</v>
      </c>
      <c r="B1750">
        <v>1986</v>
      </c>
      <c r="C1750">
        <v>1971.55</v>
      </c>
      <c r="D1750">
        <v>1971.38</v>
      </c>
      <c r="E1750">
        <v>1932.43</v>
      </c>
      <c r="F1750">
        <v>99.276499999999999</v>
      </c>
      <c r="G1750">
        <v>0</v>
      </c>
      <c r="H1750">
        <v>71.843000000000004</v>
      </c>
      <c r="I1750">
        <v>0</v>
      </c>
      <c r="J1750">
        <v>5.3985100000000001E-2</v>
      </c>
      <c r="K1750">
        <v>0.931836</v>
      </c>
      <c r="L1750">
        <v>0</v>
      </c>
      <c r="M1750" t="s">
        <v>42</v>
      </c>
    </row>
    <row r="1751" spans="1:13" x14ac:dyDescent="0.25">
      <c r="A1751" t="s">
        <v>164</v>
      </c>
      <c r="B1751">
        <v>1990.41</v>
      </c>
      <c r="C1751">
        <v>1974.64</v>
      </c>
      <c r="D1751">
        <v>1974.48</v>
      </c>
      <c r="E1751">
        <v>1935.94</v>
      </c>
      <c r="F1751">
        <v>97.783100000000005</v>
      </c>
      <c r="G1751">
        <v>0</v>
      </c>
      <c r="H1751">
        <v>72.224199999999996</v>
      </c>
      <c r="I1751">
        <v>0</v>
      </c>
      <c r="J1751">
        <v>5.3911599999999997E-2</v>
      </c>
      <c r="K1751">
        <v>0.93183700000000003</v>
      </c>
      <c r="L1751">
        <v>0</v>
      </c>
      <c r="M1751" t="s">
        <v>42</v>
      </c>
    </row>
    <row r="1752" spans="1:13" x14ac:dyDescent="0.25">
      <c r="A1752" t="s">
        <v>164</v>
      </c>
      <c r="B1752">
        <v>1966.52</v>
      </c>
      <c r="C1752">
        <v>1951.9</v>
      </c>
      <c r="D1752">
        <v>1951.74</v>
      </c>
      <c r="E1752">
        <v>1914.6</v>
      </c>
      <c r="F1752">
        <v>96.410499999999999</v>
      </c>
      <c r="G1752">
        <v>0</v>
      </c>
      <c r="H1752">
        <v>71.658299999999997</v>
      </c>
      <c r="I1752">
        <v>0</v>
      </c>
      <c r="J1752">
        <v>5.8227800000000003E-2</v>
      </c>
      <c r="K1752">
        <v>0.93179800000000002</v>
      </c>
      <c r="L1752">
        <v>0</v>
      </c>
      <c r="M1752" t="s">
        <v>42</v>
      </c>
    </row>
    <row r="1753" spans="1:13" x14ac:dyDescent="0.25">
      <c r="A1753" t="s">
        <v>164</v>
      </c>
      <c r="B1753">
        <v>1961.64</v>
      </c>
      <c r="C1753">
        <v>1947.07</v>
      </c>
      <c r="D1753">
        <v>1946.93</v>
      </c>
      <c r="E1753">
        <v>1910.54</v>
      </c>
      <c r="F1753">
        <v>95.474500000000006</v>
      </c>
      <c r="G1753">
        <v>0</v>
      </c>
      <c r="H1753">
        <v>71.509</v>
      </c>
      <c r="I1753">
        <v>0</v>
      </c>
      <c r="J1753">
        <v>6.3411499999999996E-2</v>
      </c>
      <c r="K1753">
        <v>0.93080300000000005</v>
      </c>
      <c r="L1753">
        <v>0</v>
      </c>
      <c r="M1753" t="s">
        <v>42</v>
      </c>
    </row>
    <row r="1754" spans="1:13" x14ac:dyDescent="0.25">
      <c r="A1754" t="s">
        <v>164</v>
      </c>
      <c r="B1754">
        <v>1962.02</v>
      </c>
      <c r="C1754">
        <v>1946.52</v>
      </c>
      <c r="D1754">
        <v>1946.39</v>
      </c>
      <c r="E1754">
        <v>1909.94</v>
      </c>
      <c r="F1754">
        <v>97.691699999999997</v>
      </c>
      <c r="G1754">
        <v>0</v>
      </c>
      <c r="H1754">
        <v>70.759900000000002</v>
      </c>
      <c r="I1754">
        <v>0</v>
      </c>
      <c r="J1754">
        <v>5.3954000000000002E-2</v>
      </c>
      <c r="K1754">
        <v>0.93138200000000004</v>
      </c>
      <c r="L1754">
        <v>0</v>
      </c>
      <c r="M1754" t="s">
        <v>42</v>
      </c>
    </row>
    <row r="1755" spans="1:13" x14ac:dyDescent="0.25">
      <c r="A1755" t="s">
        <v>164</v>
      </c>
      <c r="B1755">
        <v>1950.19</v>
      </c>
      <c r="C1755">
        <v>1935.52</v>
      </c>
      <c r="D1755">
        <v>1935.39</v>
      </c>
      <c r="E1755">
        <v>1899.94</v>
      </c>
      <c r="F1755">
        <v>95.030799999999999</v>
      </c>
      <c r="G1755">
        <v>0</v>
      </c>
      <c r="H1755">
        <v>71.135599999999997</v>
      </c>
      <c r="I1755">
        <v>0</v>
      </c>
      <c r="J1755">
        <v>5.3909499999999999E-2</v>
      </c>
      <c r="K1755">
        <v>0.93959400000000004</v>
      </c>
      <c r="L1755">
        <v>0</v>
      </c>
      <c r="M1755" t="s">
        <v>42</v>
      </c>
    </row>
    <row r="1756" spans="1:13" x14ac:dyDescent="0.25">
      <c r="A1756" t="s">
        <v>164</v>
      </c>
      <c r="B1756">
        <v>1956.48</v>
      </c>
      <c r="C1756">
        <v>1941.89</v>
      </c>
      <c r="D1756">
        <v>1941.76</v>
      </c>
      <c r="E1756">
        <v>1906.12</v>
      </c>
      <c r="F1756">
        <v>96.373500000000007</v>
      </c>
      <c r="G1756">
        <v>0</v>
      </c>
      <c r="H1756">
        <v>70.945099999999996</v>
      </c>
      <c r="I1756">
        <v>0</v>
      </c>
      <c r="J1756">
        <v>6.1998699999999997E-2</v>
      </c>
      <c r="K1756">
        <v>0.93062699999999998</v>
      </c>
      <c r="L1756">
        <v>0</v>
      </c>
      <c r="M1756" t="s">
        <v>42</v>
      </c>
    </row>
    <row r="1757" spans="1:13" x14ac:dyDescent="0.25">
      <c r="A1757" t="s">
        <v>164</v>
      </c>
      <c r="B1757">
        <v>1964.38</v>
      </c>
      <c r="C1757">
        <v>1948.95</v>
      </c>
      <c r="D1757">
        <v>1948.82</v>
      </c>
      <c r="E1757">
        <v>1913.17</v>
      </c>
      <c r="F1757">
        <v>94.551000000000002</v>
      </c>
      <c r="G1757">
        <v>0</v>
      </c>
      <c r="H1757">
        <v>71.209999999999994</v>
      </c>
      <c r="I1757">
        <v>0</v>
      </c>
      <c r="J1757">
        <v>5.4603499999999999E-2</v>
      </c>
      <c r="K1757">
        <v>0.93166199999999999</v>
      </c>
      <c r="L1757">
        <v>0</v>
      </c>
      <c r="M1757" t="s">
        <v>42</v>
      </c>
    </row>
    <row r="1758" spans="1:13" x14ac:dyDescent="0.25">
      <c r="A1758" t="s">
        <v>164</v>
      </c>
      <c r="B1758">
        <v>1955.83</v>
      </c>
      <c r="C1758">
        <v>1941.28</v>
      </c>
      <c r="D1758">
        <v>1941.16</v>
      </c>
      <c r="E1758">
        <v>1906.09</v>
      </c>
      <c r="F1758">
        <v>95.968800000000002</v>
      </c>
      <c r="G1758">
        <v>0</v>
      </c>
      <c r="H1758">
        <v>71.2042</v>
      </c>
      <c r="I1758">
        <v>0</v>
      </c>
      <c r="J1758">
        <v>5.4016500000000002E-2</v>
      </c>
      <c r="K1758">
        <v>0.95328000000000002</v>
      </c>
      <c r="L1758">
        <v>0</v>
      </c>
      <c r="M1758" t="s">
        <v>42</v>
      </c>
    </row>
    <row r="1759" spans="1:13" x14ac:dyDescent="0.25">
      <c r="A1759" t="s">
        <v>164</v>
      </c>
      <c r="B1759">
        <v>1950.71</v>
      </c>
      <c r="C1759">
        <v>1936.17</v>
      </c>
      <c r="D1759">
        <v>1936.03</v>
      </c>
      <c r="E1759">
        <v>1900.49</v>
      </c>
      <c r="F1759">
        <v>95.125600000000006</v>
      </c>
      <c r="G1759">
        <v>0</v>
      </c>
      <c r="H1759">
        <v>71.231200000000001</v>
      </c>
      <c r="I1759">
        <v>0</v>
      </c>
      <c r="J1759">
        <v>5.4130299999999999E-2</v>
      </c>
      <c r="K1759">
        <v>0.95776300000000003</v>
      </c>
      <c r="L1759">
        <v>0</v>
      </c>
      <c r="M1759" t="s">
        <v>42</v>
      </c>
    </row>
    <row r="1760" spans="1:13" x14ac:dyDescent="0.25">
      <c r="A1760" t="s">
        <v>164</v>
      </c>
      <c r="B1760">
        <v>1965.84</v>
      </c>
      <c r="C1760">
        <v>1951.16</v>
      </c>
      <c r="D1760">
        <v>1951</v>
      </c>
      <c r="E1760">
        <v>1915.54</v>
      </c>
      <c r="F1760">
        <v>95.727599999999995</v>
      </c>
      <c r="G1760">
        <v>0</v>
      </c>
      <c r="H1760">
        <v>70.9191</v>
      </c>
      <c r="I1760">
        <v>0</v>
      </c>
      <c r="J1760">
        <v>6.1902800000000001E-2</v>
      </c>
      <c r="K1760">
        <v>0.95384800000000003</v>
      </c>
      <c r="L1760">
        <v>0</v>
      </c>
      <c r="M1760" t="s">
        <v>42</v>
      </c>
    </row>
    <row r="1761" spans="1:13" x14ac:dyDescent="0.25">
      <c r="A1761" t="s">
        <v>164</v>
      </c>
      <c r="B1761">
        <v>1967.79</v>
      </c>
      <c r="C1761">
        <v>1952.5</v>
      </c>
      <c r="D1761">
        <v>1952.37</v>
      </c>
      <c r="E1761">
        <v>1916.12</v>
      </c>
      <c r="F1761">
        <v>95.152600000000007</v>
      </c>
      <c r="G1761">
        <v>0</v>
      </c>
      <c r="H1761">
        <v>70.381699999999995</v>
      </c>
      <c r="I1761">
        <v>0</v>
      </c>
      <c r="J1761">
        <v>8.3255700000000002E-2</v>
      </c>
      <c r="K1761">
        <v>0.93170900000000001</v>
      </c>
      <c r="L1761">
        <v>0</v>
      </c>
      <c r="M1761" t="s">
        <v>42</v>
      </c>
    </row>
    <row r="1762" spans="1:13" x14ac:dyDescent="0.25">
      <c r="A1762" t="s">
        <v>164</v>
      </c>
      <c r="B1762">
        <v>1954.68</v>
      </c>
      <c r="C1762">
        <v>1940.04</v>
      </c>
      <c r="D1762">
        <v>1939.91</v>
      </c>
      <c r="E1762">
        <v>1903.32</v>
      </c>
      <c r="F1762">
        <v>96.479100000000003</v>
      </c>
      <c r="G1762">
        <v>0</v>
      </c>
      <c r="H1762">
        <v>70.677300000000002</v>
      </c>
      <c r="I1762">
        <v>0</v>
      </c>
      <c r="J1762">
        <v>5.3927799999999998E-2</v>
      </c>
      <c r="K1762">
        <v>0.95879499999999995</v>
      </c>
      <c r="L1762">
        <v>0</v>
      </c>
      <c r="M1762" t="s">
        <v>42</v>
      </c>
    </row>
    <row r="1763" spans="1:13" x14ac:dyDescent="0.25">
      <c r="A1763" t="s">
        <v>164</v>
      </c>
      <c r="B1763">
        <v>1945.17</v>
      </c>
      <c r="C1763">
        <v>1930.11</v>
      </c>
      <c r="D1763">
        <v>1929.99</v>
      </c>
      <c r="E1763">
        <v>1892.98</v>
      </c>
      <c r="F1763">
        <v>95.400599999999997</v>
      </c>
      <c r="G1763">
        <v>0</v>
      </c>
      <c r="H1763">
        <v>70.820700000000002</v>
      </c>
      <c r="I1763">
        <v>0</v>
      </c>
      <c r="J1763">
        <v>6.4239699999999997E-2</v>
      </c>
      <c r="K1763">
        <v>0.95171600000000001</v>
      </c>
      <c r="L1763">
        <v>0</v>
      </c>
      <c r="M1763" t="s">
        <v>42</v>
      </c>
    </row>
    <row r="1764" spans="1:13" x14ac:dyDescent="0.25">
      <c r="A1764" t="s">
        <v>164</v>
      </c>
      <c r="B1764">
        <v>1948.28</v>
      </c>
      <c r="C1764">
        <v>1932.92</v>
      </c>
      <c r="D1764">
        <v>1932.77</v>
      </c>
      <c r="E1764">
        <v>1896.34</v>
      </c>
      <c r="F1764">
        <v>97.194999999999993</v>
      </c>
      <c r="G1764">
        <v>0</v>
      </c>
      <c r="H1764">
        <v>70.688199999999995</v>
      </c>
      <c r="I1764">
        <v>0</v>
      </c>
      <c r="J1764">
        <v>7.7668100000000004E-2</v>
      </c>
      <c r="K1764">
        <v>0.95826299999999998</v>
      </c>
      <c r="L1764">
        <v>0</v>
      </c>
      <c r="M1764" t="s">
        <v>42</v>
      </c>
    </row>
    <row r="1765" spans="1:13" x14ac:dyDescent="0.25">
      <c r="A1765" t="s">
        <v>164</v>
      </c>
      <c r="B1765">
        <v>1948.86</v>
      </c>
      <c r="C1765">
        <v>1934.15</v>
      </c>
      <c r="D1765">
        <v>1934.01</v>
      </c>
      <c r="E1765">
        <v>1897.97</v>
      </c>
      <c r="F1765">
        <v>94.954599999999999</v>
      </c>
      <c r="G1765">
        <v>0</v>
      </c>
      <c r="H1765">
        <v>71.0809</v>
      </c>
      <c r="I1765">
        <v>0</v>
      </c>
      <c r="J1765">
        <v>8.3258499999999999E-2</v>
      </c>
      <c r="K1765">
        <v>0.931836</v>
      </c>
      <c r="L1765">
        <v>0</v>
      </c>
      <c r="M1765" t="s">
        <v>42</v>
      </c>
    </row>
    <row r="1766" spans="1:13" x14ac:dyDescent="0.25">
      <c r="A1766" t="s">
        <v>164</v>
      </c>
      <c r="B1766">
        <v>1966.15</v>
      </c>
      <c r="C1766">
        <v>1950.7</v>
      </c>
      <c r="D1766">
        <v>1950.57</v>
      </c>
      <c r="E1766">
        <v>1913.89</v>
      </c>
      <c r="F1766">
        <v>97.296199999999999</v>
      </c>
      <c r="G1766">
        <v>0</v>
      </c>
      <c r="H1766">
        <v>71.032399999999996</v>
      </c>
      <c r="I1766">
        <v>0</v>
      </c>
      <c r="J1766">
        <v>5.4001199999999999E-2</v>
      </c>
      <c r="K1766">
        <v>0.93181199999999997</v>
      </c>
      <c r="L1766">
        <v>0</v>
      </c>
      <c r="M1766" t="s">
        <v>42</v>
      </c>
    </row>
    <row r="1767" spans="1:13" x14ac:dyDescent="0.25">
      <c r="A1767" t="s">
        <v>164</v>
      </c>
      <c r="B1767">
        <v>1956.53</v>
      </c>
      <c r="C1767">
        <v>1942.04</v>
      </c>
      <c r="D1767">
        <v>1941.89</v>
      </c>
      <c r="E1767">
        <v>1905.97</v>
      </c>
      <c r="F1767">
        <v>95.040599999999998</v>
      </c>
      <c r="G1767">
        <v>0</v>
      </c>
      <c r="H1767">
        <v>70.992199999999997</v>
      </c>
      <c r="I1767">
        <v>0</v>
      </c>
      <c r="J1767">
        <v>6.2888600000000003E-2</v>
      </c>
      <c r="K1767">
        <v>0.93154199999999998</v>
      </c>
      <c r="L1767">
        <v>0</v>
      </c>
      <c r="M1767" t="s">
        <v>42</v>
      </c>
    </row>
    <row r="1768" spans="1:13" x14ac:dyDescent="0.25">
      <c r="A1768" t="s">
        <v>164</v>
      </c>
      <c r="B1768">
        <v>1951.46</v>
      </c>
      <c r="C1768">
        <v>1936.06</v>
      </c>
      <c r="D1768">
        <v>1935.92</v>
      </c>
      <c r="E1768">
        <v>1900.44</v>
      </c>
      <c r="F1768">
        <v>96.768500000000003</v>
      </c>
      <c r="G1768">
        <v>0</v>
      </c>
      <c r="H1768">
        <v>70.742599999999996</v>
      </c>
      <c r="I1768">
        <v>0</v>
      </c>
      <c r="J1768">
        <v>5.4029099999999997E-2</v>
      </c>
      <c r="K1768">
        <v>0.93180099999999999</v>
      </c>
      <c r="L1768">
        <v>0</v>
      </c>
      <c r="M1768" t="s">
        <v>42</v>
      </c>
    </row>
    <row r="1769" spans="1:13" x14ac:dyDescent="0.25">
      <c r="A1769" t="s">
        <v>164</v>
      </c>
      <c r="B1769">
        <v>1970.85</v>
      </c>
      <c r="C1769">
        <v>1956.06</v>
      </c>
      <c r="D1769">
        <v>1955.93</v>
      </c>
      <c r="E1769">
        <v>1919.93</v>
      </c>
      <c r="F1769">
        <v>94.984800000000007</v>
      </c>
      <c r="G1769">
        <v>0</v>
      </c>
      <c r="H1769">
        <v>71.697500000000005</v>
      </c>
      <c r="I1769">
        <v>0</v>
      </c>
      <c r="J1769">
        <v>5.4814599999999998E-2</v>
      </c>
      <c r="K1769">
        <v>0.93183400000000005</v>
      </c>
      <c r="L1769">
        <v>0</v>
      </c>
      <c r="M1769" t="s">
        <v>42</v>
      </c>
    </row>
    <row r="1770" spans="1:13" x14ac:dyDescent="0.25">
      <c r="A1770" t="s">
        <v>164</v>
      </c>
      <c r="B1770">
        <v>1963.12</v>
      </c>
      <c r="C1770">
        <v>1947.45</v>
      </c>
      <c r="D1770">
        <v>1947.31</v>
      </c>
      <c r="E1770">
        <v>1911.82</v>
      </c>
      <c r="F1770">
        <v>96.326999999999998</v>
      </c>
      <c r="G1770">
        <v>0</v>
      </c>
      <c r="H1770">
        <v>71.388900000000007</v>
      </c>
      <c r="I1770">
        <v>0</v>
      </c>
      <c r="J1770">
        <v>5.39252E-2</v>
      </c>
      <c r="K1770">
        <v>0.93180700000000005</v>
      </c>
      <c r="L1770">
        <v>0</v>
      </c>
      <c r="M1770" t="s">
        <v>42</v>
      </c>
    </row>
    <row r="1771" spans="1:13" x14ac:dyDescent="0.25">
      <c r="A1771" t="s">
        <v>164</v>
      </c>
      <c r="B1771">
        <v>1952.31</v>
      </c>
      <c r="C1771">
        <v>1937.34</v>
      </c>
      <c r="D1771">
        <v>1937.21</v>
      </c>
      <c r="E1771">
        <v>1900.22</v>
      </c>
      <c r="F1771">
        <v>96.128500000000003</v>
      </c>
      <c r="G1771">
        <v>0</v>
      </c>
      <c r="H1771">
        <v>70.568799999999996</v>
      </c>
      <c r="I1771">
        <v>0</v>
      </c>
      <c r="J1771">
        <v>5.4019699999999997E-2</v>
      </c>
      <c r="K1771">
        <v>0.92849800000000005</v>
      </c>
      <c r="L1771">
        <v>0</v>
      </c>
      <c r="M1771" t="s">
        <v>42</v>
      </c>
    </row>
    <row r="1772" spans="1:13" x14ac:dyDescent="0.25">
      <c r="A1772" t="s">
        <v>164</v>
      </c>
      <c r="B1772">
        <v>1960.14</v>
      </c>
      <c r="C1772">
        <v>1945.39</v>
      </c>
      <c r="D1772">
        <v>1945.26</v>
      </c>
      <c r="E1772">
        <v>1909.97</v>
      </c>
      <c r="F1772">
        <v>96.372500000000002</v>
      </c>
      <c r="G1772">
        <v>0</v>
      </c>
      <c r="H1772">
        <v>70.960099999999997</v>
      </c>
      <c r="I1772">
        <v>0</v>
      </c>
      <c r="J1772">
        <v>8.3255700000000002E-2</v>
      </c>
      <c r="K1772">
        <v>0.93183400000000005</v>
      </c>
      <c r="L1772">
        <v>0</v>
      </c>
      <c r="M1772" t="s">
        <v>42</v>
      </c>
    </row>
    <row r="1773" spans="1:13" x14ac:dyDescent="0.25">
      <c r="A1773" t="s">
        <v>164</v>
      </c>
      <c r="B1773">
        <v>1957.11</v>
      </c>
      <c r="C1773">
        <v>1942.49</v>
      </c>
      <c r="D1773">
        <v>1942.36</v>
      </c>
      <c r="E1773">
        <v>1905.62</v>
      </c>
      <c r="F1773">
        <v>95.717399999999998</v>
      </c>
      <c r="G1773">
        <v>0</v>
      </c>
      <c r="H1773">
        <v>71.035700000000006</v>
      </c>
      <c r="I1773">
        <v>0</v>
      </c>
      <c r="J1773">
        <v>5.7709000000000003E-2</v>
      </c>
      <c r="K1773">
        <v>0.93181800000000004</v>
      </c>
      <c r="L1773">
        <v>0</v>
      </c>
      <c r="M1773" t="s">
        <v>42</v>
      </c>
    </row>
    <row r="1774" spans="1:13" x14ac:dyDescent="0.25">
      <c r="A1774" t="s">
        <v>164</v>
      </c>
      <c r="B1774">
        <v>1955.23</v>
      </c>
      <c r="C1774">
        <v>1940.55</v>
      </c>
      <c r="D1774">
        <v>1940.42</v>
      </c>
      <c r="E1774">
        <v>1904.31</v>
      </c>
      <c r="F1774">
        <v>97.019000000000005</v>
      </c>
      <c r="G1774">
        <v>0</v>
      </c>
      <c r="H1774">
        <v>70.718400000000003</v>
      </c>
      <c r="I1774">
        <v>0</v>
      </c>
      <c r="J1774">
        <v>6.5459000000000003E-2</v>
      </c>
      <c r="K1774">
        <v>0.931836</v>
      </c>
      <c r="L1774">
        <v>0</v>
      </c>
      <c r="M1774" t="s">
        <v>42</v>
      </c>
    </row>
    <row r="1775" spans="1:13" x14ac:dyDescent="0.25">
      <c r="A1775" t="s">
        <v>164</v>
      </c>
      <c r="B1775">
        <v>1955.44</v>
      </c>
      <c r="C1775">
        <v>1940.69</v>
      </c>
      <c r="D1775">
        <v>1940.56</v>
      </c>
      <c r="E1775">
        <v>1904.93</v>
      </c>
      <c r="F1775">
        <v>95.254199999999997</v>
      </c>
      <c r="G1775">
        <v>0</v>
      </c>
      <c r="H1775">
        <v>70.873000000000005</v>
      </c>
      <c r="I1775">
        <v>0</v>
      </c>
      <c r="J1775">
        <v>7.10234E-2</v>
      </c>
      <c r="K1775">
        <v>0.94273499999999999</v>
      </c>
      <c r="L1775">
        <v>0</v>
      </c>
      <c r="M1775" t="s">
        <v>42</v>
      </c>
    </row>
    <row r="1776" spans="1:13" x14ac:dyDescent="0.25">
      <c r="A1776" t="s">
        <v>164</v>
      </c>
      <c r="B1776">
        <v>1953.15</v>
      </c>
      <c r="C1776">
        <v>1938.5</v>
      </c>
      <c r="D1776">
        <v>1938.37</v>
      </c>
      <c r="E1776">
        <v>1902.17</v>
      </c>
      <c r="F1776">
        <v>97.556700000000006</v>
      </c>
      <c r="G1776">
        <v>0</v>
      </c>
      <c r="H1776">
        <v>70.893600000000006</v>
      </c>
      <c r="I1776">
        <v>0</v>
      </c>
      <c r="J1776">
        <v>6.04173E-2</v>
      </c>
      <c r="K1776">
        <v>0.93176700000000001</v>
      </c>
      <c r="L1776">
        <v>0</v>
      </c>
      <c r="M1776" t="s">
        <v>42</v>
      </c>
    </row>
    <row r="1777" spans="1:25" x14ac:dyDescent="0.25">
      <c r="A1777" t="s">
        <v>164</v>
      </c>
      <c r="B1777">
        <v>1966</v>
      </c>
      <c r="C1777">
        <v>1950.56</v>
      </c>
      <c r="D1777">
        <v>1950.42</v>
      </c>
      <c r="E1777">
        <v>1912.74</v>
      </c>
      <c r="F1777">
        <v>97.560400000000001</v>
      </c>
      <c r="G1777">
        <v>0</v>
      </c>
      <c r="H1777">
        <v>71.020300000000006</v>
      </c>
      <c r="I1777">
        <v>0</v>
      </c>
      <c r="J1777">
        <v>6.1258399999999998E-2</v>
      </c>
      <c r="K1777">
        <v>0.95785200000000004</v>
      </c>
      <c r="L1777">
        <v>0</v>
      </c>
      <c r="M1777" t="s">
        <v>42</v>
      </c>
    </row>
    <row r="1778" spans="1:25" x14ac:dyDescent="0.25">
      <c r="A1778" t="s">
        <v>164</v>
      </c>
      <c r="B1778">
        <v>1971.77</v>
      </c>
      <c r="C1778">
        <v>1957.15</v>
      </c>
      <c r="D1778">
        <v>1957.02</v>
      </c>
      <c r="E1778">
        <v>1920</v>
      </c>
      <c r="F1778">
        <v>97.503399999999999</v>
      </c>
      <c r="G1778">
        <v>0</v>
      </c>
      <c r="H1778">
        <v>71.006299999999996</v>
      </c>
      <c r="I1778">
        <v>0</v>
      </c>
      <c r="J1778">
        <v>5.4309299999999998E-2</v>
      </c>
      <c r="K1778">
        <v>0.93159099999999995</v>
      </c>
      <c r="L1778">
        <v>0</v>
      </c>
      <c r="M1778" t="s">
        <v>42</v>
      </c>
    </row>
    <row r="1779" spans="1:25" x14ac:dyDescent="0.25">
      <c r="A1779" t="s">
        <v>164</v>
      </c>
      <c r="B1779">
        <v>1959.13</v>
      </c>
      <c r="C1779">
        <v>1944.44</v>
      </c>
      <c r="D1779">
        <v>1944.31</v>
      </c>
      <c r="E1779">
        <v>1907.51</v>
      </c>
      <c r="F1779">
        <v>96.366299999999995</v>
      </c>
      <c r="G1779">
        <v>0</v>
      </c>
      <c r="H1779">
        <v>70.769199999999998</v>
      </c>
      <c r="I1779">
        <v>0</v>
      </c>
      <c r="J1779">
        <v>5.48692E-2</v>
      </c>
      <c r="K1779">
        <v>0.93180099999999999</v>
      </c>
      <c r="L1779">
        <v>0</v>
      </c>
      <c r="M1779" t="s">
        <v>42</v>
      </c>
    </row>
    <row r="1780" spans="1:25" x14ac:dyDescent="0.25">
      <c r="A1780" t="s">
        <v>164</v>
      </c>
      <c r="B1780">
        <v>1959.09</v>
      </c>
      <c r="C1780">
        <v>1944.15</v>
      </c>
      <c r="D1780">
        <v>1944.01</v>
      </c>
      <c r="E1780">
        <v>1906.67</v>
      </c>
      <c r="F1780">
        <v>98.2179</v>
      </c>
      <c r="G1780">
        <v>0</v>
      </c>
      <c r="H1780">
        <v>70.580500000000001</v>
      </c>
      <c r="I1780">
        <v>0</v>
      </c>
      <c r="J1780">
        <v>8.3255599999999999E-2</v>
      </c>
      <c r="K1780">
        <v>0.93182600000000004</v>
      </c>
      <c r="L1780">
        <v>0</v>
      </c>
      <c r="M1780" t="s">
        <v>42</v>
      </c>
    </row>
    <row r="1781" spans="1:25" x14ac:dyDescent="0.25">
      <c r="A1781" t="s">
        <v>164</v>
      </c>
      <c r="B1781">
        <v>1987.04</v>
      </c>
      <c r="C1781">
        <v>1971.51</v>
      </c>
      <c r="D1781">
        <v>1971.34</v>
      </c>
      <c r="E1781">
        <v>1932.11</v>
      </c>
      <c r="F1781">
        <v>98.3369</v>
      </c>
      <c r="G1781">
        <v>0</v>
      </c>
      <c r="H1781">
        <v>71.894000000000005</v>
      </c>
      <c r="I1781">
        <v>0</v>
      </c>
      <c r="J1781">
        <v>5.7275600000000003E-2</v>
      </c>
      <c r="K1781">
        <v>0.93178099999999997</v>
      </c>
      <c r="L1781">
        <v>0</v>
      </c>
      <c r="M1781" t="s">
        <v>42</v>
      </c>
    </row>
    <row r="1782" spans="1:25" x14ac:dyDescent="0.25">
      <c r="A1782" t="s">
        <v>164</v>
      </c>
      <c r="B1782">
        <v>1959.77</v>
      </c>
      <c r="C1782">
        <v>1945.13</v>
      </c>
      <c r="D1782">
        <v>1945</v>
      </c>
      <c r="E1782">
        <v>1908.07</v>
      </c>
      <c r="F1782">
        <v>98.4054</v>
      </c>
      <c r="G1782">
        <v>0</v>
      </c>
      <c r="H1782">
        <v>70.817800000000005</v>
      </c>
      <c r="I1782">
        <v>0</v>
      </c>
      <c r="J1782">
        <v>5.6312399999999999E-2</v>
      </c>
      <c r="K1782">
        <v>0.93182399999999999</v>
      </c>
      <c r="L1782">
        <v>0</v>
      </c>
      <c r="M1782" t="s">
        <v>42</v>
      </c>
    </row>
    <row r="1783" spans="1:25" x14ac:dyDescent="0.25">
      <c r="A1783" t="s">
        <v>164</v>
      </c>
      <c r="B1783">
        <v>1968.62</v>
      </c>
      <c r="C1783">
        <v>1952.85</v>
      </c>
      <c r="D1783">
        <v>1952.71</v>
      </c>
      <c r="E1783">
        <v>1915.21</v>
      </c>
      <c r="F1783">
        <v>97.658100000000005</v>
      </c>
      <c r="G1783">
        <v>0</v>
      </c>
      <c r="H1783">
        <v>70.736000000000004</v>
      </c>
      <c r="I1783">
        <v>0</v>
      </c>
      <c r="J1783">
        <v>5.5677699999999997E-2</v>
      </c>
      <c r="K1783">
        <v>0.92161800000000005</v>
      </c>
      <c r="L1783">
        <v>0</v>
      </c>
      <c r="M1783" t="s">
        <v>42</v>
      </c>
    </row>
    <row r="1784" spans="1:25" x14ac:dyDescent="0.25">
      <c r="A1784" t="s">
        <v>164</v>
      </c>
      <c r="B1784">
        <v>1965.99</v>
      </c>
      <c r="C1784">
        <v>1951.19</v>
      </c>
      <c r="D1784">
        <v>1951.06</v>
      </c>
      <c r="E1784">
        <v>1914.54</v>
      </c>
      <c r="F1784">
        <v>99.486199999999997</v>
      </c>
      <c r="G1784">
        <v>0</v>
      </c>
      <c r="H1784">
        <v>70.665499999999994</v>
      </c>
      <c r="I1784">
        <v>0</v>
      </c>
      <c r="J1784">
        <v>5.3948299999999998E-2</v>
      </c>
      <c r="K1784">
        <v>0.93178499999999997</v>
      </c>
      <c r="L1784">
        <v>0</v>
      </c>
      <c r="M1784" t="s">
        <v>42</v>
      </c>
    </row>
    <row r="1785" spans="1:25" x14ac:dyDescent="0.25">
      <c r="A1785" t="s">
        <v>164</v>
      </c>
      <c r="B1785">
        <v>1969.75</v>
      </c>
      <c r="C1785">
        <v>1954.58</v>
      </c>
      <c r="D1785">
        <v>1954.44</v>
      </c>
      <c r="E1785">
        <v>1916.68</v>
      </c>
      <c r="F1785">
        <v>96.853099999999998</v>
      </c>
      <c r="G1785">
        <v>0</v>
      </c>
      <c r="H1785">
        <v>70.370099999999994</v>
      </c>
      <c r="I1785">
        <v>0</v>
      </c>
      <c r="J1785">
        <v>6.1116799999999999E-2</v>
      </c>
      <c r="K1785">
        <v>0.931809</v>
      </c>
      <c r="L1785">
        <v>0</v>
      </c>
      <c r="M1785" t="s">
        <v>42</v>
      </c>
    </row>
    <row r="1786" spans="1:25" x14ac:dyDescent="0.25">
      <c r="A1786" t="s">
        <v>164</v>
      </c>
      <c r="B1786">
        <v>1960.73</v>
      </c>
      <c r="C1786">
        <v>1946.05</v>
      </c>
      <c r="D1786">
        <v>1945.9</v>
      </c>
      <c r="E1786">
        <v>1908.58</v>
      </c>
      <c r="F1786">
        <v>98.832999999999998</v>
      </c>
      <c r="G1786">
        <v>0</v>
      </c>
      <c r="H1786">
        <v>71.346000000000004</v>
      </c>
      <c r="I1786">
        <v>0</v>
      </c>
      <c r="J1786">
        <v>5.4059700000000002E-2</v>
      </c>
      <c r="K1786">
        <v>0.93179000000000001</v>
      </c>
      <c r="L1786">
        <v>0</v>
      </c>
      <c r="M1786" t="s">
        <v>42</v>
      </c>
    </row>
    <row r="1787" spans="1:25" x14ac:dyDescent="0.25">
      <c r="A1787" t="s">
        <v>164</v>
      </c>
      <c r="B1787">
        <v>1987.86</v>
      </c>
      <c r="C1787">
        <v>1972.86</v>
      </c>
      <c r="D1787">
        <v>1972.71</v>
      </c>
      <c r="E1787">
        <v>1935.06</v>
      </c>
      <c r="F1787">
        <v>98.05</v>
      </c>
      <c r="G1787">
        <v>0</v>
      </c>
      <c r="H1787">
        <v>72.669300000000007</v>
      </c>
      <c r="I1787">
        <v>0</v>
      </c>
      <c r="J1787">
        <v>5.39175E-2</v>
      </c>
      <c r="K1787">
        <v>0.93166899999999997</v>
      </c>
      <c r="L1787">
        <v>0</v>
      </c>
      <c r="M1787" t="s">
        <v>42</v>
      </c>
    </row>
    <row r="1788" spans="1:25" x14ac:dyDescent="0.25">
      <c r="A1788" t="s">
        <v>164</v>
      </c>
      <c r="B1788">
        <v>1969.06</v>
      </c>
      <c r="C1788">
        <v>1954.02</v>
      </c>
      <c r="D1788">
        <v>1953.88</v>
      </c>
      <c r="E1788">
        <v>1916.34</v>
      </c>
      <c r="F1788">
        <v>98.400199999999998</v>
      </c>
      <c r="G1788">
        <v>0</v>
      </c>
      <c r="H1788">
        <v>70.738100000000003</v>
      </c>
      <c r="I1788">
        <v>0</v>
      </c>
      <c r="J1788">
        <v>7.3360999999999996E-2</v>
      </c>
      <c r="K1788">
        <v>0.93176800000000004</v>
      </c>
      <c r="L1788">
        <v>0</v>
      </c>
      <c r="M1788" t="s">
        <v>42</v>
      </c>
    </row>
    <row r="1789" spans="1:25" x14ac:dyDescent="0.25">
      <c r="A1789" t="s">
        <v>164</v>
      </c>
      <c r="B1789">
        <v>1964.44</v>
      </c>
      <c r="C1789">
        <v>1949.27</v>
      </c>
      <c r="D1789">
        <v>1949.13</v>
      </c>
      <c r="E1789">
        <v>1912.09</v>
      </c>
      <c r="F1789">
        <v>98.838200000000001</v>
      </c>
      <c r="G1789">
        <v>0</v>
      </c>
      <c r="H1789">
        <v>70.918700000000001</v>
      </c>
      <c r="I1789">
        <v>0</v>
      </c>
      <c r="J1789">
        <v>6.4588699999999999E-2</v>
      </c>
      <c r="K1789">
        <v>0.931786</v>
      </c>
      <c r="L1789">
        <v>0</v>
      </c>
      <c r="M1789" t="s">
        <v>42</v>
      </c>
    </row>
    <row r="1790" spans="1:25" x14ac:dyDescent="0.25">
      <c r="A1790" t="s">
        <v>164</v>
      </c>
      <c r="B1790">
        <v>1966.19</v>
      </c>
      <c r="C1790">
        <v>1951.37</v>
      </c>
      <c r="D1790">
        <v>1951.21</v>
      </c>
      <c r="E1790">
        <v>1912.6</v>
      </c>
      <c r="F1790">
        <v>98.800799999999995</v>
      </c>
      <c r="G1790">
        <v>0</v>
      </c>
      <c r="H1790">
        <v>71.356800000000007</v>
      </c>
      <c r="I1790">
        <v>0</v>
      </c>
      <c r="J1790">
        <v>6.4289700000000005E-2</v>
      </c>
      <c r="K1790">
        <v>0.931836</v>
      </c>
      <c r="L1790">
        <v>0</v>
      </c>
      <c r="M1790" t="s">
        <v>42</v>
      </c>
    </row>
    <row r="1791" spans="1:25" x14ac:dyDescent="0.25">
      <c r="A1791" t="s">
        <v>164</v>
      </c>
      <c r="B1791">
        <v>1979.79</v>
      </c>
      <c r="C1791">
        <v>1964.8</v>
      </c>
      <c r="D1791">
        <v>1964.67</v>
      </c>
      <c r="E1791">
        <v>1927.41</v>
      </c>
      <c r="F1791">
        <v>97.703800000000001</v>
      </c>
      <c r="G1791">
        <v>0</v>
      </c>
      <c r="H1791">
        <v>72.245400000000004</v>
      </c>
      <c r="I1791">
        <v>0</v>
      </c>
      <c r="J1791">
        <v>8.3255599999999999E-2</v>
      </c>
      <c r="K1791">
        <v>0.93183199999999999</v>
      </c>
      <c r="L1791">
        <v>0</v>
      </c>
      <c r="M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164</v>
      </c>
      <c r="B1792">
        <v>1972.1</v>
      </c>
      <c r="C1792">
        <v>1957.37</v>
      </c>
      <c r="D1792">
        <v>1957.23</v>
      </c>
      <c r="E1792">
        <v>1920.42</v>
      </c>
      <c r="F1792">
        <v>97.552700000000002</v>
      </c>
      <c r="G1792">
        <v>0</v>
      </c>
      <c r="H1792">
        <v>71.763199999999998</v>
      </c>
      <c r="I1792">
        <v>0</v>
      </c>
      <c r="J1792">
        <v>5.3909800000000001E-2</v>
      </c>
      <c r="K1792">
        <v>0.93144700000000002</v>
      </c>
      <c r="L1792">
        <v>0</v>
      </c>
      <c r="M1792" t="s">
        <v>42</v>
      </c>
      <c r="R1792">
        <f>AVERAGE(B1743:B1792)</f>
        <v>1963.0947999999999</v>
      </c>
      <c r="S1792">
        <f>AVERAGE(C1743:C1792)</f>
        <v>1948.1760000000002</v>
      </c>
      <c r="U1792">
        <f>_xlfn.VAR.P(B1743:B1792)</f>
        <v>107.17591295999981</v>
      </c>
      <c r="V1792">
        <f>_xlfn.VAR.P(C1743:C1792)</f>
        <v>105.22428399999981</v>
      </c>
      <c r="X1792">
        <f>1.96*SQRT(U1792)/50</f>
        <v>0.40582113657478969</v>
      </c>
      <c r="Y1792">
        <f>1.96*SQRT(V1792)/50</f>
        <v>0.40210924357164396</v>
      </c>
    </row>
    <row r="1793" spans="1:15" x14ac:dyDescent="0.25">
      <c r="A1793" t="s">
        <v>165</v>
      </c>
      <c r="B1793">
        <v>98278.570600000006</v>
      </c>
      <c r="C1793" t="s">
        <v>36</v>
      </c>
    </row>
    <row r="1794" spans="1:15" x14ac:dyDescent="0.25">
      <c r="A1794" t="s">
        <v>166</v>
      </c>
      <c r="B1794">
        <v>2109.17</v>
      </c>
      <c r="C1794">
        <v>2030.87</v>
      </c>
      <c r="D1794">
        <v>2030.7</v>
      </c>
      <c r="E1794">
        <v>1991.74</v>
      </c>
      <c r="F1794">
        <v>97.504199999999997</v>
      </c>
      <c r="G1794">
        <v>213.68299999999999</v>
      </c>
      <c r="H1794">
        <v>73.927099999999996</v>
      </c>
      <c r="I1794">
        <v>35.102699999999999</v>
      </c>
      <c r="J1794">
        <v>78.522300000000001</v>
      </c>
      <c r="K1794">
        <v>1661.62</v>
      </c>
      <c r="L1794">
        <v>5.4231399999999999E-2</v>
      </c>
      <c r="M1794">
        <v>0.95761600000000002</v>
      </c>
      <c r="N1794">
        <v>0</v>
      </c>
      <c r="O1794" t="s">
        <v>42</v>
      </c>
    </row>
    <row r="1795" spans="1:15" x14ac:dyDescent="0.25">
      <c r="A1795" t="s">
        <v>166</v>
      </c>
      <c r="B1795">
        <v>2117.2800000000002</v>
      </c>
      <c r="C1795">
        <v>2039.48</v>
      </c>
      <c r="D1795">
        <v>2039.29</v>
      </c>
      <c r="E1795">
        <v>2001.02</v>
      </c>
      <c r="F1795">
        <v>100.09099999999999</v>
      </c>
      <c r="G1795">
        <v>214.58099999999999</v>
      </c>
      <c r="H1795">
        <v>74.027900000000002</v>
      </c>
      <c r="I1795">
        <v>35.116900000000001</v>
      </c>
      <c r="J1795">
        <v>79.059200000000004</v>
      </c>
      <c r="K1795">
        <v>1667.39</v>
      </c>
      <c r="L1795">
        <v>5.76978E-2</v>
      </c>
      <c r="M1795">
        <v>0.95437300000000003</v>
      </c>
      <c r="N1795">
        <v>0</v>
      </c>
      <c r="O1795" t="s">
        <v>42</v>
      </c>
    </row>
    <row r="1796" spans="1:15" x14ac:dyDescent="0.25">
      <c r="A1796" t="s">
        <v>166</v>
      </c>
      <c r="B1796">
        <v>2091.79</v>
      </c>
      <c r="C1796">
        <v>2016.43</v>
      </c>
      <c r="D1796">
        <v>2016.31</v>
      </c>
      <c r="E1796">
        <v>1978.03</v>
      </c>
      <c r="F1796">
        <v>96.346999999999994</v>
      </c>
      <c r="G1796">
        <v>217.33</v>
      </c>
      <c r="H1796">
        <v>74.4101</v>
      </c>
      <c r="I1796">
        <v>37.534399999999998</v>
      </c>
      <c r="J1796">
        <v>79.097499999999997</v>
      </c>
      <c r="K1796">
        <v>1645.63</v>
      </c>
      <c r="L1796">
        <v>5.3941799999999998E-2</v>
      </c>
      <c r="M1796">
        <v>0.93092200000000003</v>
      </c>
      <c r="N1796">
        <v>0</v>
      </c>
      <c r="O1796" t="s">
        <v>42</v>
      </c>
    </row>
    <row r="1797" spans="1:15" x14ac:dyDescent="0.25">
      <c r="A1797" t="s">
        <v>166</v>
      </c>
      <c r="B1797">
        <v>2113.91</v>
      </c>
      <c r="C1797">
        <v>2039.84</v>
      </c>
      <c r="D1797">
        <v>2039.72</v>
      </c>
      <c r="E1797">
        <v>2001.12</v>
      </c>
      <c r="F1797">
        <v>99.156099999999995</v>
      </c>
      <c r="G1797">
        <v>215.261</v>
      </c>
      <c r="H1797">
        <v>74.961799999999997</v>
      </c>
      <c r="I1797">
        <v>35.0715</v>
      </c>
      <c r="J1797">
        <v>79.067899999999995</v>
      </c>
      <c r="K1797">
        <v>1667.65</v>
      </c>
      <c r="L1797">
        <v>5.4641500000000003E-2</v>
      </c>
      <c r="M1797">
        <v>0.93175799999999998</v>
      </c>
      <c r="N1797">
        <v>0</v>
      </c>
      <c r="O1797" t="s">
        <v>42</v>
      </c>
    </row>
    <row r="1798" spans="1:15" x14ac:dyDescent="0.25">
      <c r="A1798" t="s">
        <v>166</v>
      </c>
      <c r="B1798">
        <v>2113.21</v>
      </c>
      <c r="C1798">
        <v>2034.85</v>
      </c>
      <c r="D1798">
        <v>2034.73</v>
      </c>
      <c r="E1798">
        <v>1995.87</v>
      </c>
      <c r="F1798">
        <v>98.541799999999995</v>
      </c>
      <c r="G1798">
        <v>214.38399999999999</v>
      </c>
      <c r="H1798">
        <v>73.525800000000004</v>
      </c>
      <c r="I1798">
        <v>35.180999999999997</v>
      </c>
      <c r="J1798">
        <v>79.341499999999996</v>
      </c>
      <c r="K1798">
        <v>1664.03</v>
      </c>
      <c r="L1798">
        <v>5.4016599999999998E-2</v>
      </c>
      <c r="M1798">
        <v>0.93180799999999997</v>
      </c>
      <c r="N1798">
        <v>0</v>
      </c>
      <c r="O1798" t="s">
        <v>42</v>
      </c>
    </row>
    <row r="1799" spans="1:15" x14ac:dyDescent="0.25">
      <c r="A1799" t="s">
        <v>166</v>
      </c>
      <c r="B1799">
        <v>2111.5700000000002</v>
      </c>
      <c r="C1799">
        <v>2036.36</v>
      </c>
      <c r="D1799">
        <v>2036.24</v>
      </c>
      <c r="E1799">
        <v>1997.54</v>
      </c>
      <c r="F1799">
        <v>100.32599999999999</v>
      </c>
      <c r="G1799">
        <v>215.12899999999999</v>
      </c>
      <c r="H1799">
        <v>73.699600000000004</v>
      </c>
      <c r="I1799">
        <v>35.547699999999999</v>
      </c>
      <c r="J1799">
        <v>79.572900000000004</v>
      </c>
      <c r="K1799">
        <v>1663.26</v>
      </c>
      <c r="L1799">
        <v>8.3277599999999993E-2</v>
      </c>
      <c r="M1799">
        <v>0.93177699999999997</v>
      </c>
      <c r="N1799">
        <v>0</v>
      </c>
      <c r="O1799" t="s">
        <v>42</v>
      </c>
    </row>
    <row r="1800" spans="1:15" x14ac:dyDescent="0.25">
      <c r="A1800" t="s">
        <v>166</v>
      </c>
      <c r="B1800">
        <v>2120.5700000000002</v>
      </c>
      <c r="C1800">
        <v>2042.6</v>
      </c>
      <c r="D1800">
        <v>2042.48</v>
      </c>
      <c r="E1800">
        <v>2004.22</v>
      </c>
      <c r="F1800">
        <v>98.368600000000001</v>
      </c>
      <c r="G1800">
        <v>215.04599999999999</v>
      </c>
      <c r="H1800">
        <v>73.819400000000002</v>
      </c>
      <c r="I1800">
        <v>35.378700000000002</v>
      </c>
      <c r="J1800">
        <v>79.477199999999996</v>
      </c>
      <c r="K1800">
        <v>1671.84</v>
      </c>
      <c r="L1800">
        <v>5.4599200000000001E-2</v>
      </c>
      <c r="M1800">
        <v>0.93160299999999996</v>
      </c>
      <c r="N1800">
        <v>0</v>
      </c>
      <c r="O1800" t="s">
        <v>42</v>
      </c>
    </row>
    <row r="1801" spans="1:15" x14ac:dyDescent="0.25">
      <c r="A1801" t="s">
        <v>166</v>
      </c>
      <c r="B1801">
        <v>2114.9899999999998</v>
      </c>
      <c r="C1801">
        <v>2037.27</v>
      </c>
      <c r="D1801">
        <v>2037.14</v>
      </c>
      <c r="E1801">
        <v>1998.75</v>
      </c>
      <c r="F1801">
        <v>98.858800000000002</v>
      </c>
      <c r="G1801">
        <v>215.797</v>
      </c>
      <c r="H1801">
        <v>75.0047</v>
      </c>
      <c r="I1801">
        <v>35.018099999999997</v>
      </c>
      <c r="J1801">
        <v>79.515600000000006</v>
      </c>
      <c r="K1801">
        <v>1665.17</v>
      </c>
      <c r="L1801">
        <v>5.4572500000000003E-2</v>
      </c>
      <c r="M1801">
        <v>0.931836</v>
      </c>
      <c r="N1801">
        <v>0</v>
      </c>
      <c r="O1801" t="s">
        <v>42</v>
      </c>
    </row>
    <row r="1802" spans="1:15" x14ac:dyDescent="0.25">
      <c r="A1802" t="s">
        <v>166</v>
      </c>
      <c r="B1802">
        <v>2110.59</v>
      </c>
      <c r="C1802">
        <v>2032.76</v>
      </c>
      <c r="D1802">
        <v>2032.64</v>
      </c>
      <c r="E1802">
        <v>1994.68</v>
      </c>
      <c r="F1802">
        <v>97.144099999999995</v>
      </c>
      <c r="G1802">
        <v>215.28</v>
      </c>
      <c r="H1802">
        <v>74.976399999999998</v>
      </c>
      <c r="I1802">
        <v>35.119</v>
      </c>
      <c r="J1802">
        <v>79.094800000000006</v>
      </c>
      <c r="K1802">
        <v>1662.9</v>
      </c>
      <c r="L1802">
        <v>8.3255599999999999E-2</v>
      </c>
      <c r="M1802">
        <v>0.931778</v>
      </c>
      <c r="N1802">
        <v>0</v>
      </c>
      <c r="O1802" t="s">
        <v>42</v>
      </c>
    </row>
    <row r="1803" spans="1:15" x14ac:dyDescent="0.25">
      <c r="A1803" t="s">
        <v>166</v>
      </c>
      <c r="B1803">
        <v>2124.9299999999998</v>
      </c>
      <c r="C1803">
        <v>2047.26</v>
      </c>
      <c r="D1803">
        <v>2047.12</v>
      </c>
      <c r="E1803">
        <v>2008.13</v>
      </c>
      <c r="F1803">
        <v>98.968699999999998</v>
      </c>
      <c r="G1803">
        <v>216.095</v>
      </c>
      <c r="H1803">
        <v>74.122600000000006</v>
      </c>
      <c r="I1803">
        <v>35.400500000000001</v>
      </c>
      <c r="J1803">
        <v>80.450500000000005</v>
      </c>
      <c r="K1803">
        <v>1673.96</v>
      </c>
      <c r="L1803">
        <v>5.40215E-2</v>
      </c>
      <c r="M1803">
        <v>0.93177399999999999</v>
      </c>
      <c r="N1803">
        <v>0</v>
      </c>
      <c r="O1803" t="s">
        <v>42</v>
      </c>
    </row>
    <row r="1804" spans="1:15" x14ac:dyDescent="0.25">
      <c r="A1804" t="s">
        <v>166</v>
      </c>
      <c r="B1804">
        <v>2109.98</v>
      </c>
      <c r="C1804">
        <v>2030.61</v>
      </c>
      <c r="D1804">
        <v>2030.49</v>
      </c>
      <c r="E1804">
        <v>1991.94</v>
      </c>
      <c r="F1804">
        <v>97.215400000000002</v>
      </c>
      <c r="G1804">
        <v>215.11799999999999</v>
      </c>
      <c r="H1804">
        <v>74.8977</v>
      </c>
      <c r="I1804">
        <v>35.041899999999998</v>
      </c>
      <c r="J1804">
        <v>79.001499999999993</v>
      </c>
      <c r="K1804">
        <v>1660.65</v>
      </c>
      <c r="L1804">
        <v>6.0977999999999997E-2</v>
      </c>
      <c r="M1804">
        <v>0.93183400000000005</v>
      </c>
      <c r="N1804">
        <v>0</v>
      </c>
      <c r="O1804" t="s">
        <v>42</v>
      </c>
    </row>
    <row r="1805" spans="1:15" x14ac:dyDescent="0.25">
      <c r="A1805" t="s">
        <v>166</v>
      </c>
      <c r="B1805">
        <v>2115.25</v>
      </c>
      <c r="C1805">
        <v>2039.16</v>
      </c>
      <c r="D1805">
        <v>2038.97</v>
      </c>
      <c r="E1805">
        <v>2000.48</v>
      </c>
      <c r="F1805">
        <v>100.23399999999999</v>
      </c>
      <c r="G1805">
        <v>215.06</v>
      </c>
      <c r="H1805">
        <v>74.193600000000004</v>
      </c>
      <c r="I1805">
        <v>35.147399999999998</v>
      </c>
      <c r="J1805">
        <v>79.493899999999996</v>
      </c>
      <c r="K1805">
        <v>1666.42</v>
      </c>
      <c r="L1805">
        <v>6.3178999999999999E-2</v>
      </c>
      <c r="M1805">
        <v>0.93180300000000005</v>
      </c>
      <c r="N1805">
        <v>0</v>
      </c>
      <c r="O1805" t="s">
        <v>42</v>
      </c>
    </row>
    <row r="1806" spans="1:15" x14ac:dyDescent="0.25">
      <c r="A1806" t="s">
        <v>166</v>
      </c>
      <c r="B1806">
        <v>2110.0100000000002</v>
      </c>
      <c r="C1806">
        <v>2034.93</v>
      </c>
      <c r="D1806">
        <v>2034.8</v>
      </c>
      <c r="E1806">
        <v>1996.25</v>
      </c>
      <c r="F1806">
        <v>96.918899999999994</v>
      </c>
      <c r="G1806">
        <v>215.09800000000001</v>
      </c>
      <c r="H1806">
        <v>74.027699999999996</v>
      </c>
      <c r="I1806">
        <v>34.980699999999999</v>
      </c>
      <c r="J1806">
        <v>79.652799999999999</v>
      </c>
      <c r="K1806">
        <v>1665.36</v>
      </c>
      <c r="L1806">
        <v>5.6360300000000002E-2</v>
      </c>
      <c r="M1806">
        <v>0.93174199999999996</v>
      </c>
      <c r="N1806">
        <v>0</v>
      </c>
      <c r="O1806" t="s">
        <v>42</v>
      </c>
    </row>
    <row r="1807" spans="1:15" x14ac:dyDescent="0.25">
      <c r="A1807" t="s">
        <v>166</v>
      </c>
      <c r="B1807">
        <v>2113.73</v>
      </c>
      <c r="C1807">
        <v>2035.66</v>
      </c>
      <c r="D1807">
        <v>2035.53</v>
      </c>
      <c r="E1807">
        <v>1997.14</v>
      </c>
      <c r="F1807">
        <v>99.307599999999994</v>
      </c>
      <c r="G1807">
        <v>215.113</v>
      </c>
      <c r="H1807">
        <v>74.012200000000007</v>
      </c>
      <c r="I1807">
        <v>36.026600000000002</v>
      </c>
      <c r="J1807">
        <v>79.100999999999999</v>
      </c>
      <c r="K1807">
        <v>1664.03</v>
      </c>
      <c r="L1807">
        <v>5.42353E-2</v>
      </c>
      <c r="M1807">
        <v>0.93179299999999998</v>
      </c>
      <c r="N1807">
        <v>0</v>
      </c>
      <c r="O1807" t="s">
        <v>42</v>
      </c>
    </row>
    <row r="1808" spans="1:15" x14ac:dyDescent="0.25">
      <c r="A1808" t="s">
        <v>166</v>
      </c>
      <c r="B1808">
        <v>2103.89</v>
      </c>
      <c r="C1808">
        <v>2026.4</v>
      </c>
      <c r="D1808">
        <v>2026.28</v>
      </c>
      <c r="E1808">
        <v>1987.77</v>
      </c>
      <c r="F1808">
        <v>97.566999999999993</v>
      </c>
      <c r="G1808">
        <v>215.55</v>
      </c>
      <c r="H1808">
        <v>74.667199999999994</v>
      </c>
      <c r="I1808">
        <v>35.496000000000002</v>
      </c>
      <c r="J1808">
        <v>79.385999999999996</v>
      </c>
      <c r="K1808">
        <v>1655.82</v>
      </c>
      <c r="L1808">
        <v>8.3105999999999999E-2</v>
      </c>
      <c r="M1808">
        <v>0.93177299999999996</v>
      </c>
      <c r="N1808">
        <v>0</v>
      </c>
      <c r="O1808" t="s">
        <v>42</v>
      </c>
    </row>
    <row r="1809" spans="1:15" x14ac:dyDescent="0.25">
      <c r="A1809" t="s">
        <v>166</v>
      </c>
      <c r="B1809">
        <v>2118.33</v>
      </c>
      <c r="C1809">
        <v>2038.88</v>
      </c>
      <c r="D1809">
        <v>2038.73</v>
      </c>
      <c r="E1809">
        <v>1999.89</v>
      </c>
      <c r="F1809">
        <v>99.132199999999997</v>
      </c>
      <c r="G1809">
        <v>215.67</v>
      </c>
      <c r="H1809">
        <v>74.143900000000002</v>
      </c>
      <c r="I1809">
        <v>36.394199999999998</v>
      </c>
      <c r="J1809">
        <v>79.040099999999995</v>
      </c>
      <c r="K1809">
        <v>1665.72</v>
      </c>
      <c r="L1809">
        <v>7.1257399999999999E-2</v>
      </c>
      <c r="M1809">
        <v>0.93183499999999997</v>
      </c>
      <c r="N1809">
        <v>0</v>
      </c>
      <c r="O1809" t="s">
        <v>42</v>
      </c>
    </row>
    <row r="1810" spans="1:15" x14ac:dyDescent="0.25">
      <c r="A1810" t="s">
        <v>166</v>
      </c>
      <c r="B1810">
        <v>2104.9</v>
      </c>
      <c r="C1810">
        <v>2028.83</v>
      </c>
      <c r="D1810">
        <v>2028.71</v>
      </c>
      <c r="E1810">
        <v>1990.32</v>
      </c>
      <c r="F1810">
        <v>96.594800000000006</v>
      </c>
      <c r="G1810">
        <v>215.005</v>
      </c>
      <c r="H1810">
        <v>74.516999999999996</v>
      </c>
      <c r="I1810">
        <v>35.261099999999999</v>
      </c>
      <c r="J1810">
        <v>78.979500000000002</v>
      </c>
      <c r="K1810">
        <v>1659.33</v>
      </c>
      <c r="L1810">
        <v>8.3258499999999999E-2</v>
      </c>
      <c r="M1810">
        <v>0.93183099999999996</v>
      </c>
      <c r="N1810">
        <v>0</v>
      </c>
      <c r="O1810" t="s">
        <v>42</v>
      </c>
    </row>
    <row r="1811" spans="1:15" x14ac:dyDescent="0.25">
      <c r="A1811" t="s">
        <v>166</v>
      </c>
      <c r="B1811">
        <v>2145.33</v>
      </c>
      <c r="C1811">
        <v>2069.3200000000002</v>
      </c>
      <c r="D1811">
        <v>2069.16</v>
      </c>
      <c r="E1811">
        <v>2028.91</v>
      </c>
      <c r="F1811">
        <v>101.44499999999999</v>
      </c>
      <c r="G1811">
        <v>221.47300000000001</v>
      </c>
      <c r="H1811">
        <v>74.987200000000001</v>
      </c>
      <c r="I1811">
        <v>35.843000000000004</v>
      </c>
      <c r="J1811">
        <v>84.205299999999994</v>
      </c>
      <c r="K1811">
        <v>1686.8</v>
      </c>
      <c r="L1811">
        <v>8.3257100000000001E-2</v>
      </c>
      <c r="M1811">
        <v>0.95320499999999997</v>
      </c>
      <c r="N1811">
        <v>0</v>
      </c>
      <c r="O1811" t="s">
        <v>42</v>
      </c>
    </row>
    <row r="1812" spans="1:15" x14ac:dyDescent="0.25">
      <c r="A1812" t="s">
        <v>166</v>
      </c>
      <c r="B1812">
        <v>2112.54</v>
      </c>
      <c r="C1812">
        <v>2036.5</v>
      </c>
      <c r="D1812">
        <v>2036.37</v>
      </c>
      <c r="E1812">
        <v>1997.96</v>
      </c>
      <c r="F1812">
        <v>97.309600000000003</v>
      </c>
      <c r="G1812">
        <v>214.34299999999999</v>
      </c>
      <c r="H1812">
        <v>73.786199999999994</v>
      </c>
      <c r="I1812">
        <v>35.200000000000003</v>
      </c>
      <c r="J1812">
        <v>79.239099999999993</v>
      </c>
      <c r="K1812">
        <v>1667.55</v>
      </c>
      <c r="L1812">
        <v>8.3262199999999995E-2</v>
      </c>
      <c r="M1812">
        <v>0.93182299999999996</v>
      </c>
      <c r="N1812">
        <v>0</v>
      </c>
      <c r="O1812" t="s">
        <v>42</v>
      </c>
    </row>
    <row r="1813" spans="1:15" x14ac:dyDescent="0.25">
      <c r="A1813" t="s">
        <v>166</v>
      </c>
      <c r="B1813">
        <v>2113.15</v>
      </c>
      <c r="C1813">
        <v>2037.97</v>
      </c>
      <c r="D1813">
        <v>2037.84</v>
      </c>
      <c r="E1813">
        <v>1999.29</v>
      </c>
      <c r="F1813">
        <v>100.31</v>
      </c>
      <c r="G1813">
        <v>215.46799999999999</v>
      </c>
      <c r="H1813">
        <v>73.137</v>
      </c>
      <c r="I1813">
        <v>36.433300000000003</v>
      </c>
      <c r="J1813">
        <v>79.503299999999996</v>
      </c>
      <c r="K1813">
        <v>1664.78</v>
      </c>
      <c r="L1813">
        <v>8.32561E-2</v>
      </c>
      <c r="M1813">
        <v>0.93170799999999998</v>
      </c>
      <c r="N1813">
        <v>0</v>
      </c>
      <c r="O1813" t="s">
        <v>42</v>
      </c>
    </row>
    <row r="1814" spans="1:15" x14ac:dyDescent="0.25">
      <c r="A1814" t="s">
        <v>166</v>
      </c>
      <c r="B1814">
        <v>2120.46</v>
      </c>
      <c r="C1814">
        <v>2045.23</v>
      </c>
      <c r="D1814">
        <v>2045.09</v>
      </c>
      <c r="E1814">
        <v>2005.58</v>
      </c>
      <c r="F1814">
        <v>97.797399999999996</v>
      </c>
      <c r="G1814">
        <v>215.816</v>
      </c>
      <c r="H1814">
        <v>73.342100000000002</v>
      </c>
      <c r="I1814">
        <v>35.208399999999997</v>
      </c>
      <c r="J1814">
        <v>80.184100000000001</v>
      </c>
      <c r="K1814">
        <v>1672.9</v>
      </c>
      <c r="L1814">
        <v>5.3938399999999997E-2</v>
      </c>
      <c r="M1814">
        <v>0.93183499999999997</v>
      </c>
      <c r="N1814">
        <v>0</v>
      </c>
      <c r="O1814" t="s">
        <v>42</v>
      </c>
    </row>
    <row r="1815" spans="1:15" x14ac:dyDescent="0.25">
      <c r="A1815" t="s">
        <v>166</v>
      </c>
      <c r="B1815">
        <v>2101.4499999999998</v>
      </c>
      <c r="C1815">
        <v>2026.08</v>
      </c>
      <c r="D1815">
        <v>2025.95</v>
      </c>
      <c r="E1815">
        <v>1986.94</v>
      </c>
      <c r="F1815">
        <v>98.819900000000004</v>
      </c>
      <c r="G1815">
        <v>216.08099999999999</v>
      </c>
      <c r="H1815">
        <v>75.393100000000004</v>
      </c>
      <c r="I1815">
        <v>35.468200000000003</v>
      </c>
      <c r="J1815">
        <v>79.052700000000002</v>
      </c>
      <c r="K1815">
        <v>1653.31</v>
      </c>
      <c r="L1815">
        <v>5.4003799999999998E-2</v>
      </c>
      <c r="M1815">
        <v>0.931813</v>
      </c>
      <c r="N1815">
        <v>0</v>
      </c>
      <c r="O1815" t="s">
        <v>42</v>
      </c>
    </row>
    <row r="1816" spans="1:15" x14ac:dyDescent="0.25">
      <c r="A1816" t="s">
        <v>166</v>
      </c>
      <c r="B1816">
        <v>2112.27</v>
      </c>
      <c r="C1816">
        <v>2036.35</v>
      </c>
      <c r="D1816">
        <v>2036.22</v>
      </c>
      <c r="E1816">
        <v>1997.4</v>
      </c>
      <c r="F1816">
        <v>97.604900000000001</v>
      </c>
      <c r="G1816">
        <v>216</v>
      </c>
      <c r="H1816">
        <v>74.597099999999998</v>
      </c>
      <c r="I1816">
        <v>35.325800000000001</v>
      </c>
      <c r="J1816">
        <v>79.676900000000003</v>
      </c>
      <c r="K1816">
        <v>1664.48</v>
      </c>
      <c r="L1816">
        <v>5.4372299999999998E-2</v>
      </c>
      <c r="M1816">
        <v>0.93058099999999999</v>
      </c>
      <c r="N1816">
        <v>0</v>
      </c>
      <c r="O1816" t="s">
        <v>42</v>
      </c>
    </row>
    <row r="1817" spans="1:15" x14ac:dyDescent="0.25">
      <c r="A1817" t="s">
        <v>166</v>
      </c>
      <c r="B1817">
        <v>2107.9</v>
      </c>
      <c r="C1817">
        <v>2030.73</v>
      </c>
      <c r="D1817">
        <v>2030.61</v>
      </c>
      <c r="E1817">
        <v>1991.72</v>
      </c>
      <c r="F1817">
        <v>98.936300000000003</v>
      </c>
      <c r="G1817">
        <v>212.77600000000001</v>
      </c>
      <c r="H1817">
        <v>73.075599999999994</v>
      </c>
      <c r="I1817">
        <v>35.295299999999997</v>
      </c>
      <c r="J1817">
        <v>78.389399999999995</v>
      </c>
      <c r="K1817">
        <v>1661.05</v>
      </c>
      <c r="L1817">
        <v>5.3978699999999998E-2</v>
      </c>
      <c r="M1817">
        <v>0.93182699999999996</v>
      </c>
      <c r="N1817">
        <v>0</v>
      </c>
      <c r="O1817" t="s">
        <v>42</v>
      </c>
    </row>
    <row r="1818" spans="1:15" x14ac:dyDescent="0.25">
      <c r="A1818" t="s">
        <v>166</v>
      </c>
      <c r="B1818">
        <v>2106.39</v>
      </c>
      <c r="C1818">
        <v>2031.39</v>
      </c>
      <c r="D1818">
        <v>2031.26</v>
      </c>
      <c r="E1818">
        <v>1992.96</v>
      </c>
      <c r="F1818">
        <v>97.062899999999999</v>
      </c>
      <c r="G1818">
        <v>214.52600000000001</v>
      </c>
      <c r="H1818">
        <v>73.853200000000001</v>
      </c>
      <c r="I1818">
        <v>35.3748</v>
      </c>
      <c r="J1818">
        <v>79.030100000000004</v>
      </c>
      <c r="K1818">
        <v>1662.48</v>
      </c>
      <c r="L1818">
        <v>8.3258200000000004E-2</v>
      </c>
      <c r="M1818">
        <v>0.95156499999999999</v>
      </c>
      <c r="N1818">
        <v>0</v>
      </c>
      <c r="O1818" t="s">
        <v>42</v>
      </c>
    </row>
    <row r="1819" spans="1:15" x14ac:dyDescent="0.25">
      <c r="A1819" t="s">
        <v>166</v>
      </c>
      <c r="B1819">
        <v>2118.42</v>
      </c>
      <c r="C1819">
        <v>2041.46</v>
      </c>
      <c r="D1819">
        <v>2041.34</v>
      </c>
      <c r="E1819">
        <v>2002.87</v>
      </c>
      <c r="F1819">
        <v>100.319</v>
      </c>
      <c r="G1819">
        <v>215.209</v>
      </c>
      <c r="H1819">
        <v>74.126599999999996</v>
      </c>
      <c r="I1819">
        <v>35.331699999999998</v>
      </c>
      <c r="J1819">
        <v>79.771199999999993</v>
      </c>
      <c r="K1819">
        <v>1668.54</v>
      </c>
      <c r="L1819">
        <v>6.2850299999999998E-2</v>
      </c>
      <c r="M1819">
        <v>0.93180600000000002</v>
      </c>
      <c r="N1819">
        <v>0</v>
      </c>
      <c r="O1819" t="s">
        <v>42</v>
      </c>
    </row>
    <row r="1820" spans="1:15" x14ac:dyDescent="0.25">
      <c r="A1820" t="s">
        <v>166</v>
      </c>
      <c r="B1820">
        <v>2124.37</v>
      </c>
      <c r="C1820">
        <v>2049.62</v>
      </c>
      <c r="D1820">
        <v>2049.4899999999998</v>
      </c>
      <c r="E1820">
        <v>2009.86</v>
      </c>
      <c r="F1820">
        <v>97.444500000000005</v>
      </c>
      <c r="G1820">
        <v>216.024</v>
      </c>
      <c r="H1820">
        <v>74.024299999999997</v>
      </c>
      <c r="I1820">
        <v>35.746499999999997</v>
      </c>
      <c r="J1820">
        <v>80.067999999999998</v>
      </c>
      <c r="K1820">
        <v>1676.85</v>
      </c>
      <c r="L1820">
        <v>5.3942900000000002E-2</v>
      </c>
      <c r="M1820">
        <v>0.93177200000000004</v>
      </c>
      <c r="N1820">
        <v>0</v>
      </c>
      <c r="O1820" t="s">
        <v>42</v>
      </c>
    </row>
    <row r="1821" spans="1:15" x14ac:dyDescent="0.25">
      <c r="A1821" t="s">
        <v>166</v>
      </c>
      <c r="B1821">
        <v>2103.1</v>
      </c>
      <c r="C1821">
        <v>2028.61</v>
      </c>
      <c r="D1821">
        <v>2028.48</v>
      </c>
      <c r="E1821">
        <v>1990.17</v>
      </c>
      <c r="F1821">
        <v>99.053700000000006</v>
      </c>
      <c r="G1821">
        <v>214.636</v>
      </c>
      <c r="H1821">
        <v>75.2988</v>
      </c>
      <c r="I1821">
        <v>34.872199999999999</v>
      </c>
      <c r="J1821">
        <v>78.265100000000004</v>
      </c>
      <c r="K1821">
        <v>1657.66</v>
      </c>
      <c r="L1821">
        <v>5.6107200000000003E-2</v>
      </c>
      <c r="M1821">
        <v>0.93108500000000005</v>
      </c>
      <c r="N1821">
        <v>0</v>
      </c>
      <c r="O1821" t="s">
        <v>42</v>
      </c>
    </row>
    <row r="1822" spans="1:15" x14ac:dyDescent="0.25">
      <c r="A1822" t="s">
        <v>166</v>
      </c>
      <c r="B1822">
        <v>2125.0300000000002</v>
      </c>
      <c r="C1822">
        <v>2046.97</v>
      </c>
      <c r="D1822">
        <v>2046.84</v>
      </c>
      <c r="E1822">
        <v>2007.86</v>
      </c>
      <c r="F1822">
        <v>96.801299999999998</v>
      </c>
      <c r="G1822">
        <v>216.62100000000001</v>
      </c>
      <c r="H1822">
        <v>74.42</v>
      </c>
      <c r="I1822">
        <v>36.780999999999999</v>
      </c>
      <c r="J1822">
        <v>79.271699999999996</v>
      </c>
      <c r="K1822">
        <v>1675.25</v>
      </c>
      <c r="L1822">
        <v>6.0649000000000002E-2</v>
      </c>
      <c r="M1822">
        <v>0.931535</v>
      </c>
      <c r="N1822">
        <v>0</v>
      </c>
      <c r="O1822" t="s">
        <v>42</v>
      </c>
    </row>
    <row r="1823" spans="1:15" x14ac:dyDescent="0.25">
      <c r="A1823" t="s">
        <v>166</v>
      </c>
      <c r="B1823">
        <v>2121.4299999999998</v>
      </c>
      <c r="C1823">
        <v>2043.83</v>
      </c>
      <c r="D1823">
        <v>2043.7</v>
      </c>
      <c r="E1823">
        <v>2004.55</v>
      </c>
      <c r="F1823">
        <v>98.839200000000005</v>
      </c>
      <c r="G1823">
        <v>213.68199999999999</v>
      </c>
      <c r="H1823">
        <v>73.231300000000005</v>
      </c>
      <c r="I1823">
        <v>35.326900000000002</v>
      </c>
      <c r="J1823">
        <v>78.632999999999996</v>
      </c>
      <c r="K1823">
        <v>1673.02</v>
      </c>
      <c r="L1823">
        <v>5.7353000000000001E-2</v>
      </c>
      <c r="M1823">
        <v>0.94747599999999998</v>
      </c>
      <c r="N1823">
        <v>0</v>
      </c>
      <c r="O1823" t="s">
        <v>42</v>
      </c>
    </row>
    <row r="1824" spans="1:15" x14ac:dyDescent="0.25">
      <c r="A1824" t="s">
        <v>166</v>
      </c>
      <c r="B1824">
        <v>2095.44</v>
      </c>
      <c r="C1824">
        <v>2021.23</v>
      </c>
      <c r="D1824">
        <v>2021.09</v>
      </c>
      <c r="E1824">
        <v>1982.23</v>
      </c>
      <c r="F1824">
        <v>97.732900000000001</v>
      </c>
      <c r="G1824">
        <v>215.88200000000001</v>
      </c>
      <c r="H1824">
        <v>74.905299999999997</v>
      </c>
      <c r="I1824">
        <v>34.977499999999999</v>
      </c>
      <c r="J1824">
        <v>79.489099999999993</v>
      </c>
      <c r="K1824">
        <v>1649.65</v>
      </c>
      <c r="L1824">
        <v>5.8484700000000001E-2</v>
      </c>
      <c r="M1824">
        <v>0.93182900000000002</v>
      </c>
      <c r="N1824">
        <v>0</v>
      </c>
      <c r="O1824" t="s">
        <v>42</v>
      </c>
    </row>
    <row r="1825" spans="1:15" x14ac:dyDescent="0.25">
      <c r="A1825" t="s">
        <v>166</v>
      </c>
      <c r="B1825">
        <v>2102.15</v>
      </c>
      <c r="C1825">
        <v>2026.33</v>
      </c>
      <c r="D1825">
        <v>2026.2</v>
      </c>
      <c r="E1825">
        <v>1987.76</v>
      </c>
      <c r="F1825">
        <v>99.233800000000002</v>
      </c>
      <c r="G1825">
        <v>214.386</v>
      </c>
      <c r="H1825">
        <v>73.606399999999994</v>
      </c>
      <c r="I1825">
        <v>35.3414</v>
      </c>
      <c r="J1825">
        <v>79.336299999999994</v>
      </c>
      <c r="K1825">
        <v>1655.05</v>
      </c>
      <c r="L1825">
        <v>5.4110999999999999E-2</v>
      </c>
      <c r="M1825">
        <v>0.93168799999999996</v>
      </c>
      <c r="N1825">
        <v>0</v>
      </c>
      <c r="O1825" t="s">
        <v>42</v>
      </c>
    </row>
    <row r="1826" spans="1:15" x14ac:dyDescent="0.25">
      <c r="A1826" t="s">
        <v>166</v>
      </c>
      <c r="B1826">
        <v>2101.64</v>
      </c>
      <c r="C1826">
        <v>2023.93</v>
      </c>
      <c r="D1826">
        <v>2023.8</v>
      </c>
      <c r="E1826">
        <v>1984.99</v>
      </c>
      <c r="F1826">
        <v>97.166600000000003</v>
      </c>
      <c r="G1826">
        <v>214.88900000000001</v>
      </c>
      <c r="H1826">
        <v>73.489500000000007</v>
      </c>
      <c r="I1826">
        <v>35.330399999999997</v>
      </c>
      <c r="J1826">
        <v>79.675700000000006</v>
      </c>
      <c r="K1826">
        <v>1654.05</v>
      </c>
      <c r="L1826">
        <v>5.9170300000000002E-2</v>
      </c>
      <c r="M1826">
        <v>0.93183300000000002</v>
      </c>
      <c r="N1826">
        <v>0</v>
      </c>
      <c r="O1826" t="s">
        <v>42</v>
      </c>
    </row>
    <row r="1827" spans="1:15" x14ac:dyDescent="0.25">
      <c r="A1827" t="s">
        <v>166</v>
      </c>
      <c r="B1827">
        <v>2122.9</v>
      </c>
      <c r="C1827">
        <v>2046.4</v>
      </c>
      <c r="D1827">
        <v>2046.27</v>
      </c>
      <c r="E1827">
        <v>2007.57</v>
      </c>
      <c r="F1827">
        <v>98.804199999999994</v>
      </c>
      <c r="G1827">
        <v>216.53899999999999</v>
      </c>
      <c r="H1827">
        <v>74.588200000000001</v>
      </c>
      <c r="I1827">
        <v>35.304000000000002</v>
      </c>
      <c r="J1827">
        <v>80.416700000000006</v>
      </c>
      <c r="K1827">
        <v>1673.27</v>
      </c>
      <c r="L1827">
        <v>5.40017E-2</v>
      </c>
      <c r="M1827">
        <v>0.93252000000000002</v>
      </c>
      <c r="N1827">
        <v>0</v>
      </c>
      <c r="O1827" t="s">
        <v>42</v>
      </c>
    </row>
    <row r="1828" spans="1:15" x14ac:dyDescent="0.25">
      <c r="A1828" t="s">
        <v>166</v>
      </c>
      <c r="B1828">
        <v>2113.69</v>
      </c>
      <c r="C1828">
        <v>2035.51</v>
      </c>
      <c r="D1828">
        <v>2035.37</v>
      </c>
      <c r="E1828">
        <v>1995.74</v>
      </c>
      <c r="F1828">
        <v>97.531700000000001</v>
      </c>
      <c r="G1828">
        <v>216.505</v>
      </c>
      <c r="H1828">
        <v>73.914299999999997</v>
      </c>
      <c r="I1828">
        <v>35.290300000000002</v>
      </c>
      <c r="J1828">
        <v>81.113100000000003</v>
      </c>
      <c r="K1828">
        <v>1662.52</v>
      </c>
      <c r="L1828">
        <v>5.6155999999999998E-2</v>
      </c>
      <c r="M1828">
        <v>0.93160699999999996</v>
      </c>
      <c r="N1828">
        <v>0</v>
      </c>
      <c r="O1828" t="s">
        <v>42</v>
      </c>
    </row>
    <row r="1829" spans="1:15" x14ac:dyDescent="0.25">
      <c r="A1829" t="s">
        <v>166</v>
      </c>
      <c r="B1829">
        <v>2118.1</v>
      </c>
      <c r="C1829">
        <v>2038.39</v>
      </c>
      <c r="D1829">
        <v>2038.24</v>
      </c>
      <c r="E1829">
        <v>1999.12</v>
      </c>
      <c r="F1829">
        <v>98.735399999999998</v>
      </c>
      <c r="G1829">
        <v>215.97499999999999</v>
      </c>
      <c r="H1829">
        <v>73.919799999999995</v>
      </c>
      <c r="I1829">
        <v>35.179400000000001</v>
      </c>
      <c r="J1829">
        <v>80.466700000000003</v>
      </c>
      <c r="K1829">
        <v>1665.41</v>
      </c>
      <c r="L1829">
        <v>5.6618000000000002E-2</v>
      </c>
      <c r="M1829">
        <v>0.931589</v>
      </c>
      <c r="N1829">
        <v>0</v>
      </c>
      <c r="O1829" t="s">
        <v>42</v>
      </c>
    </row>
    <row r="1830" spans="1:15" x14ac:dyDescent="0.25">
      <c r="A1830" t="s">
        <v>166</v>
      </c>
      <c r="B1830">
        <v>2113.2800000000002</v>
      </c>
      <c r="C1830">
        <v>2038.73</v>
      </c>
      <c r="D1830">
        <v>2038.59</v>
      </c>
      <c r="E1830">
        <v>1998.6</v>
      </c>
      <c r="F1830">
        <v>97.243700000000004</v>
      </c>
      <c r="G1830">
        <v>217.40299999999999</v>
      </c>
      <c r="H1830">
        <v>74.133300000000006</v>
      </c>
      <c r="I1830">
        <v>35.229399999999998</v>
      </c>
      <c r="J1830">
        <v>81.691800000000001</v>
      </c>
      <c r="K1830">
        <v>1664.62</v>
      </c>
      <c r="L1830">
        <v>5.4912599999999999E-2</v>
      </c>
      <c r="M1830">
        <v>0.93182900000000002</v>
      </c>
      <c r="N1830">
        <v>0</v>
      </c>
      <c r="O1830" t="s">
        <v>42</v>
      </c>
    </row>
    <row r="1831" spans="1:15" x14ac:dyDescent="0.25">
      <c r="A1831" t="s">
        <v>166</v>
      </c>
      <c r="B1831">
        <v>2103.69</v>
      </c>
      <c r="C1831">
        <v>2026.06</v>
      </c>
      <c r="D1831">
        <v>2025.93</v>
      </c>
      <c r="E1831">
        <v>1987.09</v>
      </c>
      <c r="F1831">
        <v>98.757400000000004</v>
      </c>
      <c r="G1831">
        <v>215.43799999999999</v>
      </c>
      <c r="H1831">
        <v>73.773300000000006</v>
      </c>
      <c r="I1831">
        <v>35.545699999999997</v>
      </c>
      <c r="J1831">
        <v>79.761799999999994</v>
      </c>
      <c r="K1831">
        <v>1654.14</v>
      </c>
      <c r="L1831">
        <v>5.7246600000000002E-2</v>
      </c>
      <c r="M1831">
        <v>0.931836</v>
      </c>
      <c r="N1831">
        <v>0</v>
      </c>
      <c r="O1831" t="s">
        <v>42</v>
      </c>
    </row>
    <row r="1832" spans="1:15" x14ac:dyDescent="0.25">
      <c r="A1832" t="s">
        <v>166</v>
      </c>
      <c r="B1832">
        <v>2108.0300000000002</v>
      </c>
      <c r="C1832">
        <v>2029.97</v>
      </c>
      <c r="D1832">
        <v>2029.85</v>
      </c>
      <c r="E1832">
        <v>1991.78</v>
      </c>
      <c r="F1832">
        <v>97.007000000000005</v>
      </c>
      <c r="G1832">
        <v>214.512</v>
      </c>
      <c r="H1832">
        <v>73.786699999999996</v>
      </c>
      <c r="I1832">
        <v>34.967700000000001</v>
      </c>
      <c r="J1832">
        <v>79.355099999999993</v>
      </c>
      <c r="K1832">
        <v>1661.58</v>
      </c>
      <c r="L1832">
        <v>5.7458799999999997E-2</v>
      </c>
      <c r="M1832">
        <v>0.93172999999999995</v>
      </c>
      <c r="N1832">
        <v>0</v>
      </c>
      <c r="O1832" t="s">
        <v>42</v>
      </c>
    </row>
    <row r="1833" spans="1:15" x14ac:dyDescent="0.25">
      <c r="A1833" t="s">
        <v>166</v>
      </c>
      <c r="B1833">
        <v>2096.1799999999998</v>
      </c>
      <c r="C1833">
        <v>2020.99</v>
      </c>
      <c r="D1833">
        <v>2020.86</v>
      </c>
      <c r="E1833">
        <v>1982.51</v>
      </c>
      <c r="F1833">
        <v>97.765699999999995</v>
      </c>
      <c r="G1833">
        <v>216.441</v>
      </c>
      <c r="H1833">
        <v>74.426100000000005</v>
      </c>
      <c r="I1833">
        <v>36.094200000000001</v>
      </c>
      <c r="J1833">
        <v>79.440299999999993</v>
      </c>
      <c r="K1833">
        <v>1649.53</v>
      </c>
      <c r="L1833">
        <v>5.63636E-2</v>
      </c>
      <c r="M1833">
        <v>0.93176099999999995</v>
      </c>
      <c r="N1833">
        <v>0</v>
      </c>
      <c r="O1833" t="s">
        <v>42</v>
      </c>
    </row>
    <row r="1834" spans="1:15" x14ac:dyDescent="0.25">
      <c r="A1834" t="s">
        <v>166</v>
      </c>
      <c r="B1834">
        <v>2102.29</v>
      </c>
      <c r="C1834">
        <v>2025.53</v>
      </c>
      <c r="D1834">
        <v>2025.41</v>
      </c>
      <c r="E1834">
        <v>1986.88</v>
      </c>
      <c r="F1834">
        <v>97.952699999999993</v>
      </c>
      <c r="G1834">
        <v>213.292</v>
      </c>
      <c r="H1834">
        <v>73.083399999999997</v>
      </c>
      <c r="I1834">
        <v>34.892000000000003</v>
      </c>
      <c r="J1834">
        <v>79.034499999999994</v>
      </c>
      <c r="K1834">
        <v>1656.89</v>
      </c>
      <c r="L1834">
        <v>5.4374199999999998E-2</v>
      </c>
      <c r="M1834">
        <v>0.93163099999999999</v>
      </c>
      <c r="N1834">
        <v>0</v>
      </c>
      <c r="O1834" t="s">
        <v>42</v>
      </c>
    </row>
    <row r="1835" spans="1:15" x14ac:dyDescent="0.25">
      <c r="A1835" t="s">
        <v>166</v>
      </c>
      <c r="B1835">
        <v>2119.9299999999998</v>
      </c>
      <c r="C1835">
        <v>2040.57</v>
      </c>
      <c r="D1835">
        <v>2040.44</v>
      </c>
      <c r="E1835">
        <v>2001.76</v>
      </c>
      <c r="F1835">
        <v>98.281800000000004</v>
      </c>
      <c r="G1835">
        <v>212.703</v>
      </c>
      <c r="H1835">
        <v>73.278499999999994</v>
      </c>
      <c r="I1835">
        <v>34.736600000000003</v>
      </c>
      <c r="J1835">
        <v>78.702299999999994</v>
      </c>
      <c r="K1835">
        <v>1671.77</v>
      </c>
      <c r="L1835">
        <v>8.0518900000000004E-2</v>
      </c>
      <c r="M1835">
        <v>0.93122099999999997</v>
      </c>
      <c r="N1835">
        <v>0</v>
      </c>
      <c r="O1835" t="s">
        <v>42</v>
      </c>
    </row>
    <row r="1836" spans="1:15" x14ac:dyDescent="0.25">
      <c r="A1836" t="s">
        <v>166</v>
      </c>
      <c r="B1836">
        <v>2083.67</v>
      </c>
      <c r="C1836">
        <v>2009.89</v>
      </c>
      <c r="D1836">
        <v>2009.76</v>
      </c>
      <c r="E1836">
        <v>1971.64</v>
      </c>
      <c r="F1836">
        <v>96.129400000000004</v>
      </c>
      <c r="G1836">
        <v>213.34800000000001</v>
      </c>
      <c r="H1836">
        <v>73.170199999999994</v>
      </c>
      <c r="I1836">
        <v>35.227400000000003</v>
      </c>
      <c r="J1836">
        <v>78.797799999999995</v>
      </c>
      <c r="K1836">
        <v>1643.37</v>
      </c>
      <c r="L1836">
        <v>8.3255599999999999E-2</v>
      </c>
      <c r="M1836">
        <v>0.93117899999999998</v>
      </c>
      <c r="N1836">
        <v>0</v>
      </c>
      <c r="O1836" t="s">
        <v>42</v>
      </c>
    </row>
    <row r="1837" spans="1:15" x14ac:dyDescent="0.25">
      <c r="A1837" t="s">
        <v>166</v>
      </c>
      <c r="B1837">
        <v>2110.1999999999998</v>
      </c>
      <c r="C1837">
        <v>2033.04</v>
      </c>
      <c r="D1837">
        <v>2032.93</v>
      </c>
      <c r="E1837">
        <v>1995.63</v>
      </c>
      <c r="F1837">
        <v>96.812100000000001</v>
      </c>
      <c r="G1837">
        <v>213.68799999999999</v>
      </c>
      <c r="H1837">
        <v>74.010400000000004</v>
      </c>
      <c r="I1837">
        <v>35.315300000000001</v>
      </c>
      <c r="J1837">
        <v>78.189300000000003</v>
      </c>
      <c r="K1837">
        <v>1666.23</v>
      </c>
      <c r="L1837">
        <v>6.8113499999999993E-2</v>
      </c>
      <c r="M1837">
        <v>0.93175200000000002</v>
      </c>
      <c r="N1837">
        <v>0</v>
      </c>
      <c r="O1837" t="s">
        <v>42</v>
      </c>
    </row>
    <row r="1838" spans="1:15" x14ac:dyDescent="0.25">
      <c r="A1838" t="s">
        <v>166</v>
      </c>
      <c r="B1838">
        <v>2091.9499999999998</v>
      </c>
      <c r="C1838">
        <v>2018.04</v>
      </c>
      <c r="D1838">
        <v>2017.91</v>
      </c>
      <c r="E1838">
        <v>1980.12</v>
      </c>
      <c r="F1838">
        <v>96.432599999999994</v>
      </c>
      <c r="G1838">
        <v>213.089</v>
      </c>
      <c r="H1838">
        <v>74.104200000000006</v>
      </c>
      <c r="I1838">
        <v>34.842700000000001</v>
      </c>
      <c r="J1838">
        <v>78.105800000000002</v>
      </c>
      <c r="K1838">
        <v>1651.82</v>
      </c>
      <c r="L1838">
        <v>5.3933200000000001E-2</v>
      </c>
      <c r="M1838">
        <v>0.93182399999999999</v>
      </c>
      <c r="N1838">
        <v>0</v>
      </c>
      <c r="O1838" t="s">
        <v>42</v>
      </c>
    </row>
    <row r="1839" spans="1:15" x14ac:dyDescent="0.25">
      <c r="A1839" t="s">
        <v>166</v>
      </c>
      <c r="B1839">
        <v>2140.09</v>
      </c>
      <c r="C1839">
        <v>2065.84</v>
      </c>
      <c r="D1839">
        <v>2065.7199999999998</v>
      </c>
      <c r="E1839">
        <v>2028.42</v>
      </c>
      <c r="F1839">
        <v>98.839699999999993</v>
      </c>
      <c r="G1839">
        <v>217.98099999999999</v>
      </c>
      <c r="H1839">
        <v>75.376000000000005</v>
      </c>
      <c r="I1839">
        <v>35.622999999999998</v>
      </c>
      <c r="J1839">
        <v>80.119500000000002</v>
      </c>
      <c r="K1839">
        <v>1692.12</v>
      </c>
      <c r="L1839">
        <v>5.4583E-2</v>
      </c>
      <c r="M1839">
        <v>0.93180600000000002</v>
      </c>
      <c r="N1839">
        <v>0</v>
      </c>
      <c r="O1839" t="s">
        <v>42</v>
      </c>
    </row>
    <row r="1840" spans="1:15" x14ac:dyDescent="0.25">
      <c r="A1840" t="s">
        <v>166</v>
      </c>
      <c r="B1840">
        <v>2102.3200000000002</v>
      </c>
      <c r="C1840">
        <v>2025.62</v>
      </c>
      <c r="D1840">
        <v>2025.49</v>
      </c>
      <c r="E1840">
        <v>1986.34</v>
      </c>
      <c r="F1840">
        <v>97.376800000000003</v>
      </c>
      <c r="G1840">
        <v>217.15600000000001</v>
      </c>
      <c r="H1840">
        <v>74.196299999999994</v>
      </c>
      <c r="I1840">
        <v>34.8904</v>
      </c>
      <c r="J1840">
        <v>81.808000000000007</v>
      </c>
      <c r="K1840">
        <v>1652.9</v>
      </c>
      <c r="L1840">
        <v>5.39211E-2</v>
      </c>
      <c r="M1840">
        <v>0.93179599999999996</v>
      </c>
      <c r="N1840">
        <v>0</v>
      </c>
      <c r="O1840" t="s">
        <v>42</v>
      </c>
    </row>
    <row r="1841" spans="1:25" x14ac:dyDescent="0.25">
      <c r="A1841" t="s">
        <v>166</v>
      </c>
      <c r="B1841">
        <v>2096.0100000000002</v>
      </c>
      <c r="C1841">
        <v>2018.89</v>
      </c>
      <c r="D1841">
        <v>2018.77</v>
      </c>
      <c r="E1841">
        <v>1981.25</v>
      </c>
      <c r="F1841">
        <v>97.069800000000001</v>
      </c>
      <c r="G1841">
        <v>212.31200000000001</v>
      </c>
      <c r="H1841">
        <v>73.895300000000006</v>
      </c>
      <c r="I1841">
        <v>34.831400000000002</v>
      </c>
      <c r="J1841">
        <v>77.473100000000002</v>
      </c>
      <c r="K1841">
        <v>1652.97</v>
      </c>
      <c r="L1841">
        <v>5.6472500000000002E-2</v>
      </c>
      <c r="M1841">
        <v>0.93752899999999995</v>
      </c>
      <c r="N1841">
        <v>0</v>
      </c>
      <c r="O1841" t="s">
        <v>42</v>
      </c>
    </row>
    <row r="1842" spans="1:25" x14ac:dyDescent="0.25">
      <c r="A1842" t="s">
        <v>166</v>
      </c>
      <c r="B1842">
        <v>2100.7399999999998</v>
      </c>
      <c r="C1842">
        <v>2023.35</v>
      </c>
      <c r="D1842">
        <v>2023.23</v>
      </c>
      <c r="E1842">
        <v>1985.66</v>
      </c>
      <c r="F1842">
        <v>96.649500000000003</v>
      </c>
      <c r="G1842">
        <v>214.738</v>
      </c>
      <c r="H1842">
        <v>74.787499999999994</v>
      </c>
      <c r="I1842">
        <v>35.082099999999997</v>
      </c>
      <c r="J1842">
        <v>78.739999999999995</v>
      </c>
      <c r="K1842">
        <v>1655.29</v>
      </c>
      <c r="L1842">
        <v>5.5544900000000001E-2</v>
      </c>
      <c r="M1842">
        <v>0.93183099999999996</v>
      </c>
      <c r="N1842">
        <v>0</v>
      </c>
      <c r="O1842" t="s">
        <v>42</v>
      </c>
    </row>
    <row r="1843" spans="1:25" x14ac:dyDescent="0.25">
      <c r="A1843" t="s">
        <v>166</v>
      </c>
      <c r="B1843">
        <v>2111.69</v>
      </c>
      <c r="C1843">
        <v>2034.52</v>
      </c>
      <c r="D1843">
        <v>2034.38</v>
      </c>
      <c r="E1843">
        <v>1995.32</v>
      </c>
      <c r="F1843">
        <v>98.736099999999993</v>
      </c>
      <c r="G1843">
        <v>217.38200000000001</v>
      </c>
      <c r="H1843">
        <v>73.546800000000005</v>
      </c>
      <c r="I1843">
        <v>35.3337</v>
      </c>
      <c r="J1843">
        <v>82.297499999999999</v>
      </c>
      <c r="K1843">
        <v>1660.02</v>
      </c>
      <c r="L1843">
        <v>8.3291799999999999E-2</v>
      </c>
      <c r="M1843">
        <v>0.931836</v>
      </c>
      <c r="N1843">
        <v>0</v>
      </c>
      <c r="O1843" t="s">
        <v>42</v>
      </c>
    </row>
    <row r="1844" spans="1:25" x14ac:dyDescent="0.25">
      <c r="A1844" t="s">
        <v>166</v>
      </c>
      <c r="B1844">
        <v>2102.7600000000002</v>
      </c>
      <c r="C1844">
        <v>2028.44</v>
      </c>
      <c r="D1844">
        <v>2028.31</v>
      </c>
      <c r="E1844">
        <v>1989.79</v>
      </c>
      <c r="F1844">
        <v>96.623000000000005</v>
      </c>
      <c r="G1844">
        <v>215.035</v>
      </c>
      <c r="H1844">
        <v>73.550399999999996</v>
      </c>
      <c r="I1844">
        <v>35.2532</v>
      </c>
      <c r="J1844">
        <v>79.915800000000004</v>
      </c>
      <c r="K1844">
        <v>1659.1</v>
      </c>
      <c r="L1844">
        <v>8.2745799999999994E-2</v>
      </c>
      <c r="M1844">
        <v>0.93171400000000004</v>
      </c>
      <c r="N1844">
        <v>0</v>
      </c>
      <c r="O1844" t="s">
        <v>42</v>
      </c>
    </row>
    <row r="1845" spans="1:25" x14ac:dyDescent="0.25">
      <c r="A1845" t="s">
        <v>166</v>
      </c>
      <c r="B1845">
        <v>2083.54</v>
      </c>
      <c r="C1845">
        <v>2007.92</v>
      </c>
      <c r="D1845">
        <v>2007.8</v>
      </c>
      <c r="E1845">
        <v>1968.45</v>
      </c>
      <c r="F1845">
        <v>93.961500000000001</v>
      </c>
      <c r="G1845">
        <v>213.21100000000001</v>
      </c>
      <c r="H1845">
        <v>73.515900000000002</v>
      </c>
      <c r="I1845">
        <v>34.854599999999998</v>
      </c>
      <c r="J1845">
        <v>79.068100000000001</v>
      </c>
      <c r="K1845">
        <v>1642.58</v>
      </c>
      <c r="L1845">
        <v>5.4409100000000002E-2</v>
      </c>
      <c r="M1845">
        <v>0.93183300000000002</v>
      </c>
      <c r="N1845">
        <v>0</v>
      </c>
      <c r="O1845" t="s">
        <v>42</v>
      </c>
    </row>
    <row r="1846" spans="1:25" x14ac:dyDescent="0.25">
      <c r="A1846" t="s">
        <v>166</v>
      </c>
      <c r="B1846">
        <v>2099.5500000000002</v>
      </c>
      <c r="C1846">
        <v>2022.6</v>
      </c>
      <c r="D1846">
        <v>2022.46</v>
      </c>
      <c r="E1846">
        <v>1984.79</v>
      </c>
      <c r="F1846">
        <v>95.843100000000007</v>
      </c>
      <c r="G1846">
        <v>212.92400000000001</v>
      </c>
      <c r="H1846">
        <v>73.448700000000002</v>
      </c>
      <c r="I1846">
        <v>34.8005</v>
      </c>
      <c r="J1846">
        <v>78.346199999999996</v>
      </c>
      <c r="K1846">
        <v>1657.17</v>
      </c>
      <c r="L1846">
        <v>5.7882700000000002E-2</v>
      </c>
      <c r="M1846">
        <v>0.92769999999999997</v>
      </c>
      <c r="N1846">
        <v>0</v>
      </c>
      <c r="O1846" t="s">
        <v>42</v>
      </c>
    </row>
    <row r="1847" spans="1:25" x14ac:dyDescent="0.25">
      <c r="A1847" t="s">
        <v>166</v>
      </c>
      <c r="B1847">
        <v>2093.44</v>
      </c>
      <c r="C1847">
        <v>2017.7</v>
      </c>
      <c r="D1847">
        <v>2017.57</v>
      </c>
      <c r="E1847">
        <v>1979.05</v>
      </c>
      <c r="F1847">
        <v>98.061000000000007</v>
      </c>
      <c r="G1847">
        <v>212.904</v>
      </c>
      <c r="H1847">
        <v>73.789299999999997</v>
      </c>
      <c r="I1847">
        <v>34.750599999999999</v>
      </c>
      <c r="J1847">
        <v>78.219399999999993</v>
      </c>
      <c r="K1847">
        <v>1649.25</v>
      </c>
      <c r="L1847">
        <v>6.0128899999999999E-2</v>
      </c>
      <c r="M1847">
        <v>0.93083499999999997</v>
      </c>
      <c r="N1847">
        <v>0</v>
      </c>
      <c r="O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166</v>
      </c>
      <c r="B1848">
        <v>2098.08</v>
      </c>
      <c r="C1848">
        <v>2023.65</v>
      </c>
      <c r="D1848">
        <v>2023.51</v>
      </c>
      <c r="E1848">
        <v>1985.54</v>
      </c>
      <c r="F1848">
        <v>96.818100000000001</v>
      </c>
      <c r="G1848">
        <v>213.374</v>
      </c>
      <c r="H1848">
        <v>73.839100000000002</v>
      </c>
      <c r="I1848">
        <v>34.708799999999997</v>
      </c>
      <c r="J1848">
        <v>78.769400000000005</v>
      </c>
      <c r="K1848">
        <v>1656.49</v>
      </c>
      <c r="L1848">
        <v>5.5975900000000002E-2</v>
      </c>
      <c r="M1848">
        <v>0.93180399999999997</v>
      </c>
      <c r="N1848">
        <v>0</v>
      </c>
      <c r="O1848" t="s">
        <v>42</v>
      </c>
      <c r="R1848">
        <f>AVERAGE(B1799:B1848)</f>
        <v>2109.6387999999993</v>
      </c>
      <c r="S1848">
        <f>AVERAGE(C1799:C1848)</f>
        <v>2033.1584000000003</v>
      </c>
      <c r="U1848">
        <f>_xlfn.VAR.P(B1799:B1848)</f>
        <v>144.39607456000005</v>
      </c>
      <c r="V1848">
        <f>_xlfn.VAR.P(C1799:C1848)</f>
        <v>136.36755344000031</v>
      </c>
      <c r="X1848">
        <f>1.96*SQRT(U1848)/50</f>
        <v>0.47104647754959217</v>
      </c>
      <c r="Y1848">
        <f>1.96*SQRT(V1848)/50</f>
        <v>0.45776395371199996</v>
      </c>
    </row>
    <row r="1849" spans="1:25" x14ac:dyDescent="0.25">
      <c r="A1849" t="s">
        <v>167</v>
      </c>
      <c r="B1849">
        <v>105659.99739999999</v>
      </c>
      <c r="C1849" t="s">
        <v>36</v>
      </c>
    </row>
    <row r="1850" spans="1:25" x14ac:dyDescent="0.25">
      <c r="A1850" t="s">
        <v>168</v>
      </c>
      <c r="B1850">
        <v>2105.87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5.4262600000000001E-2</v>
      </c>
      <c r="L1850">
        <v>0.93110400000000004</v>
      </c>
      <c r="M1850">
        <v>0</v>
      </c>
      <c r="N1850" t="s">
        <v>42</v>
      </c>
    </row>
    <row r="1851" spans="1:25" x14ac:dyDescent="0.25">
      <c r="A1851" t="s">
        <v>168</v>
      </c>
      <c r="B1851">
        <v>2113.0100000000002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8.3258799999999994E-2</v>
      </c>
      <c r="L1851">
        <v>0.95424699999999996</v>
      </c>
      <c r="M1851">
        <v>0</v>
      </c>
      <c r="N1851" t="s">
        <v>42</v>
      </c>
    </row>
    <row r="1852" spans="1:25" x14ac:dyDescent="0.25">
      <c r="A1852" t="s">
        <v>168</v>
      </c>
      <c r="B1852">
        <v>2132.52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5.5297899999999997E-2</v>
      </c>
      <c r="L1852">
        <v>0.931369</v>
      </c>
      <c r="M1852">
        <v>0</v>
      </c>
      <c r="N1852" t="s">
        <v>42</v>
      </c>
    </row>
    <row r="1853" spans="1:25" x14ac:dyDescent="0.25">
      <c r="A1853" t="s">
        <v>168</v>
      </c>
      <c r="B1853">
        <v>2123.7399999999998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5.8618499999999997E-2</v>
      </c>
      <c r="L1853">
        <v>0.931786</v>
      </c>
      <c r="M1853">
        <v>0</v>
      </c>
      <c r="N1853" t="s">
        <v>42</v>
      </c>
    </row>
    <row r="1854" spans="1:25" x14ac:dyDescent="0.25">
      <c r="A1854" t="s">
        <v>168</v>
      </c>
      <c r="B1854">
        <v>2113.29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6.8696800000000002E-2</v>
      </c>
      <c r="L1854">
        <v>0.93182500000000001</v>
      </c>
      <c r="M1854">
        <v>0</v>
      </c>
      <c r="N1854" t="s">
        <v>42</v>
      </c>
    </row>
    <row r="1855" spans="1:25" x14ac:dyDescent="0.25">
      <c r="A1855" t="s">
        <v>168</v>
      </c>
      <c r="B1855">
        <v>2110.0300000000002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5.3982599999999999E-2</v>
      </c>
      <c r="L1855">
        <v>0.93182399999999999</v>
      </c>
      <c r="M1855">
        <v>0</v>
      </c>
      <c r="N1855" t="s">
        <v>42</v>
      </c>
    </row>
    <row r="1856" spans="1:25" x14ac:dyDescent="0.25">
      <c r="A1856" t="s">
        <v>168</v>
      </c>
      <c r="B1856">
        <v>2117.39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5.7445299999999998E-2</v>
      </c>
      <c r="L1856">
        <v>0.931813</v>
      </c>
      <c r="M1856">
        <v>0</v>
      </c>
      <c r="N1856" t="s">
        <v>42</v>
      </c>
    </row>
    <row r="1857" spans="1:14" x14ac:dyDescent="0.25">
      <c r="A1857" t="s">
        <v>168</v>
      </c>
      <c r="B1857">
        <v>2133.63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5.4171499999999997E-2</v>
      </c>
      <c r="L1857">
        <v>0.93093400000000004</v>
      </c>
      <c r="M1857">
        <v>0</v>
      </c>
      <c r="N1857" t="s">
        <v>42</v>
      </c>
    </row>
    <row r="1858" spans="1:14" x14ac:dyDescent="0.25">
      <c r="A1858" t="s">
        <v>168</v>
      </c>
      <c r="B1858">
        <v>2104.9299999999998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5.3953300000000003E-2</v>
      </c>
      <c r="L1858">
        <v>0.93183499999999997</v>
      </c>
      <c r="M1858">
        <v>0</v>
      </c>
      <c r="N1858" t="s">
        <v>42</v>
      </c>
    </row>
    <row r="1859" spans="1:14" x14ac:dyDescent="0.25">
      <c r="A1859" t="s">
        <v>168</v>
      </c>
      <c r="B1859">
        <v>2115.14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6.5712800000000002E-2</v>
      </c>
      <c r="L1859">
        <v>0.931114</v>
      </c>
      <c r="M1859">
        <v>0</v>
      </c>
      <c r="N1859" t="s">
        <v>42</v>
      </c>
    </row>
    <row r="1860" spans="1:14" x14ac:dyDescent="0.25">
      <c r="A1860" t="s">
        <v>168</v>
      </c>
      <c r="B1860">
        <v>2152.27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5.9312299999999998E-2</v>
      </c>
      <c r="L1860">
        <v>0.93175699999999995</v>
      </c>
      <c r="M1860">
        <v>0</v>
      </c>
      <c r="N1860" t="s">
        <v>42</v>
      </c>
    </row>
    <row r="1861" spans="1:14" x14ac:dyDescent="0.25">
      <c r="A1861" t="s">
        <v>168</v>
      </c>
      <c r="B1861">
        <v>2111.3200000000002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6.44483E-2</v>
      </c>
      <c r="L1861">
        <v>0.93159700000000001</v>
      </c>
      <c r="M1861">
        <v>0</v>
      </c>
      <c r="N1861" t="s">
        <v>42</v>
      </c>
    </row>
    <row r="1862" spans="1:14" x14ac:dyDescent="0.25">
      <c r="A1862" t="s">
        <v>168</v>
      </c>
      <c r="B1862">
        <v>2109.7800000000002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7.0387900000000003E-2</v>
      </c>
      <c r="L1862">
        <v>0.93114200000000003</v>
      </c>
      <c r="M1862">
        <v>0</v>
      </c>
      <c r="N1862" t="s">
        <v>42</v>
      </c>
    </row>
    <row r="1863" spans="1:14" x14ac:dyDescent="0.25">
      <c r="A1863" t="s">
        <v>168</v>
      </c>
      <c r="B1863">
        <v>2142.25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5.5328599999999999E-2</v>
      </c>
      <c r="L1863">
        <v>0.93168600000000001</v>
      </c>
      <c r="M1863">
        <v>0</v>
      </c>
      <c r="N1863" t="s">
        <v>42</v>
      </c>
    </row>
    <row r="1864" spans="1:14" x14ac:dyDescent="0.25">
      <c r="A1864" t="s">
        <v>168</v>
      </c>
      <c r="B1864">
        <v>2131.94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5.8231400000000003E-2</v>
      </c>
      <c r="L1864">
        <v>0.93096000000000001</v>
      </c>
      <c r="M1864">
        <v>0</v>
      </c>
      <c r="N1864" t="s">
        <v>42</v>
      </c>
    </row>
    <row r="1865" spans="1:14" x14ac:dyDescent="0.25">
      <c r="A1865" t="s">
        <v>168</v>
      </c>
      <c r="B1865">
        <v>2134.14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5.39233E-2</v>
      </c>
      <c r="L1865">
        <v>0.93142800000000003</v>
      </c>
      <c r="M1865">
        <v>0</v>
      </c>
      <c r="N1865" t="s">
        <v>42</v>
      </c>
    </row>
    <row r="1866" spans="1:14" x14ac:dyDescent="0.25">
      <c r="A1866" t="s">
        <v>168</v>
      </c>
      <c r="B1866">
        <v>2118.23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5.39105E-2</v>
      </c>
      <c r="L1866">
        <v>0.93166599999999999</v>
      </c>
      <c r="M1866">
        <v>0</v>
      </c>
      <c r="N1866" t="s">
        <v>42</v>
      </c>
    </row>
    <row r="1867" spans="1:14" x14ac:dyDescent="0.25">
      <c r="A1867" t="s">
        <v>168</v>
      </c>
      <c r="B1867">
        <v>2117.0700000000002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8.3265500000000006E-2</v>
      </c>
      <c r="L1867">
        <v>0.93182799999999999</v>
      </c>
      <c r="M1867">
        <v>0</v>
      </c>
      <c r="N1867" t="s">
        <v>42</v>
      </c>
    </row>
    <row r="1868" spans="1:14" x14ac:dyDescent="0.25">
      <c r="A1868" t="s">
        <v>168</v>
      </c>
      <c r="B1868">
        <v>2126.52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8.3255800000000005E-2</v>
      </c>
      <c r="L1868">
        <v>0.931836</v>
      </c>
      <c r="M1868">
        <v>0</v>
      </c>
      <c r="N1868" t="s">
        <v>42</v>
      </c>
    </row>
    <row r="1869" spans="1:14" x14ac:dyDescent="0.25">
      <c r="A1869" t="s">
        <v>168</v>
      </c>
      <c r="B1869">
        <v>2137.73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5.8692300000000003E-2</v>
      </c>
      <c r="L1869">
        <v>0.93177299999999996</v>
      </c>
      <c r="M1869">
        <v>0</v>
      </c>
      <c r="N1869" t="s">
        <v>42</v>
      </c>
    </row>
    <row r="1870" spans="1:14" x14ac:dyDescent="0.25">
      <c r="A1870" t="s">
        <v>168</v>
      </c>
      <c r="B1870">
        <v>2133.8000000000002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7.3276400000000005E-2</v>
      </c>
      <c r="L1870">
        <v>0.93183499999999997</v>
      </c>
      <c r="M1870">
        <v>0</v>
      </c>
      <c r="N1870" t="s">
        <v>42</v>
      </c>
    </row>
    <row r="1871" spans="1:14" x14ac:dyDescent="0.25">
      <c r="A1871" t="s">
        <v>168</v>
      </c>
      <c r="B1871">
        <v>2117.9699999999998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5.4126800000000003E-2</v>
      </c>
      <c r="L1871">
        <v>0.93183300000000002</v>
      </c>
      <c r="M1871">
        <v>0</v>
      </c>
      <c r="N1871" t="s">
        <v>42</v>
      </c>
    </row>
    <row r="1872" spans="1:14" x14ac:dyDescent="0.25">
      <c r="A1872" t="s">
        <v>168</v>
      </c>
      <c r="B1872">
        <v>2120.14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5.4455099999999999E-2</v>
      </c>
      <c r="L1872">
        <v>0.93180399999999997</v>
      </c>
      <c r="M1872">
        <v>0</v>
      </c>
      <c r="N1872" t="s">
        <v>42</v>
      </c>
    </row>
    <row r="1873" spans="1:14" x14ac:dyDescent="0.25">
      <c r="A1873" t="s">
        <v>168</v>
      </c>
      <c r="B1873">
        <v>2132.4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6.2207899999999997E-2</v>
      </c>
      <c r="L1873">
        <v>0.93103199999999997</v>
      </c>
      <c r="M1873">
        <v>0</v>
      </c>
      <c r="N1873" t="s">
        <v>42</v>
      </c>
    </row>
    <row r="1874" spans="1:14" x14ac:dyDescent="0.25">
      <c r="A1874" t="s">
        <v>168</v>
      </c>
      <c r="B1874">
        <v>2125.67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8.3255999999999997E-2</v>
      </c>
      <c r="L1874">
        <v>0.95834200000000003</v>
      </c>
      <c r="M1874">
        <v>0</v>
      </c>
      <c r="N1874" t="s">
        <v>42</v>
      </c>
    </row>
    <row r="1875" spans="1:14" x14ac:dyDescent="0.25">
      <c r="A1875" t="s">
        <v>168</v>
      </c>
      <c r="B1875">
        <v>2106.65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5.4156000000000003E-2</v>
      </c>
      <c r="L1875">
        <v>0.931562</v>
      </c>
      <c r="M1875">
        <v>0</v>
      </c>
      <c r="N1875" t="s">
        <v>42</v>
      </c>
    </row>
    <row r="1876" spans="1:14" x14ac:dyDescent="0.25">
      <c r="A1876" t="s">
        <v>168</v>
      </c>
      <c r="B1876">
        <v>2121.89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5.4585399999999999E-2</v>
      </c>
      <c r="L1876">
        <v>0.93172500000000003</v>
      </c>
      <c r="M1876">
        <v>0</v>
      </c>
      <c r="N1876" t="s">
        <v>42</v>
      </c>
    </row>
    <row r="1877" spans="1:14" x14ac:dyDescent="0.25">
      <c r="A1877" t="s">
        <v>168</v>
      </c>
      <c r="B1877">
        <v>2141.38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5.3922900000000003E-2</v>
      </c>
      <c r="L1877">
        <v>0.93179199999999995</v>
      </c>
      <c r="M1877">
        <v>0</v>
      </c>
      <c r="N1877" t="s">
        <v>42</v>
      </c>
    </row>
    <row r="1878" spans="1:14" x14ac:dyDescent="0.25">
      <c r="A1878" t="s">
        <v>168</v>
      </c>
      <c r="B1878">
        <v>2122.92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8.32986E-2</v>
      </c>
      <c r="L1878">
        <v>0.93176800000000004</v>
      </c>
      <c r="M1878">
        <v>0</v>
      </c>
      <c r="N1878" t="s">
        <v>42</v>
      </c>
    </row>
    <row r="1879" spans="1:14" x14ac:dyDescent="0.25">
      <c r="A1879" t="s">
        <v>168</v>
      </c>
      <c r="B1879">
        <v>2113.34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6.2228899999999997E-2</v>
      </c>
      <c r="L1879">
        <v>0.93161300000000002</v>
      </c>
      <c r="M1879">
        <v>0</v>
      </c>
      <c r="N1879" t="s">
        <v>42</v>
      </c>
    </row>
    <row r="1880" spans="1:14" x14ac:dyDescent="0.25">
      <c r="A1880" t="s">
        <v>168</v>
      </c>
      <c r="B1880">
        <v>2124.85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6.1186900000000002E-2</v>
      </c>
      <c r="L1880">
        <v>0.92919399999999996</v>
      </c>
      <c r="M1880">
        <v>0</v>
      </c>
      <c r="N1880" t="s">
        <v>42</v>
      </c>
    </row>
    <row r="1881" spans="1:14" x14ac:dyDescent="0.25">
      <c r="A1881" t="s">
        <v>168</v>
      </c>
      <c r="B1881">
        <v>2138.0300000000002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5.42418E-2</v>
      </c>
      <c r="L1881">
        <v>0.93180799999999997</v>
      </c>
      <c r="M1881">
        <v>0</v>
      </c>
      <c r="N1881" t="s">
        <v>42</v>
      </c>
    </row>
    <row r="1882" spans="1:14" x14ac:dyDescent="0.25">
      <c r="A1882" t="s">
        <v>168</v>
      </c>
      <c r="B1882">
        <v>2124.27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5.9871199999999999E-2</v>
      </c>
      <c r="L1882">
        <v>0.93182699999999996</v>
      </c>
      <c r="M1882">
        <v>0</v>
      </c>
      <c r="N1882" t="s">
        <v>42</v>
      </c>
    </row>
    <row r="1883" spans="1:14" x14ac:dyDescent="0.25">
      <c r="A1883" t="s">
        <v>168</v>
      </c>
      <c r="B1883">
        <v>2112.9899999999998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5.8560899999999999E-2</v>
      </c>
      <c r="L1883">
        <v>0.93157199999999996</v>
      </c>
      <c r="M1883">
        <v>0</v>
      </c>
      <c r="N1883" t="s">
        <v>42</v>
      </c>
    </row>
    <row r="1884" spans="1:14" x14ac:dyDescent="0.25">
      <c r="A1884" t="s">
        <v>168</v>
      </c>
      <c r="B1884">
        <v>2126.1799999999998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5.5181099999999997E-2</v>
      </c>
      <c r="L1884">
        <v>0.93181599999999998</v>
      </c>
      <c r="M1884">
        <v>0</v>
      </c>
      <c r="N1884" t="s">
        <v>42</v>
      </c>
    </row>
    <row r="1885" spans="1:14" x14ac:dyDescent="0.25">
      <c r="A1885" t="s">
        <v>168</v>
      </c>
      <c r="B1885">
        <v>2116.98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5.3931600000000003E-2</v>
      </c>
      <c r="L1885">
        <v>0.93177900000000002</v>
      </c>
      <c r="M1885">
        <v>0</v>
      </c>
      <c r="N1885" t="s">
        <v>42</v>
      </c>
    </row>
    <row r="1886" spans="1:14" x14ac:dyDescent="0.25">
      <c r="A1886" t="s">
        <v>168</v>
      </c>
      <c r="B1886">
        <v>2132.1799999999998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5.66276E-2</v>
      </c>
      <c r="L1886">
        <v>0.93160100000000001</v>
      </c>
      <c r="M1886">
        <v>0</v>
      </c>
      <c r="N1886" t="s">
        <v>42</v>
      </c>
    </row>
    <row r="1887" spans="1:14" x14ac:dyDescent="0.25">
      <c r="A1887" t="s">
        <v>168</v>
      </c>
      <c r="B1887">
        <v>2138.08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5.4419299999999997E-2</v>
      </c>
      <c r="L1887">
        <v>0.93183300000000002</v>
      </c>
      <c r="M1887">
        <v>0</v>
      </c>
      <c r="N1887" t="s">
        <v>42</v>
      </c>
    </row>
    <row r="1888" spans="1:14" x14ac:dyDescent="0.25">
      <c r="A1888" t="s">
        <v>168</v>
      </c>
      <c r="B1888">
        <v>2143.5500000000002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8.3257800000000007E-2</v>
      </c>
      <c r="L1888">
        <v>0.93181800000000004</v>
      </c>
      <c r="M1888">
        <v>0</v>
      </c>
      <c r="N1888" t="s">
        <v>42</v>
      </c>
    </row>
    <row r="1889" spans="1:25" x14ac:dyDescent="0.25">
      <c r="A1889" t="s">
        <v>168</v>
      </c>
      <c r="B1889">
        <v>2147.7399999999998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8.3315399999999998E-2</v>
      </c>
      <c r="L1889">
        <v>0.95041600000000004</v>
      </c>
      <c r="M1889">
        <v>0</v>
      </c>
      <c r="N1889" t="s">
        <v>42</v>
      </c>
    </row>
    <row r="1890" spans="1:25" x14ac:dyDescent="0.25">
      <c r="A1890" t="s">
        <v>168</v>
      </c>
      <c r="B1890">
        <v>2126.61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8.1459000000000004E-2</v>
      </c>
      <c r="L1890">
        <v>0.93183499999999997</v>
      </c>
      <c r="M1890">
        <v>0</v>
      </c>
      <c r="N1890" t="s">
        <v>42</v>
      </c>
    </row>
    <row r="1891" spans="1:25" x14ac:dyDescent="0.25">
      <c r="A1891" t="s">
        <v>168</v>
      </c>
      <c r="B1891">
        <v>2116.6999999999998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6.2801899999999994E-2</v>
      </c>
      <c r="L1891">
        <v>0.93182699999999996</v>
      </c>
      <c r="M1891">
        <v>0</v>
      </c>
      <c r="N1891" t="s">
        <v>42</v>
      </c>
    </row>
    <row r="1892" spans="1:25" x14ac:dyDescent="0.25">
      <c r="A1892" t="s">
        <v>168</v>
      </c>
      <c r="B1892">
        <v>2127.06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8.3274699999999993E-2</v>
      </c>
      <c r="L1892">
        <v>0.93183499999999997</v>
      </c>
      <c r="M1892">
        <v>0</v>
      </c>
      <c r="N1892" t="s">
        <v>42</v>
      </c>
    </row>
    <row r="1893" spans="1:25" x14ac:dyDescent="0.25">
      <c r="A1893" t="s">
        <v>168</v>
      </c>
      <c r="B1893">
        <v>2120.37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5.5882099999999997E-2</v>
      </c>
      <c r="L1893">
        <v>0.93180300000000005</v>
      </c>
      <c r="M1893">
        <v>0</v>
      </c>
      <c r="N1893" t="s">
        <v>42</v>
      </c>
    </row>
    <row r="1894" spans="1:25" x14ac:dyDescent="0.25">
      <c r="A1894" t="s">
        <v>168</v>
      </c>
      <c r="B1894">
        <v>2141.39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5.4668399999999999E-2</v>
      </c>
      <c r="L1894">
        <v>0.93183300000000002</v>
      </c>
      <c r="M1894">
        <v>0</v>
      </c>
      <c r="N1894" t="s">
        <v>42</v>
      </c>
    </row>
    <row r="1895" spans="1:25" x14ac:dyDescent="0.25">
      <c r="A1895" t="s">
        <v>168</v>
      </c>
      <c r="B1895">
        <v>2134.1999999999998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5.3951899999999997E-2</v>
      </c>
      <c r="L1895">
        <v>0.93533100000000002</v>
      </c>
      <c r="M1895">
        <v>0</v>
      </c>
      <c r="N1895" t="s">
        <v>42</v>
      </c>
    </row>
    <row r="1896" spans="1:25" x14ac:dyDescent="0.25">
      <c r="A1896" t="s">
        <v>168</v>
      </c>
      <c r="B1896">
        <v>2140.2600000000002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8.1645499999999996E-2</v>
      </c>
      <c r="L1896">
        <v>0.93180300000000005</v>
      </c>
      <c r="M1896">
        <v>0</v>
      </c>
      <c r="N1896" t="s">
        <v>42</v>
      </c>
    </row>
    <row r="1897" spans="1:25" x14ac:dyDescent="0.25">
      <c r="A1897" t="s">
        <v>168</v>
      </c>
      <c r="B1897">
        <v>2150.0500000000002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5.3926300000000003E-2</v>
      </c>
      <c r="L1897">
        <v>0.93161000000000005</v>
      </c>
      <c r="M1897">
        <v>0</v>
      </c>
      <c r="N1897" t="s">
        <v>42</v>
      </c>
    </row>
    <row r="1898" spans="1:25" x14ac:dyDescent="0.25">
      <c r="A1898" t="s">
        <v>168</v>
      </c>
      <c r="B1898">
        <v>2145.5300000000002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5.5123600000000002E-2</v>
      </c>
      <c r="L1898">
        <v>0.93179000000000001</v>
      </c>
      <c r="M1898">
        <v>0</v>
      </c>
      <c r="N1898" t="s">
        <v>42</v>
      </c>
    </row>
    <row r="1899" spans="1:25" x14ac:dyDescent="0.25">
      <c r="A1899" t="s">
        <v>168</v>
      </c>
      <c r="B1899">
        <v>2147.12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7.31435E-2</v>
      </c>
      <c r="L1899">
        <v>0.93171099999999996</v>
      </c>
      <c r="M1899">
        <v>0</v>
      </c>
      <c r="N1899" t="s">
        <v>42</v>
      </c>
    </row>
    <row r="1900" spans="1:25" x14ac:dyDescent="0.25">
      <c r="A1900" t="s">
        <v>168</v>
      </c>
      <c r="B1900">
        <v>2127.02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5.4060299999999999E-2</v>
      </c>
      <c r="L1900">
        <v>0.93182799999999999</v>
      </c>
      <c r="M1900">
        <v>0</v>
      </c>
      <c r="N1900" t="s">
        <v>42</v>
      </c>
    </row>
    <row r="1901" spans="1:25" x14ac:dyDescent="0.25">
      <c r="A1901" t="s">
        <v>168</v>
      </c>
      <c r="B1901">
        <v>2142.42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5.4654500000000002E-2</v>
      </c>
      <c r="L1901">
        <v>0.93455299999999997</v>
      </c>
      <c r="M1901">
        <v>0</v>
      </c>
      <c r="N1901" t="s">
        <v>42</v>
      </c>
    </row>
    <row r="1902" spans="1:25" x14ac:dyDescent="0.25">
      <c r="A1902" t="s">
        <v>168</v>
      </c>
      <c r="B1902">
        <v>2147.2399999999998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5.4363799999999997E-2</v>
      </c>
      <c r="L1902">
        <v>0.93149199999999999</v>
      </c>
      <c r="M1902">
        <v>0</v>
      </c>
      <c r="N1902" t="s">
        <v>42</v>
      </c>
    </row>
    <row r="1903" spans="1:25" x14ac:dyDescent="0.25">
      <c r="A1903" t="s">
        <v>168</v>
      </c>
      <c r="B1903">
        <v>2134.92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8.3262199999999995E-2</v>
      </c>
      <c r="L1903">
        <v>0.94675200000000004</v>
      </c>
      <c r="M1903">
        <v>0</v>
      </c>
      <c r="N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168</v>
      </c>
      <c r="B1904">
        <v>2111.7399999999998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5.7601199999999998E-2</v>
      </c>
      <c r="L1904">
        <v>0.93183300000000002</v>
      </c>
      <c r="M1904">
        <v>0</v>
      </c>
      <c r="N1904" t="s">
        <v>42</v>
      </c>
      <c r="R1904">
        <f>AVERAGE(B1855:B1904)</f>
        <v>2128.3201999999997</v>
      </c>
      <c r="S1904">
        <f>AVERAGE(C1855:C1904)</f>
        <v>0</v>
      </c>
      <c r="U1904">
        <f>_xlfn.VAR.P(B1855:B1904)</f>
        <v>157.85790996000031</v>
      </c>
      <c r="V1904">
        <f>_xlfn.VAR.P(C1855:C1904)</f>
        <v>0</v>
      </c>
      <c r="X1904">
        <f>1.96*SQRT(U1904)/50</f>
        <v>0.49251474979023202</v>
      </c>
      <c r="Y1904">
        <f>1.96*SQRT(V1904)/50</f>
        <v>0</v>
      </c>
    </row>
    <row r="1905" spans="1:13" x14ac:dyDescent="0.25">
      <c r="A1905" t="s">
        <v>169</v>
      </c>
      <c r="B1905">
        <v>106539.4941</v>
      </c>
      <c r="C1905" t="s">
        <v>36</v>
      </c>
    </row>
    <row r="1906" spans="1:13" x14ac:dyDescent="0.25">
      <c r="A1906" t="s">
        <v>170</v>
      </c>
      <c r="B1906">
        <v>1965.9</v>
      </c>
      <c r="C1906">
        <v>1950.32</v>
      </c>
      <c r="D1906">
        <v>1950.2</v>
      </c>
      <c r="E1906">
        <v>1911.86</v>
      </c>
      <c r="F1906">
        <v>96.629499999999993</v>
      </c>
      <c r="G1906">
        <v>0</v>
      </c>
      <c r="H1906">
        <v>70.935199999999995</v>
      </c>
      <c r="I1906">
        <v>0</v>
      </c>
      <c r="J1906">
        <v>8.32701E-2</v>
      </c>
      <c r="K1906">
        <v>0.93118299999999998</v>
      </c>
      <c r="L1906">
        <v>0</v>
      </c>
      <c r="M1906" t="s">
        <v>42</v>
      </c>
    </row>
    <row r="1907" spans="1:13" x14ac:dyDescent="0.25">
      <c r="A1907" t="s">
        <v>170</v>
      </c>
      <c r="B1907">
        <v>1959.63</v>
      </c>
      <c r="C1907">
        <v>1944.3</v>
      </c>
      <c r="D1907">
        <v>1944.18</v>
      </c>
      <c r="E1907">
        <v>1907.45</v>
      </c>
      <c r="F1907">
        <v>98.611000000000004</v>
      </c>
      <c r="G1907">
        <v>0</v>
      </c>
      <c r="H1907">
        <v>70.149299999999997</v>
      </c>
      <c r="I1907">
        <v>0</v>
      </c>
      <c r="J1907">
        <v>8.3260000000000001E-2</v>
      </c>
      <c r="K1907">
        <v>0.93183400000000005</v>
      </c>
      <c r="L1907">
        <v>0</v>
      </c>
      <c r="M1907" t="s">
        <v>42</v>
      </c>
    </row>
    <row r="1908" spans="1:13" x14ac:dyDescent="0.25">
      <c r="A1908" t="s">
        <v>170</v>
      </c>
      <c r="B1908">
        <v>1984.88</v>
      </c>
      <c r="C1908">
        <v>1969.63</v>
      </c>
      <c r="D1908">
        <v>1969.5</v>
      </c>
      <c r="E1908">
        <v>1932.22</v>
      </c>
      <c r="F1908">
        <v>97.097800000000007</v>
      </c>
      <c r="G1908">
        <v>0</v>
      </c>
      <c r="H1908">
        <v>70.813400000000001</v>
      </c>
      <c r="I1908">
        <v>0</v>
      </c>
      <c r="J1908">
        <v>5.4712700000000003E-2</v>
      </c>
      <c r="K1908">
        <v>0.93182699999999996</v>
      </c>
      <c r="L1908">
        <v>0</v>
      </c>
      <c r="M1908" t="s">
        <v>42</v>
      </c>
    </row>
    <row r="1909" spans="1:13" x14ac:dyDescent="0.25">
      <c r="A1909" t="s">
        <v>170</v>
      </c>
      <c r="B1909">
        <v>1980.15</v>
      </c>
      <c r="C1909">
        <v>1964.7</v>
      </c>
      <c r="D1909">
        <v>1964.58</v>
      </c>
      <c r="E1909">
        <v>1927.77</v>
      </c>
      <c r="F1909">
        <v>98.256200000000007</v>
      </c>
      <c r="G1909">
        <v>0</v>
      </c>
      <c r="H1909">
        <v>70.783900000000003</v>
      </c>
      <c r="I1909">
        <v>0</v>
      </c>
      <c r="J1909">
        <v>6.1327600000000003E-2</v>
      </c>
      <c r="K1909">
        <v>0.93094399999999999</v>
      </c>
      <c r="L1909">
        <v>0</v>
      </c>
      <c r="M1909" t="s">
        <v>42</v>
      </c>
    </row>
    <row r="1910" spans="1:13" x14ac:dyDescent="0.25">
      <c r="A1910" t="s">
        <v>170</v>
      </c>
      <c r="B1910">
        <v>1971.03</v>
      </c>
      <c r="C1910">
        <v>1956.32</v>
      </c>
      <c r="D1910">
        <v>1956.19</v>
      </c>
      <c r="E1910">
        <v>1918.79</v>
      </c>
      <c r="F1910">
        <v>96.379800000000003</v>
      </c>
      <c r="G1910">
        <v>0</v>
      </c>
      <c r="H1910">
        <v>70.953400000000002</v>
      </c>
      <c r="I1910">
        <v>0</v>
      </c>
      <c r="J1910">
        <v>5.9700099999999999E-2</v>
      </c>
      <c r="K1910">
        <v>0.93183300000000002</v>
      </c>
      <c r="L1910">
        <v>0</v>
      </c>
      <c r="M1910" t="s">
        <v>42</v>
      </c>
    </row>
    <row r="1911" spans="1:13" x14ac:dyDescent="0.25">
      <c r="A1911" t="s">
        <v>170</v>
      </c>
      <c r="B1911">
        <v>1966.79</v>
      </c>
      <c r="C1911">
        <v>1951.16</v>
      </c>
      <c r="D1911">
        <v>1951.03</v>
      </c>
      <c r="E1911">
        <v>1913.86</v>
      </c>
      <c r="F1911">
        <v>98.52</v>
      </c>
      <c r="G1911">
        <v>0</v>
      </c>
      <c r="H1911">
        <v>70.571600000000004</v>
      </c>
      <c r="I1911">
        <v>0</v>
      </c>
      <c r="J1911">
        <v>8.3276500000000003E-2</v>
      </c>
      <c r="K1911">
        <v>0.93164999999999998</v>
      </c>
      <c r="L1911">
        <v>0</v>
      </c>
      <c r="M1911" t="s">
        <v>42</v>
      </c>
    </row>
    <row r="1912" spans="1:13" x14ac:dyDescent="0.25">
      <c r="A1912" t="s">
        <v>170</v>
      </c>
      <c r="B1912">
        <v>1971.95</v>
      </c>
      <c r="C1912">
        <v>1956.98</v>
      </c>
      <c r="D1912">
        <v>1956.85</v>
      </c>
      <c r="E1912">
        <v>1919.67</v>
      </c>
      <c r="F1912">
        <v>96.700299999999999</v>
      </c>
      <c r="G1912">
        <v>0</v>
      </c>
      <c r="H1912">
        <v>71.068899999999999</v>
      </c>
      <c r="I1912">
        <v>0</v>
      </c>
      <c r="J1912">
        <v>5.43241E-2</v>
      </c>
      <c r="K1912">
        <v>0.93147199999999997</v>
      </c>
      <c r="L1912">
        <v>0</v>
      </c>
      <c r="M1912" t="s">
        <v>42</v>
      </c>
    </row>
    <row r="1913" spans="1:13" x14ac:dyDescent="0.25">
      <c r="A1913" t="s">
        <v>170</v>
      </c>
      <c r="B1913">
        <v>1968.03</v>
      </c>
      <c r="C1913">
        <v>1952.63</v>
      </c>
      <c r="D1913">
        <v>1952.5</v>
      </c>
      <c r="E1913">
        <v>1914.94</v>
      </c>
      <c r="F1913">
        <v>98.664699999999996</v>
      </c>
      <c r="G1913">
        <v>0</v>
      </c>
      <c r="H1913">
        <v>70.628200000000007</v>
      </c>
      <c r="I1913">
        <v>0</v>
      </c>
      <c r="J1913">
        <v>5.4909300000000001E-2</v>
      </c>
      <c r="K1913">
        <v>0.93182299999999996</v>
      </c>
      <c r="L1913">
        <v>0</v>
      </c>
      <c r="M1913" t="s">
        <v>42</v>
      </c>
    </row>
    <row r="1914" spans="1:13" x14ac:dyDescent="0.25">
      <c r="A1914" t="s">
        <v>170</v>
      </c>
      <c r="B1914">
        <v>1956.31</v>
      </c>
      <c r="C1914">
        <v>1941.67</v>
      </c>
      <c r="D1914">
        <v>1941.54</v>
      </c>
      <c r="E1914">
        <v>1904.03</v>
      </c>
      <c r="F1914">
        <v>98.072599999999994</v>
      </c>
      <c r="G1914">
        <v>0</v>
      </c>
      <c r="H1914">
        <v>70.516900000000007</v>
      </c>
      <c r="I1914">
        <v>0</v>
      </c>
      <c r="J1914">
        <v>8.3258799999999994E-2</v>
      </c>
      <c r="K1914">
        <v>0.93563799999999997</v>
      </c>
      <c r="L1914">
        <v>0</v>
      </c>
      <c r="M1914" t="s">
        <v>42</v>
      </c>
    </row>
    <row r="1915" spans="1:13" x14ac:dyDescent="0.25">
      <c r="A1915" t="s">
        <v>170</v>
      </c>
      <c r="B1915">
        <v>1958.52</v>
      </c>
      <c r="C1915">
        <v>1942.91</v>
      </c>
      <c r="D1915">
        <v>1942.79</v>
      </c>
      <c r="E1915">
        <v>1905.84</v>
      </c>
      <c r="F1915">
        <v>97.720100000000002</v>
      </c>
      <c r="G1915">
        <v>0</v>
      </c>
      <c r="H1915">
        <v>70.908000000000001</v>
      </c>
      <c r="I1915">
        <v>0</v>
      </c>
      <c r="J1915">
        <v>5.6586499999999998E-2</v>
      </c>
      <c r="K1915">
        <v>0.93159400000000003</v>
      </c>
      <c r="L1915">
        <v>0</v>
      </c>
      <c r="M1915" t="s">
        <v>42</v>
      </c>
    </row>
    <row r="1916" spans="1:13" x14ac:dyDescent="0.25">
      <c r="A1916" t="s">
        <v>170</v>
      </c>
      <c r="B1916">
        <v>1970.11</v>
      </c>
      <c r="C1916">
        <v>1955.32</v>
      </c>
      <c r="D1916">
        <v>1955.18</v>
      </c>
      <c r="E1916">
        <v>1918.84</v>
      </c>
      <c r="F1916">
        <v>95.978499999999997</v>
      </c>
      <c r="G1916">
        <v>0</v>
      </c>
      <c r="H1916">
        <v>71.940600000000003</v>
      </c>
      <c r="I1916">
        <v>0</v>
      </c>
      <c r="J1916">
        <v>7.3416800000000004E-2</v>
      </c>
      <c r="K1916">
        <v>0.931813</v>
      </c>
      <c r="L1916">
        <v>0</v>
      </c>
      <c r="M1916" t="s">
        <v>42</v>
      </c>
    </row>
    <row r="1917" spans="1:13" x14ac:dyDescent="0.25">
      <c r="A1917" t="s">
        <v>170</v>
      </c>
      <c r="B1917">
        <v>1980.22</v>
      </c>
      <c r="C1917">
        <v>1965.49</v>
      </c>
      <c r="D1917">
        <v>1965.35</v>
      </c>
      <c r="E1917">
        <v>1928.3</v>
      </c>
      <c r="F1917">
        <v>98.458799999999997</v>
      </c>
      <c r="G1917">
        <v>0</v>
      </c>
      <c r="H1917">
        <v>71.215500000000006</v>
      </c>
      <c r="I1917">
        <v>0</v>
      </c>
      <c r="J1917">
        <v>5.4156900000000001E-2</v>
      </c>
      <c r="K1917">
        <v>0.93169900000000005</v>
      </c>
      <c r="L1917">
        <v>0</v>
      </c>
      <c r="M1917" t="s">
        <v>42</v>
      </c>
    </row>
    <row r="1918" spans="1:13" x14ac:dyDescent="0.25">
      <c r="A1918" t="s">
        <v>170</v>
      </c>
      <c r="B1918">
        <v>1975.6</v>
      </c>
      <c r="C1918">
        <v>1960.92</v>
      </c>
      <c r="D1918">
        <v>1960.79</v>
      </c>
      <c r="E1918">
        <v>1923.07</v>
      </c>
      <c r="F1918">
        <v>97.397000000000006</v>
      </c>
      <c r="G1918">
        <v>0</v>
      </c>
      <c r="H1918">
        <v>71.139099999999999</v>
      </c>
      <c r="I1918">
        <v>0</v>
      </c>
      <c r="J1918">
        <v>5.5473700000000001E-2</v>
      </c>
      <c r="K1918">
        <v>0.93160500000000002</v>
      </c>
      <c r="L1918">
        <v>0</v>
      </c>
      <c r="M1918" t="s">
        <v>42</v>
      </c>
    </row>
    <row r="1919" spans="1:13" x14ac:dyDescent="0.25">
      <c r="A1919" t="s">
        <v>170</v>
      </c>
      <c r="B1919">
        <v>1970.93</v>
      </c>
      <c r="C1919">
        <v>1955.31</v>
      </c>
      <c r="D1919">
        <v>1955.19</v>
      </c>
      <c r="E1919">
        <v>1918.34</v>
      </c>
      <c r="F1919">
        <v>100.08</v>
      </c>
      <c r="G1919">
        <v>0</v>
      </c>
      <c r="H1919">
        <v>70.642099999999999</v>
      </c>
      <c r="I1919">
        <v>0</v>
      </c>
      <c r="J1919">
        <v>8.32566E-2</v>
      </c>
      <c r="K1919">
        <v>0.93182699999999996</v>
      </c>
      <c r="L1919">
        <v>0</v>
      </c>
      <c r="M1919" t="s">
        <v>42</v>
      </c>
    </row>
    <row r="1920" spans="1:13" x14ac:dyDescent="0.25">
      <c r="A1920" t="s">
        <v>170</v>
      </c>
      <c r="B1920">
        <v>1970.61</v>
      </c>
      <c r="C1920">
        <v>1956.04</v>
      </c>
      <c r="D1920">
        <v>1955.92</v>
      </c>
      <c r="E1920">
        <v>1919.07</v>
      </c>
      <c r="F1920">
        <v>96.747100000000003</v>
      </c>
      <c r="G1920">
        <v>0</v>
      </c>
      <c r="H1920">
        <v>70.748999999999995</v>
      </c>
      <c r="I1920">
        <v>0</v>
      </c>
      <c r="J1920">
        <v>5.72545E-2</v>
      </c>
      <c r="K1920">
        <v>0.93157400000000001</v>
      </c>
      <c r="L1920">
        <v>0</v>
      </c>
      <c r="M1920" t="s">
        <v>42</v>
      </c>
    </row>
    <row r="1921" spans="1:13" x14ac:dyDescent="0.25">
      <c r="A1921" t="s">
        <v>170</v>
      </c>
      <c r="B1921">
        <v>1965.93</v>
      </c>
      <c r="C1921">
        <v>1950.45</v>
      </c>
      <c r="D1921">
        <v>1950.33</v>
      </c>
      <c r="E1921">
        <v>1913.68</v>
      </c>
      <c r="F1921">
        <v>98.238600000000005</v>
      </c>
      <c r="G1921">
        <v>0</v>
      </c>
      <c r="H1921">
        <v>71.383399999999995</v>
      </c>
      <c r="I1921">
        <v>0</v>
      </c>
      <c r="J1921">
        <v>5.7175499999999997E-2</v>
      </c>
      <c r="K1921">
        <v>0.931755</v>
      </c>
      <c r="L1921">
        <v>0</v>
      </c>
      <c r="M1921" t="s">
        <v>42</v>
      </c>
    </row>
    <row r="1922" spans="1:13" x14ac:dyDescent="0.25">
      <c r="A1922" t="s">
        <v>170</v>
      </c>
      <c r="B1922">
        <v>1962.71</v>
      </c>
      <c r="C1922">
        <v>1947.97</v>
      </c>
      <c r="D1922">
        <v>1947.85</v>
      </c>
      <c r="E1922">
        <v>1910.64</v>
      </c>
      <c r="F1922">
        <v>97.073700000000002</v>
      </c>
      <c r="G1922">
        <v>0</v>
      </c>
      <c r="H1922">
        <v>71.862700000000004</v>
      </c>
      <c r="I1922">
        <v>0</v>
      </c>
      <c r="J1922">
        <v>8.3255700000000002E-2</v>
      </c>
      <c r="K1922">
        <v>0.93180300000000005</v>
      </c>
      <c r="L1922">
        <v>0</v>
      </c>
      <c r="M1922" t="s">
        <v>42</v>
      </c>
    </row>
    <row r="1923" spans="1:13" x14ac:dyDescent="0.25">
      <c r="A1923" t="s">
        <v>170</v>
      </c>
      <c r="B1923">
        <v>1960.19</v>
      </c>
      <c r="C1923">
        <v>1945.29</v>
      </c>
      <c r="D1923">
        <v>1945.16</v>
      </c>
      <c r="E1923">
        <v>1908.25</v>
      </c>
      <c r="F1923">
        <v>98.502200000000002</v>
      </c>
      <c r="G1923">
        <v>0</v>
      </c>
      <c r="H1923">
        <v>71.021699999999996</v>
      </c>
      <c r="I1923">
        <v>0</v>
      </c>
      <c r="J1923">
        <v>7.6617599999999994E-2</v>
      </c>
      <c r="K1923">
        <v>0.95537899999999998</v>
      </c>
      <c r="L1923">
        <v>0</v>
      </c>
      <c r="M1923" t="s">
        <v>42</v>
      </c>
    </row>
    <row r="1924" spans="1:13" x14ac:dyDescent="0.25">
      <c r="A1924" t="s">
        <v>170</v>
      </c>
      <c r="B1924">
        <v>1974.32</v>
      </c>
      <c r="C1924">
        <v>1959.58</v>
      </c>
      <c r="D1924">
        <v>1959.45</v>
      </c>
      <c r="E1924">
        <v>1922</v>
      </c>
      <c r="F1924">
        <v>97.1447</v>
      </c>
      <c r="G1924">
        <v>0</v>
      </c>
      <c r="H1924">
        <v>71.529499999999999</v>
      </c>
      <c r="I1924">
        <v>0</v>
      </c>
      <c r="J1924">
        <v>5.6475299999999999E-2</v>
      </c>
      <c r="K1924">
        <v>0.93183700000000003</v>
      </c>
      <c r="L1924">
        <v>0</v>
      </c>
      <c r="M1924" t="s">
        <v>42</v>
      </c>
    </row>
    <row r="1925" spans="1:13" x14ac:dyDescent="0.25">
      <c r="A1925" t="s">
        <v>170</v>
      </c>
      <c r="B1925">
        <v>1970.15</v>
      </c>
      <c r="C1925">
        <v>1955.44</v>
      </c>
      <c r="D1925">
        <v>1955.32</v>
      </c>
      <c r="E1925">
        <v>1917.8</v>
      </c>
      <c r="F1925">
        <v>98.0715</v>
      </c>
      <c r="G1925">
        <v>0</v>
      </c>
      <c r="H1925">
        <v>71.0976</v>
      </c>
      <c r="I1925">
        <v>0</v>
      </c>
      <c r="J1925">
        <v>5.3982599999999999E-2</v>
      </c>
      <c r="K1925">
        <v>0.93268700000000004</v>
      </c>
      <c r="L1925">
        <v>0</v>
      </c>
      <c r="M1925" t="s">
        <v>42</v>
      </c>
    </row>
    <row r="1926" spans="1:13" x14ac:dyDescent="0.25">
      <c r="A1926" t="s">
        <v>170</v>
      </c>
      <c r="B1926">
        <v>1962.9</v>
      </c>
      <c r="C1926">
        <v>1948.3</v>
      </c>
      <c r="D1926">
        <v>1948.17</v>
      </c>
      <c r="E1926">
        <v>1910.7</v>
      </c>
      <c r="F1926">
        <v>96.188100000000006</v>
      </c>
      <c r="G1926">
        <v>0</v>
      </c>
      <c r="H1926">
        <v>70.951999999999998</v>
      </c>
      <c r="I1926">
        <v>0</v>
      </c>
      <c r="J1926">
        <v>6.5548400000000007E-2</v>
      </c>
      <c r="K1926">
        <v>0.95625899999999997</v>
      </c>
      <c r="L1926">
        <v>0</v>
      </c>
      <c r="M1926" t="s">
        <v>42</v>
      </c>
    </row>
    <row r="1927" spans="1:13" x14ac:dyDescent="0.25">
      <c r="A1927" t="s">
        <v>170</v>
      </c>
      <c r="B1927">
        <v>1985.99</v>
      </c>
      <c r="C1927">
        <v>1971.14</v>
      </c>
      <c r="D1927">
        <v>1970.99</v>
      </c>
      <c r="E1927">
        <v>1933.72</v>
      </c>
      <c r="F1927">
        <v>98.135800000000003</v>
      </c>
      <c r="G1927">
        <v>0</v>
      </c>
      <c r="H1927">
        <v>71.885000000000005</v>
      </c>
      <c r="I1927">
        <v>0</v>
      </c>
      <c r="J1927">
        <v>5.3913799999999998E-2</v>
      </c>
      <c r="K1927">
        <v>0.93166199999999999</v>
      </c>
      <c r="L1927">
        <v>0</v>
      </c>
      <c r="M1927" t="s">
        <v>42</v>
      </c>
    </row>
    <row r="1928" spans="1:13" x14ac:dyDescent="0.25">
      <c r="A1928" t="s">
        <v>170</v>
      </c>
      <c r="B1928">
        <v>1981.81</v>
      </c>
      <c r="C1928">
        <v>1966.14</v>
      </c>
      <c r="D1928">
        <v>1966</v>
      </c>
      <c r="E1928">
        <v>1927.51</v>
      </c>
      <c r="F1928">
        <v>98.750200000000007</v>
      </c>
      <c r="G1928">
        <v>0</v>
      </c>
      <c r="H1928">
        <v>71.608199999999997</v>
      </c>
      <c r="I1928">
        <v>0</v>
      </c>
      <c r="J1928">
        <v>5.4897700000000001E-2</v>
      </c>
      <c r="K1928">
        <v>0.931813</v>
      </c>
      <c r="L1928">
        <v>0</v>
      </c>
      <c r="M1928" t="s">
        <v>42</v>
      </c>
    </row>
    <row r="1929" spans="1:13" x14ac:dyDescent="0.25">
      <c r="A1929" t="s">
        <v>170</v>
      </c>
      <c r="B1929">
        <v>1968.73</v>
      </c>
      <c r="C1929">
        <v>1954.11</v>
      </c>
      <c r="D1929">
        <v>1953.96</v>
      </c>
      <c r="E1929">
        <v>1916.44</v>
      </c>
      <c r="F1929">
        <v>97.918300000000002</v>
      </c>
      <c r="G1929">
        <v>0</v>
      </c>
      <c r="H1929">
        <v>70.936400000000006</v>
      </c>
      <c r="I1929">
        <v>0</v>
      </c>
      <c r="J1929">
        <v>5.4325199999999997E-2</v>
      </c>
      <c r="K1929">
        <v>0.93168200000000001</v>
      </c>
      <c r="L1929">
        <v>0</v>
      </c>
      <c r="M1929" t="s">
        <v>42</v>
      </c>
    </row>
    <row r="1930" spans="1:13" x14ac:dyDescent="0.25">
      <c r="A1930" t="s">
        <v>170</v>
      </c>
      <c r="B1930">
        <v>1961.94</v>
      </c>
      <c r="C1930">
        <v>1946.78</v>
      </c>
      <c r="D1930">
        <v>1946.65</v>
      </c>
      <c r="E1930">
        <v>1909.79</v>
      </c>
      <c r="F1930">
        <v>97.192899999999995</v>
      </c>
      <c r="G1930">
        <v>0</v>
      </c>
      <c r="H1930">
        <v>71.421599999999998</v>
      </c>
      <c r="I1930">
        <v>0</v>
      </c>
      <c r="J1930">
        <v>5.4222800000000002E-2</v>
      </c>
      <c r="K1930">
        <v>0.95033299999999998</v>
      </c>
      <c r="L1930">
        <v>0</v>
      </c>
      <c r="M1930" t="s">
        <v>42</v>
      </c>
    </row>
    <row r="1931" spans="1:13" x14ac:dyDescent="0.25">
      <c r="A1931" t="s">
        <v>170</v>
      </c>
      <c r="B1931">
        <v>1976.96</v>
      </c>
      <c r="C1931">
        <v>1962.2</v>
      </c>
      <c r="D1931">
        <v>1962.06</v>
      </c>
      <c r="E1931">
        <v>1924.67</v>
      </c>
      <c r="F1931">
        <v>99.591099999999997</v>
      </c>
      <c r="G1931">
        <v>0</v>
      </c>
      <c r="H1931">
        <v>70.983999999999995</v>
      </c>
      <c r="I1931">
        <v>0</v>
      </c>
      <c r="J1931">
        <v>5.5090899999999998E-2</v>
      </c>
      <c r="K1931">
        <v>0.93365200000000004</v>
      </c>
      <c r="L1931">
        <v>0</v>
      </c>
      <c r="M1931" t="s">
        <v>42</v>
      </c>
    </row>
    <row r="1932" spans="1:13" x14ac:dyDescent="0.25">
      <c r="A1932" t="s">
        <v>170</v>
      </c>
      <c r="B1932">
        <v>1949.34</v>
      </c>
      <c r="C1932">
        <v>1933.79</v>
      </c>
      <c r="D1932">
        <v>1933.66</v>
      </c>
      <c r="E1932">
        <v>1896.84</v>
      </c>
      <c r="F1932">
        <v>96.667500000000004</v>
      </c>
      <c r="G1932">
        <v>0</v>
      </c>
      <c r="H1932">
        <v>70.854500000000002</v>
      </c>
      <c r="I1932">
        <v>0</v>
      </c>
      <c r="J1932">
        <v>5.6953700000000003E-2</v>
      </c>
      <c r="K1932">
        <v>0.93183099999999996</v>
      </c>
      <c r="L1932">
        <v>0</v>
      </c>
      <c r="M1932" t="s">
        <v>42</v>
      </c>
    </row>
    <row r="1933" spans="1:13" x14ac:dyDescent="0.25">
      <c r="A1933" t="s">
        <v>170</v>
      </c>
      <c r="B1933">
        <v>1964.25</v>
      </c>
      <c r="C1933">
        <v>1949.39</v>
      </c>
      <c r="D1933">
        <v>1949.26</v>
      </c>
      <c r="E1933">
        <v>1912.43</v>
      </c>
      <c r="F1933">
        <v>98.224999999999994</v>
      </c>
      <c r="G1933">
        <v>0</v>
      </c>
      <c r="H1933">
        <v>71.996600000000001</v>
      </c>
      <c r="I1933">
        <v>0</v>
      </c>
      <c r="J1933">
        <v>5.6133200000000001E-2</v>
      </c>
      <c r="K1933">
        <v>0.93180799999999997</v>
      </c>
      <c r="L1933">
        <v>0</v>
      </c>
      <c r="M1933" t="s">
        <v>42</v>
      </c>
    </row>
    <row r="1934" spans="1:13" x14ac:dyDescent="0.25">
      <c r="A1934" t="s">
        <v>170</v>
      </c>
      <c r="B1934">
        <v>1962.33</v>
      </c>
      <c r="C1934">
        <v>1946.58</v>
      </c>
      <c r="D1934">
        <v>1946.45</v>
      </c>
      <c r="E1934">
        <v>1909.92</v>
      </c>
      <c r="F1934">
        <v>96.452399999999997</v>
      </c>
      <c r="G1934">
        <v>0</v>
      </c>
      <c r="H1934">
        <v>70.477000000000004</v>
      </c>
      <c r="I1934">
        <v>0</v>
      </c>
      <c r="J1934">
        <v>5.60574E-2</v>
      </c>
      <c r="K1934">
        <v>0.93183499999999997</v>
      </c>
      <c r="L1934">
        <v>0</v>
      </c>
      <c r="M1934" t="s">
        <v>42</v>
      </c>
    </row>
    <row r="1935" spans="1:13" x14ac:dyDescent="0.25">
      <c r="A1935" t="s">
        <v>170</v>
      </c>
      <c r="B1935">
        <v>1967.2</v>
      </c>
      <c r="C1935">
        <v>1952.5</v>
      </c>
      <c r="D1935">
        <v>1952.38</v>
      </c>
      <c r="E1935">
        <v>1915.74</v>
      </c>
      <c r="F1935">
        <v>97.585400000000007</v>
      </c>
      <c r="G1935">
        <v>0</v>
      </c>
      <c r="H1935">
        <v>71.525999999999996</v>
      </c>
      <c r="I1935">
        <v>0</v>
      </c>
      <c r="J1935">
        <v>7.3421899999999998E-2</v>
      </c>
      <c r="K1935">
        <v>0.93176800000000004</v>
      </c>
      <c r="L1935">
        <v>0</v>
      </c>
      <c r="M1935" t="s">
        <v>42</v>
      </c>
    </row>
    <row r="1936" spans="1:13" x14ac:dyDescent="0.25">
      <c r="A1936" t="s">
        <v>170</v>
      </c>
      <c r="B1936">
        <v>1967.88</v>
      </c>
      <c r="C1936">
        <v>1952.6</v>
      </c>
      <c r="D1936">
        <v>1952.47</v>
      </c>
      <c r="E1936">
        <v>1913.95</v>
      </c>
      <c r="F1936">
        <v>96.366600000000005</v>
      </c>
      <c r="G1936">
        <v>0</v>
      </c>
      <c r="H1936">
        <v>70.615799999999993</v>
      </c>
      <c r="I1936">
        <v>0</v>
      </c>
      <c r="J1936">
        <v>7.0533299999999993E-2</v>
      </c>
      <c r="K1936">
        <v>0.93182200000000004</v>
      </c>
      <c r="L1936">
        <v>0</v>
      </c>
      <c r="M1936" t="s">
        <v>42</v>
      </c>
    </row>
    <row r="1937" spans="1:13" x14ac:dyDescent="0.25">
      <c r="A1937" t="s">
        <v>170</v>
      </c>
      <c r="B1937">
        <v>1973.23</v>
      </c>
      <c r="C1937">
        <v>1957.93</v>
      </c>
      <c r="D1937">
        <v>1957.8</v>
      </c>
      <c r="E1937">
        <v>1920.7</v>
      </c>
      <c r="F1937">
        <v>99.4589</v>
      </c>
      <c r="G1937">
        <v>0</v>
      </c>
      <c r="H1937">
        <v>70.972099999999998</v>
      </c>
      <c r="I1937">
        <v>0</v>
      </c>
      <c r="J1937">
        <v>5.4623999999999999E-2</v>
      </c>
      <c r="K1937">
        <v>0.93137499999999995</v>
      </c>
      <c r="L1937">
        <v>0</v>
      </c>
      <c r="M1937" t="s">
        <v>42</v>
      </c>
    </row>
    <row r="1938" spans="1:13" x14ac:dyDescent="0.25">
      <c r="A1938" t="s">
        <v>170</v>
      </c>
      <c r="B1938">
        <v>1969.69</v>
      </c>
      <c r="C1938">
        <v>1954.76</v>
      </c>
      <c r="D1938">
        <v>1954.63</v>
      </c>
      <c r="E1938">
        <v>1918.23</v>
      </c>
      <c r="F1938">
        <v>96.783799999999999</v>
      </c>
      <c r="G1938">
        <v>0</v>
      </c>
      <c r="H1938">
        <v>71.509500000000003</v>
      </c>
      <c r="I1938">
        <v>0</v>
      </c>
      <c r="J1938">
        <v>7.3058899999999996E-2</v>
      </c>
      <c r="K1938">
        <v>0.930836</v>
      </c>
      <c r="L1938">
        <v>0</v>
      </c>
      <c r="M1938" t="s">
        <v>42</v>
      </c>
    </row>
    <row r="1939" spans="1:13" x14ac:dyDescent="0.25">
      <c r="A1939" t="s">
        <v>170</v>
      </c>
      <c r="B1939">
        <v>1965.37</v>
      </c>
      <c r="C1939">
        <v>1949.92</v>
      </c>
      <c r="D1939">
        <v>1949.79</v>
      </c>
      <c r="E1939">
        <v>1910.96</v>
      </c>
      <c r="F1939">
        <v>98.225499999999997</v>
      </c>
      <c r="G1939">
        <v>0</v>
      </c>
      <c r="H1939">
        <v>71.130799999999994</v>
      </c>
      <c r="I1939">
        <v>0</v>
      </c>
      <c r="J1939">
        <v>8.3256300000000005E-2</v>
      </c>
      <c r="K1939">
        <v>0.94642800000000005</v>
      </c>
      <c r="L1939">
        <v>0</v>
      </c>
      <c r="M1939" t="s">
        <v>42</v>
      </c>
    </row>
    <row r="1940" spans="1:13" x14ac:dyDescent="0.25">
      <c r="A1940" t="s">
        <v>170</v>
      </c>
      <c r="B1940">
        <v>1973.75</v>
      </c>
      <c r="C1940">
        <v>1958.93</v>
      </c>
      <c r="D1940">
        <v>1958.78</v>
      </c>
      <c r="E1940">
        <v>1921.8</v>
      </c>
      <c r="F1940">
        <v>96.049599999999998</v>
      </c>
      <c r="G1940">
        <v>0</v>
      </c>
      <c r="H1940">
        <v>71.992099999999994</v>
      </c>
      <c r="I1940">
        <v>0</v>
      </c>
      <c r="J1940">
        <v>6.0730600000000003E-2</v>
      </c>
      <c r="K1940">
        <v>0.931836</v>
      </c>
      <c r="L1940">
        <v>0</v>
      </c>
      <c r="M1940" t="s">
        <v>42</v>
      </c>
    </row>
    <row r="1941" spans="1:13" x14ac:dyDescent="0.25">
      <c r="A1941" t="s">
        <v>170</v>
      </c>
      <c r="B1941">
        <v>1967.2</v>
      </c>
      <c r="C1941">
        <v>1952.44</v>
      </c>
      <c r="D1941">
        <v>1952.32</v>
      </c>
      <c r="E1941">
        <v>1915.52</v>
      </c>
      <c r="F1941">
        <v>98.436899999999994</v>
      </c>
      <c r="G1941">
        <v>0</v>
      </c>
      <c r="H1941">
        <v>70.383399999999995</v>
      </c>
      <c r="I1941">
        <v>0</v>
      </c>
      <c r="J1941">
        <v>5.4340600000000003E-2</v>
      </c>
      <c r="K1941">
        <v>0.93179900000000004</v>
      </c>
      <c r="L1941">
        <v>0</v>
      </c>
      <c r="M1941" t="s">
        <v>42</v>
      </c>
    </row>
    <row r="1942" spans="1:13" x14ac:dyDescent="0.25">
      <c r="A1942" t="s">
        <v>170</v>
      </c>
      <c r="B1942">
        <v>1973.27</v>
      </c>
      <c r="C1942">
        <v>1958.38</v>
      </c>
      <c r="D1942">
        <v>1958.25</v>
      </c>
      <c r="E1942">
        <v>1920.64</v>
      </c>
      <c r="F1942">
        <v>96.104299999999995</v>
      </c>
      <c r="G1942">
        <v>0</v>
      </c>
      <c r="H1942">
        <v>70.911299999999997</v>
      </c>
      <c r="I1942">
        <v>0</v>
      </c>
      <c r="J1942">
        <v>5.4948700000000003E-2</v>
      </c>
      <c r="K1942">
        <v>0.93179299999999998</v>
      </c>
      <c r="L1942">
        <v>0</v>
      </c>
      <c r="M1942" t="s">
        <v>42</v>
      </c>
    </row>
    <row r="1943" spans="1:13" x14ac:dyDescent="0.25">
      <c r="A1943" t="s">
        <v>170</v>
      </c>
      <c r="B1943">
        <v>1957.54</v>
      </c>
      <c r="C1943">
        <v>1942.49</v>
      </c>
      <c r="D1943">
        <v>1942.36</v>
      </c>
      <c r="E1943">
        <v>1905.62</v>
      </c>
      <c r="F1943">
        <v>98.248099999999994</v>
      </c>
      <c r="G1943">
        <v>0</v>
      </c>
      <c r="H1943">
        <v>71.332499999999996</v>
      </c>
      <c r="I1943">
        <v>0</v>
      </c>
      <c r="J1943">
        <v>5.5014300000000002E-2</v>
      </c>
      <c r="K1943">
        <v>0.93183199999999999</v>
      </c>
      <c r="L1943">
        <v>0</v>
      </c>
      <c r="M1943" t="s">
        <v>42</v>
      </c>
    </row>
    <row r="1944" spans="1:13" x14ac:dyDescent="0.25">
      <c r="A1944" t="s">
        <v>170</v>
      </c>
      <c r="B1944">
        <v>1960.56</v>
      </c>
      <c r="C1944">
        <v>1945.85</v>
      </c>
      <c r="D1944">
        <v>1945.72</v>
      </c>
      <c r="E1944">
        <v>1908.54</v>
      </c>
      <c r="F1944">
        <v>97.2226</v>
      </c>
      <c r="G1944">
        <v>0</v>
      </c>
      <c r="H1944">
        <v>71.033600000000007</v>
      </c>
      <c r="I1944">
        <v>0</v>
      </c>
      <c r="J1944">
        <v>5.6398900000000002E-2</v>
      </c>
      <c r="K1944">
        <v>0.931786</v>
      </c>
      <c r="L1944">
        <v>0</v>
      </c>
      <c r="M1944" t="s">
        <v>42</v>
      </c>
    </row>
    <row r="1945" spans="1:13" x14ac:dyDescent="0.25">
      <c r="A1945" t="s">
        <v>170</v>
      </c>
      <c r="B1945">
        <v>1982.87</v>
      </c>
      <c r="C1945">
        <v>1967.79</v>
      </c>
      <c r="D1945">
        <v>1967.66</v>
      </c>
      <c r="E1945">
        <v>1931.02</v>
      </c>
      <c r="F1945">
        <v>97.204899999999995</v>
      </c>
      <c r="G1945">
        <v>0</v>
      </c>
      <c r="H1945">
        <v>71.570999999999998</v>
      </c>
      <c r="I1945">
        <v>0</v>
      </c>
      <c r="J1945">
        <v>5.51076E-2</v>
      </c>
      <c r="K1945">
        <v>0.93166800000000005</v>
      </c>
      <c r="L1945">
        <v>0</v>
      </c>
      <c r="M1945" t="s">
        <v>42</v>
      </c>
    </row>
    <row r="1946" spans="1:13" x14ac:dyDescent="0.25">
      <c r="A1946" t="s">
        <v>170</v>
      </c>
      <c r="B1946">
        <v>1963.08</v>
      </c>
      <c r="C1946">
        <v>1948.46</v>
      </c>
      <c r="D1946">
        <v>1948.33</v>
      </c>
      <c r="E1946">
        <v>1911.73</v>
      </c>
      <c r="F1946">
        <v>95.953699999999998</v>
      </c>
      <c r="G1946">
        <v>0</v>
      </c>
      <c r="H1946">
        <v>71.075699999999998</v>
      </c>
      <c r="I1946">
        <v>0</v>
      </c>
      <c r="J1946">
        <v>8.3266800000000002E-2</v>
      </c>
      <c r="K1946">
        <v>0.93159499999999995</v>
      </c>
      <c r="L1946">
        <v>0</v>
      </c>
      <c r="M1946" t="s">
        <v>42</v>
      </c>
    </row>
    <row r="1947" spans="1:13" x14ac:dyDescent="0.25">
      <c r="A1947" t="s">
        <v>170</v>
      </c>
      <c r="B1947">
        <v>1970.77</v>
      </c>
      <c r="C1947">
        <v>1955.86</v>
      </c>
      <c r="D1947">
        <v>1955.73</v>
      </c>
      <c r="E1947">
        <v>1919.02</v>
      </c>
      <c r="F1947">
        <v>97.495800000000003</v>
      </c>
      <c r="G1947">
        <v>0</v>
      </c>
      <c r="H1947">
        <v>71.608000000000004</v>
      </c>
      <c r="I1947">
        <v>0</v>
      </c>
      <c r="J1947">
        <v>6.1689000000000001E-2</v>
      </c>
      <c r="K1947">
        <v>0.95588300000000004</v>
      </c>
      <c r="L1947">
        <v>0</v>
      </c>
      <c r="M1947" t="s">
        <v>42</v>
      </c>
    </row>
    <row r="1948" spans="1:13" x14ac:dyDescent="0.25">
      <c r="A1948" t="s">
        <v>170</v>
      </c>
      <c r="B1948">
        <v>1970.93</v>
      </c>
      <c r="C1948">
        <v>1956.32</v>
      </c>
      <c r="D1948">
        <v>1956.19</v>
      </c>
      <c r="E1948">
        <v>1919.13</v>
      </c>
      <c r="F1948">
        <v>96.942700000000002</v>
      </c>
      <c r="G1948">
        <v>0</v>
      </c>
      <c r="H1948">
        <v>71.608999999999995</v>
      </c>
      <c r="I1948">
        <v>0</v>
      </c>
      <c r="J1948">
        <v>6.6175800000000007E-2</v>
      </c>
      <c r="K1948">
        <v>0.95806599999999997</v>
      </c>
      <c r="L1948">
        <v>0</v>
      </c>
      <c r="M1948" t="s">
        <v>42</v>
      </c>
    </row>
    <row r="1949" spans="1:13" x14ac:dyDescent="0.25">
      <c r="A1949" t="s">
        <v>170</v>
      </c>
      <c r="B1949">
        <v>1978.06</v>
      </c>
      <c r="C1949">
        <v>1963.19</v>
      </c>
      <c r="D1949">
        <v>1963.06</v>
      </c>
      <c r="E1949">
        <v>1926.72</v>
      </c>
      <c r="F1949">
        <v>96.615799999999993</v>
      </c>
      <c r="G1949">
        <v>0</v>
      </c>
      <c r="H1949">
        <v>71.760900000000007</v>
      </c>
      <c r="I1949">
        <v>0</v>
      </c>
      <c r="J1949">
        <v>5.4010900000000001E-2</v>
      </c>
      <c r="K1949">
        <v>0.93171199999999998</v>
      </c>
      <c r="L1949">
        <v>0</v>
      </c>
      <c r="M1949" t="s">
        <v>42</v>
      </c>
    </row>
    <row r="1950" spans="1:13" x14ac:dyDescent="0.25">
      <c r="A1950" t="s">
        <v>170</v>
      </c>
      <c r="B1950">
        <v>1964.63</v>
      </c>
      <c r="C1950">
        <v>1949.79</v>
      </c>
      <c r="D1950">
        <v>1949.66</v>
      </c>
      <c r="E1950">
        <v>1912.67</v>
      </c>
      <c r="F1950">
        <v>96.2834</v>
      </c>
      <c r="G1950">
        <v>0</v>
      </c>
      <c r="H1950">
        <v>71.3446</v>
      </c>
      <c r="I1950">
        <v>0</v>
      </c>
      <c r="J1950">
        <v>5.4350000000000002E-2</v>
      </c>
      <c r="K1950">
        <v>0.93168300000000004</v>
      </c>
      <c r="L1950">
        <v>0</v>
      </c>
      <c r="M1950" t="s">
        <v>42</v>
      </c>
    </row>
    <row r="1951" spans="1:13" x14ac:dyDescent="0.25">
      <c r="A1951" t="s">
        <v>170</v>
      </c>
      <c r="B1951">
        <v>1969.13</v>
      </c>
      <c r="C1951">
        <v>1954.37</v>
      </c>
      <c r="D1951">
        <v>1954.24</v>
      </c>
      <c r="E1951">
        <v>1916.74</v>
      </c>
      <c r="F1951">
        <v>97.089699999999993</v>
      </c>
      <c r="G1951">
        <v>0</v>
      </c>
      <c r="H1951">
        <v>71.3904</v>
      </c>
      <c r="I1951">
        <v>0</v>
      </c>
      <c r="J1951">
        <v>5.4108700000000003E-2</v>
      </c>
      <c r="K1951">
        <v>0.93183700000000003</v>
      </c>
      <c r="L1951">
        <v>0</v>
      </c>
      <c r="M1951" t="s">
        <v>42</v>
      </c>
    </row>
    <row r="1952" spans="1:13" x14ac:dyDescent="0.25">
      <c r="A1952" t="s">
        <v>170</v>
      </c>
      <c r="B1952">
        <v>1957.33</v>
      </c>
      <c r="C1952">
        <v>1942.52</v>
      </c>
      <c r="D1952">
        <v>1942.38</v>
      </c>
      <c r="E1952">
        <v>1904.85</v>
      </c>
      <c r="F1952">
        <v>97.047200000000004</v>
      </c>
      <c r="G1952">
        <v>0</v>
      </c>
      <c r="H1952">
        <v>71.239500000000007</v>
      </c>
      <c r="I1952">
        <v>0</v>
      </c>
      <c r="J1952">
        <v>6.2959200000000007E-2</v>
      </c>
      <c r="K1952">
        <v>0.93183199999999999</v>
      </c>
      <c r="L1952">
        <v>0</v>
      </c>
      <c r="M1952" t="s">
        <v>42</v>
      </c>
    </row>
    <row r="1953" spans="1:25" x14ac:dyDescent="0.25">
      <c r="A1953" t="s">
        <v>170</v>
      </c>
      <c r="B1953">
        <v>1974.26</v>
      </c>
      <c r="C1953">
        <v>1959.71</v>
      </c>
      <c r="D1953">
        <v>1959.57</v>
      </c>
      <c r="E1953">
        <v>1922.48</v>
      </c>
      <c r="F1953">
        <v>97.764099999999999</v>
      </c>
      <c r="G1953">
        <v>0</v>
      </c>
      <c r="H1953">
        <v>70.938599999999994</v>
      </c>
      <c r="I1953">
        <v>0</v>
      </c>
      <c r="J1953">
        <v>5.7641600000000001E-2</v>
      </c>
      <c r="K1953">
        <v>0.931728</v>
      </c>
      <c r="L1953">
        <v>0</v>
      </c>
      <c r="M1953" t="s">
        <v>42</v>
      </c>
    </row>
    <row r="1954" spans="1:25" x14ac:dyDescent="0.25">
      <c r="A1954" t="s">
        <v>170</v>
      </c>
      <c r="B1954">
        <v>1964.15</v>
      </c>
      <c r="C1954">
        <v>1948.91</v>
      </c>
      <c r="D1954">
        <v>1948.78</v>
      </c>
      <c r="E1954">
        <v>1911.9</v>
      </c>
      <c r="F1954">
        <v>95.355500000000006</v>
      </c>
      <c r="G1954">
        <v>0</v>
      </c>
      <c r="H1954">
        <v>70.762100000000004</v>
      </c>
      <c r="I1954">
        <v>0</v>
      </c>
      <c r="J1954">
        <v>5.54324E-2</v>
      </c>
      <c r="K1954">
        <v>0.93101100000000003</v>
      </c>
      <c r="L1954">
        <v>0</v>
      </c>
      <c r="M1954" t="s">
        <v>42</v>
      </c>
    </row>
    <row r="1955" spans="1:25" x14ac:dyDescent="0.25">
      <c r="A1955" t="s">
        <v>170</v>
      </c>
      <c r="B1955">
        <v>1930.82</v>
      </c>
      <c r="C1955">
        <v>1915.68</v>
      </c>
      <c r="D1955">
        <v>1915.56</v>
      </c>
      <c r="E1955">
        <v>1879.2</v>
      </c>
      <c r="F1955">
        <v>95.129800000000003</v>
      </c>
      <c r="G1955">
        <v>0</v>
      </c>
      <c r="H1955">
        <v>69.976100000000002</v>
      </c>
      <c r="I1955">
        <v>0</v>
      </c>
      <c r="J1955">
        <v>6.0169100000000003E-2</v>
      </c>
      <c r="K1955">
        <v>0.93182399999999999</v>
      </c>
      <c r="L1955">
        <v>0</v>
      </c>
      <c r="M1955" t="s">
        <v>42</v>
      </c>
    </row>
    <row r="1956" spans="1:25" x14ac:dyDescent="0.25">
      <c r="A1956" t="s">
        <v>170</v>
      </c>
      <c r="B1956">
        <v>1965.98</v>
      </c>
      <c r="C1956">
        <v>1951.21</v>
      </c>
      <c r="D1956">
        <v>1951.09</v>
      </c>
      <c r="E1956">
        <v>1913.96</v>
      </c>
      <c r="F1956">
        <v>95.575299999999999</v>
      </c>
      <c r="G1956">
        <v>0</v>
      </c>
      <c r="H1956">
        <v>70.247200000000007</v>
      </c>
      <c r="I1956">
        <v>0</v>
      </c>
      <c r="J1956">
        <v>5.7013800000000003E-2</v>
      </c>
      <c r="K1956">
        <v>0.93183099999999996</v>
      </c>
      <c r="L1956">
        <v>0</v>
      </c>
      <c r="M1956" t="s">
        <v>42</v>
      </c>
    </row>
    <row r="1957" spans="1:25" x14ac:dyDescent="0.25">
      <c r="A1957" t="s">
        <v>170</v>
      </c>
      <c r="B1957">
        <v>1959.03</v>
      </c>
      <c r="C1957">
        <v>1944.42</v>
      </c>
      <c r="D1957">
        <v>1944.3</v>
      </c>
      <c r="E1957">
        <v>1908.99</v>
      </c>
      <c r="F1957">
        <v>95.533199999999994</v>
      </c>
      <c r="G1957">
        <v>0</v>
      </c>
      <c r="H1957">
        <v>71.158799999999999</v>
      </c>
      <c r="I1957">
        <v>0</v>
      </c>
      <c r="J1957">
        <v>7.8436199999999998E-2</v>
      </c>
      <c r="K1957">
        <v>0.93183300000000002</v>
      </c>
      <c r="L1957">
        <v>0</v>
      </c>
      <c r="M1957" t="s">
        <v>42</v>
      </c>
    </row>
    <row r="1958" spans="1:25" x14ac:dyDescent="0.25">
      <c r="A1958" t="s">
        <v>170</v>
      </c>
      <c r="B1958">
        <v>1985.7</v>
      </c>
      <c r="C1958">
        <v>1970.96</v>
      </c>
      <c r="D1958">
        <v>1970.83</v>
      </c>
      <c r="E1958">
        <v>1933.96</v>
      </c>
      <c r="F1958">
        <v>97.162099999999995</v>
      </c>
      <c r="G1958">
        <v>0</v>
      </c>
      <c r="H1958">
        <v>72.090199999999996</v>
      </c>
      <c r="I1958">
        <v>0</v>
      </c>
      <c r="J1958">
        <v>6.15652E-2</v>
      </c>
      <c r="K1958">
        <v>0.93179500000000004</v>
      </c>
      <c r="L1958">
        <v>0</v>
      </c>
      <c r="M1958" t="s">
        <v>42</v>
      </c>
    </row>
    <row r="1959" spans="1:25" x14ac:dyDescent="0.25">
      <c r="A1959" t="s">
        <v>170</v>
      </c>
      <c r="B1959">
        <v>1965.56</v>
      </c>
      <c r="C1959">
        <v>1950.86</v>
      </c>
      <c r="D1959">
        <v>1950.72</v>
      </c>
      <c r="E1959">
        <v>1913.04</v>
      </c>
      <c r="F1959">
        <v>97.569599999999994</v>
      </c>
      <c r="G1959">
        <v>0</v>
      </c>
      <c r="H1959">
        <v>70.705399999999997</v>
      </c>
      <c r="I1959">
        <v>0</v>
      </c>
      <c r="J1959">
        <v>5.4051399999999999E-2</v>
      </c>
      <c r="K1959">
        <v>0.93181999999999998</v>
      </c>
      <c r="L1959">
        <v>0</v>
      </c>
      <c r="M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170</v>
      </c>
      <c r="B1960">
        <v>1962.86</v>
      </c>
      <c r="C1960">
        <v>1948.29</v>
      </c>
      <c r="D1960">
        <v>1948.16</v>
      </c>
      <c r="E1960">
        <v>1911.56</v>
      </c>
      <c r="F1960">
        <v>95.713200000000001</v>
      </c>
      <c r="G1960">
        <v>0</v>
      </c>
      <c r="H1960">
        <v>70.765000000000001</v>
      </c>
      <c r="I1960">
        <v>0</v>
      </c>
      <c r="J1960">
        <v>8.3257899999999996E-2</v>
      </c>
      <c r="K1960">
        <v>0.95807299999999995</v>
      </c>
      <c r="L1960">
        <v>0</v>
      </c>
      <c r="M1960" t="s">
        <v>42</v>
      </c>
      <c r="R1960">
        <f>AVERAGE(B1911:B1960)</f>
        <v>1967.5493999999997</v>
      </c>
      <c r="S1960">
        <f>AVERAGE(C1911:C1960)</f>
        <v>1952.5946000000001</v>
      </c>
      <c r="U1960">
        <f>_xlfn.VAR.P(B1911:B1960)</f>
        <v>85.407521640000155</v>
      </c>
      <c r="V1960">
        <f>_xlfn.VAR.P(C1911:C1960)</f>
        <v>86.410776840000096</v>
      </c>
      <c r="X1960">
        <f>1.96*SQRT(U1960)/50</f>
        <v>0.3622714645854539</v>
      </c>
      <c r="Y1960">
        <f>1.96*SQRT(V1960)/50</f>
        <v>0.3643929968089642</v>
      </c>
    </row>
    <row r="1961" spans="1:25" x14ac:dyDescent="0.25">
      <c r="A1961" t="s">
        <v>171</v>
      </c>
      <c r="B1961">
        <v>98505.115399999995</v>
      </c>
      <c r="C1961" t="s">
        <v>36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58</v>
      </c>
    </row>
    <row r="2" spans="2:15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  <c r="K2" t="s">
        <v>57</v>
      </c>
      <c r="L2" t="s">
        <v>53</v>
      </c>
      <c r="M2" t="s">
        <v>54</v>
      </c>
      <c r="N2" t="s">
        <v>55</v>
      </c>
      <c r="O2" t="s">
        <v>56</v>
      </c>
    </row>
    <row r="3" spans="2:15" x14ac:dyDescent="0.25">
      <c r="B3" s="20" t="s">
        <v>0</v>
      </c>
      <c r="C3">
        <v>25</v>
      </c>
      <c r="F3">
        <f>'336p stat'!H2-'336p stat'!K2</f>
        <v>21.517871999999997</v>
      </c>
      <c r="G3">
        <f>'336p stat'!K2-'336p stat'!N2</f>
        <v>32.941550999999997</v>
      </c>
      <c r="H3">
        <f>'336p stat'!N2</f>
        <v>19.971584</v>
      </c>
      <c r="K3">
        <f>D3/$C3</f>
        <v>0</v>
      </c>
      <c r="L3">
        <f t="shared" ref="L3:O3" si="0">E3/$C3</f>
        <v>0</v>
      </c>
      <c r="M3">
        <f t="shared" si="0"/>
        <v>0.86071487999999985</v>
      </c>
      <c r="N3">
        <f t="shared" si="0"/>
        <v>1.3176620399999999</v>
      </c>
      <c r="O3">
        <f t="shared" si="0"/>
        <v>0.79886336000000002</v>
      </c>
    </row>
    <row r="4" spans="2:15" x14ac:dyDescent="0.25">
      <c r="B4" s="20"/>
      <c r="C4">
        <v>50</v>
      </c>
      <c r="F4">
        <f>'336p stat'!H3-'336p stat'!K3</f>
        <v>43.018568000000002</v>
      </c>
      <c r="G4">
        <f>'336p stat'!K3-'336p stat'!N3</f>
        <v>65.880195000000015</v>
      </c>
      <c r="H4">
        <f>'336p stat'!N3</f>
        <v>39.942158999999997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0.86037136000000003</v>
      </c>
      <c r="N4">
        <f t="shared" ref="N4:N67" si="4">G4/$C4</f>
        <v>1.3176039000000004</v>
      </c>
      <c r="O4">
        <f t="shared" ref="O4:O67" si="5">H4/$C4</f>
        <v>0.79884317999999999</v>
      </c>
    </row>
    <row r="5" spans="2:15" x14ac:dyDescent="0.25">
      <c r="B5" s="20"/>
      <c r="C5">
        <v>75</v>
      </c>
      <c r="F5">
        <f>'336p stat'!H4-'336p stat'!K4</f>
        <v>64.504234999999994</v>
      </c>
      <c r="G5">
        <f>'336p stat'!K4-'336p stat'!N4</f>
        <v>98.824322000000009</v>
      </c>
      <c r="H5">
        <f>'336p stat'!N4</f>
        <v>59.916499000000002</v>
      </c>
      <c r="K5">
        <f t="shared" si="1"/>
        <v>0</v>
      </c>
      <c r="L5">
        <f t="shared" si="2"/>
        <v>0</v>
      </c>
      <c r="M5">
        <f t="shared" si="3"/>
        <v>0.86005646666666657</v>
      </c>
      <c r="N5">
        <f t="shared" si="4"/>
        <v>1.3176576266666669</v>
      </c>
      <c r="O5">
        <f t="shared" si="5"/>
        <v>0.79888665333333331</v>
      </c>
    </row>
    <row r="6" spans="2:15" x14ac:dyDescent="0.25">
      <c r="B6" s="20"/>
      <c r="C6">
        <v>100</v>
      </c>
      <c r="F6">
        <f>'336p stat'!H5-'336p stat'!K5</f>
        <v>85.992831000000024</v>
      </c>
      <c r="G6">
        <f>'336p stat'!K5-'336p stat'!N5</f>
        <v>131.76801</v>
      </c>
      <c r="H6">
        <f>'336p stat'!N5</f>
        <v>79.889748999999995</v>
      </c>
      <c r="K6">
        <f t="shared" si="1"/>
        <v>0</v>
      </c>
      <c r="L6">
        <f t="shared" si="2"/>
        <v>0</v>
      </c>
      <c r="M6">
        <f t="shared" si="3"/>
        <v>0.85992831000000025</v>
      </c>
      <c r="N6">
        <f t="shared" si="4"/>
        <v>1.3176801</v>
      </c>
      <c r="O6">
        <f t="shared" si="5"/>
        <v>0.79889748999999999</v>
      </c>
    </row>
    <row r="7" spans="2:15" x14ac:dyDescent="0.25">
      <c r="B7" s="20"/>
      <c r="C7">
        <v>125</v>
      </c>
      <c r="F7">
        <f>'336p stat'!H6-'336p stat'!K6</f>
        <v>107.48880099999997</v>
      </c>
      <c r="G7">
        <f>'336p stat'!K6-'336p stat'!N6</f>
        <v>164.71442100000002</v>
      </c>
      <c r="H7">
        <f>'336p stat'!N6</f>
        <v>99.868240999999998</v>
      </c>
      <c r="K7">
        <f t="shared" si="1"/>
        <v>0</v>
      </c>
      <c r="L7">
        <f t="shared" si="2"/>
        <v>0</v>
      </c>
      <c r="M7">
        <f t="shared" si="3"/>
        <v>0.85991040799999974</v>
      </c>
      <c r="N7">
        <f t="shared" si="4"/>
        <v>1.3177153680000002</v>
      </c>
      <c r="O7">
        <f t="shared" si="5"/>
        <v>0.79894592799999997</v>
      </c>
    </row>
    <row r="8" spans="2:15" x14ac:dyDescent="0.25">
      <c r="B8" s="20"/>
      <c r="C8">
        <v>150</v>
      </c>
      <c r="F8">
        <f>'336p stat'!H7-'336p stat'!K7</f>
        <v>128.98308300000002</v>
      </c>
      <c r="G8">
        <f>'336p stat'!K7-'336p stat'!N7</f>
        <v>197.662204</v>
      </c>
      <c r="H8">
        <f>'336p stat'!N7</f>
        <v>119.847656</v>
      </c>
      <c r="K8">
        <f t="shared" si="1"/>
        <v>0</v>
      </c>
      <c r="L8">
        <f t="shared" si="2"/>
        <v>0</v>
      </c>
      <c r="M8">
        <f t="shared" si="3"/>
        <v>0.85988722000000017</v>
      </c>
      <c r="N8">
        <f t="shared" si="4"/>
        <v>1.3177480266666668</v>
      </c>
      <c r="O8">
        <f t="shared" si="5"/>
        <v>0.79898437333333339</v>
      </c>
    </row>
    <row r="9" spans="2:15" x14ac:dyDescent="0.25">
      <c r="B9" s="20"/>
      <c r="C9">
        <v>175</v>
      </c>
      <c r="F9">
        <f>'336p stat'!H8-'336p stat'!K8</f>
        <v>150.47789900000004</v>
      </c>
      <c r="G9">
        <f>'336p stat'!K8-'336p stat'!N8</f>
        <v>230.60952500000002</v>
      </c>
      <c r="H9">
        <f>'336p stat'!N8</f>
        <v>139.82628299999999</v>
      </c>
      <c r="K9">
        <f t="shared" si="1"/>
        <v>0</v>
      </c>
      <c r="L9">
        <f t="shared" si="2"/>
        <v>0</v>
      </c>
      <c r="M9">
        <f t="shared" si="3"/>
        <v>0.85987370857142875</v>
      </c>
      <c r="N9">
        <f t="shared" si="4"/>
        <v>1.3177687142857144</v>
      </c>
      <c r="O9">
        <f t="shared" si="5"/>
        <v>0.79900733142857139</v>
      </c>
    </row>
    <row r="10" spans="2:15" x14ac:dyDescent="0.25">
      <c r="B10" s="20"/>
      <c r="C10">
        <v>200</v>
      </c>
      <c r="F10">
        <f>'336p stat'!H9-'336p stat'!K9</f>
        <v>171.97046599999999</v>
      </c>
      <c r="G10">
        <f>'336p stat'!K9-'336p stat'!N9</f>
        <v>263.55481199999997</v>
      </c>
      <c r="H10">
        <f>'336p stat'!N9</f>
        <v>159.80826099999999</v>
      </c>
      <c r="K10">
        <f t="shared" si="1"/>
        <v>0</v>
      </c>
      <c r="L10">
        <f t="shared" si="2"/>
        <v>0</v>
      </c>
      <c r="M10">
        <f t="shared" si="3"/>
        <v>0.85985232999999994</v>
      </c>
      <c r="N10">
        <f t="shared" si="4"/>
        <v>1.3177740599999999</v>
      </c>
      <c r="O10">
        <f t="shared" si="5"/>
        <v>0.79904130499999992</v>
      </c>
    </row>
    <row r="11" spans="2:15" x14ac:dyDescent="0.25">
      <c r="B11" s="20"/>
      <c r="C11">
        <v>225</v>
      </c>
      <c r="F11">
        <f>'336p stat'!H10-'336p stat'!K10</f>
        <v>193.46248299999996</v>
      </c>
      <c r="G11">
        <f>'336p stat'!K10-'336p stat'!N10</f>
        <v>296.50169500000004</v>
      </c>
      <c r="H11">
        <f>'336p stat'!N10</f>
        <v>179.797673</v>
      </c>
      <c r="K11">
        <f t="shared" si="1"/>
        <v>0</v>
      </c>
      <c r="L11">
        <f t="shared" si="2"/>
        <v>0</v>
      </c>
      <c r="M11">
        <f t="shared" si="3"/>
        <v>0.85983325777777764</v>
      </c>
      <c r="N11">
        <f t="shared" si="4"/>
        <v>1.3177853111111113</v>
      </c>
      <c r="O11">
        <f t="shared" si="5"/>
        <v>0.79910076888888892</v>
      </c>
    </row>
    <row r="12" spans="2:15" x14ac:dyDescent="0.25">
      <c r="B12" s="20"/>
      <c r="C12">
        <v>250</v>
      </c>
      <c r="F12">
        <f>'336p stat'!H11-'336p stat'!K11</f>
        <v>214.96824000000004</v>
      </c>
      <c r="G12">
        <f>'336p stat'!K11-'336p stat'!N11</f>
        <v>329.44846899999993</v>
      </c>
      <c r="H12">
        <f>'336p stat'!N11</f>
        <v>199.78444099999999</v>
      </c>
      <c r="K12">
        <f t="shared" si="1"/>
        <v>0</v>
      </c>
      <c r="L12">
        <f t="shared" si="2"/>
        <v>0</v>
      </c>
      <c r="M12">
        <f t="shared" si="3"/>
        <v>0.85987296000000013</v>
      </c>
      <c r="N12">
        <f t="shared" si="4"/>
        <v>1.3177938759999996</v>
      </c>
      <c r="O12">
        <f t="shared" si="5"/>
        <v>0.79913776399999992</v>
      </c>
    </row>
    <row r="13" spans="2:15" x14ac:dyDescent="0.25">
      <c r="B13" s="20"/>
      <c r="C13">
        <v>275</v>
      </c>
      <c r="F13">
        <f>'336p stat'!H12-'336p stat'!K12</f>
        <v>236.47696199999996</v>
      </c>
      <c r="G13">
        <f>'336p stat'!K12-'336p stat'!N12</f>
        <v>362.39589900000004</v>
      </c>
      <c r="H13">
        <f>'336p stat'!N12</f>
        <v>219.77425199999999</v>
      </c>
      <c r="K13">
        <f t="shared" si="1"/>
        <v>0</v>
      </c>
      <c r="L13">
        <f t="shared" si="2"/>
        <v>0</v>
      </c>
      <c r="M13">
        <f t="shared" si="3"/>
        <v>0.85991622545454527</v>
      </c>
      <c r="N13">
        <f t="shared" si="4"/>
        <v>1.3178032690909092</v>
      </c>
      <c r="O13">
        <f t="shared" si="5"/>
        <v>0.79917909818181809</v>
      </c>
    </row>
    <row r="14" spans="2:15" x14ac:dyDescent="0.25">
      <c r="B14" s="20"/>
      <c r="C14">
        <v>300</v>
      </c>
      <c r="F14">
        <f>'336p stat'!H13-'336p stat'!K13</f>
        <v>258.01052499999992</v>
      </c>
      <c r="G14">
        <f>'336p stat'!K13-'336p stat'!N13</f>
        <v>395.34364900000003</v>
      </c>
      <c r="H14">
        <f>'336p stat'!N13</f>
        <v>239.765894</v>
      </c>
      <c r="K14">
        <f t="shared" si="1"/>
        <v>0</v>
      </c>
      <c r="L14">
        <f t="shared" si="2"/>
        <v>0</v>
      </c>
      <c r="M14">
        <f t="shared" si="3"/>
        <v>0.86003508333333301</v>
      </c>
      <c r="N14">
        <f t="shared" si="4"/>
        <v>1.3178121633333335</v>
      </c>
      <c r="O14">
        <f t="shared" si="5"/>
        <v>0.79921964666666667</v>
      </c>
    </row>
    <row r="15" spans="2:15" x14ac:dyDescent="0.25">
      <c r="B15" s="20"/>
      <c r="C15">
        <v>325</v>
      </c>
      <c r="F15">
        <f>'336p stat'!H14-'336p stat'!K14</f>
        <v>279.51208599999995</v>
      </c>
      <c r="G15">
        <f>'336p stat'!K14-'336p stat'!N14</f>
        <v>428.29295100000002</v>
      </c>
      <c r="H15">
        <f>'336p stat'!N14</f>
        <v>259.75787100000002</v>
      </c>
      <c r="K15">
        <f t="shared" si="1"/>
        <v>0</v>
      </c>
      <c r="L15">
        <f t="shared" si="2"/>
        <v>0</v>
      </c>
      <c r="M15">
        <f t="shared" si="3"/>
        <v>0.86003718769230753</v>
      </c>
      <c r="N15">
        <f t="shared" si="4"/>
        <v>1.3178244646153847</v>
      </c>
      <c r="O15">
        <f t="shared" si="5"/>
        <v>0.79925498769230774</v>
      </c>
    </row>
    <row r="16" spans="2:15" x14ac:dyDescent="0.25">
      <c r="B16" s="20"/>
      <c r="C16">
        <v>350</v>
      </c>
      <c r="F16">
        <f>'336p stat'!H15-'336p stat'!K15</f>
        <v>301.01807300000007</v>
      </c>
      <c r="G16">
        <f>'336p stat'!K15-'336p stat'!N15</f>
        <v>461.24073100000004</v>
      </c>
      <c r="H16">
        <f>'336p stat'!N15</f>
        <v>279.75417499999998</v>
      </c>
      <c r="K16">
        <f t="shared" si="1"/>
        <v>0</v>
      </c>
      <c r="L16">
        <f t="shared" si="2"/>
        <v>0</v>
      </c>
      <c r="M16">
        <f t="shared" si="3"/>
        <v>0.86005163714285737</v>
      </c>
      <c r="N16">
        <f t="shared" si="4"/>
        <v>1.31783066</v>
      </c>
      <c r="O16">
        <f t="shared" si="5"/>
        <v>0.79929764285714278</v>
      </c>
    </row>
    <row r="17" spans="2:15" x14ac:dyDescent="0.25">
      <c r="B17" s="20"/>
      <c r="C17">
        <v>375</v>
      </c>
      <c r="F17">
        <f>'336p stat'!H16-'336p stat'!K16</f>
        <v>322.51113899999996</v>
      </c>
      <c r="G17">
        <f>'336p stat'!K16-'336p stat'!N16</f>
        <v>494.18754699999994</v>
      </c>
      <c r="H17">
        <f>'336p stat'!N16</f>
        <v>299.74942900000002</v>
      </c>
      <c r="K17">
        <f t="shared" si="1"/>
        <v>0</v>
      </c>
      <c r="L17">
        <f t="shared" si="2"/>
        <v>0</v>
      </c>
      <c r="M17">
        <f t="shared" si="3"/>
        <v>0.86002970399999989</v>
      </c>
      <c r="N17">
        <f t="shared" si="4"/>
        <v>1.3178334586666665</v>
      </c>
      <c r="O17">
        <f t="shared" si="5"/>
        <v>0.7993318106666667</v>
      </c>
    </row>
    <row r="18" spans="2:15" x14ac:dyDescent="0.25">
      <c r="B18" s="20"/>
      <c r="C18">
        <v>400</v>
      </c>
      <c r="F18">
        <f>'336p stat'!H17-'336p stat'!K17</f>
        <v>343.99809200000004</v>
      </c>
      <c r="G18">
        <f>'336p stat'!K17-'336p stat'!N17</f>
        <v>527.13280499999996</v>
      </c>
      <c r="H18">
        <f>'336p stat'!N17</f>
        <v>319.74462499999998</v>
      </c>
      <c r="K18">
        <f t="shared" si="1"/>
        <v>0</v>
      </c>
      <c r="L18">
        <f t="shared" si="2"/>
        <v>0</v>
      </c>
      <c r="M18">
        <f t="shared" si="3"/>
        <v>0.85999523000000011</v>
      </c>
      <c r="N18">
        <f t="shared" si="4"/>
        <v>1.3178320124999998</v>
      </c>
      <c r="O18">
        <f t="shared" si="5"/>
        <v>0.79936156250000001</v>
      </c>
    </row>
    <row r="19" spans="2:15" x14ac:dyDescent="0.25">
      <c r="B19" s="20"/>
      <c r="C19">
        <v>425</v>
      </c>
      <c r="F19">
        <f>'336p stat'!H18-'336p stat'!K18</f>
        <v>365.49584699999991</v>
      </c>
      <c r="G19">
        <f>'336p stat'!K18-'336p stat'!N18</f>
        <v>560.07991100000004</v>
      </c>
      <c r="H19">
        <f>'336p stat'!N18</f>
        <v>339.74014499999998</v>
      </c>
      <c r="K19">
        <f t="shared" si="1"/>
        <v>0</v>
      </c>
      <c r="L19">
        <f t="shared" si="2"/>
        <v>0</v>
      </c>
      <c r="M19">
        <f t="shared" si="3"/>
        <v>0.85999022823529392</v>
      </c>
      <c r="N19">
        <f t="shared" si="4"/>
        <v>1.3178350847058824</v>
      </c>
      <c r="O19">
        <f t="shared" si="5"/>
        <v>0.79938857647058825</v>
      </c>
    </row>
    <row r="20" spans="2:15" x14ac:dyDescent="0.25">
      <c r="B20" s="20"/>
      <c r="C20">
        <v>450</v>
      </c>
      <c r="F20">
        <f>'336p stat'!H19-'336p stat'!K19</f>
        <v>387.00266599999998</v>
      </c>
      <c r="G20">
        <f>'336p stat'!K19-'336p stat'!N19</f>
        <v>593.02717599999994</v>
      </c>
      <c r="H20">
        <f>'336p stat'!N19</f>
        <v>359.73729400000002</v>
      </c>
      <c r="K20">
        <f t="shared" si="1"/>
        <v>0</v>
      </c>
      <c r="L20">
        <f t="shared" si="2"/>
        <v>0</v>
      </c>
      <c r="M20">
        <f t="shared" si="3"/>
        <v>0.86000592444444435</v>
      </c>
      <c r="N20">
        <f t="shared" si="4"/>
        <v>1.3178381688888887</v>
      </c>
      <c r="O20">
        <f t="shared" si="5"/>
        <v>0.79941620888888898</v>
      </c>
    </row>
    <row r="21" spans="2:15" x14ac:dyDescent="0.25">
      <c r="B21" s="20"/>
      <c r="C21">
        <v>475</v>
      </c>
      <c r="F21">
        <f>'336p stat'!H20-'336p stat'!K20</f>
        <v>408.50037900000007</v>
      </c>
      <c r="G21">
        <f>'336p stat'!K20-'336p stat'!N20</f>
        <v>625.97071599999992</v>
      </c>
      <c r="H21">
        <f>'336p stat'!N20</f>
        <v>379.73490800000002</v>
      </c>
      <c r="K21">
        <f t="shared" si="1"/>
        <v>0</v>
      </c>
      <c r="L21">
        <f t="shared" si="2"/>
        <v>0</v>
      </c>
      <c r="M21">
        <f t="shared" si="3"/>
        <v>0.86000079789473693</v>
      </c>
      <c r="N21">
        <f t="shared" si="4"/>
        <v>1.3178330863157892</v>
      </c>
      <c r="O21">
        <f t="shared" si="5"/>
        <v>0.7994419115789474</v>
      </c>
    </row>
    <row r="22" spans="2:15" x14ac:dyDescent="0.25">
      <c r="B22" s="20"/>
      <c r="C22">
        <v>500</v>
      </c>
      <c r="F22">
        <f>'336p stat'!H21-'336p stat'!K21</f>
        <v>429.97970400000008</v>
      </c>
      <c r="G22">
        <f>'336p stat'!K21-'336p stat'!N21</f>
        <v>658.91959900000006</v>
      </c>
      <c r="H22">
        <f>'336p stat'!N21</f>
        <v>399.734127</v>
      </c>
      <c r="K22">
        <f t="shared" si="1"/>
        <v>0</v>
      </c>
      <c r="L22">
        <f t="shared" si="2"/>
        <v>0</v>
      </c>
      <c r="M22">
        <f t="shared" si="3"/>
        <v>0.85995940800000015</v>
      </c>
      <c r="N22">
        <f t="shared" si="4"/>
        <v>1.3178391980000002</v>
      </c>
      <c r="O22">
        <f t="shared" si="5"/>
        <v>0.79946825399999999</v>
      </c>
    </row>
    <row r="23" spans="2:15" x14ac:dyDescent="0.25">
      <c r="B23" s="20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20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20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20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20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20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20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20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20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20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20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20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20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20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20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20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20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20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20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20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20" t="s">
        <v>14</v>
      </c>
      <c r="C43">
        <v>25</v>
      </c>
      <c r="F43">
        <f>'336p stat'!H42-'336p stat'!K42</f>
        <v>21.902217</v>
      </c>
      <c r="G43">
        <f>'336p stat'!K42-'336p stat'!N42</f>
        <v>17.379545000000004</v>
      </c>
      <c r="H43">
        <f>'336p stat'!N42</f>
        <v>20.055088999999999</v>
      </c>
      <c r="K43">
        <f t="shared" si="1"/>
        <v>0</v>
      </c>
      <c r="L43">
        <f t="shared" si="2"/>
        <v>0</v>
      </c>
      <c r="M43">
        <f t="shared" si="3"/>
        <v>0.87608868000000006</v>
      </c>
      <c r="N43">
        <f t="shared" si="4"/>
        <v>0.69518180000000018</v>
      </c>
      <c r="O43">
        <f t="shared" si="5"/>
        <v>0.80220355999999993</v>
      </c>
    </row>
    <row r="44" spans="2:15" x14ac:dyDescent="0.25">
      <c r="B44" s="20" t="s">
        <v>14</v>
      </c>
      <c r="C44">
        <v>50</v>
      </c>
      <c r="F44">
        <f>'336p stat'!H43-'336p stat'!K43</f>
        <v>43.814131000000003</v>
      </c>
      <c r="G44">
        <f>'336p stat'!K43-'336p stat'!N43</f>
        <v>34.462373999999997</v>
      </c>
      <c r="H44">
        <f>'336p stat'!N43</f>
        <v>40.108716000000001</v>
      </c>
      <c r="K44">
        <f t="shared" si="1"/>
        <v>0</v>
      </c>
      <c r="L44">
        <f t="shared" si="2"/>
        <v>0</v>
      </c>
      <c r="M44">
        <f t="shared" si="3"/>
        <v>0.87628262000000001</v>
      </c>
      <c r="N44">
        <f t="shared" si="4"/>
        <v>0.68924747999999991</v>
      </c>
      <c r="O44">
        <f t="shared" si="5"/>
        <v>0.80217432</v>
      </c>
    </row>
    <row r="45" spans="2:15" x14ac:dyDescent="0.25">
      <c r="B45" s="20" t="s">
        <v>14</v>
      </c>
      <c r="C45">
        <v>75</v>
      </c>
      <c r="F45">
        <f>'336p stat'!H44-'336p stat'!K44</f>
        <v>65.694737000000003</v>
      </c>
      <c r="G45">
        <f>'336p stat'!K44-'336p stat'!N44</f>
        <v>51.575901999999999</v>
      </c>
      <c r="H45">
        <f>'336p stat'!N44</f>
        <v>60.161051</v>
      </c>
      <c r="K45">
        <f t="shared" si="1"/>
        <v>0</v>
      </c>
      <c r="L45">
        <f t="shared" si="2"/>
        <v>0</v>
      </c>
      <c r="M45">
        <f t="shared" si="3"/>
        <v>0.87592982666666674</v>
      </c>
      <c r="N45">
        <f t="shared" si="4"/>
        <v>0.68767869333333331</v>
      </c>
      <c r="O45">
        <f t="shared" si="5"/>
        <v>0.80214734666666665</v>
      </c>
    </row>
    <row r="46" spans="2:15" x14ac:dyDescent="0.25">
      <c r="B46" s="20" t="s">
        <v>14</v>
      </c>
      <c r="C46">
        <v>100</v>
      </c>
      <c r="F46">
        <f>'336p stat'!H45-'336p stat'!K45</f>
        <v>87.593120999999996</v>
      </c>
      <c r="G46">
        <f>'336p stat'!K45-'336p stat'!N45</f>
        <v>68.810421000000005</v>
      </c>
      <c r="H46">
        <f>'336p stat'!N45</f>
        <v>80.214599000000007</v>
      </c>
      <c r="K46">
        <f t="shared" si="1"/>
        <v>0</v>
      </c>
      <c r="L46">
        <f t="shared" si="2"/>
        <v>0</v>
      </c>
      <c r="M46">
        <f t="shared" si="3"/>
        <v>0.87593120999999996</v>
      </c>
      <c r="N46">
        <f t="shared" si="4"/>
        <v>0.6881042100000001</v>
      </c>
      <c r="O46">
        <f t="shared" si="5"/>
        <v>0.80214599000000009</v>
      </c>
    </row>
    <row r="47" spans="2:15" x14ac:dyDescent="0.25">
      <c r="B47" s="20" t="s">
        <v>14</v>
      </c>
      <c r="C47">
        <v>125</v>
      </c>
      <c r="F47">
        <f>'336p stat'!H46-'336p stat'!K46</f>
        <v>109.46021500000001</v>
      </c>
      <c r="G47">
        <f>'336p stat'!K46-'336p stat'!N46</f>
        <v>85.976224999999999</v>
      </c>
      <c r="H47">
        <f>'336p stat'!N46</f>
        <v>100.268393</v>
      </c>
      <c r="K47">
        <f t="shared" si="1"/>
        <v>0</v>
      </c>
      <c r="L47">
        <f t="shared" si="2"/>
        <v>0</v>
      </c>
      <c r="M47">
        <f t="shared" si="3"/>
        <v>0.87568172</v>
      </c>
      <c r="N47">
        <f t="shared" si="4"/>
        <v>0.68780980000000003</v>
      </c>
      <c r="O47">
        <f t="shared" si="5"/>
        <v>0.80214714399999998</v>
      </c>
    </row>
    <row r="48" spans="2:15" x14ac:dyDescent="0.25">
      <c r="B48" s="20" t="s">
        <v>14</v>
      </c>
      <c r="C48">
        <v>150</v>
      </c>
      <c r="F48">
        <f>'336p stat'!H47-'336p stat'!K47</f>
        <v>131.38363100000001</v>
      </c>
      <c r="G48">
        <f>'336p stat'!K47-'336p stat'!N47</f>
        <v>103.145493</v>
      </c>
      <c r="H48">
        <f>'336p stat'!N47</f>
        <v>120.320834</v>
      </c>
      <c r="K48">
        <f t="shared" si="1"/>
        <v>0</v>
      </c>
      <c r="L48">
        <f t="shared" si="2"/>
        <v>0</v>
      </c>
      <c r="M48">
        <f t="shared" si="3"/>
        <v>0.87589087333333338</v>
      </c>
      <c r="N48">
        <f t="shared" si="4"/>
        <v>0.68763662000000003</v>
      </c>
      <c r="O48">
        <f t="shared" si="5"/>
        <v>0.80213889333333332</v>
      </c>
    </row>
    <row r="49" spans="2:15" x14ac:dyDescent="0.25">
      <c r="B49" s="20" t="s">
        <v>14</v>
      </c>
      <c r="C49">
        <v>175</v>
      </c>
      <c r="F49">
        <f>'336p stat'!H48-'336p stat'!K48</f>
        <v>153.26251400000001</v>
      </c>
      <c r="G49">
        <f>'336p stat'!K48-'336p stat'!N48</f>
        <v>120.24442199999999</v>
      </c>
      <c r="H49">
        <f>'336p stat'!N48</f>
        <v>140.37429900000001</v>
      </c>
      <c r="K49">
        <f t="shared" si="1"/>
        <v>0</v>
      </c>
      <c r="L49">
        <f t="shared" si="2"/>
        <v>0</v>
      </c>
      <c r="M49">
        <f t="shared" si="3"/>
        <v>0.87578579428571435</v>
      </c>
      <c r="N49">
        <f t="shared" si="4"/>
        <v>0.68711098285714278</v>
      </c>
      <c r="O49">
        <f t="shared" si="5"/>
        <v>0.80213885142857144</v>
      </c>
    </row>
    <row r="50" spans="2:15" x14ac:dyDescent="0.25">
      <c r="B50" s="20" t="s">
        <v>14</v>
      </c>
      <c r="C50">
        <v>200</v>
      </c>
      <c r="F50">
        <f>'336p stat'!H49-'336p stat'!K49</f>
        <v>175.174171</v>
      </c>
      <c r="G50">
        <f>'336p stat'!K49-'336p stat'!N49</f>
        <v>137.34681999999998</v>
      </c>
      <c r="H50">
        <f>'336p stat'!N49</f>
        <v>160.43103600000001</v>
      </c>
      <c r="K50">
        <f t="shared" si="1"/>
        <v>0</v>
      </c>
      <c r="L50">
        <f t="shared" si="2"/>
        <v>0</v>
      </c>
      <c r="M50">
        <f t="shared" si="3"/>
        <v>0.87587085500000006</v>
      </c>
      <c r="N50">
        <f t="shared" si="4"/>
        <v>0.6867340999999999</v>
      </c>
      <c r="O50">
        <f t="shared" si="5"/>
        <v>0.80215518000000008</v>
      </c>
    </row>
    <row r="51" spans="2:15" x14ac:dyDescent="0.25">
      <c r="B51" s="20" t="s">
        <v>14</v>
      </c>
      <c r="C51">
        <v>225</v>
      </c>
      <c r="F51">
        <f>'336p stat'!H50-'336p stat'!K50</f>
        <v>197.04504699999995</v>
      </c>
      <c r="G51">
        <f>'336p stat'!K50-'336p stat'!N50</f>
        <v>154.49533</v>
      </c>
      <c r="H51">
        <f>'336p stat'!N50</f>
        <v>180.487965</v>
      </c>
      <c r="K51">
        <f t="shared" si="1"/>
        <v>0</v>
      </c>
      <c r="L51">
        <f t="shared" si="2"/>
        <v>0</v>
      </c>
      <c r="M51">
        <f t="shared" si="3"/>
        <v>0.87575576444444425</v>
      </c>
      <c r="N51">
        <f t="shared" si="4"/>
        <v>0.68664591111111106</v>
      </c>
      <c r="O51">
        <f t="shared" si="5"/>
        <v>0.80216873333333338</v>
      </c>
    </row>
    <row r="52" spans="2:15" x14ac:dyDescent="0.25">
      <c r="B52" s="20" t="s">
        <v>14</v>
      </c>
      <c r="C52">
        <v>250</v>
      </c>
      <c r="F52">
        <f>'336p stat'!H51-'336p stat'!K51</f>
        <v>218.93284600000004</v>
      </c>
      <c r="G52">
        <f>'336p stat'!K51-'336p stat'!N51</f>
        <v>171.58868800000002</v>
      </c>
      <c r="H52">
        <f>'336p stat'!N51</f>
        <v>200.545042</v>
      </c>
      <c r="K52">
        <f t="shared" si="1"/>
        <v>0</v>
      </c>
      <c r="L52">
        <f t="shared" si="2"/>
        <v>0</v>
      </c>
      <c r="M52">
        <f t="shared" si="3"/>
        <v>0.87573138400000017</v>
      </c>
      <c r="N52">
        <f t="shared" si="4"/>
        <v>0.68635475200000007</v>
      </c>
      <c r="O52">
        <f t="shared" si="5"/>
        <v>0.80218016800000003</v>
      </c>
    </row>
    <row r="53" spans="2:15" x14ac:dyDescent="0.25">
      <c r="B53" s="20" t="s">
        <v>14</v>
      </c>
      <c r="C53">
        <v>275</v>
      </c>
      <c r="F53">
        <f>'336p stat'!H52-'336p stat'!K52</f>
        <v>240.82177300000006</v>
      </c>
      <c r="G53">
        <f>'336p stat'!K52-'336p stat'!N52</f>
        <v>188.561138</v>
      </c>
      <c r="H53">
        <f>'336p stat'!N52</f>
        <v>220.60346999999999</v>
      </c>
      <c r="K53">
        <f t="shared" si="1"/>
        <v>0</v>
      </c>
      <c r="L53">
        <f t="shared" si="2"/>
        <v>0</v>
      </c>
      <c r="M53">
        <f t="shared" si="3"/>
        <v>0.87571553818181846</v>
      </c>
      <c r="N53">
        <f t="shared" si="4"/>
        <v>0.68567686545454543</v>
      </c>
      <c r="O53">
        <f t="shared" si="5"/>
        <v>0.8021944363636363</v>
      </c>
    </row>
    <row r="54" spans="2:15" x14ac:dyDescent="0.25">
      <c r="B54" s="20" t="s">
        <v>14</v>
      </c>
      <c r="C54">
        <v>300</v>
      </c>
      <c r="F54">
        <f>'336p stat'!H53-'336p stat'!K53</f>
        <v>262.70655099999999</v>
      </c>
      <c r="G54">
        <f>'336p stat'!K53-'336p stat'!N53</f>
        <v>205.61535499999999</v>
      </c>
      <c r="H54">
        <f>'336p stat'!N53</f>
        <v>240.658333</v>
      </c>
      <c r="K54">
        <f t="shared" si="1"/>
        <v>0</v>
      </c>
      <c r="L54">
        <f t="shared" si="2"/>
        <v>0</v>
      </c>
      <c r="M54">
        <f t="shared" si="3"/>
        <v>0.87568850333333326</v>
      </c>
      <c r="N54">
        <f t="shared" si="4"/>
        <v>0.68538451666666667</v>
      </c>
      <c r="O54">
        <f t="shared" si="5"/>
        <v>0.80219444333333334</v>
      </c>
    </row>
    <row r="55" spans="2:15" x14ac:dyDescent="0.25">
      <c r="B55" s="20" t="s">
        <v>14</v>
      </c>
      <c r="C55">
        <v>325</v>
      </c>
      <c r="F55">
        <f>'336p stat'!H54-'336p stat'!K54</f>
        <v>284.58061000000004</v>
      </c>
      <c r="G55">
        <f>'336p stat'!K54-'336p stat'!N54</f>
        <v>222.75183899999996</v>
      </c>
      <c r="H55">
        <f>'336p stat'!N54</f>
        <v>260.71644300000003</v>
      </c>
      <c r="K55">
        <f t="shared" si="1"/>
        <v>0</v>
      </c>
      <c r="L55">
        <f t="shared" si="2"/>
        <v>0</v>
      </c>
      <c r="M55">
        <f t="shared" si="3"/>
        <v>0.87563264615384628</v>
      </c>
      <c r="N55">
        <f t="shared" si="4"/>
        <v>0.6853902738461537</v>
      </c>
      <c r="O55">
        <f t="shared" si="5"/>
        <v>0.80220444000000013</v>
      </c>
    </row>
    <row r="56" spans="2:15" x14ac:dyDescent="0.25">
      <c r="B56" s="20" t="s">
        <v>14</v>
      </c>
      <c r="C56">
        <v>350</v>
      </c>
      <c r="F56">
        <f>'336p stat'!H55-'336p stat'!K55</f>
        <v>306.46026200000006</v>
      </c>
      <c r="G56">
        <f>'336p stat'!K55-'336p stat'!N55</f>
        <v>239.86287399999998</v>
      </c>
      <c r="H56">
        <f>'336p stat'!N55</f>
        <v>280.77595200000002</v>
      </c>
      <c r="K56">
        <f t="shared" si="1"/>
        <v>0</v>
      </c>
      <c r="L56">
        <f t="shared" si="2"/>
        <v>0</v>
      </c>
      <c r="M56">
        <f t="shared" si="3"/>
        <v>0.87560074857142878</v>
      </c>
      <c r="N56">
        <f t="shared" si="4"/>
        <v>0.68532249714285709</v>
      </c>
      <c r="O56">
        <f t="shared" si="5"/>
        <v>0.80221700571428578</v>
      </c>
    </row>
    <row r="57" spans="2:15" x14ac:dyDescent="0.25">
      <c r="B57" s="20" t="s">
        <v>14</v>
      </c>
      <c r="C57">
        <v>375</v>
      </c>
      <c r="F57">
        <f>'336p stat'!H56-'336p stat'!K56</f>
        <v>328.35097300000007</v>
      </c>
      <c r="G57">
        <f>'336p stat'!K56-'336p stat'!N56</f>
        <v>256.99732199999994</v>
      </c>
      <c r="H57">
        <f>'336p stat'!N56</f>
        <v>300.83392700000002</v>
      </c>
      <c r="K57">
        <f t="shared" si="1"/>
        <v>0</v>
      </c>
      <c r="L57">
        <f t="shared" si="2"/>
        <v>0</v>
      </c>
      <c r="M57">
        <f t="shared" si="3"/>
        <v>0.8756025946666669</v>
      </c>
      <c r="N57">
        <f t="shared" si="4"/>
        <v>0.68532619199999989</v>
      </c>
      <c r="O57">
        <f t="shared" si="5"/>
        <v>0.80222380533333337</v>
      </c>
    </row>
    <row r="58" spans="2:15" x14ac:dyDescent="0.25">
      <c r="B58" s="20" t="s">
        <v>14</v>
      </c>
      <c r="C58">
        <v>400</v>
      </c>
      <c r="F58">
        <f>'336p stat'!H57-'336p stat'!K57</f>
        <v>350.24751000000003</v>
      </c>
      <c r="G58">
        <f>'336p stat'!K57-'336p stat'!N57</f>
        <v>274.06210899999996</v>
      </c>
      <c r="H58">
        <f>'336p stat'!N57</f>
        <v>320.890443</v>
      </c>
      <c r="K58">
        <f t="shared" si="1"/>
        <v>0</v>
      </c>
      <c r="L58">
        <f t="shared" si="2"/>
        <v>0</v>
      </c>
      <c r="M58">
        <f t="shared" si="3"/>
        <v>0.87561877500000007</v>
      </c>
      <c r="N58">
        <f t="shared" si="4"/>
        <v>0.68515527249999986</v>
      </c>
      <c r="O58">
        <f t="shared" si="5"/>
        <v>0.80222610750000001</v>
      </c>
    </row>
    <row r="59" spans="2:15" x14ac:dyDescent="0.25">
      <c r="B59" s="20" t="s">
        <v>14</v>
      </c>
      <c r="C59">
        <v>425</v>
      </c>
      <c r="F59">
        <f>'336p stat'!H58-'336p stat'!K58</f>
        <v>372.13293699999997</v>
      </c>
      <c r="G59">
        <f>'336p stat'!K58-'336p stat'!N58</f>
        <v>291.12512200000003</v>
      </c>
      <c r="H59">
        <f>'336p stat'!N58</f>
        <v>340.95056399999999</v>
      </c>
      <c r="K59">
        <f t="shared" si="1"/>
        <v>0</v>
      </c>
      <c r="L59">
        <f t="shared" si="2"/>
        <v>0</v>
      </c>
      <c r="M59">
        <f t="shared" si="3"/>
        <v>0.87560691058823525</v>
      </c>
      <c r="N59">
        <f t="shared" si="4"/>
        <v>0.68500028705882365</v>
      </c>
      <c r="O59">
        <f t="shared" si="5"/>
        <v>0.80223662117647054</v>
      </c>
    </row>
    <row r="60" spans="2:15" x14ac:dyDescent="0.25">
      <c r="B60" s="20" t="s">
        <v>14</v>
      </c>
      <c r="C60">
        <v>450</v>
      </c>
      <c r="F60">
        <f>'336p stat'!H59-'336p stat'!K59</f>
        <v>394.01061699999991</v>
      </c>
      <c r="G60">
        <f>'336p stat'!K59-'336p stat'!N59</f>
        <v>308.19690500000007</v>
      </c>
      <c r="H60">
        <f>'336p stat'!N59</f>
        <v>361.01367399999998</v>
      </c>
      <c r="K60">
        <f t="shared" si="1"/>
        <v>0</v>
      </c>
      <c r="L60">
        <f t="shared" si="2"/>
        <v>0</v>
      </c>
      <c r="M60">
        <f t="shared" si="3"/>
        <v>0.87557914888888866</v>
      </c>
      <c r="N60">
        <f t="shared" si="4"/>
        <v>0.68488201111111124</v>
      </c>
      <c r="O60">
        <f t="shared" si="5"/>
        <v>0.80225260888888883</v>
      </c>
    </row>
    <row r="61" spans="2:15" x14ac:dyDescent="0.25">
      <c r="B61" s="20" t="s">
        <v>14</v>
      </c>
      <c r="C61">
        <v>475</v>
      </c>
      <c r="F61">
        <f>'336p stat'!H60-'336p stat'!K60</f>
        <v>415.91715800000009</v>
      </c>
      <c r="G61">
        <f>'336p stat'!K60-'336p stat'!N60</f>
        <v>325.21890199999996</v>
      </c>
      <c r="H61">
        <f>'336p stat'!N60</f>
        <v>381.07465000000002</v>
      </c>
      <c r="K61">
        <f t="shared" si="1"/>
        <v>0</v>
      </c>
      <c r="L61">
        <f t="shared" si="2"/>
        <v>0</v>
      </c>
      <c r="M61">
        <f t="shared" si="3"/>
        <v>0.87561506947368439</v>
      </c>
      <c r="N61">
        <f t="shared" si="4"/>
        <v>0.68467137263157885</v>
      </c>
      <c r="O61">
        <f t="shared" si="5"/>
        <v>0.80226242105263157</v>
      </c>
    </row>
    <row r="62" spans="2:15" x14ac:dyDescent="0.25">
      <c r="B62" s="20" t="s">
        <v>14</v>
      </c>
      <c r="C62">
        <v>500</v>
      </c>
      <c r="F62">
        <f>'336p stat'!H61-'336p stat'!K61</f>
        <v>437.80041200000005</v>
      </c>
      <c r="G62">
        <f>'336p stat'!K61-'336p stat'!N61</f>
        <v>342.26011600000004</v>
      </c>
      <c r="H62">
        <f>'336p stat'!N61</f>
        <v>401.13891799999999</v>
      </c>
      <c r="K62">
        <f t="shared" si="1"/>
        <v>0</v>
      </c>
      <c r="L62">
        <f t="shared" si="2"/>
        <v>0</v>
      </c>
      <c r="M62">
        <f t="shared" si="3"/>
        <v>0.87560082400000006</v>
      </c>
      <c r="N62">
        <f t="shared" si="4"/>
        <v>0.68452023200000012</v>
      </c>
      <c r="O62">
        <f t="shared" si="5"/>
        <v>0.80227783600000002</v>
      </c>
    </row>
    <row r="63" spans="2:15" x14ac:dyDescent="0.25">
      <c r="B63" s="20" t="s">
        <v>15</v>
      </c>
      <c r="C63">
        <v>25</v>
      </c>
      <c r="F63">
        <f>'336p stat'!H62-'336p stat'!K62</f>
        <v>20.071308999999985</v>
      </c>
      <c r="G63">
        <f>'336p stat'!K62-'336p stat'!N62</f>
        <v>103.726597</v>
      </c>
      <c r="H63">
        <f>'336p stat'!N62</f>
        <v>23.146194999999999</v>
      </c>
      <c r="K63">
        <f t="shared" si="1"/>
        <v>0</v>
      </c>
      <c r="L63">
        <f t="shared" si="2"/>
        <v>0</v>
      </c>
      <c r="M63">
        <f t="shared" si="3"/>
        <v>0.80285235999999938</v>
      </c>
      <c r="N63">
        <f t="shared" si="4"/>
        <v>4.1490638799999999</v>
      </c>
      <c r="O63">
        <f t="shared" si="5"/>
        <v>0.9258478</v>
      </c>
    </row>
    <row r="64" spans="2:15" x14ac:dyDescent="0.25">
      <c r="B64" s="20" t="s">
        <v>15</v>
      </c>
      <c r="C64">
        <v>50</v>
      </c>
      <c r="F64">
        <f>'336p stat'!H63-'336p stat'!K63</f>
        <v>40.105703000000005</v>
      </c>
      <c r="G64">
        <f>'336p stat'!K63-'336p stat'!N63</f>
        <v>207.43246200000002</v>
      </c>
      <c r="H64">
        <f>'336p stat'!N63</f>
        <v>46.292634999999997</v>
      </c>
      <c r="K64">
        <f t="shared" si="1"/>
        <v>0</v>
      </c>
      <c r="L64">
        <f t="shared" si="2"/>
        <v>0</v>
      </c>
      <c r="M64">
        <f t="shared" si="3"/>
        <v>0.80211406000000007</v>
      </c>
      <c r="N64">
        <f t="shared" si="4"/>
        <v>4.1486492400000001</v>
      </c>
      <c r="O64">
        <f t="shared" si="5"/>
        <v>0.92585269999999997</v>
      </c>
    </row>
    <row r="65" spans="2:15" x14ac:dyDescent="0.25">
      <c r="B65" s="20" t="s">
        <v>15</v>
      </c>
      <c r="C65">
        <v>75</v>
      </c>
      <c r="F65">
        <f>'336p stat'!H64-'336p stat'!K64</f>
        <v>60.14467099999996</v>
      </c>
      <c r="G65">
        <f>'336p stat'!K64-'336p stat'!N64</f>
        <v>311.13829500000003</v>
      </c>
      <c r="H65">
        <f>'336p stat'!N64</f>
        <v>69.438044000000005</v>
      </c>
      <c r="K65">
        <f t="shared" si="1"/>
        <v>0</v>
      </c>
      <c r="L65">
        <f t="shared" si="2"/>
        <v>0</v>
      </c>
      <c r="M65">
        <f t="shared" si="3"/>
        <v>0.80192894666666614</v>
      </c>
      <c r="N65">
        <f t="shared" si="4"/>
        <v>4.1485106000000007</v>
      </c>
      <c r="O65">
        <f t="shared" si="5"/>
        <v>0.92584058666666669</v>
      </c>
    </row>
    <row r="66" spans="2:15" x14ac:dyDescent="0.25">
      <c r="B66" s="20" t="s">
        <v>15</v>
      </c>
      <c r="C66">
        <v>100</v>
      </c>
      <c r="F66">
        <f>'336p stat'!H65-'336p stat'!K65</f>
        <v>80.186098999999956</v>
      </c>
      <c r="G66">
        <f>'336p stat'!K65-'336p stat'!N65</f>
        <v>414.84599500000002</v>
      </c>
      <c r="H66">
        <f>'336p stat'!N65</f>
        <v>92.583560000000006</v>
      </c>
      <c r="K66">
        <f t="shared" si="1"/>
        <v>0</v>
      </c>
      <c r="L66">
        <f t="shared" si="2"/>
        <v>0</v>
      </c>
      <c r="M66">
        <f t="shared" si="3"/>
        <v>0.80186098999999955</v>
      </c>
      <c r="N66">
        <f t="shared" si="4"/>
        <v>4.1484599500000003</v>
      </c>
      <c r="O66">
        <f t="shared" si="5"/>
        <v>0.92583560000000009</v>
      </c>
    </row>
    <row r="67" spans="2:15" x14ac:dyDescent="0.25">
      <c r="B67" s="20" t="s">
        <v>15</v>
      </c>
      <c r="C67">
        <v>125</v>
      </c>
      <c r="F67">
        <f>'336p stat'!H66-'336p stat'!K66</f>
        <v>100.22327599999994</v>
      </c>
      <c r="G67">
        <f>'336p stat'!K66-'336p stat'!N66</f>
        <v>518.55739100000005</v>
      </c>
      <c r="H67">
        <f>'336p stat'!N66</f>
        <v>115.729981</v>
      </c>
      <c r="K67">
        <f t="shared" si="1"/>
        <v>0</v>
      </c>
      <c r="L67">
        <f t="shared" si="2"/>
        <v>0</v>
      </c>
      <c r="M67">
        <f t="shared" si="3"/>
        <v>0.80178620799999956</v>
      </c>
      <c r="N67">
        <f t="shared" si="4"/>
        <v>4.1484591280000007</v>
      </c>
      <c r="O67">
        <f t="shared" si="5"/>
        <v>0.92583984799999997</v>
      </c>
    </row>
    <row r="68" spans="2:15" x14ac:dyDescent="0.25">
      <c r="B68" s="20" t="s">
        <v>15</v>
      </c>
      <c r="C68">
        <v>150</v>
      </c>
      <c r="F68">
        <f>'336p stat'!H67-'336p stat'!K67</f>
        <v>120.233791</v>
      </c>
      <c r="G68">
        <f>'336p stat'!K67-'336p stat'!N67</f>
        <v>622.27160200000003</v>
      </c>
      <c r="H68">
        <f>'336p stat'!N67</f>
        <v>138.87627800000001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0.80155860666666667</v>
      </c>
      <c r="N68">
        <f t="shared" ref="N68:N131" si="9">G68/$C68</f>
        <v>4.1484773466666667</v>
      </c>
      <c r="O68">
        <f t="shared" ref="O68:O131" si="10">H68/$C68</f>
        <v>0.92584185333333346</v>
      </c>
    </row>
    <row r="69" spans="2:15" x14ac:dyDescent="0.25">
      <c r="B69" s="20" t="s">
        <v>15</v>
      </c>
      <c r="C69">
        <v>175</v>
      </c>
      <c r="F69">
        <f>'336p stat'!H68-'336p stat'!K68</f>
        <v>140.28163000000006</v>
      </c>
      <c r="G69">
        <f>'336p stat'!K68-'336p stat'!N68</f>
        <v>725.984917</v>
      </c>
      <c r="H69">
        <f>'336p stat'!N68</f>
        <v>162.022953</v>
      </c>
      <c r="K69">
        <f t="shared" si="6"/>
        <v>0</v>
      </c>
      <c r="L69">
        <f t="shared" si="7"/>
        <v>0</v>
      </c>
      <c r="M69">
        <f t="shared" si="8"/>
        <v>0.80160931428571469</v>
      </c>
      <c r="N69">
        <f t="shared" si="9"/>
        <v>4.1484852400000003</v>
      </c>
      <c r="O69">
        <f t="shared" si="10"/>
        <v>0.92584544571428573</v>
      </c>
    </row>
    <row r="70" spans="2:15" x14ac:dyDescent="0.25">
      <c r="B70" s="20" t="s">
        <v>15</v>
      </c>
      <c r="C70">
        <v>200</v>
      </c>
      <c r="F70">
        <f>'336p stat'!H69-'336p stat'!K69</f>
        <v>160.32388400000013</v>
      </c>
      <c r="G70">
        <f>'336p stat'!K69-'336p stat'!N69</f>
        <v>829.69991199999993</v>
      </c>
      <c r="H70">
        <f>'336p stat'!N69</f>
        <v>185.16875300000001</v>
      </c>
      <c r="K70">
        <f t="shared" si="6"/>
        <v>0</v>
      </c>
      <c r="L70">
        <f t="shared" si="7"/>
        <v>0</v>
      </c>
      <c r="M70">
        <f t="shared" si="8"/>
        <v>0.80161942000000064</v>
      </c>
      <c r="N70">
        <f t="shared" si="9"/>
        <v>4.1484995599999994</v>
      </c>
      <c r="O70">
        <f t="shared" si="10"/>
        <v>0.9258437650000001</v>
      </c>
    </row>
    <row r="71" spans="2:15" x14ac:dyDescent="0.25">
      <c r="B71" s="20" t="s">
        <v>15</v>
      </c>
      <c r="C71">
        <v>225</v>
      </c>
      <c r="F71">
        <f>'336p stat'!H70-'336p stat'!K70</f>
        <v>180.35305100000005</v>
      </c>
      <c r="G71">
        <f>'336p stat'!K70-'336p stat'!N70</f>
        <v>933.41526399999998</v>
      </c>
      <c r="H71">
        <f>'336p stat'!N70</f>
        <v>208.31562500000001</v>
      </c>
      <c r="K71">
        <f t="shared" si="6"/>
        <v>0</v>
      </c>
      <c r="L71">
        <f t="shared" si="7"/>
        <v>0</v>
      </c>
      <c r="M71">
        <f t="shared" si="8"/>
        <v>0.80156911555555577</v>
      </c>
      <c r="N71">
        <f t="shared" si="9"/>
        <v>4.1485122844444442</v>
      </c>
      <c r="O71">
        <f t="shared" si="10"/>
        <v>0.92584722222222227</v>
      </c>
    </row>
    <row r="72" spans="2:15" x14ac:dyDescent="0.25">
      <c r="B72" s="20" t="s">
        <v>15</v>
      </c>
      <c r="C72">
        <v>250</v>
      </c>
      <c r="F72">
        <f>'336p stat'!H71-'336p stat'!K71</f>
        <v>200.37084700000014</v>
      </c>
      <c r="G72">
        <f>'336p stat'!K71-'336p stat'!N71</f>
        <v>1037.1346149999999</v>
      </c>
      <c r="H72">
        <f>'336p stat'!N71</f>
        <v>231.46209400000001</v>
      </c>
      <c r="K72">
        <f t="shared" si="6"/>
        <v>0</v>
      </c>
      <c r="L72">
        <f t="shared" si="7"/>
        <v>0</v>
      </c>
      <c r="M72">
        <f t="shared" si="8"/>
        <v>0.80148338800000052</v>
      </c>
      <c r="N72">
        <f t="shared" si="9"/>
        <v>4.1485384600000001</v>
      </c>
      <c r="O72">
        <f t="shared" si="10"/>
        <v>0.92584837600000003</v>
      </c>
    </row>
    <row r="73" spans="2:15" x14ac:dyDescent="0.25">
      <c r="B73" s="20" t="s">
        <v>15</v>
      </c>
      <c r="C73">
        <v>275</v>
      </c>
      <c r="F73">
        <f>'336p stat'!H72-'336p stat'!K72</f>
        <v>220.43948299999988</v>
      </c>
      <c r="G73">
        <f>'336p stat'!K72-'336p stat'!N72</f>
        <v>1140.853057</v>
      </c>
      <c r="H73">
        <f>'336p stat'!N72</f>
        <v>254.608676</v>
      </c>
      <c r="K73">
        <f t="shared" si="6"/>
        <v>0</v>
      </c>
      <c r="L73">
        <f t="shared" si="7"/>
        <v>0</v>
      </c>
      <c r="M73">
        <f t="shared" si="8"/>
        <v>0.80159811999999953</v>
      </c>
      <c r="N73">
        <f t="shared" si="9"/>
        <v>4.1485565709090908</v>
      </c>
      <c r="O73">
        <f t="shared" si="10"/>
        <v>0.92584973090909095</v>
      </c>
    </row>
    <row r="74" spans="2:15" x14ac:dyDescent="0.25">
      <c r="B74" s="20" t="s">
        <v>15</v>
      </c>
      <c r="C74">
        <v>300</v>
      </c>
      <c r="F74">
        <f>'336p stat'!H73-'336p stat'!K73</f>
        <v>240.47520299999996</v>
      </c>
      <c r="G74">
        <f>'336p stat'!K73-'336p stat'!N73</f>
        <v>1244.5731660000001</v>
      </c>
      <c r="H74">
        <f>'336p stat'!N73</f>
        <v>277.75455599999998</v>
      </c>
      <c r="K74">
        <f t="shared" si="6"/>
        <v>0</v>
      </c>
      <c r="L74">
        <f t="shared" si="7"/>
        <v>0</v>
      </c>
      <c r="M74">
        <f t="shared" si="8"/>
        <v>0.8015840099999999</v>
      </c>
      <c r="N74">
        <f t="shared" si="9"/>
        <v>4.1485772200000008</v>
      </c>
      <c r="O74">
        <f t="shared" si="10"/>
        <v>0.92584851999999995</v>
      </c>
    </row>
    <row r="75" spans="2:15" x14ac:dyDescent="0.25">
      <c r="B75" s="20" t="s">
        <v>15</v>
      </c>
      <c r="C75">
        <v>325</v>
      </c>
      <c r="F75">
        <f>'336p stat'!H74-'336p stat'!K74</f>
        <v>260.50584700000013</v>
      </c>
      <c r="G75">
        <f>'336p stat'!K74-'336p stat'!N74</f>
        <v>1348.29531</v>
      </c>
      <c r="H75">
        <f>'336p stat'!N74</f>
        <v>300.90087199999999</v>
      </c>
      <c r="K75">
        <f t="shared" si="6"/>
        <v>0</v>
      </c>
      <c r="L75">
        <f t="shared" si="7"/>
        <v>0</v>
      </c>
      <c r="M75">
        <f t="shared" si="8"/>
        <v>0.80155645230769268</v>
      </c>
      <c r="N75">
        <f t="shared" si="9"/>
        <v>4.1486009538461541</v>
      </c>
      <c r="O75">
        <f t="shared" si="10"/>
        <v>0.92584883692307685</v>
      </c>
    </row>
    <row r="76" spans="2:15" x14ac:dyDescent="0.25">
      <c r="B76" s="20" t="s">
        <v>15</v>
      </c>
      <c r="C76">
        <v>350</v>
      </c>
      <c r="F76">
        <f>'336p stat'!H75-'336p stat'!K75</f>
        <v>280.58447500000011</v>
      </c>
      <c r="G76">
        <f>'336p stat'!K75-'336p stat'!N75</f>
        <v>1452.0161269999999</v>
      </c>
      <c r="H76">
        <f>'336p stat'!N75</f>
        <v>324.04774300000003</v>
      </c>
      <c r="K76">
        <f t="shared" si="6"/>
        <v>0</v>
      </c>
      <c r="L76">
        <f t="shared" si="7"/>
        <v>0</v>
      </c>
      <c r="M76">
        <f t="shared" si="8"/>
        <v>0.80166992857142894</v>
      </c>
      <c r="N76">
        <f t="shared" si="9"/>
        <v>4.1486175057142853</v>
      </c>
      <c r="O76">
        <f t="shared" si="10"/>
        <v>0.92585069428571432</v>
      </c>
    </row>
    <row r="77" spans="2:15" x14ac:dyDescent="0.25">
      <c r="B77" s="20" t="s">
        <v>15</v>
      </c>
      <c r="C77">
        <v>375</v>
      </c>
      <c r="F77">
        <f>'336p stat'!H76-'336p stat'!K76</f>
        <v>300.63250700000026</v>
      </c>
      <c r="G77">
        <f>'336p stat'!K76-'336p stat'!N76</f>
        <v>1555.740119</v>
      </c>
      <c r="H77">
        <f>'336p stat'!N76</f>
        <v>347.19465400000001</v>
      </c>
      <c r="K77">
        <f t="shared" si="6"/>
        <v>0</v>
      </c>
      <c r="L77">
        <f t="shared" si="7"/>
        <v>0</v>
      </c>
      <c r="M77">
        <f t="shared" si="8"/>
        <v>0.80168668533333398</v>
      </c>
      <c r="N77">
        <f t="shared" si="9"/>
        <v>4.1486403173333333</v>
      </c>
      <c r="O77">
        <f t="shared" si="10"/>
        <v>0.92585241066666668</v>
      </c>
    </row>
    <row r="78" spans="2:15" x14ac:dyDescent="0.25">
      <c r="B78" s="20" t="s">
        <v>15</v>
      </c>
      <c r="C78">
        <v>400</v>
      </c>
      <c r="F78">
        <f>'336p stat'!H77-'336p stat'!K77</f>
        <v>320.66140599999994</v>
      </c>
      <c r="G78">
        <f>'336p stat'!K77-'336p stat'!N77</f>
        <v>1659.4601359999999</v>
      </c>
      <c r="H78">
        <f>'336p stat'!N77</f>
        <v>370.34118699999999</v>
      </c>
      <c r="K78">
        <f t="shared" si="6"/>
        <v>0</v>
      </c>
      <c r="L78">
        <f t="shared" si="7"/>
        <v>0</v>
      </c>
      <c r="M78">
        <f t="shared" si="8"/>
        <v>0.80165351499999982</v>
      </c>
      <c r="N78">
        <f t="shared" si="9"/>
        <v>4.1486503399999997</v>
      </c>
      <c r="O78">
        <f t="shared" si="10"/>
        <v>0.92585296750000001</v>
      </c>
    </row>
    <row r="79" spans="2:15" x14ac:dyDescent="0.25">
      <c r="B79" s="20" t="s">
        <v>15</v>
      </c>
      <c r="C79">
        <v>425</v>
      </c>
      <c r="F79">
        <f>'336p stat'!H78-'336p stat'!K78</f>
        <v>340.69594700000016</v>
      </c>
      <c r="G79">
        <f>'336p stat'!K78-'336p stat'!N78</f>
        <v>1763.1797329999999</v>
      </c>
      <c r="H79">
        <f>'336p stat'!N78</f>
        <v>393.48723999999999</v>
      </c>
      <c r="K79">
        <f t="shared" si="6"/>
        <v>0</v>
      </c>
      <c r="L79">
        <f t="shared" si="7"/>
        <v>0</v>
      </c>
      <c r="M79">
        <f t="shared" si="8"/>
        <v>0.8016375223529415</v>
      </c>
      <c r="N79">
        <f t="shared" si="9"/>
        <v>4.1486581952941179</v>
      </c>
      <c r="O79">
        <f t="shared" si="10"/>
        <v>0.92585232941176465</v>
      </c>
    </row>
    <row r="80" spans="2:15" x14ac:dyDescent="0.25">
      <c r="B80" s="20" t="s">
        <v>15</v>
      </c>
      <c r="C80">
        <v>450</v>
      </c>
      <c r="F80">
        <f>'336p stat'!H79-'336p stat'!K79</f>
        <v>360.7716260000002</v>
      </c>
      <c r="G80">
        <f>'336p stat'!K79-'336p stat'!N79</f>
        <v>1866.8997830000001</v>
      </c>
      <c r="H80">
        <f>'336p stat'!N79</f>
        <v>416.63444099999998</v>
      </c>
      <c r="K80">
        <f t="shared" si="6"/>
        <v>0</v>
      </c>
      <c r="L80">
        <f t="shared" si="7"/>
        <v>0</v>
      </c>
      <c r="M80">
        <f t="shared" si="8"/>
        <v>0.80171472444444492</v>
      </c>
      <c r="N80">
        <f t="shared" si="9"/>
        <v>4.148666184444445</v>
      </c>
      <c r="O80">
        <f t="shared" si="10"/>
        <v>0.92585431333333335</v>
      </c>
    </row>
    <row r="81" spans="2:15" x14ac:dyDescent="0.25">
      <c r="B81" s="20" t="s">
        <v>15</v>
      </c>
      <c r="C81">
        <v>475</v>
      </c>
      <c r="F81">
        <f>'336p stat'!H80-'336p stat'!K80</f>
        <v>380.7968649999998</v>
      </c>
      <c r="G81">
        <f>'336p stat'!K80-'336p stat'!N80</f>
        <v>1970.624599</v>
      </c>
      <c r="H81">
        <f>'336p stat'!N80</f>
        <v>439.78028899999998</v>
      </c>
      <c r="K81">
        <f t="shared" si="6"/>
        <v>0</v>
      </c>
      <c r="L81">
        <f t="shared" si="7"/>
        <v>0</v>
      </c>
      <c r="M81">
        <f t="shared" si="8"/>
        <v>0.80167761052631537</v>
      </c>
      <c r="N81">
        <f t="shared" si="9"/>
        <v>4.1486833663157894</v>
      </c>
      <c r="O81">
        <f t="shared" si="10"/>
        <v>0.92585323999999991</v>
      </c>
    </row>
    <row r="82" spans="2:15" x14ac:dyDescent="0.25">
      <c r="B82" s="20" t="s">
        <v>15</v>
      </c>
      <c r="C82">
        <v>500</v>
      </c>
      <c r="F82">
        <f>'336p stat'!H81-'336p stat'!K81</f>
        <v>400.83060999999998</v>
      </c>
      <c r="G82">
        <f>'336p stat'!K81-'336p stat'!N81</f>
        <v>2074.3509469999999</v>
      </c>
      <c r="H82">
        <f>'336p stat'!N81</f>
        <v>462.926197</v>
      </c>
      <c r="K82">
        <f t="shared" si="6"/>
        <v>0</v>
      </c>
      <c r="L82">
        <f t="shared" si="7"/>
        <v>0</v>
      </c>
      <c r="M82">
        <f t="shared" si="8"/>
        <v>0.80166121999999995</v>
      </c>
      <c r="N82">
        <f t="shared" si="9"/>
        <v>4.1487018940000002</v>
      </c>
      <c r="O82">
        <f t="shared" si="10"/>
        <v>0.92585239399999997</v>
      </c>
    </row>
    <row r="83" spans="2:15" x14ac:dyDescent="0.25">
      <c r="B83" s="20" t="s">
        <v>16</v>
      </c>
      <c r="C83">
        <v>25</v>
      </c>
      <c r="F83">
        <f>'336p stat'!H82-'336p stat'!K82</f>
        <v>21.680009999999982</v>
      </c>
      <c r="G83">
        <f>'336p stat'!K82-'336p stat'!N82</f>
        <v>102.928251</v>
      </c>
      <c r="H83">
        <f>'336p stat'!N82</f>
        <v>25.818054</v>
      </c>
      <c r="K83">
        <f t="shared" si="6"/>
        <v>0</v>
      </c>
      <c r="L83">
        <f t="shared" si="7"/>
        <v>0</v>
      </c>
      <c r="M83">
        <f t="shared" si="8"/>
        <v>0.86720039999999932</v>
      </c>
      <c r="N83">
        <f t="shared" si="9"/>
        <v>4.1171300400000002</v>
      </c>
      <c r="O83">
        <f t="shared" si="10"/>
        <v>1.0327221600000001</v>
      </c>
    </row>
    <row r="84" spans="2:15" x14ac:dyDescent="0.25">
      <c r="B84" s="20" t="s">
        <v>16</v>
      </c>
      <c r="C84">
        <v>50</v>
      </c>
      <c r="F84">
        <f>'336p stat'!H83-'336p stat'!K83</f>
        <v>43.354153999999994</v>
      </c>
      <c r="G84">
        <f>'336p stat'!K83-'336p stat'!N83</f>
        <v>205.83114699999999</v>
      </c>
      <c r="H84">
        <f>'336p stat'!N83</f>
        <v>51.636102000000001</v>
      </c>
      <c r="K84">
        <f t="shared" si="6"/>
        <v>0</v>
      </c>
      <c r="L84">
        <f t="shared" si="7"/>
        <v>0</v>
      </c>
      <c r="M84">
        <f t="shared" si="8"/>
        <v>0.8670830799999999</v>
      </c>
      <c r="N84">
        <f t="shared" si="9"/>
        <v>4.1166229400000001</v>
      </c>
      <c r="O84">
        <f t="shared" si="10"/>
        <v>1.0327220400000001</v>
      </c>
    </row>
    <row r="85" spans="2:15" x14ac:dyDescent="0.25">
      <c r="B85" s="20" t="s">
        <v>16</v>
      </c>
      <c r="C85">
        <v>75</v>
      </c>
      <c r="F85">
        <f>'336p stat'!H84-'336p stat'!K84</f>
        <v>65.033665000000042</v>
      </c>
      <c r="G85">
        <f>'336p stat'!K84-'336p stat'!N84</f>
        <v>308.74723399999999</v>
      </c>
      <c r="H85">
        <f>'336p stat'!N84</f>
        <v>77.454592000000005</v>
      </c>
      <c r="K85">
        <f t="shared" si="6"/>
        <v>0</v>
      </c>
      <c r="L85">
        <f t="shared" si="7"/>
        <v>0</v>
      </c>
      <c r="M85">
        <f t="shared" si="8"/>
        <v>0.86711553333333391</v>
      </c>
      <c r="N85">
        <f t="shared" si="9"/>
        <v>4.1166297866666666</v>
      </c>
      <c r="O85">
        <f t="shared" si="10"/>
        <v>1.0327278933333335</v>
      </c>
    </row>
    <row r="86" spans="2:15" x14ac:dyDescent="0.25">
      <c r="B86" s="20" t="s">
        <v>16</v>
      </c>
      <c r="C86">
        <v>100</v>
      </c>
      <c r="F86">
        <f>'336p stat'!H85-'336p stat'!K85</f>
        <v>86.705579999999941</v>
      </c>
      <c r="G86">
        <f>'336p stat'!K85-'336p stat'!N85</f>
        <v>411.67047700000001</v>
      </c>
      <c r="H86">
        <f>'336p stat'!N85</f>
        <v>103.27246700000001</v>
      </c>
      <c r="K86">
        <f t="shared" si="6"/>
        <v>0</v>
      </c>
      <c r="L86">
        <f t="shared" si="7"/>
        <v>0</v>
      </c>
      <c r="M86">
        <f t="shared" si="8"/>
        <v>0.86705579999999938</v>
      </c>
      <c r="N86">
        <f t="shared" si="9"/>
        <v>4.1167047700000001</v>
      </c>
      <c r="O86">
        <f t="shared" si="10"/>
        <v>1.0327246700000001</v>
      </c>
    </row>
    <row r="87" spans="2:15" x14ac:dyDescent="0.25">
      <c r="B87" s="20" t="s">
        <v>16</v>
      </c>
      <c r="C87">
        <v>125</v>
      </c>
      <c r="F87">
        <f>'336p stat'!H86-'336p stat'!K86</f>
        <v>108.39828199999999</v>
      </c>
      <c r="G87">
        <f>'336p stat'!K86-'336p stat'!N86</f>
        <v>514.59816999999998</v>
      </c>
      <c r="H87">
        <f>'336p stat'!N86</f>
        <v>129.09019699999999</v>
      </c>
      <c r="K87">
        <f t="shared" si="6"/>
        <v>0</v>
      </c>
      <c r="L87">
        <f t="shared" si="7"/>
        <v>0</v>
      </c>
      <c r="M87">
        <f t="shared" si="8"/>
        <v>0.86718625599999999</v>
      </c>
      <c r="N87">
        <f t="shared" si="9"/>
        <v>4.1167853599999997</v>
      </c>
      <c r="O87">
        <f t="shared" si="10"/>
        <v>1.0327215759999999</v>
      </c>
    </row>
    <row r="88" spans="2:15" x14ac:dyDescent="0.25">
      <c r="B88" s="20" t="s">
        <v>16</v>
      </c>
      <c r="C88">
        <v>150</v>
      </c>
      <c r="F88">
        <f>'336p stat'!H87-'336p stat'!K87</f>
        <v>130.09177399999999</v>
      </c>
      <c r="G88">
        <f>'336p stat'!K87-'336p stat'!N87</f>
        <v>617.52784599999995</v>
      </c>
      <c r="H88">
        <f>'336p stat'!N87</f>
        <v>154.90822800000001</v>
      </c>
      <c r="K88">
        <f t="shared" si="6"/>
        <v>0</v>
      </c>
      <c r="L88">
        <f t="shared" si="7"/>
        <v>0</v>
      </c>
      <c r="M88">
        <f t="shared" si="8"/>
        <v>0.86727849333333329</v>
      </c>
      <c r="N88">
        <f t="shared" si="9"/>
        <v>4.116852306666666</v>
      </c>
      <c r="O88">
        <f t="shared" si="10"/>
        <v>1.0327215199999999</v>
      </c>
    </row>
    <row r="89" spans="2:15" x14ac:dyDescent="0.25">
      <c r="B89" s="20" t="s">
        <v>16</v>
      </c>
      <c r="C89">
        <v>175</v>
      </c>
      <c r="F89">
        <f>'336p stat'!H88-'336p stat'!K88</f>
        <v>151.76033599999994</v>
      </c>
      <c r="G89">
        <f>'336p stat'!K88-'336p stat'!N88</f>
        <v>720.45996000000002</v>
      </c>
      <c r="H89">
        <f>'336p stat'!N88</f>
        <v>180.72662299999999</v>
      </c>
      <c r="K89">
        <f t="shared" si="6"/>
        <v>0</v>
      </c>
      <c r="L89">
        <f t="shared" si="7"/>
        <v>0</v>
      </c>
      <c r="M89">
        <f t="shared" si="8"/>
        <v>0.86720191999999963</v>
      </c>
      <c r="N89">
        <f t="shared" si="9"/>
        <v>4.1169140571428571</v>
      </c>
      <c r="O89">
        <f t="shared" si="10"/>
        <v>1.03272356</v>
      </c>
    </row>
    <row r="90" spans="2:15" x14ac:dyDescent="0.25">
      <c r="B90" s="20" t="s">
        <v>16</v>
      </c>
      <c r="C90">
        <v>200</v>
      </c>
      <c r="F90">
        <f>'336p stat'!H89-'336p stat'!K89</f>
        <v>173.42538800000011</v>
      </c>
      <c r="G90">
        <f>'336p stat'!K89-'336p stat'!N89</f>
        <v>823.39275799999996</v>
      </c>
      <c r="H90">
        <f>'336p stat'!N89</f>
        <v>206.54462699999999</v>
      </c>
      <c r="K90">
        <f t="shared" si="6"/>
        <v>0</v>
      </c>
      <c r="L90">
        <f t="shared" si="7"/>
        <v>0</v>
      </c>
      <c r="M90">
        <f t="shared" si="8"/>
        <v>0.86712694000000057</v>
      </c>
      <c r="N90">
        <f t="shared" si="9"/>
        <v>4.1169637899999998</v>
      </c>
      <c r="O90">
        <f t="shared" si="10"/>
        <v>1.0327231349999999</v>
      </c>
    </row>
    <row r="91" spans="2:15" x14ac:dyDescent="0.25">
      <c r="B91" s="20" t="s">
        <v>16</v>
      </c>
      <c r="C91">
        <v>225</v>
      </c>
      <c r="F91">
        <f>'336p stat'!H90-'336p stat'!K90</f>
        <v>195.10116900000003</v>
      </c>
      <c r="G91">
        <f>'336p stat'!K90-'336p stat'!N90</f>
        <v>926.32397900000001</v>
      </c>
      <c r="H91">
        <f>'336p stat'!N90</f>
        <v>232.36295699999999</v>
      </c>
      <c r="K91">
        <f t="shared" si="6"/>
        <v>0</v>
      </c>
      <c r="L91">
        <f t="shared" si="7"/>
        <v>0</v>
      </c>
      <c r="M91">
        <f t="shared" si="8"/>
        <v>0.86711630666666684</v>
      </c>
      <c r="N91">
        <f t="shared" si="9"/>
        <v>4.1169954622222225</v>
      </c>
      <c r="O91">
        <f t="shared" si="10"/>
        <v>1.0327242533333334</v>
      </c>
    </row>
    <row r="92" spans="2:15" x14ac:dyDescent="0.25">
      <c r="B92" s="20" t="s">
        <v>16</v>
      </c>
      <c r="C92">
        <v>250</v>
      </c>
      <c r="F92">
        <f>'336p stat'!H91-'336p stat'!K91</f>
        <v>216.78987499999994</v>
      </c>
      <c r="G92">
        <f>'336p stat'!K91-'336p stat'!N91</f>
        <v>1029.2550019999999</v>
      </c>
      <c r="H92">
        <f>'336p stat'!N91</f>
        <v>258.18105800000001</v>
      </c>
      <c r="K92">
        <f t="shared" si="6"/>
        <v>0</v>
      </c>
      <c r="L92">
        <f t="shared" si="7"/>
        <v>0</v>
      </c>
      <c r="M92">
        <f t="shared" si="8"/>
        <v>0.86715949999999975</v>
      </c>
      <c r="N92">
        <f t="shared" si="9"/>
        <v>4.1170200079999999</v>
      </c>
      <c r="O92">
        <f t="shared" si="10"/>
        <v>1.0327242320000001</v>
      </c>
    </row>
    <row r="93" spans="2:15" x14ac:dyDescent="0.25">
      <c r="B93" s="20" t="s">
        <v>16</v>
      </c>
      <c r="C93">
        <v>275</v>
      </c>
      <c r="F93">
        <f>'336p stat'!H92-'336p stat'!K92</f>
        <v>238.45603200000005</v>
      </c>
      <c r="G93">
        <f>'336p stat'!K92-'336p stat'!N92</f>
        <v>1132.187641</v>
      </c>
      <c r="H93">
        <f>'336p stat'!N92</f>
        <v>283.99935399999998</v>
      </c>
      <c r="K93">
        <f t="shared" si="6"/>
        <v>0</v>
      </c>
      <c r="L93">
        <f t="shared" si="7"/>
        <v>0</v>
      </c>
      <c r="M93">
        <f t="shared" si="8"/>
        <v>0.86711284363636387</v>
      </c>
      <c r="N93">
        <f t="shared" si="9"/>
        <v>4.1170459672727269</v>
      </c>
      <c r="O93">
        <f t="shared" si="10"/>
        <v>1.0327249236363636</v>
      </c>
    </row>
    <row r="94" spans="2:15" x14ac:dyDescent="0.25">
      <c r="B94" s="20" t="s">
        <v>16</v>
      </c>
      <c r="C94">
        <v>300</v>
      </c>
      <c r="F94">
        <f>'336p stat'!H93-'336p stat'!K93</f>
        <v>260.137788</v>
      </c>
      <c r="G94">
        <f>'336p stat'!K93-'336p stat'!N93</f>
        <v>1235.1218220000001</v>
      </c>
      <c r="H94">
        <f>'336p stat'!N93</f>
        <v>309.81753099999997</v>
      </c>
      <c r="K94">
        <f t="shared" si="6"/>
        <v>0</v>
      </c>
      <c r="L94">
        <f t="shared" si="7"/>
        <v>0</v>
      </c>
      <c r="M94">
        <f t="shared" si="8"/>
        <v>0.86712595999999997</v>
      </c>
      <c r="N94">
        <f t="shared" si="9"/>
        <v>4.1170727400000002</v>
      </c>
      <c r="O94">
        <f t="shared" si="10"/>
        <v>1.0327251033333333</v>
      </c>
    </row>
    <row r="95" spans="2:15" x14ac:dyDescent="0.25">
      <c r="B95" s="20" t="s">
        <v>16</v>
      </c>
      <c r="C95">
        <v>325</v>
      </c>
      <c r="F95">
        <f>'336p stat'!H94-'336p stat'!K94</f>
        <v>281.79633800000011</v>
      </c>
      <c r="G95">
        <f>'336p stat'!K94-'336p stat'!N94</f>
        <v>1338.05521</v>
      </c>
      <c r="H95">
        <f>'336p stat'!N94</f>
        <v>335.63510000000002</v>
      </c>
      <c r="K95">
        <f t="shared" si="6"/>
        <v>0</v>
      </c>
      <c r="L95">
        <f t="shared" si="7"/>
        <v>0</v>
      </c>
      <c r="M95">
        <f t="shared" si="8"/>
        <v>0.86706565538461566</v>
      </c>
      <c r="N95">
        <f t="shared" si="9"/>
        <v>4.1170929538461536</v>
      </c>
      <c r="O95">
        <f t="shared" si="10"/>
        <v>1.0327233846153847</v>
      </c>
    </row>
    <row r="96" spans="2:15" x14ac:dyDescent="0.25">
      <c r="B96" s="20" t="s">
        <v>16</v>
      </c>
      <c r="C96">
        <v>350</v>
      </c>
      <c r="F96">
        <f>'336p stat'!H95-'336p stat'!K95</f>
        <v>303.47086000000013</v>
      </c>
      <c r="G96">
        <f>'336p stat'!K95-'336p stat'!N95</f>
        <v>1440.9934679999999</v>
      </c>
      <c r="H96">
        <f>'336p stat'!N95</f>
        <v>361.45230299999997</v>
      </c>
      <c r="K96">
        <f t="shared" si="6"/>
        <v>0</v>
      </c>
      <c r="L96">
        <f t="shared" si="7"/>
        <v>0</v>
      </c>
      <c r="M96">
        <f t="shared" si="8"/>
        <v>0.86705960000000037</v>
      </c>
      <c r="N96">
        <f t="shared" si="9"/>
        <v>4.1171241942857142</v>
      </c>
      <c r="O96">
        <f t="shared" si="10"/>
        <v>1.0327208657142857</v>
      </c>
    </row>
    <row r="97" spans="2:15" x14ac:dyDescent="0.25">
      <c r="B97" s="20" t="s">
        <v>16</v>
      </c>
      <c r="C97">
        <v>375</v>
      </c>
      <c r="F97">
        <f>'336p stat'!H96-'336p stat'!K96</f>
        <v>325.15007100000003</v>
      </c>
      <c r="G97">
        <f>'336p stat'!K96-'336p stat'!N96</f>
        <v>1543.9333750000001</v>
      </c>
      <c r="H97">
        <f>'336p stat'!N96</f>
        <v>387.27044599999999</v>
      </c>
      <c r="K97">
        <f t="shared" si="6"/>
        <v>0</v>
      </c>
      <c r="L97">
        <f t="shared" si="7"/>
        <v>0</v>
      </c>
      <c r="M97">
        <f t="shared" si="8"/>
        <v>0.86706685600000011</v>
      </c>
      <c r="N97">
        <f t="shared" si="9"/>
        <v>4.1171556666666671</v>
      </c>
      <c r="O97">
        <f t="shared" si="10"/>
        <v>1.0327211893333332</v>
      </c>
    </row>
    <row r="98" spans="2:15" x14ac:dyDescent="0.25">
      <c r="B98" s="20" t="s">
        <v>16</v>
      </c>
      <c r="C98">
        <v>400</v>
      </c>
      <c r="F98">
        <f>'336p stat'!H97-'336p stat'!K97</f>
        <v>346.81276399999979</v>
      </c>
      <c r="G98">
        <f>'336p stat'!K97-'336p stat'!N97</f>
        <v>1646.8752220000001</v>
      </c>
      <c r="H98">
        <f>'336p stat'!N97</f>
        <v>413.08834200000001</v>
      </c>
      <c r="K98">
        <f t="shared" si="6"/>
        <v>0</v>
      </c>
      <c r="L98">
        <f t="shared" si="7"/>
        <v>0</v>
      </c>
      <c r="M98">
        <f t="shared" si="8"/>
        <v>0.86703190999999946</v>
      </c>
      <c r="N98">
        <f t="shared" si="9"/>
        <v>4.1171880550000006</v>
      </c>
      <c r="O98">
        <f t="shared" si="10"/>
        <v>1.032720855</v>
      </c>
    </row>
    <row r="99" spans="2:15" x14ac:dyDescent="0.25">
      <c r="B99" s="20" t="s">
        <v>16</v>
      </c>
      <c r="C99">
        <v>425</v>
      </c>
      <c r="F99">
        <f>'336p stat'!H98-'336p stat'!K98</f>
        <v>368.50434099999984</v>
      </c>
      <c r="G99">
        <f>'336p stat'!K98-'336p stat'!N98</f>
        <v>1749.817575</v>
      </c>
      <c r="H99">
        <f>'336p stat'!N98</f>
        <v>438.90586200000001</v>
      </c>
      <c r="K99">
        <f t="shared" si="6"/>
        <v>0</v>
      </c>
      <c r="L99">
        <f t="shared" si="7"/>
        <v>0</v>
      </c>
      <c r="M99">
        <f t="shared" si="8"/>
        <v>0.86706903764705845</v>
      </c>
      <c r="N99">
        <f t="shared" si="9"/>
        <v>4.1172178235294119</v>
      </c>
      <c r="O99">
        <f t="shared" si="10"/>
        <v>1.0327196752941177</v>
      </c>
    </row>
    <row r="100" spans="2:15" x14ac:dyDescent="0.25">
      <c r="B100" s="20" t="s">
        <v>16</v>
      </c>
      <c r="C100">
        <v>450</v>
      </c>
      <c r="F100">
        <f>'336p stat'!H99-'336p stat'!K99</f>
        <v>390.20539000000008</v>
      </c>
      <c r="G100">
        <f>'336p stat'!K99-'336p stat'!N99</f>
        <v>1852.767292</v>
      </c>
      <c r="H100">
        <f>'336p stat'!N99</f>
        <v>464.72379699999999</v>
      </c>
      <c r="K100">
        <f t="shared" si="6"/>
        <v>0</v>
      </c>
      <c r="L100">
        <f t="shared" si="7"/>
        <v>0</v>
      </c>
      <c r="M100">
        <f t="shared" si="8"/>
        <v>0.86712308888888912</v>
      </c>
      <c r="N100">
        <f t="shared" si="9"/>
        <v>4.1172606488888892</v>
      </c>
      <c r="O100">
        <f t="shared" si="10"/>
        <v>1.0327195488888889</v>
      </c>
    </row>
    <row r="101" spans="2:15" x14ac:dyDescent="0.25">
      <c r="B101" s="20" t="s">
        <v>16</v>
      </c>
      <c r="C101">
        <v>475</v>
      </c>
      <c r="F101">
        <f>'336p stat'!H100-'336p stat'!K100</f>
        <v>411.89192400000002</v>
      </c>
      <c r="G101">
        <f>'336p stat'!K100-'336p stat'!N100</f>
        <v>1955.7152270000001</v>
      </c>
      <c r="H101">
        <f>'336p stat'!N100</f>
        <v>490.54184299999997</v>
      </c>
      <c r="K101">
        <f t="shared" si="6"/>
        <v>0</v>
      </c>
      <c r="L101">
        <f t="shared" si="7"/>
        <v>0</v>
      </c>
      <c r="M101">
        <f t="shared" si="8"/>
        <v>0.86714089263157901</v>
      </c>
      <c r="N101">
        <f t="shared" si="9"/>
        <v>4.117295214736842</v>
      </c>
      <c r="O101">
        <f t="shared" si="10"/>
        <v>1.0327196694736842</v>
      </c>
    </row>
    <row r="102" spans="2:15" x14ac:dyDescent="0.25">
      <c r="B102" s="20" t="s">
        <v>16</v>
      </c>
      <c r="C102">
        <v>500</v>
      </c>
      <c r="F102">
        <f>'336p stat'!H101-'336p stat'!K101</f>
        <v>433.56577599999991</v>
      </c>
      <c r="G102">
        <f>'336p stat'!K101-'336p stat'!N101</f>
        <v>2058.6648749999999</v>
      </c>
      <c r="H102">
        <f>'336p stat'!N101</f>
        <v>516.35950000000003</v>
      </c>
      <c r="K102">
        <f t="shared" si="6"/>
        <v>0</v>
      </c>
      <c r="L102">
        <f t="shared" si="7"/>
        <v>0</v>
      </c>
      <c r="M102">
        <f t="shared" si="8"/>
        <v>0.86713155199999981</v>
      </c>
      <c r="N102">
        <f t="shared" si="9"/>
        <v>4.1173297499999997</v>
      </c>
      <c r="O102">
        <f t="shared" si="10"/>
        <v>1.0327189999999999</v>
      </c>
    </row>
    <row r="103" spans="2:15" x14ac:dyDescent="0.25">
      <c r="B103" s="20" t="s">
        <v>17</v>
      </c>
      <c r="C103">
        <v>25</v>
      </c>
      <c r="F103">
        <f>'336p stat'!H102-'336p stat'!K102</f>
        <v>20.167183000000009</v>
      </c>
      <c r="G103">
        <f>'336p stat'!K102-'336p stat'!N102</f>
        <v>98.217556000000002</v>
      </c>
      <c r="H103">
        <f>'336p stat'!N102</f>
        <v>23.137357999999999</v>
      </c>
      <c r="K103">
        <f t="shared" si="6"/>
        <v>0</v>
      </c>
      <c r="L103">
        <f t="shared" si="7"/>
        <v>0</v>
      </c>
      <c r="M103">
        <f t="shared" si="8"/>
        <v>0.80668732000000032</v>
      </c>
      <c r="N103">
        <f t="shared" si="9"/>
        <v>3.9287022400000002</v>
      </c>
      <c r="O103">
        <f t="shared" si="10"/>
        <v>0.92549431999999998</v>
      </c>
    </row>
    <row r="104" spans="2:15" x14ac:dyDescent="0.25">
      <c r="B104" s="20" t="s">
        <v>17</v>
      </c>
      <c r="C104">
        <v>50</v>
      </c>
      <c r="F104">
        <f>'336p stat'!H103-'336p stat'!K103</f>
        <v>40.335880999999972</v>
      </c>
      <c r="G104">
        <f>'336p stat'!K103-'336p stat'!N103</f>
        <v>196.43175600000001</v>
      </c>
      <c r="H104">
        <f>'336p stat'!N103</f>
        <v>46.274607000000003</v>
      </c>
      <c r="K104">
        <f t="shared" si="6"/>
        <v>0</v>
      </c>
      <c r="L104">
        <f t="shared" si="7"/>
        <v>0</v>
      </c>
      <c r="M104">
        <f t="shared" si="8"/>
        <v>0.80671761999999947</v>
      </c>
      <c r="N104">
        <f t="shared" si="9"/>
        <v>3.92863512</v>
      </c>
      <c r="O104">
        <f t="shared" si="10"/>
        <v>0.92549214000000002</v>
      </c>
    </row>
    <row r="105" spans="2:15" x14ac:dyDescent="0.25">
      <c r="B105" s="20" t="s">
        <v>17</v>
      </c>
      <c r="C105">
        <v>75</v>
      </c>
      <c r="F105">
        <f>'336p stat'!H104-'336p stat'!K104</f>
        <v>60.483662000000038</v>
      </c>
      <c r="G105">
        <f>'336p stat'!K104-'336p stat'!N104</f>
        <v>294.64601699999997</v>
      </c>
      <c r="H105">
        <f>'336p stat'!N104</f>
        <v>69.411625000000001</v>
      </c>
      <c r="K105">
        <f t="shared" si="6"/>
        <v>0</v>
      </c>
      <c r="L105">
        <f t="shared" si="7"/>
        <v>0</v>
      </c>
      <c r="M105">
        <f t="shared" si="8"/>
        <v>0.80644882666666717</v>
      </c>
      <c r="N105">
        <f t="shared" si="9"/>
        <v>3.9286135599999996</v>
      </c>
      <c r="O105">
        <f t="shared" si="10"/>
        <v>0.92548833333333336</v>
      </c>
    </row>
    <row r="106" spans="2:15" x14ac:dyDescent="0.25">
      <c r="B106" s="20" t="s">
        <v>17</v>
      </c>
      <c r="C106">
        <v>100</v>
      </c>
      <c r="F106">
        <f>'336p stat'!H105-'336p stat'!K105</f>
        <v>80.645330999999942</v>
      </c>
      <c r="G106">
        <f>'336p stat'!K105-'336p stat'!N105</f>
        <v>392.85999800000002</v>
      </c>
      <c r="H106">
        <f>'336p stat'!N105</f>
        <v>92.549621000000002</v>
      </c>
      <c r="K106">
        <f t="shared" si="6"/>
        <v>0</v>
      </c>
      <c r="L106">
        <f t="shared" si="7"/>
        <v>0</v>
      </c>
      <c r="M106">
        <f t="shared" si="8"/>
        <v>0.80645330999999942</v>
      </c>
      <c r="N106">
        <f t="shared" si="9"/>
        <v>3.92859998</v>
      </c>
      <c r="O106">
        <f t="shared" si="10"/>
        <v>0.92549621000000004</v>
      </c>
    </row>
    <row r="107" spans="2:15" x14ac:dyDescent="0.25">
      <c r="B107" s="20" t="s">
        <v>17</v>
      </c>
      <c r="C107">
        <v>125</v>
      </c>
      <c r="F107">
        <f>'336p stat'!H106-'336p stat'!K106</f>
        <v>100.817815</v>
      </c>
      <c r="G107">
        <f>'336p stat'!K106-'336p stat'!N106</f>
        <v>491.07452499999999</v>
      </c>
      <c r="H107">
        <f>'336p stat'!N106</f>
        <v>115.687365</v>
      </c>
      <c r="K107">
        <f t="shared" si="6"/>
        <v>0</v>
      </c>
      <c r="L107">
        <f t="shared" si="7"/>
        <v>0</v>
      </c>
      <c r="M107">
        <f t="shared" si="8"/>
        <v>0.80654251999999993</v>
      </c>
      <c r="N107">
        <f t="shared" si="9"/>
        <v>3.9285961999999999</v>
      </c>
      <c r="O107">
        <f t="shared" si="10"/>
        <v>0.92549892</v>
      </c>
    </row>
    <row r="108" spans="2:15" x14ac:dyDescent="0.25">
      <c r="B108" s="20" t="s">
        <v>17</v>
      </c>
      <c r="C108">
        <v>150</v>
      </c>
      <c r="F108">
        <f>'336p stat'!H107-'336p stat'!K107</f>
        <v>120.97627799999998</v>
      </c>
      <c r="G108">
        <f>'336p stat'!K107-'336p stat'!N107</f>
        <v>589.28862200000003</v>
      </c>
      <c r="H108">
        <f>'336p stat'!N107</f>
        <v>138.82508300000001</v>
      </c>
      <c r="K108">
        <f t="shared" si="6"/>
        <v>0</v>
      </c>
      <c r="L108">
        <f t="shared" si="7"/>
        <v>0</v>
      </c>
      <c r="M108">
        <f t="shared" si="8"/>
        <v>0.80650851999999984</v>
      </c>
      <c r="N108">
        <f t="shared" si="9"/>
        <v>3.9285908133333334</v>
      </c>
      <c r="O108">
        <f t="shared" si="10"/>
        <v>0.92550055333333336</v>
      </c>
    </row>
    <row r="109" spans="2:15" x14ac:dyDescent="0.25">
      <c r="B109" s="20" t="s">
        <v>17</v>
      </c>
      <c r="C109">
        <v>175</v>
      </c>
      <c r="F109">
        <f>'336p stat'!H108-'336p stat'!K108</f>
        <v>141.15136700000005</v>
      </c>
      <c r="G109">
        <f>'336p stat'!K108-'336p stat'!N108</f>
        <v>687.50191199999995</v>
      </c>
      <c r="H109">
        <f>'336p stat'!N108</f>
        <v>161.96298400000001</v>
      </c>
      <c r="K109">
        <f t="shared" si="6"/>
        <v>0</v>
      </c>
      <c r="L109">
        <f t="shared" si="7"/>
        <v>0</v>
      </c>
      <c r="M109">
        <f t="shared" si="8"/>
        <v>0.80657924000000025</v>
      </c>
      <c r="N109">
        <f t="shared" si="9"/>
        <v>3.9285823542857141</v>
      </c>
      <c r="O109">
        <f t="shared" si="10"/>
        <v>0.9255027657142858</v>
      </c>
    </row>
    <row r="110" spans="2:15" x14ac:dyDescent="0.25">
      <c r="B110" s="20" t="s">
        <v>17</v>
      </c>
      <c r="C110">
        <v>200</v>
      </c>
      <c r="F110">
        <f>'336p stat'!H109-'336p stat'!K109</f>
        <v>161.30293400000005</v>
      </c>
      <c r="G110">
        <f>'336p stat'!K109-'336p stat'!N109</f>
        <v>785.71453500000007</v>
      </c>
      <c r="H110">
        <f>'336p stat'!N109</f>
        <v>185.10062199999999</v>
      </c>
      <c r="K110">
        <f t="shared" si="6"/>
        <v>0</v>
      </c>
      <c r="L110">
        <f t="shared" si="7"/>
        <v>0</v>
      </c>
      <c r="M110">
        <f t="shared" si="8"/>
        <v>0.80651467000000021</v>
      </c>
      <c r="N110">
        <f t="shared" si="9"/>
        <v>3.9285726750000003</v>
      </c>
      <c r="O110">
        <f t="shared" si="10"/>
        <v>0.92550310999999996</v>
      </c>
    </row>
    <row r="111" spans="2:15" x14ac:dyDescent="0.25">
      <c r="B111" s="20" t="s">
        <v>17</v>
      </c>
      <c r="C111">
        <v>225</v>
      </c>
      <c r="F111">
        <f>'336p stat'!H110-'336p stat'!K110</f>
        <v>181.43536399999994</v>
      </c>
      <c r="G111">
        <f>'336p stat'!K110-'336p stat'!N110</f>
        <v>883.92772500000012</v>
      </c>
      <c r="H111">
        <f>'336p stat'!N110</f>
        <v>208.23799</v>
      </c>
      <c r="K111">
        <f t="shared" si="6"/>
        <v>0</v>
      </c>
      <c r="L111">
        <f t="shared" si="7"/>
        <v>0</v>
      </c>
      <c r="M111">
        <f t="shared" si="8"/>
        <v>0.80637939555555527</v>
      </c>
      <c r="N111">
        <f t="shared" si="9"/>
        <v>3.9285676666666673</v>
      </c>
      <c r="O111">
        <f t="shared" si="10"/>
        <v>0.92550217777777777</v>
      </c>
    </row>
    <row r="112" spans="2:15" x14ac:dyDescent="0.25">
      <c r="B112" s="20" t="s">
        <v>17</v>
      </c>
      <c r="C112">
        <v>250</v>
      </c>
      <c r="F112">
        <f>'336p stat'!H111-'336p stat'!K111</f>
        <v>201.58742900000016</v>
      </c>
      <c r="G112">
        <f>'336p stat'!K111-'336p stat'!N111</f>
        <v>982.1407079999999</v>
      </c>
      <c r="H112">
        <f>'336p stat'!N111</f>
        <v>231.37579600000001</v>
      </c>
      <c r="K112">
        <f t="shared" si="6"/>
        <v>0</v>
      </c>
      <c r="L112">
        <f t="shared" si="7"/>
        <v>0</v>
      </c>
      <c r="M112">
        <f t="shared" si="8"/>
        <v>0.8063497160000006</v>
      </c>
      <c r="N112">
        <f t="shared" si="9"/>
        <v>3.9285628319999994</v>
      </c>
      <c r="O112">
        <f t="shared" si="10"/>
        <v>0.92550318399999998</v>
      </c>
    </row>
    <row r="113" spans="2:15" x14ac:dyDescent="0.25">
      <c r="B113" s="20" t="s">
        <v>17</v>
      </c>
      <c r="C113">
        <v>275</v>
      </c>
      <c r="F113">
        <f>'336p stat'!H112-'336p stat'!K112</f>
        <v>221.71669700000007</v>
      </c>
      <c r="G113">
        <f>'336p stat'!K112-'336p stat'!N112</f>
        <v>1080.3551199999999</v>
      </c>
      <c r="H113">
        <f>'336p stat'!N112</f>
        <v>254.51291699999999</v>
      </c>
      <c r="K113">
        <f t="shared" si="6"/>
        <v>0</v>
      </c>
      <c r="L113">
        <f t="shared" si="7"/>
        <v>0</v>
      </c>
      <c r="M113">
        <f t="shared" si="8"/>
        <v>0.8062425345454548</v>
      </c>
      <c r="N113">
        <f t="shared" si="9"/>
        <v>3.9285640727272724</v>
      </c>
      <c r="O113">
        <f t="shared" si="10"/>
        <v>0.92550151636363631</v>
      </c>
    </row>
    <row r="114" spans="2:15" x14ac:dyDescent="0.25">
      <c r="B114" s="20" t="s">
        <v>17</v>
      </c>
      <c r="C114">
        <v>300</v>
      </c>
      <c r="F114">
        <f>'336p stat'!H113-'336p stat'!K113</f>
        <v>241.84846399999992</v>
      </c>
      <c r="G114">
        <f>'336p stat'!K113-'336p stat'!N113</f>
        <v>1178.5687420000002</v>
      </c>
      <c r="H114">
        <f>'336p stat'!N113</f>
        <v>277.650958</v>
      </c>
      <c r="K114">
        <f t="shared" si="6"/>
        <v>0</v>
      </c>
      <c r="L114">
        <f t="shared" si="7"/>
        <v>0</v>
      </c>
      <c r="M114">
        <f t="shared" si="8"/>
        <v>0.8061615466666664</v>
      </c>
      <c r="N114">
        <f t="shared" si="9"/>
        <v>3.9285624733333337</v>
      </c>
      <c r="O114">
        <f t="shared" si="10"/>
        <v>0.92550319333333331</v>
      </c>
    </row>
    <row r="115" spans="2:15" x14ac:dyDescent="0.25">
      <c r="B115" s="20" t="s">
        <v>17</v>
      </c>
      <c r="C115">
        <v>325</v>
      </c>
      <c r="F115">
        <f>'336p stat'!H114-'336p stat'!K114</f>
        <v>262.00109399999997</v>
      </c>
      <c r="G115">
        <f>'336p stat'!K114-'336p stat'!N114</f>
        <v>1276.7828920000002</v>
      </c>
      <c r="H115">
        <f>'336p stat'!N114</f>
        <v>300.78898500000003</v>
      </c>
      <c r="K115">
        <f t="shared" si="6"/>
        <v>0</v>
      </c>
      <c r="L115">
        <f t="shared" si="7"/>
        <v>0</v>
      </c>
      <c r="M115">
        <f t="shared" si="8"/>
        <v>0.80615721230769222</v>
      </c>
      <c r="N115">
        <f t="shared" si="9"/>
        <v>3.9285627446153852</v>
      </c>
      <c r="O115">
        <f t="shared" si="10"/>
        <v>0.92550456923076929</v>
      </c>
    </row>
    <row r="116" spans="2:15" x14ac:dyDescent="0.25">
      <c r="B116" s="20" t="s">
        <v>17</v>
      </c>
      <c r="C116">
        <v>350</v>
      </c>
      <c r="F116">
        <f>'336p stat'!H115-'336p stat'!K115</f>
        <v>282.16485799999987</v>
      </c>
      <c r="G116">
        <f>'336p stat'!K115-'336p stat'!N115</f>
        <v>1374.9964750000001</v>
      </c>
      <c r="H116">
        <f>'336p stat'!N115</f>
        <v>323.92704099999997</v>
      </c>
      <c r="K116">
        <f t="shared" si="6"/>
        <v>0</v>
      </c>
      <c r="L116">
        <f t="shared" si="7"/>
        <v>0</v>
      </c>
      <c r="M116">
        <f t="shared" si="8"/>
        <v>0.80618530857142823</v>
      </c>
      <c r="N116">
        <f t="shared" si="9"/>
        <v>3.9285613571428577</v>
      </c>
      <c r="O116">
        <f t="shared" si="10"/>
        <v>0.92550583142857135</v>
      </c>
    </row>
    <row r="117" spans="2:15" x14ac:dyDescent="0.25">
      <c r="B117" s="20" t="s">
        <v>17</v>
      </c>
      <c r="C117">
        <v>375</v>
      </c>
      <c r="F117">
        <f>'336p stat'!H116-'336p stat'!K116</f>
        <v>302.3257349999999</v>
      </c>
      <c r="G117">
        <f>'336p stat'!K116-'336p stat'!N116</f>
        <v>1473.209799</v>
      </c>
      <c r="H117">
        <f>'336p stat'!N116</f>
        <v>347.06427100000002</v>
      </c>
      <c r="K117">
        <f t="shared" si="6"/>
        <v>0</v>
      </c>
      <c r="L117">
        <f t="shared" si="7"/>
        <v>0</v>
      </c>
      <c r="M117">
        <f t="shared" si="8"/>
        <v>0.80620195999999977</v>
      </c>
      <c r="N117">
        <f t="shared" si="9"/>
        <v>3.9285594640000001</v>
      </c>
      <c r="O117">
        <f t="shared" si="10"/>
        <v>0.92550472266666672</v>
      </c>
    </row>
    <row r="118" spans="2:15" x14ac:dyDescent="0.25">
      <c r="B118" s="20" t="s">
        <v>17</v>
      </c>
      <c r="C118">
        <v>400</v>
      </c>
      <c r="F118">
        <f>'336p stat'!H117-'336p stat'!K117</f>
        <v>322.47960899999975</v>
      </c>
      <c r="G118">
        <f>'336p stat'!K117-'336p stat'!N117</f>
        <v>1571.4235510000001</v>
      </c>
      <c r="H118">
        <f>'336p stat'!N117</f>
        <v>370.20228400000002</v>
      </c>
      <c r="K118">
        <f t="shared" si="6"/>
        <v>0</v>
      </c>
      <c r="L118">
        <f t="shared" si="7"/>
        <v>0</v>
      </c>
      <c r="M118">
        <f t="shared" si="8"/>
        <v>0.80619902249999942</v>
      </c>
      <c r="N118">
        <f t="shared" si="9"/>
        <v>3.9285588775000004</v>
      </c>
      <c r="O118">
        <f t="shared" si="10"/>
        <v>0.92550571000000004</v>
      </c>
    </row>
    <row r="119" spans="2:15" x14ac:dyDescent="0.25">
      <c r="B119" s="20" t="s">
        <v>17</v>
      </c>
      <c r="C119">
        <v>425</v>
      </c>
      <c r="F119">
        <f>'336p stat'!H118-'336p stat'!K118</f>
        <v>342.61755799999992</v>
      </c>
      <c r="G119">
        <f>'336p stat'!K118-'336p stat'!N118</f>
        <v>1669.637866</v>
      </c>
      <c r="H119">
        <f>'336p stat'!N118</f>
        <v>393.34010799999999</v>
      </c>
      <c r="K119">
        <f t="shared" si="6"/>
        <v>0</v>
      </c>
      <c r="L119">
        <f t="shared" si="7"/>
        <v>0</v>
      </c>
      <c r="M119">
        <f t="shared" si="8"/>
        <v>0.80615895999999976</v>
      </c>
      <c r="N119">
        <f t="shared" si="9"/>
        <v>3.9285596847058826</v>
      </c>
      <c r="O119">
        <f t="shared" si="10"/>
        <v>0.92550613647058821</v>
      </c>
    </row>
    <row r="120" spans="2:15" x14ac:dyDescent="0.25">
      <c r="B120" s="20" t="s">
        <v>17</v>
      </c>
      <c r="C120">
        <v>450</v>
      </c>
      <c r="F120">
        <f>'336p stat'!H119-'336p stat'!K119</f>
        <v>362.76859899999999</v>
      </c>
      <c r="G120">
        <f>'336p stat'!K119-'336p stat'!N119</f>
        <v>1767.8507399999999</v>
      </c>
      <c r="H120">
        <f>'336p stat'!N119</f>
        <v>416.47734600000001</v>
      </c>
      <c r="K120">
        <f t="shared" si="6"/>
        <v>0</v>
      </c>
      <c r="L120">
        <f t="shared" si="7"/>
        <v>0</v>
      </c>
      <c r="M120">
        <f t="shared" si="8"/>
        <v>0.80615244222222227</v>
      </c>
      <c r="N120">
        <f t="shared" si="9"/>
        <v>3.9285571999999997</v>
      </c>
      <c r="O120">
        <f t="shared" si="10"/>
        <v>0.92550521333333335</v>
      </c>
    </row>
    <row r="121" spans="2:15" x14ac:dyDescent="0.25">
      <c r="B121" s="20" t="s">
        <v>17</v>
      </c>
      <c r="C121">
        <v>475</v>
      </c>
      <c r="F121">
        <f>'336p stat'!H120-'336p stat'!K120</f>
        <v>382.91966299999967</v>
      </c>
      <c r="G121">
        <f>'336p stat'!K120-'336p stat'!N120</f>
        <v>1866.0642600000001</v>
      </c>
      <c r="H121">
        <f>'336p stat'!N120</f>
        <v>439.61387500000001</v>
      </c>
      <c r="K121">
        <f t="shared" si="6"/>
        <v>0</v>
      </c>
      <c r="L121">
        <f t="shared" si="7"/>
        <v>0</v>
      </c>
      <c r="M121">
        <f t="shared" si="8"/>
        <v>0.8061466589473677</v>
      </c>
      <c r="N121">
        <f t="shared" si="9"/>
        <v>3.9285563368421057</v>
      </c>
      <c r="O121">
        <f t="shared" si="10"/>
        <v>0.92550289473684211</v>
      </c>
    </row>
    <row r="122" spans="2:15" x14ac:dyDescent="0.25">
      <c r="B122" s="20" t="s">
        <v>17</v>
      </c>
      <c r="C122">
        <v>500</v>
      </c>
      <c r="F122">
        <f>'336p stat'!H121-'336p stat'!K121</f>
        <v>403.086319</v>
      </c>
      <c r="G122">
        <f>'336p stat'!K121-'336p stat'!N121</f>
        <v>1964.2774160000001</v>
      </c>
      <c r="H122">
        <f>'336p stat'!N121</f>
        <v>462.75236899999999</v>
      </c>
      <c r="K122">
        <f t="shared" si="6"/>
        <v>0</v>
      </c>
      <c r="L122">
        <f t="shared" si="7"/>
        <v>0</v>
      </c>
      <c r="M122">
        <f t="shared" si="8"/>
        <v>0.80617263800000005</v>
      </c>
      <c r="N122">
        <f t="shared" si="9"/>
        <v>3.9285548320000001</v>
      </c>
      <c r="O122">
        <f t="shared" si="10"/>
        <v>0.92550473799999999</v>
      </c>
    </row>
    <row r="123" spans="2:15" x14ac:dyDescent="0.25">
      <c r="B123" s="20" t="s">
        <v>18</v>
      </c>
      <c r="C123">
        <v>25</v>
      </c>
      <c r="F123">
        <f>'336p stat'!H122-'336p stat'!K122</f>
        <v>26.696481000000006</v>
      </c>
      <c r="G123">
        <f>'336p stat'!K122-'336p stat'!N122</f>
        <v>92.291985000000011</v>
      </c>
      <c r="H123">
        <f>'336p stat'!N122</f>
        <v>32.229199999999999</v>
      </c>
      <c r="K123">
        <f t="shared" si="6"/>
        <v>0</v>
      </c>
      <c r="L123">
        <f t="shared" si="7"/>
        <v>0</v>
      </c>
      <c r="M123">
        <f t="shared" si="8"/>
        <v>1.0678592400000002</v>
      </c>
      <c r="N123">
        <f t="shared" si="9"/>
        <v>3.6916794000000004</v>
      </c>
      <c r="O123">
        <f t="shared" si="10"/>
        <v>1.2891679999999999</v>
      </c>
    </row>
    <row r="124" spans="2:15" x14ac:dyDescent="0.25">
      <c r="B124" s="20" t="s">
        <v>18</v>
      </c>
      <c r="C124">
        <v>50</v>
      </c>
      <c r="F124">
        <f>'336p stat'!H123-'336p stat'!K123</f>
        <v>53.550329000000005</v>
      </c>
      <c r="G124">
        <f>'336p stat'!K123-'336p stat'!N123</f>
        <v>184.71413699999999</v>
      </c>
      <c r="H124">
        <f>'336p stat'!N123</f>
        <v>64.670281000000003</v>
      </c>
      <c r="K124">
        <f t="shared" si="6"/>
        <v>0</v>
      </c>
      <c r="L124">
        <f t="shared" si="7"/>
        <v>0</v>
      </c>
      <c r="M124">
        <f t="shared" si="8"/>
        <v>1.0710065800000002</v>
      </c>
      <c r="N124">
        <f t="shared" si="9"/>
        <v>3.6942827399999998</v>
      </c>
      <c r="O124">
        <f t="shared" si="10"/>
        <v>1.2934056200000001</v>
      </c>
    </row>
    <row r="125" spans="2:15" x14ac:dyDescent="0.25">
      <c r="B125" s="20" t="s">
        <v>18</v>
      </c>
      <c r="C125">
        <v>75</v>
      </c>
      <c r="F125">
        <f>'336p stat'!H124-'336p stat'!K124</f>
        <v>80.381171999999992</v>
      </c>
      <c r="G125">
        <f>'336p stat'!K124-'336p stat'!N124</f>
        <v>277.19218499999999</v>
      </c>
      <c r="H125">
        <f>'336p stat'!N124</f>
        <v>97.077898000000005</v>
      </c>
      <c r="K125">
        <f t="shared" si="6"/>
        <v>0</v>
      </c>
      <c r="L125">
        <f t="shared" si="7"/>
        <v>0</v>
      </c>
      <c r="M125">
        <f t="shared" si="8"/>
        <v>1.0717489599999999</v>
      </c>
      <c r="N125">
        <f t="shared" si="9"/>
        <v>3.6958957999999997</v>
      </c>
      <c r="O125">
        <f t="shared" si="10"/>
        <v>1.2943719733333334</v>
      </c>
    </row>
    <row r="126" spans="2:15" x14ac:dyDescent="0.25">
      <c r="B126" s="20" t="s">
        <v>18</v>
      </c>
      <c r="C126">
        <v>100</v>
      </c>
      <c r="F126">
        <f>'336p stat'!H125-'336p stat'!K125</f>
        <v>107.17657100000002</v>
      </c>
      <c r="G126">
        <f>'336p stat'!K125-'336p stat'!N125</f>
        <v>369.39836500000001</v>
      </c>
      <c r="H126">
        <f>'336p stat'!N125</f>
        <v>129.454374</v>
      </c>
      <c r="K126">
        <f t="shared" si="6"/>
        <v>0</v>
      </c>
      <c r="L126">
        <f t="shared" si="7"/>
        <v>0</v>
      </c>
      <c r="M126">
        <f t="shared" si="8"/>
        <v>1.0717657100000002</v>
      </c>
      <c r="N126">
        <f t="shared" si="9"/>
        <v>3.6939836500000003</v>
      </c>
      <c r="O126">
        <f t="shared" si="10"/>
        <v>1.2945437399999999</v>
      </c>
    </row>
    <row r="127" spans="2:15" x14ac:dyDescent="0.25">
      <c r="B127" s="20" t="s">
        <v>18</v>
      </c>
      <c r="C127">
        <v>125</v>
      </c>
      <c r="F127">
        <f>'336p stat'!H126-'336p stat'!K126</f>
        <v>133.93846699999995</v>
      </c>
      <c r="G127">
        <f>'336p stat'!K126-'336p stat'!N126</f>
        <v>461.33573500000006</v>
      </c>
      <c r="H127">
        <f>'336p stat'!N126</f>
        <v>161.77402599999999</v>
      </c>
      <c r="K127">
        <f t="shared" si="6"/>
        <v>0</v>
      </c>
      <c r="L127">
        <f t="shared" si="7"/>
        <v>0</v>
      </c>
      <c r="M127">
        <f t="shared" si="8"/>
        <v>1.0715077359999996</v>
      </c>
      <c r="N127">
        <f t="shared" si="9"/>
        <v>3.6906858800000006</v>
      </c>
      <c r="O127">
        <f t="shared" si="10"/>
        <v>1.2941922079999999</v>
      </c>
    </row>
    <row r="128" spans="2:15" x14ac:dyDescent="0.25">
      <c r="B128" s="20" t="s">
        <v>18</v>
      </c>
      <c r="C128">
        <v>150</v>
      </c>
      <c r="F128">
        <f>'336p stat'!H127-'336p stat'!K127</f>
        <v>160.66785900000002</v>
      </c>
      <c r="G128">
        <f>'336p stat'!K127-'336p stat'!N127</f>
        <v>553.14082700000006</v>
      </c>
      <c r="H128">
        <f>'336p stat'!N127</f>
        <v>194.069086</v>
      </c>
      <c r="K128">
        <f t="shared" si="6"/>
        <v>0</v>
      </c>
      <c r="L128">
        <f t="shared" si="7"/>
        <v>0</v>
      </c>
      <c r="M128">
        <f t="shared" si="8"/>
        <v>1.0711190600000002</v>
      </c>
      <c r="N128">
        <f t="shared" si="9"/>
        <v>3.6876055133333336</v>
      </c>
      <c r="O128">
        <f t="shared" si="10"/>
        <v>1.2937939066666666</v>
      </c>
    </row>
    <row r="129" spans="2:15" x14ac:dyDescent="0.25">
      <c r="B129" s="20" t="s">
        <v>18</v>
      </c>
      <c r="C129">
        <v>175</v>
      </c>
      <c r="F129">
        <f>'336p stat'!H128-'336p stat'!K128</f>
        <v>187.33425200000011</v>
      </c>
      <c r="G129">
        <f>'336p stat'!K128-'336p stat'!N128</f>
        <v>645.09662800000001</v>
      </c>
      <c r="H129">
        <f>'336p stat'!N128</f>
        <v>226.27941100000001</v>
      </c>
      <c r="K129">
        <f t="shared" si="6"/>
        <v>0</v>
      </c>
      <c r="L129">
        <f t="shared" si="7"/>
        <v>0</v>
      </c>
      <c r="M129">
        <f t="shared" si="8"/>
        <v>1.0704814400000007</v>
      </c>
      <c r="N129">
        <f t="shared" si="9"/>
        <v>3.6862664457142857</v>
      </c>
      <c r="O129">
        <f t="shared" si="10"/>
        <v>1.2930252057142857</v>
      </c>
    </row>
    <row r="130" spans="2:15" x14ac:dyDescent="0.25">
      <c r="B130" s="20" t="s">
        <v>18</v>
      </c>
      <c r="C130">
        <v>200</v>
      </c>
      <c r="F130">
        <f>'336p stat'!H129-'336p stat'!K129</f>
        <v>213.9708250000001</v>
      </c>
      <c r="G130">
        <f>'336p stat'!K129-'336p stat'!N129</f>
        <v>736.91083600000002</v>
      </c>
      <c r="H130">
        <f>'336p stat'!N129</f>
        <v>258.45259900000002</v>
      </c>
      <c r="K130">
        <f t="shared" si="6"/>
        <v>0</v>
      </c>
      <c r="L130">
        <f t="shared" si="7"/>
        <v>0</v>
      </c>
      <c r="M130">
        <f t="shared" si="8"/>
        <v>1.0698541250000004</v>
      </c>
      <c r="N130">
        <f t="shared" si="9"/>
        <v>3.6845541800000001</v>
      </c>
      <c r="O130">
        <f t="shared" si="10"/>
        <v>1.2922629950000002</v>
      </c>
    </row>
    <row r="131" spans="2:15" x14ac:dyDescent="0.25">
      <c r="B131" s="20" t="s">
        <v>18</v>
      </c>
      <c r="C131">
        <v>225</v>
      </c>
      <c r="F131">
        <f>'336p stat'!H130-'336p stat'!K130</f>
        <v>240.59052500000007</v>
      </c>
      <c r="G131">
        <f>'336p stat'!K130-'336p stat'!N130</f>
        <v>828.703531</v>
      </c>
      <c r="H131">
        <f>'336p stat'!N130</f>
        <v>290.605954</v>
      </c>
      <c r="K131">
        <f t="shared" si="6"/>
        <v>0</v>
      </c>
      <c r="L131">
        <f t="shared" si="7"/>
        <v>0</v>
      </c>
      <c r="M131">
        <f t="shared" si="8"/>
        <v>1.0692912222222226</v>
      </c>
      <c r="N131">
        <f t="shared" si="9"/>
        <v>3.6831268044444445</v>
      </c>
      <c r="O131">
        <f t="shared" si="10"/>
        <v>1.2915820177777777</v>
      </c>
    </row>
    <row r="132" spans="2:15" x14ac:dyDescent="0.25">
      <c r="B132" s="20" t="s">
        <v>18</v>
      </c>
      <c r="C132">
        <v>250</v>
      </c>
      <c r="F132">
        <f>'336p stat'!H131-'336p stat'!K131</f>
        <v>267.22190899999987</v>
      </c>
      <c r="G132">
        <f>'336p stat'!K131-'336p stat'!N131</f>
        <v>920.610051</v>
      </c>
      <c r="H132">
        <f>'336p stat'!N131</f>
        <v>322.78322300000002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1.0688876359999995</v>
      </c>
      <c r="N132">
        <f t="shared" ref="N132:N195" si="14">G132/$C132</f>
        <v>3.6824402040000002</v>
      </c>
      <c r="O132">
        <f t="shared" ref="O132:O195" si="15">H132/$C132</f>
        <v>1.291132892</v>
      </c>
    </row>
    <row r="133" spans="2:15" x14ac:dyDescent="0.25">
      <c r="B133" s="20" t="s">
        <v>18</v>
      </c>
      <c r="C133">
        <v>275</v>
      </c>
      <c r="F133">
        <f>'336p stat'!H132-'336p stat'!K132</f>
        <v>293.81939899999998</v>
      </c>
      <c r="G133">
        <f>'336p stat'!K132-'336p stat'!N132</f>
        <v>1012.292676</v>
      </c>
      <c r="H133">
        <f>'336p stat'!N132</f>
        <v>354.916631</v>
      </c>
      <c r="K133">
        <f t="shared" si="11"/>
        <v>0</v>
      </c>
      <c r="L133">
        <f t="shared" si="12"/>
        <v>0</v>
      </c>
      <c r="M133">
        <f t="shared" si="13"/>
        <v>1.0684341781818181</v>
      </c>
      <c r="N133">
        <f t="shared" si="14"/>
        <v>3.6810642763636365</v>
      </c>
      <c r="O133">
        <f t="shared" si="15"/>
        <v>1.2906059309090909</v>
      </c>
    </row>
    <row r="134" spans="2:15" x14ac:dyDescent="0.25">
      <c r="B134" s="20" t="s">
        <v>18</v>
      </c>
      <c r="C134">
        <v>300</v>
      </c>
      <c r="F134">
        <f>'336p stat'!H133-'336p stat'!K133</f>
        <v>320.40766600000006</v>
      </c>
      <c r="G134">
        <f>'336p stat'!K133-'336p stat'!N133</f>
        <v>1103.936721</v>
      </c>
      <c r="H134">
        <f>'336p stat'!N133</f>
        <v>387.04413599999998</v>
      </c>
      <c r="K134">
        <f t="shared" si="11"/>
        <v>0</v>
      </c>
      <c r="L134">
        <f t="shared" si="12"/>
        <v>0</v>
      </c>
      <c r="M134">
        <f t="shared" si="13"/>
        <v>1.0680255533333336</v>
      </c>
      <c r="N134">
        <f t="shared" si="14"/>
        <v>3.67978907</v>
      </c>
      <c r="O134">
        <f t="shared" si="15"/>
        <v>1.2901471199999999</v>
      </c>
    </row>
    <row r="135" spans="2:15" x14ac:dyDescent="0.25">
      <c r="B135" s="20" t="s">
        <v>18</v>
      </c>
      <c r="C135">
        <v>325</v>
      </c>
      <c r="F135">
        <f>'336p stat'!H134-'336p stat'!K134</f>
        <v>346.96438899999998</v>
      </c>
      <c r="G135">
        <f>'336p stat'!K134-'336p stat'!N134</f>
        <v>1195.698134</v>
      </c>
      <c r="H135">
        <f>'336p stat'!N134</f>
        <v>419.12985200000003</v>
      </c>
      <c r="K135">
        <f t="shared" si="11"/>
        <v>0</v>
      </c>
      <c r="L135">
        <f t="shared" si="12"/>
        <v>0</v>
      </c>
      <c r="M135">
        <f t="shared" si="13"/>
        <v>1.0675827353846152</v>
      </c>
      <c r="N135">
        <f t="shared" si="14"/>
        <v>3.6790711815384616</v>
      </c>
      <c r="O135">
        <f t="shared" si="15"/>
        <v>1.289630313846154</v>
      </c>
    </row>
    <row r="136" spans="2:15" x14ac:dyDescent="0.25">
      <c r="B136" s="20" t="s">
        <v>18</v>
      </c>
      <c r="C136">
        <v>350</v>
      </c>
      <c r="F136">
        <f>'336p stat'!H135-'336p stat'!K135</f>
        <v>373.51465999999982</v>
      </c>
      <c r="G136">
        <f>'336p stat'!K135-'336p stat'!N135</f>
        <v>1287.4961840000001</v>
      </c>
      <c r="H136">
        <f>'336p stat'!N135</f>
        <v>451.19601599999999</v>
      </c>
      <c r="K136">
        <f t="shared" si="11"/>
        <v>0</v>
      </c>
      <c r="L136">
        <f t="shared" si="12"/>
        <v>0</v>
      </c>
      <c r="M136">
        <f t="shared" si="13"/>
        <v>1.0671847428571424</v>
      </c>
      <c r="N136">
        <f t="shared" si="14"/>
        <v>3.6785605257142859</v>
      </c>
      <c r="O136">
        <f t="shared" si="15"/>
        <v>1.2891314742857143</v>
      </c>
    </row>
    <row r="137" spans="2:15" x14ac:dyDescent="0.25">
      <c r="B137" s="20" t="s">
        <v>18</v>
      </c>
      <c r="C137">
        <v>375</v>
      </c>
      <c r="F137">
        <f>'336p stat'!H136-'336p stat'!K136</f>
        <v>400.04421200000024</v>
      </c>
      <c r="G137">
        <f>'336p stat'!K136-'336p stat'!N136</f>
        <v>1379.390069</v>
      </c>
      <c r="H137">
        <f>'336p stat'!N136</f>
        <v>483.24410799999998</v>
      </c>
      <c r="K137">
        <f t="shared" si="11"/>
        <v>0</v>
      </c>
      <c r="L137">
        <f t="shared" si="12"/>
        <v>0</v>
      </c>
      <c r="M137">
        <f t="shared" si="13"/>
        <v>1.0667845653333339</v>
      </c>
      <c r="N137">
        <f t="shared" si="14"/>
        <v>3.6783735173333336</v>
      </c>
      <c r="O137">
        <f t="shared" si="15"/>
        <v>1.2886509546666667</v>
      </c>
    </row>
    <row r="138" spans="2:15" x14ac:dyDescent="0.25">
      <c r="B138" s="20" t="s">
        <v>18</v>
      </c>
      <c r="C138">
        <v>400</v>
      </c>
      <c r="F138">
        <f>'336p stat'!H137-'336p stat'!K137</f>
        <v>426.56164500000023</v>
      </c>
      <c r="G138">
        <f>'336p stat'!K137-'336p stat'!N137</f>
        <v>1471.3971579999998</v>
      </c>
      <c r="H138">
        <f>'336p stat'!N137</f>
        <v>515.29190000000006</v>
      </c>
      <c r="K138">
        <f t="shared" si="11"/>
        <v>0</v>
      </c>
      <c r="L138">
        <f t="shared" si="12"/>
        <v>0</v>
      </c>
      <c r="M138">
        <f t="shared" si="13"/>
        <v>1.0664041125000006</v>
      </c>
      <c r="N138">
        <f t="shared" si="14"/>
        <v>3.6784928949999993</v>
      </c>
      <c r="O138">
        <f t="shared" si="15"/>
        <v>1.2882297500000002</v>
      </c>
    </row>
    <row r="139" spans="2:15" x14ac:dyDescent="0.25">
      <c r="B139" s="20" t="s">
        <v>18</v>
      </c>
      <c r="C139">
        <v>425</v>
      </c>
      <c r="F139">
        <f>'336p stat'!H138-'336p stat'!K138</f>
        <v>453.07144999999991</v>
      </c>
      <c r="G139">
        <f>'336p stat'!K138-'336p stat'!N138</f>
        <v>1563.1578480000001</v>
      </c>
      <c r="H139">
        <f>'336p stat'!N138</f>
        <v>547.32674199999997</v>
      </c>
      <c r="K139">
        <f t="shared" si="11"/>
        <v>0</v>
      </c>
      <c r="L139">
        <f t="shared" si="12"/>
        <v>0</v>
      </c>
      <c r="M139">
        <f t="shared" si="13"/>
        <v>1.066050470588235</v>
      </c>
      <c r="N139">
        <f t="shared" si="14"/>
        <v>3.6780184658823529</v>
      </c>
      <c r="O139">
        <f t="shared" si="15"/>
        <v>1.2878276282352941</v>
      </c>
    </row>
    <row r="140" spans="2:15" x14ac:dyDescent="0.25">
      <c r="B140" s="20" t="s">
        <v>18</v>
      </c>
      <c r="C140">
        <v>450</v>
      </c>
      <c r="F140">
        <f>'336p stat'!H139-'336p stat'!K139</f>
        <v>479.57699200000025</v>
      </c>
      <c r="G140">
        <f>'336p stat'!K139-'336p stat'!N139</f>
        <v>1655.2327139999998</v>
      </c>
      <c r="H140">
        <f>'336p stat'!N139</f>
        <v>579.34545500000002</v>
      </c>
      <c r="K140">
        <f t="shared" si="11"/>
        <v>0</v>
      </c>
      <c r="L140">
        <f t="shared" si="12"/>
        <v>0</v>
      </c>
      <c r="M140">
        <f t="shared" si="13"/>
        <v>1.0657266488888895</v>
      </c>
      <c r="N140">
        <f t="shared" si="14"/>
        <v>3.6782949199999995</v>
      </c>
      <c r="O140">
        <f t="shared" si="15"/>
        <v>1.2874343444444445</v>
      </c>
    </row>
    <row r="141" spans="2:15" x14ac:dyDescent="0.25">
      <c r="B141" s="20" t="s">
        <v>18</v>
      </c>
      <c r="C141">
        <v>475</v>
      </c>
      <c r="F141">
        <f>'336p stat'!H140-'336p stat'!K140</f>
        <v>506.0750579999999</v>
      </c>
      <c r="G141">
        <f>'336p stat'!K140-'336p stat'!N140</f>
        <v>1746.9917019999998</v>
      </c>
      <c r="H141">
        <f>'336p stat'!N140</f>
        <v>611.36631599999998</v>
      </c>
      <c r="K141">
        <f t="shared" si="11"/>
        <v>0</v>
      </c>
      <c r="L141">
        <f t="shared" si="12"/>
        <v>0</v>
      </c>
      <c r="M141">
        <f t="shared" si="13"/>
        <v>1.0654211747368418</v>
      </c>
      <c r="N141">
        <f t="shared" si="14"/>
        <v>3.6778772673684208</v>
      </c>
      <c r="O141">
        <f t="shared" si="15"/>
        <v>1.2870869810526315</v>
      </c>
    </row>
    <row r="142" spans="2:15" x14ac:dyDescent="0.25">
      <c r="B142" s="20" t="s">
        <v>18</v>
      </c>
      <c r="C142">
        <v>500</v>
      </c>
      <c r="F142">
        <f>'336p stat'!H141-'336p stat'!K141</f>
        <v>532.57627000000002</v>
      </c>
      <c r="G142">
        <f>'336p stat'!K141-'336p stat'!N141</f>
        <v>1838.508808</v>
      </c>
      <c r="H142">
        <f>'336p stat'!N141</f>
        <v>643.40172900000005</v>
      </c>
      <c r="K142">
        <f t="shared" si="11"/>
        <v>0</v>
      </c>
      <c r="L142">
        <f t="shared" si="12"/>
        <v>0</v>
      </c>
      <c r="M142">
        <f t="shared" si="13"/>
        <v>1.0651525400000001</v>
      </c>
      <c r="N142">
        <f t="shared" si="14"/>
        <v>3.6770176160000001</v>
      </c>
      <c r="O142">
        <f t="shared" si="15"/>
        <v>1.2868034580000001</v>
      </c>
    </row>
    <row r="143" spans="2:15" x14ac:dyDescent="0.25">
      <c r="B143" s="20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20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20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20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20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20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20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20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20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20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20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20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20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20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20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20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20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20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20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20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20" t="s">
        <v>20</v>
      </c>
      <c r="C163">
        <v>25</v>
      </c>
      <c r="F163">
        <f>'336p stat'!H162-'336p stat'!K162</f>
        <v>42.042707</v>
      </c>
      <c r="G163">
        <f>'336p stat'!K162-'336p stat'!N162</f>
        <v>33.180129999999998</v>
      </c>
      <c r="H163">
        <f>'336p stat'!N162</f>
        <v>0</v>
      </c>
      <c r="K163">
        <f t="shared" si="11"/>
        <v>0</v>
      </c>
      <c r="L163">
        <f t="shared" si="12"/>
        <v>0</v>
      </c>
      <c r="M163">
        <f t="shared" si="13"/>
        <v>1.6817082800000001</v>
      </c>
      <c r="N163">
        <f t="shared" si="14"/>
        <v>1.3272051999999999</v>
      </c>
      <c r="O163">
        <f t="shared" si="15"/>
        <v>0</v>
      </c>
    </row>
    <row r="164" spans="2:15" x14ac:dyDescent="0.25">
      <c r="B164" s="20" t="s">
        <v>20</v>
      </c>
      <c r="C164">
        <v>50</v>
      </c>
      <c r="F164">
        <f>'336p stat'!H163-'336p stat'!K163</f>
        <v>84.124922999999995</v>
      </c>
      <c r="G164">
        <f>'336p stat'!K163-'336p stat'!N163</f>
        <v>66.361559</v>
      </c>
      <c r="H164">
        <f>'336p stat'!N163</f>
        <v>0</v>
      </c>
      <c r="K164">
        <f t="shared" si="11"/>
        <v>0</v>
      </c>
      <c r="L164">
        <f t="shared" si="12"/>
        <v>0</v>
      </c>
      <c r="M164">
        <f t="shared" si="13"/>
        <v>1.6824984599999999</v>
      </c>
      <c r="N164">
        <f t="shared" si="14"/>
        <v>1.3272311800000001</v>
      </c>
      <c r="O164">
        <f t="shared" si="15"/>
        <v>0</v>
      </c>
    </row>
    <row r="165" spans="2:15" x14ac:dyDescent="0.25">
      <c r="B165" s="20" t="s">
        <v>20</v>
      </c>
      <c r="C165">
        <v>75</v>
      </c>
      <c r="F165">
        <f>'336p stat'!H164-'336p stat'!K164</f>
        <v>126.22244000000001</v>
      </c>
      <c r="G165">
        <f>'336p stat'!K164-'336p stat'!N164</f>
        <v>99.539500000000004</v>
      </c>
      <c r="H165">
        <f>'336p stat'!N164</f>
        <v>0</v>
      </c>
      <c r="K165">
        <f t="shared" si="11"/>
        <v>0</v>
      </c>
      <c r="L165">
        <f t="shared" si="12"/>
        <v>0</v>
      </c>
      <c r="M165">
        <f t="shared" si="13"/>
        <v>1.6829658666666667</v>
      </c>
      <c r="N165">
        <f t="shared" si="14"/>
        <v>1.3271933333333334</v>
      </c>
      <c r="O165">
        <f t="shared" si="15"/>
        <v>0</v>
      </c>
    </row>
    <row r="166" spans="2:15" x14ac:dyDescent="0.25">
      <c r="B166" s="20" t="s">
        <v>20</v>
      </c>
      <c r="C166">
        <v>100</v>
      </c>
      <c r="F166">
        <f>'336p stat'!H165-'336p stat'!K165</f>
        <v>168.29468899999998</v>
      </c>
      <c r="G166">
        <f>'336p stat'!K165-'336p stat'!N165</f>
        <v>132.717052</v>
      </c>
      <c r="H166">
        <f>'336p stat'!N165</f>
        <v>0</v>
      </c>
      <c r="K166">
        <f t="shared" si="11"/>
        <v>0</v>
      </c>
      <c r="L166">
        <f t="shared" si="12"/>
        <v>0</v>
      </c>
      <c r="M166">
        <f t="shared" si="13"/>
        <v>1.6829468899999998</v>
      </c>
      <c r="N166">
        <f t="shared" si="14"/>
        <v>1.3271705199999999</v>
      </c>
      <c r="O166">
        <f t="shared" si="15"/>
        <v>0</v>
      </c>
    </row>
    <row r="167" spans="2:15" x14ac:dyDescent="0.25">
      <c r="B167" s="20" t="s">
        <v>20</v>
      </c>
      <c r="C167">
        <v>125</v>
      </c>
      <c r="F167">
        <f>'336p stat'!H166-'336p stat'!K166</f>
        <v>210.35797500000001</v>
      </c>
      <c r="G167">
        <f>'336p stat'!K166-'336p stat'!N166</f>
        <v>165.896815</v>
      </c>
      <c r="H167">
        <f>'336p stat'!N166</f>
        <v>0</v>
      </c>
      <c r="K167">
        <f t="shared" si="11"/>
        <v>0</v>
      </c>
      <c r="L167">
        <f t="shared" si="12"/>
        <v>0</v>
      </c>
      <c r="M167">
        <f t="shared" si="13"/>
        <v>1.6828638</v>
      </c>
      <c r="N167">
        <f t="shared" si="14"/>
        <v>1.32717452</v>
      </c>
      <c r="O167">
        <f t="shared" si="15"/>
        <v>0</v>
      </c>
    </row>
    <row r="168" spans="2:15" x14ac:dyDescent="0.25">
      <c r="B168" s="20" t="s">
        <v>20</v>
      </c>
      <c r="C168">
        <v>150</v>
      </c>
      <c r="F168">
        <f>'336p stat'!H167-'336p stat'!K167</f>
        <v>252.43455999999998</v>
      </c>
      <c r="G168">
        <f>'336p stat'!K167-'336p stat'!N167</f>
        <v>199.07571100000001</v>
      </c>
      <c r="H168">
        <f>'336p stat'!N167</f>
        <v>0</v>
      </c>
      <c r="K168">
        <f t="shared" si="11"/>
        <v>0</v>
      </c>
      <c r="L168">
        <f t="shared" si="12"/>
        <v>0</v>
      </c>
      <c r="M168">
        <f t="shared" si="13"/>
        <v>1.6828970666666665</v>
      </c>
      <c r="N168">
        <f t="shared" si="14"/>
        <v>1.3271714066666667</v>
      </c>
      <c r="O168">
        <f t="shared" si="15"/>
        <v>0</v>
      </c>
    </row>
    <row r="169" spans="2:15" x14ac:dyDescent="0.25">
      <c r="B169" s="20" t="s">
        <v>20</v>
      </c>
      <c r="C169">
        <v>175</v>
      </c>
      <c r="F169">
        <f>'336p stat'!H168-'336p stat'!K168</f>
        <v>294.52194800000001</v>
      </c>
      <c r="G169">
        <f>'336p stat'!K168-'336p stat'!N168</f>
        <v>232.25736699999999</v>
      </c>
      <c r="H169">
        <f>'336p stat'!N168</f>
        <v>0</v>
      </c>
      <c r="K169">
        <f t="shared" si="11"/>
        <v>0</v>
      </c>
      <c r="L169">
        <f t="shared" si="12"/>
        <v>0</v>
      </c>
      <c r="M169">
        <f t="shared" si="13"/>
        <v>1.6829825600000001</v>
      </c>
      <c r="N169">
        <f t="shared" si="14"/>
        <v>1.3271849542857141</v>
      </c>
      <c r="O169">
        <f t="shared" si="15"/>
        <v>0</v>
      </c>
    </row>
    <row r="170" spans="2:15" x14ac:dyDescent="0.25">
      <c r="B170" s="20" t="s">
        <v>20</v>
      </c>
      <c r="C170">
        <v>200</v>
      </c>
      <c r="F170">
        <f>'336p stat'!H169-'336p stat'!K169</f>
        <v>336.62658899999997</v>
      </c>
      <c r="G170">
        <f>'336p stat'!K169-'336p stat'!N169</f>
        <v>265.43926099999999</v>
      </c>
      <c r="H170">
        <f>'336p stat'!N169</f>
        <v>0</v>
      </c>
      <c r="K170">
        <f t="shared" si="11"/>
        <v>0</v>
      </c>
      <c r="L170">
        <f t="shared" si="12"/>
        <v>0</v>
      </c>
      <c r="M170">
        <f t="shared" si="13"/>
        <v>1.6831329449999999</v>
      </c>
      <c r="N170">
        <f t="shared" si="14"/>
        <v>1.327196305</v>
      </c>
      <c r="O170">
        <f t="shared" si="15"/>
        <v>0</v>
      </c>
    </row>
    <row r="171" spans="2:15" x14ac:dyDescent="0.25">
      <c r="B171" s="20" t="s">
        <v>20</v>
      </c>
      <c r="C171">
        <v>225</v>
      </c>
      <c r="F171">
        <f>'336p stat'!H170-'336p stat'!K170</f>
        <v>378.73391499999997</v>
      </c>
      <c r="G171">
        <f>'336p stat'!K170-'336p stat'!N170</f>
        <v>298.621377</v>
      </c>
      <c r="H171">
        <f>'336p stat'!N170</f>
        <v>0</v>
      </c>
      <c r="K171">
        <f t="shared" si="11"/>
        <v>0</v>
      </c>
      <c r="L171">
        <f t="shared" si="12"/>
        <v>0</v>
      </c>
      <c r="M171">
        <f t="shared" si="13"/>
        <v>1.6832618444444443</v>
      </c>
      <c r="N171">
        <f t="shared" si="14"/>
        <v>1.32720612</v>
      </c>
      <c r="O171">
        <f t="shared" si="15"/>
        <v>0</v>
      </c>
    </row>
    <row r="172" spans="2:15" x14ac:dyDescent="0.25">
      <c r="B172" s="20" t="s">
        <v>20</v>
      </c>
      <c r="C172">
        <v>250</v>
      </c>
      <c r="F172">
        <f>'336p stat'!H171-'336p stat'!K171</f>
        <v>420.84156900000005</v>
      </c>
      <c r="G172">
        <f>'336p stat'!K171-'336p stat'!N171</f>
        <v>331.80214599999999</v>
      </c>
      <c r="H172">
        <f>'336p stat'!N171</f>
        <v>0</v>
      </c>
      <c r="K172">
        <f t="shared" si="11"/>
        <v>0</v>
      </c>
      <c r="L172">
        <f t="shared" si="12"/>
        <v>0</v>
      </c>
      <c r="M172">
        <f t="shared" si="13"/>
        <v>1.6833662760000001</v>
      </c>
      <c r="N172">
        <f t="shared" si="14"/>
        <v>1.3272085840000001</v>
      </c>
      <c r="O172">
        <f t="shared" si="15"/>
        <v>0</v>
      </c>
    </row>
    <row r="173" spans="2:15" x14ac:dyDescent="0.25">
      <c r="B173" s="20" t="s">
        <v>20</v>
      </c>
      <c r="C173">
        <v>275</v>
      </c>
      <c r="F173">
        <f>'336p stat'!H172-'336p stat'!K172</f>
        <v>462.93827899999997</v>
      </c>
      <c r="G173">
        <f>'336p stat'!K172-'336p stat'!N172</f>
        <v>364.98720900000001</v>
      </c>
      <c r="H173">
        <f>'336p stat'!N172</f>
        <v>0</v>
      </c>
      <c r="K173">
        <f t="shared" si="11"/>
        <v>0</v>
      </c>
      <c r="L173">
        <f t="shared" si="12"/>
        <v>0</v>
      </c>
      <c r="M173">
        <f t="shared" si="13"/>
        <v>1.6834119236363636</v>
      </c>
      <c r="N173">
        <f t="shared" si="14"/>
        <v>1.3272262145454545</v>
      </c>
      <c r="O173">
        <f t="shared" si="15"/>
        <v>0</v>
      </c>
    </row>
    <row r="174" spans="2:15" x14ac:dyDescent="0.25">
      <c r="B174" s="20" t="s">
        <v>20</v>
      </c>
      <c r="C174">
        <v>300</v>
      </c>
      <c r="F174">
        <f>'336p stat'!H173-'336p stat'!K173</f>
        <v>505.02498499999996</v>
      </c>
      <c r="G174">
        <f>'336p stat'!K173-'336p stat'!N173</f>
        <v>398.16780399999999</v>
      </c>
      <c r="H174">
        <f>'336p stat'!N173</f>
        <v>0</v>
      </c>
      <c r="K174">
        <f t="shared" si="11"/>
        <v>0</v>
      </c>
      <c r="L174">
        <f t="shared" si="12"/>
        <v>0</v>
      </c>
      <c r="M174">
        <f t="shared" si="13"/>
        <v>1.6834166166666664</v>
      </c>
      <c r="N174">
        <f t="shared" si="14"/>
        <v>1.3272260133333333</v>
      </c>
      <c r="O174">
        <f t="shared" si="15"/>
        <v>0</v>
      </c>
    </row>
    <row r="175" spans="2:15" x14ac:dyDescent="0.25">
      <c r="B175" s="20" t="s">
        <v>20</v>
      </c>
      <c r="C175">
        <v>325</v>
      </c>
      <c r="F175">
        <f>'336p stat'!H174-'336p stat'!K174</f>
        <v>547.12343699999997</v>
      </c>
      <c r="G175">
        <f>'336p stat'!K174-'336p stat'!N174</f>
        <v>431.35163499999999</v>
      </c>
      <c r="H175">
        <f>'336p stat'!N174</f>
        <v>0</v>
      </c>
      <c r="K175">
        <f t="shared" si="11"/>
        <v>0</v>
      </c>
      <c r="L175">
        <f t="shared" si="12"/>
        <v>0</v>
      </c>
      <c r="M175">
        <f t="shared" si="13"/>
        <v>1.6834567292307692</v>
      </c>
      <c r="N175">
        <f t="shared" si="14"/>
        <v>1.3272358</v>
      </c>
      <c r="O175">
        <f t="shared" si="15"/>
        <v>0</v>
      </c>
    </row>
    <row r="176" spans="2:15" x14ac:dyDescent="0.25">
      <c r="B176" s="20" t="s">
        <v>20</v>
      </c>
      <c r="C176">
        <v>350</v>
      </c>
      <c r="F176">
        <f>'336p stat'!H175-'336p stat'!K175</f>
        <v>589.2157709999999</v>
      </c>
      <c r="G176">
        <f>'336p stat'!K175-'336p stat'!N175</f>
        <v>464.53759300000002</v>
      </c>
      <c r="H176">
        <f>'336p stat'!N175</f>
        <v>0</v>
      </c>
      <c r="K176">
        <f t="shared" si="11"/>
        <v>0</v>
      </c>
      <c r="L176">
        <f t="shared" si="12"/>
        <v>0</v>
      </c>
      <c r="M176">
        <f t="shared" si="13"/>
        <v>1.6834736314285712</v>
      </c>
      <c r="N176">
        <f t="shared" si="14"/>
        <v>1.3272502657142857</v>
      </c>
      <c r="O176">
        <f t="shared" si="15"/>
        <v>0</v>
      </c>
    </row>
    <row r="177" spans="2:15" x14ac:dyDescent="0.25">
      <c r="B177" s="20" t="s">
        <v>20</v>
      </c>
      <c r="C177">
        <v>375</v>
      </c>
      <c r="F177">
        <f>'336p stat'!H176-'336p stat'!K176</f>
        <v>631.32268699999997</v>
      </c>
      <c r="G177">
        <f>'336p stat'!K176-'336p stat'!N176</f>
        <v>497.719291</v>
      </c>
      <c r="H177">
        <f>'336p stat'!N176</f>
        <v>0</v>
      </c>
      <c r="K177">
        <f t="shared" si="11"/>
        <v>0</v>
      </c>
      <c r="L177">
        <f t="shared" si="12"/>
        <v>0</v>
      </c>
      <c r="M177">
        <f t="shared" si="13"/>
        <v>1.6835271653333332</v>
      </c>
      <c r="N177">
        <f t="shared" si="14"/>
        <v>1.3272514426666666</v>
      </c>
      <c r="O177">
        <f t="shared" si="15"/>
        <v>0</v>
      </c>
    </row>
    <row r="178" spans="2:15" x14ac:dyDescent="0.25">
      <c r="B178" s="20" t="s">
        <v>20</v>
      </c>
      <c r="C178">
        <v>400</v>
      </c>
      <c r="F178">
        <f>'336p stat'!H177-'336p stat'!K177</f>
        <v>673.44518600000004</v>
      </c>
      <c r="G178">
        <f>'336p stat'!K177-'336p stat'!N177</f>
        <v>530.90450199999998</v>
      </c>
      <c r="H178">
        <f>'336p stat'!N177</f>
        <v>0</v>
      </c>
      <c r="K178">
        <f t="shared" si="11"/>
        <v>0</v>
      </c>
      <c r="L178">
        <f t="shared" si="12"/>
        <v>0</v>
      </c>
      <c r="M178">
        <f t="shared" si="13"/>
        <v>1.683612965</v>
      </c>
      <c r="N178">
        <f t="shared" si="14"/>
        <v>1.327261255</v>
      </c>
      <c r="O178">
        <f t="shared" si="15"/>
        <v>0</v>
      </c>
    </row>
    <row r="179" spans="2:15" x14ac:dyDescent="0.25">
      <c r="B179" s="20" t="s">
        <v>20</v>
      </c>
      <c r="C179">
        <v>425</v>
      </c>
      <c r="F179">
        <f>'336p stat'!H178-'336p stat'!K178</f>
        <v>715.54484400000001</v>
      </c>
      <c r="G179">
        <f>'336p stat'!K178-'336p stat'!N178</f>
        <v>564.08794699999999</v>
      </c>
      <c r="H179">
        <f>'336p stat'!N178</f>
        <v>0</v>
      </c>
      <c r="K179">
        <f t="shared" si="11"/>
        <v>0</v>
      </c>
      <c r="L179">
        <f t="shared" si="12"/>
        <v>0</v>
      </c>
      <c r="M179">
        <f t="shared" si="13"/>
        <v>1.6836349270588236</v>
      </c>
      <c r="N179">
        <f t="shared" si="14"/>
        <v>1.3272657576470588</v>
      </c>
      <c r="O179">
        <f t="shared" si="15"/>
        <v>0</v>
      </c>
    </row>
    <row r="180" spans="2:15" x14ac:dyDescent="0.25">
      <c r="B180" s="20" t="s">
        <v>20</v>
      </c>
      <c r="C180">
        <v>450</v>
      </c>
      <c r="F180">
        <f>'336p stat'!H179-'336p stat'!K179</f>
        <v>757.63912300000004</v>
      </c>
      <c r="G180">
        <f>'336p stat'!K179-'336p stat'!N179</f>
        <v>597.27272800000003</v>
      </c>
      <c r="H180">
        <f>'336p stat'!N179</f>
        <v>0</v>
      </c>
      <c r="K180">
        <f t="shared" si="11"/>
        <v>0</v>
      </c>
      <c r="L180">
        <f t="shared" si="12"/>
        <v>0</v>
      </c>
      <c r="M180">
        <f t="shared" si="13"/>
        <v>1.6836424955555556</v>
      </c>
      <c r="N180">
        <f t="shared" si="14"/>
        <v>1.327272728888889</v>
      </c>
      <c r="O180">
        <f t="shared" si="15"/>
        <v>0</v>
      </c>
    </row>
    <row r="181" spans="2:15" x14ac:dyDescent="0.25">
      <c r="B181" s="20" t="s">
        <v>20</v>
      </c>
      <c r="C181">
        <v>475</v>
      </c>
      <c r="F181">
        <f>'336p stat'!H180-'336p stat'!K180</f>
        <v>799.73066100000005</v>
      </c>
      <c r="G181">
        <f>'336p stat'!K180-'336p stat'!N180</f>
        <v>630.46043499999996</v>
      </c>
      <c r="H181">
        <f>'336p stat'!N180</f>
        <v>0</v>
      </c>
      <c r="K181">
        <f t="shared" si="11"/>
        <v>0</v>
      </c>
      <c r="L181">
        <f t="shared" si="12"/>
        <v>0</v>
      </c>
      <c r="M181">
        <f t="shared" si="13"/>
        <v>1.6836434968421055</v>
      </c>
      <c r="N181">
        <f t="shared" si="14"/>
        <v>1.3272851263157894</v>
      </c>
      <c r="O181">
        <f t="shared" si="15"/>
        <v>0</v>
      </c>
    </row>
    <row r="182" spans="2:15" x14ac:dyDescent="0.25">
      <c r="B182" s="20" t="s">
        <v>20</v>
      </c>
      <c r="C182">
        <v>500</v>
      </c>
      <c r="F182">
        <f>'336p stat'!H181-'336p stat'!K181</f>
        <v>841.82410300000004</v>
      </c>
      <c r="G182">
        <f>'336p stat'!K181-'336p stat'!N181</f>
        <v>663.64675399999999</v>
      </c>
      <c r="H182">
        <f>'336p stat'!N181</f>
        <v>0</v>
      </c>
      <c r="K182">
        <f t="shared" si="11"/>
        <v>0</v>
      </c>
      <c r="L182">
        <f t="shared" si="12"/>
        <v>0</v>
      </c>
      <c r="M182">
        <f t="shared" si="13"/>
        <v>1.683648206</v>
      </c>
      <c r="N182">
        <f t="shared" si="14"/>
        <v>1.3272935079999999</v>
      </c>
      <c r="O182">
        <f t="shared" si="15"/>
        <v>0</v>
      </c>
    </row>
    <row r="183" spans="2:15" x14ac:dyDescent="0.25">
      <c r="B183" s="20" t="s">
        <v>21</v>
      </c>
      <c r="C183">
        <v>25</v>
      </c>
      <c r="F183">
        <f>'336p stat'!H182-'336p stat'!K182</f>
        <v>42.097155000000001</v>
      </c>
      <c r="G183">
        <f>'336p stat'!K182-'336p stat'!N182</f>
        <v>11.099372000000001</v>
      </c>
      <c r="H183">
        <f>'336p stat'!N182</f>
        <v>0</v>
      </c>
      <c r="K183">
        <f t="shared" si="11"/>
        <v>0</v>
      </c>
      <c r="L183">
        <f t="shared" si="12"/>
        <v>0</v>
      </c>
      <c r="M183">
        <f t="shared" si="13"/>
        <v>1.6838862000000001</v>
      </c>
      <c r="N183">
        <f t="shared" si="14"/>
        <v>0.44397488000000002</v>
      </c>
      <c r="O183">
        <f t="shared" si="15"/>
        <v>0</v>
      </c>
    </row>
    <row r="184" spans="2:15" x14ac:dyDescent="0.25">
      <c r="B184" s="20" t="s">
        <v>21</v>
      </c>
      <c r="C184">
        <v>50</v>
      </c>
      <c r="F184">
        <f>'336p stat'!H183-'336p stat'!K183</f>
        <v>84.284694999999999</v>
      </c>
      <c r="G184">
        <f>'336p stat'!K183-'336p stat'!N183</f>
        <v>22.190217000000001</v>
      </c>
      <c r="H184">
        <f>'336p stat'!N183</f>
        <v>0</v>
      </c>
      <c r="K184">
        <f t="shared" si="11"/>
        <v>0</v>
      </c>
      <c r="L184">
        <f t="shared" si="12"/>
        <v>0</v>
      </c>
      <c r="M184">
        <f t="shared" si="13"/>
        <v>1.6856939</v>
      </c>
      <c r="N184">
        <f t="shared" si="14"/>
        <v>0.44380434000000002</v>
      </c>
      <c r="O184">
        <f t="shared" si="15"/>
        <v>0</v>
      </c>
    </row>
    <row r="185" spans="2:15" x14ac:dyDescent="0.25">
      <c r="B185" s="20" t="s">
        <v>21</v>
      </c>
      <c r="C185">
        <v>75</v>
      </c>
      <c r="F185">
        <f>'336p stat'!H184-'336p stat'!K184</f>
        <v>126.491968</v>
      </c>
      <c r="G185">
        <f>'336p stat'!K184-'336p stat'!N184</f>
        <v>33.283709999999999</v>
      </c>
      <c r="H185">
        <f>'336p stat'!N184</f>
        <v>0</v>
      </c>
      <c r="K185">
        <f t="shared" si="11"/>
        <v>0</v>
      </c>
      <c r="L185">
        <f t="shared" si="12"/>
        <v>0</v>
      </c>
      <c r="M185">
        <f t="shared" si="13"/>
        <v>1.6865595733333334</v>
      </c>
      <c r="N185">
        <f t="shared" si="14"/>
        <v>0.44378279999999998</v>
      </c>
      <c r="O185">
        <f t="shared" si="15"/>
        <v>0</v>
      </c>
    </row>
    <row r="186" spans="2:15" x14ac:dyDescent="0.25">
      <c r="B186" s="20" t="s">
        <v>21</v>
      </c>
      <c r="C186">
        <v>100</v>
      </c>
      <c r="F186">
        <f>'336p stat'!H185-'336p stat'!K185</f>
        <v>168.70434399999999</v>
      </c>
      <c r="G186">
        <f>'336p stat'!K185-'336p stat'!N185</f>
        <v>44.375331000000003</v>
      </c>
      <c r="H186">
        <f>'336p stat'!N185</f>
        <v>0</v>
      </c>
      <c r="K186">
        <f t="shared" si="11"/>
        <v>0</v>
      </c>
      <c r="L186">
        <f t="shared" si="12"/>
        <v>0</v>
      </c>
      <c r="M186">
        <f t="shared" si="13"/>
        <v>1.6870434399999998</v>
      </c>
      <c r="N186">
        <f t="shared" si="14"/>
        <v>0.44375331000000001</v>
      </c>
      <c r="O186">
        <f t="shared" si="15"/>
        <v>0</v>
      </c>
    </row>
    <row r="187" spans="2:15" x14ac:dyDescent="0.25">
      <c r="B187" s="20" t="s">
        <v>21</v>
      </c>
      <c r="C187">
        <v>125</v>
      </c>
      <c r="F187">
        <f>'336p stat'!H186-'336p stat'!K186</f>
        <v>210.889387</v>
      </c>
      <c r="G187">
        <f>'336p stat'!K186-'336p stat'!N186</f>
        <v>55.464787999999999</v>
      </c>
      <c r="H187">
        <f>'336p stat'!N186</f>
        <v>0</v>
      </c>
      <c r="K187">
        <f t="shared" si="11"/>
        <v>0</v>
      </c>
      <c r="L187">
        <f t="shared" si="12"/>
        <v>0</v>
      </c>
      <c r="M187">
        <f t="shared" si="13"/>
        <v>1.6871150960000001</v>
      </c>
      <c r="N187">
        <f t="shared" si="14"/>
        <v>0.44371830400000001</v>
      </c>
      <c r="O187">
        <f t="shared" si="15"/>
        <v>0</v>
      </c>
    </row>
    <row r="188" spans="2:15" x14ac:dyDescent="0.25">
      <c r="B188" s="20" t="s">
        <v>21</v>
      </c>
      <c r="C188">
        <v>150</v>
      </c>
      <c r="F188">
        <f>'336p stat'!H187-'336p stat'!K187</f>
        <v>253.05332299999998</v>
      </c>
      <c r="G188">
        <f>'336p stat'!K187-'336p stat'!N187</f>
        <v>66.554523000000003</v>
      </c>
      <c r="H188">
        <f>'336p stat'!N187</f>
        <v>0</v>
      </c>
      <c r="K188">
        <f t="shared" si="11"/>
        <v>0</v>
      </c>
      <c r="L188">
        <f t="shared" si="12"/>
        <v>0</v>
      </c>
      <c r="M188">
        <f t="shared" si="13"/>
        <v>1.6870221533333332</v>
      </c>
      <c r="N188">
        <f t="shared" si="14"/>
        <v>0.44369682000000005</v>
      </c>
      <c r="O188">
        <f t="shared" si="15"/>
        <v>0</v>
      </c>
    </row>
    <row r="189" spans="2:15" x14ac:dyDescent="0.25">
      <c r="B189" s="20" t="s">
        <v>21</v>
      </c>
      <c r="C189">
        <v>175</v>
      </c>
      <c r="F189">
        <f>'336p stat'!H188-'336p stat'!K188</f>
        <v>295.24002000000002</v>
      </c>
      <c r="G189">
        <f>'336p stat'!K188-'336p stat'!N188</f>
        <v>77.644977999999995</v>
      </c>
      <c r="H189">
        <f>'336p stat'!N188</f>
        <v>0</v>
      </c>
      <c r="K189">
        <f t="shared" si="11"/>
        <v>0</v>
      </c>
      <c r="L189">
        <f t="shared" si="12"/>
        <v>0</v>
      </c>
      <c r="M189">
        <f t="shared" si="13"/>
        <v>1.6870858285714287</v>
      </c>
      <c r="N189">
        <f t="shared" si="14"/>
        <v>0.44368558857142854</v>
      </c>
      <c r="O189">
        <f t="shared" si="15"/>
        <v>0</v>
      </c>
    </row>
    <row r="190" spans="2:15" x14ac:dyDescent="0.25">
      <c r="B190" s="20" t="s">
        <v>21</v>
      </c>
      <c r="C190">
        <v>200</v>
      </c>
      <c r="F190">
        <f>'336p stat'!H189-'336p stat'!K189</f>
        <v>337.46009400000003</v>
      </c>
      <c r="G190">
        <f>'336p stat'!K189-'336p stat'!N189</f>
        <v>88.737288000000007</v>
      </c>
      <c r="H190">
        <f>'336p stat'!N189</f>
        <v>0</v>
      </c>
      <c r="K190">
        <f t="shared" si="11"/>
        <v>0</v>
      </c>
      <c r="L190">
        <f t="shared" si="12"/>
        <v>0</v>
      </c>
      <c r="M190">
        <f t="shared" si="13"/>
        <v>1.6873004700000001</v>
      </c>
      <c r="N190">
        <f t="shared" si="14"/>
        <v>0.44368644000000002</v>
      </c>
      <c r="O190">
        <f t="shared" si="15"/>
        <v>0</v>
      </c>
    </row>
    <row r="191" spans="2:15" x14ac:dyDescent="0.25">
      <c r="B191" s="20" t="s">
        <v>21</v>
      </c>
      <c r="C191">
        <v>225</v>
      </c>
      <c r="F191">
        <f>'336p stat'!H190-'336p stat'!K190</f>
        <v>379.68090000000001</v>
      </c>
      <c r="G191">
        <f>'336p stat'!K190-'336p stat'!N190</f>
        <v>99.828322</v>
      </c>
      <c r="H191">
        <f>'336p stat'!N190</f>
        <v>0</v>
      </c>
      <c r="K191">
        <f t="shared" si="11"/>
        <v>0</v>
      </c>
      <c r="L191">
        <f t="shared" si="12"/>
        <v>0</v>
      </c>
      <c r="M191">
        <f t="shared" si="13"/>
        <v>1.6874706666666668</v>
      </c>
      <c r="N191">
        <f t="shared" si="14"/>
        <v>0.44368143111111114</v>
      </c>
      <c r="O191">
        <f t="shared" si="15"/>
        <v>0</v>
      </c>
    </row>
    <row r="192" spans="2:15" x14ac:dyDescent="0.25">
      <c r="B192" s="20" t="s">
        <v>21</v>
      </c>
      <c r="C192">
        <v>250</v>
      </c>
      <c r="F192">
        <f>'336p stat'!H191-'336p stat'!K191</f>
        <v>421.90040099999999</v>
      </c>
      <c r="G192">
        <f>'336p stat'!K191-'336p stat'!N191</f>
        <v>110.92138</v>
      </c>
      <c r="H192">
        <f>'336p stat'!N191</f>
        <v>0</v>
      </c>
      <c r="K192">
        <f t="shared" si="11"/>
        <v>0</v>
      </c>
      <c r="L192">
        <f t="shared" si="12"/>
        <v>0</v>
      </c>
      <c r="M192">
        <f t="shared" si="13"/>
        <v>1.6876016039999999</v>
      </c>
      <c r="N192">
        <f t="shared" si="14"/>
        <v>0.44368552</v>
      </c>
      <c r="O192">
        <f t="shared" si="15"/>
        <v>0</v>
      </c>
    </row>
    <row r="193" spans="2:15" x14ac:dyDescent="0.25">
      <c r="B193" s="20" t="s">
        <v>21</v>
      </c>
      <c r="C193">
        <v>275</v>
      </c>
      <c r="F193">
        <f>'336p stat'!H192-'336p stat'!K192</f>
        <v>464.11205999999999</v>
      </c>
      <c r="G193">
        <f>'336p stat'!K192-'336p stat'!N192</f>
        <v>122.013892</v>
      </c>
      <c r="H193">
        <f>'336p stat'!N192</f>
        <v>0</v>
      </c>
      <c r="K193">
        <f t="shared" si="11"/>
        <v>0</v>
      </c>
      <c r="L193">
        <f t="shared" si="12"/>
        <v>0</v>
      </c>
      <c r="M193">
        <f t="shared" si="13"/>
        <v>1.6876802181818182</v>
      </c>
      <c r="N193">
        <f t="shared" si="14"/>
        <v>0.44368688000000001</v>
      </c>
      <c r="O193">
        <f t="shared" si="15"/>
        <v>0</v>
      </c>
    </row>
    <row r="194" spans="2:15" x14ac:dyDescent="0.25">
      <c r="B194" s="20" t="s">
        <v>21</v>
      </c>
      <c r="C194">
        <v>300</v>
      </c>
      <c r="F194">
        <f>'336p stat'!H193-'336p stat'!K193</f>
        <v>506.30002400000006</v>
      </c>
      <c r="G194">
        <f>'336p stat'!K193-'336p stat'!N193</f>
        <v>133.10476499999999</v>
      </c>
      <c r="H194">
        <f>'336p stat'!N193</f>
        <v>0</v>
      </c>
      <c r="K194">
        <f t="shared" si="11"/>
        <v>0</v>
      </c>
      <c r="L194">
        <f t="shared" si="12"/>
        <v>0</v>
      </c>
      <c r="M194">
        <f t="shared" si="13"/>
        <v>1.6876667466666668</v>
      </c>
      <c r="N194">
        <f t="shared" si="14"/>
        <v>0.44368254999999995</v>
      </c>
      <c r="O194">
        <f t="shared" si="15"/>
        <v>0</v>
      </c>
    </row>
    <row r="195" spans="2:15" x14ac:dyDescent="0.25">
      <c r="B195" s="20" t="s">
        <v>21</v>
      </c>
      <c r="C195">
        <v>325</v>
      </c>
      <c r="F195">
        <f>'336p stat'!H194-'336p stat'!K194</f>
        <v>548.46105999999997</v>
      </c>
      <c r="G195">
        <f>'336p stat'!K194-'336p stat'!N194</f>
        <v>144.19714099999999</v>
      </c>
      <c r="H195">
        <f>'336p stat'!N194</f>
        <v>0</v>
      </c>
      <c r="K195">
        <f t="shared" si="11"/>
        <v>0</v>
      </c>
      <c r="L195">
        <f t="shared" si="12"/>
        <v>0</v>
      </c>
      <c r="M195">
        <f t="shared" si="13"/>
        <v>1.6875724923076922</v>
      </c>
      <c r="N195">
        <f t="shared" si="14"/>
        <v>0.44368351076923074</v>
      </c>
      <c r="O195">
        <f t="shared" si="15"/>
        <v>0</v>
      </c>
    </row>
    <row r="196" spans="2:15" x14ac:dyDescent="0.25">
      <c r="B196" s="20" t="s">
        <v>21</v>
      </c>
      <c r="C196">
        <v>350</v>
      </c>
      <c r="F196">
        <f>'336p stat'!H195-'336p stat'!K195</f>
        <v>590.67100300000004</v>
      </c>
      <c r="G196">
        <f>'336p stat'!K195-'336p stat'!N195</f>
        <v>155.28831700000001</v>
      </c>
      <c r="H196">
        <f>'336p stat'!N195</f>
        <v>0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1.6876314371428573</v>
      </c>
      <c r="N196">
        <f t="shared" ref="N196:N242" si="19">G196/$C196</f>
        <v>0.44368090571428576</v>
      </c>
      <c r="O196">
        <f t="shared" ref="O196:O242" si="20">H196/$C196</f>
        <v>0</v>
      </c>
    </row>
    <row r="197" spans="2:15" x14ac:dyDescent="0.25">
      <c r="B197" s="20" t="s">
        <v>21</v>
      </c>
      <c r="C197">
        <v>375</v>
      </c>
      <c r="F197">
        <f>'336p stat'!H196-'336p stat'!K196</f>
        <v>632.89746800000012</v>
      </c>
      <c r="G197">
        <f>'336p stat'!K196-'336p stat'!N196</f>
        <v>166.38132999999999</v>
      </c>
      <c r="H197">
        <f>'336p stat'!N196</f>
        <v>0</v>
      </c>
      <c r="K197">
        <f t="shared" si="16"/>
        <v>0</v>
      </c>
      <c r="L197">
        <f t="shared" si="17"/>
        <v>0</v>
      </c>
      <c r="M197">
        <f t="shared" si="18"/>
        <v>1.6877265813333338</v>
      </c>
      <c r="N197">
        <f t="shared" si="19"/>
        <v>0.44368354666666665</v>
      </c>
      <c r="O197">
        <f t="shared" si="20"/>
        <v>0</v>
      </c>
    </row>
    <row r="198" spans="2:15" x14ac:dyDescent="0.25">
      <c r="B198" s="20" t="s">
        <v>21</v>
      </c>
      <c r="C198">
        <v>400</v>
      </c>
      <c r="F198">
        <f>'336p stat'!H197-'336p stat'!K197</f>
        <v>675.13109199999997</v>
      </c>
      <c r="G198">
        <f>'336p stat'!K197-'336p stat'!N197</f>
        <v>177.47415100000001</v>
      </c>
      <c r="H198">
        <f>'336p stat'!N197</f>
        <v>0</v>
      </c>
      <c r="K198">
        <f t="shared" si="16"/>
        <v>0</v>
      </c>
      <c r="L198">
        <f t="shared" si="17"/>
        <v>0</v>
      </c>
      <c r="M198">
        <f t="shared" si="18"/>
        <v>1.68782773</v>
      </c>
      <c r="N198">
        <f t="shared" si="19"/>
        <v>0.44368537750000003</v>
      </c>
      <c r="O198">
        <f t="shared" si="20"/>
        <v>0</v>
      </c>
    </row>
    <row r="199" spans="2:15" x14ac:dyDescent="0.25">
      <c r="B199" s="20" t="s">
        <v>21</v>
      </c>
      <c r="C199">
        <v>425</v>
      </c>
      <c r="F199">
        <f>'336p stat'!H198-'336p stat'!K198</f>
        <v>717.35059899999999</v>
      </c>
      <c r="G199">
        <f>'336p stat'!K198-'336p stat'!N198</f>
        <v>188.564494</v>
      </c>
      <c r="H199">
        <f>'336p stat'!N198</f>
        <v>0</v>
      </c>
      <c r="K199">
        <f t="shared" si="16"/>
        <v>0</v>
      </c>
      <c r="L199">
        <f t="shared" si="17"/>
        <v>0</v>
      </c>
      <c r="M199">
        <f t="shared" si="18"/>
        <v>1.6878837623529412</v>
      </c>
      <c r="N199">
        <f t="shared" si="19"/>
        <v>0.44368116235294119</v>
      </c>
      <c r="O199">
        <f t="shared" si="20"/>
        <v>0</v>
      </c>
    </row>
    <row r="200" spans="2:15" x14ac:dyDescent="0.25">
      <c r="B200" s="20" t="s">
        <v>21</v>
      </c>
      <c r="C200">
        <v>450</v>
      </c>
      <c r="F200">
        <f>'336p stat'!H199-'336p stat'!K199</f>
        <v>759.58367999999996</v>
      </c>
      <c r="G200">
        <f>'336p stat'!K199-'336p stat'!N199</f>
        <v>199.65640999999999</v>
      </c>
      <c r="H200">
        <f>'336p stat'!N199</f>
        <v>0</v>
      </c>
      <c r="K200">
        <f t="shared" si="16"/>
        <v>0</v>
      </c>
      <c r="L200">
        <f t="shared" si="17"/>
        <v>0</v>
      </c>
      <c r="M200">
        <f t="shared" si="18"/>
        <v>1.6879637333333333</v>
      </c>
      <c r="N200">
        <f t="shared" si="19"/>
        <v>0.44368091111111108</v>
      </c>
      <c r="O200">
        <f t="shared" si="20"/>
        <v>0</v>
      </c>
    </row>
    <row r="201" spans="2:15" x14ac:dyDescent="0.25">
      <c r="B201" s="20" t="s">
        <v>21</v>
      </c>
      <c r="C201">
        <v>475</v>
      </c>
      <c r="F201">
        <f>'336p stat'!H200-'336p stat'!K200</f>
        <v>801.79408999999998</v>
      </c>
      <c r="G201">
        <f>'336p stat'!K200-'336p stat'!N200</f>
        <v>210.74419900000001</v>
      </c>
      <c r="H201">
        <f>'336p stat'!N200</f>
        <v>0</v>
      </c>
      <c r="K201">
        <f t="shared" si="16"/>
        <v>0</v>
      </c>
      <c r="L201">
        <f t="shared" si="17"/>
        <v>0</v>
      </c>
      <c r="M201">
        <f t="shared" si="18"/>
        <v>1.6879875578947368</v>
      </c>
      <c r="N201">
        <f t="shared" si="19"/>
        <v>0.44367199789473688</v>
      </c>
      <c r="O201">
        <f t="shared" si="20"/>
        <v>0</v>
      </c>
    </row>
    <row r="202" spans="2:15" x14ac:dyDescent="0.25">
      <c r="B202" s="20" t="s">
        <v>21</v>
      </c>
      <c r="C202">
        <v>500</v>
      </c>
      <c r="F202">
        <f>'336p stat'!H201-'336p stat'!K201</f>
        <v>844.02205600000002</v>
      </c>
      <c r="G202">
        <f>'336p stat'!K201-'336p stat'!N201</f>
        <v>221.838064</v>
      </c>
      <c r="H202">
        <f>'336p stat'!N201</f>
        <v>0</v>
      </c>
      <c r="K202">
        <f t="shared" si="16"/>
        <v>0</v>
      </c>
      <c r="L202">
        <f t="shared" si="17"/>
        <v>0</v>
      </c>
      <c r="M202">
        <f t="shared" si="18"/>
        <v>1.688044112</v>
      </c>
      <c r="N202">
        <f t="shared" si="19"/>
        <v>0.443676128</v>
      </c>
      <c r="O202">
        <f t="shared" si="20"/>
        <v>0</v>
      </c>
    </row>
    <row r="203" spans="2:15" x14ac:dyDescent="0.25">
      <c r="B203" s="20" t="s">
        <v>22</v>
      </c>
      <c r="C203">
        <v>25</v>
      </c>
      <c r="F203">
        <f>'336p stat'!H202-'336p stat'!K202</f>
        <v>42.735627999999991</v>
      </c>
      <c r="G203">
        <f>'336p stat'!K202-'336p stat'!N202</f>
        <v>103.722925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1.7094251199999997</v>
      </c>
      <c r="N203">
        <f t="shared" si="19"/>
        <v>4.148917</v>
      </c>
      <c r="O203">
        <f t="shared" si="20"/>
        <v>0</v>
      </c>
    </row>
    <row r="204" spans="2:15" x14ac:dyDescent="0.25">
      <c r="B204" s="20" t="s">
        <v>22</v>
      </c>
      <c r="C204">
        <v>50</v>
      </c>
      <c r="F204">
        <f>'336p stat'!H203-'336p stat'!K203</f>
        <v>85.608221999999984</v>
      </c>
      <c r="G204">
        <f>'336p stat'!K203-'336p stat'!N203</f>
        <v>207.42553799999999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1.7121644399999996</v>
      </c>
      <c r="N204">
        <f t="shared" si="19"/>
        <v>4.1485107599999997</v>
      </c>
      <c r="O204">
        <f t="shared" si="20"/>
        <v>0</v>
      </c>
    </row>
    <row r="205" spans="2:15" x14ac:dyDescent="0.25">
      <c r="B205" s="20" t="s">
        <v>22</v>
      </c>
      <c r="C205">
        <v>75</v>
      </c>
      <c r="F205">
        <f>'336p stat'!H204-'336p stat'!K204</f>
        <v>128.48624899999999</v>
      </c>
      <c r="G205">
        <f>'336p stat'!K204-'336p stat'!N204</f>
        <v>311.12817100000001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1.7131499866666664</v>
      </c>
      <c r="N205">
        <f t="shared" si="19"/>
        <v>4.1483756133333332</v>
      </c>
      <c r="O205">
        <f t="shared" si="20"/>
        <v>0</v>
      </c>
    </row>
    <row r="206" spans="2:15" x14ac:dyDescent="0.25">
      <c r="B206" s="20" t="s">
        <v>22</v>
      </c>
      <c r="C206">
        <v>100</v>
      </c>
      <c r="F206">
        <f>'336p stat'!H205-'336p stat'!K205</f>
        <v>171.39633599999996</v>
      </c>
      <c r="G206">
        <f>'336p stat'!K205-'336p stat'!N205</f>
        <v>414.834676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1.7139633599999997</v>
      </c>
      <c r="N206">
        <f t="shared" si="19"/>
        <v>4.1483467599999999</v>
      </c>
      <c r="O206">
        <f t="shared" si="20"/>
        <v>0</v>
      </c>
    </row>
    <row r="207" spans="2:15" x14ac:dyDescent="0.25">
      <c r="B207" s="20" t="s">
        <v>22</v>
      </c>
      <c r="C207">
        <v>125</v>
      </c>
      <c r="F207">
        <f>'336p stat'!H206-'336p stat'!K206</f>
        <v>214.30296200000009</v>
      </c>
      <c r="G207">
        <f>'336p stat'!K206-'336p stat'!N206</f>
        <v>518.54324499999996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1.7144236960000008</v>
      </c>
      <c r="N207">
        <f t="shared" si="19"/>
        <v>4.1483459599999994</v>
      </c>
      <c r="O207">
        <f t="shared" si="20"/>
        <v>0</v>
      </c>
    </row>
    <row r="208" spans="2:15" x14ac:dyDescent="0.25">
      <c r="B208" s="20" t="s">
        <v>22</v>
      </c>
      <c r="C208">
        <v>150</v>
      </c>
      <c r="F208">
        <f>'336p stat'!H207-'336p stat'!K207</f>
        <v>257.20104600000002</v>
      </c>
      <c r="G208">
        <f>'336p stat'!K207-'336p stat'!N207</f>
        <v>622.24917700000003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1.7146736400000002</v>
      </c>
      <c r="N208">
        <f t="shared" si="19"/>
        <v>4.1483278466666667</v>
      </c>
      <c r="O208">
        <f t="shared" si="20"/>
        <v>0</v>
      </c>
    </row>
    <row r="209" spans="2:15" x14ac:dyDescent="0.25">
      <c r="B209" s="20" t="s">
        <v>22</v>
      </c>
      <c r="C209">
        <v>175</v>
      </c>
      <c r="F209">
        <f>'336p stat'!H208-'336p stat'!K208</f>
        <v>300.08025800000007</v>
      </c>
      <c r="G209">
        <f>'336p stat'!K208-'336p stat'!N208</f>
        <v>725.957266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1.7147443314285717</v>
      </c>
      <c r="N209">
        <f t="shared" si="19"/>
        <v>4.1483272342857145</v>
      </c>
      <c r="O209">
        <f t="shared" si="20"/>
        <v>0</v>
      </c>
    </row>
    <row r="210" spans="2:15" x14ac:dyDescent="0.25">
      <c r="B210" s="20" t="s">
        <v>22</v>
      </c>
      <c r="C210">
        <v>200</v>
      </c>
      <c r="F210">
        <f>'336p stat'!H209-'336p stat'!K209</f>
        <v>342.94665800000007</v>
      </c>
      <c r="G210">
        <f>'336p stat'!K209-'336p stat'!N209</f>
        <v>829.66599599999995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1.7147332900000003</v>
      </c>
      <c r="N210">
        <f t="shared" si="19"/>
        <v>4.1483299799999998</v>
      </c>
      <c r="O210">
        <f t="shared" si="20"/>
        <v>0</v>
      </c>
    </row>
    <row r="211" spans="2:15" x14ac:dyDescent="0.25">
      <c r="B211" s="20" t="s">
        <v>22</v>
      </c>
      <c r="C211">
        <v>225</v>
      </c>
      <c r="F211">
        <f>'336p stat'!H210-'336p stat'!K210</f>
        <v>385.81302999999991</v>
      </c>
      <c r="G211">
        <f>'336p stat'!K210-'336p stat'!N210</f>
        <v>933.374866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1.7147245777777773</v>
      </c>
      <c r="N211">
        <f t="shared" si="19"/>
        <v>4.1483327377777774</v>
      </c>
      <c r="O211">
        <f t="shared" si="20"/>
        <v>0</v>
      </c>
    </row>
    <row r="212" spans="2:15" x14ac:dyDescent="0.25">
      <c r="B212" s="20" t="s">
        <v>22</v>
      </c>
      <c r="C212">
        <v>250</v>
      </c>
      <c r="F212">
        <f>'336p stat'!H211-'336p stat'!K211</f>
        <v>428.69892899999991</v>
      </c>
      <c r="G212">
        <f>'336p stat'!K211-'336p stat'!N211</f>
        <v>1037.0811080000001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1.7147957159999996</v>
      </c>
      <c r="N212">
        <f t="shared" si="19"/>
        <v>4.1483244320000008</v>
      </c>
      <c r="O212">
        <f t="shared" si="20"/>
        <v>0</v>
      </c>
    </row>
    <row r="213" spans="2:15" x14ac:dyDescent="0.25">
      <c r="B213" s="20" t="s">
        <v>22</v>
      </c>
      <c r="C213">
        <v>275</v>
      </c>
      <c r="F213">
        <f>'336p stat'!H212-'336p stat'!K212</f>
        <v>471.59617899999989</v>
      </c>
      <c r="G213">
        <f>'336p stat'!K212-'336p stat'!N212</f>
        <v>1140.7901830000001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1.7148951963636361</v>
      </c>
      <c r="N213">
        <f t="shared" si="19"/>
        <v>4.1483279381818186</v>
      </c>
      <c r="O213">
        <f t="shared" si="20"/>
        <v>0</v>
      </c>
    </row>
    <row r="214" spans="2:15" x14ac:dyDescent="0.25">
      <c r="B214" s="20" t="s">
        <v>22</v>
      </c>
      <c r="C214">
        <v>300</v>
      </c>
      <c r="F214">
        <f>'336p stat'!H213-'336p stat'!K213</f>
        <v>514.48275600000011</v>
      </c>
      <c r="G214">
        <f>'336p stat'!K213-'336p stat'!N213</f>
        <v>1244.5010789999999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1.7149425200000004</v>
      </c>
      <c r="N214">
        <f t="shared" si="19"/>
        <v>4.1483369299999993</v>
      </c>
      <c r="O214">
        <f t="shared" si="20"/>
        <v>0</v>
      </c>
    </row>
    <row r="215" spans="2:15" x14ac:dyDescent="0.25">
      <c r="B215" s="20" t="s">
        <v>22</v>
      </c>
      <c r="C215">
        <v>325</v>
      </c>
      <c r="F215">
        <f>'336p stat'!H214-'336p stat'!K214</f>
        <v>557.38669700000014</v>
      </c>
      <c r="G215">
        <f>'336p stat'!K214-'336p stat'!N214</f>
        <v>1348.2092479999999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1.7150359907692312</v>
      </c>
      <c r="N215">
        <f t="shared" si="19"/>
        <v>4.1483361476923077</v>
      </c>
      <c r="O215">
        <f t="shared" si="20"/>
        <v>0</v>
      </c>
    </row>
    <row r="216" spans="2:15" x14ac:dyDescent="0.25">
      <c r="B216" s="20" t="s">
        <v>22</v>
      </c>
      <c r="C216">
        <v>350</v>
      </c>
      <c r="F216">
        <f>'336p stat'!H215-'336p stat'!K215</f>
        <v>600.27007000000003</v>
      </c>
      <c r="G216">
        <f>'336p stat'!K215-'336p stat'!N215</f>
        <v>1451.9195340000001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1.715057342857143</v>
      </c>
      <c r="N216">
        <f t="shared" si="19"/>
        <v>4.1483415257142857</v>
      </c>
      <c r="O216">
        <f t="shared" si="20"/>
        <v>0</v>
      </c>
    </row>
    <row r="217" spans="2:15" x14ac:dyDescent="0.25">
      <c r="B217" s="20" t="s">
        <v>22</v>
      </c>
      <c r="C217">
        <v>375</v>
      </c>
      <c r="F217">
        <f>'336p stat'!H216-'336p stat'!K216</f>
        <v>643.14687300000014</v>
      </c>
      <c r="G217">
        <f>'336p stat'!K216-'336p stat'!N216</f>
        <v>1555.628757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1.7150583280000005</v>
      </c>
      <c r="N217">
        <f t="shared" si="19"/>
        <v>4.1483433519999995</v>
      </c>
      <c r="O217">
        <f t="shared" si="20"/>
        <v>0</v>
      </c>
    </row>
    <row r="218" spans="2:15" x14ac:dyDescent="0.25">
      <c r="B218" s="20" t="s">
        <v>22</v>
      </c>
      <c r="C218">
        <v>400</v>
      </c>
      <c r="F218">
        <f>'336p stat'!H217-'336p stat'!K217</f>
        <v>686.01442900000006</v>
      </c>
      <c r="G218">
        <f>'336p stat'!K217-'336p stat'!N217</f>
        <v>1659.342461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1.7150360725000002</v>
      </c>
      <c r="N218">
        <f t="shared" si="19"/>
        <v>4.1483561524999999</v>
      </c>
      <c r="O218">
        <f t="shared" si="20"/>
        <v>0</v>
      </c>
    </row>
    <row r="219" spans="2:15" x14ac:dyDescent="0.25">
      <c r="B219" s="20" t="s">
        <v>22</v>
      </c>
      <c r="C219">
        <v>425</v>
      </c>
      <c r="F219">
        <f>'336p stat'!H218-'336p stat'!K218</f>
        <v>728.90604699999994</v>
      </c>
      <c r="G219">
        <f>'336p stat'!K218-'336p stat'!N218</f>
        <v>1763.0531129999999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1.7150730517647057</v>
      </c>
      <c r="N219">
        <f t="shared" si="19"/>
        <v>4.1483602658823528</v>
      </c>
      <c r="O219">
        <f t="shared" si="20"/>
        <v>0</v>
      </c>
    </row>
    <row r="220" spans="2:15" x14ac:dyDescent="0.25">
      <c r="B220" s="20" t="s">
        <v>22</v>
      </c>
      <c r="C220">
        <v>450</v>
      </c>
      <c r="F220">
        <f>'336p stat'!H219-'336p stat'!K219</f>
        <v>771.83383800000001</v>
      </c>
      <c r="G220">
        <f>'336p stat'!K219-'336p stat'!N219</f>
        <v>1866.7649799999999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1.7151863066666666</v>
      </c>
      <c r="N220">
        <f t="shared" si="19"/>
        <v>4.1483666222222224</v>
      </c>
      <c r="O220">
        <f t="shared" si="20"/>
        <v>0</v>
      </c>
    </row>
    <row r="221" spans="2:15" x14ac:dyDescent="0.25">
      <c r="B221" s="20" t="s">
        <v>22</v>
      </c>
      <c r="C221">
        <v>475</v>
      </c>
      <c r="F221">
        <f>'336p stat'!H220-'336p stat'!K220</f>
        <v>814.74027100000012</v>
      </c>
      <c r="G221">
        <f>'336p stat'!K220-'336p stat'!N220</f>
        <v>1970.476404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1.7152426757894739</v>
      </c>
      <c r="N221">
        <f t="shared" si="19"/>
        <v>4.1483713768421051</v>
      </c>
      <c r="O221">
        <f t="shared" si="20"/>
        <v>0</v>
      </c>
    </row>
    <row r="222" spans="2:15" x14ac:dyDescent="0.25">
      <c r="B222" s="20" t="s">
        <v>22</v>
      </c>
      <c r="C222">
        <v>500</v>
      </c>
      <c r="F222">
        <f>'336p stat'!H221-'336p stat'!K221</f>
        <v>857.65741200000002</v>
      </c>
      <c r="G222">
        <f>'336p stat'!K221-'336p stat'!N221</f>
        <v>2074.1900049999999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1.715314824</v>
      </c>
      <c r="N222">
        <f t="shared" si="19"/>
        <v>4.1483800099999995</v>
      </c>
      <c r="O222">
        <f t="shared" si="20"/>
        <v>0</v>
      </c>
    </row>
    <row r="223" spans="2:15" x14ac:dyDescent="0.25">
      <c r="B223" s="20" t="s">
        <v>23</v>
      </c>
      <c r="C223">
        <v>25</v>
      </c>
      <c r="F223">
        <f>'336p stat'!H222-'336p stat'!K222</f>
        <v>42.904925000000006</v>
      </c>
      <c r="G223">
        <f>'336p stat'!K222-'336p stat'!N222</f>
        <v>98.205281999999997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1.7161970000000002</v>
      </c>
      <c r="N223">
        <f t="shared" si="19"/>
        <v>3.9282112799999997</v>
      </c>
      <c r="O223">
        <f t="shared" si="20"/>
        <v>0</v>
      </c>
    </row>
    <row r="224" spans="2:15" x14ac:dyDescent="0.25">
      <c r="B224" s="20" t="s">
        <v>23</v>
      </c>
      <c r="C224">
        <v>50</v>
      </c>
      <c r="F224">
        <f>'336p stat'!H223-'336p stat'!K223</f>
        <v>85.986726000000004</v>
      </c>
      <c r="G224">
        <f>'336p stat'!K223-'336p stat'!N223</f>
        <v>196.408558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1.71973452</v>
      </c>
      <c r="N224">
        <f t="shared" si="19"/>
        <v>3.9281711599999998</v>
      </c>
      <c r="O224">
        <f t="shared" si="20"/>
        <v>0</v>
      </c>
    </row>
    <row r="225" spans="2:15" x14ac:dyDescent="0.25">
      <c r="B225" s="20" t="s">
        <v>23</v>
      </c>
      <c r="C225">
        <v>75</v>
      </c>
      <c r="F225">
        <f>'336p stat'!H224-'336p stat'!K224</f>
        <v>129.06025400000004</v>
      </c>
      <c r="G225">
        <f>'336p stat'!K224-'336p stat'!N224</f>
        <v>294.61201999999997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1.7208033866666672</v>
      </c>
      <c r="N225">
        <f t="shared" si="19"/>
        <v>3.9281602666666662</v>
      </c>
      <c r="O225">
        <f t="shared" si="20"/>
        <v>0</v>
      </c>
    </row>
    <row r="226" spans="2:15" x14ac:dyDescent="0.25">
      <c r="B226" s="20" t="s">
        <v>23</v>
      </c>
      <c r="C226">
        <v>100</v>
      </c>
      <c r="F226">
        <f>'336p stat'!H225-'336p stat'!K225</f>
        <v>172.14600799999999</v>
      </c>
      <c r="G226">
        <f>'336p stat'!K225-'336p stat'!N225</f>
        <v>392.81481600000001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1.7214600799999999</v>
      </c>
      <c r="N226">
        <f t="shared" si="19"/>
        <v>3.9281481600000001</v>
      </c>
      <c r="O226">
        <f t="shared" si="20"/>
        <v>0</v>
      </c>
    </row>
    <row r="227" spans="2:15" x14ac:dyDescent="0.25">
      <c r="B227" s="20" t="s">
        <v>23</v>
      </c>
      <c r="C227">
        <v>125</v>
      </c>
      <c r="F227">
        <f>'336p stat'!H226-'336p stat'!K226</f>
        <v>215.21540299999998</v>
      </c>
      <c r="G227">
        <f>'336p stat'!K226-'336p stat'!N226</f>
        <v>491.01795399999997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1.7217232239999998</v>
      </c>
      <c r="N227">
        <f t="shared" si="19"/>
        <v>3.9281436319999998</v>
      </c>
      <c r="O227">
        <f t="shared" si="20"/>
        <v>0</v>
      </c>
    </row>
    <row r="228" spans="2:15" x14ac:dyDescent="0.25">
      <c r="B228" s="20" t="s">
        <v>23</v>
      </c>
      <c r="C228">
        <v>150</v>
      </c>
      <c r="F228">
        <f>'336p stat'!H227-'336p stat'!K227</f>
        <v>258.30950099999995</v>
      </c>
      <c r="G228">
        <f>'336p stat'!K227-'336p stat'!N227</f>
        <v>589.22113400000001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1.7220633399999996</v>
      </c>
      <c r="N228">
        <f t="shared" si="19"/>
        <v>3.9281408933333335</v>
      </c>
      <c r="O228">
        <f t="shared" si="20"/>
        <v>0</v>
      </c>
    </row>
    <row r="229" spans="2:15" x14ac:dyDescent="0.25">
      <c r="B229" s="20" t="s">
        <v>23</v>
      </c>
      <c r="C229">
        <v>175</v>
      </c>
      <c r="F229">
        <f>'336p stat'!H228-'336p stat'!K228</f>
        <v>301.38004000000001</v>
      </c>
      <c r="G229">
        <f>'336p stat'!K228-'336p stat'!N228</f>
        <v>687.42427199999997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1.7221716571428571</v>
      </c>
      <c r="N229">
        <f t="shared" si="19"/>
        <v>3.9281386971428569</v>
      </c>
      <c r="O229">
        <f t="shared" si="20"/>
        <v>0</v>
      </c>
    </row>
    <row r="230" spans="2:15" x14ac:dyDescent="0.25">
      <c r="B230" s="20" t="s">
        <v>23</v>
      </c>
      <c r="C230">
        <v>200</v>
      </c>
      <c r="F230">
        <f>'336p stat'!H229-'336p stat'!K229</f>
        <v>344.44990199999995</v>
      </c>
      <c r="G230">
        <f>'336p stat'!K229-'336p stat'!N229</f>
        <v>785.62604999999996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1.7222495099999997</v>
      </c>
      <c r="N230">
        <f t="shared" si="19"/>
        <v>3.9281302499999997</v>
      </c>
      <c r="O230">
        <f t="shared" si="20"/>
        <v>0</v>
      </c>
    </row>
    <row r="231" spans="2:15" x14ac:dyDescent="0.25">
      <c r="B231" s="20" t="s">
        <v>23</v>
      </c>
      <c r="C231">
        <v>225</v>
      </c>
      <c r="F231">
        <f>'336p stat'!H230-'336p stat'!K230</f>
        <v>387.54410800000005</v>
      </c>
      <c r="G231">
        <f>'336p stat'!K230-'336p stat'!N230</f>
        <v>883.828397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1.722418257777778</v>
      </c>
      <c r="N231">
        <f t="shared" si="19"/>
        <v>3.9281262088888891</v>
      </c>
      <c r="O231">
        <f t="shared" si="20"/>
        <v>0</v>
      </c>
    </row>
    <row r="232" spans="2:15" x14ac:dyDescent="0.25">
      <c r="B232" s="20" t="s">
        <v>23</v>
      </c>
      <c r="C232">
        <v>250</v>
      </c>
      <c r="F232">
        <f>'336p stat'!H231-'336p stat'!K231</f>
        <v>430.65326800000003</v>
      </c>
      <c r="G232">
        <f>'336p stat'!K231-'336p stat'!N231</f>
        <v>982.03098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1.7226130720000001</v>
      </c>
      <c r="N232">
        <f t="shared" si="19"/>
        <v>3.92812392</v>
      </c>
      <c r="O232">
        <f t="shared" si="20"/>
        <v>0</v>
      </c>
    </row>
    <row r="233" spans="2:15" x14ac:dyDescent="0.25">
      <c r="B233" s="20" t="s">
        <v>23</v>
      </c>
      <c r="C233">
        <v>275</v>
      </c>
      <c r="F233">
        <f>'336p stat'!H232-'336p stat'!K232</f>
        <v>473.73180600000001</v>
      </c>
      <c r="G233">
        <f>'336p stat'!K232-'336p stat'!N232</f>
        <v>1080.2337379999999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1.7226611127272728</v>
      </c>
      <c r="N233">
        <f t="shared" si="19"/>
        <v>3.9281226836363632</v>
      </c>
      <c r="O233">
        <f t="shared" si="20"/>
        <v>0</v>
      </c>
    </row>
    <row r="234" spans="2:15" x14ac:dyDescent="0.25">
      <c r="B234" s="20" t="s">
        <v>23</v>
      </c>
      <c r="C234">
        <v>300</v>
      </c>
      <c r="F234">
        <f>'336p stat'!H233-'336p stat'!K233</f>
        <v>516.80488999999989</v>
      </c>
      <c r="G234">
        <f>'336p stat'!K233-'336p stat'!N233</f>
        <v>1178.4373880000001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1.7226829666666663</v>
      </c>
      <c r="N234">
        <f t="shared" si="19"/>
        <v>3.928124626666667</v>
      </c>
      <c r="O234">
        <f t="shared" si="20"/>
        <v>0</v>
      </c>
    </row>
    <row r="235" spans="2:15" x14ac:dyDescent="0.25">
      <c r="B235" s="20" t="s">
        <v>23</v>
      </c>
      <c r="C235">
        <v>325</v>
      </c>
      <c r="F235">
        <f>'336p stat'!H234-'336p stat'!K234</f>
        <v>559.87225599999988</v>
      </c>
      <c r="G235">
        <f>'336p stat'!K234-'336p stat'!N234</f>
        <v>1276.6392330000001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1.7226838646153841</v>
      </c>
      <c r="N235">
        <f t="shared" si="19"/>
        <v>3.9281207169230772</v>
      </c>
      <c r="O235">
        <f t="shared" si="20"/>
        <v>0</v>
      </c>
    </row>
    <row r="236" spans="2:15" x14ac:dyDescent="0.25">
      <c r="B236" s="20" t="s">
        <v>23</v>
      </c>
      <c r="C236">
        <v>350</v>
      </c>
      <c r="F236">
        <f>'336p stat'!H235-'336p stat'!K235</f>
        <v>602.95470499999988</v>
      </c>
      <c r="G236">
        <f>'336p stat'!K235-'336p stat'!N235</f>
        <v>1374.84167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1.7227277285714282</v>
      </c>
      <c r="N236">
        <f t="shared" si="19"/>
        <v>3.9281190571428573</v>
      </c>
      <c r="O236">
        <f t="shared" si="20"/>
        <v>0</v>
      </c>
    </row>
    <row r="237" spans="2:15" x14ac:dyDescent="0.25">
      <c r="B237" s="20" t="s">
        <v>23</v>
      </c>
      <c r="C237">
        <v>375</v>
      </c>
      <c r="F237">
        <f>'336p stat'!H236-'336p stat'!K236</f>
        <v>646.03005600000006</v>
      </c>
      <c r="G237">
        <f>'336p stat'!K236-'336p stat'!N236</f>
        <v>1473.0444950000001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1.7227468160000001</v>
      </c>
      <c r="N237">
        <f t="shared" si="19"/>
        <v>3.9281186533333337</v>
      </c>
      <c r="O237">
        <f t="shared" si="20"/>
        <v>0</v>
      </c>
    </row>
    <row r="238" spans="2:15" x14ac:dyDescent="0.25">
      <c r="B238" s="20" t="s">
        <v>23</v>
      </c>
      <c r="C238">
        <v>400</v>
      </c>
      <c r="F238">
        <f>'336p stat'!H237-'336p stat'!K237</f>
        <v>689.10568299999977</v>
      </c>
      <c r="G238">
        <f>'336p stat'!K237-'336p stat'!N237</f>
        <v>1571.2476320000001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1.7227642074999994</v>
      </c>
      <c r="N238">
        <f t="shared" si="19"/>
        <v>3.9281190800000001</v>
      </c>
      <c r="O238">
        <f t="shared" si="20"/>
        <v>0</v>
      </c>
    </row>
    <row r="239" spans="2:15" x14ac:dyDescent="0.25">
      <c r="B239" s="20" t="s">
        <v>23</v>
      </c>
      <c r="C239">
        <v>425</v>
      </c>
      <c r="F239">
        <f>'336p stat'!H238-'336p stat'!K238</f>
        <v>732.20409399999994</v>
      </c>
      <c r="G239">
        <f>'336p stat'!K238-'336p stat'!N238</f>
        <v>1669.450188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1.7228331623529409</v>
      </c>
      <c r="N239">
        <f t="shared" si="19"/>
        <v>3.9281180894117647</v>
      </c>
      <c r="O239">
        <f t="shared" si="20"/>
        <v>0</v>
      </c>
    </row>
    <row r="240" spans="2:15" x14ac:dyDescent="0.25">
      <c r="B240" s="20" t="s">
        <v>23</v>
      </c>
      <c r="C240">
        <v>450</v>
      </c>
      <c r="F240">
        <f>'336p stat'!H239-'336p stat'!K239</f>
        <v>775.28206999999998</v>
      </c>
      <c r="G240">
        <f>'336p stat'!K239-'336p stat'!N239</f>
        <v>1767.6534770000001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1.7228490444444444</v>
      </c>
      <c r="N240">
        <f t="shared" si="19"/>
        <v>3.9281188377777778</v>
      </c>
      <c r="O240">
        <f t="shared" si="20"/>
        <v>0</v>
      </c>
    </row>
    <row r="241" spans="2:15" x14ac:dyDescent="0.25">
      <c r="B241" s="20" t="s">
        <v>23</v>
      </c>
      <c r="C241">
        <v>475</v>
      </c>
      <c r="F241">
        <f>'336p stat'!H240-'336p stat'!K240</f>
        <v>818.36961400000018</v>
      </c>
      <c r="G241">
        <f>'336p stat'!K240-'336p stat'!N240</f>
        <v>1865.855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1.7228833978947373</v>
      </c>
      <c r="N241">
        <f t="shared" si="19"/>
        <v>3.9281157894736842</v>
      </c>
      <c r="O241">
        <f t="shared" si="20"/>
        <v>0</v>
      </c>
    </row>
    <row r="242" spans="2:15" x14ac:dyDescent="0.25">
      <c r="B242" s="20" t="s">
        <v>23</v>
      </c>
      <c r="C242">
        <v>500</v>
      </c>
      <c r="F242">
        <f>'336p stat'!H241-'336p stat'!K241</f>
        <v>861.45280000000002</v>
      </c>
      <c r="G242">
        <f>'336p stat'!K241-'336p stat'!N241</f>
        <v>1964.0582890000001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1.7229056</v>
      </c>
      <c r="N242">
        <f t="shared" si="19"/>
        <v>3.928116578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31" zoomScale="85" zoomScaleNormal="85" workbookViewId="0">
      <selection activeCell="J276" sqref="J276"/>
    </sheetView>
  </sheetViews>
  <sheetFormatPr defaultRowHeight="15" x14ac:dyDescent="0.25"/>
  <cols>
    <col min="2" max="2" width="17.85546875" customWidth="1"/>
    <col min="3" max="3" width="39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22.102199999999584</v>
      </c>
      <c r="E3">
        <f ca="1">OFFSET('336p trace'!$S$56,(A3-1)*56,0)-OFFSET('336p stat'!$H$1,A3*20,0)</f>
        <v>29.445370000000139</v>
      </c>
      <c r="F3">
        <f ca="1">OFFSET('336p stat'!$H$1,A3*20,0)-OFFSET('336p stat'!$K$1,A3*20,0)</f>
        <v>429.97970400000008</v>
      </c>
      <c r="G3">
        <f ca="1">OFFSET('336p stat'!$K$1,A3*20,0)-OFFSET('336p stat'!$N$1,A3*20,0)</f>
        <v>658.91959900000006</v>
      </c>
      <c r="H3">
        <f ca="1">OFFSET('336p stat'!$N$1,A3*20,0)</f>
        <v>399.734127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35.99814499999998</v>
      </c>
      <c r="E4" s="5">
        <f ca="1">OFFSET('336p trace'!$V$56,(A4-1)*56,0)</f>
        <v>34.428958559999877</v>
      </c>
      <c r="F4" s="5">
        <f ca="1">OFFSET('336p stat'!$H$1,A4*20,1)</f>
        <v>10.676081</v>
      </c>
      <c r="G4" s="5">
        <f ca="1">OFFSET('336p stat'!$K$1,A4*20,1)</f>
        <v>4.6816469999999999</v>
      </c>
      <c r="H4" s="5">
        <f ca="1">OFFSET('336p stat'!$N$1,A4*20,1)</f>
        <v>0.79198100000000005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1582.6809999999998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29.602384999999941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16.261799999999766</v>
      </c>
      <c r="E7">
        <f ca="1">OFFSET('336p trace'!$S$56,(A7-1)*56,0)-OFFSET('336p stat'!$H$1,A7*20,0)</f>
        <v>42.504953999999998</v>
      </c>
      <c r="F7">
        <f ca="1">OFFSET('336p stat'!$H$1,A7*20,0)-OFFSET('336p stat'!$K$1,A7*20,0)</f>
        <v>437.80041200000005</v>
      </c>
      <c r="G7">
        <f ca="1">OFFSET('336p stat'!$K$1,A7*20,0)-OFFSET('336p stat'!$N$1,A7*20,0)</f>
        <v>342.26011600000004</v>
      </c>
      <c r="H7">
        <f ca="1">OFFSET('336p stat'!$N$1,A7*20,0)</f>
        <v>401.13891799999999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38.684823560000083</v>
      </c>
      <c r="E8" s="5">
        <f ca="1">OFFSET('336p trace'!$V$56,(A8-1)*56,0)</f>
        <v>38.42868463999973</v>
      </c>
      <c r="F8" s="5">
        <f ca="1">OFFSET('336p stat'!$H$1,A8*20,1)</f>
        <v>27.569044999999999</v>
      </c>
      <c r="G8" s="5">
        <f ca="1">OFFSET('336p stat'!$K$1,A8*20,1)</f>
        <v>26.653676000000001</v>
      </c>
      <c r="H8" s="5">
        <f ca="1">OFFSET('336p stat'!$N$1,A8*20,1)</f>
        <v>2.9954000000000001E-2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22.080599999999322</v>
      </c>
      <c r="E9">
        <f ca="1">OFFSET('336p trace'!$S$56,(A9-1)*56,0)-OFFSET('336p stat'!$H$1,A9*20,0)</f>
        <v>45.840446000000156</v>
      </c>
      <c r="F9">
        <f ca="1">OFFSET('336p stat'!$H$1,A9*20,0)-OFFSET('336p stat'!$K$1,A9*20,0)</f>
        <v>400.83060999999998</v>
      </c>
      <c r="G9">
        <f ca="1">OFFSET('336p stat'!$K$1,A9*20,0)-OFFSET('336p stat'!$N$1,A9*20,0)</f>
        <v>2074.3509469999999</v>
      </c>
      <c r="H9">
        <f ca="1">OFFSET('336p stat'!$N$1,A9*20,0)</f>
        <v>462.926197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102.12083855999987</v>
      </c>
      <c r="E10" s="5">
        <f ca="1">OFFSET('336p trace'!$V$56,(A10-1)*56,0)</f>
        <v>102.82843076000016</v>
      </c>
      <c r="F10" s="5">
        <f ca="1">OFFSET('336p stat'!$H$1,A10*20,1)</f>
        <v>8.7507590000000004</v>
      </c>
      <c r="G10" s="5">
        <f ca="1">OFFSET('336p stat'!$K$1,A10*20,1)</f>
        <v>4.7587999999999998E-2</v>
      </c>
      <c r="H10" s="5">
        <f ca="1">OFFSET('336p stat'!$N$1,A10*20,1)</f>
        <v>3.0956000000000001E-2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21.986600000001545</v>
      </c>
      <c r="E11">
        <f ca="1">OFFSET('336p trace'!$S$56,(A11-1)*56,0)-OFFSET('336p stat'!$H$1,A11*20,0)</f>
        <v>46.25304899999901</v>
      </c>
      <c r="F11">
        <f ca="1">OFFSET('336p stat'!$H$1,A11*20,0)-OFFSET('336p stat'!$K$1,A11*20,0)</f>
        <v>433.56577599999991</v>
      </c>
      <c r="G11">
        <f ca="1">OFFSET('336p stat'!$K$1,A11*20,0)-OFFSET('336p stat'!$N$1,A11*20,0)</f>
        <v>2058.6648749999999</v>
      </c>
      <c r="H11">
        <f ca="1">OFFSET('336p stat'!$N$1,A11*20,0)</f>
        <v>516.35950000000003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102.14856196000007</v>
      </c>
      <c r="E12" s="5">
        <f ca="1">OFFSET('336p trace'!$V$56,(A12-1)*56,0)</f>
        <v>100.78908575999951</v>
      </c>
      <c r="F12" s="5">
        <f ca="1">OFFSET('336p stat'!$H$1,A12*20,1)</f>
        <v>9.3051969999999997</v>
      </c>
      <c r="G12" s="5">
        <f ca="1">OFFSET('336p stat'!$K$1,A12*20,1)</f>
        <v>2.3730000000000001E-3</v>
      </c>
      <c r="H12" s="5">
        <f ca="1">OFFSET('336p stat'!$N$1,A12*20,1)</f>
        <v>1.6699999999999999E-4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21.890799999999217</v>
      </c>
      <c r="E13">
        <f ca="1">OFFSET('336p trace'!$S$56,(A13-1)*56,0)-OFFSET('336p stat'!$H$1,A13*20,0)</f>
        <v>50.693096000000423</v>
      </c>
      <c r="F13">
        <f ca="1">OFFSET('336p stat'!$H$1,A13*20,0)-OFFSET('336p stat'!$K$1,A13*20,0)</f>
        <v>403.086319</v>
      </c>
      <c r="G13">
        <f ca="1">OFFSET('336p stat'!$K$1,A13*20,0)-OFFSET('336p stat'!$N$1,A13*20,0)</f>
        <v>1964.2774160000001</v>
      </c>
      <c r="H13">
        <f ca="1">OFFSET('336p stat'!$N$1,A13*20,0)</f>
        <v>462.75236899999999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70.343848000000193</v>
      </c>
      <c r="E14" s="5">
        <f ca="1">OFFSET('336p trace'!$V$56,(A14-1)*56,0)</f>
        <v>71.71013935999936</v>
      </c>
      <c r="F14" s="5">
        <f ca="1">OFFSET('336p stat'!$H$1,A14*20,1)</f>
        <v>6.0862470000000002</v>
      </c>
      <c r="G14" s="5">
        <f ca="1">OFFSET('336p stat'!$K$1,A14*20,1)</f>
        <v>6.3063999999999995E-2</v>
      </c>
      <c r="H14" s="5">
        <f ca="1">OFFSET('336p stat'!$N$1,A14*20,1)</f>
        <v>3.3692E-2</v>
      </c>
    </row>
    <row r="15" spans="1:8" x14ac:dyDescent="0.25">
      <c r="A15">
        <v>7</v>
      </c>
      <c r="C15" t="str">
        <f ca="1">OFFSET('336p stat'!$A$1,A15*20,0)</f>
        <v>CUDA ant add CPU12</v>
      </c>
      <c r="D15">
        <f ca="1">OFFSET('336p trace'!$R$56,(A15-1)*56,0)-OFFSET('336p trace'!$S$56,(A15-1)*56,0)</f>
        <v>62.989999999998872</v>
      </c>
      <c r="E15">
        <f ca="1">OFFSET('336p trace'!$S$56,(A15-1)*56,0)-OFFSET('336p stat'!$H$1,A15*20,0)</f>
        <v>8.5519930000004933</v>
      </c>
      <c r="F15">
        <f ca="1">OFFSET('336p stat'!$H$1,A15*20,0)-OFFSET('336p stat'!$K$1,A15*20,0)</f>
        <v>532.57627000000002</v>
      </c>
      <c r="G15">
        <f ca="1">OFFSET('336p stat'!$K$1,A15*20,0)-OFFSET('336p stat'!$N$1,A15*20,0)</f>
        <v>1838.508808</v>
      </c>
      <c r="H15">
        <f ca="1">OFFSET('336p stat'!$N$1,A15*20,0)</f>
        <v>643.40172900000005</v>
      </c>
    </row>
    <row r="16" spans="1:8" x14ac:dyDescent="0.25">
      <c r="A16">
        <v>7</v>
      </c>
      <c r="C16" t="str">
        <f ca="1">OFFSET('336p stat'!$A$1,A16*20,0)</f>
        <v>CUDA ant add CPU12</v>
      </c>
      <c r="D16" s="5">
        <f ca="1">OFFSET('336p trace'!$U$56,(A16-1)*56,0)</f>
        <v>1805.6721065599995</v>
      </c>
      <c r="E16" s="5">
        <f ca="1">OFFSET('336p trace'!$V$56,(A16-1)*56,0)</f>
        <v>1384.3636865600017</v>
      </c>
      <c r="F16" s="5">
        <f ca="1">OFFSET('336p stat'!$H$1,A16*20,1)</f>
        <v>1355.6654100000001</v>
      </c>
      <c r="G16" s="5">
        <f ca="1">OFFSET('336p stat'!$K$1,A16*20,1)</f>
        <v>941.89239299999997</v>
      </c>
      <c r="H16" s="5">
        <f ca="1">OFFSET('336p stat'!$N$1,A16*20,1)</f>
        <v>72.756718000000006</v>
      </c>
    </row>
    <row r="17" spans="1:12" x14ac:dyDescent="0.25">
      <c r="A17">
        <v>8</v>
      </c>
      <c r="C17" t="str">
        <f ca="1">OFFSET('336p stat'!$A$1,A17*20,0)</f>
        <v>CUDA opt</v>
      </c>
      <c r="D17">
        <f ca="1">OFFSET('336p trace'!$R$56,(A17-1)*56,0)-OFFSET('336p trace'!$S$56,(A17-1)*56,0)</f>
        <v>1587.5739999999996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opt</v>
      </c>
      <c r="D18" s="5">
        <f ca="1">OFFSET('336p trace'!$U$56,(A18-1)*56,0)</f>
        <v>106.51246800000028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opt Time</v>
      </c>
      <c r="D19">
        <f ca="1">OFFSET('336p trace'!$R$56,(A19-1)*56,0)-OFFSET('336p trace'!$S$56,(A19-1)*56,0)</f>
        <v>22.516200000000026</v>
      </c>
      <c r="E19">
        <f ca="1">OFFSET('336p trace'!$S$56,(A19-1)*56,0)-OFFSET('336p stat'!$H$1,A19*20,0)</f>
        <v>29.288143000000218</v>
      </c>
      <c r="F19">
        <f ca="1">OFFSET('336p stat'!$H$1,A19*20,0)-OFFSET('336p stat'!$K$1,A19*20,0)</f>
        <v>841.82410300000004</v>
      </c>
      <c r="G19">
        <f ca="1">OFFSET('336p stat'!$K$1,A19*20,0)-OFFSET('336p stat'!$N$1,A19*20,0)</f>
        <v>663.64675399999999</v>
      </c>
      <c r="H19">
        <f ca="1">OFFSET('336p stat'!$N$1,A19*20,0)</f>
        <v>0</v>
      </c>
    </row>
    <row r="20" spans="1:12" x14ac:dyDescent="0.25">
      <c r="A20">
        <v>9</v>
      </c>
      <c r="C20" t="str">
        <f ca="1">OFFSET('336p stat'!$A$1,A20*20,0)</f>
        <v>CUDA opt Time</v>
      </c>
      <c r="D20" s="5">
        <f ca="1">OFFSET('336p trace'!$U$56,(A20-1)*56,0)</f>
        <v>12.915204959999977</v>
      </c>
      <c r="E20" s="5">
        <f ca="1">OFFSET('336p trace'!$V$56,(A20-1)*56,0)</f>
        <v>11.023525000000028</v>
      </c>
      <c r="F20" s="5">
        <f ca="1">OFFSET('336p stat'!$H$1,A20*20,1)</f>
        <v>0.61547799999999997</v>
      </c>
      <c r="G20" s="5">
        <f ca="1">OFFSET('336p stat'!$K$1,A20*20,1)</f>
        <v>7.1710000000000003E-3</v>
      </c>
      <c r="H20" s="5">
        <f ca="1">OFFSET('336p stat'!$N$1,A20*20,1)</f>
        <v>0</v>
      </c>
    </row>
    <row r="21" spans="1:12" x14ac:dyDescent="0.25">
      <c r="A21">
        <v>10</v>
      </c>
      <c r="C21" t="str">
        <f ca="1">OFFSET('336p stat'!$A$1,A21*20,0)</f>
        <v>CUDA opt non hash</v>
      </c>
      <c r="D21">
        <f ca="1">OFFSET('336p trace'!$R$56,(A21-1)*56,0)-OFFSET('336p trace'!$S$56,(A21-1)*56,0)</f>
        <v>16.336000000000013</v>
      </c>
      <c r="E21">
        <f ca="1">OFFSET('336p trace'!$S$56,(A21-1)*56,0)-OFFSET('336p stat'!$H$1,A21*20,0)</f>
        <v>43.039880000000039</v>
      </c>
      <c r="F21">
        <f ca="1">OFFSET('336p stat'!$H$1,A21*20,0)-OFFSET('336p stat'!$K$1,A21*20,0)</f>
        <v>844.02205600000002</v>
      </c>
      <c r="G21">
        <f ca="1">OFFSET('336p stat'!$K$1,A21*20,0)-OFFSET('336p stat'!$N$1,A21*20,0)</f>
        <v>221.838064</v>
      </c>
      <c r="H21">
        <f ca="1">OFFSET('336p stat'!$N$1,A21*20,0)</f>
        <v>0</v>
      </c>
    </row>
    <row r="22" spans="1:12" x14ac:dyDescent="0.25">
      <c r="A22">
        <v>10</v>
      </c>
      <c r="C22" t="str">
        <f ca="1">OFFSET('336p stat'!$A$1,A22*20,0)</f>
        <v>CUDA opt non hash</v>
      </c>
      <c r="D22" s="5">
        <f ca="1">OFFSET('336p trace'!$U$56,(A22-1)*56,0)</f>
        <v>15.93702400000004</v>
      </c>
      <c r="E22" s="5">
        <f ca="1">OFFSET('336p trace'!$V$56,(A22-1)*56,0)</f>
        <v>14.318619999999964</v>
      </c>
      <c r="F22" s="5">
        <f ca="1">OFFSET('336p stat'!$H$1,A22*20,1)</f>
        <v>0.76563700000000001</v>
      </c>
      <c r="G22" s="5">
        <f ca="1">OFFSET('336p stat'!$K$1,A22*20,1)</f>
        <v>7.0819999999999998E-3</v>
      </c>
      <c r="H22" s="5">
        <f ca="1">OFFSET('336p stat'!$N$1,A22*20,1)</f>
        <v>0</v>
      </c>
    </row>
    <row r="23" spans="1:12" x14ac:dyDescent="0.25">
      <c r="A23">
        <v>11</v>
      </c>
      <c r="C23" t="str">
        <f ca="1">OFFSET('336p stat'!$A$1,A23*20,0)</f>
        <v>CUDA opt ant</v>
      </c>
      <c r="D23">
        <f ca="1">OFFSET('336p trace'!$R$56,(A23-1)*56,0)-OFFSET('336p trace'!$S$56,(A23-1)*56,0)</f>
        <v>22.225400000001173</v>
      </c>
      <c r="E23">
        <f ca="1">OFFSET('336p trace'!$S$56,(A23-1)*56,0)-OFFSET('336p stat'!$H$1,A23*20,0)</f>
        <v>46.907582999998795</v>
      </c>
      <c r="F23">
        <f ca="1">OFFSET('336p stat'!$H$1,A23*20,0)-OFFSET('336p stat'!$K$1,A23*20,0)</f>
        <v>857.65741200000002</v>
      </c>
      <c r="G23">
        <f ca="1">OFFSET('336p stat'!$K$1,A23*20,0)-OFFSET('336p stat'!$N$1,A23*20,0)</f>
        <v>2074.1900049999999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 ant</v>
      </c>
      <c r="D24" s="5">
        <f ca="1">OFFSET('336p trace'!$U$56,(A24-1)*56,0)</f>
        <v>128.11253184000063</v>
      </c>
      <c r="E24" s="5">
        <f ca="1">OFFSET('336p trace'!$V$56,(A24-1)*56,0)</f>
        <v>130.5609369999998</v>
      </c>
      <c r="F24" s="5">
        <f ca="1">OFFSET('336p stat'!$H$1,A24*20,1)</f>
        <v>9.1564329999999998</v>
      </c>
      <c r="G24" s="5">
        <f ca="1">OFFSET('336p stat'!$K$1,A24*20,1)</f>
        <v>6.7120000000000001E-3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ant non hash</v>
      </c>
      <c r="D25">
        <f ca="1">OFFSET('336p trace'!$R$56,(A25-1)*56,0)-OFFSET('336p trace'!$S$56,(A25-1)*56,0)</f>
        <v>22.557999999999993</v>
      </c>
      <c r="E25">
        <f ca="1">OFFSET('336p trace'!$S$56,(A25-1)*56,0)-OFFSET('336p stat'!$H$1,A25*20,0)</f>
        <v>56.736710999999559</v>
      </c>
      <c r="F25">
        <f ca="1">OFFSET('336p stat'!$H$1,A25*20,0)-OFFSET('336p stat'!$K$1,A25*20,0)</f>
        <v>861.45280000000002</v>
      </c>
      <c r="G25">
        <f ca="1">OFFSET('336p stat'!$K$1,A25*20,0)-OFFSET('336p stat'!$N$1,A25*20,0)</f>
        <v>1964.0582890000001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ant non hash</v>
      </c>
      <c r="D26" s="5">
        <f ca="1">OFFSET('336p trace'!$U$56,(A26-1)*56,0)</f>
        <v>50.910552359999876</v>
      </c>
      <c r="E26" s="5">
        <f ca="1">OFFSET('336p trace'!$V$56,(A26-1)*56,0)</f>
        <v>51.169137160000219</v>
      </c>
      <c r="F26" s="5">
        <f ca="1">OFFSET('336p stat'!$H$1,A26*20,1)</f>
        <v>4.9429910000000001</v>
      </c>
      <c r="G26" s="5">
        <f ca="1">OFFSET('336p stat'!$K$1,A26*20,1)</f>
        <v>4.8409999999999998E-3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ant par</v>
      </c>
      <c r="D27">
        <f ca="1">OFFSET('336p trace'!$R$56,(A27-1)*56,0)-OFFSET('336p trace'!$S$56,(A27-1)*56,0)</f>
        <v>22.153599999999187</v>
      </c>
      <c r="E27">
        <f ca="1">OFFSET('336p trace'!$S$56,(A27-1)*56,0)-OFFSET('336p stat'!$H$1,A27*20,0)</f>
        <v>54.391048000000865</v>
      </c>
      <c r="F27">
        <f ca="1">OFFSET('336p stat'!$H$1,A27*20,0)-OFFSET('336p stat'!$K$1,A27*20,0)</f>
        <v>948.70012700000007</v>
      </c>
      <c r="G27">
        <f ca="1">OFFSET('336p stat'!$K$1,A27*20,0)-OFFSET('336p stat'!$N$1,A27*20,0)</f>
        <v>2058.550225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ant par</v>
      </c>
      <c r="D28" s="5">
        <f ca="1">OFFSET('336p trace'!$U$56,(A28-1)*56,0)</f>
        <v>100.76058499999988</v>
      </c>
      <c r="E28" s="5">
        <f ca="1">OFFSET('336p trace'!$V$56,(A28-1)*56,0)</f>
        <v>94.678684039999936</v>
      </c>
      <c r="F28" s="5">
        <f ca="1">OFFSET('336p stat'!$H$1,A28*20,1)</f>
        <v>5.6467850000000004</v>
      </c>
      <c r="G28" s="5">
        <f ca="1">OFFSET('336p stat'!$K$1,A28*20,1)</f>
        <v>5.9560000000000004E-3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22.102199999999584</v>
      </c>
      <c r="E31" s="5">
        <f ca="1">OFFSET('336p trace'!$S$56,(A31-1)*56,0)-OFFSET('336p stat'!$H$1,A31*20,0)</f>
        <v>29.445370000000139</v>
      </c>
      <c r="F31" s="5">
        <f ca="1">OFFSET('336p stat'!$H$1,A31*20,0)-OFFSET('336p stat'!$K$1,A31*20,0)</f>
        <v>429.97970400000008</v>
      </c>
      <c r="G31" s="5">
        <f ca="1">OFFSET('336p stat'!$K$1,A31*20,0)-OFFSET('336p stat'!$N$1,A31*20,0)</f>
        <v>658.91959900000006</v>
      </c>
      <c r="H31" s="5">
        <f ca="1">OFFSET('336p stat'!$N$1,A31*20,0)</f>
        <v>399.734127</v>
      </c>
      <c r="I31" s="5"/>
      <c r="J31" s="5">
        <f ca="1">SUM(D31:H31)</f>
        <v>1540.1809999999998</v>
      </c>
      <c r="K31" s="10">
        <f ca="1">G31/J31</f>
        <v>0.42781958678882553</v>
      </c>
      <c r="L31">
        <f t="shared" ref="L31:L59" ca="1" si="0">$K$29*POWER(K31,2)*SQRT(G139/(POWER(G31,2)*$L$29)+J139/(POWER(J31,2)*$L$29))</f>
        <v>3.4884364738311895E-4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1582.6809999999998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59" ca="1" si="1">SUM(D32:H32)</f>
        <v>1582.6809999999998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16.261799999999766</v>
      </c>
      <c r="E33" s="5">
        <f ca="1">OFFSET('336p trace'!$S$56,(A33-1)*56,0)-OFFSET('336p stat'!$H$1,A33*20,0)</f>
        <v>42.504953999999998</v>
      </c>
      <c r="F33" s="5">
        <f ca="1">OFFSET('336p stat'!$H$1,A33*20,0)-OFFSET('336p stat'!$K$1,A33*20,0)</f>
        <v>437.80041200000005</v>
      </c>
      <c r="G33" s="5">
        <f ca="1">OFFSET('336p stat'!$K$1,A33*20,0)-OFFSET('336p stat'!$N$1,A33*20,0)</f>
        <v>342.26011600000004</v>
      </c>
      <c r="H33" s="5">
        <f ca="1">OFFSET('336p stat'!$N$1,A33*20,0)</f>
        <v>401.13891799999999</v>
      </c>
      <c r="I33" s="5"/>
      <c r="J33" s="5">
        <f t="shared" ca="1" si="1"/>
        <v>1239.9661999999998</v>
      </c>
      <c r="K33" s="10">
        <f t="shared" ca="1" si="2"/>
        <v>0.27602374645373406</v>
      </c>
      <c r="L33">
        <f t="shared" ca="1" si="0"/>
        <v>3.7360941204076539E-4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22.080599999999322</v>
      </c>
      <c r="E34" s="5">
        <f ca="1">OFFSET('336p trace'!$S$56,(A34-1)*56,0)-OFFSET('336p stat'!$H$1,A34*20,0)</f>
        <v>45.840446000000156</v>
      </c>
      <c r="F34" s="5">
        <f ca="1">OFFSET('336p stat'!$H$1,A34*20,0)-OFFSET('336p stat'!$K$1,A34*20,0)</f>
        <v>400.83060999999998</v>
      </c>
      <c r="G34" s="5">
        <f ca="1">OFFSET('336p stat'!$K$1,A34*20,0)-OFFSET('336p stat'!$N$1,A34*20,0)</f>
        <v>2074.3509469999999</v>
      </c>
      <c r="H34" s="5">
        <f ca="1">OFFSET('336p stat'!$N$1,A34*20,0)</f>
        <v>462.926197</v>
      </c>
      <c r="I34" s="5"/>
      <c r="J34" s="5">
        <f t="shared" ca="1" si="1"/>
        <v>3006.0287999999991</v>
      </c>
      <c r="K34" s="10">
        <f t="shared" ca="1" si="2"/>
        <v>0.69006356392859591</v>
      </c>
      <c r="L34">
        <f t="shared" ca="1" si="0"/>
        <v>6.4215474840650997E-4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21.986600000001545</v>
      </c>
      <c r="E35" s="5">
        <f ca="1">OFFSET('336p trace'!$S$56,(A35-1)*56,0)-OFFSET('336p stat'!$H$1,A35*20,0)</f>
        <v>46.25304899999901</v>
      </c>
      <c r="F35" s="5">
        <f ca="1">OFFSET('336p stat'!$H$1,A35*20,0)-OFFSET('336p stat'!$K$1,A35*20,0)</f>
        <v>433.56577599999991</v>
      </c>
      <c r="G35" s="5">
        <f ca="1">OFFSET('336p stat'!$K$1,A35*20,0)-OFFSET('336p stat'!$N$1,A35*20,0)</f>
        <v>2058.6648749999999</v>
      </c>
      <c r="H35" s="5">
        <f ca="1">OFFSET('336p stat'!$N$1,A35*20,0)</f>
        <v>516.35950000000003</v>
      </c>
      <c r="I35" s="5"/>
      <c r="J35" s="5">
        <f t="shared" ca="1" si="1"/>
        <v>3076.8298000000004</v>
      </c>
      <c r="K35" s="10">
        <f t="shared" ca="1" si="2"/>
        <v>0.6690863677282376</v>
      </c>
      <c r="L35">
        <f t="shared" ca="1" si="0"/>
        <v>5.8756580054888105E-4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21.890799999999217</v>
      </c>
      <c r="E36" s="5">
        <f ca="1">OFFSET('336p trace'!$S$56,(A36-1)*56,0)-OFFSET('336p stat'!$H$1,A36*20,0)</f>
        <v>50.693096000000423</v>
      </c>
      <c r="F36" s="5">
        <f ca="1">OFFSET('336p stat'!$H$1,A36*20,0)-OFFSET('336p stat'!$K$1,A36*20,0)</f>
        <v>403.086319</v>
      </c>
      <c r="G36" s="5">
        <f ca="1">OFFSET('336p stat'!$K$1,A36*20,0)-OFFSET('336p stat'!$N$1,A36*20,0)</f>
        <v>1964.2774160000001</v>
      </c>
      <c r="H36" s="5">
        <f ca="1">OFFSET('336p stat'!$N$1,A36*20,0)</f>
        <v>462.75236899999999</v>
      </c>
      <c r="I36" s="5"/>
      <c r="J36" s="5">
        <f t="shared" ca="1" si="1"/>
        <v>2902.7</v>
      </c>
      <c r="K36" s="10">
        <f t="shared" ca="1" si="2"/>
        <v>0.67670700244599868</v>
      </c>
      <c r="L36">
        <f t="shared" ca="1" si="0"/>
        <v>5.3266013100284682E-4</v>
      </c>
    </row>
    <row r="37" spans="1:12" x14ac:dyDescent="0.25">
      <c r="A37">
        <v>7</v>
      </c>
      <c r="C37" t="str">
        <f ca="1">OFFSET('336p stat'!$A$1,A37*20,0)</f>
        <v>CUDA ant add CPU12</v>
      </c>
      <c r="D37" s="5">
        <f ca="1">OFFSET('336p trace'!$R$56,(A37-1)*56,0)-OFFSET('336p trace'!$S$56,(A37-1)*56,0)</f>
        <v>62.989999999998872</v>
      </c>
      <c r="E37" s="5">
        <f ca="1">OFFSET('336p trace'!$S$56,(A37-1)*56,0)-OFFSET('336p stat'!$H$1,A37*20,0)</f>
        <v>8.5519930000004933</v>
      </c>
      <c r="F37" s="5">
        <f ca="1">OFFSET('336p stat'!$H$1,A37*20,0)-OFFSET('336p stat'!$K$1,A37*20,0)</f>
        <v>532.57627000000002</v>
      </c>
      <c r="G37" s="5">
        <f ca="1">OFFSET('336p stat'!$K$1,A37*20,0)-OFFSET('336p stat'!$N$1,A37*20,0)</f>
        <v>1838.508808</v>
      </c>
      <c r="H37" s="5">
        <f ca="1">OFFSET('336p stat'!$N$1,A37*20,0)</f>
        <v>643.40172900000005</v>
      </c>
      <c r="I37" s="5"/>
      <c r="J37" s="5">
        <f t="shared" ca="1" si="1"/>
        <v>3086.0287999999996</v>
      </c>
      <c r="K37" s="10">
        <f t="shared" ca="1" si="2"/>
        <v>0.59575231702309461</v>
      </c>
      <c r="L37">
        <f t="shared" ca="1" si="0"/>
        <v>2.8892435951069361E-3</v>
      </c>
    </row>
    <row r="38" spans="1:12" x14ac:dyDescent="0.25">
      <c r="A38">
        <v>8</v>
      </c>
      <c r="C38" t="str">
        <f ca="1">OFFSET('336p stat'!$A$1,A38*20,0)</f>
        <v>CUDA opt</v>
      </c>
      <c r="D38" s="5">
        <f ca="1">OFFSET('336p trace'!$R$56,(A38-1)*56,0)-OFFSET('336p trace'!$S$56,(A38-1)*56,0)</f>
        <v>1587.5739999999996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1587.5739999999996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opt Time</v>
      </c>
      <c r="D39" s="5">
        <f ca="1">OFFSET('336p trace'!$R$56,(A39-1)*56,0)-OFFSET('336p trace'!$S$56,(A39-1)*56,0)</f>
        <v>22.516200000000026</v>
      </c>
      <c r="E39" s="5">
        <f ca="1">OFFSET('336p trace'!$S$56,(A39-1)*56,0)-OFFSET('336p stat'!$H$1,A39*20,0)</f>
        <v>29.288143000000218</v>
      </c>
      <c r="F39" s="5">
        <f ca="1">OFFSET('336p stat'!$H$1,A39*20,0)-OFFSET('336p stat'!$K$1,A39*20,0)</f>
        <v>841.82410300000004</v>
      </c>
      <c r="G39" s="5">
        <f ca="1">OFFSET('336p stat'!$K$1,A39*20,0)-OFFSET('336p stat'!$N$1,A39*20,0)</f>
        <v>663.64675399999999</v>
      </c>
      <c r="H39" s="5">
        <f ca="1">OFFSET('336p stat'!$N$1,A39*20,0)</f>
        <v>0</v>
      </c>
      <c r="I39" s="5"/>
      <c r="J39" s="5">
        <f t="shared" ca="1" si="1"/>
        <v>1557.2752000000003</v>
      </c>
      <c r="K39" s="10">
        <f t="shared" ca="1" si="2"/>
        <v>0.42615894351878197</v>
      </c>
      <c r="L39">
        <f t="shared" ca="1" si="0"/>
        <v>1.6033343581417229E-4</v>
      </c>
    </row>
    <row r="40" spans="1:12" x14ac:dyDescent="0.25">
      <c r="A40">
        <v>10</v>
      </c>
      <c r="C40" t="str">
        <f ca="1">OFFSET('336p stat'!$A$1,A40*20,0)</f>
        <v>CUDA opt non hash</v>
      </c>
      <c r="D40" s="5">
        <f ca="1">OFFSET('336p trace'!$R$56,(A40-1)*56,0)-OFFSET('336p trace'!$S$56,(A40-1)*56,0)</f>
        <v>16.336000000000013</v>
      </c>
      <c r="E40" s="5">
        <f ca="1">OFFSET('336p trace'!$S$56,(A40-1)*56,0)-OFFSET('336p stat'!$H$1,A40*20,0)</f>
        <v>43.039880000000039</v>
      </c>
      <c r="F40" s="5">
        <f ca="1">OFFSET('336p stat'!$H$1,A40*20,0)-OFFSET('336p stat'!$K$1,A40*20,0)</f>
        <v>844.02205600000002</v>
      </c>
      <c r="G40" s="5">
        <f ca="1">OFFSET('336p stat'!$K$1,A40*20,0)-OFFSET('336p stat'!$N$1,A40*20,0)</f>
        <v>221.838064</v>
      </c>
      <c r="H40" s="5">
        <f ca="1">OFFSET('336p stat'!$N$1,A40*20,0)</f>
        <v>0</v>
      </c>
      <c r="I40" s="5"/>
      <c r="J40" s="5">
        <f t="shared" ca="1" si="1"/>
        <v>1125.2360000000001</v>
      </c>
      <c r="K40" s="10">
        <f t="shared" ca="1" si="2"/>
        <v>0.19714803294597755</v>
      </c>
      <c r="L40">
        <f t="shared" ca="1" si="0"/>
        <v>5.3488844365353021E-5</v>
      </c>
    </row>
    <row r="41" spans="1:12" x14ac:dyDescent="0.25">
      <c r="A41">
        <v>11</v>
      </c>
      <c r="C41" t="str">
        <f ca="1">OFFSET('336p stat'!$A$1,A41*20,0)</f>
        <v>CUDA opt ant</v>
      </c>
      <c r="D41" s="5">
        <f ca="1">OFFSET('336p trace'!$R$56,(A41-1)*56,0)-OFFSET('336p trace'!$S$56,(A41-1)*56,0)</f>
        <v>22.225400000001173</v>
      </c>
      <c r="E41" s="5">
        <f ca="1">OFFSET('336p trace'!$S$56,(A41-1)*56,0)-OFFSET('336p stat'!$H$1,A41*20,0)</f>
        <v>46.907582999998795</v>
      </c>
      <c r="F41" s="5">
        <f ca="1">OFFSET('336p stat'!$H$1,A41*20,0)-OFFSET('336p stat'!$K$1,A41*20,0)</f>
        <v>857.65741200000002</v>
      </c>
      <c r="G41" s="5">
        <f ca="1">OFFSET('336p stat'!$K$1,A41*20,0)-OFFSET('336p stat'!$N$1,A41*20,0)</f>
        <v>2074.1900049999999</v>
      </c>
      <c r="H41" s="5">
        <f ca="1">OFFSET('336p stat'!$N$1,A41*20,0)</f>
        <v>0</v>
      </c>
      <c r="I41" s="5"/>
      <c r="J41" s="5">
        <f t="shared" ca="1" si="1"/>
        <v>3000.9803999999999</v>
      </c>
      <c r="K41" s="10">
        <f t="shared" ca="1" si="2"/>
        <v>0.69117079371794632</v>
      </c>
      <c r="L41">
        <f t="shared" ca="1" si="0"/>
        <v>7.2214603371147351E-4</v>
      </c>
    </row>
    <row r="42" spans="1:12" x14ac:dyDescent="0.25">
      <c r="A42">
        <v>12</v>
      </c>
      <c r="C42" t="str">
        <f ca="1">OFFSET('336p stat'!$A$1,A42*20,0)</f>
        <v>CUDA opt ant non hash</v>
      </c>
      <c r="D42" s="5">
        <f ca="1">OFFSET('336p trace'!$R$56,(A42-1)*56,0)-OFFSET('336p trace'!$S$56,(A42-1)*56,0)</f>
        <v>22.557999999999993</v>
      </c>
      <c r="E42" s="5">
        <f ca="1">OFFSET('336p trace'!$S$56,(A42-1)*56,0)-OFFSET('336p stat'!$H$1,A42*20,0)</f>
        <v>56.736710999999559</v>
      </c>
      <c r="F42" s="5">
        <f ca="1">OFFSET('336p stat'!$H$1,A42*20,0)-OFFSET('336p stat'!$K$1,A42*20,0)</f>
        <v>861.45280000000002</v>
      </c>
      <c r="G42" s="5">
        <f ca="1">OFFSET('336p stat'!$K$1,A42*20,0)-OFFSET('336p stat'!$N$1,A42*20,0)</f>
        <v>1964.0582890000001</v>
      </c>
      <c r="H42" s="5">
        <f ca="1">OFFSET('336p stat'!$N$1,A42*20,0)</f>
        <v>0</v>
      </c>
      <c r="I42" s="5"/>
      <c r="J42" s="5">
        <f t="shared" ca="1" si="1"/>
        <v>2904.8057999999996</v>
      </c>
      <c r="K42" s="10">
        <f t="shared" ca="1" si="2"/>
        <v>0.67614099675785566</v>
      </c>
      <c r="L42">
        <f t="shared" ca="1" si="0"/>
        <v>4.5133365847108045E-4</v>
      </c>
    </row>
    <row r="43" spans="1:12" x14ac:dyDescent="0.25">
      <c r="A43">
        <v>13</v>
      </c>
      <c r="C43" t="str">
        <f ca="1">OFFSET('336p stat'!$A$1,A43*20,0)</f>
        <v>CUDA opt ant par</v>
      </c>
      <c r="D43" s="5">
        <f ca="1">OFFSET('336p trace'!$R$56,(A43-1)*56,0)-OFFSET('336p trace'!$S$56,(A43-1)*56,0)</f>
        <v>22.153599999999187</v>
      </c>
      <c r="E43" s="5">
        <f ca="1">OFFSET('336p trace'!$S$56,(A43-1)*56,0)-OFFSET('336p stat'!$H$1,A43*20,0)</f>
        <v>54.391048000000865</v>
      </c>
      <c r="F43" s="5">
        <f ca="1">OFFSET('336p stat'!$H$1,A43*20,0)-OFFSET('336p stat'!$K$1,A43*20,0)</f>
        <v>948.70012700000007</v>
      </c>
      <c r="G43" s="5">
        <f ca="1">OFFSET('336p stat'!$K$1,A43*20,0)-OFFSET('336p stat'!$N$1,A43*20,0)</f>
        <v>2058.550225</v>
      </c>
      <c r="H43" s="5">
        <f ca="1">OFFSET('336p stat'!$N$1,A43*20,0)</f>
        <v>0</v>
      </c>
      <c r="I43" s="5"/>
      <c r="J43" s="5">
        <f t="shared" ca="1" si="1"/>
        <v>3083.7950000000001</v>
      </c>
      <c r="K43" s="10">
        <f t="shared" ca="1" si="2"/>
        <v>0.66753796053239589</v>
      </c>
      <c r="L43">
        <f t="shared" ca="1" si="0"/>
        <v>5.6800131951032222E-4</v>
      </c>
    </row>
    <row r="44" spans="1:12" x14ac:dyDescent="0.25">
      <c r="A44">
        <v>14</v>
      </c>
      <c r="C44" t="str">
        <f ca="1">OFFSET('336p stat'!$A$1,A44*20,0)</f>
        <v>non CUDA Time</v>
      </c>
      <c r="D44" s="5">
        <f ca="1">OFFSET('336p trace'!$R$56,(A44-1)*56,0)-OFFSET('336p trace'!$S$56,(A44-1)*56,0)</f>
        <v>76.733000000000175</v>
      </c>
      <c r="E44" s="5">
        <f ca="1">OFFSET('336p trace'!$S$56,(A44-1)*56,0)-OFFSET('336p stat'!$H$1,A44*20,0)</f>
        <v>0.10719300000005205</v>
      </c>
      <c r="F44" s="5">
        <f ca="1">OFFSET('336p stat'!$H$1,A44*20,0)-OFFSET('336p stat'!$K$1,A44*20,0)</f>
        <v>35.599765999999818</v>
      </c>
      <c r="G44" s="5">
        <f ca="1">OFFSET('336p stat'!$K$1,A44*20,0)-OFFSET('336p stat'!$N$1,A44*20,0)</f>
        <v>1798.639778</v>
      </c>
      <c r="H44" s="5">
        <f ca="1">OFFSET('336p stat'!$N$1,A44*20,0)</f>
        <v>84.975063000000006</v>
      </c>
      <c r="I44" s="5"/>
      <c r="J44" s="5">
        <f t="shared" ca="1" si="1"/>
        <v>1996.0548000000001</v>
      </c>
      <c r="K44" s="10">
        <f t="shared" ca="1" si="2"/>
        <v>0.90109739371884978</v>
      </c>
      <c r="L44">
        <f t="shared" ca="1" si="0"/>
        <v>7.0113597873934256E-3</v>
      </c>
    </row>
    <row r="45" spans="1:12" x14ac:dyDescent="0.25">
      <c r="A45">
        <v>15</v>
      </c>
      <c r="C45" t="str">
        <f ca="1">OFFSET('336p stat'!$A$1,A45*20,0)</f>
        <v>non CUDA</v>
      </c>
      <c r="D45" s="5">
        <f ca="1">OFFSET('336p trace'!$R$56,(A45-1)*56,0)-OFFSET('336p trace'!$S$56,(A45-1)*56,0)</f>
        <v>1894.6779999999999</v>
      </c>
      <c r="E45" s="5">
        <f ca="1">OFFSET('336p trace'!$S$56,(A45-1)*56,0)-OFFSET('336p stat'!$H$1,A45*20,0)</f>
        <v>0</v>
      </c>
      <c r="F45" s="5">
        <f ca="1">OFFSET('336p stat'!$H$1,A45*20,0)-OFFSET('336p stat'!$K$1,A45*20,0)</f>
        <v>0</v>
      </c>
      <c r="G45" s="5">
        <f ca="1">OFFSET('336p stat'!$K$1,A45*20,0)-OFFSET('336p stat'!$N$1,A45*20,0)</f>
        <v>0</v>
      </c>
      <c r="H45" s="5">
        <f ca="1">OFFSET('336p stat'!$N$1,A45*20,0)</f>
        <v>0</v>
      </c>
      <c r="I45" s="5"/>
      <c r="J45" s="5">
        <f t="shared" ca="1" si="1"/>
        <v>1894.6779999999999</v>
      </c>
      <c r="K45" s="10">
        <f t="shared" ca="1" si="2"/>
        <v>0</v>
      </c>
      <c r="L45" t="e">
        <f t="shared" ca="1" si="0"/>
        <v>#DIV/0!</v>
      </c>
    </row>
    <row r="46" spans="1:12" x14ac:dyDescent="0.25">
      <c r="A46">
        <v>16</v>
      </c>
      <c r="C46" t="str">
        <f ca="1">OFFSET('336p stat'!$A$1,A46*20,0)</f>
        <v>non CUDA non hash</v>
      </c>
      <c r="D46" s="5">
        <f ca="1">OFFSET('336p trace'!$R$56,(A46-1)*56,0)-OFFSET('336p trace'!$S$56,(A46-1)*56,0)</f>
        <v>14.603199999999788</v>
      </c>
      <c r="E46" s="5">
        <f ca="1">OFFSET('336p trace'!$S$56,(A46-1)*56,0)-OFFSET('336p stat'!$H$1,A46*20,0)</f>
        <v>8.1272000000126354E-2</v>
      </c>
      <c r="F46" s="5">
        <f ca="1">OFFSET('336p stat'!$H$1,A46*20,0)-OFFSET('336p stat'!$K$1,A46*20,0)</f>
        <v>34.916045000000167</v>
      </c>
      <c r="G46" s="5">
        <f ca="1">OFFSET('336p stat'!$K$1,A46*20,0)-OFFSET('336p stat'!$N$1,A46*20,0)</f>
        <v>1617.022862</v>
      </c>
      <c r="H46" s="5">
        <f ca="1">OFFSET('336p stat'!$N$1,A46*20,0)</f>
        <v>82.462620999999999</v>
      </c>
      <c r="I46" s="5"/>
      <c r="J46" s="5">
        <f t="shared" ca="1" si="1"/>
        <v>1749.086</v>
      </c>
      <c r="K46" s="10">
        <f t="shared" ca="1" si="2"/>
        <v>0.92449591500932493</v>
      </c>
      <c r="L46">
        <f t="shared" ca="1" si="0"/>
        <v>4.0583280507427329E-3</v>
      </c>
    </row>
    <row r="47" spans="1:12" x14ac:dyDescent="0.25">
      <c r="A47">
        <v>17</v>
      </c>
      <c r="C47" t="str">
        <f ca="1">OFFSET('336p stat'!$A$1,A47*20,0)</f>
        <v>Classic ACO</v>
      </c>
      <c r="D47" s="5">
        <f ca="1">OFFSET('336p trace'!$R$56,(A47-1)*56,0)-OFFSET('336p trace'!$S$56,(A47-1)*56,0)</f>
        <v>4608.4660000000003</v>
      </c>
      <c r="E47" s="5">
        <f ca="1">OFFSET('336p trace'!$S$56,(A47-1)*56,0)-OFFSET('336p stat'!$H$1,A47*20,0)</f>
        <v>57.926061999998637</v>
      </c>
      <c r="F47" s="5">
        <f ca="1">OFFSET('336p stat'!$H$1,A47*20,0)-OFFSET('336p stat'!$K$1,A47*20,0)</f>
        <v>78.418203999994148</v>
      </c>
      <c r="G47" s="5">
        <f ca="1">OFFSET('336p stat'!$K$1,A47*20,0)-OFFSET('336p stat'!$N$1,A47*20,0)</f>
        <v>41787.727193999999</v>
      </c>
      <c r="H47" s="5">
        <f ca="1">OFFSET('336p stat'!$N$1,A47*20,0)</f>
        <v>268.37054000000001</v>
      </c>
      <c r="I47" s="5"/>
      <c r="J47" s="5">
        <f t="shared" ca="1" si="1"/>
        <v>46800.907999999996</v>
      </c>
      <c r="K47" s="10">
        <f t="shared" ca="1" si="2"/>
        <v>0.89288283026474624</v>
      </c>
      <c r="L47">
        <f t="shared" ca="1" si="0"/>
        <v>2.3751614542909137E-3</v>
      </c>
    </row>
    <row r="48" spans="1:12" x14ac:dyDescent="0.25">
      <c r="A48">
        <v>18</v>
      </c>
      <c r="C48" t="str">
        <f ca="1">OFFSET('336p stat'!$A$1,A48*20,0)</f>
        <v>Classic ACO non hash</v>
      </c>
      <c r="D48" s="5">
        <f ca="1">OFFSET('336p trace'!$R$56,(A48-1)*56,0)-OFFSET('336p trace'!$S$56,(A48-1)*56,0)</f>
        <v>18.711999999999534</v>
      </c>
      <c r="E48" s="5">
        <f ca="1">OFFSET('336p trace'!$S$56,(A48-1)*56,0)-OFFSET('336p stat'!$H$1,A48*20,0)</f>
        <v>48.236390999991272</v>
      </c>
      <c r="F48" s="5">
        <f ca="1">OFFSET('336p stat'!$H$1,A48*20,0)-OFFSET('336p stat'!$K$1,A48*20,0)</f>
        <v>78.072342999999819</v>
      </c>
      <c r="G48" s="5">
        <f ca="1">OFFSET('336p stat'!$K$1,A48*20,0)-OFFSET('336p stat'!$N$1,A48*20,0)</f>
        <v>41357.724948999996</v>
      </c>
      <c r="H48" s="5">
        <f ca="1">OFFSET('336p stat'!$N$1,A48*20,0)</f>
        <v>269.59231699999998</v>
      </c>
      <c r="I48" s="5"/>
      <c r="J48" s="5">
        <f t="shared" ca="1" si="1"/>
        <v>41772.337999999989</v>
      </c>
      <c r="K48" s="10">
        <f t="shared" ca="1" si="2"/>
        <v>0.99007445905948588</v>
      </c>
      <c r="L48">
        <f t="shared" ca="1" si="0"/>
        <v>2.1274696514555669E-3</v>
      </c>
    </row>
    <row r="49" spans="1:12" x14ac:dyDescent="0.25">
      <c r="A49">
        <v>19</v>
      </c>
      <c r="C49" t="str">
        <f ca="1">OFFSET('336p stat'!$A$1,A49*20,0)</f>
        <v>omp</v>
      </c>
      <c r="D49" s="5">
        <f ca="1">OFFSET('336p trace'!$R$56,(A49-1)*56,0)-OFFSET('336p trace'!$S$56,(A49-1)*56,0)</f>
        <v>75.771599999998898</v>
      </c>
      <c r="E49" s="5">
        <f ca="1">OFFSET('336p trace'!$S$56,(A49-1)*56,0)-OFFSET('336p stat'!$H$1,A49*20,0)</f>
        <v>8.8301000000228669E-2</v>
      </c>
      <c r="F49" s="5">
        <f ca="1">OFFSET('336p stat'!$H$1,A49*20,0)-OFFSET('336p stat'!$K$1,A49*20,0)</f>
        <v>34.87189699999999</v>
      </c>
      <c r="G49" s="5">
        <f ca="1">OFFSET('336p stat'!$K$1,A49*20,0)-OFFSET('336p stat'!$N$1,A49*20,0)</f>
        <v>1666.4957980000001</v>
      </c>
      <c r="H49" s="5">
        <f ca="1">OFFSET('336p stat'!$N$1,A49*20,0)</f>
        <v>84.008403999999999</v>
      </c>
      <c r="I49" s="5"/>
      <c r="J49" s="5">
        <f t="shared" ca="1" si="1"/>
        <v>1861.2359999999992</v>
      </c>
      <c r="K49" s="10">
        <f t="shared" ca="1" si="2"/>
        <v>0.89537049466053786</v>
      </c>
      <c r="L49">
        <f t="shared" ca="1" si="0"/>
        <v>4.2020852608901588E-3</v>
      </c>
    </row>
    <row r="50" spans="1:12" x14ac:dyDescent="0.25">
      <c r="A50">
        <v>20</v>
      </c>
      <c r="C50" t="str">
        <f ca="1">OFFSET('336p stat'!$A$1,A50*20,0)</f>
        <v>omp non hash</v>
      </c>
      <c r="D50" s="5">
        <f ca="1">OFFSET('336p trace'!$R$56,(A50-1)*56,0)-OFFSET('336p trace'!$S$56,(A50-1)*56,0)</f>
        <v>14.830400000000964</v>
      </c>
      <c r="E50" s="5">
        <f ca="1">OFFSET('336p trace'!$S$56,(A50-1)*56,0)-OFFSET('336p stat'!$H$1,A50*20,0)</f>
        <v>7.6120999999375272E-2</v>
      </c>
      <c r="F50" s="5">
        <f ca="1">OFFSET('336p stat'!$H$1,A50*20,0)-OFFSET('336p stat'!$K$1,A50*20,0)</f>
        <v>34.539193999999952</v>
      </c>
      <c r="G50" s="5">
        <f ca="1">OFFSET('336p stat'!$K$1,A50*20,0)-OFFSET('336p stat'!$N$1,A50*20,0)</f>
        <v>1547.0284040000001</v>
      </c>
      <c r="H50" s="5">
        <f ca="1">OFFSET('336p stat'!$N$1,A50*20,0)</f>
        <v>83.033480999999995</v>
      </c>
      <c r="I50" s="5"/>
      <c r="J50" s="5">
        <f t="shared" ca="1" si="1"/>
        <v>1679.5076000000004</v>
      </c>
      <c r="K50" s="10">
        <f t="shared" ca="1" si="2"/>
        <v>0.92112021642533792</v>
      </c>
      <c r="L50">
        <f t="shared" ca="1" si="0"/>
        <v>4.999733475686218E-3</v>
      </c>
    </row>
    <row r="51" spans="1:12" x14ac:dyDescent="0.25">
      <c r="A51">
        <v>21</v>
      </c>
      <c r="C51" t="str">
        <f ca="1">OFFSET('336p stat'!$A$1,A51*20,0)</f>
        <v>non CUDA transp Time</v>
      </c>
      <c r="D51" s="5">
        <f ca="1">OFFSET('336p trace'!$R$56,(A51-1)*56,0)-OFFSET('336p trace'!$S$56,(A51-1)*56,0)</f>
        <v>74.86440000000016</v>
      </c>
      <c r="E51" s="5">
        <f ca="1">OFFSET('336p trace'!$S$56,(A51-1)*56,0)-OFFSET('336p stat'!$H$1,A51*20,0)</f>
        <v>8.0439999999498468E-2</v>
      </c>
      <c r="F51" s="5">
        <f ca="1">OFFSET('336p stat'!$H$1,A51*20,0)-OFFSET('336p stat'!$K$1,A51*20,0)</f>
        <v>38.883700999999974</v>
      </c>
      <c r="G51" s="5">
        <f ca="1">OFFSET('336p stat'!$K$1,A51*20,0)-OFFSET('336p stat'!$N$1,A51*20,0)</f>
        <v>1793.467533</v>
      </c>
      <c r="H51" s="5">
        <f ca="1">OFFSET('336p stat'!$N$1,A51*20,0)</f>
        <v>84.873125999999999</v>
      </c>
      <c r="I51" s="5"/>
      <c r="J51" s="5">
        <f t="shared" ca="1" si="1"/>
        <v>1992.1691999999996</v>
      </c>
      <c r="K51" s="10">
        <f t="shared" ca="1" si="2"/>
        <v>0.90025863917582927</v>
      </c>
      <c r="L51">
        <f t="shared" ca="1" si="0"/>
        <v>2.6639601937497419E-3</v>
      </c>
    </row>
    <row r="52" spans="1:12" x14ac:dyDescent="0.25">
      <c r="A52">
        <v>22</v>
      </c>
      <c r="C52" t="str">
        <f ca="1">OFFSET('336p stat'!$A$1,A52*20,0)</f>
        <v>non CUDA transp</v>
      </c>
      <c r="D52" s="5">
        <f ca="1">OFFSET('336p trace'!$R$56,(A52-1)*56,0)-OFFSET('336p trace'!$S$56,(A52-1)*56,0)</f>
        <v>2018.0421999999992</v>
      </c>
      <c r="E52" s="5">
        <f ca="1">OFFSET('336p trace'!$S$56,(A52-1)*56,0)-OFFSET('336p stat'!$H$1,A52*20,0)</f>
        <v>0</v>
      </c>
      <c r="F52" s="5">
        <f ca="1">OFFSET('336p stat'!$H$1,A52*20,0)-OFFSET('336p stat'!$K$1,A52*20,0)</f>
        <v>0</v>
      </c>
      <c r="G52" s="5">
        <f ca="1">OFFSET('336p stat'!$K$1,A52*20,0)-OFFSET('336p stat'!$N$1,A52*20,0)</f>
        <v>0</v>
      </c>
      <c r="H52" s="5">
        <f ca="1">OFFSET('336p stat'!$N$1,A52*20,0)</f>
        <v>0</v>
      </c>
      <c r="I52" s="5"/>
      <c r="J52" s="5">
        <f t="shared" ca="1" si="1"/>
        <v>2018.0421999999992</v>
      </c>
      <c r="K52" s="10">
        <f t="shared" ca="1" si="2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OFFSET('336p stat'!$A$1,A53*20,0)</f>
        <v>non CUDA transp non hash</v>
      </c>
      <c r="D53" s="5">
        <f ca="1">OFFSET('336p trace'!$R$56,(A53-1)*56,0)-OFFSET('336p trace'!$S$56,(A53-1)*56,0)</f>
        <v>15.001000000000431</v>
      </c>
      <c r="E53" s="5">
        <f ca="1">OFFSET('336p trace'!$S$56,(A53-1)*56,0)-OFFSET('336p stat'!$H$1,A53*20,0)</f>
        <v>8.2824000000300657E-2</v>
      </c>
      <c r="F53" s="5">
        <f ca="1">OFFSET('336p stat'!$H$1,A53*20,0)-OFFSET('336p stat'!$K$1,A53*20,0)</f>
        <v>38.558033999999907</v>
      </c>
      <c r="G53" s="5">
        <f ca="1">OFFSET('336p stat'!$K$1,A53*20,0)-OFFSET('336p stat'!$N$1,A53*20,0)</f>
        <v>1741.3283760000002</v>
      </c>
      <c r="H53" s="5">
        <f ca="1">OFFSET('336p stat'!$N$1,A53*20,0)</f>
        <v>84.669166000000004</v>
      </c>
      <c r="I53" s="5"/>
      <c r="J53" s="5">
        <f t="shared" ca="1" si="1"/>
        <v>1879.6394000000007</v>
      </c>
      <c r="K53" s="10">
        <f t="shared" ca="1" si="2"/>
        <v>0.92641619238243222</v>
      </c>
      <c r="L53">
        <f t="shared" ca="1" si="0"/>
        <v>5.3936814978189978E-3</v>
      </c>
    </row>
    <row r="54" spans="1:12" x14ac:dyDescent="0.25">
      <c r="A54">
        <v>24</v>
      </c>
      <c r="C54" t="str">
        <f ca="1">OFFSET('336p stat'!$A$1,A54*20,0)</f>
        <v>non CUDA AVX Time</v>
      </c>
      <c r="D54" s="5">
        <f ca="1">OFFSET('336p trace'!$R$56,(A54-1)*56,0)-OFFSET('336p trace'!$S$56,(A54-1)*56,0)</f>
        <v>75.30359999999996</v>
      </c>
      <c r="E54" s="5">
        <f ca="1">OFFSET('336p trace'!$S$56,(A54-1)*56,0)-OFFSET('336p stat'!$H$1,A54*20,0)</f>
        <v>9.7767000000203552E-2</v>
      </c>
      <c r="F54" s="5">
        <f ca="1">OFFSET('336p stat'!$H$1,A54*20,0)-OFFSET('336p stat'!$K$1,A54*20,0)</f>
        <v>43.544842000000017</v>
      </c>
      <c r="G54" s="5">
        <f ca="1">OFFSET('336p stat'!$K$1,A54*20,0)-OFFSET('336p stat'!$N$1,A54*20,0)</f>
        <v>1821.979771</v>
      </c>
      <c r="H54" s="5">
        <f ca="1">OFFSET('336p stat'!$N$1,A54*20,0)</f>
        <v>93.781419999999997</v>
      </c>
      <c r="I54" s="5"/>
      <c r="J54" s="5">
        <f t="shared" ca="1" si="1"/>
        <v>2034.7074000000002</v>
      </c>
      <c r="K54" s="10">
        <f t="shared" ca="1" si="2"/>
        <v>0.89545050605310617</v>
      </c>
      <c r="L54">
        <f t="shared" ca="1" si="0"/>
        <v>4.4484588940145601E-3</v>
      </c>
    </row>
    <row r="55" spans="1:12" x14ac:dyDescent="0.25">
      <c r="A55">
        <v>25</v>
      </c>
      <c r="C55" t="str">
        <f ca="1">OFFSET('336p stat'!$A$1,A55*20,0)</f>
        <v>non CUDA AVX</v>
      </c>
      <c r="D55" s="5">
        <f ca="1">OFFSET('336p trace'!$R$56,(A55-1)*56,0)-OFFSET('336p trace'!$S$56,(A55-1)*56,0)</f>
        <v>1948.2826</v>
      </c>
      <c r="E55" s="5">
        <f ca="1">OFFSET('336p trace'!$S$56,(A55-1)*56,0)-OFFSET('336p stat'!$H$1,A55*20,0)</f>
        <v>0</v>
      </c>
      <c r="F55" s="5">
        <f ca="1">OFFSET('336p stat'!$H$1,A55*20,0)-OFFSET('336p stat'!$K$1,A55*20,0)</f>
        <v>0</v>
      </c>
      <c r="G55" s="5">
        <f ca="1">OFFSET('336p stat'!$K$1,A55*20,0)-OFFSET('336p stat'!$N$1,A55*20,0)</f>
        <v>0</v>
      </c>
      <c r="H55" s="5">
        <f ca="1">OFFSET('336p stat'!$N$1,A55*20,0)</f>
        <v>0</v>
      </c>
      <c r="I55" s="5"/>
      <c r="J55" s="5">
        <f t="shared" ca="1" si="1"/>
        <v>1948.2826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OFFSET('336p stat'!$A$1,A56*20,0)</f>
        <v>non CUDA AVX non hash</v>
      </c>
      <c r="D56" s="5">
        <f ca="1">OFFSET('336p trace'!$R$56,(A56-1)*56,0)-OFFSET('336p trace'!$S$56,(A56-1)*56,0)</f>
        <v>15.278799999999592</v>
      </c>
      <c r="E56" s="5">
        <f ca="1">OFFSET('336p trace'!$S$56,(A56-1)*56,0)-OFFSET('336p stat'!$H$1,A56*20,0)</f>
        <v>0.17452600000001439</v>
      </c>
      <c r="F56" s="5">
        <f ca="1">OFFSET('336p stat'!$H$1,A56*20,0)-OFFSET('336p stat'!$K$1,A56*20,0)</f>
        <v>44.141795999999886</v>
      </c>
      <c r="G56" s="5">
        <f ca="1">OFFSET('336p stat'!$K$1,A56*20,0)-OFFSET('336p stat'!$N$1,A56*20,0)</f>
        <v>1715.5252420000002</v>
      </c>
      <c r="H56" s="5">
        <f ca="1">OFFSET('336p stat'!$N$1,A56*20,0)</f>
        <v>96.239236000000005</v>
      </c>
      <c r="I56" s="5"/>
      <c r="J56" s="5">
        <f t="shared" ca="1" si="1"/>
        <v>1871.3595999999998</v>
      </c>
      <c r="K56" s="10">
        <f t="shared" ca="1" si="2"/>
        <v>0.9167266633307678</v>
      </c>
      <c r="L56">
        <f t="shared" ca="1" si="0"/>
        <v>2.3525710996441483E-3</v>
      </c>
    </row>
    <row r="57" spans="1:12" x14ac:dyDescent="0.25">
      <c r="A57">
        <v>27</v>
      </c>
      <c r="C57" t="str">
        <f ca="1">OFFSET('336p stat'!$A$1,A57*20,0)</f>
        <v>non CUDA AVX_OMP Time</v>
      </c>
      <c r="D57" s="5">
        <f ca="1">OFFSET('336p trace'!$R$56,(A57-1)*56,0)-OFFSET('336p trace'!$S$56,(A57-1)*56,0)</f>
        <v>78.592200000000048</v>
      </c>
      <c r="E57" s="5">
        <f ca="1">OFFSET('336p trace'!$S$56,(A57-1)*56,0)-OFFSET('336p stat'!$H$1,A57*20,0)</f>
        <v>0.16165100000011989</v>
      </c>
      <c r="F57" s="5">
        <f ca="1">OFFSET('336p stat'!$H$1,A57*20,0)-OFFSET('336p stat'!$K$1,A57*20,0)</f>
        <v>44.482349000000113</v>
      </c>
      <c r="G57" s="5">
        <f ca="1">OFFSET('336p stat'!$K$1,A57*20,0)-OFFSET('336p stat'!$N$1,A57*20,0)</f>
        <v>1646.851289</v>
      </c>
      <c r="H57" s="5">
        <f ca="1">OFFSET('336p stat'!$N$1,A57*20,0)</f>
        <v>95.613710999999995</v>
      </c>
      <c r="I57" s="5"/>
      <c r="J57" s="5">
        <f t="shared" ca="1" si="1"/>
        <v>1865.7012000000002</v>
      </c>
      <c r="K57" s="10">
        <f t="shared" ca="1" si="2"/>
        <v>0.88269830613819611</v>
      </c>
      <c r="L57">
        <f t="shared" ca="1" si="0"/>
        <v>2.2232411422605362E-3</v>
      </c>
    </row>
    <row r="58" spans="1:12" x14ac:dyDescent="0.25">
      <c r="A58">
        <v>28</v>
      </c>
      <c r="C58" t="str">
        <f ca="1">OFFSET('336p stat'!$A$1,A58*20,0)</f>
        <v>non CUDA AVX_OMP</v>
      </c>
      <c r="D58" s="5">
        <f ca="1">OFFSET('336p trace'!$R$56,(A58-1)*56,0)-OFFSET('336p trace'!$S$56,(A58-1)*56,0)</f>
        <v>1993.8668000000002</v>
      </c>
      <c r="E58" s="5">
        <f ca="1">OFFSET('336p trace'!$S$56,(A58-1)*56,0)-OFFSET('336p stat'!$H$1,A58*20,0)</f>
        <v>0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>
        <f t="shared" ca="1" si="1"/>
        <v>1993.8668000000002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OFFSET('336p stat'!$A$1,A59*20,0)</f>
        <v>non CUDA AVX_OMP non hash</v>
      </c>
      <c r="D59" s="5">
        <f ca="1">OFFSET('336p trace'!$R$56,(A59-1)*56,0)-OFFSET('336p trace'!$S$56,(A59-1)*56,0)</f>
        <v>15.025199999999813</v>
      </c>
      <c r="E59" s="5">
        <f ca="1">OFFSET('336p trace'!$S$56,(A59-1)*56,0)-OFFSET('336p stat'!$H$1,A59*20,0)</f>
        <v>0.15212500000006912</v>
      </c>
      <c r="F59" s="5">
        <f ca="1">OFFSET('336p stat'!$H$1,A59*20,0)-OFFSET('336p stat'!$K$1,A59*20,0)</f>
        <v>44.264603999999963</v>
      </c>
      <c r="G59" s="5">
        <f ca="1">OFFSET('336p stat'!$K$1,A59*20,0)-OFFSET('336p stat'!$N$1,A59*20,0)</f>
        <v>1642.30053</v>
      </c>
      <c r="H59" s="5">
        <f ca="1">OFFSET('336p stat'!$N$1,A59*20,0)</f>
        <v>95.786741000000006</v>
      </c>
      <c r="I59" s="5"/>
      <c r="J59" s="5">
        <f t="shared" ca="1" si="1"/>
        <v>1797.5291999999999</v>
      </c>
      <c r="K59" s="10">
        <f t="shared" ca="1" si="2"/>
        <v>0.91364331105163687</v>
      </c>
      <c r="L59">
        <f t="shared" ca="1" si="0"/>
        <v>3.9313770174843575E-3</v>
      </c>
    </row>
    <row r="60" spans="1:12" x14ac:dyDescent="0.25">
      <c r="A60">
        <v>30</v>
      </c>
      <c r="C60" t="str">
        <f ca="1">OFFSET('336p stat'!$A$1,A60*20,0)</f>
        <v>non CUDA transp_AVX Time</v>
      </c>
      <c r="D60" s="5">
        <f ca="1">OFFSET('336p trace'!$R$56,(A60-1)*56,0)-OFFSET('336p trace'!$S$56,(A60-1)*56,0)</f>
        <v>76.99160000000029</v>
      </c>
      <c r="E60" s="5">
        <f ca="1">OFFSET('336p trace'!$S$56,(A60-1)*56,0)-OFFSET('336p stat'!$H$1,A60*20,0)</f>
        <v>0.18283400000063921</v>
      </c>
      <c r="F60" s="5">
        <f ca="1">OFFSET('336p stat'!$H$1,A60*20,0)-OFFSET('336p stat'!$K$1,A60*20,0)</f>
        <v>41.109571000000187</v>
      </c>
      <c r="G60" s="5">
        <f ca="1">OFFSET('336p stat'!$K$1,A60*20,0)-OFFSET('336p stat'!$N$1,A60*20,0)</f>
        <v>1910.2201990000001</v>
      </c>
      <c r="H60" s="5">
        <f ca="1">OFFSET('336p stat'!$N$1,A60*20,0)</f>
        <v>99.244996</v>
      </c>
      <c r="I60" s="5"/>
      <c r="J60" s="5">
        <f t="shared" ref="J60:J79" ca="1" si="3">SUM(D60:H60)</f>
        <v>2127.7492000000011</v>
      </c>
      <c r="K60" s="10">
        <f t="shared" ref="K60:K79" ca="1" si="4">G60/J60</f>
        <v>0.89776567604866175</v>
      </c>
      <c r="L60">
        <f t="shared" ref="L60:L78" ca="1" si="5">$K$29*POWER(K60,2)*SQRT(G168/(POWER(G60,2)*$L$29)+J168/(POWER(J60,2)*$L$29))</f>
        <v>2.773158693274996E-3</v>
      </c>
    </row>
    <row r="61" spans="1:12" x14ac:dyDescent="0.25">
      <c r="A61">
        <v>31</v>
      </c>
      <c r="C61" t="str">
        <f ca="1">OFFSET('336p stat'!$A$1,A61*20,0)</f>
        <v>non CUDA transp_AVX</v>
      </c>
      <c r="D61" s="5">
        <f ca="1">OFFSET('336p trace'!$R$56,(A61-1)*56,0)-OFFSET('336p trace'!$S$56,(A61-1)*56,0)</f>
        <v>2132.9853999999996</v>
      </c>
      <c r="E61" s="5">
        <f ca="1">OFFSET('336p trace'!$S$56,(A61-1)*56,0)-OFFSET('336p stat'!$H$1,A61*20,0)</f>
        <v>0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>
        <f t="shared" ca="1" si="3"/>
        <v>2132.9853999999996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OFFSET('336p stat'!$A$1,A62*20,0)</f>
        <v>non CUDA transp_AVX non hash</v>
      </c>
      <c r="D62" s="5">
        <f ca="1">OFFSET('336p trace'!$R$56,(A62-1)*56,0)-OFFSET('336p trace'!$S$56,(A62-1)*56,0)</f>
        <v>14.918799999999692</v>
      </c>
      <c r="E62" s="5">
        <f ca="1">OFFSET('336p trace'!$S$56,(A62-1)*56,0)-OFFSET('336p stat'!$H$1,A62*20,0)</f>
        <v>0.13829200000009223</v>
      </c>
      <c r="F62" s="5">
        <f ca="1">OFFSET('336p stat'!$H$1,A62*20,0)-OFFSET('336p stat'!$K$1,A62*20,0)</f>
        <v>36.55219000000011</v>
      </c>
      <c r="G62" s="5">
        <f ca="1">OFFSET('336p stat'!$K$1,A62*20,0)-OFFSET('336p stat'!$N$1,A62*20,0)</f>
        <v>1814.7594779999999</v>
      </c>
      <c r="H62" s="5">
        <f ca="1">OFFSET('336p stat'!$N$1,A62*20,0)</f>
        <v>96.726039999999998</v>
      </c>
      <c r="I62" s="5"/>
      <c r="J62" s="5">
        <f t="shared" ca="1" si="3"/>
        <v>1963.0947999999999</v>
      </c>
      <c r="K62" s="10">
        <f t="shared" ca="1" si="4"/>
        <v>0.92443802408319764</v>
      </c>
      <c r="L62">
        <f t="shared" ca="1" si="5"/>
        <v>2.7611194044814655E-3</v>
      </c>
    </row>
    <row r="63" spans="1:12" x14ac:dyDescent="0.25">
      <c r="A63">
        <v>33</v>
      </c>
      <c r="C63" t="str">
        <f ca="1">OFFSET('336p stat'!$A$1,A63*20,0)</f>
        <v>non CUDA transp_AVX_OMP Time</v>
      </c>
      <c r="D63" s="5">
        <f ca="1">OFFSET('336p trace'!$R$56,(A63-1)*56,0)-OFFSET('336p trace'!$S$56,(A63-1)*56,0)</f>
        <v>76.480399999999008</v>
      </c>
      <c r="E63" s="5">
        <f ca="1">OFFSET('336p trace'!$S$56,(A63-1)*56,0)-OFFSET('336p stat'!$H$1,A63*20,0)</f>
        <v>0.13128300000016679</v>
      </c>
      <c r="F63" s="5">
        <f ca="1">OFFSET('336p stat'!$H$1,A63*20,0)-OFFSET('336p stat'!$K$1,A63*20,0)</f>
        <v>38.603452000000061</v>
      </c>
      <c r="G63" s="5">
        <f ca="1">OFFSET('336p stat'!$K$1,A63*20,0)-OFFSET('336p stat'!$N$1,A63*20,0)</f>
        <v>1896.4647319999999</v>
      </c>
      <c r="H63" s="5">
        <f ca="1">OFFSET('336p stat'!$N$1,A63*20,0)</f>
        <v>97.958933000000002</v>
      </c>
      <c r="I63" s="5"/>
      <c r="J63" s="5">
        <f t="shared" ca="1" si="3"/>
        <v>2109.6387999999993</v>
      </c>
      <c r="K63" s="10">
        <f t="shared" ca="1" si="4"/>
        <v>0.89895233819173248</v>
      </c>
      <c r="L63">
        <f t="shared" ca="1" si="5"/>
        <v>2.8378838838708856E-3</v>
      </c>
    </row>
    <row r="64" spans="1:12" x14ac:dyDescent="0.25">
      <c r="A64">
        <v>34</v>
      </c>
      <c r="C64" t="str">
        <f ca="1">OFFSET('336p stat'!$A$1,A64*20,0)</f>
        <v>non CUDA transp_AVX_OMP</v>
      </c>
      <c r="D64" s="5">
        <f ca="1">OFFSET('336p trace'!$R$56,(A64-1)*56,0)-OFFSET('336p trace'!$S$56,(A64-1)*56,0)</f>
        <v>2128.3201999999997</v>
      </c>
      <c r="E64" s="5">
        <f ca="1">OFFSET('336p trace'!$S$56,(A64-1)*56,0)-OFFSET('336p stat'!$H$1,A64*20,0)</f>
        <v>0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>
        <f t="shared" ca="1" si="3"/>
        <v>2128.3201999999997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OFFSET('336p stat'!$A$1,A65*20,0)</f>
        <v>non CUDA transp_AVX_OMP non hash</v>
      </c>
      <c r="D65" s="5">
        <f ca="1">OFFSET('336p trace'!$R$56,(A65-1)*56,0)-OFFSET('336p trace'!$S$56,(A65-1)*56,0)</f>
        <v>14.954799999999523</v>
      </c>
      <c r="E65" s="5">
        <f ca="1">OFFSET('336p trace'!$S$56,(A65-1)*56,0)-OFFSET('336p stat'!$H$1,A65*20,0)</f>
        <v>0.13094000000023698</v>
      </c>
      <c r="F65" s="5">
        <f ca="1">OFFSET('336p stat'!$H$1,A65*20,0)-OFFSET('336p stat'!$K$1,A65*20,0)</f>
        <v>37.083234999999831</v>
      </c>
      <c r="G65" s="5">
        <f ca="1">OFFSET('336p stat'!$K$1,A65*20,0)-OFFSET('336p stat'!$N$1,A65*20,0)</f>
        <v>1818.072253</v>
      </c>
      <c r="H65" s="5">
        <f ca="1">OFFSET('336p stat'!$N$1,A65*20,0)</f>
        <v>97.308171999999999</v>
      </c>
      <c r="I65" s="5"/>
      <c r="J65" s="5">
        <f t="shared" ca="1" si="3"/>
        <v>1967.5493999999997</v>
      </c>
      <c r="K65" s="10">
        <f t="shared" ca="1" si="4"/>
        <v>0.92402877051015864</v>
      </c>
      <c r="L65">
        <f t="shared" ca="1" si="5"/>
        <v>2.5302843850536225E-3</v>
      </c>
    </row>
    <row r="66" spans="1:12" x14ac:dyDescent="0.25">
      <c r="A66">
        <v>36</v>
      </c>
      <c r="C66">
        <f ca="1">OFFSET('336p stat'!$A$1,A66*20,0)</f>
        <v>0</v>
      </c>
      <c r="D66" s="5" t="e">
        <f ca="1">OFFSET('336p trace'!$R$56,(A66-1)*56,0)-OFFSET('336p trace'!$S$56,(A66-1)*56,0)</f>
        <v>#DIV/0!</v>
      </c>
      <c r="E66" s="5" t="e">
        <f ca="1">OFFSET('336p trace'!$S$56,(A66-1)*56,0)-OFFSET('336p stat'!$H$1,A66*20,0)</f>
        <v>#DIV/0!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OFFSET('336p stat'!$A$1,A67*20,0)</f>
        <v>0</v>
      </c>
      <c r="D67" s="5" t="e">
        <f ca="1">OFFSET('336p trace'!$R$56,(A67-1)*56,0)-OFFSET('336p trace'!$S$56,(A67-1)*56,0)</f>
        <v>#DIV/0!</v>
      </c>
      <c r="E67" s="5" t="e">
        <f ca="1">OFFSET('336p trace'!$S$56,(A67-1)*56,0)-OFFSET('336p stat'!$H$1,A67*20,0)</f>
        <v>#DIV/0!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OFFSET('336p stat'!$A$1,A68*20,0)</f>
        <v>0</v>
      </c>
      <c r="D68" s="5" t="e">
        <f ca="1">OFFSET('336p trace'!$R$56,(A68-1)*56,0)-OFFSET('336p trace'!$S$56,(A68-1)*56,0)</f>
        <v>#DIV/0!</v>
      </c>
      <c r="E68" s="5" t="e">
        <f ca="1">OFFSET('336p trace'!$S$56,(A68-1)*56,0)-OFFSET('336p stat'!$H$1,A68*20,0)</f>
        <v>#DIV/0!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OFFSET('336p stat'!$A$1,A76*20,0)</f>
        <v>0</v>
      </c>
      <c r="D76" s="5" t="e">
        <f ca="1">OFFSET('336p trace'!$R$56,(A76-1)*56,0)-OFFSET('336p trace'!$S$56,(A76-1)*56,0)</f>
        <v>#DIV/0!</v>
      </c>
      <c r="E76" s="5" t="e">
        <f ca="1">OFFSET('336p trace'!$S$56,(A76-1)*56,0)-OFFSET('336p stat'!$H$1,A76*20,0)</f>
        <v>#DIV/0!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ref="J80" ca="1" si="6">SUM(D80:H80)</f>
        <v>0</v>
      </c>
      <c r="K80" s="10" t="e">
        <f t="shared" ref="K80" ca="1" si="7">G80/J80</f>
        <v>#DIV/0!</v>
      </c>
      <c r="L80" t="e">
        <f t="shared" ref="L80" ca="1" si="8">$K$29*POWER(K80,2)*SQRT(G188/(POWER(G80,2)*$L$29)+J188/(POWER(J80,2)*$L$29))</f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1540.1809999999998</v>
      </c>
      <c r="E85" s="5">
        <f ca="1">OFFSET('336p trace'!$S$56,(A85-1)*56,0)</f>
        <v>1518.0788000000002</v>
      </c>
      <c r="F85" s="5">
        <f ca="1">OFFSET('336p stat'!$H$1,A85*20,0)</f>
        <v>1488.6334300000001</v>
      </c>
      <c r="G85" s="5">
        <f ca="1">OFFSET('336p stat'!$K$1,A85*20,0)</f>
        <v>1058.653726</v>
      </c>
      <c r="H85" s="5">
        <f ca="1">OFFSET('336p stat'!$N$1,A85*20,0)</f>
        <v>399.734127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1582.6809999999998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1239.9661999999998</v>
      </c>
      <c r="E87" s="5">
        <f ca="1">OFFSET('336p trace'!$S$56,(A87-1)*56,0)</f>
        <v>1223.7044000000001</v>
      </c>
      <c r="F87" s="5">
        <f ca="1">OFFSET('336p stat'!$H$1,A87*20,0)</f>
        <v>1181.1994460000001</v>
      </c>
      <c r="G87" s="5">
        <f ca="1">OFFSET('336p stat'!$K$1,A87*20,0)</f>
        <v>743.39903400000003</v>
      </c>
      <c r="H87" s="5">
        <f ca="1">OFFSET('336p stat'!$N$1,A87*20,0)</f>
        <v>401.13891799999999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3006.0287999999996</v>
      </c>
      <c r="E88" s="5">
        <f ca="1">OFFSET('336p trace'!$S$56,(A88-1)*56,0)</f>
        <v>2983.9482000000003</v>
      </c>
      <c r="F88" s="5">
        <f ca="1">OFFSET('336p stat'!$H$1,A88*20,0)</f>
        <v>2938.1077540000001</v>
      </c>
      <c r="G88" s="5">
        <f ca="1">OFFSET('336p stat'!$K$1,A88*20,0)</f>
        <v>2537.2771440000001</v>
      </c>
      <c r="H88" s="5">
        <f ca="1">OFFSET('336p stat'!$N$1,A88*20,0)</f>
        <v>462.926197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3076.8298000000004</v>
      </c>
      <c r="E89" s="5">
        <f ca="1">OFFSET('336p trace'!$S$56,(A89-1)*56,0)</f>
        <v>3054.8431999999989</v>
      </c>
      <c r="F89" s="5">
        <f ca="1">OFFSET('336p stat'!$H$1,A89*20,0)</f>
        <v>3008.5901509999999</v>
      </c>
      <c r="G89" s="5">
        <f ca="1">OFFSET('336p stat'!$K$1,A89*20,0)</f>
        <v>2575.024375</v>
      </c>
      <c r="H89" s="5">
        <f ca="1">OFFSET('336p stat'!$N$1,A89*20,0)</f>
        <v>516.35950000000003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2902.7</v>
      </c>
      <c r="E90" s="5">
        <f ca="1">OFFSET('336p trace'!$S$56,(A90-1)*56,0)</f>
        <v>2880.8092000000006</v>
      </c>
      <c r="F90" s="5">
        <f ca="1">OFFSET('336p stat'!$H$1,A90*20,0)</f>
        <v>2830.1161040000002</v>
      </c>
      <c r="G90" s="5">
        <f ca="1">OFFSET('336p stat'!$K$1,A90*20,0)</f>
        <v>2427.0297850000002</v>
      </c>
      <c r="H90" s="5">
        <f ca="1">OFFSET('336p stat'!$N$1,A90*20,0)</f>
        <v>462.75236899999999</v>
      </c>
    </row>
    <row r="91" spans="1:8" x14ac:dyDescent="0.25">
      <c r="A91">
        <v>7</v>
      </c>
      <c r="C91" t="str">
        <f ca="1">OFFSET('336p stat'!$A$1,A91*20,0)</f>
        <v>CUDA ant add CPU12</v>
      </c>
      <c r="D91" s="5">
        <f ca="1">OFFSET('336p trace'!$R$56,(A91-1)*56,0)</f>
        <v>3086.0287999999996</v>
      </c>
      <c r="E91" s="5">
        <f ca="1">OFFSET('336p trace'!$S$56,(A91-1)*56,0)</f>
        <v>3023.0388000000007</v>
      </c>
      <c r="F91" s="5">
        <f ca="1">OFFSET('336p stat'!$H$1,A91*20,0)</f>
        <v>3014.4868070000002</v>
      </c>
      <c r="G91" s="5">
        <f ca="1">OFFSET('336p stat'!$K$1,A91*20,0)</f>
        <v>2481.9105370000002</v>
      </c>
      <c r="H91" s="5">
        <f ca="1">OFFSET('336p stat'!$N$1,A91*20,0)</f>
        <v>643.40172900000005</v>
      </c>
    </row>
    <row r="92" spans="1:8" x14ac:dyDescent="0.25">
      <c r="A92">
        <v>8</v>
      </c>
      <c r="C92" t="str">
        <f ca="1">OFFSET('336p stat'!$A$1,A92*20,0)</f>
        <v>CUDA opt</v>
      </c>
      <c r="D92" s="5">
        <f ca="1">OFFSET('336p trace'!$R$56,(A92-1)*56,0)</f>
        <v>1587.5739999999996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8" x14ac:dyDescent="0.25">
      <c r="A93">
        <v>9</v>
      </c>
      <c r="C93" t="str">
        <f ca="1">OFFSET('336p stat'!$A$1,A93*20,0)</f>
        <v>CUDA opt Time</v>
      </c>
      <c r="D93" s="5">
        <f ca="1">OFFSET('336p trace'!$R$56,(A93-1)*56,0)</f>
        <v>1557.2752000000003</v>
      </c>
      <c r="E93" s="5">
        <f ca="1">OFFSET('336p trace'!$S$56,(A93-1)*56,0)</f>
        <v>1534.7590000000002</v>
      </c>
      <c r="F93" s="5">
        <f ca="1">OFFSET('336p stat'!$H$1,A93*20,0)</f>
        <v>1505.470857</v>
      </c>
      <c r="G93" s="5">
        <f ca="1">OFFSET('336p stat'!$K$1,A93*20,0)</f>
        <v>663.64675399999999</v>
      </c>
      <c r="H93" s="5">
        <f ca="1">OFFSET('336p stat'!$N$1,A93*20,0)</f>
        <v>0</v>
      </c>
    </row>
    <row r="94" spans="1:8" x14ac:dyDescent="0.25">
      <c r="A94">
        <v>10</v>
      </c>
      <c r="C94" t="str">
        <f ca="1">OFFSET('336p stat'!$A$1,A94*20,0)</f>
        <v>CUDA opt non hash</v>
      </c>
      <c r="D94" s="5">
        <f ca="1">OFFSET('336p trace'!$R$56,(A94-1)*56,0)</f>
        <v>1125.2360000000001</v>
      </c>
      <c r="E94" s="5">
        <f ca="1">OFFSET('336p trace'!$S$56,(A94-1)*56,0)</f>
        <v>1108.9000000000001</v>
      </c>
      <c r="F94" s="5">
        <f ca="1">OFFSET('336p stat'!$H$1,A94*20,0)</f>
        <v>1065.8601200000001</v>
      </c>
      <c r="G94" s="5">
        <f ca="1">OFFSET('336p stat'!$K$1,A94*20,0)</f>
        <v>221.838064</v>
      </c>
      <c r="H94" s="5">
        <f ca="1">OFFSET('336p stat'!$N$1,A94*20,0)</f>
        <v>0</v>
      </c>
    </row>
    <row r="95" spans="1:8" x14ac:dyDescent="0.25">
      <c r="A95">
        <v>11</v>
      </c>
      <c r="C95" t="str">
        <f ca="1">OFFSET('336p stat'!$A$1,A95*20,0)</f>
        <v>CUDA opt ant</v>
      </c>
      <c r="D95" s="5">
        <f ca="1">OFFSET('336p trace'!$R$56,(A95-1)*56,0)</f>
        <v>3000.9803999999999</v>
      </c>
      <c r="E95" s="5">
        <f ca="1">OFFSET('336p trace'!$S$56,(A95-1)*56,0)</f>
        <v>2978.7549999999987</v>
      </c>
      <c r="F95" s="5">
        <f ca="1">OFFSET('336p stat'!$H$1,A95*20,0)</f>
        <v>2931.847417</v>
      </c>
      <c r="G95" s="5">
        <f ca="1">OFFSET('336p stat'!$K$1,A95*20,0)</f>
        <v>2074.1900049999999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ant non hash</v>
      </c>
      <c r="D96" s="5">
        <f ca="1">OFFSET('336p trace'!$R$56,(A96-1)*56,0)</f>
        <v>2904.8057999999996</v>
      </c>
      <c r="E96" s="5">
        <f ca="1">OFFSET('336p trace'!$S$56,(A96-1)*56,0)</f>
        <v>2882.2477999999996</v>
      </c>
      <c r="F96" s="5">
        <f ca="1">OFFSET('336p stat'!$H$1,A96*20,0)</f>
        <v>2825.5110890000001</v>
      </c>
      <c r="G96" s="5">
        <f ca="1">OFFSET('336p stat'!$K$1,A96*20,0)</f>
        <v>1964.0582890000001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ant par</v>
      </c>
      <c r="D97" s="5">
        <f ca="1">OFFSET('336p trace'!$R$56,(A97-1)*56,0)</f>
        <v>3083.7950000000001</v>
      </c>
      <c r="E97" s="5">
        <f ca="1">OFFSET('336p trace'!$S$56,(A97-1)*56,0)</f>
        <v>3061.6414000000009</v>
      </c>
      <c r="F97" s="5">
        <f ca="1">OFFSET('336p stat'!$H$1,A97*20,0)</f>
        <v>3007.250352</v>
      </c>
      <c r="G97" s="5">
        <f ca="1">OFFSET('336p stat'!$K$1,A97*20,0)</f>
        <v>2058.550225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non CUDA Time</v>
      </c>
      <c r="D98" s="5">
        <f ca="1">OFFSET('336p trace'!$R$56,(A98-1)*56,0)</f>
        <v>1996.0548000000001</v>
      </c>
      <c r="E98" s="5">
        <f ca="1">OFFSET('336p trace'!$S$56,(A98-1)*56,0)</f>
        <v>1919.3217999999999</v>
      </c>
      <c r="F98" s="5">
        <f ca="1">OFFSET('336p stat'!$H$1,A98*20,0)</f>
        <v>1919.2146069999999</v>
      </c>
      <c r="G98" s="5">
        <f ca="1">OFFSET('336p stat'!$K$1,A98*20,0)</f>
        <v>1883.6148410000001</v>
      </c>
      <c r="H98" s="5">
        <f ca="1">OFFSET('336p stat'!$N$1,A98*20,0)</f>
        <v>84.975063000000006</v>
      </c>
    </row>
    <row r="99" spans="1:8" x14ac:dyDescent="0.25">
      <c r="A99">
        <v>15</v>
      </c>
      <c r="C99" t="str">
        <f ca="1">OFFSET('336p stat'!$A$1,A99*20,0)</f>
        <v>non CUDA</v>
      </c>
      <c r="D99" s="5">
        <f ca="1">OFFSET('336p trace'!$R$56,(A99-1)*56,0)</f>
        <v>1894.6779999999999</v>
      </c>
      <c r="E99" s="5">
        <f ca="1">OFFSET('336p trace'!$S$56,(A99-1)*56,0)</f>
        <v>0</v>
      </c>
      <c r="F99" s="5">
        <f ca="1">OFFSET('336p stat'!$H$1,A99*20,0)</f>
        <v>0</v>
      </c>
      <c r="G99" s="5">
        <f ca="1">OFFSET('336p stat'!$K$1,A99*20,0)</f>
        <v>0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non CUDA non hash</v>
      </c>
      <c r="D100" s="5">
        <f ca="1">OFFSET('336p trace'!$R$56,(A100-1)*56,0)</f>
        <v>1749.086</v>
      </c>
      <c r="E100" s="5">
        <f ca="1">OFFSET('336p trace'!$S$56,(A100-1)*56,0)</f>
        <v>1734.4828000000002</v>
      </c>
      <c r="F100" s="5">
        <f ca="1">OFFSET('336p stat'!$H$1,A100*20,0)</f>
        <v>1734.4015280000001</v>
      </c>
      <c r="G100" s="5">
        <f ca="1">OFFSET('336p stat'!$K$1,A100*20,0)</f>
        <v>1699.4854829999999</v>
      </c>
      <c r="H100" s="5">
        <f ca="1">OFFSET('336p stat'!$N$1,A100*20,0)</f>
        <v>82.462620999999999</v>
      </c>
    </row>
    <row r="101" spans="1:8" x14ac:dyDescent="0.25">
      <c r="A101">
        <v>17</v>
      </c>
      <c r="C101" t="str">
        <f ca="1">OFFSET('336p stat'!$A$1,A101*20,0)</f>
        <v>Classic ACO</v>
      </c>
      <c r="D101" s="5">
        <f ca="1">OFFSET('336p trace'!$R$56,(A101-1)*56,0)</f>
        <v>46800.907999999996</v>
      </c>
      <c r="E101" s="5">
        <f ca="1">OFFSET('336p trace'!$S$56,(A101-1)*56,0)</f>
        <v>42192.441999999995</v>
      </c>
      <c r="F101" s="5">
        <f ca="1">OFFSET('336p stat'!$H$1,A101*20,0)</f>
        <v>42134.515937999997</v>
      </c>
      <c r="G101" s="5">
        <f ca="1">OFFSET('336p stat'!$K$1,A101*20,0)</f>
        <v>42056.097734000003</v>
      </c>
      <c r="H101" s="5">
        <f ca="1">OFFSET('336p stat'!$N$1,A101*20,0)</f>
        <v>268.37054000000001</v>
      </c>
    </row>
    <row r="102" spans="1:8" x14ac:dyDescent="0.25">
      <c r="A102">
        <v>18</v>
      </c>
      <c r="C102" t="str">
        <f ca="1">OFFSET('336p stat'!$A$1,A102*20,0)</f>
        <v>Classic ACO non hash</v>
      </c>
      <c r="D102" s="5">
        <f ca="1">OFFSET('336p trace'!$R$56,(A102-1)*56,0)</f>
        <v>41772.337999999989</v>
      </c>
      <c r="E102" s="5">
        <f ca="1">OFFSET('336p trace'!$S$56,(A102-1)*56,0)</f>
        <v>41753.625999999989</v>
      </c>
      <c r="F102" s="5">
        <f ca="1">OFFSET('336p stat'!$H$1,A102*20,0)</f>
        <v>41705.389608999998</v>
      </c>
      <c r="G102" s="5">
        <f ca="1">OFFSET('336p stat'!$K$1,A102*20,0)</f>
        <v>41627.317265999998</v>
      </c>
      <c r="H102" s="5">
        <f ca="1">OFFSET('336p stat'!$N$1,A102*20,0)</f>
        <v>269.59231699999998</v>
      </c>
    </row>
    <row r="103" spans="1:8" x14ac:dyDescent="0.25">
      <c r="A103">
        <v>19</v>
      </c>
      <c r="C103" t="str">
        <f ca="1">OFFSET('336p stat'!$A$1,A103*20,0)</f>
        <v>omp</v>
      </c>
      <c r="D103" s="5">
        <f ca="1">OFFSET('336p trace'!$R$56,(A103-1)*56,0)</f>
        <v>1861.2359999999992</v>
      </c>
      <c r="E103" s="5">
        <f ca="1">OFFSET('336p trace'!$S$56,(A103-1)*56,0)</f>
        <v>1785.4644000000003</v>
      </c>
      <c r="F103" s="5">
        <f ca="1">OFFSET('336p stat'!$H$1,A103*20,0)</f>
        <v>1785.3760990000001</v>
      </c>
      <c r="G103" s="5">
        <f ca="1">OFFSET('336p stat'!$K$1,A103*20,0)</f>
        <v>1750.5042020000001</v>
      </c>
      <c r="H103" s="5">
        <f ca="1">OFFSET('336p stat'!$N$1,A103*20,0)</f>
        <v>84.008403999999999</v>
      </c>
    </row>
    <row r="104" spans="1:8" x14ac:dyDescent="0.25">
      <c r="A104">
        <v>20</v>
      </c>
      <c r="C104" t="str">
        <f ca="1">OFFSET('336p stat'!$A$1,A104*20,0)</f>
        <v>omp non hash</v>
      </c>
      <c r="D104" s="5">
        <f ca="1">OFFSET('336p trace'!$R$56,(A104-1)*56,0)</f>
        <v>1679.5076000000004</v>
      </c>
      <c r="E104" s="5">
        <f ca="1">OFFSET('336p trace'!$S$56,(A104-1)*56,0)</f>
        <v>1664.6771999999994</v>
      </c>
      <c r="F104" s="5">
        <f ca="1">OFFSET('336p stat'!$H$1,A104*20,0)</f>
        <v>1664.601079</v>
      </c>
      <c r="G104" s="5">
        <f ca="1">OFFSET('336p stat'!$K$1,A104*20,0)</f>
        <v>1630.0618850000001</v>
      </c>
      <c r="H104" s="5">
        <f ca="1">OFFSET('336p stat'!$N$1,A104*20,0)</f>
        <v>83.033480999999995</v>
      </c>
    </row>
    <row r="105" spans="1:8" x14ac:dyDescent="0.25">
      <c r="A105">
        <v>21</v>
      </c>
      <c r="C105" t="str">
        <f ca="1">OFFSET('336p stat'!$A$1,A105*20,0)</f>
        <v>non CUDA transp Time</v>
      </c>
      <c r="D105" s="5">
        <f ca="1">OFFSET('336p trace'!$R$56,(A105-1)*56,0)</f>
        <v>1992.1691999999996</v>
      </c>
      <c r="E105" s="5">
        <f ca="1">OFFSET('336p trace'!$S$56,(A105-1)*56,0)</f>
        <v>1917.3047999999994</v>
      </c>
      <c r="F105" s="5">
        <f ca="1">OFFSET('336p stat'!$H$1,A105*20,0)</f>
        <v>1917.2243599999999</v>
      </c>
      <c r="G105" s="5">
        <f ca="1">OFFSET('336p stat'!$K$1,A105*20,0)</f>
        <v>1878.340659</v>
      </c>
      <c r="H105" s="5">
        <f ca="1">OFFSET('336p stat'!$N$1,A105*20,0)</f>
        <v>84.873125999999999</v>
      </c>
    </row>
    <row r="106" spans="1:8" x14ac:dyDescent="0.25">
      <c r="A106">
        <v>22</v>
      </c>
      <c r="C106" t="str">
        <f ca="1">OFFSET('336p stat'!$A$1,A106*20,0)</f>
        <v>non CUDA transp</v>
      </c>
      <c r="D106" s="5">
        <f ca="1">OFFSET('336p trace'!$R$56,(A106-1)*56,0)</f>
        <v>2018.0421999999992</v>
      </c>
      <c r="E106" s="5">
        <f ca="1">OFFSET('336p trace'!$S$56,(A106-1)*56,0)</f>
        <v>0</v>
      </c>
      <c r="F106" s="5">
        <f ca="1">OFFSET('336p stat'!$H$1,A106*20,0)</f>
        <v>0</v>
      </c>
      <c r="G106" s="5">
        <f ca="1">OFFSET('336p stat'!$K$1,A106*20,0)</f>
        <v>0</v>
      </c>
      <c r="H106" s="5">
        <f ca="1">OFFSET('336p stat'!$N$1,A106*20,0)</f>
        <v>0</v>
      </c>
    </row>
    <row r="107" spans="1:8" x14ac:dyDescent="0.25">
      <c r="A107">
        <v>23</v>
      </c>
      <c r="C107" t="str">
        <f ca="1">OFFSET('336p stat'!$A$1,A107*20,0)</f>
        <v>non CUDA transp non hash</v>
      </c>
      <c r="D107" s="5">
        <f ca="1">OFFSET('336p trace'!$R$56,(A107-1)*56,0)</f>
        <v>1879.6394000000007</v>
      </c>
      <c r="E107" s="5">
        <f ca="1">OFFSET('336p trace'!$S$56,(A107-1)*56,0)</f>
        <v>1864.6384000000003</v>
      </c>
      <c r="F107" s="5">
        <f ca="1">OFFSET('336p stat'!$H$1,A107*20,0)</f>
        <v>1864.555576</v>
      </c>
      <c r="G107" s="5">
        <f ca="1">OFFSET('336p stat'!$K$1,A107*20,0)</f>
        <v>1825.9975420000001</v>
      </c>
      <c r="H107" s="5">
        <f ca="1">OFFSET('336p stat'!$N$1,A107*20,0)</f>
        <v>84.669166000000004</v>
      </c>
    </row>
    <row r="108" spans="1:8" x14ac:dyDescent="0.25">
      <c r="A108">
        <v>24</v>
      </c>
      <c r="C108" t="str">
        <f ca="1">OFFSET('336p stat'!$A$1,A108*20,0)</f>
        <v>non CUDA AVX Time</v>
      </c>
      <c r="D108" s="5">
        <f ca="1">OFFSET('336p trace'!$R$56,(A108-1)*56,0)</f>
        <v>2034.7074000000002</v>
      </c>
      <c r="E108" s="5">
        <f ca="1">OFFSET('336p trace'!$S$56,(A108-1)*56,0)</f>
        <v>1959.4038000000003</v>
      </c>
      <c r="F108" s="5">
        <f ca="1">OFFSET('336p stat'!$H$1,A108*20,0)</f>
        <v>1959.3060330000001</v>
      </c>
      <c r="G108" s="5">
        <f ca="1">OFFSET('336p stat'!$K$1,A108*20,0)</f>
        <v>1915.7611910000001</v>
      </c>
      <c r="H108" s="5">
        <f ca="1">OFFSET('336p stat'!$N$1,A108*20,0)</f>
        <v>93.781419999999997</v>
      </c>
    </row>
    <row r="109" spans="1:8" x14ac:dyDescent="0.25">
      <c r="A109">
        <v>25</v>
      </c>
      <c r="C109" t="str">
        <f ca="1">OFFSET('336p stat'!$A$1,A109*20,0)</f>
        <v>non CUDA AVX</v>
      </c>
      <c r="D109" s="5">
        <f ca="1">OFFSET('336p trace'!$R$56,(A109-1)*56,0)</f>
        <v>1948.2826</v>
      </c>
      <c r="E109" s="5">
        <f ca="1">OFFSET('336p trace'!$S$56,(A109-1)*56,0)</f>
        <v>0</v>
      </c>
      <c r="F109" s="5">
        <f ca="1">OFFSET('336p stat'!$H$1,A109*20,0)</f>
        <v>0</v>
      </c>
      <c r="G109" s="5">
        <f ca="1">OFFSET('336p stat'!$K$1,A109*20,0)</f>
        <v>0</v>
      </c>
      <c r="H109" s="5">
        <f ca="1">OFFSET('336p stat'!$N$1,A109*20,0)</f>
        <v>0</v>
      </c>
    </row>
    <row r="110" spans="1:8" x14ac:dyDescent="0.25">
      <c r="A110">
        <v>26</v>
      </c>
      <c r="C110" t="str">
        <f ca="1">OFFSET('336p stat'!$A$1,A110*20,0)</f>
        <v>non CUDA AVX non hash</v>
      </c>
      <c r="D110" s="5">
        <f ca="1">OFFSET('336p trace'!$R$56,(A110-1)*56,0)</f>
        <v>1871.3595999999995</v>
      </c>
      <c r="E110" s="5">
        <f ca="1">OFFSET('336p trace'!$S$56,(A110-1)*56,0)</f>
        <v>1856.0808</v>
      </c>
      <c r="F110" s="5">
        <f ca="1">OFFSET('336p stat'!$H$1,A110*20,0)</f>
        <v>1855.9062739999999</v>
      </c>
      <c r="G110" s="5">
        <f ca="1">OFFSET('336p stat'!$K$1,A110*20,0)</f>
        <v>1811.7644780000001</v>
      </c>
      <c r="H110" s="5">
        <f ca="1">OFFSET('336p stat'!$N$1,A110*20,0)</f>
        <v>96.239236000000005</v>
      </c>
    </row>
    <row r="111" spans="1:8" x14ac:dyDescent="0.25">
      <c r="A111">
        <v>27</v>
      </c>
      <c r="C111" t="str">
        <f ca="1">OFFSET('336p stat'!$A$1,A111*20,0)</f>
        <v>non CUDA AVX_OMP Time</v>
      </c>
      <c r="D111" s="5">
        <f ca="1">OFFSET('336p trace'!$R$56,(A111-1)*56,0)</f>
        <v>1865.7012000000002</v>
      </c>
      <c r="E111" s="5">
        <f ca="1">OFFSET('336p trace'!$S$56,(A111-1)*56,0)</f>
        <v>1787.1090000000002</v>
      </c>
      <c r="F111" s="5">
        <f ca="1">OFFSET('336p stat'!$H$1,A111*20,0)</f>
        <v>1786.947349</v>
      </c>
      <c r="G111" s="5">
        <f ca="1">OFFSET('336p stat'!$K$1,A111*20,0)</f>
        <v>1742.4649999999999</v>
      </c>
      <c r="H111" s="5">
        <f ca="1">OFFSET('336p stat'!$N$1,A111*20,0)</f>
        <v>95.613710999999995</v>
      </c>
    </row>
    <row r="112" spans="1:8" x14ac:dyDescent="0.25">
      <c r="A112">
        <v>28</v>
      </c>
      <c r="C112" t="str">
        <f ca="1">OFFSET('336p stat'!$A$1,A112*20,0)</f>
        <v>non CUDA AVX_OMP</v>
      </c>
      <c r="D112" s="5">
        <f ca="1">OFFSET('336p trace'!$R$56,(A112-1)*56,0)</f>
        <v>1993.8668000000002</v>
      </c>
      <c r="E112" s="5">
        <f ca="1">OFFSET('336p trace'!$S$56,(A112-1)*56,0)</f>
        <v>0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 t="str">
        <f ca="1">OFFSET('336p stat'!$A$1,A113*20,0)</f>
        <v>non CUDA AVX_OMP non hash</v>
      </c>
      <c r="D113" s="5">
        <f ca="1">OFFSET('336p trace'!$R$56,(A113-1)*56,0)</f>
        <v>1797.5291999999999</v>
      </c>
      <c r="E113" s="5">
        <f ca="1">OFFSET('336p trace'!$S$56,(A113-1)*56,0)</f>
        <v>1782.5040000000001</v>
      </c>
      <c r="F113" s="5">
        <f ca="1">OFFSET('336p stat'!$H$1,A113*20,0)</f>
        <v>1782.3518750000001</v>
      </c>
      <c r="G113" s="5">
        <f ca="1">OFFSET('336p stat'!$K$1,A113*20,0)</f>
        <v>1738.0872710000001</v>
      </c>
      <c r="H113" s="5">
        <f ca="1">OFFSET('336p stat'!$N$1,A113*20,0)</f>
        <v>95.786741000000006</v>
      </c>
    </row>
    <row r="114" spans="1:8" x14ac:dyDescent="0.25">
      <c r="A114">
        <v>30</v>
      </c>
      <c r="C114" t="str">
        <f ca="1">OFFSET('336p stat'!$A$1,A114*20,0)</f>
        <v>non CUDA transp_AVX Time</v>
      </c>
      <c r="D114" s="5">
        <f ca="1">OFFSET('336p trace'!$R$56,(A114-1)*56,0)</f>
        <v>2127.7492000000011</v>
      </c>
      <c r="E114" s="5">
        <f ca="1">OFFSET('336p trace'!$S$56,(A114-1)*56,0)</f>
        <v>2050.7576000000008</v>
      </c>
      <c r="F114" s="5">
        <f ca="1">OFFSET('336p stat'!$H$1,A114*20,0)</f>
        <v>2050.5747660000002</v>
      </c>
      <c r="G114" s="5">
        <f ca="1">OFFSET('336p stat'!$K$1,A114*20,0)</f>
        <v>2009.465195</v>
      </c>
      <c r="H114" s="5">
        <f ca="1">OFFSET('336p stat'!$N$1,A114*20,0)</f>
        <v>99.244996</v>
      </c>
    </row>
    <row r="115" spans="1:8" x14ac:dyDescent="0.25">
      <c r="A115">
        <v>31</v>
      </c>
      <c r="C115" t="str">
        <f ca="1">OFFSET('336p stat'!$A$1,A115*20,0)</f>
        <v>non CUDA transp_AVX</v>
      </c>
      <c r="D115" s="5">
        <f ca="1">OFFSET('336p trace'!$R$56,(A115-1)*56,0)</f>
        <v>2132.9853999999996</v>
      </c>
      <c r="E115" s="5">
        <f ca="1">OFFSET('336p trace'!$S$56,(A115-1)*56,0)</f>
        <v>0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 t="str">
        <f ca="1">OFFSET('336p stat'!$A$1,A116*20,0)</f>
        <v>non CUDA transp_AVX non hash</v>
      </c>
      <c r="D116" s="5">
        <f ca="1">OFFSET('336p trace'!$R$56,(A116-1)*56,0)</f>
        <v>1963.0947999999999</v>
      </c>
      <c r="E116" s="5">
        <f ca="1">OFFSET('336p trace'!$S$56,(A116-1)*56,0)</f>
        <v>1948.1760000000002</v>
      </c>
      <c r="F116" s="5">
        <f ca="1">OFFSET('336p stat'!$H$1,A116*20,0)</f>
        <v>1948.0377080000001</v>
      </c>
      <c r="G116" s="5">
        <f ca="1">OFFSET('336p stat'!$K$1,A116*20,0)</f>
        <v>1911.485518</v>
      </c>
      <c r="H116" s="5">
        <f ca="1">OFFSET('336p stat'!$N$1,A116*20,0)</f>
        <v>96.726039999999998</v>
      </c>
    </row>
    <row r="117" spans="1:8" x14ac:dyDescent="0.25">
      <c r="A117">
        <v>33</v>
      </c>
      <c r="C117" t="str">
        <f ca="1">OFFSET('336p stat'!$A$1,A117*20,0)</f>
        <v>non CUDA transp_AVX_OMP Time</v>
      </c>
      <c r="D117" s="5">
        <f ca="1">OFFSET('336p trace'!$R$56,(A117-1)*56,0)</f>
        <v>2109.6387999999993</v>
      </c>
      <c r="E117" s="5">
        <f ca="1">OFFSET('336p trace'!$S$56,(A117-1)*56,0)</f>
        <v>2033.1584000000003</v>
      </c>
      <c r="F117" s="5">
        <f ca="1">OFFSET('336p stat'!$H$1,A117*20,0)</f>
        <v>2033.0271170000001</v>
      </c>
      <c r="G117" s="5">
        <f ca="1">OFFSET('336p stat'!$K$1,A117*20,0)</f>
        <v>1994.423665</v>
      </c>
      <c r="H117" s="5">
        <f ca="1">OFFSET('336p stat'!$N$1,A117*20,0)</f>
        <v>97.958933000000002</v>
      </c>
    </row>
    <row r="118" spans="1:8" x14ac:dyDescent="0.25">
      <c r="A118">
        <v>34</v>
      </c>
      <c r="C118" t="str">
        <f ca="1">OFFSET('336p stat'!$A$1,A118*20,0)</f>
        <v>non CUDA transp_AVX_OMP</v>
      </c>
      <c r="D118" s="5">
        <f ca="1">OFFSET('336p trace'!$R$56,(A118-1)*56,0)</f>
        <v>2128.3201999999997</v>
      </c>
      <c r="E118" s="5">
        <f ca="1">OFFSET('336p trace'!$S$56,(A118-1)*56,0)</f>
        <v>0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 t="str">
        <f ca="1">OFFSET('336p stat'!$A$1,A119*20,0)</f>
        <v>non CUDA transp_AVX_OMP non hash</v>
      </c>
      <c r="D119" s="5">
        <f ca="1">OFFSET('336p trace'!$R$56,(A119-1)*56,0)</f>
        <v>1967.5493999999997</v>
      </c>
      <c r="E119" s="5">
        <f ca="1">OFFSET('336p trace'!$S$56,(A119-1)*56,0)</f>
        <v>1952.5946000000001</v>
      </c>
      <c r="F119" s="5">
        <f ca="1">OFFSET('336p stat'!$H$1,A119*20,0)</f>
        <v>1952.4636599999999</v>
      </c>
      <c r="G119" s="5">
        <f ca="1">OFFSET('336p stat'!$K$1,A119*20,0)</f>
        <v>1915.3804250000001</v>
      </c>
      <c r="H119" s="5">
        <f ca="1">OFFSET('336p stat'!$N$1,A119*20,0)</f>
        <v>97.308171999999999</v>
      </c>
    </row>
    <row r="120" spans="1:8" x14ac:dyDescent="0.25">
      <c r="A120">
        <v>36</v>
      </c>
      <c r="C120">
        <f ca="1">OFFSET('336p stat'!$A$1,A120*20,0)</f>
        <v>0</v>
      </c>
      <c r="D120" s="5" t="e">
        <f ca="1">OFFSET('336p trace'!$R$56,(A120-1)*56,0)</f>
        <v>#DIV/0!</v>
      </c>
      <c r="E120" s="5" t="e">
        <f ca="1">OFFSET('336p trace'!$S$56,(A120-1)*56,0)</f>
        <v>#DIV/0!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>
        <f ca="1">OFFSET('336p stat'!$A$1,A121*20,0)</f>
        <v>0</v>
      </c>
      <c r="D121" s="5" t="e">
        <f ca="1">OFFSET('336p trace'!$R$56,(A121-1)*56,0)</f>
        <v>#DIV/0!</v>
      </c>
      <c r="E121" s="5" t="e">
        <f ca="1">OFFSET('336p trace'!$S$56,(A121-1)*56,0)</f>
        <v>#DIV/0!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>
        <f ca="1">OFFSET('336p stat'!$A$1,A122*20,0)</f>
        <v>0</v>
      </c>
      <c r="D122" s="5" t="e">
        <f ca="1">OFFSET('336p trace'!$R$56,(A122-1)*56,0)</f>
        <v>#DIV/0!</v>
      </c>
      <c r="E122" s="5" t="e">
        <f ca="1">OFFSET('336p trace'!$S$56,(A122-1)*56,0)</f>
        <v>#DIV/0!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 t="e">
        <f ca="1">OFFSET('336p trace'!$R$56,(A130-1)*56,0)</f>
        <v>#DIV/0!</v>
      </c>
      <c r="E130" s="5" t="e">
        <f ca="1">OFFSET('336p trace'!$S$56,(A130-1)*56,0)</f>
        <v>#DIV/0!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35.99814499999998</v>
      </c>
      <c r="E139" s="5">
        <f ca="1">OFFSET('336p trace'!$V$56,(A31-1)*56,0)</f>
        <v>34.428958559999877</v>
      </c>
      <c r="F139" s="5">
        <f ca="1">OFFSET('336p stat'!$H$1,A139*20,1)</f>
        <v>10.676081</v>
      </c>
      <c r="G139" s="5">
        <f ca="1">OFFSET('336p stat'!$K$1,A139*20,1)</f>
        <v>4.6816469999999999</v>
      </c>
      <c r="H139" s="5">
        <f ca="1">OFFSET('336p stat'!$N$1,A139*20,1)</f>
        <v>0.79198100000000005</v>
      </c>
      <c r="J139" s="5">
        <f ca="1">SUM(D139:H139)</f>
        <v>86.576812559999865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29.602384999999941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67" ca="1" si="9">SUM(D140:H140)</f>
        <v>29.602384999999941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38.684823560000083</v>
      </c>
      <c r="E141" s="5">
        <f ca="1">OFFSET('336p trace'!$V$56,(A33-1)*56,0)</f>
        <v>38.42868463999973</v>
      </c>
      <c r="F141" s="5">
        <f ca="1">OFFSET('336p stat'!$H$1,A141*20,1)</f>
        <v>27.569044999999999</v>
      </c>
      <c r="G141" s="5">
        <f ca="1">OFFSET('336p stat'!$K$1,A141*20,1)</f>
        <v>26.653676000000001</v>
      </c>
      <c r="H141" s="5">
        <f ca="1">OFFSET('336p stat'!$N$1,A141*20,1)</f>
        <v>2.9954000000000001E-2</v>
      </c>
      <c r="J141" s="5">
        <f t="shared" ca="1" si="9"/>
        <v>131.36618319999982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102.12083855999987</v>
      </c>
      <c r="E142" s="5">
        <f ca="1">OFFSET('336p trace'!$V$56,(A34-1)*56,0)</f>
        <v>102.82843076000016</v>
      </c>
      <c r="F142" s="5">
        <f ca="1">OFFSET('336p stat'!$H$1,A142*20,1)</f>
        <v>8.7507590000000004</v>
      </c>
      <c r="G142" s="5">
        <f ca="1">OFFSET('336p stat'!$K$1,A142*20,1)</f>
        <v>4.7587999999999998E-2</v>
      </c>
      <c r="H142" s="5">
        <f ca="1">OFFSET('336p stat'!$N$1,A142*20,1)</f>
        <v>3.0956000000000001E-2</v>
      </c>
      <c r="J142" s="5">
        <f t="shared" ca="1" si="9"/>
        <v>213.77857232000002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102.14856196000007</v>
      </c>
      <c r="E143" s="5">
        <f ca="1">OFFSET('336p trace'!$V$56,(A35-1)*56,0)</f>
        <v>100.78908575999951</v>
      </c>
      <c r="F143" s="5">
        <f ca="1">OFFSET('336p stat'!$H$1,A143*20,1)</f>
        <v>9.3051969999999997</v>
      </c>
      <c r="G143" s="5">
        <f ca="1">OFFSET('336p stat'!$K$1,A143*20,1)</f>
        <v>2.3730000000000001E-3</v>
      </c>
      <c r="H143" s="5">
        <f ca="1">OFFSET('336p stat'!$N$1,A143*20,1)</f>
        <v>1.6699999999999999E-4</v>
      </c>
      <c r="J143" s="5">
        <f t="shared" ca="1" si="9"/>
        <v>212.24538471999958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70.343848000000193</v>
      </c>
      <c r="E144" s="5">
        <f ca="1">OFFSET('336p trace'!$V$56,(A36-1)*56,0)</f>
        <v>71.71013935999936</v>
      </c>
      <c r="F144" s="5">
        <f ca="1">OFFSET('336p stat'!$H$1,A144*20,1)</f>
        <v>6.0862470000000002</v>
      </c>
      <c r="G144" s="5">
        <f ca="1">OFFSET('336p stat'!$K$1,A144*20,1)</f>
        <v>6.3063999999999995E-2</v>
      </c>
      <c r="H144" s="5">
        <f ca="1">OFFSET('336p stat'!$N$1,A144*20,1)</f>
        <v>3.3692E-2</v>
      </c>
      <c r="J144" s="5">
        <f t="shared" ca="1" si="9"/>
        <v>148.23699035999957</v>
      </c>
    </row>
    <row r="145" spans="1:10" x14ac:dyDescent="0.25">
      <c r="A145">
        <v>7</v>
      </c>
      <c r="C145" t="str">
        <f ca="1">OFFSET('336p stat'!$A$1,A145*20,0)</f>
        <v>CUDA ant add CPU12</v>
      </c>
      <c r="D145" s="5">
        <f ca="1">OFFSET('336p trace'!$U$56,(A37-1)*56,0)</f>
        <v>1805.6721065599995</v>
      </c>
      <c r="E145" s="5">
        <f ca="1">OFFSET('336p trace'!$V$56,(A37-1)*56,0)</f>
        <v>1384.3636865600017</v>
      </c>
      <c r="F145" s="5">
        <f ca="1">OFFSET('336p stat'!$H$1,A145*20,1)</f>
        <v>1355.6654100000001</v>
      </c>
      <c r="G145" s="5">
        <f ca="1">OFFSET('336p stat'!$K$1,A145*20,1)</f>
        <v>941.89239299999997</v>
      </c>
      <c r="H145" s="5">
        <f ca="1">OFFSET('336p stat'!$N$1,A145*20,1)</f>
        <v>72.756718000000006</v>
      </c>
      <c r="J145" s="5">
        <f t="shared" ca="1" si="9"/>
        <v>5560.3503141200008</v>
      </c>
    </row>
    <row r="146" spans="1:10" x14ac:dyDescent="0.25">
      <c r="A146">
        <v>8</v>
      </c>
      <c r="C146" t="str">
        <f ca="1">OFFSET('336p stat'!$A$1,A146*20,0)</f>
        <v>CUDA opt</v>
      </c>
      <c r="D146" s="5">
        <f ca="1">OFFSET('336p trace'!$U$56,(A38-1)*56,0)</f>
        <v>106.51246800000028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9"/>
        <v>106.51246800000028</v>
      </c>
    </row>
    <row r="147" spans="1:10" x14ac:dyDescent="0.25">
      <c r="A147">
        <v>9</v>
      </c>
      <c r="C147" t="str">
        <f ca="1">OFFSET('336p stat'!$A$1,A147*20,0)</f>
        <v>CUDA opt Time</v>
      </c>
      <c r="D147" s="5">
        <f ca="1">OFFSET('336p trace'!$U$56,(A39-1)*56,0)</f>
        <v>12.915204959999977</v>
      </c>
      <c r="E147" s="5">
        <f ca="1">OFFSET('336p trace'!$V$56,(A39-1)*56,0)</f>
        <v>11.023525000000028</v>
      </c>
      <c r="F147" s="5">
        <f ca="1">OFFSET('336p stat'!$H$1,A147*20,1)</f>
        <v>0.61547799999999997</v>
      </c>
      <c r="G147" s="5">
        <f ca="1">OFFSET('336p stat'!$K$1,A147*20,1)</f>
        <v>7.1710000000000003E-3</v>
      </c>
      <c r="H147" s="5">
        <f ca="1">OFFSET('336p stat'!$N$1,A147*20,1)</f>
        <v>0</v>
      </c>
      <c r="J147" s="5">
        <f t="shared" ca="1" si="9"/>
        <v>24.561378960000003</v>
      </c>
    </row>
    <row r="148" spans="1:10" x14ac:dyDescent="0.25">
      <c r="A148">
        <v>10</v>
      </c>
      <c r="C148" t="str">
        <f ca="1">OFFSET('336p stat'!$A$1,A148*20,0)</f>
        <v>CUDA opt non hash</v>
      </c>
      <c r="D148" s="5">
        <f ca="1">OFFSET('336p trace'!$U$56,(A40-1)*56,0)</f>
        <v>15.93702400000004</v>
      </c>
      <c r="E148" s="5">
        <f ca="1">OFFSET('336p trace'!$V$56,(A40-1)*56,0)</f>
        <v>14.318619999999964</v>
      </c>
      <c r="F148" s="5">
        <f ca="1">OFFSET('336p stat'!$H$1,A148*20,1)</f>
        <v>0.76563700000000001</v>
      </c>
      <c r="G148" s="5">
        <f ca="1">OFFSET('336p stat'!$K$1,A148*20,1)</f>
        <v>7.0819999999999998E-3</v>
      </c>
      <c r="H148" s="5">
        <f ca="1">OFFSET('336p stat'!$N$1,A148*20,1)</f>
        <v>0</v>
      </c>
      <c r="J148" s="5">
        <f t="shared" ca="1" si="9"/>
        <v>31.028363000000006</v>
      </c>
    </row>
    <row r="149" spans="1:10" x14ac:dyDescent="0.25">
      <c r="A149">
        <v>11</v>
      </c>
      <c r="C149" t="str">
        <f ca="1">OFFSET('336p stat'!$A$1,A149*20,0)</f>
        <v>CUDA opt ant</v>
      </c>
      <c r="D149" s="5">
        <f ca="1">OFFSET('336p trace'!$U$56,(A41-1)*56,0)</f>
        <v>128.11253184000063</v>
      </c>
      <c r="E149" s="5">
        <f ca="1">OFFSET('336p trace'!$V$56,(A41-1)*56,0)</f>
        <v>130.5609369999998</v>
      </c>
      <c r="F149" s="5">
        <f ca="1">OFFSET('336p stat'!$H$1,A149*20,1)</f>
        <v>9.1564329999999998</v>
      </c>
      <c r="G149" s="5">
        <f ca="1">OFFSET('336p stat'!$K$1,A149*20,1)</f>
        <v>6.7120000000000001E-3</v>
      </c>
      <c r="H149" s="5">
        <f ca="1">OFFSET('336p stat'!$N$1,A149*20,1)</f>
        <v>0</v>
      </c>
      <c r="J149" s="5">
        <f t="shared" ca="1" si="9"/>
        <v>267.83661384000038</v>
      </c>
    </row>
    <row r="150" spans="1:10" x14ac:dyDescent="0.25">
      <c r="A150">
        <v>12</v>
      </c>
      <c r="C150" t="str">
        <f ca="1">OFFSET('336p stat'!$A$1,A150*20,0)</f>
        <v>CUDA opt ant non hash</v>
      </c>
      <c r="D150" s="5">
        <f ca="1">OFFSET('336p trace'!$U$56,(A42-1)*56,0)</f>
        <v>50.910552359999876</v>
      </c>
      <c r="E150" s="5">
        <f ca="1">OFFSET('336p trace'!$V$56,(A42-1)*56,0)</f>
        <v>51.169137160000219</v>
      </c>
      <c r="F150" s="5">
        <f ca="1">OFFSET('336p stat'!$H$1,A150*20,1)</f>
        <v>4.9429910000000001</v>
      </c>
      <c r="G150" s="5">
        <f ca="1">OFFSET('336p stat'!$K$1,A150*20,1)</f>
        <v>4.8409999999999998E-3</v>
      </c>
      <c r="H150" s="5">
        <f ca="1">OFFSET('336p stat'!$N$1,A150*20,1)</f>
        <v>0</v>
      </c>
      <c r="J150" s="5">
        <f t="shared" ca="1" si="9"/>
        <v>107.02752152000011</v>
      </c>
    </row>
    <row r="151" spans="1:10" x14ac:dyDescent="0.25">
      <c r="A151">
        <v>13</v>
      </c>
      <c r="C151" t="str">
        <f ca="1">OFFSET('336p stat'!$A$1,A151*20,0)</f>
        <v>CUDA opt ant par</v>
      </c>
      <c r="D151" s="5">
        <f ca="1">OFFSET('336p trace'!$U$56,(A43-1)*56,0)</f>
        <v>100.76058499999988</v>
      </c>
      <c r="E151" s="5">
        <f ca="1">OFFSET('336p trace'!$V$56,(A43-1)*56,0)</f>
        <v>94.678684039999936</v>
      </c>
      <c r="F151" s="5">
        <f ca="1">OFFSET('336p stat'!$H$1,A151*20,1)</f>
        <v>5.6467850000000004</v>
      </c>
      <c r="G151" s="5">
        <f ca="1">OFFSET('336p stat'!$K$1,A151*20,1)</f>
        <v>5.9560000000000004E-3</v>
      </c>
      <c r="H151" s="5">
        <f ca="1">OFFSET('336p stat'!$N$1,A151*20,1)</f>
        <v>0</v>
      </c>
      <c r="J151" s="5">
        <f t="shared" ca="1" si="9"/>
        <v>201.09201003999982</v>
      </c>
    </row>
    <row r="152" spans="1:10" x14ac:dyDescent="0.25">
      <c r="A152">
        <v>14</v>
      </c>
      <c r="C152" t="str">
        <f ca="1">OFFSET('336p stat'!$A$1,A152*20,0)</f>
        <v>non CUDA Time</v>
      </c>
      <c r="D152" s="5">
        <f ca="1">OFFSET('336p trace'!$U$56,(A44-1)*56,0)</f>
        <v>801.28217295999866</v>
      </c>
      <c r="E152" s="5">
        <f ca="1">OFFSET('336p trace'!$V$56,(A44-1)*56,0)</f>
        <v>734.89544276000083</v>
      </c>
      <c r="F152" s="5">
        <f ca="1">OFFSET('336p stat'!$H$1,A152*20,1)</f>
        <v>734.01449400000001</v>
      </c>
      <c r="G152" s="5">
        <f ca="1">OFFSET('336p stat'!$K$1,A152*20,1)</f>
        <v>714.005313</v>
      </c>
      <c r="H152" s="5">
        <f ca="1">OFFSET('336p stat'!$N$1,A152*20,1)</f>
        <v>2.9810910000000002</v>
      </c>
      <c r="J152" s="5">
        <f t="shared" ca="1" si="9"/>
        <v>2987.1785137199995</v>
      </c>
    </row>
    <row r="153" spans="1:10" x14ac:dyDescent="0.25">
      <c r="A153">
        <v>15</v>
      </c>
      <c r="C153" t="str">
        <f ca="1">OFFSET('336p stat'!$A$1,A153*20,0)</f>
        <v>non CUDA</v>
      </c>
      <c r="D153" s="5">
        <f ca="1">OFFSET('336p trace'!$U$56,(A45-1)*56,0)</f>
        <v>429.34526400000067</v>
      </c>
      <c r="E153" s="5">
        <f ca="1">OFFSET('336p trace'!$V$56,(A45-1)*56,0)</f>
        <v>0</v>
      </c>
      <c r="F153" s="5">
        <f ca="1">OFFSET('336p stat'!$H$1,A153*20,1)</f>
        <v>0</v>
      </c>
      <c r="G153" s="5">
        <f ca="1">OFFSET('336p stat'!$K$1,A153*20,1)</f>
        <v>0</v>
      </c>
      <c r="H153" s="5">
        <f ca="1">OFFSET('336p stat'!$N$1,A153*20,1)</f>
        <v>0</v>
      </c>
      <c r="J153" s="5">
        <f t="shared" ca="1" si="9"/>
        <v>429.34526400000067</v>
      </c>
    </row>
    <row r="154" spans="1:10" x14ac:dyDescent="0.25">
      <c r="A154">
        <v>16</v>
      </c>
      <c r="C154" t="str">
        <f ca="1">OFFSET('336p stat'!$A$1,A154*20,0)</f>
        <v>non CUDA non hash</v>
      </c>
      <c r="D154" s="5">
        <f ca="1">OFFSET('336p trace'!$U$56,(A46-1)*56,0)</f>
        <v>175.66793199999987</v>
      </c>
      <c r="E154" s="5">
        <f ca="1">OFFSET('336p trace'!$V$56,(A46-1)*56,0)</f>
        <v>174.89644415999962</v>
      </c>
      <c r="F154" s="5">
        <f ca="1">OFFSET('336p stat'!$H$1,A154*20,1)</f>
        <v>174.70115000000001</v>
      </c>
      <c r="G154" s="5">
        <f ca="1">OFFSET('336p stat'!$K$1,A154*20,1)</f>
        <v>171.47296</v>
      </c>
      <c r="H154" s="5">
        <f ca="1">OFFSET('336p stat'!$N$1,A154*20,1)</f>
        <v>0.38435200000000003</v>
      </c>
      <c r="J154" s="5">
        <f t="shared" ca="1" si="9"/>
        <v>697.12283815999945</v>
      </c>
    </row>
    <row r="155" spans="1:10" x14ac:dyDescent="0.25">
      <c r="A155">
        <v>17</v>
      </c>
      <c r="C155" t="str">
        <f ca="1">OFFSET('336p stat'!$A$1,A155*20,0)</f>
        <v>Classic ACO</v>
      </c>
      <c r="D155" s="5">
        <f ca="1">OFFSET('336p trace'!$U$56,(A47-1)*56,0)</f>
        <v>53366.864735999981</v>
      </c>
      <c r="E155" s="5">
        <f ca="1">OFFSET('336p trace'!$V$56,(A47-1)*56,0)</f>
        <v>47251.736836000091</v>
      </c>
      <c r="F155" s="5">
        <f ca="1">OFFSET('336p stat'!$H$1,A155*20,1)</f>
        <v>46925.601369999997</v>
      </c>
      <c r="G155" s="5">
        <f ca="1">OFFSET('336p stat'!$K$1,A155*20,1)</f>
        <v>46789.713364000003</v>
      </c>
      <c r="H155" s="5">
        <f ca="1">OFFSET('336p stat'!$N$1,A155*20,1)</f>
        <v>8.0700710000000004</v>
      </c>
      <c r="J155" s="5">
        <f t="shared" ca="1" si="9"/>
        <v>194341.98637700005</v>
      </c>
    </row>
    <row r="156" spans="1:10" x14ac:dyDescent="0.25">
      <c r="A156">
        <v>18</v>
      </c>
      <c r="C156" t="str">
        <f ca="1">OFFSET('336p stat'!$A$1,A156*20,0)</f>
        <v>Classic ACO non hash</v>
      </c>
      <c r="D156" s="5">
        <f ca="1">OFFSET('336p trace'!$U$56,(A48-1)*56,0)</f>
        <v>21528.612356000081</v>
      </c>
      <c r="E156" s="5">
        <f ca="1">OFFSET('336p trace'!$V$56,(A48-1)*56,0)</f>
        <v>21531.815524000027</v>
      </c>
      <c r="F156" s="5">
        <f ca="1">OFFSET('336p stat'!$H$1,A156*20,1)</f>
        <v>21198.922503999998</v>
      </c>
      <c r="G156" s="5">
        <f ca="1">OFFSET('336p stat'!$K$1,A156*20,1)</f>
        <v>21144.419994</v>
      </c>
      <c r="H156" s="5">
        <f ca="1">OFFSET('336p stat'!$N$1,A156*20,1)</f>
        <v>2.8189120000000001</v>
      </c>
      <c r="J156" s="5">
        <f t="shared" ca="1" si="9"/>
        <v>85406.589290000105</v>
      </c>
    </row>
    <row r="157" spans="1:10" x14ac:dyDescent="0.25">
      <c r="A157">
        <v>19</v>
      </c>
      <c r="C157" t="str">
        <f ca="1">OFFSET('336p stat'!$A$1,A157*20,0)</f>
        <v>omp</v>
      </c>
      <c r="D157" s="5">
        <f ca="1">OFFSET('336p trace'!$U$56,(A49-1)*56,0)</f>
        <v>255.23769599999937</v>
      </c>
      <c r="E157" s="5">
        <f ca="1">OFFSET('336p trace'!$V$56,(A49-1)*56,0)</f>
        <v>234.48874464000016</v>
      </c>
      <c r="F157" s="5">
        <f ca="1">OFFSET('336p stat'!$H$1,A157*20,1)</f>
        <v>234.25154800000001</v>
      </c>
      <c r="G157" s="5">
        <f ca="1">OFFSET('336p stat'!$K$1,A157*20,1)</f>
        <v>228.73984300000001</v>
      </c>
      <c r="H157" s="5">
        <f ca="1">OFFSET('336p stat'!$N$1,A157*20,1)</f>
        <v>0.69720800000000005</v>
      </c>
      <c r="J157" s="5">
        <f t="shared" ca="1" si="9"/>
        <v>953.41503963999958</v>
      </c>
    </row>
    <row r="158" spans="1:10" x14ac:dyDescent="0.25">
      <c r="A158">
        <v>20</v>
      </c>
      <c r="C158" t="str">
        <f ca="1">OFFSET('336p stat'!$A$1,A158*20,0)</f>
        <v>omp non hash</v>
      </c>
      <c r="D158" s="5">
        <f ca="1">OFFSET('336p trace'!$U$56,(A50-1)*56,0)</f>
        <v>251.04803023999997</v>
      </c>
      <c r="E158" s="5">
        <f ca="1">OFFSET('336p trace'!$V$56,(A50-1)*56,0)</f>
        <v>247.73676416000043</v>
      </c>
      <c r="F158" s="5">
        <f ca="1">OFFSET('336p stat'!$H$1,A158*20,1)</f>
        <v>247.35162500000001</v>
      </c>
      <c r="G158" s="5">
        <f ca="1">OFFSET('336p stat'!$K$1,A158*20,1)</f>
        <v>242.36975799999999</v>
      </c>
      <c r="H158" s="5">
        <f ca="1">OFFSET('336p stat'!$N$1,A158*20,1)</f>
        <v>0.66029400000000005</v>
      </c>
      <c r="J158" s="5">
        <f t="shared" ca="1" si="9"/>
        <v>989.16647140000055</v>
      </c>
    </row>
    <row r="159" spans="1:10" x14ac:dyDescent="0.25">
      <c r="A159">
        <v>21</v>
      </c>
      <c r="C159" t="str">
        <f ca="1">OFFSET('336p stat'!$A$1,A159*20,0)</f>
        <v>non CUDA transp Time</v>
      </c>
      <c r="D159" s="5">
        <f ca="1">OFFSET('336p trace'!$U$56,(A51-1)*56,0)</f>
        <v>116.14392335999985</v>
      </c>
      <c r="E159" s="5">
        <f ca="1">OFFSET('336p trace'!$V$56,(A51-1)*56,0)</f>
        <v>109.82454896000036</v>
      </c>
      <c r="F159" s="5">
        <f ca="1">OFFSET('336p stat'!$H$1,A159*20,1)</f>
        <v>109.676974</v>
      </c>
      <c r="G159" s="5">
        <f ca="1">OFFSET('336p stat'!$K$1,A159*20,1)</f>
        <v>99.093698000000003</v>
      </c>
      <c r="H159" s="5">
        <f ca="1">OFFSET('336p stat'!$N$1,A159*20,1)</f>
        <v>1.073391</v>
      </c>
      <c r="J159" s="5">
        <f t="shared" ca="1" si="9"/>
        <v>435.81253532000028</v>
      </c>
    </row>
    <row r="160" spans="1:10" x14ac:dyDescent="0.25">
      <c r="A160">
        <v>22</v>
      </c>
      <c r="C160" t="str">
        <f ca="1">OFFSET('336p stat'!$A$1,A160*20,0)</f>
        <v>non CUDA transp</v>
      </c>
      <c r="D160" s="5">
        <f ca="1">OFFSET('336p trace'!$U$56,(A52-1)*56,0)</f>
        <v>180.09380115999974</v>
      </c>
      <c r="E160" s="5">
        <f ca="1">OFFSET('336p trace'!$V$56,(A52-1)*56,0)</f>
        <v>0</v>
      </c>
      <c r="F160" s="5">
        <f ca="1">OFFSET('336p stat'!$H$1,A160*20,1)</f>
        <v>0</v>
      </c>
      <c r="G160" s="5">
        <f ca="1">OFFSET('336p stat'!$K$1,A160*20,1)</f>
        <v>0</v>
      </c>
      <c r="H160" s="5">
        <f ca="1">OFFSET('336p stat'!$N$1,A160*20,1)</f>
        <v>0</v>
      </c>
      <c r="J160" s="5">
        <f t="shared" ca="1" si="9"/>
        <v>180.09380115999974</v>
      </c>
    </row>
    <row r="161" spans="1:10" x14ac:dyDescent="0.25">
      <c r="A161">
        <v>23</v>
      </c>
      <c r="C161" t="str">
        <f ca="1">OFFSET('336p stat'!$A$1,A161*20,0)</f>
        <v>non CUDA transp non hash</v>
      </c>
      <c r="D161" s="5">
        <f ca="1">OFFSET('336p trace'!$U$56,(A53-1)*56,0)</f>
        <v>367.48189364000007</v>
      </c>
      <c r="E161" s="5">
        <f ca="1">OFFSET('336p trace'!$V$56,(A53-1)*56,0)</f>
        <v>366.84823744000045</v>
      </c>
      <c r="F161" s="5">
        <f ca="1">OFFSET('336p stat'!$H$1,A161*20,1)</f>
        <v>366.30674399999998</v>
      </c>
      <c r="G161" s="5">
        <f ca="1">OFFSET('336p stat'!$K$1,A161*20,1)</f>
        <v>329.58096699999999</v>
      </c>
      <c r="H161" s="5">
        <f ca="1">OFFSET('336p stat'!$N$1,A161*20,1)</f>
        <v>1.921009</v>
      </c>
      <c r="J161" s="5">
        <f t="shared" ca="1" si="9"/>
        <v>1432.1388510800004</v>
      </c>
    </row>
    <row r="162" spans="1:10" x14ac:dyDescent="0.25">
      <c r="A162">
        <v>24</v>
      </c>
      <c r="C162" t="str">
        <f ca="1">OFFSET('336p stat'!$A$1,A162*20,0)</f>
        <v>non CUDA AVX Time</v>
      </c>
      <c r="D162" s="5">
        <f ca="1">OFFSET('336p trace'!$U$56,(A54-1)*56,0)</f>
        <v>333.47391524000005</v>
      </c>
      <c r="E162" s="5">
        <f ca="1">OFFSET('336p trace'!$V$56,(A54-1)*56,0)</f>
        <v>315.25521155999991</v>
      </c>
      <c r="F162" s="5">
        <f ca="1">OFFSET('336p stat'!$H$1,A162*20,1)</f>
        <v>314.81301300000001</v>
      </c>
      <c r="G162" s="5">
        <f ca="1">OFFSET('336p stat'!$K$1,A162*20,1)</f>
        <v>308.93222700000001</v>
      </c>
      <c r="H162" s="5">
        <f ca="1">OFFSET('336p stat'!$N$1,A162*20,1)</f>
        <v>0.739151</v>
      </c>
      <c r="J162" s="5">
        <f t="shared" ca="1" si="9"/>
        <v>1273.2135177999999</v>
      </c>
    </row>
    <row r="163" spans="1:10" x14ac:dyDescent="0.25">
      <c r="A163">
        <v>25</v>
      </c>
      <c r="C163" t="str">
        <f ca="1">OFFSET('336p stat'!$A$1,A163*20,0)</f>
        <v>non CUDA AVX</v>
      </c>
      <c r="D163" s="5">
        <f ca="1">OFFSET('336p trace'!$U$56,(A55-1)*56,0)</f>
        <v>486.20539524000009</v>
      </c>
      <c r="E163" s="5">
        <f ca="1">OFFSET('336p trace'!$V$56,(A55-1)*56,0)</f>
        <v>0</v>
      </c>
      <c r="F163" s="5">
        <f ca="1">OFFSET('336p stat'!$H$1,A163*20,1)</f>
        <v>0</v>
      </c>
      <c r="G163" s="5">
        <f ca="1">OFFSET('336p stat'!$K$1,A163*20,1)</f>
        <v>0</v>
      </c>
      <c r="H163" s="5">
        <f ca="1">OFFSET('336p stat'!$N$1,A163*20,1)</f>
        <v>0</v>
      </c>
      <c r="J163" s="5">
        <f t="shared" ca="1" si="9"/>
        <v>486.20539524000009</v>
      </c>
    </row>
    <row r="164" spans="1:10" x14ac:dyDescent="0.25">
      <c r="A164">
        <v>26</v>
      </c>
      <c r="C164" t="str">
        <f ca="1">OFFSET('336p stat'!$A$1,A164*20,0)</f>
        <v>non CUDA AVX non hash</v>
      </c>
      <c r="D164" s="5">
        <f ca="1">OFFSET('336p trace'!$U$56,(A56-1)*56,0)</f>
        <v>68.560495840000044</v>
      </c>
      <c r="E164" s="5">
        <f ca="1">OFFSET('336p trace'!$V$56,(A56-1)*56,0)</f>
        <v>69.614995360000037</v>
      </c>
      <c r="F164" s="5">
        <f ca="1">OFFSET('336p stat'!$H$1,A164*20,1)</f>
        <v>69.539002999999994</v>
      </c>
      <c r="G164" s="5">
        <f ca="1">OFFSET('336p stat'!$K$1,A164*20,1)</f>
        <v>67.889746000000002</v>
      </c>
      <c r="H164" s="5">
        <f ca="1">OFFSET('336p stat'!$N$1,A164*20,1)</f>
        <v>0.80121200000000004</v>
      </c>
      <c r="J164" s="5">
        <f t="shared" ca="1" si="9"/>
        <v>276.40545220000007</v>
      </c>
    </row>
    <row r="165" spans="1:10" x14ac:dyDescent="0.25">
      <c r="A165">
        <v>27</v>
      </c>
      <c r="C165" t="str">
        <f ca="1">OFFSET('336p stat'!$A$1,A165*20,0)</f>
        <v>non CUDA AVX_OMP Time</v>
      </c>
      <c r="D165" s="5">
        <f ca="1">OFFSET('336p trace'!$U$56,(A57-1)*56,0)</f>
        <v>75.504114560000104</v>
      </c>
      <c r="E165" s="5">
        <f ca="1">OFFSET('336p trace'!$V$56,(A57-1)*56,0)</f>
        <v>70.137577000000135</v>
      </c>
      <c r="F165" s="5">
        <f ca="1">OFFSET('336p stat'!$H$1,A165*20,1)</f>
        <v>69.969480000000004</v>
      </c>
      <c r="G165" s="5">
        <f ca="1">OFFSET('336p stat'!$K$1,A165*20,1)</f>
        <v>66.750514999999993</v>
      </c>
      <c r="H165" s="5">
        <f ca="1">OFFSET('336p stat'!$N$1,A165*20,1)</f>
        <v>0.831843</v>
      </c>
      <c r="J165" s="5">
        <f t="shared" ca="1" si="9"/>
        <v>283.19352956000023</v>
      </c>
    </row>
    <row r="166" spans="1:10" x14ac:dyDescent="0.25">
      <c r="A166">
        <v>28</v>
      </c>
      <c r="C166" t="str">
        <f ca="1">OFFSET('336p stat'!$A$1,A166*20,0)</f>
        <v>non CUDA AVX_OMP</v>
      </c>
      <c r="D166" s="5">
        <f ca="1">OFFSET('336p trace'!$U$56,(A58-1)*56,0)</f>
        <v>97.386285760000277</v>
      </c>
      <c r="E166" s="5">
        <f ca="1">OFFSET('336p trace'!$V$56,(A58-1)*56,0)</f>
        <v>0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>
        <f t="shared" ca="1" si="9"/>
        <v>97.386285760000277</v>
      </c>
    </row>
    <row r="167" spans="1:10" x14ac:dyDescent="0.25">
      <c r="A167">
        <v>29</v>
      </c>
      <c r="C167" t="str">
        <f ca="1">OFFSET('336p stat'!$A$1,A167*20,0)</f>
        <v>non CUDA AVX_OMP non hash</v>
      </c>
      <c r="D167" s="5">
        <f ca="1">OFFSET('336p trace'!$U$56,(A59-1)*56,0)</f>
        <v>183.88673536000042</v>
      </c>
      <c r="E167" s="5">
        <f ca="1">OFFSET('336p trace'!$V$56,(A59-1)*56,0)</f>
        <v>180.59210400000003</v>
      </c>
      <c r="F167" s="5">
        <f ca="1">OFFSET('336p stat'!$H$1,A167*20,1)</f>
        <v>180.280914</v>
      </c>
      <c r="G167" s="5">
        <f ca="1">OFFSET('336p stat'!$K$1,A167*20,1)</f>
        <v>175.85340199999999</v>
      </c>
      <c r="H167" s="5">
        <f ca="1">OFFSET('336p stat'!$N$1,A167*20,1)</f>
        <v>1.527793</v>
      </c>
      <c r="J167" s="5">
        <f t="shared" ca="1" si="9"/>
        <v>722.14094836000038</v>
      </c>
    </row>
    <row r="168" spans="1:10" x14ac:dyDescent="0.25">
      <c r="A168">
        <v>30</v>
      </c>
      <c r="C168" t="str">
        <f ca="1">OFFSET('336p stat'!$A$1,A168*20,0)</f>
        <v>non CUDA transp_AVX Time</v>
      </c>
      <c r="D168" s="5">
        <f ca="1">OFFSET('336p trace'!$U$56,(A60-1)*56,0)</f>
        <v>150.53401936000108</v>
      </c>
      <c r="E168" s="5">
        <f ca="1">OFFSET('336p trace'!$V$56,(A60-1)*56,0)</f>
        <v>143.03694224000012</v>
      </c>
      <c r="F168" s="5">
        <f ca="1">OFFSET('336p stat'!$H$1,A168*20,1)</f>
        <v>142.40668500000001</v>
      </c>
      <c r="G168" s="5">
        <f ca="1">OFFSET('336p stat'!$K$1,A168*20,1)</f>
        <v>116.136504</v>
      </c>
      <c r="H168" s="5">
        <f ca="1">OFFSET('336p stat'!$N$1,A168*20,1)</f>
        <v>1.376377</v>
      </c>
      <c r="J168" s="5">
        <f t="shared" ref="J168:J188" ca="1" si="10">SUM(D168:H168)</f>
        <v>553.49052760000131</v>
      </c>
    </row>
    <row r="169" spans="1:10" x14ac:dyDescent="0.25">
      <c r="A169">
        <v>31</v>
      </c>
      <c r="C169" t="str">
        <f ca="1">OFFSET('336p stat'!$A$1,A169*20,0)</f>
        <v>non CUDA transp_AVX</v>
      </c>
      <c r="D169" s="5">
        <f ca="1">OFFSET('336p trace'!$U$56,(A61-1)*56,0)</f>
        <v>216.07781683999991</v>
      </c>
      <c r="E169" s="5">
        <f ca="1">OFFSET('336p trace'!$V$56,(A61-1)*56,0)</f>
        <v>0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>
        <f t="shared" ca="1" si="10"/>
        <v>216.07781683999991</v>
      </c>
    </row>
    <row r="170" spans="1:10" x14ac:dyDescent="0.25">
      <c r="A170">
        <v>32</v>
      </c>
      <c r="C170" t="str">
        <f ca="1">OFFSET('336p stat'!$A$1,A170*20,0)</f>
        <v>non CUDA transp_AVX non hash</v>
      </c>
      <c r="D170" s="5">
        <f ca="1">OFFSET('336p trace'!$U$56,(A62-1)*56,0)</f>
        <v>107.17591295999981</v>
      </c>
      <c r="E170" s="5">
        <f ca="1">OFFSET('336p trace'!$V$56,(A62-1)*56,0)</f>
        <v>105.22428399999981</v>
      </c>
      <c r="F170" s="5">
        <f ca="1">OFFSET('336p stat'!$H$1,A170*20,1)</f>
        <v>105.08834</v>
      </c>
      <c r="G170" s="5">
        <f ca="1">OFFSET('336p stat'!$K$1,A170*20,1)</f>
        <v>94.168685999999994</v>
      </c>
      <c r="H170" s="5">
        <f ca="1">OFFSET('336p stat'!$N$1,A170*20,1)</f>
        <v>1.750494</v>
      </c>
      <c r="J170" s="5">
        <f t="shared" ca="1" si="10"/>
        <v>413.40771695999962</v>
      </c>
    </row>
    <row r="171" spans="1:10" x14ac:dyDescent="0.25">
      <c r="A171">
        <v>33</v>
      </c>
      <c r="C171" t="str">
        <f ca="1">OFFSET('336p stat'!$A$1,A171*20,0)</f>
        <v>non CUDA transp_AVX_OMP Time</v>
      </c>
      <c r="D171" s="5">
        <f ca="1">OFFSET('336p trace'!$U$56,(A63-1)*56,0)</f>
        <v>144.39607456000005</v>
      </c>
      <c r="E171" s="5">
        <f ca="1">OFFSET('336p trace'!$V$56,(A63-1)*56,0)</f>
        <v>136.36755344000031</v>
      </c>
      <c r="F171" s="5">
        <f ca="1">OFFSET('336p stat'!$H$1,A171*20,1)</f>
        <v>136.281757</v>
      </c>
      <c r="G171" s="5">
        <f ca="1">OFFSET('336p stat'!$K$1,A171*20,1)</f>
        <v>132.06774200000001</v>
      </c>
      <c r="H171" s="5">
        <f ca="1">OFFSET('336p stat'!$N$1,A171*20,1)</f>
        <v>1.819229</v>
      </c>
      <c r="J171" s="5">
        <f t="shared" ca="1" si="10"/>
        <v>550.93235600000025</v>
      </c>
    </row>
    <row r="172" spans="1:10" x14ac:dyDescent="0.25">
      <c r="A172">
        <v>34</v>
      </c>
      <c r="C172" t="str">
        <f ca="1">OFFSET('336p stat'!$A$1,A172*20,0)</f>
        <v>non CUDA transp_AVX_OMP</v>
      </c>
      <c r="D172" s="5">
        <f ca="1">OFFSET('336p trace'!$U$56,(A64-1)*56,0)</f>
        <v>157.85790996000031</v>
      </c>
      <c r="E172" s="5">
        <f ca="1">OFFSET('336p trace'!$V$56,(A64-1)*56,0)</f>
        <v>0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>
        <f t="shared" ca="1" si="10"/>
        <v>157.85790996000031</v>
      </c>
    </row>
    <row r="173" spans="1:10" x14ac:dyDescent="0.25">
      <c r="A173">
        <v>35</v>
      </c>
      <c r="C173" t="str">
        <f ca="1">OFFSET('336p stat'!$A$1,A173*20,0)</f>
        <v>non CUDA transp_AVX_OMP non hash</v>
      </c>
      <c r="D173" s="5">
        <f ca="1">OFFSET('336p trace'!$U$56,(A65-1)*56,0)</f>
        <v>85.407521640000155</v>
      </c>
      <c r="E173" s="5">
        <f ca="1">OFFSET('336p trace'!$V$56,(A65-1)*56,0)</f>
        <v>86.410776840000096</v>
      </c>
      <c r="F173" s="5">
        <f ca="1">OFFSET('336p stat'!$H$1,A173*20,1)</f>
        <v>86.364951000000005</v>
      </c>
      <c r="G173" s="5">
        <f ca="1">OFFSET('336p stat'!$K$1,A173*20,1)</f>
        <v>84.306207999999998</v>
      </c>
      <c r="H173" s="5">
        <f ca="1">OFFSET('336p stat'!$N$1,A173*20,1)</f>
        <v>1.264011</v>
      </c>
      <c r="J173" s="5">
        <f t="shared" ca="1" si="10"/>
        <v>343.75346848000027</v>
      </c>
    </row>
    <row r="174" spans="1:10" x14ac:dyDescent="0.25">
      <c r="A174">
        <v>36</v>
      </c>
      <c r="C174">
        <f ca="1">OFFSET('336p stat'!$A$1,A174*20,0)</f>
        <v>0</v>
      </c>
      <c r="D174" s="5" t="e">
        <f ca="1">OFFSET('336p trace'!$U$56,(A66-1)*56,0)</f>
        <v>#DIV/0!</v>
      </c>
      <c r="E174" s="5" t="e">
        <f ca="1">OFFSET('336p trace'!$V$56,(A66-1)*56,0)</f>
        <v>#DIV/0!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 t="e">
        <f t="shared" ca="1" si="10"/>
        <v>#DIV/0!</v>
      </c>
    </row>
    <row r="175" spans="1:10" x14ac:dyDescent="0.25">
      <c r="A175">
        <v>37</v>
      </c>
      <c r="C175">
        <f ca="1">OFFSET('336p stat'!$A$1,A175*20,0)</f>
        <v>0</v>
      </c>
      <c r="D175" s="5" t="e">
        <f ca="1">OFFSET('336p trace'!$U$56,(A67-1)*56,0)</f>
        <v>#DIV/0!</v>
      </c>
      <c r="E175" s="5" t="e">
        <f ca="1">OFFSET('336p trace'!$V$56,(A67-1)*56,0)</f>
        <v>#DIV/0!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 t="e">
        <f t="shared" ca="1" si="10"/>
        <v>#DIV/0!</v>
      </c>
    </row>
    <row r="176" spans="1:10" x14ac:dyDescent="0.25">
      <c r="A176">
        <v>38</v>
      </c>
      <c r="C176">
        <f ca="1">OFFSET('336p stat'!$A$1,A176*20,0)</f>
        <v>0</v>
      </c>
      <c r="D176" s="5" t="e">
        <f ca="1">OFFSET('336p trace'!$U$56,(A68-1)*56,0)</f>
        <v>#DIV/0!</v>
      </c>
      <c r="E176" s="5" t="e">
        <f ca="1">OFFSET('336p trace'!$V$56,(A68-1)*56,0)</f>
        <v>#DIV/0!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 t="e">
        <f t="shared" ca="1" si="10"/>
        <v>#DIV/0!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10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10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10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10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10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10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10"/>
        <v>#DIV/0!</v>
      </c>
    </row>
    <row r="184" spans="1:10" x14ac:dyDescent="0.25">
      <c r="A184">
        <v>46</v>
      </c>
      <c r="C184">
        <f ca="1">OFFSET('336p stat'!$A$1,A184*20,0)</f>
        <v>0</v>
      </c>
      <c r="D184" s="5" t="e">
        <f ca="1">OFFSET('336p trace'!$U$56,(A76-1)*56,0)</f>
        <v>#DIV/0!</v>
      </c>
      <c r="E184" s="5" t="e">
        <f ca="1">OFFSET('336p trace'!$V$56,(A76-1)*56,0)</f>
        <v>#DIV/0!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 t="e">
        <f t="shared" ca="1" si="10"/>
        <v>#DIV/0!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10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10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10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>
        <f t="shared" ca="1" si="10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1">$D$192*SQRT(D139)/$E$192</f>
        <v>1.663072300484858</v>
      </c>
      <c r="E194" s="8">
        <f t="shared" ca="1" si="11"/>
        <v>1.6264211459772373</v>
      </c>
      <c r="F194" s="8">
        <f t="shared" ca="1" si="11"/>
        <v>0.90568463351875417</v>
      </c>
      <c r="G194" s="8">
        <f t="shared" ca="1" si="11"/>
        <v>0.59975019991993339</v>
      </c>
      <c r="H194" s="8">
        <f t="shared" ca="1" si="11"/>
        <v>0.24667688215963812</v>
      </c>
      <c r="J194" s="8">
        <f ca="1">$D$192*SQRT(J139)/$E$192</f>
        <v>2.5791218782000027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1.5081148644317497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1.5081148644317497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4">$D$192*SQRT(D141)/$E$192</f>
        <v>1.7240163467212037</v>
      </c>
      <c r="E196" s="8">
        <f t="shared" ca="1" si="14"/>
        <v>1.7182993622359459</v>
      </c>
      <c r="F196" s="8">
        <f t="shared" ca="1" si="14"/>
        <v>1.4553985246110426</v>
      </c>
      <c r="G196" s="8">
        <f t="shared" ca="1" si="14"/>
        <v>1.4310329256980774</v>
      </c>
      <c r="H196" s="8">
        <f t="shared" ca="1" si="14"/>
        <v>4.7973177172249075E-2</v>
      </c>
      <c r="J196" s="8">
        <f t="shared" ca="1" si="13"/>
        <v>3.176968143942017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5">$D$192*SQRT(D142)/$E$192</f>
        <v>2.8010976898783646</v>
      </c>
      <c r="E197" s="8">
        <f t="shared" ca="1" si="15"/>
        <v>2.8107852981244101</v>
      </c>
      <c r="F197" s="8">
        <f t="shared" ca="1" si="15"/>
        <v>0.81996238663002097</v>
      </c>
      <c r="G197" s="8">
        <f t="shared" ca="1" si="15"/>
        <v>6.046719123623983E-2</v>
      </c>
      <c r="H197" s="8">
        <f t="shared" ca="1" si="15"/>
        <v>4.8768959308150089E-2</v>
      </c>
      <c r="J197" s="8">
        <f t="shared" ca="1" si="13"/>
        <v>4.0527811769808446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6">$D$192*SQRT(D143)/$E$192</f>
        <v>2.8014778800680764</v>
      </c>
      <c r="E198" s="8">
        <f t="shared" ca="1" si="16"/>
        <v>2.782773263690788</v>
      </c>
      <c r="F198" s="8">
        <f t="shared" ca="1" si="16"/>
        <v>0.84553941120683429</v>
      </c>
      <c r="G198" s="8">
        <f t="shared" ca="1" si="16"/>
        <v>1.3502678845325472E-2</v>
      </c>
      <c r="H198" s="8">
        <f t="shared" ca="1" si="16"/>
        <v>3.5820307089694243E-3</v>
      </c>
      <c r="J198" s="8">
        <f t="shared" ca="1" si="13"/>
        <v>4.0382220591254026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7">$D$192*SQRT(D144)/$E$192</f>
        <v>2.3247921475985791</v>
      </c>
      <c r="E199" s="8">
        <f t="shared" ca="1" si="17"/>
        <v>2.3472608349536852</v>
      </c>
      <c r="F199" s="8">
        <f t="shared" ca="1" si="17"/>
        <v>0.68382638842326038</v>
      </c>
      <c r="G199" s="8">
        <f t="shared" ca="1" si="17"/>
        <v>6.9608427995466168E-2</v>
      </c>
      <c r="H199" s="8">
        <f t="shared" ca="1" si="17"/>
        <v>5.0878519475314923E-2</v>
      </c>
      <c r="J199" s="8">
        <f t="shared" ca="1" si="13"/>
        <v>3.3748102825698942</v>
      </c>
    </row>
    <row r="200" spans="1:10" x14ac:dyDescent="0.25">
      <c r="A200">
        <v>7</v>
      </c>
      <c r="C200" t="str">
        <f ca="1">OFFSET('336p stat'!$A$1,A200*20,0)</f>
        <v>CUDA ant add CPU12</v>
      </c>
      <c r="D200" s="8">
        <f t="shared" ref="D200:H200" ca="1" si="18">$D$192*SQRT(D145)/$E$192</f>
        <v>11.778514307467553</v>
      </c>
      <c r="E200" s="8">
        <f t="shared" ca="1" si="18"/>
        <v>10.313264796647958</v>
      </c>
      <c r="F200" s="8">
        <f t="shared" ca="1" si="18"/>
        <v>10.205806424830914</v>
      </c>
      <c r="G200" s="8">
        <f t="shared" ca="1" si="18"/>
        <v>8.5069075661474063</v>
      </c>
      <c r="H200" s="8">
        <f t="shared" ca="1" si="18"/>
        <v>2.3643274217789716</v>
      </c>
      <c r="J200" s="8">
        <f t="shared" ca="1" si="13"/>
        <v>20.669127590066978</v>
      </c>
    </row>
    <row r="201" spans="1:10" x14ac:dyDescent="0.25">
      <c r="A201">
        <v>8</v>
      </c>
      <c r="C201" t="str">
        <f ca="1">OFFSET('336p stat'!$A$1,A201*20,0)</f>
        <v>CUDA opt</v>
      </c>
      <c r="D201" s="8">
        <f t="shared" ref="D201:H201" ca="1" si="19">$D$192*SQRT(D146)/$E$192</f>
        <v>2.8606932623712074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2.8606932623712074</v>
      </c>
    </row>
    <row r="202" spans="1:10" x14ac:dyDescent="0.25">
      <c r="A202">
        <v>9</v>
      </c>
      <c r="C202" t="str">
        <f ca="1">OFFSET('336p stat'!$A$1,A202*20,0)</f>
        <v>CUDA opt Time</v>
      </c>
      <c r="D202" s="8">
        <f t="shared" ref="D202:H202" ca="1" si="20">$D$192*SQRT(D147)/$E$192</f>
        <v>0.99614307581126016</v>
      </c>
      <c r="E202" s="8">
        <f t="shared" ca="1" si="20"/>
        <v>0.92030401107460247</v>
      </c>
      <c r="F202" s="8">
        <f t="shared" ca="1" si="20"/>
        <v>0.21745897474236375</v>
      </c>
      <c r="G202" s="8">
        <f t="shared" ca="1" si="20"/>
        <v>2.3472585541435352E-2</v>
      </c>
      <c r="H202" s="8">
        <f t="shared" ca="1" si="20"/>
        <v>0</v>
      </c>
      <c r="J202" s="8">
        <f t="shared" ca="1" si="13"/>
        <v>1.3737175358328657</v>
      </c>
    </row>
    <row r="203" spans="1:10" x14ac:dyDescent="0.25">
      <c r="A203">
        <v>10</v>
      </c>
      <c r="C203" t="str">
        <f ca="1">OFFSET('336p stat'!$A$1,A203*20,0)</f>
        <v>CUDA opt non hash</v>
      </c>
      <c r="D203" s="8">
        <f t="shared" ref="D203:H203" ca="1" si="21">$D$192*SQRT(D148)/$E$192</f>
        <v>1.1065592744936907</v>
      </c>
      <c r="E203" s="8">
        <f t="shared" ca="1" si="21"/>
        <v>1.0488699689856684</v>
      </c>
      <c r="F203" s="8">
        <f t="shared" ca="1" si="21"/>
        <v>0.24253952664256603</v>
      </c>
      <c r="G203" s="8">
        <f t="shared" ca="1" si="21"/>
        <v>2.3326470457400963E-2</v>
      </c>
      <c r="H203" s="8">
        <f t="shared" ca="1" si="21"/>
        <v>0</v>
      </c>
      <c r="J203" s="8">
        <f t="shared" ca="1" si="13"/>
        <v>1.5440113943931892</v>
      </c>
    </row>
    <row r="204" spans="1:10" x14ac:dyDescent="0.25">
      <c r="A204">
        <v>11</v>
      </c>
      <c r="C204" t="str">
        <f ca="1">OFFSET('336p stat'!$A$1,A204*20,0)</f>
        <v>CUDA opt ant</v>
      </c>
      <c r="D204" s="8">
        <f t="shared" ref="D204:H204" ca="1" si="22">$D$192*SQRT(D149)/$E$192</f>
        <v>3.1373782121910212</v>
      </c>
      <c r="E204" s="8">
        <f t="shared" ca="1" si="22"/>
        <v>3.1672161138109889</v>
      </c>
      <c r="F204" s="8">
        <f t="shared" ca="1" si="22"/>
        <v>0.83875327734441663</v>
      </c>
      <c r="G204" s="8">
        <f t="shared" ca="1" si="22"/>
        <v>2.2708949425281653E-2</v>
      </c>
      <c r="H204" s="8">
        <f t="shared" ca="1" si="22"/>
        <v>0</v>
      </c>
      <c r="J204" s="8">
        <f t="shared" ca="1" si="13"/>
        <v>4.5363446423915921</v>
      </c>
    </row>
    <row r="205" spans="1:10" x14ac:dyDescent="0.25">
      <c r="A205">
        <v>12</v>
      </c>
      <c r="C205" t="str">
        <f ca="1">OFFSET('336p stat'!$A$1,A205*20,0)</f>
        <v>CUDA opt ant non hash</v>
      </c>
      <c r="D205" s="8">
        <f t="shared" ref="D205:H205" ca="1" si="23">$D$192*SQRT(D150)/$E$192</f>
        <v>1.977766305437402</v>
      </c>
      <c r="E205" s="8">
        <f t="shared" ca="1" si="23"/>
        <v>1.9827826775209472</v>
      </c>
      <c r="F205" s="8">
        <f t="shared" ca="1" si="23"/>
        <v>0.61626283719854469</v>
      </c>
      <c r="G205" s="8">
        <f t="shared" ca="1" si="23"/>
        <v>1.9285842268358409E-2</v>
      </c>
      <c r="H205" s="8">
        <f t="shared" ca="1" si="23"/>
        <v>0</v>
      </c>
      <c r="J205" s="8">
        <f t="shared" ca="1" si="13"/>
        <v>2.8676015297500186</v>
      </c>
    </row>
    <row r="206" spans="1:10" x14ac:dyDescent="0.25">
      <c r="A206">
        <v>13</v>
      </c>
      <c r="C206" t="str">
        <f ca="1">OFFSET('336p stat'!$A$1,A206*20,0)</f>
        <v>CUDA opt ant par</v>
      </c>
      <c r="D206" s="8">
        <f t="shared" ref="D206:H206" ca="1" si="24">$D$192*SQRT(D151)/$E$192</f>
        <v>2.782379784774176</v>
      </c>
      <c r="E206" s="8">
        <f t="shared" ca="1" si="24"/>
        <v>2.6971007864299912</v>
      </c>
      <c r="F206" s="8">
        <f t="shared" ca="1" si="24"/>
        <v>0.65867578148888994</v>
      </c>
      <c r="G206" s="8">
        <f t="shared" ca="1" si="24"/>
        <v>2.1391853402639053E-2</v>
      </c>
      <c r="H206" s="8">
        <f t="shared" ca="1" si="24"/>
        <v>0</v>
      </c>
      <c r="J206" s="8">
        <f t="shared" ca="1" si="13"/>
        <v>3.9306871301838902</v>
      </c>
    </row>
    <row r="207" spans="1:10" x14ac:dyDescent="0.25">
      <c r="A207">
        <v>14</v>
      </c>
      <c r="C207" t="str">
        <f ca="1">OFFSET('336p stat'!$A$1,A207*20,0)</f>
        <v>non CUDA Time</v>
      </c>
      <c r="D207" s="8">
        <f t="shared" ref="D207:H207" ca="1" si="25">$D$192*SQRT(D152)/$E$192</f>
        <v>7.8462801321940212</v>
      </c>
      <c r="E207" s="8">
        <f t="shared" ca="1" si="25"/>
        <v>7.5142189652775206</v>
      </c>
      <c r="F207" s="8">
        <f t="shared" ca="1" si="25"/>
        <v>7.5097138163187012</v>
      </c>
      <c r="G207" s="8">
        <f t="shared" ca="1" si="25"/>
        <v>7.4066494589939929</v>
      </c>
      <c r="H207" s="8">
        <f t="shared" ca="1" si="25"/>
        <v>0.47858456275981159</v>
      </c>
      <c r="J207" s="8">
        <f t="shared" ca="1" si="13"/>
        <v>15.149617142559578</v>
      </c>
    </row>
    <row r="208" spans="1:10" x14ac:dyDescent="0.25">
      <c r="A208">
        <v>15</v>
      </c>
      <c r="C208" t="str">
        <f ca="1">OFFSET('336p stat'!$A$1,A208*20,0)</f>
        <v>non CUDA</v>
      </c>
      <c r="D208" s="8">
        <f t="shared" ref="D208:H208" ca="1" si="26">$D$192*SQRT(D153)/$E$192</f>
        <v>5.7434706688245614</v>
      </c>
      <c r="E208" s="8">
        <f t="shared" ca="1" si="26"/>
        <v>0</v>
      </c>
      <c r="F208" s="8">
        <f t="shared" ca="1" si="26"/>
        <v>0</v>
      </c>
      <c r="G208" s="8">
        <f t="shared" ca="1" si="26"/>
        <v>0</v>
      </c>
      <c r="H208" s="8">
        <f t="shared" ca="1" si="26"/>
        <v>0</v>
      </c>
      <c r="J208" s="8">
        <f t="shared" ca="1" si="13"/>
        <v>5.7434706688245614</v>
      </c>
    </row>
    <row r="209" spans="1:10" x14ac:dyDescent="0.25">
      <c r="A209">
        <v>16</v>
      </c>
      <c r="C209" t="str">
        <f ca="1">OFFSET('336p stat'!$A$1,A209*20,0)</f>
        <v>non CUDA non hash</v>
      </c>
      <c r="D209" s="8">
        <f t="shared" ref="D209:H209" ca="1" si="27">$D$192*SQRT(D154)/$E$192</f>
        <v>3.6738152582055603</v>
      </c>
      <c r="E209" s="8">
        <f t="shared" ca="1" si="27"/>
        <v>3.6657391611653289</v>
      </c>
      <c r="F209" s="8">
        <f t="shared" ca="1" si="27"/>
        <v>3.663691957138318</v>
      </c>
      <c r="G209" s="8">
        <f t="shared" ca="1" si="27"/>
        <v>3.6296846230382056</v>
      </c>
      <c r="H209" s="8">
        <f t="shared" ca="1" si="27"/>
        <v>0.17184450198944393</v>
      </c>
      <c r="J209" s="8">
        <f t="shared" ca="1" si="13"/>
        <v>7.3185614639428342</v>
      </c>
    </row>
    <row r="210" spans="1:10" x14ac:dyDescent="0.25">
      <c r="A210">
        <v>17</v>
      </c>
      <c r="C210" t="str">
        <f ca="1">OFFSET('336p stat'!$A$1,A210*20,0)</f>
        <v>Classic ACO</v>
      </c>
      <c r="D210" s="8">
        <f t="shared" ref="D210:H210" ca="1" si="28">$D$192*SQRT(D155)/$E$192</f>
        <v>64.033451815409336</v>
      </c>
      <c r="E210" s="8">
        <f t="shared" ca="1" si="28"/>
        <v>60.253177879540587</v>
      </c>
      <c r="F210" s="8">
        <f t="shared" ca="1" si="28"/>
        <v>60.044881584193661</v>
      </c>
      <c r="G210" s="8">
        <f t="shared" ca="1" si="28"/>
        <v>59.957879025052648</v>
      </c>
      <c r="H210" s="8">
        <f t="shared" ca="1" si="28"/>
        <v>0.78742599339366492</v>
      </c>
      <c r="J210" s="8">
        <f t="shared" ca="1" si="13"/>
        <v>122.19526790067472</v>
      </c>
    </row>
    <row r="211" spans="1:10" x14ac:dyDescent="0.25">
      <c r="A211">
        <v>18</v>
      </c>
      <c r="C211" t="str">
        <f ca="1">OFFSET('336p stat'!$A$1,A211*20,0)</f>
        <v>Classic ACO non hash</v>
      </c>
      <c r="D211" s="8">
        <f t="shared" ref="D211:H211" ca="1" si="29">$D$192*SQRT(D156)/$E$192</f>
        <v>40.670460343303198</v>
      </c>
      <c r="E211" s="8">
        <f t="shared" ca="1" si="29"/>
        <v>40.673485839548718</v>
      </c>
      <c r="F211" s="8">
        <f t="shared" ca="1" si="29"/>
        <v>40.357844514137867</v>
      </c>
      <c r="G211" s="8">
        <f t="shared" ca="1" si="29"/>
        <v>40.305931039724264</v>
      </c>
      <c r="H211" s="8">
        <f t="shared" ca="1" si="29"/>
        <v>0.46538440754283977</v>
      </c>
      <c r="J211" s="8">
        <f t="shared" ca="1" si="13"/>
        <v>81.005919958539366</v>
      </c>
    </row>
    <row r="212" spans="1:10" x14ac:dyDescent="0.25">
      <c r="A212">
        <v>19</v>
      </c>
      <c r="C212" t="str">
        <f ca="1">OFFSET('336p stat'!$A$1,A212*20,0)</f>
        <v>omp</v>
      </c>
      <c r="D212" s="8">
        <f t="shared" ref="D212:H212" ca="1" si="30">$D$192*SQRT(D157)/$E$192</f>
        <v>4.4283656871437289</v>
      </c>
      <c r="E212" s="8">
        <f t="shared" ca="1" si="30"/>
        <v>4.244554067058222</v>
      </c>
      <c r="F212" s="8">
        <f t="shared" ca="1" si="30"/>
        <v>4.2424067386256112</v>
      </c>
      <c r="G212" s="8">
        <f t="shared" ca="1" si="30"/>
        <v>4.1921998541787096</v>
      </c>
      <c r="H212" s="8">
        <f t="shared" ca="1" si="30"/>
        <v>0.23144736994833187</v>
      </c>
      <c r="J212" s="8">
        <f t="shared" ca="1" si="13"/>
        <v>8.5587840448056891</v>
      </c>
    </row>
    <row r="213" spans="1:10" x14ac:dyDescent="0.25">
      <c r="A213">
        <v>20</v>
      </c>
      <c r="C213" t="str">
        <f ca="1">OFFSET('336p stat'!$A$1,A213*20,0)</f>
        <v>omp non hash</v>
      </c>
      <c r="D213" s="8">
        <f t="shared" ref="D213:H213" ca="1" si="31">$D$192*SQRT(D158)/$E$192</f>
        <v>4.3918700185000548</v>
      </c>
      <c r="E213" s="8">
        <f t="shared" ca="1" si="31"/>
        <v>4.362809996314434</v>
      </c>
      <c r="F213" s="8">
        <f t="shared" ca="1" si="31"/>
        <v>4.3594173982310984</v>
      </c>
      <c r="G213" s="8">
        <f t="shared" ca="1" si="31"/>
        <v>4.3152929502706998</v>
      </c>
      <c r="H213" s="8">
        <f t="shared" ca="1" si="31"/>
        <v>0.22523700541429686</v>
      </c>
      <c r="J213" s="8">
        <f t="shared" ca="1" si="13"/>
        <v>8.7177771438942422</v>
      </c>
    </row>
    <row r="214" spans="1:10" x14ac:dyDescent="0.25">
      <c r="A214">
        <v>21</v>
      </c>
      <c r="C214" t="str">
        <f ca="1">OFFSET('336p stat'!$A$1,A214*20,0)</f>
        <v>non CUDA transp Time</v>
      </c>
      <c r="D214" s="8">
        <f t="shared" ref="D214:H214" ca="1" si="32">$D$192*SQRT(D159)/$E$192</f>
        <v>2.9872344935735304</v>
      </c>
      <c r="E214" s="8">
        <f t="shared" ca="1" si="32"/>
        <v>2.9048304159958711</v>
      </c>
      <c r="F214" s="8">
        <f t="shared" ca="1" si="32"/>
        <v>2.9028781005009492</v>
      </c>
      <c r="G214" s="8">
        <f t="shared" ca="1" si="32"/>
        <v>2.7592692881877259</v>
      </c>
      <c r="H214" s="8">
        <f t="shared" ca="1" si="32"/>
        <v>0.28717725765108909</v>
      </c>
      <c r="J214" s="8">
        <f t="shared" ca="1" si="13"/>
        <v>5.7865662282312345</v>
      </c>
    </row>
    <row r="215" spans="1:10" x14ac:dyDescent="0.25">
      <c r="A215">
        <v>22</v>
      </c>
      <c r="C215" t="str">
        <f ca="1">OFFSET('336p stat'!$A$1,A215*20,0)</f>
        <v>non CUDA transp</v>
      </c>
      <c r="D215" s="8">
        <f t="shared" ref="D215:H215" ca="1" si="33">$D$192*SQRT(D160)/$E$192</f>
        <v>3.7198073781749903</v>
      </c>
      <c r="E215" s="8">
        <f t="shared" ca="1" si="33"/>
        <v>0</v>
      </c>
      <c r="F215" s="8">
        <f t="shared" ca="1" si="33"/>
        <v>0</v>
      </c>
      <c r="G215" s="8">
        <f t="shared" ca="1" si="33"/>
        <v>0</v>
      </c>
      <c r="H215" s="8">
        <f t="shared" ca="1" si="33"/>
        <v>0</v>
      </c>
      <c r="J215" s="8">
        <f t="shared" ca="1" si="13"/>
        <v>3.7198073781749903</v>
      </c>
    </row>
    <row r="216" spans="1:10" x14ac:dyDescent="0.25">
      <c r="A216">
        <v>23</v>
      </c>
      <c r="C216" t="str">
        <f ca="1">OFFSET('336p stat'!$A$1,A216*20,0)</f>
        <v>non CUDA transp non hash</v>
      </c>
      <c r="D216" s="8">
        <f t="shared" ref="D216:H216" ca="1" si="34">$D$192*SQRT(D161)/$E$192</f>
        <v>5.313602248206811</v>
      </c>
      <c r="E216" s="8">
        <f t="shared" ca="1" si="34"/>
        <v>5.3090190976290641</v>
      </c>
      <c r="F216" s="8">
        <f t="shared" ca="1" si="34"/>
        <v>5.3050994104736624</v>
      </c>
      <c r="G216" s="8">
        <f t="shared" ca="1" si="34"/>
        <v>5.0321332311996665</v>
      </c>
      <c r="H216" s="8">
        <f t="shared" ca="1" si="34"/>
        <v>0.3841808994315048</v>
      </c>
      <c r="J216" s="8">
        <f t="shared" ca="1" si="13"/>
        <v>10.489713637949253</v>
      </c>
    </row>
    <row r="217" spans="1:10" x14ac:dyDescent="0.25">
      <c r="A217">
        <v>24</v>
      </c>
      <c r="C217" t="str">
        <f ca="1">OFFSET('336p stat'!$A$1,A217*20,0)</f>
        <v>non CUDA AVX Time</v>
      </c>
      <c r="D217" s="8">
        <f t="shared" ref="D217:H217" ca="1" si="35">$D$192*SQRT(D162)/$E$192</f>
        <v>5.0617652904613903</v>
      </c>
      <c r="E217" s="8">
        <f t="shared" ca="1" si="35"/>
        <v>4.9215534554221714</v>
      </c>
      <c r="F217" s="8">
        <f t="shared" ca="1" si="35"/>
        <v>4.9181005901481916</v>
      </c>
      <c r="G217" s="8">
        <f t="shared" ca="1" si="35"/>
        <v>4.8719483643470607</v>
      </c>
      <c r="H217" s="8">
        <f t="shared" ca="1" si="35"/>
        <v>0.23830746868698849</v>
      </c>
      <c r="J217" s="8">
        <f t="shared" ca="1" si="13"/>
        <v>9.8905783956050595</v>
      </c>
    </row>
    <row r="218" spans="1:10" x14ac:dyDescent="0.25">
      <c r="A218">
        <v>25</v>
      </c>
      <c r="C218" t="str">
        <f ca="1">OFFSET('336p stat'!$A$1,A218*20,0)</f>
        <v>non CUDA AVX</v>
      </c>
      <c r="D218" s="8">
        <f t="shared" ref="D218:H218" ca="1" si="36">$D$192*SQRT(D163)/$E$192</f>
        <v>6.1119663715599479</v>
      </c>
      <c r="E218" s="8">
        <f t="shared" ca="1" si="36"/>
        <v>0</v>
      </c>
      <c r="F218" s="8">
        <f t="shared" ca="1" si="36"/>
        <v>0</v>
      </c>
      <c r="G218" s="8">
        <f t="shared" ca="1" si="36"/>
        <v>0</v>
      </c>
      <c r="H218" s="8">
        <f t="shared" ca="1" si="36"/>
        <v>0</v>
      </c>
      <c r="J218" s="8">
        <f t="shared" ca="1" si="13"/>
        <v>6.1119663715599479</v>
      </c>
    </row>
    <row r="219" spans="1:10" x14ac:dyDescent="0.25">
      <c r="A219">
        <v>26</v>
      </c>
      <c r="C219" t="str">
        <f ca="1">OFFSET('336p stat'!$A$1,A219*20,0)</f>
        <v>non CUDA AVX non hash</v>
      </c>
      <c r="D219" s="8">
        <f t="shared" ref="D219:H219" ca="1" si="37">$D$192*SQRT(D164)/$E$192</f>
        <v>2.2951339865852889</v>
      </c>
      <c r="E219" s="8">
        <f t="shared" ca="1" si="37"/>
        <v>2.3127168705873884</v>
      </c>
      <c r="F219" s="8">
        <f t="shared" ca="1" si="37"/>
        <v>2.3114542345666287</v>
      </c>
      <c r="G219" s="8">
        <f t="shared" ca="1" si="37"/>
        <v>2.2838793673642224</v>
      </c>
      <c r="H219" s="8">
        <f t="shared" ca="1" si="37"/>
        <v>0.24811029882695318</v>
      </c>
      <c r="J219" s="8">
        <f t="shared" ca="1" si="13"/>
        <v>4.608338497054052</v>
      </c>
    </row>
    <row r="220" spans="1:10" x14ac:dyDescent="0.25">
      <c r="A220">
        <v>27</v>
      </c>
      <c r="C220" t="str">
        <f ca="1">OFFSET('336p stat'!$A$1,A220*20,0)</f>
        <v>non CUDA AVX_OMP Time</v>
      </c>
      <c r="D220" s="8">
        <f t="shared" ref="D220:H220" ca="1" si="38">$D$192*SQRT(D165)/$E$192</f>
        <v>2.4085539499612474</v>
      </c>
      <c r="E220" s="8">
        <f t="shared" ca="1" si="38"/>
        <v>2.3213811225354637</v>
      </c>
      <c r="F220" s="8">
        <f t="shared" ca="1" si="38"/>
        <v>2.3185976553425567</v>
      </c>
      <c r="G220" s="8">
        <f t="shared" ca="1" si="38"/>
        <v>2.2646358578102572</v>
      </c>
      <c r="H220" s="8">
        <f t="shared" ca="1" si="38"/>
        <v>0.25280854688083626</v>
      </c>
      <c r="J220" s="8">
        <f t="shared" ca="1" si="13"/>
        <v>4.6645820030474265</v>
      </c>
    </row>
    <row r="221" spans="1:10" x14ac:dyDescent="0.25">
      <c r="A221">
        <v>28</v>
      </c>
      <c r="C221" t="str">
        <f ca="1">OFFSET('336p stat'!$A$1,A221*20,0)</f>
        <v>non CUDA AVX_OMP</v>
      </c>
      <c r="D221" s="8">
        <f t="shared" ref="D221:H221" ca="1" si="39">$D$192*SQRT(D166)/$E$192</f>
        <v>2.7353945067416405</v>
      </c>
      <c r="E221" s="8">
        <f t="shared" ca="1" si="39"/>
        <v>0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>
        <f t="shared" ca="1" si="13"/>
        <v>2.7353945067416405</v>
      </c>
    </row>
    <row r="222" spans="1:10" x14ac:dyDescent="0.25">
      <c r="A222">
        <v>29</v>
      </c>
      <c r="C222" t="str">
        <f ca="1">OFFSET('336p stat'!$A$1,A222*20,0)</f>
        <v>non CUDA AVX_OMP non hash</v>
      </c>
      <c r="D222" s="8">
        <f t="shared" ref="D222:H222" ca="1" si="40">$D$192*SQRT(D167)/$E$192</f>
        <v>3.758774487938795</v>
      </c>
      <c r="E222" s="8">
        <f t="shared" ca="1" si="40"/>
        <v>3.7249500042991186</v>
      </c>
      <c r="F222" s="8">
        <f t="shared" ca="1" si="40"/>
        <v>3.7217392687355195</v>
      </c>
      <c r="G222" s="8">
        <f t="shared" ca="1" si="40"/>
        <v>3.6757541515264589</v>
      </c>
      <c r="H222" s="8">
        <f t="shared" ca="1" si="40"/>
        <v>0.34261259722316106</v>
      </c>
      <c r="J222" s="8">
        <f t="shared" ca="1" si="13"/>
        <v>7.4487269613267166</v>
      </c>
    </row>
    <row r="223" spans="1:10" x14ac:dyDescent="0.25">
      <c r="A223">
        <v>30</v>
      </c>
      <c r="C223" t="str">
        <f ca="1">OFFSET('336p stat'!$A$1,A223*20,0)</f>
        <v>non CUDA transp_AVX Time</v>
      </c>
      <c r="D223" s="8">
        <f t="shared" ref="D223:H223" ca="1" si="41">$D$192*SQRT(D168)/$E$192</f>
        <v>3.400857211861092</v>
      </c>
      <c r="E223" s="8">
        <f t="shared" ca="1" si="41"/>
        <v>3.3150888896353421</v>
      </c>
      <c r="F223" s="8">
        <f t="shared" ca="1" si="41"/>
        <v>3.3077772630453826</v>
      </c>
      <c r="G223" s="8">
        <f t="shared" ca="1" si="41"/>
        <v>2.9871390786717646</v>
      </c>
      <c r="H223" s="8">
        <f t="shared" ca="1" si="41"/>
        <v>0.32519193972790894</v>
      </c>
      <c r="J223" s="8">
        <f t="shared" ca="1" si="13"/>
        <v>6.521179664490413</v>
      </c>
    </row>
    <row r="224" spans="1:10" x14ac:dyDescent="0.25">
      <c r="A224">
        <v>31</v>
      </c>
      <c r="C224" t="str">
        <f ca="1">OFFSET('336p stat'!$A$1,A224*20,0)</f>
        <v>non CUDA transp_AVX</v>
      </c>
      <c r="D224" s="8">
        <f t="shared" ref="D224:H224" ca="1" si="42">$D$192*SQRT(D169)/$E$192</f>
        <v>4.0745172503562763</v>
      </c>
      <c r="E224" s="8">
        <f t="shared" ca="1" si="42"/>
        <v>0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>
        <f t="shared" ca="1" si="13"/>
        <v>4.0745172503562763</v>
      </c>
    </row>
    <row r="225" spans="1:10" x14ac:dyDescent="0.25">
      <c r="A225">
        <v>32</v>
      </c>
      <c r="C225" t="str">
        <f ca="1">OFFSET('336p stat'!$A$1,A225*20,0)</f>
        <v>non CUDA transp_AVX non hash</v>
      </c>
      <c r="D225" s="8">
        <f t="shared" ref="D225:H225" ca="1" si="43">$D$192*SQRT(D170)/$E$192</f>
        <v>2.8695887762086585</v>
      </c>
      <c r="E225" s="8">
        <f t="shared" ca="1" si="43"/>
        <v>2.8433417290730256</v>
      </c>
      <c r="F225" s="8">
        <f t="shared" ca="1" si="43"/>
        <v>2.8415044147211876</v>
      </c>
      <c r="G225" s="8">
        <f t="shared" ca="1" si="43"/>
        <v>2.6898268499574463</v>
      </c>
      <c r="H225" s="8">
        <f t="shared" ca="1" si="43"/>
        <v>0.3667341748569391</v>
      </c>
      <c r="J225" s="8">
        <f t="shared" ca="1" si="13"/>
        <v>5.6358621088055987</v>
      </c>
    </row>
    <row r="226" spans="1:10" x14ac:dyDescent="0.25">
      <c r="A226">
        <v>33</v>
      </c>
      <c r="C226" t="str">
        <f ca="1">OFFSET('336p stat'!$A$1,A226*20,0)</f>
        <v>non CUDA transp_AVX_OMP Time</v>
      </c>
      <c r="D226" s="8">
        <f t="shared" ref="D226:H226" ca="1" si="44">$D$192*SQRT(D171)/$E$192</f>
        <v>3.3308015852935342</v>
      </c>
      <c r="E226" s="8">
        <f t="shared" ca="1" si="44"/>
        <v>3.2368799585252002</v>
      </c>
      <c r="F226" s="8">
        <f t="shared" ca="1" si="44"/>
        <v>3.2358615473817784</v>
      </c>
      <c r="G226" s="8">
        <f t="shared" ca="1" si="44"/>
        <v>3.185440119252597</v>
      </c>
      <c r="H226" s="8">
        <f t="shared" ca="1" si="44"/>
        <v>0.37386495225950234</v>
      </c>
      <c r="J226" s="8">
        <f t="shared" ca="1" si="13"/>
        <v>6.5060921278592438</v>
      </c>
    </row>
    <row r="227" spans="1:10" x14ac:dyDescent="0.25">
      <c r="A227">
        <v>34</v>
      </c>
      <c r="C227" t="str">
        <f ca="1">OFFSET('336p stat'!$A$1,A227*20,0)</f>
        <v>non CUDA transp_AVX_OMP</v>
      </c>
      <c r="D227" s="8">
        <f t="shared" ref="D227:H227" ca="1" si="45">$D$192*SQRT(D172)/$E$192</f>
        <v>3.4826051941106879</v>
      </c>
      <c r="E227" s="8">
        <f t="shared" ca="1" si="45"/>
        <v>0</v>
      </c>
      <c r="F227" s="8">
        <f t="shared" ca="1" si="45"/>
        <v>0</v>
      </c>
      <c r="G227" s="8">
        <f t="shared" ca="1" si="45"/>
        <v>0</v>
      </c>
      <c r="H227" s="8">
        <f t="shared" ca="1" si="45"/>
        <v>0</v>
      </c>
      <c r="J227" s="8">
        <f t="shared" ca="1" si="13"/>
        <v>3.4826051941106879</v>
      </c>
    </row>
    <row r="228" spans="1:10" x14ac:dyDescent="0.25">
      <c r="A228">
        <v>35</v>
      </c>
      <c r="C228" t="str">
        <f ca="1">OFFSET('336p stat'!$A$1,A228*20,0)</f>
        <v>non CUDA transp_AVX_OMP non hash</v>
      </c>
      <c r="D228" s="8">
        <f t="shared" ref="D228:H228" ca="1" si="46">$D$192*SQRT(D173)/$E$192</f>
        <v>2.5616460923875666</v>
      </c>
      <c r="E228" s="8">
        <f t="shared" ca="1" si="46"/>
        <v>2.5766475906050652</v>
      </c>
      <c r="F228" s="8">
        <f t="shared" ca="1" si="46"/>
        <v>2.575964269013062</v>
      </c>
      <c r="G228" s="8">
        <f t="shared" ca="1" si="46"/>
        <v>2.5450765357953382</v>
      </c>
      <c r="H228" s="8">
        <f t="shared" ca="1" si="46"/>
        <v>0.31163519241574755</v>
      </c>
      <c r="J228" s="8">
        <f t="shared" ca="1" si="13"/>
        <v>5.1391892833651669</v>
      </c>
    </row>
    <row r="229" spans="1:10" x14ac:dyDescent="0.25">
      <c r="A229">
        <v>36</v>
      </c>
      <c r="C229">
        <f ca="1">OFFSET('336p stat'!$A$1,A229*20,0)</f>
        <v>0</v>
      </c>
      <c r="D229" s="8" t="e">
        <f t="shared" ref="D229:H229" ca="1" si="47">$D$192*SQRT(D174)/$E$192</f>
        <v>#DIV/0!</v>
      </c>
      <c r="E229" s="8" t="e">
        <f t="shared" ca="1" si="47"/>
        <v>#DIV/0!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 t="e">
        <f t="shared" ca="1" si="13"/>
        <v>#DIV/0!</v>
      </c>
    </row>
    <row r="230" spans="1:10" x14ac:dyDescent="0.25">
      <c r="A230">
        <v>37</v>
      </c>
      <c r="C230">
        <f ca="1">OFFSET('336p stat'!$A$1,A230*20,0)</f>
        <v>0</v>
      </c>
      <c r="D230" s="8" t="e">
        <f t="shared" ref="D230:H230" ca="1" si="48">$D$192*SQRT(D175)/$E$192</f>
        <v>#DIV/0!</v>
      </c>
      <c r="E230" s="8" t="e">
        <f t="shared" ca="1" si="48"/>
        <v>#DIV/0!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 t="e">
        <f t="shared" ca="1" si="13"/>
        <v>#DIV/0!</v>
      </c>
    </row>
    <row r="231" spans="1:10" x14ac:dyDescent="0.25">
      <c r="A231">
        <v>38</v>
      </c>
      <c r="C231">
        <f ca="1">OFFSET('336p stat'!$A$1,A231*20,0)</f>
        <v>0</v>
      </c>
      <c r="D231" s="8" t="e">
        <f t="shared" ref="D231:H231" ca="1" si="49">$D$192*SQRT(D176)/$E$192</f>
        <v>#DIV/0!</v>
      </c>
      <c r="E231" s="8" t="e">
        <f t="shared" ca="1" si="49"/>
        <v>#DIV/0!</v>
      </c>
      <c r="F231" s="8">
        <f t="shared" ca="1" si="49"/>
        <v>0</v>
      </c>
      <c r="G231" s="8">
        <f t="shared" ca="1" si="49"/>
        <v>0</v>
      </c>
      <c r="H231" s="8">
        <f t="shared" ca="1" si="49"/>
        <v>0</v>
      </c>
      <c r="J231" s="8" t="e">
        <f t="shared" ca="1" si="13"/>
        <v>#DIV/0!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50">$D$192*SQRT(D177)/$E$192</f>
        <v>#DIV/0!</v>
      </c>
      <c r="E232" s="8" t="e">
        <f t="shared" ca="1" si="50"/>
        <v>#DIV/0!</v>
      </c>
      <c r="F232" s="8">
        <f t="shared" ca="1" si="50"/>
        <v>0</v>
      </c>
      <c r="G232" s="8">
        <f t="shared" ca="1" si="50"/>
        <v>0</v>
      </c>
      <c r="H232" s="8">
        <f t="shared" ca="1" si="50"/>
        <v>0</v>
      </c>
      <c r="J232" s="8" t="e">
        <f t="shared" ca="1" si="13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51">$D$192*SQRT(D178)/$E$192</f>
        <v>#DIV/0!</v>
      </c>
      <c r="E233" s="8" t="e">
        <f t="shared" ca="1" si="51"/>
        <v>#DIV/0!</v>
      </c>
      <c r="F233" s="8">
        <f t="shared" ca="1" si="51"/>
        <v>0</v>
      </c>
      <c r="G233" s="8">
        <f t="shared" ca="1" si="51"/>
        <v>0</v>
      </c>
      <c r="H233" s="8">
        <f t="shared" ca="1" si="51"/>
        <v>0</v>
      </c>
      <c r="J233" s="8" t="e">
        <f t="shared" ca="1" si="13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52">$D$192*SQRT(D179)/$E$192</f>
        <v>#DIV/0!</v>
      </c>
      <c r="E234" s="8" t="e">
        <f t="shared" ca="1" si="52"/>
        <v>#DIV/0!</v>
      </c>
      <c r="F234" s="8">
        <f t="shared" ca="1" si="52"/>
        <v>0</v>
      </c>
      <c r="G234" s="8">
        <f t="shared" ca="1" si="52"/>
        <v>0</v>
      </c>
      <c r="H234" s="8">
        <f t="shared" ca="1" si="52"/>
        <v>0</v>
      </c>
      <c r="J234" s="8" t="e">
        <f t="shared" ca="1" si="13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3">$D$192*SQRT(D180)/$E$192</f>
        <v>#DIV/0!</v>
      </c>
      <c r="E235" s="8" t="e">
        <f t="shared" ca="1" si="53"/>
        <v>#DIV/0!</v>
      </c>
      <c r="F235" s="8">
        <f t="shared" ca="1" si="53"/>
        <v>0</v>
      </c>
      <c r="G235" s="8">
        <f t="shared" ca="1" si="53"/>
        <v>0</v>
      </c>
      <c r="H235" s="8">
        <f t="shared" ca="1" si="53"/>
        <v>0</v>
      </c>
      <c r="J235" s="8" t="e">
        <f t="shared" ca="1" si="13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4">$D$192*SQRT(D181)/$E$192</f>
        <v>#DIV/0!</v>
      </c>
      <c r="E236" s="8" t="e">
        <f t="shared" ca="1" si="54"/>
        <v>#DIV/0!</v>
      </c>
      <c r="F236" s="8">
        <f t="shared" ca="1" si="54"/>
        <v>0</v>
      </c>
      <c r="G236" s="8">
        <f t="shared" ca="1" si="54"/>
        <v>0</v>
      </c>
      <c r="H236" s="8">
        <f t="shared" ca="1" si="54"/>
        <v>0</v>
      </c>
      <c r="J236" s="8" t="e">
        <f t="shared" ca="1" si="13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5">$D$192*SQRT(D182)/$E$192</f>
        <v>#DIV/0!</v>
      </c>
      <c r="E237" s="8" t="e">
        <f t="shared" ca="1" si="55"/>
        <v>#DIV/0!</v>
      </c>
      <c r="F237" s="8">
        <f t="shared" ca="1" si="55"/>
        <v>0</v>
      </c>
      <c r="G237" s="8">
        <f t="shared" ca="1" si="55"/>
        <v>0</v>
      </c>
      <c r="H237" s="8">
        <f t="shared" ca="1" si="55"/>
        <v>0</v>
      </c>
      <c r="J237" s="8" t="e">
        <f t="shared" ca="1" si="13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6">$D$192*SQRT(D183)/$E$192</f>
        <v>#DIV/0!</v>
      </c>
      <c r="E238" s="8" t="e">
        <f t="shared" ca="1" si="56"/>
        <v>#DIV/0!</v>
      </c>
      <c r="F238" s="8">
        <f t="shared" ca="1" si="56"/>
        <v>0</v>
      </c>
      <c r="G238" s="8">
        <f t="shared" ca="1" si="56"/>
        <v>0</v>
      </c>
      <c r="H238" s="8">
        <f t="shared" ca="1" si="56"/>
        <v>0</v>
      </c>
      <c r="J238" s="8" t="e">
        <f t="shared" ca="1" si="13"/>
        <v>#DIV/0!</v>
      </c>
    </row>
    <row r="239" spans="1:10" x14ac:dyDescent="0.25">
      <c r="A239">
        <v>46</v>
      </c>
      <c r="C239">
        <f ca="1">OFFSET('336p stat'!$A$1,A239*20,0)</f>
        <v>0</v>
      </c>
      <c r="D239" s="8" t="e">
        <f t="shared" ref="D239:H239" ca="1" si="57">$D$192*SQRT(D184)/$E$192</f>
        <v>#DIV/0!</v>
      </c>
      <c r="E239" s="8" t="e">
        <f t="shared" ca="1" si="57"/>
        <v>#DIV/0!</v>
      </c>
      <c r="F239" s="8">
        <f t="shared" ca="1" si="57"/>
        <v>0</v>
      </c>
      <c r="G239" s="8">
        <f t="shared" ca="1" si="57"/>
        <v>0</v>
      </c>
      <c r="H239" s="8">
        <f t="shared" ca="1" si="57"/>
        <v>0</v>
      </c>
      <c r="J239" s="8" t="e">
        <f t="shared" ca="1" si="13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8">$D$192*SQRT(D185)/$E$192</f>
        <v>0</v>
      </c>
      <c r="E240" s="8">
        <f t="shared" ca="1" si="58"/>
        <v>0</v>
      </c>
      <c r="F240" s="8">
        <f t="shared" ca="1" si="58"/>
        <v>0</v>
      </c>
      <c r="G240" s="8">
        <f t="shared" ca="1" si="58"/>
        <v>0</v>
      </c>
      <c r="H240" s="8">
        <f t="shared" ca="1" si="58"/>
        <v>0</v>
      </c>
      <c r="J240" s="8">
        <f t="shared" ca="1" si="13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9">$D$192*SQRT(D186)/$E$192</f>
        <v>0</v>
      </c>
      <c r="E241" s="8">
        <f t="shared" ca="1" si="59"/>
        <v>0</v>
      </c>
      <c r="F241" s="8">
        <f t="shared" ca="1" si="59"/>
        <v>0</v>
      </c>
      <c r="G241" s="8">
        <f t="shared" ca="1" si="59"/>
        <v>0</v>
      </c>
      <c r="H241" s="8">
        <f t="shared" ca="1" si="59"/>
        <v>0</v>
      </c>
      <c r="J241" s="8">
        <f t="shared" ca="1" si="13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60">$D$192*SQRT(D187)/$E$192</f>
        <v>0</v>
      </c>
      <c r="E242" s="8">
        <f t="shared" ca="1" si="60"/>
        <v>0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>
        <f t="shared" ca="1" si="13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61">$D$192*SQRT(D188)/$E$192</f>
        <v>0</v>
      </c>
      <c r="E243" s="8">
        <f t="shared" ca="1" si="61"/>
        <v>0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>
        <f t="shared" ca="1" si="13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1.5175276011963071E-5</v>
      </c>
      <c r="E248" s="9">
        <f ca="1">POWER(SQRT(E139)/E85,2)</f>
        <v>1.4939472225132091E-5</v>
      </c>
      <c r="F248" s="9">
        <f ca="1">POWER(SQRT(F139)/F85,2)</f>
        <v>4.8176619730967909E-6</v>
      </c>
      <c r="G248" s="9">
        <f ca="1">POWER(SQRT(G139)/G85,2)</f>
        <v>4.1772532316183163E-6</v>
      </c>
      <c r="H248" s="9">
        <f ca="1">POWER(SQRT(H139)/H85,2)</f>
        <v>4.9564680153216129E-6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2">POWER(SQRT(D140)/D86,2)</f>
        <v>1.1817889508346221E-5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3">POWER(SQRT(D141)/D87,2)</f>
        <v>2.5160596119318892E-5</v>
      </c>
      <c r="E250" s="9">
        <f t="shared" ca="1" si="63"/>
        <v>2.5662707633775022E-5</v>
      </c>
      <c r="F250" s="9">
        <f t="shared" ca="1" si="63"/>
        <v>1.9759468251123112E-5</v>
      </c>
      <c r="G250" s="9">
        <f t="shared" ca="1" si="63"/>
        <v>4.8229541061829185E-5</v>
      </c>
      <c r="H250" s="9">
        <f t="shared" ca="1" si="63"/>
        <v>1.8615093759012425E-7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4">POWER(SQRT(D142)/D88,2)</f>
        <v>1.1301292046826058E-5</v>
      </c>
      <c r="E251" s="9">
        <f t="shared" ca="1" si="64"/>
        <v>1.1548634821561492E-5</v>
      </c>
      <c r="F251" s="9">
        <f t="shared" ca="1" si="64"/>
        <v>1.0137019564024739E-6</v>
      </c>
      <c r="G251" s="9">
        <f t="shared" ca="1" si="64"/>
        <v>7.3919945543306297E-9</v>
      </c>
      <c r="H251" s="9">
        <f t="shared" ca="1" si="64"/>
        <v>1.4445125573171367E-7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5">POWER(SQRT(D143)/D89,2)</f>
        <v>1.0790096050632461E-5</v>
      </c>
      <c r="E252" s="9">
        <f t="shared" ca="1" si="65"/>
        <v>1.0800296012970666E-5</v>
      </c>
      <c r="F252" s="9">
        <f t="shared" ca="1" si="65"/>
        <v>1.0280151455627483E-6</v>
      </c>
      <c r="G252" s="9">
        <f t="shared" ca="1" si="65"/>
        <v>3.5787803938689617E-10</v>
      </c>
      <c r="H252" s="9">
        <f t="shared" ca="1" si="65"/>
        <v>6.2634285554696752E-10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6">POWER(SQRT(D144)/D90,2)</f>
        <v>8.3487569089617114E-6</v>
      </c>
      <c r="E253" s="9">
        <f t="shared" ca="1" si="66"/>
        <v>8.6407527033625144E-6</v>
      </c>
      <c r="F253" s="9">
        <f t="shared" ca="1" si="66"/>
        <v>7.5987309620360612E-7</v>
      </c>
      <c r="G253" s="9">
        <f t="shared" ca="1" si="66"/>
        <v>1.0706100141637702E-8</v>
      </c>
      <c r="H253" s="9">
        <f t="shared" ca="1" si="66"/>
        <v>1.5733650203168628E-7</v>
      </c>
    </row>
    <row r="254" spans="1:10" x14ac:dyDescent="0.25">
      <c r="A254">
        <v>7</v>
      </c>
      <c r="C254" t="str">
        <f ca="1">OFFSET('336p stat'!$A$1,A254*20,0)</f>
        <v>CUDA ant add CPU12</v>
      </c>
      <c r="D254" s="9">
        <f t="shared" ref="D254:H254" ca="1" si="67">POWER(SQRT(D145)/D91,2)</f>
        <v>1.8960026489217631E-4</v>
      </c>
      <c r="E254" s="9">
        <f t="shared" ca="1" si="67"/>
        <v>1.5148260193911664E-4</v>
      </c>
      <c r="F254" s="9">
        <f t="shared" ca="1" si="67"/>
        <v>1.4918519974310978E-4</v>
      </c>
      <c r="G254" s="9">
        <f t="shared" ca="1" si="67"/>
        <v>1.5290759011543458E-4</v>
      </c>
      <c r="H254" s="9">
        <f t="shared" ca="1" si="67"/>
        <v>1.7575539007663965E-4</v>
      </c>
    </row>
    <row r="255" spans="1:10" x14ac:dyDescent="0.25">
      <c r="A255">
        <v>8</v>
      </c>
      <c r="C255" t="str">
        <f ca="1">OFFSET('336p stat'!$A$1,A255*20,0)</f>
        <v>CUDA opt</v>
      </c>
      <c r="D255" s="9">
        <f t="shared" ref="D255:H255" ca="1" si="68">POWER(SQRT(D146)/D92,2)</f>
        <v>4.2260291881904279E-5</v>
      </c>
      <c r="E255" s="9" t="e">
        <f t="shared" ca="1" si="68"/>
        <v>#DIV/0!</v>
      </c>
      <c r="F255" s="9" t="e">
        <f t="shared" ca="1" si="68"/>
        <v>#DIV/0!</v>
      </c>
      <c r="G255" s="9" t="e">
        <f t="shared" ca="1" si="68"/>
        <v>#DIV/0!</v>
      </c>
      <c r="H255" s="9" t="e">
        <f t="shared" ca="1" si="68"/>
        <v>#DIV/0!</v>
      </c>
    </row>
    <row r="256" spans="1:10" x14ac:dyDescent="0.25">
      <c r="A256">
        <v>9</v>
      </c>
      <c r="C256" t="str">
        <f ca="1">OFFSET('336p stat'!$A$1,A256*20,0)</f>
        <v>CUDA opt Time</v>
      </c>
      <c r="D256" s="9">
        <f t="shared" ref="D256:H256" ca="1" si="69">POWER(SQRT(D147)/D93,2)</f>
        <v>5.3256248186761986E-6</v>
      </c>
      <c r="E256" s="9">
        <f t="shared" ca="1" si="69"/>
        <v>4.6799381527764253E-6</v>
      </c>
      <c r="F256" s="9">
        <f t="shared" ca="1" si="69"/>
        <v>2.7156126822251277E-7</v>
      </c>
      <c r="G256" s="9">
        <f t="shared" ca="1" si="69"/>
        <v>1.6281925882179215E-8</v>
      </c>
      <c r="H256" s="9" t="e">
        <f t="shared" ca="1" si="69"/>
        <v>#DIV/0!</v>
      </c>
    </row>
    <row r="257" spans="1:8" x14ac:dyDescent="0.25">
      <c r="A257">
        <v>10</v>
      </c>
      <c r="C257" t="str">
        <f ca="1">OFFSET('336p stat'!$A$1,A257*20,0)</f>
        <v>CUDA opt non hash</v>
      </c>
      <c r="D257" s="9">
        <f t="shared" ref="D257:H257" ca="1" si="70">POWER(SQRT(D148)/D94,2)</f>
        <v>1.2586935021401868E-5</v>
      </c>
      <c r="E257" s="9">
        <f t="shared" ca="1" si="70"/>
        <v>1.1644380722362872E-5</v>
      </c>
      <c r="F257" s="9">
        <f t="shared" ca="1" si="70"/>
        <v>6.7394194476355861E-7</v>
      </c>
      <c r="G257" s="9">
        <f t="shared" ca="1" si="70"/>
        <v>1.4390761959774812E-7</v>
      </c>
      <c r="H257" s="9" t="e">
        <f t="shared" ca="1" si="70"/>
        <v>#DIV/0!</v>
      </c>
    </row>
    <row r="258" spans="1:8" x14ac:dyDescent="0.25">
      <c r="A258">
        <v>11</v>
      </c>
      <c r="C258" t="str">
        <f ca="1">OFFSET('336p stat'!$A$1,A258*20,0)</f>
        <v>CUDA opt ant</v>
      </c>
      <c r="D258" s="9">
        <f t="shared" ref="D258:H258" ca="1" si="71">POWER(SQRT(D149)/D95,2)</f>
        <v>1.4225426501987861E-5</v>
      </c>
      <c r="E258" s="9">
        <f t="shared" ca="1" si="71"/>
        <v>1.4714438343728972E-5</v>
      </c>
      <c r="F258" s="9">
        <f t="shared" ca="1" si="71"/>
        <v>1.0652305005648334E-6</v>
      </c>
      <c r="G258" s="9">
        <f t="shared" ca="1" si="71"/>
        <v>1.5601087529978178E-9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OFFSET('336p stat'!$A$1,A259*20,0)</f>
        <v>CUDA opt ant non hash</v>
      </c>
      <c r="D259" s="9">
        <f t="shared" ref="D259:H259" ca="1" si="72">POWER(SQRT(D150)/D96,2)</f>
        <v>6.0335595415051152E-6</v>
      </c>
      <c r="E259" s="9">
        <f t="shared" ca="1" si="72"/>
        <v>6.1595000206641904E-6</v>
      </c>
      <c r="F259" s="9">
        <f t="shared" ca="1" si="72"/>
        <v>6.1914987214381962E-7</v>
      </c>
      <c r="G259" s="9">
        <f t="shared" ca="1" si="72"/>
        <v>1.2549497532610059E-9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OFFSET('336p stat'!$A$1,A260*20,0)</f>
        <v>CUDA opt ant par</v>
      </c>
      <c r="D260" s="9">
        <f t="shared" ref="D260:H260" ca="1" si="73">POWER(SQRT(D151)/D97,2)</f>
        <v>1.0595456684723154E-5</v>
      </c>
      <c r="E260" s="9">
        <f t="shared" ca="1" si="73"/>
        <v>1.0100516193034858E-5</v>
      </c>
      <c r="F260" s="9">
        <f t="shared" ca="1" si="73"/>
        <v>6.2439883431402932E-7</v>
      </c>
      <c r="G260" s="9">
        <f t="shared" ca="1" si="73"/>
        <v>1.4055029261539141E-9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OFFSET('336p stat'!$A$1,A261*20,0)</f>
        <v>non CUDA Time</v>
      </c>
      <c r="D261" s="9">
        <f t="shared" ref="D261:H261" ca="1" si="74">POWER(SQRT(D152)/D98,2)</f>
        <v>2.0111319244508238E-4</v>
      </c>
      <c r="E261" s="9">
        <f t="shared" ca="1" si="74"/>
        <v>1.9949405679792052E-4</v>
      </c>
      <c r="F261" s="9">
        <f t="shared" ca="1" si="74"/>
        <v>1.9927717364443334E-4</v>
      </c>
      <c r="G261" s="9">
        <f t="shared" ca="1" si="74"/>
        <v>2.0124135656946209E-4</v>
      </c>
      <c r="H261" s="9">
        <f t="shared" ca="1" si="74"/>
        <v>4.1284995625725639E-4</v>
      </c>
    </row>
    <row r="262" spans="1:8" x14ac:dyDescent="0.25">
      <c r="A262">
        <v>15</v>
      </c>
      <c r="C262" t="str">
        <f ca="1">OFFSET('336p stat'!$A$1,A262*20,0)</f>
        <v>non CUDA</v>
      </c>
      <c r="D262" s="9">
        <f t="shared" ref="D262:H262" ca="1" si="75">POWER(SQRT(D153)/D99,2)</f>
        <v>1.1960128671271834E-4</v>
      </c>
      <c r="E262" s="9" t="e">
        <f t="shared" ca="1" si="75"/>
        <v>#DIV/0!</v>
      </c>
      <c r="F262" s="9" t="e">
        <f t="shared" ca="1" si="75"/>
        <v>#DIV/0!</v>
      </c>
      <c r="G262" s="9" t="e">
        <f t="shared" ca="1" si="75"/>
        <v>#DIV/0!</v>
      </c>
      <c r="H262" s="9" t="e">
        <f t="shared" ca="1" si="75"/>
        <v>#DIV/0!</v>
      </c>
    </row>
    <row r="263" spans="1:8" x14ac:dyDescent="0.25">
      <c r="A263">
        <v>16</v>
      </c>
      <c r="C263" t="str">
        <f ca="1">OFFSET('336p stat'!$A$1,A263*20,0)</f>
        <v>non CUDA non hash</v>
      </c>
      <c r="D263" s="9">
        <f t="shared" ref="D263:H263" ca="1" si="76">POWER(SQRT(D154)/D100,2)</f>
        <v>5.7420921978841359E-5</v>
      </c>
      <c r="E263" s="9">
        <f t="shared" ca="1" si="76"/>
        <v>5.8135442818417078E-5</v>
      </c>
      <c r="F263" s="9">
        <f t="shared" ca="1" si="76"/>
        <v>5.8075969550290919E-5</v>
      </c>
      <c r="G263" s="9">
        <f t="shared" ca="1" si="76"/>
        <v>5.9369135689945046E-5</v>
      </c>
      <c r="H263" s="9">
        <f t="shared" ca="1" si="76"/>
        <v>5.6521655877967053E-5</v>
      </c>
    </row>
    <row r="264" spans="1:8" x14ac:dyDescent="0.25">
      <c r="A264">
        <v>17</v>
      </c>
      <c r="C264" t="str">
        <f ca="1">OFFSET('336p stat'!$A$1,A264*20,0)</f>
        <v>Classic ACO</v>
      </c>
      <c r="D264" s="9">
        <f t="shared" ref="D264:H264" ca="1" si="77">POWER(SQRT(D155)/D101,2)</f>
        <v>2.4364815718579668E-5</v>
      </c>
      <c r="E264" s="9">
        <f t="shared" ca="1" si="77"/>
        <v>2.6542904983863423E-5</v>
      </c>
      <c r="F264" s="9">
        <f t="shared" ca="1" si="77"/>
        <v>2.6432231492253125E-5</v>
      </c>
      <c r="G264" s="9">
        <f t="shared" ca="1" si="77"/>
        <v>2.6454066330736633E-5</v>
      </c>
      <c r="H264" s="9">
        <f t="shared" ca="1" si="77"/>
        <v>1.1204892017163502E-4</v>
      </c>
    </row>
    <row r="265" spans="1:8" x14ac:dyDescent="0.25">
      <c r="A265">
        <v>18</v>
      </c>
      <c r="C265" t="str">
        <f ca="1">OFFSET('336p stat'!$A$1,A265*20,0)</f>
        <v>Classic ACO non hash</v>
      </c>
      <c r="D265" s="9">
        <f t="shared" ref="D265:H265" ca="1" si="78">POWER(SQRT(D156)/D102,2)</f>
        <v>1.2337821169225041E-5</v>
      </c>
      <c r="E265" s="9">
        <f t="shared" ca="1" si="78"/>
        <v>1.2350719450355687E-5</v>
      </c>
      <c r="F265" s="9">
        <f t="shared" ca="1" si="78"/>
        <v>1.2187915142800842E-5</v>
      </c>
      <c r="G265" s="9">
        <f t="shared" ca="1" si="78"/>
        <v>1.2202222240152599E-5</v>
      </c>
      <c r="H265" s="9">
        <f t="shared" ca="1" si="78"/>
        <v>3.8785241135139853E-5</v>
      </c>
    </row>
    <row r="266" spans="1:8" x14ac:dyDescent="0.25">
      <c r="A266">
        <v>19</v>
      </c>
      <c r="C266" t="str">
        <f ca="1">OFFSET('336p stat'!$A$1,A266*20,0)</f>
        <v>omp</v>
      </c>
      <c r="D266" s="9">
        <f t="shared" ref="D266:H266" ca="1" si="79">POWER(SQRT(D157)/D103,2)</f>
        <v>7.3678695425505981E-5</v>
      </c>
      <c r="E266" s="9">
        <f t="shared" ca="1" si="79"/>
        <v>7.3556255214978801E-5</v>
      </c>
      <c r="F266" s="9">
        <f t="shared" ca="1" si="79"/>
        <v>7.3489118225641585E-5</v>
      </c>
      <c r="G266" s="9">
        <f t="shared" ca="1" si="79"/>
        <v>7.4647540566777747E-5</v>
      </c>
      <c r="H266" s="9">
        <f t="shared" ca="1" si="79"/>
        <v>9.8790889021061609E-5</v>
      </c>
    </row>
    <row r="267" spans="1:8" x14ac:dyDescent="0.25">
      <c r="A267">
        <v>20</v>
      </c>
      <c r="C267" t="str">
        <f ca="1">OFFSET('336p stat'!$A$1,A267*20,0)</f>
        <v>omp non hash</v>
      </c>
      <c r="D267" s="9">
        <f t="shared" ref="D267:H267" ca="1" si="80">POWER(SQRT(D158)/D104,2)</f>
        <v>8.9000587063631142E-5</v>
      </c>
      <c r="E267" s="9">
        <f t="shared" ca="1" si="80"/>
        <v>8.9398534200746627E-5</v>
      </c>
      <c r="F267" s="9">
        <f t="shared" ca="1" si="80"/>
        <v>8.9267716237676506E-5</v>
      </c>
      <c r="G267" s="9">
        <f t="shared" ca="1" si="80"/>
        <v>9.1215836238722663E-5</v>
      </c>
      <c r="H267" s="9">
        <f t="shared" ca="1" si="80"/>
        <v>9.5770302808720359E-5</v>
      </c>
    </row>
    <row r="268" spans="1:8" x14ac:dyDescent="0.25">
      <c r="A268">
        <v>21</v>
      </c>
      <c r="C268" t="str">
        <f ca="1">OFFSET('336p stat'!$A$1,A268*20,0)</f>
        <v>non CUDA transp Time</v>
      </c>
      <c r="D268" s="9">
        <f t="shared" ref="D268:H268" ca="1" si="81">POWER(SQRT(D159)/D105,2)</f>
        <v>2.9264698200392013E-5</v>
      </c>
      <c r="E268" s="9">
        <f t="shared" ca="1" si="81"/>
        <v>2.987563254962635E-5</v>
      </c>
      <c r="F268" s="9">
        <f t="shared" ca="1" si="81"/>
        <v>2.9837991289020395E-5</v>
      </c>
      <c r="G268" s="9">
        <f t="shared" ca="1" si="81"/>
        <v>2.8086480208067943E-5</v>
      </c>
      <c r="H268" s="9">
        <f t="shared" ca="1" si="81"/>
        <v>1.4901073374450882E-4</v>
      </c>
    </row>
    <row r="269" spans="1:8" x14ac:dyDescent="0.25">
      <c r="A269">
        <v>22</v>
      </c>
      <c r="C269" t="str">
        <f ca="1">OFFSET('336p stat'!$A$1,A269*20,0)</f>
        <v>non CUDA transp</v>
      </c>
      <c r="D269" s="9">
        <f t="shared" ref="D269:H269" ca="1" si="82">POWER(SQRT(D160)/D106,2)</f>
        <v>4.4221989514432316E-5</v>
      </c>
      <c r="E269" s="9" t="e">
        <f t="shared" ca="1" si="82"/>
        <v>#DIV/0!</v>
      </c>
      <c r="F269" s="9" t="e">
        <f t="shared" ca="1" si="82"/>
        <v>#DIV/0!</v>
      </c>
      <c r="G269" s="9" t="e">
        <f t="shared" ca="1" si="82"/>
        <v>#DIV/0!</v>
      </c>
      <c r="H269" s="9" t="e">
        <f t="shared" ca="1" si="82"/>
        <v>#DIV/0!</v>
      </c>
    </row>
    <row r="270" spans="1:8" x14ac:dyDescent="0.25">
      <c r="A270">
        <v>23</v>
      </c>
      <c r="C270" t="str">
        <f ca="1">OFFSET('336p stat'!$A$1,A270*20,0)</f>
        <v>non CUDA transp non hash</v>
      </c>
      <c r="D270" s="9">
        <f t="shared" ref="D270:H270" ca="1" si="83">POWER(SQRT(D161)/D107,2)</f>
        <v>1.0401281873000212E-4</v>
      </c>
      <c r="E270" s="9">
        <f t="shared" ca="1" si="83"/>
        <v>1.0551086641152932E-4</v>
      </c>
      <c r="F270" s="9">
        <f t="shared" ca="1" si="83"/>
        <v>1.0536448506241515E-4</v>
      </c>
      <c r="G270" s="9">
        <f t="shared" ca="1" si="83"/>
        <v>9.8846602473039443E-5</v>
      </c>
      <c r="H270" s="9">
        <f t="shared" ca="1" si="83"/>
        <v>2.6796547071648071E-4</v>
      </c>
    </row>
    <row r="271" spans="1:8" x14ac:dyDescent="0.25">
      <c r="A271">
        <v>24</v>
      </c>
      <c r="C271" t="str">
        <f ca="1">OFFSET('336p stat'!$A$1,A271*20,0)</f>
        <v>non CUDA AVX Time</v>
      </c>
      <c r="D271" s="9">
        <f t="shared" ref="D271:H271" ca="1" si="84">POWER(SQRT(D162)/D108,2)</f>
        <v>8.0548589417168639E-5</v>
      </c>
      <c r="E271" s="9">
        <f t="shared" ca="1" si="84"/>
        <v>8.2113465764706485E-5</v>
      </c>
      <c r="F271" s="9">
        <f t="shared" ca="1" si="84"/>
        <v>8.2006471226304627E-5</v>
      </c>
      <c r="G271" s="9">
        <f t="shared" ca="1" si="84"/>
        <v>8.4174485931521107E-5</v>
      </c>
      <c r="H271" s="9">
        <f t="shared" ca="1" si="84"/>
        <v>8.4042615577341901E-5</v>
      </c>
    </row>
    <row r="272" spans="1:8" x14ac:dyDescent="0.25">
      <c r="A272">
        <v>25</v>
      </c>
      <c r="C272" t="str">
        <f ca="1">OFFSET('336p stat'!$A$1,A272*20,0)</f>
        <v>non CUDA AVX</v>
      </c>
      <c r="D272" s="9">
        <f t="shared" ref="D272:H272" ca="1" si="85">POWER(SQRT(D163)/D109,2)</f>
        <v>1.280901900336551E-4</v>
      </c>
      <c r="E272" s="9" t="e">
        <f t="shared" ca="1" si="85"/>
        <v>#DIV/0!</v>
      </c>
      <c r="F272" s="9" t="e">
        <f t="shared" ca="1" si="85"/>
        <v>#DIV/0!</v>
      </c>
      <c r="G272" s="9" t="e">
        <f t="shared" ca="1" si="85"/>
        <v>#DIV/0!</v>
      </c>
      <c r="H272" s="9" t="e">
        <f t="shared" ca="1" si="85"/>
        <v>#DIV/0!</v>
      </c>
    </row>
    <row r="273" spans="1:8" x14ac:dyDescent="0.25">
      <c r="A273">
        <v>26</v>
      </c>
      <c r="C273" t="str">
        <f ca="1">OFFSET('336p stat'!$A$1,A273*20,0)</f>
        <v>non CUDA AVX non hash</v>
      </c>
      <c r="D273" s="9">
        <f t="shared" ref="D273:H273" ca="1" si="86">POWER(SQRT(D164)/D110,2)</f>
        <v>1.957759999829183E-5</v>
      </c>
      <c r="E273" s="9">
        <f t="shared" ca="1" si="86"/>
        <v>2.0207335032397348E-5</v>
      </c>
      <c r="F273" s="9">
        <f t="shared" ca="1" si="86"/>
        <v>2.01890730730811E-5</v>
      </c>
      <c r="G273" s="9">
        <f t="shared" ca="1" si="86"/>
        <v>2.0682389030203156E-5</v>
      </c>
      <c r="H273" s="9">
        <f t="shared" ca="1" si="86"/>
        <v>8.6505378733928035E-5</v>
      </c>
    </row>
    <row r="274" spans="1:8" x14ac:dyDescent="0.25">
      <c r="A274">
        <v>27</v>
      </c>
      <c r="C274" t="str">
        <f ca="1">OFFSET('336p stat'!$A$1,A274*20,0)</f>
        <v>non CUDA AVX_OMP Time</v>
      </c>
      <c r="D274" s="9">
        <f t="shared" ref="D274:H274" ca="1" si="87">POWER(SQRT(D165)/D111,2)</f>
        <v>2.1691342770621541E-5</v>
      </c>
      <c r="E274" s="9">
        <f t="shared" ca="1" si="87"/>
        <v>2.1960826183216116E-5</v>
      </c>
      <c r="F274" s="9">
        <f t="shared" ca="1" si="87"/>
        <v>2.1912157114407503E-5</v>
      </c>
      <c r="G274" s="9">
        <f t="shared" ca="1" si="87"/>
        <v>2.1985001214416856E-5</v>
      </c>
      <c r="H274" s="9">
        <f t="shared" ca="1" si="87"/>
        <v>9.099154039674303E-5</v>
      </c>
    </row>
    <row r="275" spans="1:8" x14ac:dyDescent="0.25">
      <c r="A275">
        <v>28</v>
      </c>
      <c r="C275" t="str">
        <f ca="1">OFFSET('336p stat'!$A$1,A275*20,0)</f>
        <v>non CUDA AVX_OMP</v>
      </c>
      <c r="D275" s="9">
        <f t="shared" ref="D275:H275" ca="1" si="88">POWER(SQRT(D166)/D112,2)</f>
        <v>2.4496583519298111E-5</v>
      </c>
      <c r="E275" s="9" t="e">
        <f t="shared" ca="1" si="88"/>
        <v>#DIV/0!</v>
      </c>
      <c r="F275" s="9" t="e">
        <f t="shared" ca="1" si="88"/>
        <v>#DIV/0!</v>
      </c>
      <c r="G275" s="9" t="e">
        <f t="shared" ca="1" si="88"/>
        <v>#DIV/0!</v>
      </c>
      <c r="H275" s="9" t="e">
        <f t="shared" ca="1" si="88"/>
        <v>#DIV/0!</v>
      </c>
    </row>
    <row r="276" spans="1:8" x14ac:dyDescent="0.25">
      <c r="A276">
        <v>29</v>
      </c>
      <c r="C276" t="str">
        <f ca="1">OFFSET('336p stat'!$A$1,A276*20,0)</f>
        <v>non CUDA AVX_OMP non hash</v>
      </c>
      <c r="D276" s="9">
        <f t="shared" ref="D276:H276" ca="1" si="89">POWER(SQRT(D167)/D113,2)</f>
        <v>5.6911298486293012E-5</v>
      </c>
      <c r="E276" s="9">
        <f t="shared" ca="1" si="89"/>
        <v>5.6837861786594084E-5</v>
      </c>
      <c r="F276" s="9">
        <f t="shared" ca="1" si="89"/>
        <v>5.6749606768759811E-5</v>
      </c>
      <c r="G276" s="9">
        <f t="shared" ca="1" si="89"/>
        <v>5.8211342651846156E-5</v>
      </c>
      <c r="H276" s="9">
        <f t="shared" ca="1" si="89"/>
        <v>1.6651513786176533E-4</v>
      </c>
    </row>
    <row r="277" spans="1:8" x14ac:dyDescent="0.25">
      <c r="A277">
        <v>30</v>
      </c>
      <c r="C277" t="str">
        <f ca="1">OFFSET('336p stat'!$A$1,A277*20,0)</f>
        <v>non CUDA transp_AVX Time</v>
      </c>
      <c r="D277" s="9">
        <f t="shared" ref="D277:H277" ca="1" si="90">POWER(SQRT(D168)/D114,2)</f>
        <v>3.3250163557844652E-5</v>
      </c>
      <c r="E277" s="9">
        <f t="shared" ca="1" si="90"/>
        <v>3.4011012272037279E-5</v>
      </c>
      <c r="F277" s="9">
        <f t="shared" ca="1" si="90"/>
        <v>3.3867189626272461E-5</v>
      </c>
      <c r="G277" s="9">
        <f t="shared" ca="1" si="90"/>
        <v>2.8761250971592498E-5</v>
      </c>
      <c r="H277" s="9">
        <f t="shared" ca="1" si="90"/>
        <v>1.3973981680970104E-4</v>
      </c>
    </row>
    <row r="278" spans="1:8" x14ac:dyDescent="0.25">
      <c r="A278">
        <v>31</v>
      </c>
      <c r="C278" t="str">
        <f ca="1">OFFSET('336p stat'!$A$1,A278*20,0)</f>
        <v>non CUDA transp_AVX</v>
      </c>
      <c r="D278" s="9">
        <f t="shared" ref="D278:H278" ca="1" si="91">POWER(SQRT(D169)/D115,2)</f>
        <v>4.7493526458111914E-5</v>
      </c>
      <c r="E278" s="9" t="e">
        <f t="shared" ca="1" si="91"/>
        <v>#DIV/0!</v>
      </c>
      <c r="F278" s="9" t="e">
        <f t="shared" ca="1" si="91"/>
        <v>#DIV/0!</v>
      </c>
      <c r="G278" s="9" t="e">
        <f t="shared" ca="1" si="91"/>
        <v>#DIV/0!</v>
      </c>
      <c r="H278" s="9" t="e">
        <f t="shared" ca="1" si="91"/>
        <v>#DIV/0!</v>
      </c>
    </row>
    <row r="279" spans="1:8" x14ac:dyDescent="0.25">
      <c r="A279">
        <v>32</v>
      </c>
      <c r="C279" t="str">
        <f ca="1">OFFSET('336p stat'!$A$1,A279*20,0)</f>
        <v>non CUDA transp_AVX non hash</v>
      </c>
      <c r="D279" s="9">
        <f t="shared" ref="D279:H279" ca="1" si="92">POWER(SQRT(D170)/D116,2)</f>
        <v>2.781087456853296E-5</v>
      </c>
      <c r="E279" s="9">
        <f t="shared" ca="1" si="92"/>
        <v>2.7724236921471002E-5</v>
      </c>
      <c r="F279" s="9">
        <f t="shared" ca="1" si="92"/>
        <v>2.7692350092993148E-5</v>
      </c>
      <c r="G279" s="9">
        <f t="shared" ca="1" si="92"/>
        <v>2.5772971079076153E-5</v>
      </c>
      <c r="H279" s="9">
        <f t="shared" ca="1" si="92"/>
        <v>1.8710000994934381E-4</v>
      </c>
    </row>
    <row r="280" spans="1:8" x14ac:dyDescent="0.25">
      <c r="A280">
        <v>33</v>
      </c>
      <c r="C280" t="str">
        <f ca="1">OFFSET('336p stat'!$A$1,A280*20,0)</f>
        <v>non CUDA transp_AVX_OMP Time</v>
      </c>
      <c r="D280" s="9">
        <f t="shared" ref="D280:H280" ca="1" si="93">POWER(SQRT(D171)/D117,2)</f>
        <v>3.2444357515171774E-5</v>
      </c>
      <c r="E280" s="9">
        <f t="shared" ca="1" si="93"/>
        <v>3.2988959571817875E-5</v>
      </c>
      <c r="F280" s="9">
        <f t="shared" ca="1" si="93"/>
        <v>3.2972462365839472E-5</v>
      </c>
      <c r="G280" s="9">
        <f t="shared" ca="1" si="93"/>
        <v>3.3201821874469471E-5</v>
      </c>
      <c r="H280" s="9">
        <f t="shared" ca="1" si="93"/>
        <v>1.8958295069384886E-4</v>
      </c>
    </row>
    <row r="281" spans="1:8" x14ac:dyDescent="0.25">
      <c r="A281">
        <v>34</v>
      </c>
      <c r="C281" t="str">
        <f ca="1">OFFSET('336p stat'!$A$1,A281*20,0)</f>
        <v>non CUDA transp_AVX_OMP</v>
      </c>
      <c r="D281" s="9">
        <f t="shared" ref="D281:H281" ca="1" si="94">POWER(SQRT(D172)/D118,2)</f>
        <v>3.4849168035317009E-5</v>
      </c>
      <c r="E281" s="9" t="e">
        <f t="shared" ca="1" si="94"/>
        <v>#DIV/0!</v>
      </c>
      <c r="F281" s="9" t="e">
        <f t="shared" ca="1" si="94"/>
        <v>#DIV/0!</v>
      </c>
      <c r="G281" s="9" t="e">
        <f t="shared" ca="1" si="94"/>
        <v>#DIV/0!</v>
      </c>
      <c r="H281" s="9" t="e">
        <f t="shared" ca="1" si="94"/>
        <v>#DIV/0!</v>
      </c>
    </row>
    <row r="282" spans="1:8" x14ac:dyDescent="0.25">
      <c r="A282">
        <v>35</v>
      </c>
      <c r="C282" t="str">
        <f ca="1">OFFSET('336p stat'!$A$1,A282*20,0)</f>
        <v>non CUDA transp_AVX_OMP non hash</v>
      </c>
      <c r="D282" s="9">
        <f t="shared" ref="D282:H282" ca="1" si="95">POWER(SQRT(D173)/D119,2)</f>
        <v>2.2061997413895929E-5</v>
      </c>
      <c r="E282" s="9">
        <f t="shared" ca="1" si="95"/>
        <v>2.2664374705273288E-5</v>
      </c>
      <c r="F282" s="9">
        <f t="shared" ca="1" si="95"/>
        <v>2.2655393625463495E-5</v>
      </c>
      <c r="G282" s="9">
        <f t="shared" ca="1" si="95"/>
        <v>2.2979970473475593E-5</v>
      </c>
      <c r="H282" s="9">
        <f t="shared" ca="1" si="95"/>
        <v>1.3349107337747186E-4</v>
      </c>
    </row>
    <row r="283" spans="1:8" x14ac:dyDescent="0.25">
      <c r="A283">
        <v>36</v>
      </c>
      <c r="C283">
        <f ca="1">OFFSET('336p stat'!$A$1,A283*20,0)</f>
        <v>0</v>
      </c>
      <c r="D283" s="9" t="e">
        <f t="shared" ref="D283:H283" ca="1" si="96">POWER(SQRT(D174)/D120,2)</f>
        <v>#DIV/0!</v>
      </c>
      <c r="E283" s="9" t="e">
        <f t="shared" ca="1" si="96"/>
        <v>#DIV/0!</v>
      </c>
      <c r="F283" s="9" t="e">
        <f t="shared" ca="1" si="96"/>
        <v>#DIV/0!</v>
      </c>
      <c r="G283" s="9" t="e">
        <f t="shared" ca="1" si="96"/>
        <v>#DIV/0!</v>
      </c>
      <c r="H283" s="9" t="e">
        <f t="shared" ca="1" si="96"/>
        <v>#DIV/0!</v>
      </c>
    </row>
    <row r="284" spans="1:8" x14ac:dyDescent="0.25">
      <c r="A284">
        <v>37</v>
      </c>
      <c r="C284">
        <f ca="1">OFFSET('336p stat'!$A$1,A284*20,0)</f>
        <v>0</v>
      </c>
      <c r="D284" s="9" t="e">
        <f t="shared" ref="D284:H284" ca="1" si="97">POWER(SQRT(D175)/D121,2)</f>
        <v>#DIV/0!</v>
      </c>
      <c r="E284" s="9" t="e">
        <f t="shared" ca="1" si="97"/>
        <v>#DIV/0!</v>
      </c>
      <c r="F284" s="9" t="e">
        <f t="shared" ca="1" si="97"/>
        <v>#DIV/0!</v>
      </c>
      <c r="G284" s="9" t="e">
        <f t="shared" ca="1" si="97"/>
        <v>#DIV/0!</v>
      </c>
      <c r="H284" s="9" t="e">
        <f t="shared" ca="1" si="97"/>
        <v>#DIV/0!</v>
      </c>
    </row>
    <row r="285" spans="1:8" x14ac:dyDescent="0.25">
      <c r="A285">
        <v>38</v>
      </c>
      <c r="C285">
        <f ca="1">OFFSET('336p stat'!$A$1,A285*20,0)</f>
        <v>0</v>
      </c>
      <c r="D285" s="9" t="e">
        <f t="shared" ref="D285:H285" ca="1" si="98">POWER(SQRT(D176)/D122,2)</f>
        <v>#DIV/0!</v>
      </c>
      <c r="E285" s="9" t="e">
        <f t="shared" ca="1" si="98"/>
        <v>#DIV/0!</v>
      </c>
      <c r="F285" s="9" t="e">
        <f t="shared" ca="1" si="98"/>
        <v>#DIV/0!</v>
      </c>
      <c r="G285" s="9" t="e">
        <f t="shared" ca="1" si="98"/>
        <v>#DIV/0!</v>
      </c>
      <c r="H285" s="9" t="e">
        <f t="shared" ca="1" si="98"/>
        <v>#DIV/0!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9">POWER(SQRT(D177)/D123,2)</f>
        <v>#DIV/0!</v>
      </c>
      <c r="E286" s="9" t="e">
        <f t="shared" ca="1" si="99"/>
        <v>#DIV/0!</v>
      </c>
      <c r="F286" s="9" t="e">
        <f t="shared" ca="1" si="99"/>
        <v>#DIV/0!</v>
      </c>
      <c r="G286" s="9" t="e">
        <f t="shared" ca="1" si="99"/>
        <v>#DIV/0!</v>
      </c>
      <c r="H286" s="9" t="e">
        <f t="shared" ca="1" si="99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100">POWER(SQRT(D178)/D124,2)</f>
        <v>#DIV/0!</v>
      </c>
      <c r="E287" s="9" t="e">
        <f t="shared" ca="1" si="100"/>
        <v>#DIV/0!</v>
      </c>
      <c r="F287" s="9" t="e">
        <f t="shared" ca="1" si="100"/>
        <v>#DIV/0!</v>
      </c>
      <c r="G287" s="9" t="e">
        <f t="shared" ca="1" si="100"/>
        <v>#DIV/0!</v>
      </c>
      <c r="H287" s="9" t="e">
        <f t="shared" ca="1" si="100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101">POWER(SQRT(D179)/D125,2)</f>
        <v>#DIV/0!</v>
      </c>
      <c r="E288" s="9" t="e">
        <f t="shared" ca="1" si="101"/>
        <v>#DIV/0!</v>
      </c>
      <c r="F288" s="9" t="e">
        <f t="shared" ca="1" si="101"/>
        <v>#DIV/0!</v>
      </c>
      <c r="G288" s="9" t="e">
        <f t="shared" ca="1" si="101"/>
        <v>#DIV/0!</v>
      </c>
      <c r="H288" s="9" t="e">
        <f t="shared" ca="1" si="101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102">POWER(SQRT(D180)/D126,2)</f>
        <v>#DIV/0!</v>
      </c>
      <c r="E289" s="9" t="e">
        <f t="shared" ca="1" si="102"/>
        <v>#DIV/0!</v>
      </c>
      <c r="F289" s="9" t="e">
        <f t="shared" ca="1" si="102"/>
        <v>#DIV/0!</v>
      </c>
      <c r="G289" s="9" t="e">
        <f t="shared" ca="1" si="102"/>
        <v>#DIV/0!</v>
      </c>
      <c r="H289" s="9" t="e">
        <f t="shared" ca="1" si="102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3">POWER(SQRT(D181)/D127,2)</f>
        <v>#DIV/0!</v>
      </c>
      <c r="E290" s="9" t="e">
        <f t="shared" ca="1" si="103"/>
        <v>#DIV/0!</v>
      </c>
      <c r="F290" s="9" t="e">
        <f t="shared" ca="1" si="103"/>
        <v>#DIV/0!</v>
      </c>
      <c r="G290" s="9" t="e">
        <f t="shared" ca="1" si="103"/>
        <v>#DIV/0!</v>
      </c>
      <c r="H290" s="9" t="e">
        <f t="shared" ca="1" si="103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4">POWER(SQRT(D182)/D128,2)</f>
        <v>#DIV/0!</v>
      </c>
      <c r="E291" s="9" t="e">
        <f t="shared" ca="1" si="104"/>
        <v>#DIV/0!</v>
      </c>
      <c r="F291" s="9" t="e">
        <f t="shared" ca="1" si="104"/>
        <v>#DIV/0!</v>
      </c>
      <c r="G291" s="9" t="e">
        <f t="shared" ca="1" si="104"/>
        <v>#DIV/0!</v>
      </c>
      <c r="H291" s="9" t="e">
        <f t="shared" ca="1" si="104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5">POWER(SQRT(D183)/D129,2)</f>
        <v>#DIV/0!</v>
      </c>
      <c r="E292" s="9" t="e">
        <f t="shared" ca="1" si="105"/>
        <v>#DIV/0!</v>
      </c>
      <c r="F292" s="9" t="e">
        <f t="shared" ca="1" si="105"/>
        <v>#DIV/0!</v>
      </c>
      <c r="G292" s="9" t="e">
        <f t="shared" ca="1" si="105"/>
        <v>#DIV/0!</v>
      </c>
      <c r="H292" s="9" t="e">
        <f t="shared" ca="1" si="105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6">POWER(SQRT(D184)/D130,2)</f>
        <v>#DIV/0!</v>
      </c>
      <c r="E293" s="9" t="e">
        <f t="shared" ca="1" si="106"/>
        <v>#DIV/0!</v>
      </c>
      <c r="F293" s="9" t="e">
        <f t="shared" ca="1" si="106"/>
        <v>#DIV/0!</v>
      </c>
      <c r="G293" s="9" t="e">
        <f t="shared" ca="1" si="106"/>
        <v>#DIV/0!</v>
      </c>
      <c r="H293" s="9" t="e">
        <f t="shared" ca="1" si="106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7">POWER(SQRT(D185)/D131,2)</f>
        <v>#DIV/0!</v>
      </c>
      <c r="E294" s="9" t="e">
        <f t="shared" ca="1" si="107"/>
        <v>#DIV/0!</v>
      </c>
      <c r="F294" s="9" t="e">
        <f t="shared" ca="1" si="107"/>
        <v>#DIV/0!</v>
      </c>
      <c r="G294" s="9" t="e">
        <f t="shared" ca="1" si="107"/>
        <v>#DIV/0!</v>
      </c>
      <c r="H294" s="9" t="e">
        <f t="shared" ca="1" si="107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8">POWER(SQRT(D186)/D132,2)</f>
        <v>#DIV/0!</v>
      </c>
      <c r="E295" s="9" t="e">
        <f t="shared" ca="1" si="108"/>
        <v>#DIV/0!</v>
      </c>
      <c r="F295" s="9" t="e">
        <f t="shared" ca="1" si="108"/>
        <v>#DIV/0!</v>
      </c>
      <c r="G295" s="9" t="e">
        <f t="shared" ca="1" si="108"/>
        <v>#DIV/0!</v>
      </c>
      <c r="H295" s="9" t="e">
        <f t="shared" ca="1" si="108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9">POWER(SQRT(D187)/D133,2)</f>
        <v>#DIV/0!</v>
      </c>
      <c r="E296" s="9" t="e">
        <f t="shared" ca="1" si="109"/>
        <v>#DIV/0!</v>
      </c>
      <c r="F296" s="9" t="e">
        <f t="shared" ca="1" si="109"/>
        <v>#DIV/0!</v>
      </c>
      <c r="G296" s="9" t="e">
        <f t="shared" ca="1" si="109"/>
        <v>#DIV/0!</v>
      </c>
      <c r="H296" s="9" t="e">
        <f t="shared" ca="1" si="109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10">POWER(SQRT(D188)/D134,2)</f>
        <v>#DIV/0!</v>
      </c>
      <c r="E297" s="9" t="e">
        <f t="shared" ca="1" si="110"/>
        <v>#DIV/0!</v>
      </c>
      <c r="F297" s="9" t="e">
        <f t="shared" ca="1" si="110"/>
        <v>#DIV/0!</v>
      </c>
      <c r="G297" s="9" t="e">
        <f t="shared" ca="1" si="110"/>
        <v>#DIV/0!</v>
      </c>
      <c r="H297" s="9" t="e">
        <f t="shared" ca="1" si="110"/>
        <v>#DIV/0!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01"/>
  <sheetViews>
    <sheetView workbookViewId="0">
      <selection activeCell="A2" sqref="A2:AN70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172.86410599999999</v>
      </c>
      <c r="I2">
        <v>2.9677850000000001</v>
      </c>
      <c r="J2" t="s">
        <v>3</v>
      </c>
      <c r="K2">
        <v>150.60387499999999</v>
      </c>
      <c r="L2">
        <v>1.90113</v>
      </c>
      <c r="M2" t="s">
        <v>4</v>
      </c>
      <c r="N2">
        <v>21.512922</v>
      </c>
      <c r="O2">
        <v>7.3270000000000002E-3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0.12792799999999999</v>
      </c>
      <c r="AG2">
        <v>3.277E-3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345.49883</v>
      </c>
      <c r="I3">
        <v>4.9204800000000004</v>
      </c>
      <c r="J3" t="s">
        <v>3</v>
      </c>
      <c r="K3">
        <v>301.03247699999997</v>
      </c>
      <c r="L3">
        <v>3.0855670000000002</v>
      </c>
      <c r="M3" t="s">
        <v>4</v>
      </c>
      <c r="N3">
        <v>43.021037999999997</v>
      </c>
      <c r="O3">
        <v>2.4702000000000002E-2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0.12792799999999999</v>
      </c>
      <c r="AG3">
        <v>3.277E-3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518.13400000000001</v>
      </c>
      <c r="I4">
        <v>7.9567480000000002</v>
      </c>
      <c r="J4" t="s">
        <v>3</v>
      </c>
      <c r="K4">
        <v>451.46401800000001</v>
      </c>
      <c r="L4">
        <v>4.9077780000000004</v>
      </c>
      <c r="M4" t="s">
        <v>4</v>
      </c>
      <c r="N4">
        <v>64.528305000000003</v>
      </c>
      <c r="O4">
        <v>5.2798999999999999E-2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0.12792799999999999</v>
      </c>
      <c r="AG4">
        <v>3.277E-3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690.77101400000004</v>
      </c>
      <c r="I5">
        <v>11.77534</v>
      </c>
      <c r="J5" t="s">
        <v>3</v>
      </c>
      <c r="K5">
        <v>601.89988800000003</v>
      </c>
      <c r="L5">
        <v>7.3287269999999998</v>
      </c>
      <c r="M5" t="s">
        <v>4</v>
      </c>
      <c r="N5">
        <v>86.033081999999993</v>
      </c>
      <c r="O5">
        <v>9.1698000000000002E-2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0.12792799999999999</v>
      </c>
      <c r="AG5">
        <v>3.277E-3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863.42476299999998</v>
      </c>
      <c r="I6">
        <v>16.622399000000001</v>
      </c>
      <c r="J6" t="s">
        <v>3</v>
      </c>
      <c r="K6">
        <v>752.34550000000002</v>
      </c>
      <c r="L6">
        <v>10.334312000000001</v>
      </c>
      <c r="M6" t="s">
        <v>4</v>
      </c>
      <c r="N6">
        <v>107.538629</v>
      </c>
      <c r="O6">
        <v>0.142454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0.12792799999999999</v>
      </c>
      <c r="AG6">
        <v>3.277E-3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1036.047476</v>
      </c>
      <c r="I7">
        <v>22.441293000000002</v>
      </c>
      <c r="J7" t="s">
        <v>3</v>
      </c>
      <c r="K7">
        <v>902.79074200000002</v>
      </c>
      <c r="L7">
        <v>13.938552</v>
      </c>
      <c r="M7" t="s">
        <v>4</v>
      </c>
      <c r="N7">
        <v>129.04612</v>
      </c>
      <c r="O7">
        <v>0.20258699999999999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0.12792799999999999</v>
      </c>
      <c r="AG7">
        <v>3.277E-3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1208.6632099999999</v>
      </c>
      <c r="I8">
        <v>29.142178000000001</v>
      </c>
      <c r="J8" t="s">
        <v>3</v>
      </c>
      <c r="K8">
        <v>1053.218689</v>
      </c>
      <c r="L8">
        <v>18.017325</v>
      </c>
      <c r="M8" t="s">
        <v>4</v>
      </c>
      <c r="N8">
        <v>150.549083</v>
      </c>
      <c r="O8">
        <v>0.27267599999999997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0.12792799999999999</v>
      </c>
      <c r="AG8">
        <v>3.277E-3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1381.2536299999999</v>
      </c>
      <c r="I9">
        <v>36.896661000000002</v>
      </c>
      <c r="J9" t="s">
        <v>3</v>
      </c>
      <c r="K9">
        <v>1203.6330539999999</v>
      </c>
      <c r="L9">
        <v>22.653455999999998</v>
      </c>
      <c r="M9" t="s">
        <v>4</v>
      </c>
      <c r="N9">
        <v>172.05118999999999</v>
      </c>
      <c r="O9">
        <v>0.35282999999999998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0.12792799999999999</v>
      </c>
      <c r="AG9">
        <v>3.277E-3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1553.848669</v>
      </c>
      <c r="I10">
        <v>45.536163999999999</v>
      </c>
      <c r="J10" t="s">
        <v>3</v>
      </c>
      <c r="K10">
        <v>1354.045237</v>
      </c>
      <c r="L10">
        <v>27.900791000000002</v>
      </c>
      <c r="M10" t="s">
        <v>4</v>
      </c>
      <c r="N10">
        <v>193.55069599999999</v>
      </c>
      <c r="O10">
        <v>0.443303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0.12792799999999999</v>
      </c>
      <c r="AG10">
        <v>3.277E-3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1726.4481539999999</v>
      </c>
      <c r="I11">
        <v>55.143481999999999</v>
      </c>
      <c r="J11" t="s">
        <v>3</v>
      </c>
      <c r="K11">
        <v>1504.457173</v>
      </c>
      <c r="L11">
        <v>33.793210000000002</v>
      </c>
      <c r="M11" t="s">
        <v>4</v>
      </c>
      <c r="N11">
        <v>215.04677599999999</v>
      </c>
      <c r="O11">
        <v>0.54544300000000001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0.12792799999999999</v>
      </c>
      <c r="AG11">
        <v>3.277E-3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1899.0331980000001</v>
      </c>
      <c r="I12">
        <v>65.872733999999994</v>
      </c>
      <c r="J12" t="s">
        <v>3</v>
      </c>
      <c r="K12">
        <v>1654.873777</v>
      </c>
      <c r="L12">
        <v>40.330857000000002</v>
      </c>
      <c r="M12" t="s">
        <v>4</v>
      </c>
      <c r="N12">
        <v>236.54621900000001</v>
      </c>
      <c r="O12">
        <v>0.66127199999999997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0.12792799999999999</v>
      </c>
      <c r="AG12">
        <v>3.277E-3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2071.6377640000001</v>
      </c>
      <c r="I13">
        <v>77.403137999999998</v>
      </c>
      <c r="J13" t="s">
        <v>3</v>
      </c>
      <c r="K13">
        <v>1805.286235</v>
      </c>
      <c r="L13">
        <v>47.435490999999999</v>
      </c>
      <c r="M13" t="s">
        <v>4</v>
      </c>
      <c r="N13">
        <v>258.04464100000001</v>
      </c>
      <c r="O13">
        <v>0.790354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0.12792799999999999</v>
      </c>
      <c r="AG13">
        <v>3.277E-3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2244.24269</v>
      </c>
      <c r="I14">
        <v>90.325992999999997</v>
      </c>
      <c r="J14" t="s">
        <v>3</v>
      </c>
      <c r="K14">
        <v>1955.6991379999999</v>
      </c>
      <c r="L14">
        <v>55.199706999999997</v>
      </c>
      <c r="M14" t="s">
        <v>4</v>
      </c>
      <c r="N14">
        <v>279.54088999999999</v>
      </c>
      <c r="O14">
        <v>0.92869400000000002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0.12792799999999999</v>
      </c>
      <c r="AG14">
        <v>3.277E-3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2416.8406009999999</v>
      </c>
      <c r="I15">
        <v>103.83742700000001</v>
      </c>
      <c r="J15" t="s">
        <v>3</v>
      </c>
      <c r="K15">
        <v>2106.1155079999999</v>
      </c>
      <c r="L15">
        <v>63.644060000000003</v>
      </c>
      <c r="M15" t="s">
        <v>4</v>
      </c>
      <c r="N15">
        <v>301.03749199999999</v>
      </c>
      <c r="O15">
        <v>1.0835399999999999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0.12792799999999999</v>
      </c>
      <c r="AG15">
        <v>3.277E-3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2589.45813</v>
      </c>
      <c r="I16">
        <v>118.100684</v>
      </c>
      <c r="J16" t="s">
        <v>3</v>
      </c>
      <c r="K16">
        <v>2256.554341</v>
      </c>
      <c r="L16">
        <v>72.828142</v>
      </c>
      <c r="M16" t="s">
        <v>4</v>
      </c>
      <c r="N16">
        <v>322.53580299999999</v>
      </c>
      <c r="O16">
        <v>1.2545170000000001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0.12792799999999999</v>
      </c>
      <c r="AG16">
        <v>3.277E-3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2762.267002</v>
      </c>
      <c r="I17">
        <v>141.15983700000001</v>
      </c>
      <c r="J17" t="s">
        <v>3</v>
      </c>
      <c r="K17">
        <v>2407.0310599999998</v>
      </c>
      <c r="L17">
        <v>83.35642</v>
      </c>
      <c r="M17" t="s">
        <v>4</v>
      </c>
      <c r="N17">
        <v>344.038569</v>
      </c>
      <c r="O17">
        <v>1.440466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0.12792799999999999</v>
      </c>
      <c r="AG17">
        <v>3.277E-3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2934.9624610000001</v>
      </c>
      <c r="I18">
        <v>162.122379</v>
      </c>
      <c r="J18" t="s">
        <v>3</v>
      </c>
      <c r="K18">
        <v>2557.536353</v>
      </c>
      <c r="L18">
        <v>95.742897999999997</v>
      </c>
      <c r="M18" t="s">
        <v>4</v>
      </c>
      <c r="N18">
        <v>365.53801800000002</v>
      </c>
      <c r="O18">
        <v>1.643159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0.12792799999999999</v>
      </c>
      <c r="AG18">
        <v>3.277E-3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3107.6973830000002</v>
      </c>
      <c r="I19">
        <v>185.75259199999999</v>
      </c>
      <c r="J19" t="s">
        <v>3</v>
      </c>
      <c r="K19">
        <v>2708.039272</v>
      </c>
      <c r="L19">
        <v>109.32631600000001</v>
      </c>
      <c r="M19" t="s">
        <v>4</v>
      </c>
      <c r="N19">
        <v>387.03828700000003</v>
      </c>
      <c r="O19">
        <v>1.857507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0.12792799999999999</v>
      </c>
      <c r="AG19">
        <v>3.277E-3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3280.3250979999998</v>
      </c>
      <c r="I20">
        <v>204.997128</v>
      </c>
      <c r="J20" t="s">
        <v>3</v>
      </c>
      <c r="K20">
        <v>2858.4839310000002</v>
      </c>
      <c r="L20">
        <v>121.080462</v>
      </c>
      <c r="M20" t="s">
        <v>4</v>
      </c>
      <c r="N20">
        <v>408.53975000000003</v>
      </c>
      <c r="O20">
        <v>2.0766689999999999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0.12792799999999999</v>
      </c>
      <c r="AG20">
        <v>3.277E-3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3452.9768410000001</v>
      </c>
      <c r="I21">
        <v>229.18929800000001</v>
      </c>
      <c r="J21" t="s">
        <v>3</v>
      </c>
      <c r="K21">
        <v>3008.9696530000001</v>
      </c>
      <c r="L21">
        <v>135.56155000000001</v>
      </c>
      <c r="M21" t="s">
        <v>4</v>
      </c>
      <c r="N21">
        <v>430.067407</v>
      </c>
      <c r="O21">
        <v>2.457754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0.12792799999999999</v>
      </c>
      <c r="AG21">
        <v>3.277E-3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0.15620300000000001</v>
      </c>
      <c r="AG22">
        <v>2.4399999999999999E-3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0.15620300000000001</v>
      </c>
      <c r="AG23">
        <v>2.4399999999999999E-3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0.15620300000000001</v>
      </c>
      <c r="AG24">
        <v>2.4399999999999999E-3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0.15606600000000001</v>
      </c>
      <c r="AG25">
        <v>2.3800000000000002E-3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0.15606600000000001</v>
      </c>
      <c r="AG26">
        <v>2.3800000000000002E-3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0.15606600000000001</v>
      </c>
      <c r="AG27">
        <v>2.3800000000000002E-3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0.15606600000000001</v>
      </c>
      <c r="AG28">
        <v>2.3800000000000002E-3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0.15606600000000001</v>
      </c>
      <c r="AG29">
        <v>2.3800000000000002E-3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0.15606600000000001</v>
      </c>
      <c r="AG30">
        <v>2.3800000000000002E-3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0.15606600000000001</v>
      </c>
      <c r="AG31">
        <v>2.3800000000000002E-3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0.15606600000000001</v>
      </c>
      <c r="AG32">
        <v>2.3800000000000002E-3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0.15606600000000001</v>
      </c>
      <c r="AG33">
        <v>2.3800000000000002E-3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0.15606600000000001</v>
      </c>
      <c r="AG34">
        <v>2.3800000000000002E-3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0.15606600000000001</v>
      </c>
      <c r="AG35">
        <v>2.3800000000000002E-3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0.15606600000000001</v>
      </c>
      <c r="AG36">
        <v>2.3800000000000002E-3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0.15606600000000001</v>
      </c>
      <c r="AG37">
        <v>2.3800000000000002E-3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0.15606600000000001</v>
      </c>
      <c r="AG38">
        <v>2.3800000000000002E-3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0.15606600000000001</v>
      </c>
      <c r="AG39">
        <v>2.3800000000000002E-3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0.15606600000000001</v>
      </c>
      <c r="AG40">
        <v>2.3800000000000002E-3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0.15606600000000001</v>
      </c>
      <c r="AG41">
        <v>2.3800000000000002E-3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109.26262199999999</v>
      </c>
      <c r="I42">
        <v>0.58241200000000004</v>
      </c>
      <c r="J42" t="s">
        <v>3</v>
      </c>
      <c r="K42">
        <v>87.088813000000002</v>
      </c>
      <c r="L42">
        <v>0.62174499999999999</v>
      </c>
      <c r="M42" t="s">
        <v>4</v>
      </c>
      <c r="N42">
        <v>21.618185</v>
      </c>
      <c r="O42">
        <v>3.7599999999999998E-4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218.31805399999999</v>
      </c>
      <c r="I43">
        <v>1.5556220000000001</v>
      </c>
      <c r="J43" t="s">
        <v>3</v>
      </c>
      <c r="K43">
        <v>173.98596499999999</v>
      </c>
      <c r="L43">
        <v>1.7870630000000001</v>
      </c>
      <c r="M43" t="s">
        <v>4</v>
      </c>
      <c r="N43">
        <v>43.235912999999996</v>
      </c>
      <c r="O43">
        <v>8.5800000000000004E-4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327.47429099999999</v>
      </c>
      <c r="I44">
        <v>3.2194199999999999</v>
      </c>
      <c r="J44" t="s">
        <v>3</v>
      </c>
      <c r="K44">
        <v>260.98344400000002</v>
      </c>
      <c r="L44">
        <v>3.8908960000000001</v>
      </c>
      <c r="M44" t="s">
        <v>4</v>
      </c>
      <c r="N44">
        <v>64.850564000000006</v>
      </c>
      <c r="O44">
        <v>1.1609999999999999E-3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436.56582500000002</v>
      </c>
      <c r="I45">
        <v>6.0582440000000002</v>
      </c>
      <c r="J45" t="s">
        <v>3</v>
      </c>
      <c r="K45">
        <v>347.93971900000003</v>
      </c>
      <c r="L45">
        <v>7.3438129999999999</v>
      </c>
      <c r="M45" t="s">
        <v>4</v>
      </c>
      <c r="N45">
        <v>86.465083000000007</v>
      </c>
      <c r="O45">
        <v>1.7279999999999999E-3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545.65042600000004</v>
      </c>
      <c r="I46">
        <v>10.636412</v>
      </c>
      <c r="J46" t="s">
        <v>3</v>
      </c>
      <c r="K46">
        <v>434.85510299999999</v>
      </c>
      <c r="L46">
        <v>12.665687999999999</v>
      </c>
      <c r="M46" t="s">
        <v>4</v>
      </c>
      <c r="N46">
        <v>108.07948500000001</v>
      </c>
      <c r="O46">
        <v>2.398E-3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654.82970599999999</v>
      </c>
      <c r="I47">
        <v>14.289376000000001</v>
      </c>
      <c r="J47" t="s">
        <v>3</v>
      </c>
      <c r="K47">
        <v>521.88227800000004</v>
      </c>
      <c r="L47">
        <v>17.103066999999999</v>
      </c>
      <c r="M47" t="s">
        <v>4</v>
      </c>
      <c r="N47">
        <v>129.69293099999999</v>
      </c>
      <c r="O47">
        <v>3.4069999999999999E-3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763.86542499999996</v>
      </c>
      <c r="I48">
        <v>16.033726000000001</v>
      </c>
      <c r="J48" t="s">
        <v>3</v>
      </c>
      <c r="K48">
        <v>608.77357800000004</v>
      </c>
      <c r="L48">
        <v>20.008521999999999</v>
      </c>
      <c r="M48" t="s">
        <v>4</v>
      </c>
      <c r="N48">
        <v>151.309067</v>
      </c>
      <c r="O48">
        <v>4.6649999999999999E-3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872.93413699999996</v>
      </c>
      <c r="I49">
        <v>18.778528000000001</v>
      </c>
      <c r="J49" t="s">
        <v>3</v>
      </c>
      <c r="K49">
        <v>695.69984999999997</v>
      </c>
      <c r="L49">
        <v>24.078018</v>
      </c>
      <c r="M49" t="s">
        <v>4</v>
      </c>
      <c r="N49">
        <v>172.92541499999999</v>
      </c>
      <c r="O49">
        <v>6.0260000000000001E-3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981.91017299999999</v>
      </c>
      <c r="I50">
        <v>22.120512999999999</v>
      </c>
      <c r="J50" t="s">
        <v>3</v>
      </c>
      <c r="K50">
        <v>782.52137000000005</v>
      </c>
      <c r="L50">
        <v>28.872351999999999</v>
      </c>
      <c r="M50" t="s">
        <v>4</v>
      </c>
      <c r="N50">
        <v>194.53766300000001</v>
      </c>
      <c r="O50">
        <v>7.1009999999999997E-3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1091.055957</v>
      </c>
      <c r="I51">
        <v>26.351863999999999</v>
      </c>
      <c r="J51" t="s">
        <v>3</v>
      </c>
      <c r="K51">
        <v>869.49789699999997</v>
      </c>
      <c r="L51">
        <v>34.407474000000001</v>
      </c>
      <c r="M51" t="s">
        <v>4</v>
      </c>
      <c r="N51">
        <v>216.14706799999999</v>
      </c>
      <c r="O51">
        <v>8.2550000000000002E-3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1200.0459109999999</v>
      </c>
      <c r="I52">
        <v>29.961539999999999</v>
      </c>
      <c r="J52" t="s">
        <v>3</v>
      </c>
      <c r="K52">
        <v>956.35346400000003</v>
      </c>
      <c r="L52">
        <v>39.232180999999997</v>
      </c>
      <c r="M52" t="s">
        <v>4</v>
      </c>
      <c r="N52">
        <v>237.75745900000001</v>
      </c>
      <c r="O52">
        <v>9.3970000000000008E-3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1308.9929830000001</v>
      </c>
      <c r="I53">
        <v>33.566735000000001</v>
      </c>
      <c r="J53" t="s">
        <v>3</v>
      </c>
      <c r="K53">
        <v>1043.1287520000001</v>
      </c>
      <c r="L53">
        <v>44.607171999999998</v>
      </c>
      <c r="M53" t="s">
        <v>4</v>
      </c>
      <c r="N53">
        <v>259.368763</v>
      </c>
      <c r="O53">
        <v>1.0416999999999999E-2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1417.943857</v>
      </c>
      <c r="I54">
        <v>38.214430999999998</v>
      </c>
      <c r="J54" t="s">
        <v>3</v>
      </c>
      <c r="K54">
        <v>1129.93542</v>
      </c>
      <c r="L54">
        <v>51.015827000000002</v>
      </c>
      <c r="M54" t="s">
        <v>4</v>
      </c>
      <c r="N54">
        <v>280.98179499999998</v>
      </c>
      <c r="O54">
        <v>1.1440000000000001E-2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1527.083635</v>
      </c>
      <c r="I55">
        <v>42.437235000000001</v>
      </c>
      <c r="J55" t="s">
        <v>3</v>
      </c>
      <c r="K55">
        <v>1216.92668</v>
      </c>
      <c r="L55">
        <v>56.570860000000003</v>
      </c>
      <c r="M55" t="s">
        <v>4</v>
      </c>
      <c r="N55">
        <v>302.59273100000001</v>
      </c>
      <c r="O55">
        <v>1.2710000000000001E-2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1636.0782569999999</v>
      </c>
      <c r="I56">
        <v>46.224913000000001</v>
      </c>
      <c r="J56" t="s">
        <v>3</v>
      </c>
      <c r="K56">
        <v>1303.7775810000001</v>
      </c>
      <c r="L56">
        <v>60.932581999999996</v>
      </c>
      <c r="M56" t="s">
        <v>4</v>
      </c>
      <c r="N56">
        <v>324.20141999999998</v>
      </c>
      <c r="O56">
        <v>1.456E-2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1745.067974</v>
      </c>
      <c r="I57">
        <v>47.685054999999998</v>
      </c>
      <c r="J57" t="s">
        <v>3</v>
      </c>
      <c r="K57">
        <v>1390.6235790000001</v>
      </c>
      <c r="L57">
        <v>63.771602000000001</v>
      </c>
      <c r="M57" t="s">
        <v>4</v>
      </c>
      <c r="N57">
        <v>345.81020599999999</v>
      </c>
      <c r="O57">
        <v>1.6664000000000002E-2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1854.1193089999999</v>
      </c>
      <c r="I58">
        <v>49.201267000000001</v>
      </c>
      <c r="J58" t="s">
        <v>3</v>
      </c>
      <c r="K58">
        <v>1477.5317500000001</v>
      </c>
      <c r="L58">
        <v>66.826380999999998</v>
      </c>
      <c r="M58" t="s">
        <v>4</v>
      </c>
      <c r="N58">
        <v>367.42118199999999</v>
      </c>
      <c r="O58">
        <v>1.9137999999999999E-2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1963.128586</v>
      </c>
      <c r="I59">
        <v>52.056804999999997</v>
      </c>
      <c r="J59" t="s">
        <v>3</v>
      </c>
      <c r="K59">
        <v>1564.3976660000001</v>
      </c>
      <c r="L59">
        <v>70.844098000000002</v>
      </c>
      <c r="M59" t="s">
        <v>4</v>
      </c>
      <c r="N59">
        <v>389.02778000000001</v>
      </c>
      <c r="O59">
        <v>2.1496000000000001E-2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2072.157471</v>
      </c>
      <c r="I60">
        <v>54.125870999999997</v>
      </c>
      <c r="J60" t="s">
        <v>3</v>
      </c>
      <c r="K60">
        <v>1651.2718970000001</v>
      </c>
      <c r="L60">
        <v>74.979969999999994</v>
      </c>
      <c r="M60" t="s">
        <v>4</v>
      </c>
      <c r="N60">
        <v>410.63600300000002</v>
      </c>
      <c r="O60">
        <v>2.3608000000000001E-2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2181.18624</v>
      </c>
      <c r="I61">
        <v>55.641652000000001</v>
      </c>
      <c r="J61" t="s">
        <v>3</v>
      </c>
      <c r="K61">
        <v>1738.176663</v>
      </c>
      <c r="L61">
        <v>77.845974999999996</v>
      </c>
      <c r="M61" t="s">
        <v>4</v>
      </c>
      <c r="N61">
        <v>432.24509499999999</v>
      </c>
      <c r="O61">
        <v>2.5322999999999998E-2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257.26956100000001</v>
      </c>
      <c r="I62">
        <v>7.4159000000000003E-2</v>
      </c>
      <c r="J62" t="s">
        <v>3</v>
      </c>
      <c r="K62">
        <v>236.69769600000001</v>
      </c>
      <c r="L62">
        <v>4.2877999999999999E-2</v>
      </c>
      <c r="M62" t="s">
        <v>4</v>
      </c>
      <c r="N62">
        <v>23.170031000000002</v>
      </c>
      <c r="O62">
        <v>4.6999999999999997E-5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514.52153699999997</v>
      </c>
      <c r="I63">
        <v>0.28301799999999999</v>
      </c>
      <c r="J63" t="s">
        <v>3</v>
      </c>
      <c r="K63">
        <v>473.380853</v>
      </c>
      <c r="L63">
        <v>0.17599600000000001</v>
      </c>
      <c r="M63" t="s">
        <v>4</v>
      </c>
      <c r="N63">
        <v>46.338726999999999</v>
      </c>
      <c r="O63">
        <v>1.6200000000000001E-4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771.78063099999997</v>
      </c>
      <c r="I64">
        <v>0.640177</v>
      </c>
      <c r="J64" t="s">
        <v>3</v>
      </c>
      <c r="K64">
        <v>710.06782299999998</v>
      </c>
      <c r="L64">
        <v>0.40344999999999998</v>
      </c>
      <c r="M64" t="s">
        <v>4</v>
      </c>
      <c r="N64">
        <v>69.508033999999995</v>
      </c>
      <c r="O64">
        <v>3.4900000000000003E-4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1029.0338650000001</v>
      </c>
      <c r="I65">
        <v>1.0560860000000001</v>
      </c>
      <c r="J65" t="s">
        <v>3</v>
      </c>
      <c r="K65">
        <v>946.75761999999997</v>
      </c>
      <c r="L65">
        <v>0.72536999999999996</v>
      </c>
      <c r="M65" t="s">
        <v>4</v>
      </c>
      <c r="N65">
        <v>92.67859</v>
      </c>
      <c r="O65">
        <v>6.38E-4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1286.2999850000001</v>
      </c>
      <c r="I66">
        <v>1.625766</v>
      </c>
      <c r="J66" t="s">
        <v>3</v>
      </c>
      <c r="K66">
        <v>1183.4461080000001</v>
      </c>
      <c r="L66">
        <v>1.134609</v>
      </c>
      <c r="M66" t="s">
        <v>4</v>
      </c>
      <c r="N66">
        <v>115.847193</v>
      </c>
      <c r="O66">
        <v>1.057E-3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1543.5572070000001</v>
      </c>
      <c r="I67">
        <v>2.2249919999999999</v>
      </c>
      <c r="J67" t="s">
        <v>3</v>
      </c>
      <c r="K67">
        <v>1420.1381469999999</v>
      </c>
      <c r="L67">
        <v>1.6270180000000001</v>
      </c>
      <c r="M67" t="s">
        <v>4</v>
      </c>
      <c r="N67">
        <v>139.01663400000001</v>
      </c>
      <c r="O67">
        <v>1.516E-3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1800.829929</v>
      </c>
      <c r="I68">
        <v>2.899286</v>
      </c>
      <c r="J68" t="s">
        <v>3</v>
      </c>
      <c r="K68">
        <v>1656.830991</v>
      </c>
      <c r="L68">
        <v>2.1872410000000002</v>
      </c>
      <c r="M68" t="s">
        <v>4</v>
      </c>
      <c r="N68">
        <v>162.18557300000001</v>
      </c>
      <c r="O68">
        <v>2.1120000000000002E-3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2058.0917720000002</v>
      </c>
      <c r="I69">
        <v>3.7351000000000001</v>
      </c>
      <c r="J69" t="s">
        <v>3</v>
      </c>
      <c r="K69">
        <v>1893.5235230000001</v>
      </c>
      <c r="L69">
        <v>2.8414239999999999</v>
      </c>
      <c r="M69" t="s">
        <v>4</v>
      </c>
      <c r="N69">
        <v>185.35449399999999</v>
      </c>
      <c r="O69">
        <v>2.7420000000000001E-3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2315.357051</v>
      </c>
      <c r="I70">
        <v>4.7217409999999997</v>
      </c>
      <c r="J70" t="s">
        <v>3</v>
      </c>
      <c r="K70">
        <v>2130.2166309999998</v>
      </c>
      <c r="L70">
        <v>3.5702340000000001</v>
      </c>
      <c r="M70" t="s">
        <v>4</v>
      </c>
      <c r="N70">
        <v>208.52362400000001</v>
      </c>
      <c r="O70">
        <v>3.3939999999999999E-3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2572.622417</v>
      </c>
      <c r="I71">
        <v>5.7500340000000003</v>
      </c>
      <c r="J71" t="s">
        <v>3</v>
      </c>
      <c r="K71">
        <v>2366.9066990000001</v>
      </c>
      <c r="L71">
        <v>4.3904940000000003</v>
      </c>
      <c r="M71" t="s">
        <v>4</v>
      </c>
      <c r="N71">
        <v>231.693566</v>
      </c>
      <c r="O71">
        <v>4.2079999999999999E-3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2829.8674169999999</v>
      </c>
      <c r="I72">
        <v>6.9879810000000004</v>
      </c>
      <c r="J72" t="s">
        <v>3</v>
      </c>
      <c r="K72">
        <v>2603.603149</v>
      </c>
      <c r="L72">
        <v>5.2916290000000004</v>
      </c>
      <c r="M72" t="s">
        <v>4</v>
      </c>
      <c r="N72">
        <v>254.863643</v>
      </c>
      <c r="O72">
        <v>4.9800000000000001E-3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3087.1483939999998</v>
      </c>
      <c r="I73">
        <v>8.4033409999999993</v>
      </c>
      <c r="J73" t="s">
        <v>3</v>
      </c>
      <c r="K73">
        <v>2840.303926</v>
      </c>
      <c r="L73">
        <v>6.2873950000000001</v>
      </c>
      <c r="M73" t="s">
        <v>4</v>
      </c>
      <c r="N73">
        <v>278.03279900000001</v>
      </c>
      <c r="O73">
        <v>5.8409999999999998E-3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3344.4222709999999</v>
      </c>
      <c r="I74">
        <v>9.9362809999999993</v>
      </c>
      <c r="J74" t="s">
        <v>3</v>
      </c>
      <c r="K74">
        <v>3077.0014550000001</v>
      </c>
      <c r="L74">
        <v>7.3458969999999999</v>
      </c>
      <c r="M74" t="s">
        <v>4</v>
      </c>
      <c r="N74">
        <v>301.20149400000003</v>
      </c>
      <c r="O74">
        <v>6.9129999999999999E-3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3601.6926170000002</v>
      </c>
      <c r="I75">
        <v>11.292941000000001</v>
      </c>
      <c r="J75" t="s">
        <v>3</v>
      </c>
      <c r="K75">
        <v>3313.6976319999999</v>
      </c>
      <c r="L75">
        <v>8.4777939999999994</v>
      </c>
      <c r="M75" t="s">
        <v>4</v>
      </c>
      <c r="N75">
        <v>324.36970500000001</v>
      </c>
      <c r="O75">
        <v>8.0459999999999993E-3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3858.9654930000002</v>
      </c>
      <c r="I76">
        <v>12.914842999999999</v>
      </c>
      <c r="J76" t="s">
        <v>3</v>
      </c>
      <c r="K76">
        <v>3550.3936819999999</v>
      </c>
      <c r="L76">
        <v>9.7249339999999993</v>
      </c>
      <c r="M76" t="s">
        <v>4</v>
      </c>
      <c r="N76">
        <v>347.53902199999999</v>
      </c>
      <c r="O76">
        <v>9.1009999999999997E-3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4116.2316309999997</v>
      </c>
      <c r="I77">
        <v>14.653665999999999</v>
      </c>
      <c r="J77" t="s">
        <v>3</v>
      </c>
      <c r="K77">
        <v>3787.0933110000001</v>
      </c>
      <c r="L77">
        <v>11.064743999999999</v>
      </c>
      <c r="M77" t="s">
        <v>4</v>
      </c>
      <c r="N77">
        <v>370.70825300000001</v>
      </c>
      <c r="O77">
        <v>1.0107E-2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4373.4910449999998</v>
      </c>
      <c r="I78">
        <v>16.468532</v>
      </c>
      <c r="J78" t="s">
        <v>3</v>
      </c>
      <c r="K78">
        <v>4023.7951459999999</v>
      </c>
      <c r="L78">
        <v>12.475946</v>
      </c>
      <c r="M78" t="s">
        <v>4</v>
      </c>
      <c r="N78">
        <v>393.87689399999999</v>
      </c>
      <c r="O78">
        <v>1.1396E-2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4630.7486230000004</v>
      </c>
      <c r="I79">
        <v>18.248913000000002</v>
      </c>
      <c r="J79" t="s">
        <v>3</v>
      </c>
      <c r="K79">
        <v>4260.4876560000002</v>
      </c>
      <c r="L79">
        <v>13.977335999999999</v>
      </c>
      <c r="M79" t="s">
        <v>4</v>
      </c>
      <c r="N79">
        <v>417.045413</v>
      </c>
      <c r="O79">
        <v>1.2879E-2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4888.0427440000003</v>
      </c>
      <c r="I80">
        <v>20.179228999999999</v>
      </c>
      <c r="J80" t="s">
        <v>3</v>
      </c>
      <c r="K80">
        <v>4497.1820019999996</v>
      </c>
      <c r="L80">
        <v>15.552659</v>
      </c>
      <c r="M80" t="s">
        <v>4</v>
      </c>
      <c r="N80">
        <v>440.21438499999999</v>
      </c>
      <c r="O80">
        <v>1.4461999999999999E-2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5145.3130469999996</v>
      </c>
      <c r="I81">
        <v>21.970981999999999</v>
      </c>
      <c r="J81" t="s">
        <v>3</v>
      </c>
      <c r="K81">
        <v>4733.8742769999999</v>
      </c>
      <c r="L81">
        <v>17.192827000000001</v>
      </c>
      <c r="M81" t="s">
        <v>4</v>
      </c>
      <c r="N81">
        <v>463.38258400000001</v>
      </c>
      <c r="O81">
        <v>1.6015999999999999E-2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253.508409</v>
      </c>
      <c r="I82">
        <v>1.7859E-2</v>
      </c>
      <c r="J82" t="s">
        <v>3</v>
      </c>
      <c r="K82">
        <v>231.274248</v>
      </c>
      <c r="L82">
        <v>1.7110000000000001E-3</v>
      </c>
      <c r="M82" t="s">
        <v>4</v>
      </c>
      <c r="N82">
        <v>26.246126</v>
      </c>
      <c r="O82">
        <v>7.2099999999999996E-4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506.94486899999998</v>
      </c>
      <c r="I83">
        <v>5.8517E-2</v>
      </c>
      <c r="J83" t="s">
        <v>3</v>
      </c>
      <c r="K83">
        <v>462.49295599999999</v>
      </c>
      <c r="L83">
        <v>4.3140000000000001E-3</v>
      </c>
      <c r="M83" t="s">
        <v>4</v>
      </c>
      <c r="N83">
        <v>52.496279000000001</v>
      </c>
      <c r="O83">
        <v>1.5449999999999999E-3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760.35425799999996</v>
      </c>
      <c r="I84">
        <v>0.12284399999999999</v>
      </c>
      <c r="J84" t="s">
        <v>3</v>
      </c>
      <c r="K84">
        <v>693.72123799999997</v>
      </c>
      <c r="L84">
        <v>9.6179999999999998E-3</v>
      </c>
      <c r="M84" t="s">
        <v>4</v>
      </c>
      <c r="N84">
        <v>78.748904999999993</v>
      </c>
      <c r="O84">
        <v>3.0720000000000001E-3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1013.784141</v>
      </c>
      <c r="I85">
        <v>0.211504</v>
      </c>
      <c r="J85" t="s">
        <v>3</v>
      </c>
      <c r="K85">
        <v>924.93729099999996</v>
      </c>
      <c r="L85">
        <v>1.4341E-2</v>
      </c>
      <c r="M85" t="s">
        <v>4</v>
      </c>
      <c r="N85">
        <v>104.989817</v>
      </c>
      <c r="O85">
        <v>3.2169999999999998E-3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1267.2230030000001</v>
      </c>
      <c r="I86">
        <v>0.30855500000000002</v>
      </c>
      <c r="J86" t="s">
        <v>3</v>
      </c>
      <c r="K86">
        <v>1156.157205</v>
      </c>
      <c r="L86">
        <v>2.0583000000000001E-2</v>
      </c>
      <c r="M86" t="s">
        <v>4</v>
      </c>
      <c r="N86">
        <v>131.231326</v>
      </c>
      <c r="O86">
        <v>4.9220000000000002E-3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1520.6514159999999</v>
      </c>
      <c r="I87">
        <v>0.42334699999999997</v>
      </c>
      <c r="J87" t="s">
        <v>3</v>
      </c>
      <c r="K87">
        <v>1387.388013</v>
      </c>
      <c r="L87">
        <v>2.5850999999999999E-2</v>
      </c>
      <c r="M87" t="s">
        <v>4</v>
      </c>
      <c r="N87">
        <v>157.484306</v>
      </c>
      <c r="O87">
        <v>5.9389999999999998E-3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1774.090193</v>
      </c>
      <c r="I88">
        <v>0.57645900000000005</v>
      </c>
      <c r="J88" t="s">
        <v>3</v>
      </c>
      <c r="K88">
        <v>1618.6166410000001</v>
      </c>
      <c r="L88">
        <v>3.3763000000000001E-2</v>
      </c>
      <c r="M88" t="s">
        <v>4</v>
      </c>
      <c r="N88">
        <v>183.73389800000001</v>
      </c>
      <c r="O88">
        <v>7.1500000000000001E-3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2027.514844</v>
      </c>
      <c r="I89">
        <v>0.74656900000000004</v>
      </c>
      <c r="J89" t="s">
        <v>3</v>
      </c>
      <c r="K89">
        <v>1849.841899</v>
      </c>
      <c r="L89">
        <v>3.9326E-2</v>
      </c>
      <c r="M89" t="s">
        <v>4</v>
      </c>
      <c r="N89">
        <v>209.98013</v>
      </c>
      <c r="O89">
        <v>8.4180000000000001E-3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2280.951294</v>
      </c>
      <c r="I90">
        <v>1.0071190000000001</v>
      </c>
      <c r="J90" t="s">
        <v>3</v>
      </c>
      <c r="K90">
        <v>2081.0799950000001</v>
      </c>
      <c r="L90">
        <v>5.0993999999999998E-2</v>
      </c>
      <c r="M90" t="s">
        <v>4</v>
      </c>
      <c r="N90">
        <v>236.237088</v>
      </c>
      <c r="O90">
        <v>1.0989000000000001E-2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2534.365264</v>
      </c>
      <c r="I91">
        <v>1.2728079999999999</v>
      </c>
      <c r="J91" t="s">
        <v>3</v>
      </c>
      <c r="K91">
        <v>2312.304341</v>
      </c>
      <c r="L91">
        <v>6.1689000000000001E-2</v>
      </c>
      <c r="M91" t="s">
        <v>4</v>
      </c>
      <c r="N91">
        <v>262.484734</v>
      </c>
      <c r="O91">
        <v>1.1355000000000001E-2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2787.774946</v>
      </c>
      <c r="I92">
        <v>1.5890820000000001</v>
      </c>
      <c r="J92" t="s">
        <v>3</v>
      </c>
      <c r="K92">
        <v>2543.5301760000002</v>
      </c>
      <c r="L92">
        <v>7.0180000000000006E-2</v>
      </c>
      <c r="M92" t="s">
        <v>4</v>
      </c>
      <c r="N92">
        <v>288.73245100000003</v>
      </c>
      <c r="O92">
        <v>1.3213000000000001E-2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3041.1880219999998</v>
      </c>
      <c r="I93">
        <v>1.9314610000000001</v>
      </c>
      <c r="J93" t="s">
        <v>3</v>
      </c>
      <c r="K93">
        <v>2774.7536129999999</v>
      </c>
      <c r="L93">
        <v>7.7727000000000004E-2</v>
      </c>
      <c r="M93" t="s">
        <v>4</v>
      </c>
      <c r="N93">
        <v>314.98112099999997</v>
      </c>
      <c r="O93">
        <v>1.3407000000000001E-2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3294.570029</v>
      </c>
      <c r="I94">
        <v>2.2525490000000001</v>
      </c>
      <c r="J94" t="s">
        <v>3</v>
      </c>
      <c r="K94">
        <v>3005.9698440000002</v>
      </c>
      <c r="L94">
        <v>8.8229000000000002E-2</v>
      </c>
      <c r="M94" t="s">
        <v>4</v>
      </c>
      <c r="N94">
        <v>341.22256800000002</v>
      </c>
      <c r="O94">
        <v>1.5519E-2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3547.970898</v>
      </c>
      <c r="I95">
        <v>2.594573</v>
      </c>
      <c r="J95" t="s">
        <v>3</v>
      </c>
      <c r="K95">
        <v>3237.18667</v>
      </c>
      <c r="L95">
        <v>9.7228999999999996E-2</v>
      </c>
      <c r="M95" t="s">
        <v>4</v>
      </c>
      <c r="N95">
        <v>367.45987200000002</v>
      </c>
      <c r="O95">
        <v>1.4938E-2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3801.388872</v>
      </c>
      <c r="I96">
        <v>2.9989129999999999</v>
      </c>
      <c r="J96" t="s">
        <v>3</v>
      </c>
      <c r="K96">
        <v>3468.4044290000002</v>
      </c>
      <c r="L96">
        <v>0.108471</v>
      </c>
      <c r="M96" t="s">
        <v>4</v>
      </c>
      <c r="N96">
        <v>393.69880699999999</v>
      </c>
      <c r="O96">
        <v>1.5321E-2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4054.809385</v>
      </c>
      <c r="I97">
        <v>3.3577490000000001</v>
      </c>
      <c r="J97" t="s">
        <v>3</v>
      </c>
      <c r="K97">
        <v>3699.6277249999998</v>
      </c>
      <c r="L97">
        <v>0.115829</v>
      </c>
      <c r="M97" t="s">
        <v>4</v>
      </c>
      <c r="N97">
        <v>419.94025799999997</v>
      </c>
      <c r="O97">
        <v>1.5349E-2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4308.2244039999996</v>
      </c>
      <c r="I98">
        <v>3.7639840000000002</v>
      </c>
      <c r="J98" t="s">
        <v>3</v>
      </c>
      <c r="K98">
        <v>3930.847158</v>
      </c>
      <c r="L98">
        <v>0.12771299999999999</v>
      </c>
      <c r="M98" t="s">
        <v>4</v>
      </c>
      <c r="N98">
        <v>446.177145</v>
      </c>
      <c r="O98">
        <v>1.5626999999999999E-2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4561.6350780000002</v>
      </c>
      <c r="I99">
        <v>4.1670870000000004</v>
      </c>
      <c r="J99" t="s">
        <v>3</v>
      </c>
      <c r="K99">
        <v>4162.0784569999996</v>
      </c>
      <c r="L99">
        <v>0.14289199999999999</v>
      </c>
      <c r="M99" t="s">
        <v>4</v>
      </c>
      <c r="N99">
        <v>472.42055900000003</v>
      </c>
      <c r="O99">
        <v>1.7072E-2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4815.0679790000004</v>
      </c>
      <c r="I100">
        <v>4.6239189999999999</v>
      </c>
      <c r="J100" t="s">
        <v>3</v>
      </c>
      <c r="K100">
        <v>4393.3142969999999</v>
      </c>
      <c r="L100">
        <v>0.15387600000000001</v>
      </c>
      <c r="M100" t="s">
        <v>4</v>
      </c>
      <c r="N100">
        <v>498.66697499999998</v>
      </c>
      <c r="O100">
        <v>1.7076000000000001E-2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5068.4874799999998</v>
      </c>
      <c r="I101">
        <v>5.1602699999999997</v>
      </c>
      <c r="J101" t="s">
        <v>3</v>
      </c>
      <c r="K101">
        <v>4624.5482810000003</v>
      </c>
      <c r="L101">
        <v>0.167992</v>
      </c>
      <c r="M101" t="s">
        <v>4</v>
      </c>
      <c r="N101">
        <v>524.90414399999997</v>
      </c>
      <c r="O101">
        <v>1.7672E-2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246.357899</v>
      </c>
      <c r="I102">
        <v>4.4456000000000002E-2</v>
      </c>
      <c r="J102" t="s">
        <v>3</v>
      </c>
      <c r="K102">
        <v>225.76362499999999</v>
      </c>
      <c r="L102">
        <v>2.1604999999999999E-2</v>
      </c>
      <c r="M102" t="s">
        <v>4</v>
      </c>
      <c r="N102">
        <v>23.163806000000001</v>
      </c>
      <c r="O102">
        <v>5.8E-5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492.713435</v>
      </c>
      <c r="I103">
        <v>0.170373</v>
      </c>
      <c r="J103" t="s">
        <v>3</v>
      </c>
      <c r="K103">
        <v>451.532329</v>
      </c>
      <c r="L103">
        <v>8.8532E-2</v>
      </c>
      <c r="M103" t="s">
        <v>4</v>
      </c>
      <c r="N103">
        <v>46.327990999999997</v>
      </c>
      <c r="O103">
        <v>2.0699999999999999E-4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739.08635600000002</v>
      </c>
      <c r="I104">
        <v>0.35636299999999999</v>
      </c>
      <c r="J104" t="s">
        <v>3</v>
      </c>
      <c r="K104">
        <v>677.29960100000005</v>
      </c>
      <c r="L104">
        <v>0.19781799999999999</v>
      </c>
      <c r="M104" t="s">
        <v>4</v>
      </c>
      <c r="N104">
        <v>69.492887999999994</v>
      </c>
      <c r="O104">
        <v>4.26E-4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985.44386999999995</v>
      </c>
      <c r="I105">
        <v>0.62965400000000005</v>
      </c>
      <c r="J105" t="s">
        <v>3</v>
      </c>
      <c r="K105">
        <v>903.06773399999997</v>
      </c>
      <c r="L105">
        <v>0.34920200000000001</v>
      </c>
      <c r="M105" t="s">
        <v>4</v>
      </c>
      <c r="N105">
        <v>92.657000999999994</v>
      </c>
      <c r="O105">
        <v>8.12E-4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1231.8191039999999</v>
      </c>
      <c r="I106">
        <v>0.97987199999999997</v>
      </c>
      <c r="J106" t="s">
        <v>3</v>
      </c>
      <c r="K106">
        <v>1128.8376490000001</v>
      </c>
      <c r="L106">
        <v>0.538933</v>
      </c>
      <c r="M106" t="s">
        <v>4</v>
      </c>
      <c r="N106">
        <v>115.821862</v>
      </c>
      <c r="O106">
        <v>1.242E-3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1478.180308</v>
      </c>
      <c r="I107">
        <v>1.404061</v>
      </c>
      <c r="J107" t="s">
        <v>3</v>
      </c>
      <c r="K107">
        <v>1354.596826</v>
      </c>
      <c r="L107">
        <v>0.77498500000000003</v>
      </c>
      <c r="M107" t="s">
        <v>4</v>
      </c>
      <c r="N107">
        <v>138.98576</v>
      </c>
      <c r="O107">
        <v>1.771E-3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1724.523054</v>
      </c>
      <c r="I108">
        <v>1.857694</v>
      </c>
      <c r="J108" t="s">
        <v>3</v>
      </c>
      <c r="K108">
        <v>1580.352549</v>
      </c>
      <c r="L108">
        <v>1.0472300000000001</v>
      </c>
      <c r="M108" t="s">
        <v>4</v>
      </c>
      <c r="N108">
        <v>162.14922899999999</v>
      </c>
      <c r="O108">
        <v>2.3400000000000001E-3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1970.871118</v>
      </c>
      <c r="I109">
        <v>2.3859370000000002</v>
      </c>
      <c r="J109" t="s">
        <v>3</v>
      </c>
      <c r="K109">
        <v>1806.1236180000001</v>
      </c>
      <c r="L109">
        <v>1.343172</v>
      </c>
      <c r="M109" t="s">
        <v>4</v>
      </c>
      <c r="N109">
        <v>185.31347700000001</v>
      </c>
      <c r="O109">
        <v>2.9859999999999999E-3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2217.2199660000001</v>
      </c>
      <c r="I110">
        <v>2.9995609999999999</v>
      </c>
      <c r="J110" t="s">
        <v>3</v>
      </c>
      <c r="K110">
        <v>2031.8933589999999</v>
      </c>
      <c r="L110">
        <v>1.679508</v>
      </c>
      <c r="M110" t="s">
        <v>4</v>
      </c>
      <c r="N110">
        <v>208.47814099999999</v>
      </c>
      <c r="O110">
        <v>3.7810000000000001E-3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2463.5604050000002</v>
      </c>
      <c r="I111">
        <v>3.6425230000000002</v>
      </c>
      <c r="J111" t="s">
        <v>3</v>
      </c>
      <c r="K111">
        <v>2257.6638379999999</v>
      </c>
      <c r="L111">
        <v>2.0450699999999999</v>
      </c>
      <c r="M111" t="s">
        <v>4</v>
      </c>
      <c r="N111">
        <v>231.64312699999999</v>
      </c>
      <c r="O111">
        <v>4.4970000000000001E-3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2709.9030809999999</v>
      </c>
      <c r="I112">
        <v>4.4346940000000004</v>
      </c>
      <c r="J112" t="s">
        <v>3</v>
      </c>
      <c r="K112">
        <v>2483.4293259999999</v>
      </c>
      <c r="L112">
        <v>2.4893740000000002</v>
      </c>
      <c r="M112" t="s">
        <v>4</v>
      </c>
      <c r="N112">
        <v>254.80739299999999</v>
      </c>
      <c r="O112">
        <v>5.2300000000000003E-3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2956.2773000000002</v>
      </c>
      <c r="I113">
        <v>5.1974080000000002</v>
      </c>
      <c r="J113" t="s">
        <v>3</v>
      </c>
      <c r="K113">
        <v>2709.2066060000002</v>
      </c>
      <c r="L113">
        <v>2.9384079999999999</v>
      </c>
      <c r="M113" t="s">
        <v>4</v>
      </c>
      <c r="N113">
        <v>277.97204499999998</v>
      </c>
      <c r="O113">
        <v>6.1999999999999998E-3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3202.619541</v>
      </c>
      <c r="I114">
        <v>6.2335320000000003</v>
      </c>
      <c r="J114" t="s">
        <v>3</v>
      </c>
      <c r="K114">
        <v>2934.9741990000002</v>
      </c>
      <c r="L114">
        <v>3.4623409999999999</v>
      </c>
      <c r="M114" t="s">
        <v>4</v>
      </c>
      <c r="N114">
        <v>301.13642099999998</v>
      </c>
      <c r="O114">
        <v>7.3439999999999998E-3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3448.9642920000001</v>
      </c>
      <c r="I115">
        <v>7.1737320000000002</v>
      </c>
      <c r="J115" t="s">
        <v>3</v>
      </c>
      <c r="K115">
        <v>3160.7485350000002</v>
      </c>
      <c r="L115">
        <v>4.0014409999999998</v>
      </c>
      <c r="M115" t="s">
        <v>4</v>
      </c>
      <c r="N115">
        <v>324.30114900000001</v>
      </c>
      <c r="O115">
        <v>8.6459999999999992E-3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3695.319751</v>
      </c>
      <c r="I116">
        <v>8.3341569999999994</v>
      </c>
      <c r="J116" t="s">
        <v>3</v>
      </c>
      <c r="K116">
        <v>3386.5213920000001</v>
      </c>
      <c r="L116">
        <v>4.6203979999999998</v>
      </c>
      <c r="M116" t="s">
        <v>4</v>
      </c>
      <c r="N116">
        <v>347.46533199999999</v>
      </c>
      <c r="O116">
        <v>1.0155000000000001E-2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3941.6901170000001</v>
      </c>
      <c r="I117">
        <v>9.6789660000000008</v>
      </c>
      <c r="J117" t="s">
        <v>3</v>
      </c>
      <c r="K117">
        <v>3612.2986080000001</v>
      </c>
      <c r="L117">
        <v>5.2478740000000004</v>
      </c>
      <c r="M117" t="s">
        <v>4</v>
      </c>
      <c r="N117">
        <v>370.63049899999999</v>
      </c>
      <c r="O117">
        <v>1.1462E-2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4188.0525980000002</v>
      </c>
      <c r="I118">
        <v>11.083202</v>
      </c>
      <c r="J118" t="s">
        <v>3</v>
      </c>
      <c r="K118">
        <v>3838.0661230000001</v>
      </c>
      <c r="L118">
        <v>5.9600330000000001</v>
      </c>
      <c r="M118" t="s">
        <v>4</v>
      </c>
      <c r="N118">
        <v>393.79472800000002</v>
      </c>
      <c r="O118">
        <v>1.3094E-2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4434.4031640000003</v>
      </c>
      <c r="I119">
        <v>12.338542</v>
      </c>
      <c r="J119" t="s">
        <v>3</v>
      </c>
      <c r="K119">
        <v>4063.8312059999998</v>
      </c>
      <c r="L119">
        <v>6.6807020000000001</v>
      </c>
      <c r="M119" t="s">
        <v>4</v>
      </c>
      <c r="N119">
        <v>416.95908500000002</v>
      </c>
      <c r="O119">
        <v>1.4408000000000001E-2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4680.7671389999996</v>
      </c>
      <c r="I120">
        <v>13.959576999999999</v>
      </c>
      <c r="J120" t="s">
        <v>3</v>
      </c>
      <c r="K120">
        <v>4289.6025879999997</v>
      </c>
      <c r="L120">
        <v>7.4679089999999997</v>
      </c>
      <c r="M120" t="s">
        <v>4</v>
      </c>
      <c r="N120">
        <v>440.12419299999999</v>
      </c>
      <c r="O120">
        <v>1.5997999999999998E-2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4927.1169529999997</v>
      </c>
      <c r="I121">
        <v>15.653335999999999</v>
      </c>
      <c r="J121" t="s">
        <v>3</v>
      </c>
      <c r="K121">
        <v>4515.3749610000004</v>
      </c>
      <c r="L121">
        <v>8.2949219999999997</v>
      </c>
      <c r="M121" t="s">
        <v>4</v>
      </c>
      <c r="N121">
        <v>463.28788500000002</v>
      </c>
      <c r="O121">
        <v>1.7919000000000001E-2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96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393.74759299999999</v>
      </c>
      <c r="I122">
        <v>4330.1254570000001</v>
      </c>
      <c r="J122" t="s">
        <v>3</v>
      </c>
      <c r="K122">
        <v>330.82708600000001</v>
      </c>
      <c r="L122">
        <v>3390.6139779999999</v>
      </c>
      <c r="M122" t="s">
        <v>4</v>
      </c>
      <c r="N122">
        <v>75.465524000000002</v>
      </c>
      <c r="O122">
        <v>112.618438</v>
      </c>
      <c r="P122" t="s">
        <v>5</v>
      </c>
      <c r="Q122">
        <v>228.932141</v>
      </c>
      <c r="R122">
        <v>2280.281352</v>
      </c>
      <c r="S122" t="s">
        <v>6</v>
      </c>
      <c r="T122">
        <v>326.23354499999999</v>
      </c>
      <c r="U122">
        <v>3315.108866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0.18160200000000001</v>
      </c>
      <c r="AG122">
        <v>1.13E-4</v>
      </c>
      <c r="AH122" t="s">
        <v>11</v>
      </c>
      <c r="AI122">
        <v>0.81612099999999999</v>
      </c>
      <c r="AJ122">
        <v>2.3900000000000001E-4</v>
      </c>
      <c r="AK122" t="s">
        <v>12</v>
      </c>
      <c r="AL122">
        <v>0</v>
      </c>
      <c r="AM122">
        <v>0</v>
      </c>
    </row>
    <row r="123" spans="1:39" x14ac:dyDescent="0.25">
      <c r="A123" t="s">
        <v>96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784.70170700000006</v>
      </c>
      <c r="I123">
        <v>16240.609191</v>
      </c>
      <c r="J123" t="s">
        <v>3</v>
      </c>
      <c r="K123">
        <v>658.90703099999996</v>
      </c>
      <c r="L123">
        <v>12332.69973</v>
      </c>
      <c r="M123" t="s">
        <v>4</v>
      </c>
      <c r="N123">
        <v>151.17484099999999</v>
      </c>
      <c r="O123">
        <v>444.23709300000002</v>
      </c>
      <c r="P123" t="s">
        <v>5</v>
      </c>
      <c r="Q123">
        <v>455.20965100000001</v>
      </c>
      <c r="R123">
        <v>7808.80213</v>
      </c>
      <c r="S123" t="s">
        <v>6</v>
      </c>
      <c r="T123">
        <v>649.83239100000003</v>
      </c>
      <c r="U123">
        <v>12047.042678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0.17513699999999999</v>
      </c>
      <c r="AG123">
        <v>1.11E-4</v>
      </c>
      <c r="AH123" t="s">
        <v>11</v>
      </c>
      <c r="AI123">
        <v>0.82216100000000003</v>
      </c>
      <c r="AJ123">
        <v>2.5500000000000002E-4</v>
      </c>
      <c r="AK123" t="s">
        <v>12</v>
      </c>
      <c r="AL123">
        <v>0</v>
      </c>
      <c r="AM123">
        <v>0</v>
      </c>
    </row>
    <row r="124" spans="1:39" x14ac:dyDescent="0.25">
      <c r="A124" t="s">
        <v>96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1174.5096559999999</v>
      </c>
      <c r="I124">
        <v>34732.103480999998</v>
      </c>
      <c r="J124" t="s">
        <v>3</v>
      </c>
      <c r="K124">
        <v>986.35871499999996</v>
      </c>
      <c r="L124">
        <v>26240.824959000001</v>
      </c>
      <c r="M124" t="s">
        <v>4</v>
      </c>
      <c r="N124">
        <v>226.20039</v>
      </c>
      <c r="O124">
        <v>961.11709900000005</v>
      </c>
      <c r="P124" t="s">
        <v>5</v>
      </c>
      <c r="Q124">
        <v>680.99647300000004</v>
      </c>
      <c r="R124">
        <v>16415.063031000002</v>
      </c>
      <c r="S124" t="s">
        <v>6</v>
      </c>
      <c r="T124">
        <v>972.50908400000003</v>
      </c>
      <c r="U124">
        <v>25688.547372000001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0.17280200000000001</v>
      </c>
      <c r="AG124">
        <v>1.44E-4</v>
      </c>
      <c r="AH124" t="s">
        <v>11</v>
      </c>
      <c r="AI124">
        <v>0.82620099999999996</v>
      </c>
      <c r="AJ124">
        <v>2.22E-4</v>
      </c>
      <c r="AK124" t="s">
        <v>12</v>
      </c>
      <c r="AL124">
        <v>0</v>
      </c>
      <c r="AM124">
        <v>0</v>
      </c>
    </row>
    <row r="125" spans="1:39" x14ac:dyDescent="0.25">
      <c r="A125" t="s">
        <v>96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1561.4872849999999</v>
      </c>
      <c r="I125">
        <v>59883.845251999999</v>
      </c>
      <c r="J125" t="s">
        <v>3</v>
      </c>
      <c r="K125">
        <v>1312.531252</v>
      </c>
      <c r="L125">
        <v>45814.328646000002</v>
      </c>
      <c r="M125" t="s">
        <v>4</v>
      </c>
      <c r="N125">
        <v>299.39365199999997</v>
      </c>
      <c r="O125">
        <v>1510.471738</v>
      </c>
      <c r="P125" t="s">
        <v>5</v>
      </c>
      <c r="Q125">
        <v>908.37822900000003</v>
      </c>
      <c r="R125">
        <v>29337.738149000001</v>
      </c>
      <c r="S125" t="s">
        <v>6</v>
      </c>
      <c r="T125">
        <v>1294.22021</v>
      </c>
      <c r="U125">
        <v>44802.215709999997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0.17199700000000001</v>
      </c>
      <c r="AG125">
        <v>1.4799999999999999E-4</v>
      </c>
      <c r="AH125" t="s">
        <v>11</v>
      </c>
      <c r="AI125">
        <v>0.82911900000000005</v>
      </c>
      <c r="AJ125">
        <v>1.8100000000000001E-4</v>
      </c>
      <c r="AK125" t="s">
        <v>12</v>
      </c>
      <c r="AL125">
        <v>0</v>
      </c>
      <c r="AM125">
        <v>0</v>
      </c>
    </row>
    <row r="126" spans="1:39" x14ac:dyDescent="0.25">
      <c r="A126" t="s">
        <v>96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1946.9960840000001</v>
      </c>
      <c r="I126">
        <v>93060.018481000006</v>
      </c>
      <c r="J126" t="s">
        <v>3</v>
      </c>
      <c r="K126">
        <v>1637.6093189999999</v>
      </c>
      <c r="L126">
        <v>71798.323720999993</v>
      </c>
      <c r="M126" t="s">
        <v>4</v>
      </c>
      <c r="N126">
        <v>372.21555599999999</v>
      </c>
      <c r="O126">
        <v>2240.147027</v>
      </c>
      <c r="P126" t="s">
        <v>5</v>
      </c>
      <c r="Q126">
        <v>1134.88886</v>
      </c>
      <c r="R126">
        <v>46692.777990000002</v>
      </c>
      <c r="S126" t="s">
        <v>6</v>
      </c>
      <c r="T126">
        <v>1614.7419729999999</v>
      </c>
      <c r="U126">
        <v>70205.559716999996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0.17116100000000001</v>
      </c>
      <c r="AG126">
        <v>1.5699999999999999E-4</v>
      </c>
      <c r="AH126" t="s">
        <v>11</v>
      </c>
      <c r="AI126">
        <v>0.83138000000000001</v>
      </c>
      <c r="AJ126">
        <v>1.6000000000000001E-4</v>
      </c>
      <c r="AK126" t="s">
        <v>12</v>
      </c>
      <c r="AL126">
        <v>0</v>
      </c>
      <c r="AM126">
        <v>0</v>
      </c>
    </row>
    <row r="127" spans="1:39" x14ac:dyDescent="0.25">
      <c r="A127" t="s">
        <v>96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2328.5109130000001</v>
      </c>
      <c r="I127">
        <v>131237.37812000001</v>
      </c>
      <c r="J127" t="s">
        <v>3</v>
      </c>
      <c r="K127">
        <v>1958.8720189999999</v>
      </c>
      <c r="L127">
        <v>101392.67304199999</v>
      </c>
      <c r="M127" t="s">
        <v>4</v>
      </c>
      <c r="N127">
        <v>444.83233200000001</v>
      </c>
      <c r="O127">
        <v>3158.8610020000001</v>
      </c>
      <c r="P127" t="s">
        <v>5</v>
      </c>
      <c r="Q127">
        <v>1357.566313</v>
      </c>
      <c r="R127">
        <v>66119.130594000002</v>
      </c>
      <c r="S127" t="s">
        <v>6</v>
      </c>
      <c r="T127">
        <v>1931.3697070000001</v>
      </c>
      <c r="U127">
        <v>99053.812462000002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0.170375</v>
      </c>
      <c r="AG127">
        <v>1.66E-4</v>
      </c>
      <c r="AH127" t="s">
        <v>11</v>
      </c>
      <c r="AI127">
        <v>0.83326800000000001</v>
      </c>
      <c r="AJ127">
        <v>1.21E-4</v>
      </c>
      <c r="AK127" t="s">
        <v>12</v>
      </c>
      <c r="AL127">
        <v>0</v>
      </c>
      <c r="AM127">
        <v>0</v>
      </c>
    </row>
    <row r="128" spans="1:39" x14ac:dyDescent="0.25">
      <c r="A128" t="s">
        <v>96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2712.5381400000001</v>
      </c>
      <c r="I128">
        <v>177771.98375499999</v>
      </c>
      <c r="J128" t="s">
        <v>3</v>
      </c>
      <c r="K128">
        <v>2282.7617209999999</v>
      </c>
      <c r="L128">
        <v>137395.43420399999</v>
      </c>
      <c r="M128" t="s">
        <v>4</v>
      </c>
      <c r="N128">
        <v>517.34029999999996</v>
      </c>
      <c r="O128">
        <v>4290.7544539999999</v>
      </c>
      <c r="P128" t="s">
        <v>5</v>
      </c>
      <c r="Q128">
        <v>1583.415164</v>
      </c>
      <c r="R128">
        <v>89534.925826000006</v>
      </c>
      <c r="S128" t="s">
        <v>6</v>
      </c>
      <c r="T128">
        <v>2250.8100810000001</v>
      </c>
      <c r="U128">
        <v>134254.336759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0.17025100000000001</v>
      </c>
      <c r="AG128">
        <v>1.66E-4</v>
      </c>
      <c r="AH128" t="s">
        <v>11</v>
      </c>
      <c r="AI128">
        <v>0.833762</v>
      </c>
      <c r="AJ128">
        <v>1.12E-4</v>
      </c>
      <c r="AK128" t="s">
        <v>12</v>
      </c>
      <c r="AL128">
        <v>0</v>
      </c>
      <c r="AM128">
        <v>0</v>
      </c>
    </row>
    <row r="129" spans="1:39" x14ac:dyDescent="0.25">
      <c r="A129" t="s">
        <v>96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3097.6554879999999</v>
      </c>
      <c r="I129">
        <v>229167.360074</v>
      </c>
      <c r="J129" t="s">
        <v>3</v>
      </c>
      <c r="K129">
        <v>2607.234312</v>
      </c>
      <c r="L129">
        <v>177085.72247099999</v>
      </c>
      <c r="M129" t="s">
        <v>4</v>
      </c>
      <c r="N129">
        <v>590.39634899999999</v>
      </c>
      <c r="O129">
        <v>5686.8163999999997</v>
      </c>
      <c r="P129" t="s">
        <v>5</v>
      </c>
      <c r="Q129">
        <v>1809.025337</v>
      </c>
      <c r="R129">
        <v>115679.219157</v>
      </c>
      <c r="S129" t="s">
        <v>6</v>
      </c>
      <c r="T129">
        <v>2570.7533589999998</v>
      </c>
      <c r="U129">
        <v>173036.267838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0.1694</v>
      </c>
      <c r="AG129">
        <v>1.6799999999999999E-4</v>
      </c>
      <c r="AH129" t="s">
        <v>11</v>
      </c>
      <c r="AI129">
        <v>0.83465400000000001</v>
      </c>
      <c r="AJ129">
        <v>1.05E-4</v>
      </c>
      <c r="AK129" t="s">
        <v>12</v>
      </c>
      <c r="AL129">
        <v>0</v>
      </c>
      <c r="AM129">
        <v>0</v>
      </c>
    </row>
    <row r="130" spans="1:39" x14ac:dyDescent="0.25">
      <c r="A130" t="s">
        <v>96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3486.0068259999998</v>
      </c>
      <c r="I130">
        <v>288035.82644899999</v>
      </c>
      <c r="J130" t="s">
        <v>3</v>
      </c>
      <c r="K130">
        <v>2934.9672019999998</v>
      </c>
      <c r="L130">
        <v>222983.21371499999</v>
      </c>
      <c r="M130" t="s">
        <v>4</v>
      </c>
      <c r="N130">
        <v>663.40914399999997</v>
      </c>
      <c r="O130">
        <v>7235.5478720000001</v>
      </c>
      <c r="P130" t="s">
        <v>5</v>
      </c>
      <c r="Q130">
        <v>2037.835425</v>
      </c>
      <c r="R130">
        <v>146442.550162</v>
      </c>
      <c r="S130" t="s">
        <v>6</v>
      </c>
      <c r="T130">
        <v>2893.9997119999998</v>
      </c>
      <c r="U130">
        <v>217792.657752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0.16899500000000001</v>
      </c>
      <c r="AG130">
        <v>1.6699999999999999E-4</v>
      </c>
      <c r="AH130" t="s">
        <v>11</v>
      </c>
      <c r="AI130">
        <v>0.83556900000000001</v>
      </c>
      <c r="AJ130">
        <v>7.7000000000000001E-5</v>
      </c>
      <c r="AK130" t="s">
        <v>12</v>
      </c>
      <c r="AL130">
        <v>0</v>
      </c>
      <c r="AM130">
        <v>0</v>
      </c>
    </row>
    <row r="131" spans="1:39" x14ac:dyDescent="0.25">
      <c r="A131" t="s">
        <v>96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3880.4269530000001</v>
      </c>
      <c r="I131">
        <v>360610.678006</v>
      </c>
      <c r="J131" t="s">
        <v>3</v>
      </c>
      <c r="K131">
        <v>3268.6452589999999</v>
      </c>
      <c r="L131">
        <v>280589.74149099999</v>
      </c>
      <c r="M131" t="s">
        <v>4</v>
      </c>
      <c r="N131">
        <v>736.58928300000002</v>
      </c>
      <c r="O131">
        <v>8784.3654989999995</v>
      </c>
      <c r="P131" t="s">
        <v>5</v>
      </c>
      <c r="Q131">
        <v>2272.04709</v>
      </c>
      <c r="R131">
        <v>185724.94307800001</v>
      </c>
      <c r="S131" t="s">
        <v>6</v>
      </c>
      <c r="T131">
        <v>3223.0769679999999</v>
      </c>
      <c r="U131">
        <v>273994.49907000002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0.16837199999999999</v>
      </c>
      <c r="AG131">
        <v>1.75E-4</v>
      </c>
      <c r="AH131" t="s">
        <v>11</v>
      </c>
      <c r="AI131">
        <v>0.83560299999999998</v>
      </c>
      <c r="AJ131">
        <v>7.7000000000000001E-5</v>
      </c>
      <c r="AK131" t="s">
        <v>12</v>
      </c>
      <c r="AL131">
        <v>0</v>
      </c>
      <c r="AM131">
        <v>0</v>
      </c>
    </row>
    <row r="132" spans="1:39" x14ac:dyDescent="0.25">
      <c r="A132" t="s">
        <v>96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4275.3092290000004</v>
      </c>
      <c r="I132">
        <v>430037.63229799998</v>
      </c>
      <c r="J132" t="s">
        <v>3</v>
      </c>
      <c r="K132">
        <v>3602.400459</v>
      </c>
      <c r="L132">
        <v>334896.83265599998</v>
      </c>
      <c r="M132" t="s">
        <v>4</v>
      </c>
      <c r="N132">
        <v>810.27879499999995</v>
      </c>
      <c r="O132">
        <v>10421.081184000001</v>
      </c>
      <c r="P132" t="s">
        <v>5</v>
      </c>
      <c r="Q132">
        <v>2505.7455660000001</v>
      </c>
      <c r="R132">
        <v>221543.308846</v>
      </c>
      <c r="S132" t="s">
        <v>6</v>
      </c>
      <c r="T132">
        <v>3552.1316499999998</v>
      </c>
      <c r="U132">
        <v>326962.159545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0.166853</v>
      </c>
      <c r="AG132">
        <v>1.84E-4</v>
      </c>
      <c r="AH132" t="s">
        <v>11</v>
      </c>
      <c r="AI132">
        <v>0.83628400000000003</v>
      </c>
      <c r="AJ132">
        <v>6.0999999999999999E-5</v>
      </c>
      <c r="AK132" t="s">
        <v>12</v>
      </c>
      <c r="AL132">
        <v>0</v>
      </c>
      <c r="AM132">
        <v>0</v>
      </c>
    </row>
    <row r="133" spans="1:39" x14ac:dyDescent="0.25">
      <c r="A133" t="s">
        <v>96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4668.7085450000004</v>
      </c>
      <c r="I133">
        <v>506625.46742399997</v>
      </c>
      <c r="J133" t="s">
        <v>3</v>
      </c>
      <c r="K133">
        <v>3934.3301219999998</v>
      </c>
      <c r="L133">
        <v>394755.577735</v>
      </c>
      <c r="M133" t="s">
        <v>4</v>
      </c>
      <c r="N133">
        <v>884.33632</v>
      </c>
      <c r="O133">
        <v>12196.957575</v>
      </c>
      <c r="P133" t="s">
        <v>5</v>
      </c>
      <c r="Q133">
        <v>2737.4720360000001</v>
      </c>
      <c r="R133">
        <v>260890.66571100001</v>
      </c>
      <c r="S133" t="s">
        <v>6</v>
      </c>
      <c r="T133">
        <v>3879.4983010000001</v>
      </c>
      <c r="U133">
        <v>385217.38535200001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0.165906</v>
      </c>
      <c r="AG133">
        <v>1.83E-4</v>
      </c>
      <c r="AH133" t="s">
        <v>11</v>
      </c>
      <c r="AI133">
        <v>0.83635199999999998</v>
      </c>
      <c r="AJ133">
        <v>6.0999999999999999E-5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96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5063.4428520000001</v>
      </c>
      <c r="I134">
        <v>591717.21655899996</v>
      </c>
      <c r="J134" t="s">
        <v>3</v>
      </c>
      <c r="K134">
        <v>4267.0028270000003</v>
      </c>
      <c r="L134">
        <v>461667.72683399997</v>
      </c>
      <c r="M134" t="s">
        <v>4</v>
      </c>
      <c r="N134">
        <v>959.16856600000006</v>
      </c>
      <c r="O134">
        <v>14063.410835000001</v>
      </c>
      <c r="P134" t="s">
        <v>5</v>
      </c>
      <c r="Q134">
        <v>2968.8314500000001</v>
      </c>
      <c r="R134">
        <v>305320.93288899999</v>
      </c>
      <c r="S134" t="s">
        <v>6</v>
      </c>
      <c r="T134">
        <v>4207.5410940000002</v>
      </c>
      <c r="U134">
        <v>450452.21280500002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0.165662</v>
      </c>
      <c r="AG134">
        <v>1.8000000000000001E-4</v>
      </c>
      <c r="AH134" t="s">
        <v>11</v>
      </c>
      <c r="AI134">
        <v>0.83689199999999997</v>
      </c>
      <c r="AJ134">
        <v>7.4999999999999993E-5</v>
      </c>
      <c r="AK134" t="s">
        <v>12</v>
      </c>
      <c r="AL134">
        <v>0</v>
      </c>
      <c r="AM134">
        <v>0</v>
      </c>
    </row>
    <row r="135" spans="1:39" x14ac:dyDescent="0.25">
      <c r="A135" t="s">
        <v>96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5454.7355079999998</v>
      </c>
      <c r="I135">
        <v>681603.06648799998</v>
      </c>
      <c r="J135" t="s">
        <v>3</v>
      </c>
      <c r="K135">
        <v>4596.0618649999997</v>
      </c>
      <c r="L135">
        <v>531484.47230699996</v>
      </c>
      <c r="M135" t="s">
        <v>4</v>
      </c>
      <c r="N135">
        <v>1034.15149</v>
      </c>
      <c r="O135">
        <v>16017.171065</v>
      </c>
      <c r="P135" t="s">
        <v>5</v>
      </c>
      <c r="Q135">
        <v>3196.876162</v>
      </c>
      <c r="R135">
        <v>350306.58317900001</v>
      </c>
      <c r="S135" t="s">
        <v>6</v>
      </c>
      <c r="T135">
        <v>4532.085454</v>
      </c>
      <c r="U135">
        <v>518533.55907199997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0.16481499999999999</v>
      </c>
      <c r="AG135">
        <v>1.8100000000000001E-4</v>
      </c>
      <c r="AH135" t="s">
        <v>11</v>
      </c>
      <c r="AI135">
        <v>0.837758</v>
      </c>
      <c r="AJ135">
        <v>5.8E-5</v>
      </c>
      <c r="AK135" t="s">
        <v>12</v>
      </c>
      <c r="AL135">
        <v>0</v>
      </c>
      <c r="AM135">
        <v>0</v>
      </c>
    </row>
    <row r="136" spans="1:39" x14ac:dyDescent="0.25">
      <c r="A136" t="s">
        <v>96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5849.5321869999998</v>
      </c>
      <c r="I136">
        <v>782403.43010500004</v>
      </c>
      <c r="J136" t="s">
        <v>3</v>
      </c>
      <c r="K136">
        <v>4928.6234379999996</v>
      </c>
      <c r="L136">
        <v>610365.28390100005</v>
      </c>
      <c r="M136" t="s">
        <v>4</v>
      </c>
      <c r="N136">
        <v>1109.106925</v>
      </c>
      <c r="O136">
        <v>18139.755163999998</v>
      </c>
      <c r="P136" t="s">
        <v>5</v>
      </c>
      <c r="Q136">
        <v>3428.293901</v>
      </c>
      <c r="R136">
        <v>401961.03769099998</v>
      </c>
      <c r="S136" t="s">
        <v>6</v>
      </c>
      <c r="T136">
        <v>4860.0590140000004</v>
      </c>
      <c r="U136">
        <v>595330.94625599997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0.16481499999999999</v>
      </c>
      <c r="AG136">
        <v>1.8100000000000001E-4</v>
      </c>
      <c r="AH136" t="s">
        <v>11</v>
      </c>
      <c r="AI136">
        <v>0.83776899999999999</v>
      </c>
      <c r="AJ136">
        <v>5.8E-5</v>
      </c>
      <c r="AK136" t="s">
        <v>12</v>
      </c>
      <c r="AL136">
        <v>0</v>
      </c>
      <c r="AM136">
        <v>0</v>
      </c>
    </row>
    <row r="137" spans="1:39" x14ac:dyDescent="0.25">
      <c r="A137" t="s">
        <v>96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6240.3177930000002</v>
      </c>
      <c r="I137">
        <v>877819.44292299997</v>
      </c>
      <c r="J137" t="s">
        <v>3</v>
      </c>
      <c r="K137">
        <v>5257.1629789999997</v>
      </c>
      <c r="L137">
        <v>683703.21785500005</v>
      </c>
      <c r="M137" t="s">
        <v>4</v>
      </c>
      <c r="N137">
        <v>1184.0885020000001</v>
      </c>
      <c r="O137">
        <v>20375.400354000001</v>
      </c>
      <c r="P137" t="s">
        <v>5</v>
      </c>
      <c r="Q137">
        <v>3655.531978</v>
      </c>
      <c r="R137">
        <v>448160.67937299999</v>
      </c>
      <c r="S137" t="s">
        <v>6</v>
      </c>
      <c r="T137">
        <v>5184.003643</v>
      </c>
      <c r="U137">
        <v>666896.59829899995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0.16286500000000001</v>
      </c>
      <c r="AG137">
        <v>1.85E-4</v>
      </c>
      <c r="AH137" t="s">
        <v>11</v>
      </c>
      <c r="AI137">
        <v>0.83781899999999998</v>
      </c>
      <c r="AJ137">
        <v>5.8E-5</v>
      </c>
      <c r="AK137" t="s">
        <v>12</v>
      </c>
      <c r="AL137">
        <v>0</v>
      </c>
      <c r="AM137">
        <v>0</v>
      </c>
    </row>
    <row r="138" spans="1:39" x14ac:dyDescent="0.25">
      <c r="A138" t="s">
        <v>96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6634.7061039999999</v>
      </c>
      <c r="I138">
        <v>986329.04897899996</v>
      </c>
      <c r="J138" t="s">
        <v>3</v>
      </c>
      <c r="K138">
        <v>5589.4026459999995</v>
      </c>
      <c r="L138">
        <v>769217.05446500005</v>
      </c>
      <c r="M138" t="s">
        <v>4</v>
      </c>
      <c r="N138">
        <v>1258.9669819999999</v>
      </c>
      <c r="O138">
        <v>22592.509152999999</v>
      </c>
      <c r="P138" t="s">
        <v>5</v>
      </c>
      <c r="Q138">
        <v>3886.586123</v>
      </c>
      <c r="R138">
        <v>504529.69858700002</v>
      </c>
      <c r="S138" t="s">
        <v>6</v>
      </c>
      <c r="T138">
        <v>5511.6879099999996</v>
      </c>
      <c r="U138">
        <v>750214.306751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0.16202</v>
      </c>
      <c r="AG138">
        <v>1.8799999999999999E-4</v>
      </c>
      <c r="AH138" t="s">
        <v>11</v>
      </c>
      <c r="AI138">
        <v>0.83792500000000003</v>
      </c>
      <c r="AJ138">
        <v>5.7000000000000003E-5</v>
      </c>
      <c r="AK138" t="s">
        <v>12</v>
      </c>
      <c r="AL138">
        <v>0</v>
      </c>
      <c r="AM138">
        <v>0</v>
      </c>
    </row>
    <row r="139" spans="1:39" x14ac:dyDescent="0.25">
      <c r="A139" t="s">
        <v>96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7028.7029389999998</v>
      </c>
      <c r="I139">
        <v>1105721.188412</v>
      </c>
      <c r="J139" t="s">
        <v>3</v>
      </c>
      <c r="K139">
        <v>5921.2347559999998</v>
      </c>
      <c r="L139">
        <v>864049.20583600004</v>
      </c>
      <c r="M139" t="s">
        <v>4</v>
      </c>
      <c r="N139">
        <v>1333.849827</v>
      </c>
      <c r="O139">
        <v>24878.671131999999</v>
      </c>
      <c r="P139" t="s">
        <v>5</v>
      </c>
      <c r="Q139">
        <v>4117.4403220000004</v>
      </c>
      <c r="R139">
        <v>568491.96504599997</v>
      </c>
      <c r="S139" t="s">
        <v>6</v>
      </c>
      <c r="T139">
        <v>5838.9823539999998</v>
      </c>
      <c r="U139">
        <v>842721.17084899999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0.16202</v>
      </c>
      <c r="AG139">
        <v>1.8799999999999999E-4</v>
      </c>
      <c r="AH139" t="s">
        <v>11</v>
      </c>
      <c r="AI139">
        <v>0.83807900000000002</v>
      </c>
      <c r="AJ139">
        <v>5.5999999999999999E-5</v>
      </c>
      <c r="AK139" t="s">
        <v>12</v>
      </c>
      <c r="AL139">
        <v>0</v>
      </c>
      <c r="AM139">
        <v>0</v>
      </c>
    </row>
    <row r="140" spans="1:39" x14ac:dyDescent="0.25">
      <c r="A140" t="s">
        <v>96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7425.1403120000004</v>
      </c>
      <c r="I140">
        <v>1237581.1021680001</v>
      </c>
      <c r="J140" t="s">
        <v>3</v>
      </c>
      <c r="K140">
        <v>6255.4813770000001</v>
      </c>
      <c r="L140">
        <v>969531.21797100001</v>
      </c>
      <c r="M140" t="s">
        <v>4</v>
      </c>
      <c r="N140">
        <v>1408.790383</v>
      </c>
      <c r="O140">
        <v>27233.023945000001</v>
      </c>
      <c r="P140" t="s">
        <v>5</v>
      </c>
      <c r="Q140">
        <v>4350.5673539999998</v>
      </c>
      <c r="R140">
        <v>639927.40375299996</v>
      </c>
      <c r="S140" t="s">
        <v>6</v>
      </c>
      <c r="T140">
        <v>6168.6544430000004</v>
      </c>
      <c r="U140">
        <v>945549.46425600001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0.16014800000000001</v>
      </c>
      <c r="AG140">
        <v>2.02E-4</v>
      </c>
      <c r="AH140" t="s">
        <v>11</v>
      </c>
      <c r="AI140">
        <v>0.83810200000000001</v>
      </c>
      <c r="AJ140">
        <v>5.5999999999999999E-5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96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7815.6936820000001</v>
      </c>
      <c r="I141">
        <v>1368356.822435</v>
      </c>
      <c r="J141" t="s">
        <v>3</v>
      </c>
      <c r="K141">
        <v>6583.7805179999996</v>
      </c>
      <c r="L141">
        <v>1071456.1691620001</v>
      </c>
      <c r="M141" t="s">
        <v>4</v>
      </c>
      <c r="N141">
        <v>1483.8082099999999</v>
      </c>
      <c r="O141">
        <v>29718.687188</v>
      </c>
      <c r="P141" t="s">
        <v>5</v>
      </c>
      <c r="Q141">
        <v>4577.6973879999996</v>
      </c>
      <c r="R141">
        <v>704866.87322900002</v>
      </c>
      <c r="S141" t="s">
        <v>6</v>
      </c>
      <c r="T141">
        <v>6492.3619630000003</v>
      </c>
      <c r="U141">
        <v>1044762.1996460001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0.15985099999999999</v>
      </c>
      <c r="AG141">
        <v>1.95E-4</v>
      </c>
      <c r="AH141" t="s">
        <v>11</v>
      </c>
      <c r="AI141">
        <v>0.83810300000000004</v>
      </c>
      <c r="AJ141">
        <v>5.5999999999999999E-5</v>
      </c>
      <c r="AK141" t="s">
        <v>12</v>
      </c>
      <c r="AL141">
        <v>0</v>
      </c>
      <c r="AM141">
        <v>0</v>
      </c>
    </row>
    <row r="142" spans="1:39" x14ac:dyDescent="0.25">
      <c r="A142" t="s">
        <v>84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32767</v>
      </c>
      <c r="AG142">
        <v>0</v>
      </c>
      <c r="AH142" t="s">
        <v>11</v>
      </c>
      <c r="AI142">
        <v>-32767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84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32767</v>
      </c>
      <c r="AG143">
        <v>0</v>
      </c>
      <c r="AH143" t="s">
        <v>11</v>
      </c>
      <c r="AI143">
        <v>-32767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84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32767</v>
      </c>
      <c r="AG144">
        <v>0</v>
      </c>
      <c r="AH144" t="s">
        <v>11</v>
      </c>
      <c r="AI144">
        <v>-32767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84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32767</v>
      </c>
      <c r="AG145">
        <v>0</v>
      </c>
      <c r="AH145" t="s">
        <v>11</v>
      </c>
      <c r="AI145">
        <v>-32767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84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32767</v>
      </c>
      <c r="AG146">
        <v>0</v>
      </c>
      <c r="AH146" t="s">
        <v>11</v>
      </c>
      <c r="AI146">
        <v>-32767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84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32767</v>
      </c>
      <c r="AG147">
        <v>0</v>
      </c>
      <c r="AH147" t="s">
        <v>11</v>
      </c>
      <c r="AI147">
        <v>-32767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84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32767</v>
      </c>
      <c r="AG148">
        <v>0</v>
      </c>
      <c r="AH148" t="s">
        <v>11</v>
      </c>
      <c r="AI148">
        <v>-32767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84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32767</v>
      </c>
      <c r="AG149">
        <v>0</v>
      </c>
      <c r="AH149" t="s">
        <v>11</v>
      </c>
      <c r="AI149">
        <v>-32767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84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32767</v>
      </c>
      <c r="AG150">
        <v>0</v>
      </c>
      <c r="AH150" t="s">
        <v>11</v>
      </c>
      <c r="AI150">
        <v>-32767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84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32767</v>
      </c>
      <c r="AG151">
        <v>0</v>
      </c>
      <c r="AH151" t="s">
        <v>11</v>
      </c>
      <c r="AI151">
        <v>-32767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84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32767</v>
      </c>
      <c r="AG152">
        <v>0</v>
      </c>
      <c r="AH152" t="s">
        <v>11</v>
      </c>
      <c r="AI152">
        <v>-32767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84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32767</v>
      </c>
      <c r="AG153">
        <v>0</v>
      </c>
      <c r="AH153" t="s">
        <v>11</v>
      </c>
      <c r="AI153">
        <v>-32767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84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32767</v>
      </c>
      <c r="AG154">
        <v>0</v>
      </c>
      <c r="AH154" t="s">
        <v>11</v>
      </c>
      <c r="AI154">
        <v>-32767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84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32767</v>
      </c>
      <c r="AG155">
        <v>0</v>
      </c>
      <c r="AH155" t="s">
        <v>11</v>
      </c>
      <c r="AI155">
        <v>-32767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84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32767</v>
      </c>
      <c r="AG156">
        <v>0</v>
      </c>
      <c r="AH156" t="s">
        <v>11</v>
      </c>
      <c r="AI156">
        <v>-32767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84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32767</v>
      </c>
      <c r="AG157">
        <v>0</v>
      </c>
      <c r="AH157" t="s">
        <v>11</v>
      </c>
      <c r="AI157">
        <v>-32767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84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32767</v>
      </c>
      <c r="AG158">
        <v>0</v>
      </c>
      <c r="AH158" t="s">
        <v>11</v>
      </c>
      <c r="AI158">
        <v>-32767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84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32767</v>
      </c>
      <c r="AG159">
        <v>0</v>
      </c>
      <c r="AH159" t="s">
        <v>11</v>
      </c>
      <c r="AI159">
        <v>-32767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84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32767</v>
      </c>
      <c r="AG160">
        <v>0</v>
      </c>
      <c r="AH160" t="s">
        <v>11</v>
      </c>
      <c r="AI160">
        <v>-32767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84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32767</v>
      </c>
      <c r="AG161">
        <v>0</v>
      </c>
      <c r="AH161" t="s">
        <v>11</v>
      </c>
      <c r="AI161">
        <v>-32767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173.363777</v>
      </c>
      <c r="I162">
        <v>0.247889</v>
      </c>
      <c r="J162" t="s">
        <v>3</v>
      </c>
      <c r="K162">
        <v>129.54449600000001</v>
      </c>
      <c r="L162">
        <v>1.35E-4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346.75048500000003</v>
      </c>
      <c r="I163">
        <v>0.32145699999999999</v>
      </c>
      <c r="J163" t="s">
        <v>3</v>
      </c>
      <c r="K163">
        <v>259.07853</v>
      </c>
      <c r="L163">
        <v>3.3399999999999999E-4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520.12131699999998</v>
      </c>
      <c r="I164">
        <v>0.44251699999999999</v>
      </c>
      <c r="J164" t="s">
        <v>3</v>
      </c>
      <c r="K164">
        <v>388.61345499999999</v>
      </c>
      <c r="L164">
        <v>5.2700000000000002E-4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693.48327800000004</v>
      </c>
      <c r="I165">
        <v>0.61688200000000004</v>
      </c>
      <c r="J165" t="s">
        <v>3</v>
      </c>
      <c r="K165">
        <v>518.14903300000003</v>
      </c>
      <c r="L165">
        <v>9.0200000000000002E-4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866.87361299999998</v>
      </c>
      <c r="I166">
        <v>0.86773199999999995</v>
      </c>
      <c r="J166" t="s">
        <v>3</v>
      </c>
      <c r="K166">
        <v>647.68620199999998</v>
      </c>
      <c r="L166">
        <v>9.3300000000000002E-4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1040.248257</v>
      </c>
      <c r="I167">
        <v>1.1124019999999999</v>
      </c>
      <c r="J167" t="s">
        <v>3</v>
      </c>
      <c r="K167">
        <v>777.22427700000003</v>
      </c>
      <c r="L167">
        <v>1.111E-3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1213.6550830000001</v>
      </c>
      <c r="I168">
        <v>1.428169</v>
      </c>
      <c r="J168" t="s">
        <v>3</v>
      </c>
      <c r="K168">
        <v>906.76157599999999</v>
      </c>
      <c r="L168">
        <v>1.4649999999999999E-3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1387.0223900000001</v>
      </c>
      <c r="I169">
        <v>1.714852</v>
      </c>
      <c r="J169" t="s">
        <v>3</v>
      </c>
      <c r="K169">
        <v>1036.300129</v>
      </c>
      <c r="L169">
        <v>2.065E-3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1560.423245</v>
      </c>
      <c r="I170">
        <v>1.9979830000000001</v>
      </c>
      <c r="J170" t="s">
        <v>3</v>
      </c>
      <c r="K170">
        <v>1165.8407010000001</v>
      </c>
      <c r="L170">
        <v>2.7169999999999998E-3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1733.7876980000001</v>
      </c>
      <c r="I171">
        <v>2.2953769999999998</v>
      </c>
      <c r="J171" t="s">
        <v>3</v>
      </c>
      <c r="K171">
        <v>1295.3850709999999</v>
      </c>
      <c r="L171">
        <v>3.163E-3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1907.162292</v>
      </c>
      <c r="I172">
        <v>2.7077399999999998</v>
      </c>
      <c r="J172" t="s">
        <v>3</v>
      </c>
      <c r="K172">
        <v>1424.9271189999999</v>
      </c>
      <c r="L172">
        <v>3.4060000000000002E-3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2080.5351559999999</v>
      </c>
      <c r="I173">
        <v>3.1604459999999999</v>
      </c>
      <c r="J173" t="s">
        <v>3</v>
      </c>
      <c r="K173">
        <v>1554.468914</v>
      </c>
      <c r="L173">
        <v>3.7820000000000002E-3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2253.9083890000002</v>
      </c>
      <c r="I174">
        <v>3.6240679999999998</v>
      </c>
      <c r="J174" t="s">
        <v>3</v>
      </c>
      <c r="K174">
        <v>1684.0142920000001</v>
      </c>
      <c r="L174">
        <v>4.9500000000000004E-3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2427.284619</v>
      </c>
      <c r="I175">
        <v>4.1400309999999996</v>
      </c>
      <c r="J175" t="s">
        <v>3</v>
      </c>
      <c r="K175">
        <v>1813.563989</v>
      </c>
      <c r="L175">
        <v>5.5059999999999996E-3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2600.6548389999998</v>
      </c>
      <c r="I176">
        <v>4.6696720000000003</v>
      </c>
      <c r="J176" t="s">
        <v>3</v>
      </c>
      <c r="K176">
        <v>1943.1127100000001</v>
      </c>
      <c r="L176">
        <v>6.3369999999999998E-3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2774.0579980000002</v>
      </c>
      <c r="I177">
        <v>5.3392920000000004</v>
      </c>
      <c r="J177" t="s">
        <v>3</v>
      </c>
      <c r="K177">
        <v>2072.6602339999999</v>
      </c>
      <c r="L177">
        <v>7.4000000000000003E-3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2947.4402540000001</v>
      </c>
      <c r="I178">
        <v>5.906085</v>
      </c>
      <c r="J178" t="s">
        <v>3</v>
      </c>
      <c r="K178">
        <v>2202.213843</v>
      </c>
      <c r="L178">
        <v>8.541E-3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3120.8343650000002</v>
      </c>
      <c r="I179">
        <v>6.5110729999999997</v>
      </c>
      <c r="J179" t="s">
        <v>3</v>
      </c>
      <c r="K179">
        <v>2331.7672849999999</v>
      </c>
      <c r="L179">
        <v>9.0469999999999995E-3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3294.2463090000001</v>
      </c>
      <c r="I180">
        <v>7.1169919999999998</v>
      </c>
      <c r="J180" t="s">
        <v>3</v>
      </c>
      <c r="K180">
        <v>2461.3224850000001</v>
      </c>
      <c r="L180">
        <v>1.0263E-2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3467.6303170000001</v>
      </c>
      <c r="I181">
        <v>7.6942110000000001</v>
      </c>
      <c r="J181" t="s">
        <v>3</v>
      </c>
      <c r="K181">
        <v>2590.8791209999999</v>
      </c>
      <c r="L181">
        <v>1.018E-2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76.239282000000003</v>
      </c>
      <c r="I182">
        <v>2.0671999999999999E-2</v>
      </c>
      <c r="J182" t="s">
        <v>3</v>
      </c>
      <c r="K182">
        <v>32.538794000000003</v>
      </c>
      <c r="L182">
        <v>5.7000000000000003E-5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152.527039</v>
      </c>
      <c r="I183">
        <v>7.0688000000000001E-2</v>
      </c>
      <c r="J183" t="s">
        <v>3</v>
      </c>
      <c r="K183">
        <v>65.074689000000006</v>
      </c>
      <c r="L183">
        <v>1.5699999999999999E-4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228.80256399999999</v>
      </c>
      <c r="I184">
        <v>0.13356999999999999</v>
      </c>
      <c r="J184" t="s">
        <v>3</v>
      </c>
      <c r="K184">
        <v>97.608851000000001</v>
      </c>
      <c r="L184">
        <v>3.0400000000000002E-4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305.095978</v>
      </c>
      <c r="I185">
        <v>0.20747199999999999</v>
      </c>
      <c r="J185" t="s">
        <v>3</v>
      </c>
      <c r="K185">
        <v>130.144904</v>
      </c>
      <c r="L185">
        <v>4.7800000000000002E-4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381.392425</v>
      </c>
      <c r="I186">
        <v>0.305977</v>
      </c>
      <c r="J186" t="s">
        <v>3</v>
      </c>
      <c r="K186">
        <v>162.679665</v>
      </c>
      <c r="L186">
        <v>7.1599999999999995E-4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457.697337</v>
      </c>
      <c r="I187">
        <v>0.42525200000000002</v>
      </c>
      <c r="J187" t="s">
        <v>3</v>
      </c>
      <c r="K187">
        <v>195.21594400000001</v>
      </c>
      <c r="L187">
        <v>9.3099999999999997E-4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533.99307699999997</v>
      </c>
      <c r="I188">
        <v>0.56910099999999997</v>
      </c>
      <c r="J188" t="s">
        <v>3</v>
      </c>
      <c r="K188">
        <v>227.74980300000001</v>
      </c>
      <c r="L188">
        <v>1.116E-3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610.27792199999999</v>
      </c>
      <c r="I189">
        <v>0.72185200000000005</v>
      </c>
      <c r="J189" t="s">
        <v>3</v>
      </c>
      <c r="K189">
        <v>260.28351300000003</v>
      </c>
      <c r="L189">
        <v>1.493E-3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686.55609700000002</v>
      </c>
      <c r="I190">
        <v>0.93504799999999999</v>
      </c>
      <c r="J190" t="s">
        <v>3</v>
      </c>
      <c r="K190">
        <v>292.817432</v>
      </c>
      <c r="L190">
        <v>1.776E-3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762.81859999999995</v>
      </c>
      <c r="I191">
        <v>1.1176809999999999</v>
      </c>
      <c r="J191" t="s">
        <v>3</v>
      </c>
      <c r="K191">
        <v>325.35244</v>
      </c>
      <c r="L191">
        <v>2.212E-3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839.080105</v>
      </c>
      <c r="I192">
        <v>1.362833</v>
      </c>
      <c r="J192" t="s">
        <v>3</v>
      </c>
      <c r="K192">
        <v>357.88637299999999</v>
      </c>
      <c r="L192">
        <v>2.4169999999999999E-3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915.36798299999998</v>
      </c>
      <c r="I193">
        <v>1.623874</v>
      </c>
      <c r="J193" t="s">
        <v>3</v>
      </c>
      <c r="K193">
        <v>390.42112900000001</v>
      </c>
      <c r="L193">
        <v>2.6740000000000002E-3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991.67414699999995</v>
      </c>
      <c r="I194">
        <v>1.8847739999999999</v>
      </c>
      <c r="J194" t="s">
        <v>3</v>
      </c>
      <c r="K194">
        <v>422.95396899999997</v>
      </c>
      <c r="L194">
        <v>3.0899999999999999E-3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1067.9651490000001</v>
      </c>
      <c r="I195">
        <v>2.1755710000000001</v>
      </c>
      <c r="J195" t="s">
        <v>3</v>
      </c>
      <c r="K195">
        <v>455.48982999999998</v>
      </c>
      <c r="L195">
        <v>3.5699999999999998E-3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1144.257527</v>
      </c>
      <c r="I196">
        <v>2.4817900000000002</v>
      </c>
      <c r="J196" t="s">
        <v>3</v>
      </c>
      <c r="K196">
        <v>488.02479899999997</v>
      </c>
      <c r="L196">
        <v>3.8969999999999999E-3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1220.5534990000001</v>
      </c>
      <c r="I197">
        <v>2.9265509999999999</v>
      </c>
      <c r="J197" t="s">
        <v>3</v>
      </c>
      <c r="K197">
        <v>520.56163300000003</v>
      </c>
      <c r="L197">
        <v>4.2560000000000002E-3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1296.8410349999999</v>
      </c>
      <c r="I198">
        <v>3.3151000000000002</v>
      </c>
      <c r="J198" t="s">
        <v>3</v>
      </c>
      <c r="K198">
        <v>553.09691999999995</v>
      </c>
      <c r="L198">
        <v>4.8820000000000001E-3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1373.1258789999999</v>
      </c>
      <c r="I199">
        <v>3.6457519999999999</v>
      </c>
      <c r="J199" t="s">
        <v>3</v>
      </c>
      <c r="K199">
        <v>585.63048500000002</v>
      </c>
      <c r="L199">
        <v>5.5589999999999997E-3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1449.440842</v>
      </c>
      <c r="I200">
        <v>4.0175729999999996</v>
      </c>
      <c r="J200" t="s">
        <v>3</v>
      </c>
      <c r="K200">
        <v>618.16675999999995</v>
      </c>
      <c r="L200">
        <v>6.0740000000000004E-3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1525.752197</v>
      </c>
      <c r="I201">
        <v>4.4300509999999997</v>
      </c>
      <c r="J201" t="s">
        <v>3</v>
      </c>
      <c r="K201">
        <v>650.70092899999997</v>
      </c>
      <c r="L201">
        <v>6.7650000000000002E-3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85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256.50693200000001</v>
      </c>
      <c r="I202">
        <v>2.9648999999999998E-2</v>
      </c>
      <c r="J202" t="s">
        <v>3</v>
      </c>
      <c r="K202">
        <v>213.24673799999999</v>
      </c>
      <c r="L202">
        <v>6.6950000000000004E-3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513.16395399999999</v>
      </c>
      <c r="I203">
        <v>0.107583</v>
      </c>
      <c r="J203" t="s">
        <v>3</v>
      </c>
      <c r="K203">
        <v>426.47523699999999</v>
      </c>
      <c r="L203">
        <v>2.3746E-2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769.84750499999996</v>
      </c>
      <c r="I204">
        <v>0.22817000000000001</v>
      </c>
      <c r="J204" t="s">
        <v>3</v>
      </c>
      <c r="K204">
        <v>639.71222999999998</v>
      </c>
      <c r="L204">
        <v>5.2860999999999998E-2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1026.523201</v>
      </c>
      <c r="I205">
        <v>0.41184199999999999</v>
      </c>
      <c r="J205" t="s">
        <v>3</v>
      </c>
      <c r="K205">
        <v>852.94538699999998</v>
      </c>
      <c r="L205">
        <v>9.2884999999999995E-2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1283.188232</v>
      </c>
      <c r="I206">
        <v>0.63256000000000001</v>
      </c>
      <c r="J206" t="s">
        <v>3</v>
      </c>
      <c r="K206">
        <v>1066.1826390000001</v>
      </c>
      <c r="L206">
        <v>0.14283100000000001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1539.8511209999999</v>
      </c>
      <c r="I207">
        <v>0.917655</v>
      </c>
      <c r="J207" t="s">
        <v>3</v>
      </c>
      <c r="K207">
        <v>1279.4204319999999</v>
      </c>
      <c r="L207">
        <v>0.20755899999999999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1796.5292380000001</v>
      </c>
      <c r="I208">
        <v>1.244748</v>
      </c>
      <c r="J208" t="s">
        <v>3</v>
      </c>
      <c r="K208">
        <v>1492.655608</v>
      </c>
      <c r="L208">
        <v>0.28254499999999999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2053.210513</v>
      </c>
      <c r="I209">
        <v>1.663813</v>
      </c>
      <c r="J209" t="s">
        <v>3</v>
      </c>
      <c r="K209">
        <v>1705.8947390000001</v>
      </c>
      <c r="L209">
        <v>0.35805900000000002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2309.8952490000001</v>
      </c>
      <c r="I210">
        <v>2.075745</v>
      </c>
      <c r="J210" t="s">
        <v>3</v>
      </c>
      <c r="K210">
        <v>1919.1395480000001</v>
      </c>
      <c r="L210">
        <v>0.44900499999999999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2566.5905809999999</v>
      </c>
      <c r="I211">
        <v>2.546621</v>
      </c>
      <c r="J211" t="s">
        <v>3</v>
      </c>
      <c r="K211">
        <v>2132.3834769999999</v>
      </c>
      <c r="L211">
        <v>0.54991699999999999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2823.2649510000001</v>
      </c>
      <c r="I212">
        <v>3.097029</v>
      </c>
      <c r="J212" t="s">
        <v>3</v>
      </c>
      <c r="K212">
        <v>2345.6230959999998</v>
      </c>
      <c r="L212">
        <v>0.65015299999999998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3079.944058</v>
      </c>
      <c r="I213">
        <v>3.7060179999999998</v>
      </c>
      <c r="J213" t="s">
        <v>3</v>
      </c>
      <c r="K213">
        <v>2558.864912</v>
      </c>
      <c r="L213">
        <v>0.75513399999999997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3336.626714</v>
      </c>
      <c r="I214">
        <v>4.2920749999999996</v>
      </c>
      <c r="J214" t="s">
        <v>3</v>
      </c>
      <c r="K214">
        <v>2772.1068019999998</v>
      </c>
      <c r="L214">
        <v>0.868757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3593.3107129999999</v>
      </c>
      <c r="I215">
        <v>5.019622</v>
      </c>
      <c r="J215" t="s">
        <v>3</v>
      </c>
      <c r="K215">
        <v>2985.3512599999999</v>
      </c>
      <c r="L215">
        <v>1.006097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3849.987803</v>
      </c>
      <c r="I216">
        <v>5.7383059999999997</v>
      </c>
      <c r="J216" t="s">
        <v>3</v>
      </c>
      <c r="K216">
        <v>3198.5979050000001</v>
      </c>
      <c r="L216">
        <v>1.1555660000000001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4106.6689059999999</v>
      </c>
      <c r="I217">
        <v>6.6029049999999998</v>
      </c>
      <c r="J217" t="s">
        <v>3</v>
      </c>
      <c r="K217">
        <v>3411.8430370000001</v>
      </c>
      <c r="L217">
        <v>1.3116699999999999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4363.3703029999997</v>
      </c>
      <c r="I218">
        <v>7.4496830000000003</v>
      </c>
      <c r="J218" t="s">
        <v>3</v>
      </c>
      <c r="K218">
        <v>3625.0938529999999</v>
      </c>
      <c r="L218">
        <v>1.4855130000000001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4620.0505469999998</v>
      </c>
      <c r="I219">
        <v>8.3264659999999999</v>
      </c>
      <c r="J219" t="s">
        <v>3</v>
      </c>
      <c r="K219">
        <v>3838.3422310000001</v>
      </c>
      <c r="L219">
        <v>1.6718390000000001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4876.7210940000004</v>
      </c>
      <c r="I220">
        <v>9.2535319999999999</v>
      </c>
      <c r="J220" t="s">
        <v>3</v>
      </c>
      <c r="K220">
        <v>4051.5811039999999</v>
      </c>
      <c r="L220">
        <v>1.878263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5133.4047950000004</v>
      </c>
      <c r="I221">
        <v>10.282579</v>
      </c>
      <c r="J221" t="s">
        <v>3</v>
      </c>
      <c r="K221">
        <v>4264.8290040000002</v>
      </c>
      <c r="L221">
        <v>2.0943109999999998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86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245.912137</v>
      </c>
      <c r="I222">
        <v>2.3782999999999999E-2</v>
      </c>
      <c r="J222" t="s">
        <v>3</v>
      </c>
      <c r="K222">
        <v>202.618694</v>
      </c>
      <c r="L222">
        <v>7.7840000000000001E-3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86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491.95987200000002</v>
      </c>
      <c r="I223">
        <v>9.1412999999999994E-2</v>
      </c>
      <c r="J223" t="s">
        <v>3</v>
      </c>
      <c r="K223">
        <v>405.24113499999999</v>
      </c>
      <c r="L223">
        <v>2.7640999999999999E-2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86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738.032466</v>
      </c>
      <c r="I224">
        <v>0.19789399999999999</v>
      </c>
      <c r="J224" t="s">
        <v>3</v>
      </c>
      <c r="K224">
        <v>607.86462400000005</v>
      </c>
      <c r="L224">
        <v>6.1323000000000003E-2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86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984.09593500000005</v>
      </c>
      <c r="I225">
        <v>0.365062</v>
      </c>
      <c r="J225" t="s">
        <v>3</v>
      </c>
      <c r="K225">
        <v>810.48404400000004</v>
      </c>
      <c r="L225">
        <v>0.112319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86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1230.1685230000001</v>
      </c>
      <c r="I226">
        <v>0.56403000000000003</v>
      </c>
      <c r="J226" t="s">
        <v>3</v>
      </c>
      <c r="K226">
        <v>1013.103939</v>
      </c>
      <c r="L226">
        <v>0.17366599999999999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86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1476.20207</v>
      </c>
      <c r="I227">
        <v>0.81018299999999999</v>
      </c>
      <c r="J227" t="s">
        <v>3</v>
      </c>
      <c r="K227">
        <v>1215.725623</v>
      </c>
      <c r="L227">
        <v>0.247004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86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1722.247554</v>
      </c>
      <c r="I228">
        <v>1.0547930000000001</v>
      </c>
      <c r="J228" t="s">
        <v>3</v>
      </c>
      <c r="K228">
        <v>1418.3485330000001</v>
      </c>
      <c r="L228">
        <v>0.33507799999999999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86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1968.322036</v>
      </c>
      <c r="I229">
        <v>1.399394</v>
      </c>
      <c r="J229" t="s">
        <v>3</v>
      </c>
      <c r="K229">
        <v>1620.96803</v>
      </c>
      <c r="L229">
        <v>0.43048599999999998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86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2214.385366</v>
      </c>
      <c r="I230">
        <v>1.7431019999999999</v>
      </c>
      <c r="J230" t="s">
        <v>3</v>
      </c>
      <c r="K230">
        <v>1823.5874409999999</v>
      </c>
      <c r="L230">
        <v>0.55252699999999999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86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2460.4520900000002</v>
      </c>
      <c r="I231">
        <v>2.0766140000000002</v>
      </c>
      <c r="J231" t="s">
        <v>3</v>
      </c>
      <c r="K231">
        <v>2026.2130830000001</v>
      </c>
      <c r="L231">
        <v>0.67850500000000002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86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2706.5142190000001</v>
      </c>
      <c r="I232">
        <v>2.4328949999999998</v>
      </c>
      <c r="J232" t="s">
        <v>3</v>
      </c>
      <c r="K232">
        <v>2228.8397660000001</v>
      </c>
      <c r="L232">
        <v>0.81729300000000005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86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2952.5581010000001</v>
      </c>
      <c r="I233">
        <v>2.8849619999999998</v>
      </c>
      <c r="J233" t="s">
        <v>3</v>
      </c>
      <c r="K233">
        <v>2431.466797</v>
      </c>
      <c r="L233">
        <v>0.95855299999999999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86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3198.6237259999998</v>
      </c>
      <c r="I234">
        <v>3.347966</v>
      </c>
      <c r="J234" t="s">
        <v>3</v>
      </c>
      <c r="K234">
        <v>2634.0892330000001</v>
      </c>
      <c r="L234">
        <v>1.1174839999999999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86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3444.669312</v>
      </c>
      <c r="I235">
        <v>3.9276990000000001</v>
      </c>
      <c r="J235" t="s">
        <v>3</v>
      </c>
      <c r="K235">
        <v>2836.7136820000001</v>
      </c>
      <c r="L235">
        <v>1.288249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86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3690.7185009999998</v>
      </c>
      <c r="I236">
        <v>4.5637460000000001</v>
      </c>
      <c r="J236" t="s">
        <v>3</v>
      </c>
      <c r="K236">
        <v>3039.3427339999998</v>
      </c>
      <c r="L236">
        <v>1.4971190000000001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86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3936.759736</v>
      </c>
      <c r="I237">
        <v>5.346965</v>
      </c>
      <c r="J237" t="s">
        <v>3</v>
      </c>
      <c r="K237">
        <v>3241.9725539999999</v>
      </c>
      <c r="L237">
        <v>1.73837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86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4182.8088090000001</v>
      </c>
      <c r="I238">
        <v>6.0593409999999999</v>
      </c>
      <c r="J238" t="s">
        <v>3</v>
      </c>
      <c r="K238">
        <v>3444.5928319999998</v>
      </c>
      <c r="L238">
        <v>1.989727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86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4428.8580179999999</v>
      </c>
      <c r="I239">
        <v>6.8997640000000002</v>
      </c>
      <c r="J239" t="s">
        <v>3</v>
      </c>
      <c r="K239">
        <v>3647.2139109999998</v>
      </c>
      <c r="L239">
        <v>2.2656339999999999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86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4674.9075389999998</v>
      </c>
      <c r="I240">
        <v>7.7546949999999999</v>
      </c>
      <c r="J240" t="s">
        <v>3</v>
      </c>
      <c r="K240">
        <v>3849.8338229999999</v>
      </c>
      <c r="L240">
        <v>2.5516839999999998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86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4920.9556050000001</v>
      </c>
      <c r="I241">
        <v>8.7899709999999995</v>
      </c>
      <c r="J241" t="s">
        <v>3</v>
      </c>
      <c r="K241">
        <v>4052.4575239999999</v>
      </c>
      <c r="L241">
        <v>2.8296779999999999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97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252.984544</v>
      </c>
      <c r="I242">
        <v>1.8203E-2</v>
      </c>
      <c r="J242" t="s">
        <v>3</v>
      </c>
      <c r="K242">
        <v>204.972094</v>
      </c>
      <c r="L242">
        <v>5.1599999999999997E-4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97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506.21558199999998</v>
      </c>
      <c r="I243">
        <v>5.0507000000000003E-2</v>
      </c>
      <c r="J243" t="s">
        <v>3</v>
      </c>
      <c r="K243">
        <v>409.88507900000002</v>
      </c>
      <c r="L243">
        <v>1.8240000000000001E-3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97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759.45130500000005</v>
      </c>
      <c r="I244">
        <v>0.101058</v>
      </c>
      <c r="J244" t="s">
        <v>3</v>
      </c>
      <c r="K244">
        <v>614.80915000000005</v>
      </c>
      <c r="L244">
        <v>4.411E-3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97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1012.679835</v>
      </c>
      <c r="I245">
        <v>0.164437</v>
      </c>
      <c r="J245" t="s">
        <v>3</v>
      </c>
      <c r="K245">
        <v>819.73688000000004</v>
      </c>
      <c r="L245">
        <v>7.3670000000000003E-3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97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1265.932808</v>
      </c>
      <c r="I246">
        <v>0.25697999999999999</v>
      </c>
      <c r="J246" t="s">
        <v>3</v>
      </c>
      <c r="K246">
        <v>1024.666772</v>
      </c>
      <c r="L246">
        <v>1.0669E-2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97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1519.1723139999999</v>
      </c>
      <c r="I247">
        <v>0.31179600000000002</v>
      </c>
      <c r="J247" t="s">
        <v>3</v>
      </c>
      <c r="K247">
        <v>1229.5948539999999</v>
      </c>
      <c r="L247">
        <v>1.4075000000000001E-2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97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1772.3951730000001</v>
      </c>
      <c r="I248">
        <v>0.376355</v>
      </c>
      <c r="J248" t="s">
        <v>3</v>
      </c>
      <c r="K248">
        <v>1434.5240140000001</v>
      </c>
      <c r="L248">
        <v>1.8273000000000001E-2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97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2025.6056759999999</v>
      </c>
      <c r="I249">
        <v>0.50734599999999996</v>
      </c>
      <c r="J249" t="s">
        <v>3</v>
      </c>
      <c r="K249">
        <v>1639.4514919999999</v>
      </c>
      <c r="L249">
        <v>2.3272999999999999E-2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97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2278.822275</v>
      </c>
      <c r="I250">
        <v>0.66253300000000004</v>
      </c>
      <c r="J250" t="s">
        <v>3</v>
      </c>
      <c r="K250">
        <v>1844.3801249999999</v>
      </c>
      <c r="L250">
        <v>3.0377999999999999E-2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97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2532.0406539999999</v>
      </c>
      <c r="I251">
        <v>0.81146099999999999</v>
      </c>
      <c r="J251" t="s">
        <v>3</v>
      </c>
      <c r="K251">
        <v>2049.3046479999998</v>
      </c>
      <c r="L251">
        <v>3.7557E-2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97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2785.2638919999999</v>
      </c>
      <c r="I252">
        <v>0.95228900000000005</v>
      </c>
      <c r="J252" t="s">
        <v>3</v>
      </c>
      <c r="K252">
        <v>2254.2273140000002</v>
      </c>
      <c r="L252">
        <v>4.3539000000000001E-2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97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3038.470703</v>
      </c>
      <c r="I253">
        <v>1.0911709999999999</v>
      </c>
      <c r="J253" t="s">
        <v>3</v>
      </c>
      <c r="K253">
        <v>2459.151108</v>
      </c>
      <c r="L253">
        <v>5.0198E-2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97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3291.669312</v>
      </c>
      <c r="I254">
        <v>1.248011</v>
      </c>
      <c r="J254" t="s">
        <v>3</v>
      </c>
      <c r="K254">
        <v>2664.0759330000001</v>
      </c>
      <c r="L254">
        <v>5.8994999999999999E-2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97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3544.882368</v>
      </c>
      <c r="I255">
        <v>1.3960969999999999</v>
      </c>
      <c r="J255" t="s">
        <v>3</v>
      </c>
      <c r="K255">
        <v>2869.0009129999999</v>
      </c>
      <c r="L255">
        <v>6.7815E-2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97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3798.0773389999999</v>
      </c>
      <c r="I256">
        <v>1.578781</v>
      </c>
      <c r="J256" t="s">
        <v>3</v>
      </c>
      <c r="K256">
        <v>3073.9294629999999</v>
      </c>
      <c r="L256">
        <v>7.6165999999999998E-2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97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4051.2858540000002</v>
      </c>
      <c r="I257">
        <v>1.7689999999999999</v>
      </c>
      <c r="J257" t="s">
        <v>3</v>
      </c>
      <c r="K257">
        <v>3278.8544339999999</v>
      </c>
      <c r="L257">
        <v>8.5604E-2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97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4304.494678</v>
      </c>
      <c r="I258">
        <v>1.9333419999999999</v>
      </c>
      <c r="J258" t="s">
        <v>3</v>
      </c>
      <c r="K258">
        <v>3483.7798830000002</v>
      </c>
      <c r="L258">
        <v>9.3506000000000006E-2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97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4557.7251269999997</v>
      </c>
      <c r="I259">
        <v>2.1850200000000002</v>
      </c>
      <c r="J259" t="s">
        <v>3</v>
      </c>
      <c r="K259">
        <v>3688.706792</v>
      </c>
      <c r="L259">
        <v>0.103732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97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4810.9566889999996</v>
      </c>
      <c r="I260">
        <v>2.3517540000000001</v>
      </c>
      <c r="J260" t="s">
        <v>3</v>
      </c>
      <c r="K260">
        <v>3893.6393309999999</v>
      </c>
      <c r="L260">
        <v>0.11626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97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5064.1950100000004</v>
      </c>
      <c r="I261">
        <v>2.5900569999999998</v>
      </c>
      <c r="J261" t="s">
        <v>3</v>
      </c>
      <c r="K261">
        <v>4098.572588</v>
      </c>
      <c r="L261">
        <v>0.12886400000000001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18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199.68541300000001</v>
      </c>
      <c r="I262">
        <v>15.680173999999999</v>
      </c>
      <c r="J262" t="s">
        <v>3</v>
      </c>
      <c r="K262">
        <v>196.18787399999999</v>
      </c>
      <c r="L262">
        <v>15.564607000000001</v>
      </c>
      <c r="M262" t="s">
        <v>4</v>
      </c>
      <c r="N262">
        <v>8.6728719999999999</v>
      </c>
      <c r="O262">
        <v>3.8587999999999997E-2</v>
      </c>
      <c r="P262" t="s">
        <v>5</v>
      </c>
      <c r="Q262">
        <v>12.636177</v>
      </c>
      <c r="R262">
        <v>7.7830999999999997E-2</v>
      </c>
      <c r="S262" t="s">
        <v>6</v>
      </c>
      <c r="T262">
        <v>3.2393589999999999</v>
      </c>
      <c r="U262">
        <v>1.8303E-2</v>
      </c>
      <c r="V262" t="s">
        <v>7</v>
      </c>
      <c r="W262">
        <v>2.8942920000000001</v>
      </c>
      <c r="X262">
        <v>1.1054E-2</v>
      </c>
      <c r="Y262" t="s">
        <v>8</v>
      </c>
      <c r="Z262">
        <v>5.1922689999999996</v>
      </c>
      <c r="AA262">
        <v>1.5073E-2</v>
      </c>
      <c r="AB262" t="s">
        <v>9</v>
      </c>
      <c r="AC262">
        <v>173.92334</v>
      </c>
      <c r="AD262">
        <v>13.96381</v>
      </c>
      <c r="AE262" t="s">
        <v>10</v>
      </c>
      <c r="AF262">
        <v>0.181589</v>
      </c>
      <c r="AG262">
        <v>1.16E-4</v>
      </c>
      <c r="AH262" t="s">
        <v>11</v>
      </c>
      <c r="AI262">
        <v>0.81598300000000001</v>
      </c>
      <c r="AJ262">
        <v>1.3799999999999999E-4</v>
      </c>
      <c r="AK262" t="s">
        <v>12</v>
      </c>
      <c r="AL262">
        <v>0</v>
      </c>
      <c r="AM262">
        <v>0</v>
      </c>
    </row>
    <row r="263" spans="1:39" x14ac:dyDescent="0.25">
      <c r="A263" t="s">
        <v>18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399.25099499999999</v>
      </c>
      <c r="I263">
        <v>67.357698999999997</v>
      </c>
      <c r="J263" t="s">
        <v>3</v>
      </c>
      <c r="K263">
        <v>392.26865199999997</v>
      </c>
      <c r="L263">
        <v>66.888407000000001</v>
      </c>
      <c r="M263" t="s">
        <v>4</v>
      </c>
      <c r="N263">
        <v>17.298704000000001</v>
      </c>
      <c r="O263">
        <v>0.110501</v>
      </c>
      <c r="P263" t="s">
        <v>5</v>
      </c>
      <c r="Q263">
        <v>25.182131999999999</v>
      </c>
      <c r="R263">
        <v>0.13178500000000001</v>
      </c>
      <c r="S263" t="s">
        <v>6</v>
      </c>
      <c r="T263">
        <v>6.4508919999999996</v>
      </c>
      <c r="U263">
        <v>2.4115999999999999E-2</v>
      </c>
      <c r="V263" t="s">
        <v>7</v>
      </c>
      <c r="W263">
        <v>5.7857099999999999</v>
      </c>
      <c r="X263">
        <v>2.1382999999999999E-2</v>
      </c>
      <c r="Y263" t="s">
        <v>8</v>
      </c>
      <c r="Z263">
        <v>10.33371</v>
      </c>
      <c r="AA263">
        <v>2.9288000000000002E-2</v>
      </c>
      <c r="AB263" t="s">
        <v>9</v>
      </c>
      <c r="AC263">
        <v>347.87942299999997</v>
      </c>
      <c r="AD263">
        <v>60.996420000000001</v>
      </c>
      <c r="AE263" t="s">
        <v>10</v>
      </c>
      <c r="AF263">
        <v>0.176791</v>
      </c>
      <c r="AG263">
        <v>9.2E-5</v>
      </c>
      <c r="AH263" t="s">
        <v>11</v>
      </c>
      <c r="AI263">
        <v>0.82447000000000004</v>
      </c>
      <c r="AJ263">
        <v>1.4300000000000001E-4</v>
      </c>
      <c r="AK263" t="s">
        <v>12</v>
      </c>
      <c r="AL263">
        <v>0</v>
      </c>
      <c r="AM263">
        <v>0</v>
      </c>
    </row>
    <row r="264" spans="1:39" x14ac:dyDescent="0.25">
      <c r="A264" t="s">
        <v>18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599.01842299999998</v>
      </c>
      <c r="I264">
        <v>103.536644</v>
      </c>
      <c r="J264" t="s">
        <v>3</v>
      </c>
      <c r="K264">
        <v>588.52973599999996</v>
      </c>
      <c r="L264">
        <v>102.646907</v>
      </c>
      <c r="M264" t="s">
        <v>4</v>
      </c>
      <c r="N264">
        <v>26.012595999999998</v>
      </c>
      <c r="O264">
        <v>0.17404900000000001</v>
      </c>
      <c r="P264" t="s">
        <v>5</v>
      </c>
      <c r="Q264">
        <v>37.768475000000002</v>
      </c>
      <c r="R264">
        <v>0.243837</v>
      </c>
      <c r="S264" t="s">
        <v>6</v>
      </c>
      <c r="T264">
        <v>9.674963</v>
      </c>
      <c r="U264">
        <v>3.3908000000000001E-2</v>
      </c>
      <c r="V264" t="s">
        <v>7</v>
      </c>
      <c r="W264">
        <v>8.6613229999999994</v>
      </c>
      <c r="X264">
        <v>3.9176999999999997E-2</v>
      </c>
      <c r="Y264" t="s">
        <v>8</v>
      </c>
      <c r="Z264">
        <v>15.524502999999999</v>
      </c>
      <c r="AA264">
        <v>6.1098E-2</v>
      </c>
      <c r="AB264" t="s">
        <v>9</v>
      </c>
      <c r="AC264">
        <v>521.88098000000002</v>
      </c>
      <c r="AD264">
        <v>95.092029999999994</v>
      </c>
      <c r="AE264" t="s">
        <v>10</v>
      </c>
      <c r="AF264">
        <v>0.17535899999999999</v>
      </c>
      <c r="AG264">
        <v>9.2999999999999997E-5</v>
      </c>
      <c r="AH264" t="s">
        <v>11</v>
      </c>
      <c r="AI264">
        <v>0.83108400000000004</v>
      </c>
      <c r="AJ264">
        <v>8.8999999999999995E-5</v>
      </c>
      <c r="AK264" t="s">
        <v>12</v>
      </c>
      <c r="AL264">
        <v>0</v>
      </c>
      <c r="AM264">
        <v>0</v>
      </c>
    </row>
    <row r="265" spans="1:39" x14ac:dyDescent="0.25">
      <c r="A265" t="s">
        <v>18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799.03711999999996</v>
      </c>
      <c r="I265">
        <v>145.36653799999999</v>
      </c>
      <c r="J265" t="s">
        <v>3</v>
      </c>
      <c r="K265">
        <v>785.05986800000005</v>
      </c>
      <c r="L265">
        <v>143.64727099999999</v>
      </c>
      <c r="M265" t="s">
        <v>4</v>
      </c>
      <c r="N265">
        <v>34.718544000000001</v>
      </c>
      <c r="O265">
        <v>0.35140199999999999</v>
      </c>
      <c r="P265" t="s">
        <v>5</v>
      </c>
      <c r="Q265">
        <v>50.327899000000002</v>
      </c>
      <c r="R265">
        <v>0.38249</v>
      </c>
      <c r="S265" t="s">
        <v>6</v>
      </c>
      <c r="T265">
        <v>12.883264</v>
      </c>
      <c r="U265">
        <v>3.9759999999999997E-2</v>
      </c>
      <c r="V265" t="s">
        <v>7</v>
      </c>
      <c r="W265">
        <v>11.552811</v>
      </c>
      <c r="X265">
        <v>6.2232999999999997E-2</v>
      </c>
      <c r="Y265" t="s">
        <v>8</v>
      </c>
      <c r="Z265">
        <v>20.703128</v>
      </c>
      <c r="AA265">
        <v>0.10648299999999999</v>
      </c>
      <c r="AB265" t="s">
        <v>9</v>
      </c>
      <c r="AC265">
        <v>696.18803000000003</v>
      </c>
      <c r="AD265">
        <v>129.14823100000001</v>
      </c>
      <c r="AE265" t="s">
        <v>10</v>
      </c>
      <c r="AF265">
        <v>0.17472299999999999</v>
      </c>
      <c r="AG265">
        <v>9.2E-5</v>
      </c>
      <c r="AH265" t="s">
        <v>11</v>
      </c>
      <c r="AI265">
        <v>0.833847</v>
      </c>
      <c r="AJ265">
        <v>7.7000000000000001E-5</v>
      </c>
      <c r="AK265" t="s">
        <v>12</v>
      </c>
      <c r="AL265">
        <v>0</v>
      </c>
      <c r="AM265">
        <v>0</v>
      </c>
    </row>
    <row r="266" spans="1:39" x14ac:dyDescent="0.25">
      <c r="A266" t="s">
        <v>18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998.89665500000001</v>
      </c>
      <c r="I266">
        <v>202.91900899999999</v>
      </c>
      <c r="J266" t="s">
        <v>3</v>
      </c>
      <c r="K266">
        <v>981.422234</v>
      </c>
      <c r="L266">
        <v>199.923068</v>
      </c>
      <c r="M266" t="s">
        <v>4</v>
      </c>
      <c r="N266">
        <v>43.362960000000001</v>
      </c>
      <c r="O266">
        <v>0.57606800000000002</v>
      </c>
      <c r="P266" t="s">
        <v>5</v>
      </c>
      <c r="Q266">
        <v>62.887645999999997</v>
      </c>
      <c r="R266">
        <v>0.60551999999999995</v>
      </c>
      <c r="S266" t="s">
        <v>6</v>
      </c>
      <c r="T266">
        <v>16.093980999999999</v>
      </c>
      <c r="U266">
        <v>5.4644999999999999E-2</v>
      </c>
      <c r="V266" t="s">
        <v>7</v>
      </c>
      <c r="W266">
        <v>14.464392</v>
      </c>
      <c r="X266">
        <v>9.5590999999999995E-2</v>
      </c>
      <c r="Y266" t="s">
        <v>8</v>
      </c>
      <c r="Z266">
        <v>25.847794</v>
      </c>
      <c r="AA266">
        <v>0.17052999999999999</v>
      </c>
      <c r="AB266" t="s">
        <v>9</v>
      </c>
      <c r="AC266">
        <v>870.39196900000002</v>
      </c>
      <c r="AD266">
        <v>174.99989600000001</v>
      </c>
      <c r="AE266" t="s">
        <v>10</v>
      </c>
      <c r="AF266">
        <v>0.17392199999999999</v>
      </c>
      <c r="AG266">
        <v>9.3999999999999994E-5</v>
      </c>
      <c r="AH266" t="s">
        <v>11</v>
      </c>
      <c r="AI266">
        <v>0.83492999999999995</v>
      </c>
      <c r="AJ266">
        <v>6.0999999999999999E-5</v>
      </c>
      <c r="AK266" t="s">
        <v>12</v>
      </c>
      <c r="AL266">
        <v>0</v>
      </c>
      <c r="AM266">
        <v>0</v>
      </c>
    </row>
    <row r="267" spans="1:39" x14ac:dyDescent="0.25">
      <c r="A267" t="s">
        <v>18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1198.544866</v>
      </c>
      <c r="I267">
        <v>275.360298</v>
      </c>
      <c r="J267" t="s">
        <v>3</v>
      </c>
      <c r="K267">
        <v>1177.579268</v>
      </c>
      <c r="L267">
        <v>271.06612799999999</v>
      </c>
      <c r="M267" t="s">
        <v>4</v>
      </c>
      <c r="N267">
        <v>51.993808000000001</v>
      </c>
      <c r="O267">
        <v>0.793879</v>
      </c>
      <c r="P267" t="s">
        <v>5</v>
      </c>
      <c r="Q267">
        <v>75.413214999999994</v>
      </c>
      <c r="R267">
        <v>0.82476400000000005</v>
      </c>
      <c r="S267" t="s">
        <v>6</v>
      </c>
      <c r="T267">
        <v>19.292895000000001</v>
      </c>
      <c r="U267">
        <v>6.5263000000000002E-2</v>
      </c>
      <c r="V267" t="s">
        <v>7</v>
      </c>
      <c r="W267">
        <v>17.341916000000001</v>
      </c>
      <c r="X267">
        <v>0.12850800000000001</v>
      </c>
      <c r="Y267" t="s">
        <v>8</v>
      </c>
      <c r="Z267">
        <v>30.999464</v>
      </c>
      <c r="AA267">
        <v>0.22663800000000001</v>
      </c>
      <c r="AB267" t="s">
        <v>9</v>
      </c>
      <c r="AC267">
        <v>1044.42733</v>
      </c>
      <c r="AD267">
        <v>233.93651700000001</v>
      </c>
      <c r="AE267" t="s">
        <v>10</v>
      </c>
      <c r="AF267">
        <v>0.173239</v>
      </c>
      <c r="AG267">
        <v>1.01E-4</v>
      </c>
      <c r="AH267" t="s">
        <v>11</v>
      </c>
      <c r="AI267">
        <v>0.83548199999999995</v>
      </c>
      <c r="AJ267">
        <v>5.3999999999999998E-5</v>
      </c>
      <c r="AK267" t="s">
        <v>12</v>
      </c>
      <c r="AL267">
        <v>0</v>
      </c>
      <c r="AM267">
        <v>0</v>
      </c>
    </row>
    <row r="268" spans="1:39" x14ac:dyDescent="0.25">
      <c r="A268" t="s">
        <v>18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1398.38446</v>
      </c>
      <c r="I268">
        <v>345.21499899999998</v>
      </c>
      <c r="J268" t="s">
        <v>3</v>
      </c>
      <c r="K268">
        <v>1373.931255</v>
      </c>
      <c r="L268">
        <v>339.72770100000002</v>
      </c>
      <c r="M268" t="s">
        <v>4</v>
      </c>
      <c r="N268">
        <v>60.653917999999997</v>
      </c>
      <c r="O268">
        <v>1.1051740000000001</v>
      </c>
      <c r="P268" t="s">
        <v>5</v>
      </c>
      <c r="Q268">
        <v>87.980169000000004</v>
      </c>
      <c r="R268">
        <v>1.0742100000000001</v>
      </c>
      <c r="S268" t="s">
        <v>6</v>
      </c>
      <c r="T268">
        <v>22.510487999999999</v>
      </c>
      <c r="U268">
        <v>8.8119000000000003E-2</v>
      </c>
      <c r="V268" t="s">
        <v>7</v>
      </c>
      <c r="W268">
        <v>20.256732</v>
      </c>
      <c r="X268">
        <v>0.159024</v>
      </c>
      <c r="Y268" t="s">
        <v>8</v>
      </c>
      <c r="Z268">
        <v>36.145513000000001</v>
      </c>
      <c r="AA268">
        <v>0.277333</v>
      </c>
      <c r="AB268" t="s">
        <v>9</v>
      </c>
      <c r="AC268">
        <v>1218.5835059999999</v>
      </c>
      <c r="AD268">
        <v>288.593278</v>
      </c>
      <c r="AE268" t="s">
        <v>10</v>
      </c>
      <c r="AF268">
        <v>0.172427</v>
      </c>
      <c r="AG268">
        <v>1.08E-4</v>
      </c>
      <c r="AH268" t="s">
        <v>11</v>
      </c>
      <c r="AI268">
        <v>0.83610600000000002</v>
      </c>
      <c r="AJ268">
        <v>4.6999999999999997E-5</v>
      </c>
      <c r="AK268" t="s">
        <v>12</v>
      </c>
      <c r="AL268">
        <v>0</v>
      </c>
      <c r="AM268">
        <v>0</v>
      </c>
    </row>
    <row r="269" spans="1:39" x14ac:dyDescent="0.25">
      <c r="A269" t="s">
        <v>18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1598.2469630000001</v>
      </c>
      <c r="I269">
        <v>447.31889100000001</v>
      </c>
      <c r="J269" t="s">
        <v>3</v>
      </c>
      <c r="K269">
        <v>1570.3016869999999</v>
      </c>
      <c r="L269">
        <v>440.492256</v>
      </c>
      <c r="M269" t="s">
        <v>4</v>
      </c>
      <c r="N269">
        <v>69.363353000000004</v>
      </c>
      <c r="O269">
        <v>1.3445199999999999</v>
      </c>
      <c r="P269" t="s">
        <v>5</v>
      </c>
      <c r="Q269">
        <v>100.564387</v>
      </c>
      <c r="R269">
        <v>1.285037</v>
      </c>
      <c r="S269" t="s">
        <v>6</v>
      </c>
      <c r="T269">
        <v>25.731521000000001</v>
      </c>
      <c r="U269">
        <v>0.102946</v>
      </c>
      <c r="V269" t="s">
        <v>7</v>
      </c>
      <c r="W269">
        <v>23.147217999999999</v>
      </c>
      <c r="X269">
        <v>0.19612399999999999</v>
      </c>
      <c r="Y269" t="s">
        <v>8</v>
      </c>
      <c r="Z269">
        <v>41.323928000000002</v>
      </c>
      <c r="AA269">
        <v>0.32996300000000001</v>
      </c>
      <c r="AB269" t="s">
        <v>9</v>
      </c>
      <c r="AC269">
        <v>1392.683188</v>
      </c>
      <c r="AD269">
        <v>376.995249</v>
      </c>
      <c r="AE269" t="s">
        <v>10</v>
      </c>
      <c r="AF269">
        <v>0.171934</v>
      </c>
      <c r="AG269">
        <v>1.18E-4</v>
      </c>
      <c r="AH269" t="s">
        <v>11</v>
      </c>
      <c r="AI269">
        <v>0.83680600000000005</v>
      </c>
      <c r="AJ269">
        <v>6.3999999999999997E-5</v>
      </c>
      <c r="AK269" t="s">
        <v>12</v>
      </c>
      <c r="AL269">
        <v>0</v>
      </c>
      <c r="AM269">
        <v>0</v>
      </c>
    </row>
    <row r="270" spans="1:39" x14ac:dyDescent="0.25">
      <c r="A270" t="s">
        <v>18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1798.2317190000001</v>
      </c>
      <c r="I270">
        <v>548.33731699999998</v>
      </c>
      <c r="J270" t="s">
        <v>3</v>
      </c>
      <c r="K270">
        <v>1766.7970949999999</v>
      </c>
      <c r="L270">
        <v>540.19035099999996</v>
      </c>
      <c r="M270" t="s">
        <v>4</v>
      </c>
      <c r="N270">
        <v>78.054147</v>
      </c>
      <c r="O270">
        <v>1.7531650000000001</v>
      </c>
      <c r="P270" t="s">
        <v>5</v>
      </c>
      <c r="Q270">
        <v>113.128022</v>
      </c>
      <c r="R270">
        <v>1.478491</v>
      </c>
      <c r="S270" t="s">
        <v>6</v>
      </c>
      <c r="T270">
        <v>28.945705</v>
      </c>
      <c r="U270">
        <v>0.128302</v>
      </c>
      <c r="V270" t="s">
        <v>7</v>
      </c>
      <c r="W270">
        <v>26.043700000000001</v>
      </c>
      <c r="X270">
        <v>0.23247999999999999</v>
      </c>
      <c r="Y270" t="s">
        <v>8</v>
      </c>
      <c r="Z270">
        <v>46.485956999999999</v>
      </c>
      <c r="AA270">
        <v>0.37793700000000002</v>
      </c>
      <c r="AB270" t="s">
        <v>9</v>
      </c>
      <c r="AC270">
        <v>1566.9546089999999</v>
      </c>
      <c r="AD270">
        <v>460.97217899999998</v>
      </c>
      <c r="AE270" t="s">
        <v>10</v>
      </c>
      <c r="AF270">
        <v>0.17017299999999999</v>
      </c>
      <c r="AG270">
        <v>1.37E-4</v>
      </c>
      <c r="AH270" t="s">
        <v>11</v>
      </c>
      <c r="AI270">
        <v>0.83716400000000002</v>
      </c>
      <c r="AJ270">
        <v>5.8E-5</v>
      </c>
      <c r="AK270" t="s">
        <v>12</v>
      </c>
      <c r="AL270">
        <v>0</v>
      </c>
      <c r="AM270">
        <v>0</v>
      </c>
    </row>
    <row r="271" spans="1:39" x14ac:dyDescent="0.25">
      <c r="A271" t="s">
        <v>18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1997.576362</v>
      </c>
      <c r="I271">
        <v>664.06014600000003</v>
      </c>
      <c r="J271" t="s">
        <v>3</v>
      </c>
      <c r="K271">
        <v>1962.6329370000001</v>
      </c>
      <c r="L271">
        <v>653.56565499999999</v>
      </c>
      <c r="M271" t="s">
        <v>4</v>
      </c>
      <c r="N271">
        <v>86.717761999999993</v>
      </c>
      <c r="O271">
        <v>2.2020179999999998</v>
      </c>
      <c r="P271" t="s">
        <v>5</v>
      </c>
      <c r="Q271">
        <v>125.77557899999999</v>
      </c>
      <c r="R271">
        <v>1.7954969999999999</v>
      </c>
      <c r="S271" t="s">
        <v>6</v>
      </c>
      <c r="T271">
        <v>32.178642000000004</v>
      </c>
      <c r="U271">
        <v>0.171456</v>
      </c>
      <c r="V271" t="s">
        <v>7</v>
      </c>
      <c r="W271">
        <v>28.966669</v>
      </c>
      <c r="X271">
        <v>0.26307000000000003</v>
      </c>
      <c r="Y271" t="s">
        <v>8</v>
      </c>
      <c r="Z271">
        <v>51.687908</v>
      </c>
      <c r="AA271">
        <v>0.44229400000000002</v>
      </c>
      <c r="AB271" t="s">
        <v>9</v>
      </c>
      <c r="AC271">
        <v>1740.5146239999999</v>
      </c>
      <c r="AD271">
        <v>549.32697399999995</v>
      </c>
      <c r="AE271" t="s">
        <v>10</v>
      </c>
      <c r="AF271">
        <v>0.16908200000000001</v>
      </c>
      <c r="AG271">
        <v>1.3899999999999999E-4</v>
      </c>
      <c r="AH271" t="s">
        <v>11</v>
      </c>
      <c r="AI271">
        <v>0.83724299999999996</v>
      </c>
      <c r="AJ271">
        <v>5.8E-5</v>
      </c>
      <c r="AK271" t="s">
        <v>12</v>
      </c>
      <c r="AL271">
        <v>0</v>
      </c>
      <c r="AM271">
        <v>0</v>
      </c>
    </row>
    <row r="272" spans="1:39" x14ac:dyDescent="0.25">
      <c r="A272" t="s">
        <v>18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2197.0229100000001</v>
      </c>
      <c r="I272">
        <v>861.48556199999996</v>
      </c>
      <c r="J272" t="s">
        <v>3</v>
      </c>
      <c r="K272">
        <v>2158.5791210000002</v>
      </c>
      <c r="L272">
        <v>848.36593500000004</v>
      </c>
      <c r="M272" t="s">
        <v>4</v>
      </c>
      <c r="N272">
        <v>95.391655</v>
      </c>
      <c r="O272">
        <v>2.560702</v>
      </c>
      <c r="P272" t="s">
        <v>5</v>
      </c>
      <c r="Q272">
        <v>138.31589299999999</v>
      </c>
      <c r="R272">
        <v>2.0733190000000001</v>
      </c>
      <c r="S272" t="s">
        <v>6</v>
      </c>
      <c r="T272">
        <v>35.389474999999997</v>
      </c>
      <c r="U272">
        <v>0.19119</v>
      </c>
      <c r="V272" t="s">
        <v>7</v>
      </c>
      <c r="W272">
        <v>31.84864</v>
      </c>
      <c r="X272">
        <v>0.27020899999999998</v>
      </c>
      <c r="Y272" t="s">
        <v>8</v>
      </c>
      <c r="Z272">
        <v>56.808390000000003</v>
      </c>
      <c r="AA272">
        <v>0.50127299999999997</v>
      </c>
      <c r="AB272" t="s">
        <v>9</v>
      </c>
      <c r="AC272">
        <v>1914.310532</v>
      </c>
      <c r="AD272">
        <v>713.88320699999997</v>
      </c>
      <c r="AE272" t="s">
        <v>10</v>
      </c>
      <c r="AF272">
        <v>0.168461</v>
      </c>
      <c r="AG272">
        <v>1.3999999999999999E-4</v>
      </c>
      <c r="AH272" t="s">
        <v>11</v>
      </c>
      <c r="AI272">
        <v>0.83789000000000002</v>
      </c>
      <c r="AJ272">
        <v>7.7000000000000001E-5</v>
      </c>
      <c r="AK272" t="s">
        <v>12</v>
      </c>
      <c r="AL272">
        <v>0</v>
      </c>
      <c r="AM272">
        <v>0</v>
      </c>
    </row>
    <row r="273" spans="1:39" x14ac:dyDescent="0.25">
      <c r="A273" t="s">
        <v>18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2395.7285350000002</v>
      </c>
      <c r="I273">
        <v>1161.6453120000001</v>
      </c>
      <c r="J273" t="s">
        <v>3</v>
      </c>
      <c r="K273">
        <v>2353.7639399999998</v>
      </c>
      <c r="L273">
        <v>1143.897999</v>
      </c>
      <c r="M273" t="s">
        <v>4</v>
      </c>
      <c r="N273">
        <v>104.11129</v>
      </c>
      <c r="O273">
        <v>3.1305170000000002</v>
      </c>
      <c r="P273" t="s">
        <v>5</v>
      </c>
      <c r="Q273">
        <v>150.925904</v>
      </c>
      <c r="R273">
        <v>2.40388</v>
      </c>
      <c r="S273" t="s">
        <v>6</v>
      </c>
      <c r="T273">
        <v>38.616163</v>
      </c>
      <c r="U273">
        <v>0.22881199999999999</v>
      </c>
      <c r="V273" t="s">
        <v>7</v>
      </c>
      <c r="W273">
        <v>34.726978000000003</v>
      </c>
      <c r="X273">
        <v>0.27054</v>
      </c>
      <c r="Y273" t="s">
        <v>8</v>
      </c>
      <c r="Z273">
        <v>61.982816999999997</v>
      </c>
      <c r="AA273">
        <v>0.58380299999999996</v>
      </c>
      <c r="AB273" t="s">
        <v>9</v>
      </c>
      <c r="AC273">
        <v>2087.2410009999999</v>
      </c>
      <c r="AD273">
        <v>969.70217600000001</v>
      </c>
      <c r="AE273" t="s">
        <v>10</v>
      </c>
      <c r="AF273">
        <v>0.16783400000000001</v>
      </c>
      <c r="AG273">
        <v>1.46E-4</v>
      </c>
      <c r="AH273" t="s">
        <v>11</v>
      </c>
      <c r="AI273">
        <v>0.83870100000000003</v>
      </c>
      <c r="AJ273">
        <v>9.2E-5</v>
      </c>
      <c r="AK273" t="s">
        <v>12</v>
      </c>
      <c r="AL273">
        <v>0</v>
      </c>
      <c r="AM273">
        <v>0</v>
      </c>
    </row>
    <row r="274" spans="1:39" x14ac:dyDescent="0.25">
      <c r="A274" t="s">
        <v>18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2595.7954439999999</v>
      </c>
      <c r="I274">
        <v>1365.769517</v>
      </c>
      <c r="J274" t="s">
        <v>3</v>
      </c>
      <c r="K274">
        <v>2550.3163530000002</v>
      </c>
      <c r="L274">
        <v>1346.4439179999999</v>
      </c>
      <c r="M274" t="s">
        <v>4</v>
      </c>
      <c r="N274">
        <v>112.876625</v>
      </c>
      <c r="O274">
        <v>3.5164930000000001</v>
      </c>
      <c r="P274" t="s">
        <v>5</v>
      </c>
      <c r="Q274">
        <v>163.59110100000001</v>
      </c>
      <c r="R274">
        <v>2.3981720000000002</v>
      </c>
      <c r="S274" t="s">
        <v>6</v>
      </c>
      <c r="T274">
        <v>41.855533999999999</v>
      </c>
      <c r="U274">
        <v>0.26631300000000002</v>
      </c>
      <c r="V274" t="s">
        <v>7</v>
      </c>
      <c r="W274">
        <v>37.605483</v>
      </c>
      <c r="X274">
        <v>0.24774599999999999</v>
      </c>
      <c r="Y274" t="s">
        <v>8</v>
      </c>
      <c r="Z274">
        <v>67.178296000000003</v>
      </c>
      <c r="AA274">
        <v>0.59438299999999999</v>
      </c>
      <c r="AB274" t="s">
        <v>9</v>
      </c>
      <c r="AC274">
        <v>2261.4255659999999</v>
      </c>
      <c r="AD274">
        <v>1154.9358239999999</v>
      </c>
      <c r="AE274" t="s">
        <v>10</v>
      </c>
      <c r="AF274">
        <v>0.16645799999999999</v>
      </c>
      <c r="AG274">
        <v>1.5300000000000001E-4</v>
      </c>
      <c r="AH274" t="s">
        <v>11</v>
      </c>
      <c r="AI274">
        <v>0.83874899999999997</v>
      </c>
      <c r="AJ274">
        <v>9.2E-5</v>
      </c>
      <c r="AK274" t="s">
        <v>12</v>
      </c>
      <c r="AL274">
        <v>0</v>
      </c>
      <c r="AM274">
        <v>0</v>
      </c>
    </row>
    <row r="275" spans="1:39" x14ac:dyDescent="0.25">
      <c r="A275" t="s">
        <v>18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2796.9248729999999</v>
      </c>
      <c r="I275">
        <v>1558.060802</v>
      </c>
      <c r="J275" t="s">
        <v>3</v>
      </c>
      <c r="K275">
        <v>2747.9425879999999</v>
      </c>
      <c r="L275">
        <v>1535.420249</v>
      </c>
      <c r="M275" t="s">
        <v>4</v>
      </c>
      <c r="N275">
        <v>121.62795699999999</v>
      </c>
      <c r="O275">
        <v>4.2085759999999999</v>
      </c>
      <c r="P275" t="s">
        <v>5</v>
      </c>
      <c r="Q275">
        <v>176.27489499999999</v>
      </c>
      <c r="R275">
        <v>2.5236290000000001</v>
      </c>
      <c r="S275" t="s">
        <v>6</v>
      </c>
      <c r="T275">
        <v>45.097417</v>
      </c>
      <c r="U275">
        <v>0.29686299999999999</v>
      </c>
      <c r="V275" t="s">
        <v>7</v>
      </c>
      <c r="W275">
        <v>40.489975999999999</v>
      </c>
      <c r="X275">
        <v>0.254079</v>
      </c>
      <c r="Y275" t="s">
        <v>8</v>
      </c>
      <c r="Z275">
        <v>72.333940999999996</v>
      </c>
      <c r="AA275">
        <v>0.67170399999999997</v>
      </c>
      <c r="AB275" t="s">
        <v>9</v>
      </c>
      <c r="AC275">
        <v>2436.6829980000002</v>
      </c>
      <c r="AD275">
        <v>1313.566671</v>
      </c>
      <c r="AE275" t="s">
        <v>10</v>
      </c>
      <c r="AF275">
        <v>0.16548199999999999</v>
      </c>
      <c r="AG275">
        <v>1.5300000000000001E-4</v>
      </c>
      <c r="AH275" t="s">
        <v>11</v>
      </c>
      <c r="AI275">
        <v>0.83876399999999995</v>
      </c>
      <c r="AJ275">
        <v>9.2E-5</v>
      </c>
      <c r="AK275" t="s">
        <v>12</v>
      </c>
      <c r="AL275">
        <v>0</v>
      </c>
      <c r="AM275">
        <v>0</v>
      </c>
    </row>
    <row r="276" spans="1:39" x14ac:dyDescent="0.25">
      <c r="A276" t="s">
        <v>18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2996.077119</v>
      </c>
      <c r="I276">
        <v>1776.1775</v>
      </c>
      <c r="J276" t="s">
        <v>3</v>
      </c>
      <c r="K276">
        <v>2943.6183590000001</v>
      </c>
      <c r="L276">
        <v>1750.865798</v>
      </c>
      <c r="M276" t="s">
        <v>4</v>
      </c>
      <c r="N276">
        <v>130.29904099999999</v>
      </c>
      <c r="O276">
        <v>4.9314260000000001</v>
      </c>
      <c r="P276" t="s">
        <v>5</v>
      </c>
      <c r="Q276">
        <v>188.840349</v>
      </c>
      <c r="R276">
        <v>2.8330579999999999</v>
      </c>
      <c r="S276" t="s">
        <v>6</v>
      </c>
      <c r="T276">
        <v>48.317819999999998</v>
      </c>
      <c r="U276">
        <v>0.33664899999999998</v>
      </c>
      <c r="V276" t="s">
        <v>7</v>
      </c>
      <c r="W276">
        <v>43.357554999999998</v>
      </c>
      <c r="X276">
        <v>0.26253199999999999</v>
      </c>
      <c r="Y276" t="s">
        <v>8</v>
      </c>
      <c r="Z276">
        <v>77.446444999999997</v>
      </c>
      <c r="AA276">
        <v>0.73987099999999995</v>
      </c>
      <c r="AB276" t="s">
        <v>9</v>
      </c>
      <c r="AC276">
        <v>2610.1909230000001</v>
      </c>
      <c r="AD276">
        <v>1493.385593</v>
      </c>
      <c r="AE276" t="s">
        <v>10</v>
      </c>
      <c r="AF276">
        <v>0.162576</v>
      </c>
      <c r="AG276">
        <v>1.56E-4</v>
      </c>
      <c r="AH276" t="s">
        <v>11</v>
      </c>
      <c r="AI276">
        <v>0.83946600000000005</v>
      </c>
      <c r="AJ276">
        <v>1.0900000000000001E-4</v>
      </c>
      <c r="AK276" t="s">
        <v>12</v>
      </c>
      <c r="AL276">
        <v>0</v>
      </c>
      <c r="AM276">
        <v>0</v>
      </c>
    </row>
    <row r="277" spans="1:39" x14ac:dyDescent="0.25">
      <c r="A277" t="s">
        <v>18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3195.6683939999998</v>
      </c>
      <c r="I277">
        <v>2021.9845849999999</v>
      </c>
      <c r="J277" t="s">
        <v>3</v>
      </c>
      <c r="K277">
        <v>3139.7145070000001</v>
      </c>
      <c r="L277">
        <v>1992.8733580000001</v>
      </c>
      <c r="M277" t="s">
        <v>4</v>
      </c>
      <c r="N277">
        <v>138.96451400000001</v>
      </c>
      <c r="O277">
        <v>5.5238329999999998</v>
      </c>
      <c r="P277" t="s">
        <v>5</v>
      </c>
      <c r="Q277">
        <v>201.40971400000001</v>
      </c>
      <c r="R277">
        <v>3.171557</v>
      </c>
      <c r="S277" t="s">
        <v>6</v>
      </c>
      <c r="T277">
        <v>51.532319000000001</v>
      </c>
      <c r="U277">
        <v>0.375635</v>
      </c>
      <c r="V277" t="s">
        <v>7</v>
      </c>
      <c r="W277">
        <v>46.229855000000001</v>
      </c>
      <c r="X277">
        <v>0.28430499999999997</v>
      </c>
      <c r="Y277" t="s">
        <v>8</v>
      </c>
      <c r="Z277">
        <v>82.567081000000002</v>
      </c>
      <c r="AA277">
        <v>0.83638800000000002</v>
      </c>
      <c r="AB277" t="s">
        <v>9</v>
      </c>
      <c r="AC277">
        <v>2784.12084</v>
      </c>
      <c r="AD277">
        <v>1700.644618</v>
      </c>
      <c r="AE277" t="s">
        <v>10</v>
      </c>
      <c r="AF277">
        <v>0.162464</v>
      </c>
      <c r="AG277">
        <v>1.5899999999999999E-4</v>
      </c>
      <c r="AH277" t="s">
        <v>11</v>
      </c>
      <c r="AI277">
        <v>0.84018700000000002</v>
      </c>
      <c r="AJ277">
        <v>1.22E-4</v>
      </c>
      <c r="AK277" t="s">
        <v>12</v>
      </c>
      <c r="AL277">
        <v>0</v>
      </c>
      <c r="AM277">
        <v>0</v>
      </c>
    </row>
    <row r="278" spans="1:39" x14ac:dyDescent="0.25">
      <c r="A278" t="s">
        <v>18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3394.5233589999998</v>
      </c>
      <c r="I278">
        <v>2261.9702000000002</v>
      </c>
      <c r="J278" t="s">
        <v>3</v>
      </c>
      <c r="K278">
        <v>3335.0796970000001</v>
      </c>
      <c r="L278">
        <v>2228.0937739999999</v>
      </c>
      <c r="M278" t="s">
        <v>4</v>
      </c>
      <c r="N278">
        <v>147.634131</v>
      </c>
      <c r="O278">
        <v>6.3468650000000002</v>
      </c>
      <c r="P278" t="s">
        <v>5</v>
      </c>
      <c r="Q278">
        <v>213.97807700000001</v>
      </c>
      <c r="R278">
        <v>3.5303689999999999</v>
      </c>
      <c r="S278" t="s">
        <v>6</v>
      </c>
      <c r="T278">
        <v>54.746924999999997</v>
      </c>
      <c r="U278">
        <v>0.410941</v>
      </c>
      <c r="V278" t="s">
        <v>7</v>
      </c>
      <c r="W278">
        <v>49.093122999999999</v>
      </c>
      <c r="X278">
        <v>0.294547</v>
      </c>
      <c r="Y278" t="s">
        <v>8</v>
      </c>
      <c r="Z278">
        <v>87.698064000000002</v>
      </c>
      <c r="AA278">
        <v>0.93114799999999998</v>
      </c>
      <c r="AB278" t="s">
        <v>9</v>
      </c>
      <c r="AC278">
        <v>2957.3189499999999</v>
      </c>
      <c r="AD278">
        <v>1896.1976979999999</v>
      </c>
      <c r="AE278" t="s">
        <v>10</v>
      </c>
      <c r="AF278">
        <v>0.162463</v>
      </c>
      <c r="AG278">
        <v>1.5899999999999999E-4</v>
      </c>
      <c r="AH278" t="s">
        <v>11</v>
      </c>
      <c r="AI278">
        <v>0.84036</v>
      </c>
      <c r="AJ278">
        <v>1.1900000000000001E-4</v>
      </c>
      <c r="AK278" t="s">
        <v>12</v>
      </c>
      <c r="AL278">
        <v>0</v>
      </c>
      <c r="AM278">
        <v>0</v>
      </c>
    </row>
    <row r="279" spans="1:39" x14ac:dyDescent="0.25">
      <c r="A279" t="s">
        <v>18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3594.046953</v>
      </c>
      <c r="I279">
        <v>2503.2541030000002</v>
      </c>
      <c r="J279" t="s">
        <v>3</v>
      </c>
      <c r="K279">
        <v>3531.1006590000002</v>
      </c>
      <c r="L279">
        <v>2464.9088109999998</v>
      </c>
      <c r="M279" t="s">
        <v>4</v>
      </c>
      <c r="N279">
        <v>156.34134</v>
      </c>
      <c r="O279">
        <v>6.734502</v>
      </c>
      <c r="P279" t="s">
        <v>5</v>
      </c>
      <c r="Q279">
        <v>226.64863299999999</v>
      </c>
      <c r="R279">
        <v>3.777647</v>
      </c>
      <c r="S279" t="s">
        <v>6</v>
      </c>
      <c r="T279">
        <v>57.95984</v>
      </c>
      <c r="U279">
        <v>0.430529</v>
      </c>
      <c r="V279" t="s">
        <v>7</v>
      </c>
      <c r="W279">
        <v>51.985062999999997</v>
      </c>
      <c r="X279">
        <v>0.31443300000000002</v>
      </c>
      <c r="Y279" t="s">
        <v>8</v>
      </c>
      <c r="Z279">
        <v>92.880645000000001</v>
      </c>
      <c r="AA279">
        <v>0.98876200000000003</v>
      </c>
      <c r="AB279" t="s">
        <v>9</v>
      </c>
      <c r="AC279">
        <v>3131.0347270000002</v>
      </c>
      <c r="AD279">
        <v>2103.0755239999999</v>
      </c>
      <c r="AE279" t="s">
        <v>10</v>
      </c>
      <c r="AF279">
        <v>0.161056</v>
      </c>
      <c r="AG279">
        <v>1.4999999999999999E-4</v>
      </c>
      <c r="AH279" t="s">
        <v>11</v>
      </c>
      <c r="AI279">
        <v>0.84048</v>
      </c>
      <c r="AJ279">
        <v>1.17E-4</v>
      </c>
      <c r="AK279" t="s">
        <v>12</v>
      </c>
      <c r="AL279">
        <v>0</v>
      </c>
      <c r="AM279">
        <v>0</v>
      </c>
    </row>
    <row r="280" spans="1:39" x14ac:dyDescent="0.25">
      <c r="A280" t="s">
        <v>18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3793.6698289999999</v>
      </c>
      <c r="I280">
        <v>2717.9734050000002</v>
      </c>
      <c r="J280" t="s">
        <v>3</v>
      </c>
      <c r="K280">
        <v>3727.2125489999999</v>
      </c>
      <c r="L280">
        <v>2675.864775</v>
      </c>
      <c r="M280" t="s">
        <v>4</v>
      </c>
      <c r="N280">
        <v>165.03437500000001</v>
      </c>
      <c r="O280">
        <v>7.3468499999999999</v>
      </c>
      <c r="P280" t="s">
        <v>5</v>
      </c>
      <c r="Q280">
        <v>239.33278000000001</v>
      </c>
      <c r="R280">
        <v>3.9561000000000002</v>
      </c>
      <c r="S280" t="s">
        <v>6</v>
      </c>
      <c r="T280">
        <v>61.200875000000003</v>
      </c>
      <c r="U280">
        <v>0.49235800000000002</v>
      </c>
      <c r="V280" t="s">
        <v>7</v>
      </c>
      <c r="W280">
        <v>54.87659</v>
      </c>
      <c r="X280">
        <v>0.32681300000000002</v>
      </c>
      <c r="Y280" t="s">
        <v>8</v>
      </c>
      <c r="Z280">
        <v>98.062252000000001</v>
      </c>
      <c r="AA280">
        <v>1.031453</v>
      </c>
      <c r="AB280" t="s">
        <v>9</v>
      </c>
      <c r="AC280">
        <v>3304.8403269999999</v>
      </c>
      <c r="AD280">
        <v>2282.0838509999999</v>
      </c>
      <c r="AE280" t="s">
        <v>10</v>
      </c>
      <c r="AF280">
        <v>0.160244</v>
      </c>
      <c r="AG280">
        <v>1.4300000000000001E-4</v>
      </c>
      <c r="AH280" t="s">
        <v>11</v>
      </c>
      <c r="AI280">
        <v>0.84062499999999996</v>
      </c>
      <c r="AJ280">
        <v>1.16E-4</v>
      </c>
      <c r="AK280" t="s">
        <v>12</v>
      </c>
      <c r="AL280">
        <v>0</v>
      </c>
      <c r="AM280">
        <v>0</v>
      </c>
    </row>
    <row r="281" spans="1:39" x14ac:dyDescent="0.25">
      <c r="A281" t="s">
        <v>18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3993.7926029999999</v>
      </c>
      <c r="I281">
        <v>2980.8937420000002</v>
      </c>
      <c r="J281" t="s">
        <v>3</v>
      </c>
      <c r="K281">
        <v>3923.8348580000002</v>
      </c>
      <c r="L281">
        <v>2933.723684</v>
      </c>
      <c r="M281" t="s">
        <v>4</v>
      </c>
      <c r="N281">
        <v>173.70069799999999</v>
      </c>
      <c r="O281">
        <v>8.2012429999999998</v>
      </c>
      <c r="P281" t="s">
        <v>5</v>
      </c>
      <c r="Q281">
        <v>251.94706400000001</v>
      </c>
      <c r="R281">
        <v>4.2657499999999997</v>
      </c>
      <c r="S281" t="s">
        <v>6</v>
      </c>
      <c r="T281">
        <v>64.408584000000005</v>
      </c>
      <c r="U281">
        <v>0.53003800000000001</v>
      </c>
      <c r="V281" t="s">
        <v>7</v>
      </c>
      <c r="W281">
        <v>57.770780000000002</v>
      </c>
      <c r="X281">
        <v>0.33396999999999999</v>
      </c>
      <c r="Y281" t="s">
        <v>8</v>
      </c>
      <c r="Z281">
        <v>103.20923000000001</v>
      </c>
      <c r="AA281">
        <v>1.110762</v>
      </c>
      <c r="AB281" t="s">
        <v>9</v>
      </c>
      <c r="AC281">
        <v>3479.247856</v>
      </c>
      <c r="AD281">
        <v>2496.434002</v>
      </c>
      <c r="AE281" t="s">
        <v>10</v>
      </c>
      <c r="AF281">
        <v>0.159556</v>
      </c>
      <c r="AG281">
        <v>1.3999999999999999E-4</v>
      </c>
      <c r="AH281" t="s">
        <v>11</v>
      </c>
      <c r="AI281">
        <v>0.84082100000000004</v>
      </c>
      <c r="AJ281">
        <v>1.13E-4</v>
      </c>
      <c r="AK281" t="s">
        <v>12</v>
      </c>
      <c r="AL281">
        <v>0</v>
      </c>
      <c r="AM281">
        <v>0</v>
      </c>
    </row>
    <row r="282" spans="1:39" x14ac:dyDescent="0.25">
      <c r="A282" t="s">
        <v>19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19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19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19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19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19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19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19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19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19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19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19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19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19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19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19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19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19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19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19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20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168.904844</v>
      </c>
      <c r="I302">
        <v>6.7999080000000003</v>
      </c>
      <c r="J302" t="s">
        <v>3</v>
      </c>
      <c r="K302">
        <v>165.412058</v>
      </c>
      <c r="L302">
        <v>6.6595719999999998</v>
      </c>
      <c r="M302" t="s">
        <v>4</v>
      </c>
      <c r="N302">
        <v>8.6929020000000001</v>
      </c>
      <c r="O302">
        <v>4.8576000000000001E-2</v>
      </c>
      <c r="P302" t="s">
        <v>5</v>
      </c>
      <c r="Q302">
        <v>0</v>
      </c>
      <c r="R302">
        <v>0</v>
      </c>
      <c r="S302" t="s">
        <v>6</v>
      </c>
      <c r="T302">
        <v>3.196574</v>
      </c>
      <c r="U302">
        <v>1.861E-3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0.18289900000000001</v>
      </c>
      <c r="AD302">
        <v>9.2999999999999997E-5</v>
      </c>
      <c r="AE302" t="s">
        <v>10</v>
      </c>
      <c r="AF302">
        <v>0</v>
      </c>
      <c r="AG302">
        <v>0</v>
      </c>
      <c r="AH302" t="s">
        <v>11</v>
      </c>
      <c r="AI302">
        <v>0.81328199999999995</v>
      </c>
      <c r="AJ302">
        <v>1.2799999999999999E-4</v>
      </c>
      <c r="AK302" t="s">
        <v>12</v>
      </c>
      <c r="AL302">
        <v>0</v>
      </c>
      <c r="AM302">
        <v>0</v>
      </c>
    </row>
    <row r="303" spans="1:39" x14ac:dyDescent="0.25">
      <c r="A303" t="s">
        <v>20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337.49338699999998</v>
      </c>
      <c r="I303">
        <v>30.026033999999999</v>
      </c>
      <c r="J303" t="s">
        <v>3</v>
      </c>
      <c r="K303">
        <v>330.50295999999997</v>
      </c>
      <c r="L303">
        <v>29.195018999999998</v>
      </c>
      <c r="M303" t="s">
        <v>4</v>
      </c>
      <c r="N303">
        <v>17.350292</v>
      </c>
      <c r="O303">
        <v>0.215253</v>
      </c>
      <c r="P303" t="s">
        <v>5</v>
      </c>
      <c r="Q303">
        <v>0</v>
      </c>
      <c r="R303">
        <v>0</v>
      </c>
      <c r="S303" t="s">
        <v>6</v>
      </c>
      <c r="T303">
        <v>6.4049379999999996</v>
      </c>
      <c r="U303">
        <v>8.8760000000000002E-3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0.17761399999999999</v>
      </c>
      <c r="AD303">
        <v>6.3E-5</v>
      </c>
      <c r="AE303" t="s">
        <v>10</v>
      </c>
      <c r="AF303">
        <v>0</v>
      </c>
      <c r="AG303">
        <v>0</v>
      </c>
      <c r="AH303" t="s">
        <v>11</v>
      </c>
      <c r="AI303">
        <v>0.81676099999999996</v>
      </c>
      <c r="AJ303">
        <v>1.9000000000000001E-4</v>
      </c>
      <c r="AK303" t="s">
        <v>12</v>
      </c>
      <c r="AL303">
        <v>0</v>
      </c>
      <c r="AM303">
        <v>0</v>
      </c>
    </row>
    <row r="304" spans="1:39" x14ac:dyDescent="0.25">
      <c r="A304" t="s">
        <v>20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505.87796100000003</v>
      </c>
      <c r="I304">
        <v>63.643008000000002</v>
      </c>
      <c r="J304" t="s">
        <v>3</v>
      </c>
      <c r="K304">
        <v>495.39172000000002</v>
      </c>
      <c r="L304">
        <v>61.647060000000003</v>
      </c>
      <c r="M304" t="s">
        <v>4</v>
      </c>
      <c r="N304">
        <v>25.992062000000001</v>
      </c>
      <c r="O304">
        <v>0.468692</v>
      </c>
      <c r="P304" t="s">
        <v>5</v>
      </c>
      <c r="Q304">
        <v>0</v>
      </c>
      <c r="R304">
        <v>0</v>
      </c>
      <c r="S304" t="s">
        <v>6</v>
      </c>
      <c r="T304">
        <v>9.6060909999999993</v>
      </c>
      <c r="U304">
        <v>1.8438E-2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0.17630499999999999</v>
      </c>
      <c r="AD304">
        <v>7.8999999999999996E-5</v>
      </c>
      <c r="AE304" t="s">
        <v>10</v>
      </c>
      <c r="AF304">
        <v>0</v>
      </c>
      <c r="AG304">
        <v>0</v>
      </c>
      <c r="AH304" t="s">
        <v>11</v>
      </c>
      <c r="AI304">
        <v>0.82210899999999998</v>
      </c>
      <c r="AJ304">
        <v>2.0100000000000001E-4</v>
      </c>
      <c r="AK304" t="s">
        <v>12</v>
      </c>
      <c r="AL304">
        <v>0</v>
      </c>
      <c r="AM304">
        <v>0</v>
      </c>
    </row>
    <row r="305" spans="1:39" x14ac:dyDescent="0.25">
      <c r="A305" t="s">
        <v>20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674.60469599999999</v>
      </c>
      <c r="I305">
        <v>110.37958999999999</v>
      </c>
      <c r="J305" t="s">
        <v>3</v>
      </c>
      <c r="K305">
        <v>660.60639400000002</v>
      </c>
      <c r="L305">
        <v>106.891858</v>
      </c>
      <c r="M305" t="s">
        <v>4</v>
      </c>
      <c r="N305">
        <v>34.657828000000002</v>
      </c>
      <c r="O305">
        <v>0.83452599999999999</v>
      </c>
      <c r="P305" t="s">
        <v>5</v>
      </c>
      <c r="Q305">
        <v>0</v>
      </c>
      <c r="R305">
        <v>0</v>
      </c>
      <c r="S305" t="s">
        <v>6</v>
      </c>
      <c r="T305">
        <v>12.808279000000001</v>
      </c>
      <c r="U305">
        <v>2.4118000000000001E-2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0.17491399999999999</v>
      </c>
      <c r="AD305">
        <v>9.7E-5</v>
      </c>
      <c r="AE305" t="s">
        <v>10</v>
      </c>
      <c r="AF305">
        <v>0</v>
      </c>
      <c r="AG305">
        <v>0</v>
      </c>
      <c r="AH305" t="s">
        <v>11</v>
      </c>
      <c r="AI305">
        <v>0.82499999999999996</v>
      </c>
      <c r="AJ305">
        <v>1.7799999999999999E-4</v>
      </c>
      <c r="AK305" t="s">
        <v>12</v>
      </c>
      <c r="AL305">
        <v>0</v>
      </c>
      <c r="AM305">
        <v>0</v>
      </c>
    </row>
    <row r="306" spans="1:39" x14ac:dyDescent="0.25">
      <c r="A306" t="s">
        <v>20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843.442633</v>
      </c>
      <c r="I306">
        <v>172.893621</v>
      </c>
      <c r="J306" t="s">
        <v>3</v>
      </c>
      <c r="K306">
        <v>825.94065899999998</v>
      </c>
      <c r="L306">
        <v>167.28958299999999</v>
      </c>
      <c r="M306" t="s">
        <v>4</v>
      </c>
      <c r="N306">
        <v>43.355414000000003</v>
      </c>
      <c r="O306">
        <v>1.33334</v>
      </c>
      <c r="P306" t="s">
        <v>5</v>
      </c>
      <c r="Q306">
        <v>0</v>
      </c>
      <c r="R306">
        <v>0</v>
      </c>
      <c r="S306" t="s">
        <v>6</v>
      </c>
      <c r="T306">
        <v>16.023012000000001</v>
      </c>
      <c r="U306">
        <v>3.8051000000000001E-2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0.173842</v>
      </c>
      <c r="AD306">
        <v>1.11E-4</v>
      </c>
      <c r="AE306" t="s">
        <v>10</v>
      </c>
      <c r="AF306">
        <v>0</v>
      </c>
      <c r="AG306">
        <v>0</v>
      </c>
      <c r="AH306" t="s">
        <v>11</v>
      </c>
      <c r="AI306">
        <v>0.82855000000000001</v>
      </c>
      <c r="AJ306">
        <v>1.4100000000000001E-4</v>
      </c>
      <c r="AK306" t="s">
        <v>12</v>
      </c>
      <c r="AL306">
        <v>0</v>
      </c>
      <c r="AM306">
        <v>0</v>
      </c>
    </row>
    <row r="307" spans="1:39" x14ac:dyDescent="0.25">
      <c r="A307" t="s">
        <v>20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1012.182631</v>
      </c>
      <c r="I307">
        <v>255.07136700000001</v>
      </c>
      <c r="J307" t="s">
        <v>3</v>
      </c>
      <c r="K307">
        <v>991.18369299999995</v>
      </c>
      <c r="L307">
        <v>247.091984</v>
      </c>
      <c r="M307" t="s">
        <v>4</v>
      </c>
      <c r="N307">
        <v>52.036320000000003</v>
      </c>
      <c r="O307">
        <v>1.9851749999999999</v>
      </c>
      <c r="P307" t="s">
        <v>5</v>
      </c>
      <c r="Q307">
        <v>0</v>
      </c>
      <c r="R307">
        <v>0</v>
      </c>
      <c r="S307" t="s">
        <v>6</v>
      </c>
      <c r="T307">
        <v>19.239208999999999</v>
      </c>
      <c r="U307">
        <v>6.3084000000000001E-2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0.173148</v>
      </c>
      <c r="AD307">
        <v>1.25E-4</v>
      </c>
      <c r="AE307" t="s">
        <v>10</v>
      </c>
      <c r="AF307">
        <v>0</v>
      </c>
      <c r="AG307">
        <v>0</v>
      </c>
      <c r="AH307" t="s">
        <v>11</v>
      </c>
      <c r="AI307">
        <v>0.83031699999999997</v>
      </c>
      <c r="AJ307">
        <v>1.07E-4</v>
      </c>
      <c r="AK307" t="s">
        <v>12</v>
      </c>
      <c r="AL307">
        <v>0</v>
      </c>
      <c r="AM307">
        <v>0</v>
      </c>
    </row>
    <row r="308" spans="1:39" x14ac:dyDescent="0.25">
      <c r="A308" t="s">
        <v>20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1180.9592749999999</v>
      </c>
      <c r="I308">
        <v>358.74184700000001</v>
      </c>
      <c r="J308" t="s">
        <v>3</v>
      </c>
      <c r="K308">
        <v>1156.4696750000001</v>
      </c>
      <c r="L308">
        <v>347.73747700000001</v>
      </c>
      <c r="M308" t="s">
        <v>4</v>
      </c>
      <c r="N308">
        <v>60.681604</v>
      </c>
      <c r="O308">
        <v>2.6482220000000001</v>
      </c>
      <c r="P308" t="s">
        <v>5</v>
      </c>
      <c r="Q308">
        <v>0</v>
      </c>
      <c r="R308">
        <v>0</v>
      </c>
      <c r="S308" t="s">
        <v>6</v>
      </c>
      <c r="T308">
        <v>22.452929000000001</v>
      </c>
      <c r="U308">
        <v>9.7492999999999996E-2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0.17260300000000001</v>
      </c>
      <c r="AD308">
        <v>1.34E-4</v>
      </c>
      <c r="AE308" t="s">
        <v>10</v>
      </c>
      <c r="AF308">
        <v>0</v>
      </c>
      <c r="AG308">
        <v>0</v>
      </c>
      <c r="AH308" t="s">
        <v>11</v>
      </c>
      <c r="AI308">
        <v>0.83263200000000004</v>
      </c>
      <c r="AJ308">
        <v>7.2999999999999999E-5</v>
      </c>
      <c r="AK308" t="s">
        <v>12</v>
      </c>
      <c r="AL308">
        <v>0</v>
      </c>
      <c r="AM308">
        <v>0</v>
      </c>
    </row>
    <row r="309" spans="1:39" x14ac:dyDescent="0.25">
      <c r="A309" t="s">
        <v>20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1349.7217820000001</v>
      </c>
      <c r="I309">
        <v>470.78520600000002</v>
      </c>
      <c r="J309" t="s">
        <v>3</v>
      </c>
      <c r="K309">
        <v>1321.7264600000001</v>
      </c>
      <c r="L309">
        <v>456.02769699999999</v>
      </c>
      <c r="M309" t="s">
        <v>4</v>
      </c>
      <c r="N309">
        <v>69.327033</v>
      </c>
      <c r="O309">
        <v>3.3671869999999999</v>
      </c>
      <c r="P309" t="s">
        <v>5</v>
      </c>
      <c r="Q309">
        <v>0</v>
      </c>
      <c r="R309">
        <v>0</v>
      </c>
      <c r="S309" t="s">
        <v>6</v>
      </c>
      <c r="T309">
        <v>25.652062999999998</v>
      </c>
      <c r="U309">
        <v>0.12456200000000001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0.17147000000000001</v>
      </c>
      <c r="AD309">
        <v>1.4899999999999999E-4</v>
      </c>
      <c r="AE309" t="s">
        <v>10</v>
      </c>
      <c r="AF309">
        <v>0</v>
      </c>
      <c r="AG309">
        <v>0</v>
      </c>
      <c r="AH309" t="s">
        <v>11</v>
      </c>
      <c r="AI309">
        <v>0.83394199999999996</v>
      </c>
      <c r="AJ309">
        <v>5.5000000000000002E-5</v>
      </c>
      <c r="AK309" t="s">
        <v>12</v>
      </c>
      <c r="AL309">
        <v>0</v>
      </c>
      <c r="AM309">
        <v>0</v>
      </c>
    </row>
    <row r="310" spans="1:39" x14ac:dyDescent="0.25">
      <c r="A310" t="s">
        <v>20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1518.267026</v>
      </c>
      <c r="I310">
        <v>597.61106900000004</v>
      </c>
      <c r="J310" t="s">
        <v>3</v>
      </c>
      <c r="K310">
        <v>1486.77126</v>
      </c>
      <c r="L310">
        <v>578.56030499999997</v>
      </c>
      <c r="M310" t="s">
        <v>4</v>
      </c>
      <c r="N310">
        <v>77.951301999999998</v>
      </c>
      <c r="O310">
        <v>4.1088209999999998</v>
      </c>
      <c r="P310" t="s">
        <v>5</v>
      </c>
      <c r="Q310">
        <v>0</v>
      </c>
      <c r="R310">
        <v>0</v>
      </c>
      <c r="S310" t="s">
        <v>6</v>
      </c>
      <c r="T310">
        <v>28.878857</v>
      </c>
      <c r="U310">
        <v>0.18174699999999999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0.170627</v>
      </c>
      <c r="AD310">
        <v>1.4799999999999999E-4</v>
      </c>
      <c r="AE310" t="s">
        <v>10</v>
      </c>
      <c r="AF310">
        <v>0</v>
      </c>
      <c r="AG310">
        <v>0</v>
      </c>
      <c r="AH310" t="s">
        <v>11</v>
      </c>
      <c r="AI310">
        <v>0.83492900000000003</v>
      </c>
      <c r="AJ310">
        <v>4.1999999999999998E-5</v>
      </c>
      <c r="AK310" t="s">
        <v>12</v>
      </c>
      <c r="AL310">
        <v>0</v>
      </c>
      <c r="AM310">
        <v>0</v>
      </c>
    </row>
    <row r="311" spans="1:39" x14ac:dyDescent="0.25">
      <c r="A311" t="s">
        <v>20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1686.57582</v>
      </c>
      <c r="I311">
        <v>732.32104500000003</v>
      </c>
      <c r="J311" t="s">
        <v>3</v>
      </c>
      <c r="K311">
        <v>1651.59833</v>
      </c>
      <c r="L311">
        <v>710.03008</v>
      </c>
      <c r="M311" t="s">
        <v>4</v>
      </c>
      <c r="N311">
        <v>86.57423</v>
      </c>
      <c r="O311">
        <v>4.8687230000000001</v>
      </c>
      <c r="P311" t="s">
        <v>5</v>
      </c>
      <c r="Q311">
        <v>0</v>
      </c>
      <c r="R311">
        <v>0</v>
      </c>
      <c r="S311" t="s">
        <v>6</v>
      </c>
      <c r="T311">
        <v>32.069364999999998</v>
      </c>
      <c r="U311">
        <v>0.216303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0.16937199999999999</v>
      </c>
      <c r="AD311">
        <v>1.5200000000000001E-4</v>
      </c>
      <c r="AE311" t="s">
        <v>10</v>
      </c>
      <c r="AF311">
        <v>0</v>
      </c>
      <c r="AG311">
        <v>0</v>
      </c>
      <c r="AH311" t="s">
        <v>11</v>
      </c>
      <c r="AI311">
        <v>0.83547700000000003</v>
      </c>
      <c r="AJ311">
        <v>3.1000000000000001E-5</v>
      </c>
      <c r="AK311" t="s">
        <v>12</v>
      </c>
      <c r="AL311">
        <v>0</v>
      </c>
      <c r="AM311">
        <v>0</v>
      </c>
    </row>
    <row r="312" spans="1:39" x14ac:dyDescent="0.25">
      <c r="A312" t="s">
        <v>20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1854.77406</v>
      </c>
      <c r="I312">
        <v>878.47683400000005</v>
      </c>
      <c r="J312" t="s">
        <v>3</v>
      </c>
      <c r="K312">
        <v>1816.3156449999999</v>
      </c>
      <c r="L312">
        <v>851.99463600000001</v>
      </c>
      <c r="M312" t="s">
        <v>4</v>
      </c>
      <c r="N312">
        <v>95.173698999999999</v>
      </c>
      <c r="O312">
        <v>5.7393099999999997</v>
      </c>
      <c r="P312" t="s">
        <v>5</v>
      </c>
      <c r="Q312">
        <v>0</v>
      </c>
      <c r="R312">
        <v>0</v>
      </c>
      <c r="S312" t="s">
        <v>6</v>
      </c>
      <c r="T312">
        <v>35.267496999999999</v>
      </c>
      <c r="U312">
        <v>0.25635000000000002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0.16878299999999999</v>
      </c>
      <c r="AD312">
        <v>1.5799999999999999E-4</v>
      </c>
      <c r="AE312" t="s">
        <v>10</v>
      </c>
      <c r="AF312">
        <v>0</v>
      </c>
      <c r="AG312">
        <v>0</v>
      </c>
      <c r="AH312" t="s">
        <v>11</v>
      </c>
      <c r="AI312">
        <v>0.83572900000000006</v>
      </c>
      <c r="AJ312">
        <v>2.9E-5</v>
      </c>
      <c r="AK312" t="s">
        <v>12</v>
      </c>
      <c r="AL312">
        <v>0</v>
      </c>
      <c r="AM312">
        <v>0</v>
      </c>
    </row>
    <row r="313" spans="1:39" x14ac:dyDescent="0.25">
      <c r="A313" t="s">
        <v>20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2023.1303150000001</v>
      </c>
      <c r="I313">
        <v>1055.13176</v>
      </c>
      <c r="J313" t="s">
        <v>3</v>
      </c>
      <c r="K313">
        <v>1981.183994</v>
      </c>
      <c r="L313">
        <v>1023.63468</v>
      </c>
      <c r="M313" t="s">
        <v>4</v>
      </c>
      <c r="N313">
        <v>103.800528</v>
      </c>
      <c r="O313">
        <v>6.8627770000000003</v>
      </c>
      <c r="P313" t="s">
        <v>5</v>
      </c>
      <c r="Q313">
        <v>0</v>
      </c>
      <c r="R313">
        <v>0</v>
      </c>
      <c r="S313" t="s">
        <v>6</v>
      </c>
      <c r="T313">
        <v>38.462017000000003</v>
      </c>
      <c r="U313">
        <v>0.297176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0.16720699999999999</v>
      </c>
      <c r="AD313">
        <v>1.7200000000000001E-4</v>
      </c>
      <c r="AE313" t="s">
        <v>10</v>
      </c>
      <c r="AF313">
        <v>0</v>
      </c>
      <c r="AG313">
        <v>0</v>
      </c>
      <c r="AH313" t="s">
        <v>11</v>
      </c>
      <c r="AI313">
        <v>0.83586300000000002</v>
      </c>
      <c r="AJ313">
        <v>2.8E-5</v>
      </c>
      <c r="AK313" t="s">
        <v>12</v>
      </c>
      <c r="AL313">
        <v>0</v>
      </c>
      <c r="AM313">
        <v>0</v>
      </c>
    </row>
    <row r="314" spans="1:39" x14ac:dyDescent="0.25">
      <c r="A314" t="s">
        <v>20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2192.1034770000001</v>
      </c>
      <c r="I314">
        <v>1274.822944</v>
      </c>
      <c r="J314" t="s">
        <v>3</v>
      </c>
      <c r="K314">
        <v>2146.661396</v>
      </c>
      <c r="L314">
        <v>1236.9049379999999</v>
      </c>
      <c r="M314" t="s">
        <v>4</v>
      </c>
      <c r="N314">
        <v>112.498694</v>
      </c>
      <c r="O314">
        <v>8.2976589999999995</v>
      </c>
      <c r="P314" t="s">
        <v>5</v>
      </c>
      <c r="Q314">
        <v>0</v>
      </c>
      <c r="R314">
        <v>0</v>
      </c>
      <c r="S314" t="s">
        <v>6</v>
      </c>
      <c r="T314">
        <v>41.681449999999998</v>
      </c>
      <c r="U314">
        <v>0.37595000000000001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0.16711300000000001</v>
      </c>
      <c r="AD314">
        <v>1.74E-4</v>
      </c>
      <c r="AE314" t="s">
        <v>10</v>
      </c>
      <c r="AF314">
        <v>0</v>
      </c>
      <c r="AG314">
        <v>0</v>
      </c>
      <c r="AH314" t="s">
        <v>11</v>
      </c>
      <c r="AI314">
        <v>0.83654799999999996</v>
      </c>
      <c r="AJ314">
        <v>2.3E-5</v>
      </c>
      <c r="AK314" t="s">
        <v>12</v>
      </c>
      <c r="AL314">
        <v>0</v>
      </c>
      <c r="AM314">
        <v>0</v>
      </c>
    </row>
    <row r="315" spans="1:39" x14ac:dyDescent="0.25">
      <c r="A315" t="s">
        <v>20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2360.4090139999998</v>
      </c>
      <c r="I315">
        <v>1482.7443900000001</v>
      </c>
      <c r="J315" t="s">
        <v>3</v>
      </c>
      <c r="K315">
        <v>2311.4606349999999</v>
      </c>
      <c r="L315">
        <v>1437.814241</v>
      </c>
      <c r="M315" t="s">
        <v>4</v>
      </c>
      <c r="N315">
        <v>121.110347</v>
      </c>
      <c r="O315">
        <v>9.4594939999999994</v>
      </c>
      <c r="P315" t="s">
        <v>5</v>
      </c>
      <c r="Q315">
        <v>0</v>
      </c>
      <c r="R315">
        <v>0</v>
      </c>
      <c r="S315" t="s">
        <v>6</v>
      </c>
      <c r="T315">
        <v>44.895245000000003</v>
      </c>
      <c r="U315">
        <v>0.44075799999999998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0.16634299999999999</v>
      </c>
      <c r="AD315">
        <v>1.7799999999999999E-4</v>
      </c>
      <c r="AE315" t="s">
        <v>10</v>
      </c>
      <c r="AF315">
        <v>0</v>
      </c>
      <c r="AG315">
        <v>0</v>
      </c>
      <c r="AH315" t="s">
        <v>11</v>
      </c>
      <c r="AI315">
        <v>0.83661799999999997</v>
      </c>
      <c r="AJ315">
        <v>2.3E-5</v>
      </c>
      <c r="AK315" t="s">
        <v>12</v>
      </c>
      <c r="AL315">
        <v>0</v>
      </c>
      <c r="AM315">
        <v>0</v>
      </c>
    </row>
    <row r="316" spans="1:39" x14ac:dyDescent="0.25">
      <c r="A316" t="s">
        <v>20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2528.7228319999999</v>
      </c>
      <c r="I316">
        <v>1687.4727439999999</v>
      </c>
      <c r="J316" t="s">
        <v>3</v>
      </c>
      <c r="K316">
        <v>2476.2706840000001</v>
      </c>
      <c r="L316">
        <v>1636.020117</v>
      </c>
      <c r="M316" t="s">
        <v>4</v>
      </c>
      <c r="N316">
        <v>129.74194700000001</v>
      </c>
      <c r="O316">
        <v>10.673743999999999</v>
      </c>
      <c r="P316" t="s">
        <v>5</v>
      </c>
      <c r="Q316">
        <v>0</v>
      </c>
      <c r="R316">
        <v>0</v>
      </c>
      <c r="S316" t="s">
        <v>6</v>
      </c>
      <c r="T316">
        <v>48.105006000000003</v>
      </c>
      <c r="U316">
        <v>0.50217100000000003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0.16560800000000001</v>
      </c>
      <c r="AD316">
        <v>1.84E-4</v>
      </c>
      <c r="AE316" t="s">
        <v>10</v>
      </c>
      <c r="AF316">
        <v>0</v>
      </c>
      <c r="AG316">
        <v>0</v>
      </c>
      <c r="AH316" t="s">
        <v>11</v>
      </c>
      <c r="AI316">
        <v>0.83684000000000003</v>
      </c>
      <c r="AJ316">
        <v>2.0999999999999999E-5</v>
      </c>
      <c r="AK316" t="s">
        <v>12</v>
      </c>
      <c r="AL316">
        <v>0</v>
      </c>
      <c r="AM316">
        <v>0</v>
      </c>
    </row>
    <row r="317" spans="1:39" x14ac:dyDescent="0.25">
      <c r="A317" t="s">
        <v>20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2697.0412649999998</v>
      </c>
      <c r="I317">
        <v>1969.0347420000001</v>
      </c>
      <c r="J317" t="s">
        <v>3</v>
      </c>
      <c r="K317">
        <v>2641.0985300000002</v>
      </c>
      <c r="L317">
        <v>1908.6113359999999</v>
      </c>
      <c r="M317" t="s">
        <v>4</v>
      </c>
      <c r="N317">
        <v>138.382824</v>
      </c>
      <c r="O317">
        <v>12.396269</v>
      </c>
      <c r="P317" t="s">
        <v>5</v>
      </c>
      <c r="Q317">
        <v>0</v>
      </c>
      <c r="R317">
        <v>0</v>
      </c>
      <c r="S317" t="s">
        <v>6</v>
      </c>
      <c r="T317">
        <v>51.323086000000004</v>
      </c>
      <c r="U317">
        <v>0.59110200000000002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0.16513600000000001</v>
      </c>
      <c r="AD317">
        <v>1.83E-4</v>
      </c>
      <c r="AE317" t="s">
        <v>10</v>
      </c>
      <c r="AF317">
        <v>0</v>
      </c>
      <c r="AG317">
        <v>0</v>
      </c>
      <c r="AH317" t="s">
        <v>11</v>
      </c>
      <c r="AI317">
        <v>0.83693300000000004</v>
      </c>
      <c r="AJ317">
        <v>2.0999999999999999E-5</v>
      </c>
      <c r="AK317" t="s">
        <v>12</v>
      </c>
      <c r="AL317">
        <v>0</v>
      </c>
      <c r="AM317">
        <v>0</v>
      </c>
    </row>
    <row r="318" spans="1:39" x14ac:dyDescent="0.25">
      <c r="A318" t="s">
        <v>20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2865.4960110000002</v>
      </c>
      <c r="I318">
        <v>2221.7680019999998</v>
      </c>
      <c r="J318" t="s">
        <v>3</v>
      </c>
      <c r="K318">
        <v>2806.0616409999998</v>
      </c>
      <c r="L318">
        <v>2153.1410099999998</v>
      </c>
      <c r="M318" t="s">
        <v>4</v>
      </c>
      <c r="N318">
        <v>147.05265900000001</v>
      </c>
      <c r="O318">
        <v>14.267685</v>
      </c>
      <c r="P318" t="s">
        <v>5</v>
      </c>
      <c r="Q318">
        <v>0</v>
      </c>
      <c r="R318">
        <v>0</v>
      </c>
      <c r="S318" t="s">
        <v>6</v>
      </c>
      <c r="T318">
        <v>54.522373999999999</v>
      </c>
      <c r="U318">
        <v>0.651119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0.16513600000000001</v>
      </c>
      <c r="AD318">
        <v>1.83E-4</v>
      </c>
      <c r="AE318" t="s">
        <v>10</v>
      </c>
      <c r="AF318">
        <v>0</v>
      </c>
      <c r="AG318">
        <v>0</v>
      </c>
      <c r="AH318" t="s">
        <v>11</v>
      </c>
      <c r="AI318">
        <v>0.83743000000000001</v>
      </c>
      <c r="AJ318">
        <v>2.5999999999999998E-5</v>
      </c>
      <c r="AK318" t="s">
        <v>12</v>
      </c>
      <c r="AL318">
        <v>0</v>
      </c>
      <c r="AM318">
        <v>0</v>
      </c>
    </row>
    <row r="319" spans="1:39" x14ac:dyDescent="0.25">
      <c r="A319" t="s">
        <v>20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3034.4280570000001</v>
      </c>
      <c r="I319">
        <v>2470.3527119999999</v>
      </c>
      <c r="J319" t="s">
        <v>3</v>
      </c>
      <c r="K319">
        <v>2971.4929350000002</v>
      </c>
      <c r="L319">
        <v>2393.9011049999999</v>
      </c>
      <c r="M319" t="s">
        <v>4</v>
      </c>
      <c r="N319">
        <v>155.671245</v>
      </c>
      <c r="O319">
        <v>15.623555</v>
      </c>
      <c r="P319" t="s">
        <v>5</v>
      </c>
      <c r="Q319">
        <v>0</v>
      </c>
      <c r="R319">
        <v>0</v>
      </c>
      <c r="S319" t="s">
        <v>6</v>
      </c>
      <c r="T319">
        <v>57.729393999999999</v>
      </c>
      <c r="U319">
        <v>0.73420799999999997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0.16320699999999999</v>
      </c>
      <c r="AD319">
        <v>1.8900000000000001E-4</v>
      </c>
      <c r="AE319" t="s">
        <v>10</v>
      </c>
      <c r="AF319">
        <v>0</v>
      </c>
      <c r="AG319">
        <v>0</v>
      </c>
      <c r="AH319" t="s">
        <v>11</v>
      </c>
      <c r="AI319">
        <v>0.83810099999999998</v>
      </c>
      <c r="AJ319">
        <v>3.8000000000000002E-5</v>
      </c>
      <c r="AK319" t="s">
        <v>12</v>
      </c>
      <c r="AL319">
        <v>0</v>
      </c>
      <c r="AM319">
        <v>0</v>
      </c>
    </row>
    <row r="320" spans="1:39" x14ac:dyDescent="0.25">
      <c r="A320" t="s">
        <v>20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3203.1430319999999</v>
      </c>
      <c r="I320">
        <v>2731.5743480000001</v>
      </c>
      <c r="J320" t="s">
        <v>3</v>
      </c>
      <c r="K320">
        <v>3136.70811</v>
      </c>
      <c r="L320">
        <v>2646.4005670000001</v>
      </c>
      <c r="M320" t="s">
        <v>4</v>
      </c>
      <c r="N320">
        <v>164.35594699999999</v>
      </c>
      <c r="O320">
        <v>17.279093</v>
      </c>
      <c r="P320" t="s">
        <v>5</v>
      </c>
      <c r="Q320">
        <v>0</v>
      </c>
      <c r="R320">
        <v>0</v>
      </c>
      <c r="S320" t="s">
        <v>6</v>
      </c>
      <c r="T320">
        <v>60.942135999999998</v>
      </c>
      <c r="U320">
        <v>0.81211900000000004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0.16302900000000001</v>
      </c>
      <c r="AD320">
        <v>1.85E-4</v>
      </c>
      <c r="AE320" t="s">
        <v>10</v>
      </c>
      <c r="AF320">
        <v>0</v>
      </c>
      <c r="AG320">
        <v>0</v>
      </c>
      <c r="AH320" t="s">
        <v>11</v>
      </c>
      <c r="AI320">
        <v>0.838256</v>
      </c>
      <c r="AJ320">
        <v>3.4E-5</v>
      </c>
      <c r="AK320" t="s">
        <v>12</v>
      </c>
      <c r="AL320">
        <v>0</v>
      </c>
      <c r="AM320">
        <v>0</v>
      </c>
    </row>
    <row r="321" spans="1:39" x14ac:dyDescent="0.25">
      <c r="A321" t="s">
        <v>20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3371.6080809999999</v>
      </c>
      <c r="I321">
        <v>2965.1789229999999</v>
      </c>
      <c r="J321" t="s">
        <v>3</v>
      </c>
      <c r="K321">
        <v>3301.6952339999998</v>
      </c>
      <c r="L321">
        <v>2874.0608400000001</v>
      </c>
      <c r="M321" t="s">
        <v>4</v>
      </c>
      <c r="N321">
        <v>172.97490400000001</v>
      </c>
      <c r="O321">
        <v>18.582014000000001</v>
      </c>
      <c r="P321" t="s">
        <v>5</v>
      </c>
      <c r="Q321">
        <v>0</v>
      </c>
      <c r="R321">
        <v>0</v>
      </c>
      <c r="S321" t="s">
        <v>6</v>
      </c>
      <c r="T321">
        <v>64.138755000000003</v>
      </c>
      <c r="U321">
        <v>0.89437100000000003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0.16301599999999999</v>
      </c>
      <c r="AD321">
        <v>1.8599999999999999E-4</v>
      </c>
      <c r="AE321" t="s">
        <v>10</v>
      </c>
      <c r="AF321">
        <v>0</v>
      </c>
      <c r="AG321">
        <v>0</v>
      </c>
      <c r="AH321" t="s">
        <v>11</v>
      </c>
      <c r="AI321">
        <v>0.838306</v>
      </c>
      <c r="AJ321">
        <v>3.4E-5</v>
      </c>
      <c r="AK321" t="s">
        <v>12</v>
      </c>
      <c r="AL321">
        <v>0</v>
      </c>
      <c r="AM321">
        <v>0</v>
      </c>
    </row>
    <row r="322" spans="1:39" x14ac:dyDescent="0.25">
      <c r="A322" t="s">
        <v>21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4215.4165720000001</v>
      </c>
      <c r="I322">
        <v>3079.7519750000001</v>
      </c>
      <c r="J322" t="s">
        <v>3</v>
      </c>
      <c r="K322">
        <v>4207.2987700000003</v>
      </c>
      <c r="L322">
        <v>3068.652372</v>
      </c>
      <c r="M322" t="s">
        <v>4</v>
      </c>
      <c r="N322">
        <v>28.403212</v>
      </c>
      <c r="O322">
        <v>0.59710099999999999</v>
      </c>
      <c r="P322" t="s">
        <v>5</v>
      </c>
      <c r="Q322">
        <v>41.329208000000001</v>
      </c>
      <c r="R322">
        <v>5.4715680000000004</v>
      </c>
      <c r="S322" t="s">
        <v>6</v>
      </c>
      <c r="T322">
        <v>18.617599999999999</v>
      </c>
      <c r="U322">
        <v>0.52379200000000004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0.18191399999999999</v>
      </c>
      <c r="AG322">
        <v>9.2999999999999997E-5</v>
      </c>
      <c r="AH322" t="s">
        <v>11</v>
      </c>
      <c r="AI322">
        <v>0.81585099999999999</v>
      </c>
      <c r="AJ322">
        <v>1.6000000000000001E-4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21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8438.0420699999995</v>
      </c>
      <c r="I323">
        <v>11048.596007</v>
      </c>
      <c r="J323" t="s">
        <v>3</v>
      </c>
      <c r="K323">
        <v>8421.8268750000007</v>
      </c>
      <c r="L323">
        <v>11007.317225999999</v>
      </c>
      <c r="M323" t="s">
        <v>4</v>
      </c>
      <c r="N323">
        <v>56.698512000000001</v>
      </c>
      <c r="O323">
        <v>1.424275</v>
      </c>
      <c r="P323" t="s">
        <v>5</v>
      </c>
      <c r="Q323">
        <v>83.772782000000007</v>
      </c>
      <c r="R323">
        <v>27.453375000000001</v>
      </c>
      <c r="S323" t="s">
        <v>6</v>
      </c>
      <c r="T323">
        <v>37.230127000000003</v>
      </c>
      <c r="U323">
        <v>2.0959099999999999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0.175951</v>
      </c>
      <c r="AG323">
        <v>1.2300000000000001E-4</v>
      </c>
      <c r="AH323" t="s">
        <v>11</v>
      </c>
      <c r="AI323">
        <v>0.82173099999999999</v>
      </c>
      <c r="AJ323">
        <v>2.02E-4</v>
      </c>
      <c r="AK323" t="s">
        <v>12</v>
      </c>
      <c r="AL323">
        <v>0</v>
      </c>
      <c r="AM323">
        <v>0</v>
      </c>
    </row>
    <row r="324" spans="1:39" x14ac:dyDescent="0.25">
      <c r="A324" t="s">
        <v>21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12663.773730000001</v>
      </c>
      <c r="I324">
        <v>22384.124910999999</v>
      </c>
      <c r="J324" t="s">
        <v>3</v>
      </c>
      <c r="K324">
        <v>12639.478906</v>
      </c>
      <c r="L324">
        <v>22304.103794999999</v>
      </c>
      <c r="M324" t="s">
        <v>4</v>
      </c>
      <c r="N324">
        <v>85.076451000000006</v>
      </c>
      <c r="O324">
        <v>2.6891579999999999</v>
      </c>
      <c r="P324" t="s">
        <v>5</v>
      </c>
      <c r="Q324">
        <v>125.68626500000001</v>
      </c>
      <c r="R324">
        <v>50.042828999999998</v>
      </c>
      <c r="S324" t="s">
        <v>6</v>
      </c>
      <c r="T324">
        <v>55.887891000000003</v>
      </c>
      <c r="U324">
        <v>4.3420170000000002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0.174793</v>
      </c>
      <c r="AG324">
        <v>1.3200000000000001E-4</v>
      </c>
      <c r="AH324" t="s">
        <v>11</v>
      </c>
      <c r="AI324">
        <v>0.82737400000000005</v>
      </c>
      <c r="AJ324">
        <v>1.76E-4</v>
      </c>
      <c r="AK324" t="s">
        <v>12</v>
      </c>
      <c r="AL324">
        <v>0</v>
      </c>
      <c r="AM324">
        <v>0</v>
      </c>
    </row>
    <row r="325" spans="1:39" x14ac:dyDescent="0.25">
      <c r="A325" t="s">
        <v>21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16880.137500000001</v>
      </c>
      <c r="I325">
        <v>33670.125089000001</v>
      </c>
      <c r="J325" t="s">
        <v>3</v>
      </c>
      <c r="K325">
        <v>16847.753008</v>
      </c>
      <c r="L325">
        <v>33545.918311000001</v>
      </c>
      <c r="M325" t="s">
        <v>4</v>
      </c>
      <c r="N325">
        <v>113.270324</v>
      </c>
      <c r="O325">
        <v>3.688269</v>
      </c>
      <c r="P325" t="s">
        <v>5</v>
      </c>
      <c r="Q325">
        <v>167.351632</v>
      </c>
      <c r="R325">
        <v>85.848037000000005</v>
      </c>
      <c r="S325" t="s">
        <v>6</v>
      </c>
      <c r="T325">
        <v>74.415711999999999</v>
      </c>
      <c r="U325">
        <v>6.4762339999999998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0.170742</v>
      </c>
      <c r="AG325">
        <v>2.41E-4</v>
      </c>
      <c r="AH325" t="s">
        <v>11</v>
      </c>
      <c r="AI325">
        <v>0.830345</v>
      </c>
      <c r="AJ325">
        <v>1.73E-4</v>
      </c>
      <c r="AK325" t="s">
        <v>12</v>
      </c>
      <c r="AL325">
        <v>0</v>
      </c>
      <c r="AM325">
        <v>0</v>
      </c>
    </row>
    <row r="326" spans="1:39" x14ac:dyDescent="0.25">
      <c r="A326" t="s">
        <v>21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21096.990272999999</v>
      </c>
      <c r="I326">
        <v>49746.765866000002</v>
      </c>
      <c r="J326" t="s">
        <v>3</v>
      </c>
      <c r="K326">
        <v>21056.514414000001</v>
      </c>
      <c r="L326">
        <v>49563.772750999997</v>
      </c>
      <c r="M326" t="s">
        <v>4</v>
      </c>
      <c r="N326">
        <v>141.59732500000001</v>
      </c>
      <c r="O326">
        <v>5.7492530000000004</v>
      </c>
      <c r="P326" t="s">
        <v>5</v>
      </c>
      <c r="Q326">
        <v>208.68617</v>
      </c>
      <c r="R326">
        <v>120.60370500000001</v>
      </c>
      <c r="S326" t="s">
        <v>6</v>
      </c>
      <c r="T326">
        <v>93.051869999999994</v>
      </c>
      <c r="U326">
        <v>9.5320820000000008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0.16839399999999999</v>
      </c>
      <c r="AG326">
        <v>2.5599999999999999E-4</v>
      </c>
      <c r="AH326" t="s">
        <v>11</v>
      </c>
      <c r="AI326">
        <v>0.83238900000000005</v>
      </c>
      <c r="AJ326">
        <v>1.27E-4</v>
      </c>
      <c r="AK326" t="s">
        <v>12</v>
      </c>
      <c r="AL326">
        <v>0</v>
      </c>
      <c r="AM326">
        <v>0</v>
      </c>
    </row>
    <row r="327" spans="1:39" x14ac:dyDescent="0.25">
      <c r="A327" t="s">
        <v>21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25316.597421999999</v>
      </c>
      <c r="I327">
        <v>75108.299239999993</v>
      </c>
      <c r="J327" t="s">
        <v>3</v>
      </c>
      <c r="K327">
        <v>25268.015780999998</v>
      </c>
      <c r="L327">
        <v>74826.698957999994</v>
      </c>
      <c r="M327" t="s">
        <v>4</v>
      </c>
      <c r="N327">
        <v>169.93478899999999</v>
      </c>
      <c r="O327">
        <v>9.0911109999999997</v>
      </c>
      <c r="P327" t="s">
        <v>5</v>
      </c>
      <c r="Q327">
        <v>250.42756800000001</v>
      </c>
      <c r="R327">
        <v>171.02448999999999</v>
      </c>
      <c r="S327" t="s">
        <v>6</v>
      </c>
      <c r="T327">
        <v>111.672442</v>
      </c>
      <c r="U327">
        <v>14.481557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0.167238</v>
      </c>
      <c r="AG327">
        <v>2.6200000000000003E-4</v>
      </c>
      <c r="AH327" t="s">
        <v>11</v>
      </c>
      <c r="AI327">
        <v>0.83365199999999995</v>
      </c>
      <c r="AJ327">
        <v>9.7999999999999997E-5</v>
      </c>
      <c r="AK327" t="s">
        <v>12</v>
      </c>
      <c r="AL327">
        <v>0</v>
      </c>
      <c r="AM327">
        <v>0</v>
      </c>
    </row>
    <row r="328" spans="1:39" x14ac:dyDescent="0.25">
      <c r="A328" t="s">
        <v>21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29536.490156</v>
      </c>
      <c r="I328">
        <v>106728.383531</v>
      </c>
      <c r="J328" t="s">
        <v>3</v>
      </c>
      <c r="K328">
        <v>29479.801758000001</v>
      </c>
      <c r="L328">
        <v>106337.215216</v>
      </c>
      <c r="M328" t="s">
        <v>4</v>
      </c>
      <c r="N328">
        <v>198.243302</v>
      </c>
      <c r="O328">
        <v>12.552505</v>
      </c>
      <c r="P328" t="s">
        <v>5</v>
      </c>
      <c r="Q328">
        <v>292.24746599999997</v>
      </c>
      <c r="R328">
        <v>217.333809</v>
      </c>
      <c r="S328" t="s">
        <v>6</v>
      </c>
      <c r="T328">
        <v>130.28080299999999</v>
      </c>
      <c r="U328">
        <v>20.216180000000001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0.16723299999999999</v>
      </c>
      <c r="AG328">
        <v>2.61E-4</v>
      </c>
      <c r="AH328" t="s">
        <v>11</v>
      </c>
      <c r="AI328">
        <v>0.83413199999999998</v>
      </c>
      <c r="AJ328">
        <v>9.2999999999999997E-5</v>
      </c>
      <c r="AK328" t="s">
        <v>12</v>
      </c>
      <c r="AL328">
        <v>0</v>
      </c>
      <c r="AM328">
        <v>0</v>
      </c>
    </row>
    <row r="329" spans="1:39" x14ac:dyDescent="0.25">
      <c r="A329" t="s">
        <v>21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33761.230078000001</v>
      </c>
      <c r="I329">
        <v>144227.87721800001</v>
      </c>
      <c r="J329" t="s">
        <v>3</v>
      </c>
      <c r="K329">
        <v>33696.438437999997</v>
      </c>
      <c r="L329">
        <v>143677.72117</v>
      </c>
      <c r="M329" t="s">
        <v>4</v>
      </c>
      <c r="N329">
        <v>226.52776600000001</v>
      </c>
      <c r="O329">
        <v>16.726182000000001</v>
      </c>
      <c r="P329" t="s">
        <v>5</v>
      </c>
      <c r="Q329">
        <v>334.06797499999999</v>
      </c>
      <c r="R329">
        <v>271.88506599999999</v>
      </c>
      <c r="S329" t="s">
        <v>6</v>
      </c>
      <c r="T329">
        <v>148.920242</v>
      </c>
      <c r="U329">
        <v>26.973281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0.16719800000000001</v>
      </c>
      <c r="AG329">
        <v>2.61E-4</v>
      </c>
      <c r="AH329" t="s">
        <v>11</v>
      </c>
      <c r="AI329">
        <v>0.83540700000000001</v>
      </c>
      <c r="AJ329">
        <v>5.8999999999999998E-5</v>
      </c>
      <c r="AK329" t="s">
        <v>12</v>
      </c>
      <c r="AL329">
        <v>0</v>
      </c>
      <c r="AM329">
        <v>0</v>
      </c>
    </row>
    <row r="330" spans="1:39" x14ac:dyDescent="0.25">
      <c r="A330" t="s">
        <v>21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37991.036953000003</v>
      </c>
      <c r="I330">
        <v>188587.62347399999</v>
      </c>
      <c r="J330" t="s">
        <v>3</v>
      </c>
      <c r="K330">
        <v>37918.128984000003</v>
      </c>
      <c r="L330">
        <v>187819.26906399999</v>
      </c>
      <c r="M330" t="s">
        <v>4</v>
      </c>
      <c r="N330">
        <v>254.930115</v>
      </c>
      <c r="O330">
        <v>22.418174</v>
      </c>
      <c r="P330" t="s">
        <v>5</v>
      </c>
      <c r="Q330">
        <v>376.79443900000001</v>
      </c>
      <c r="R330">
        <v>339.26527099999998</v>
      </c>
      <c r="S330" t="s">
        <v>6</v>
      </c>
      <c r="T330">
        <v>167.58996400000001</v>
      </c>
      <c r="U330">
        <v>34.606594999999999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0.165795</v>
      </c>
      <c r="AG330">
        <v>2.6600000000000001E-4</v>
      </c>
      <c r="AH330" t="s">
        <v>11</v>
      </c>
      <c r="AI330">
        <v>0.83585600000000004</v>
      </c>
      <c r="AJ330">
        <v>6.0000000000000002E-5</v>
      </c>
      <c r="AK330" t="s">
        <v>12</v>
      </c>
      <c r="AL330">
        <v>0</v>
      </c>
      <c r="AM330">
        <v>0</v>
      </c>
    </row>
    <row r="331" spans="1:39" x14ac:dyDescent="0.25">
      <c r="A331" t="s">
        <v>21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42217.286172</v>
      </c>
      <c r="I331">
        <v>228848.29799699999</v>
      </c>
      <c r="J331" t="s">
        <v>3</v>
      </c>
      <c r="K331">
        <v>42136.284844000002</v>
      </c>
      <c r="L331">
        <v>227917.04281899999</v>
      </c>
      <c r="M331" t="s">
        <v>4</v>
      </c>
      <c r="N331">
        <v>283.341205</v>
      </c>
      <c r="O331">
        <v>26.306591999999998</v>
      </c>
      <c r="P331" t="s">
        <v>5</v>
      </c>
      <c r="Q331">
        <v>419.449116</v>
      </c>
      <c r="R331">
        <v>437.92693200000002</v>
      </c>
      <c r="S331" t="s">
        <v>6</v>
      </c>
      <c r="T331">
        <v>186.193421</v>
      </c>
      <c r="U331">
        <v>41.952475999999997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0.16516900000000001</v>
      </c>
      <c r="AG331">
        <v>2.6899999999999998E-4</v>
      </c>
      <c r="AH331" t="s">
        <v>11</v>
      </c>
      <c r="AI331">
        <v>0.83658699999999997</v>
      </c>
      <c r="AJ331">
        <v>4.1999999999999998E-5</v>
      </c>
      <c r="AK331" t="s">
        <v>12</v>
      </c>
      <c r="AL331">
        <v>0</v>
      </c>
      <c r="AM331">
        <v>0</v>
      </c>
    </row>
    <row r="332" spans="1:39" x14ac:dyDescent="0.25">
      <c r="A332" t="s">
        <v>21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46440.682187999999</v>
      </c>
      <c r="I332">
        <v>270446.882125</v>
      </c>
      <c r="J332" t="s">
        <v>3</v>
      </c>
      <c r="K332">
        <v>46351.595312999998</v>
      </c>
      <c r="L332">
        <v>269377.706305</v>
      </c>
      <c r="M332" t="s">
        <v>4</v>
      </c>
      <c r="N332">
        <v>311.57831399999998</v>
      </c>
      <c r="O332">
        <v>29.766459999999999</v>
      </c>
      <c r="P332" t="s">
        <v>5</v>
      </c>
      <c r="Q332">
        <v>462.58845600000001</v>
      </c>
      <c r="R332">
        <v>540.56958099999997</v>
      </c>
      <c r="S332" t="s">
        <v>6</v>
      </c>
      <c r="T332">
        <v>204.81179499999999</v>
      </c>
      <c r="U332">
        <v>49.400666999999999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0.164664</v>
      </c>
      <c r="AG332">
        <v>2.72E-4</v>
      </c>
      <c r="AH332" t="s">
        <v>11</v>
      </c>
      <c r="AI332">
        <v>0.83704699999999999</v>
      </c>
      <c r="AJ332">
        <v>3.4999999999999997E-5</v>
      </c>
      <c r="AK332" t="s">
        <v>12</v>
      </c>
      <c r="AL332">
        <v>0</v>
      </c>
      <c r="AM332">
        <v>0</v>
      </c>
    </row>
    <row r="333" spans="1:39" x14ac:dyDescent="0.25">
      <c r="A333" t="s">
        <v>21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50657.53875</v>
      </c>
      <c r="I333">
        <v>314962.31116699998</v>
      </c>
      <c r="J333" t="s">
        <v>3</v>
      </c>
      <c r="K333">
        <v>50560.349219000003</v>
      </c>
      <c r="L333">
        <v>313723.79999899998</v>
      </c>
      <c r="M333" t="s">
        <v>4</v>
      </c>
      <c r="N333">
        <v>339.891548</v>
      </c>
      <c r="O333">
        <v>33.686306000000002</v>
      </c>
      <c r="P333" t="s">
        <v>5</v>
      </c>
      <c r="Q333">
        <v>504.96437200000003</v>
      </c>
      <c r="R333">
        <v>634.40971999999999</v>
      </c>
      <c r="S333" t="s">
        <v>6</v>
      </c>
      <c r="T333">
        <v>223.369721</v>
      </c>
      <c r="U333">
        <v>57.180500000000002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0.164048</v>
      </c>
      <c r="AG333">
        <v>2.7300000000000002E-4</v>
      </c>
      <c r="AH333" t="s">
        <v>11</v>
      </c>
      <c r="AI333">
        <v>0.83709699999999998</v>
      </c>
      <c r="AJ333">
        <v>3.4999999999999997E-5</v>
      </c>
      <c r="AK333" t="s">
        <v>12</v>
      </c>
      <c r="AL333">
        <v>0</v>
      </c>
      <c r="AM333">
        <v>0</v>
      </c>
    </row>
    <row r="334" spans="1:39" x14ac:dyDescent="0.25">
      <c r="A334" t="s">
        <v>21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54882.916171999997</v>
      </c>
      <c r="I334">
        <v>390420.146527</v>
      </c>
      <c r="J334" t="s">
        <v>3</v>
      </c>
      <c r="K334">
        <v>54777.631015999999</v>
      </c>
      <c r="L334">
        <v>388850.70063899999</v>
      </c>
      <c r="M334" t="s">
        <v>4</v>
      </c>
      <c r="N334">
        <v>368.30032899999998</v>
      </c>
      <c r="O334">
        <v>41.367959999999997</v>
      </c>
      <c r="P334" t="s">
        <v>5</v>
      </c>
      <c r="Q334">
        <v>547.71424500000001</v>
      </c>
      <c r="R334">
        <v>813.07546200000002</v>
      </c>
      <c r="S334" t="s">
        <v>6</v>
      </c>
      <c r="T334">
        <v>241.97087099999999</v>
      </c>
      <c r="U334">
        <v>69.049813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0.16311400000000001</v>
      </c>
      <c r="AG334">
        <v>2.6699999999999998E-4</v>
      </c>
      <c r="AH334" t="s">
        <v>11</v>
      </c>
      <c r="AI334">
        <v>0.83765400000000001</v>
      </c>
      <c r="AJ334">
        <v>3.8000000000000002E-5</v>
      </c>
      <c r="AK334" t="s">
        <v>12</v>
      </c>
      <c r="AL334">
        <v>0</v>
      </c>
      <c r="AM334">
        <v>0</v>
      </c>
    </row>
    <row r="335" spans="1:39" x14ac:dyDescent="0.25">
      <c r="A335" t="s">
        <v>21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59114.390781000002</v>
      </c>
      <c r="I335">
        <v>493255.36787900003</v>
      </c>
      <c r="J335" t="s">
        <v>3</v>
      </c>
      <c r="K335">
        <v>59000.994844000001</v>
      </c>
      <c r="L335">
        <v>491295.82674500003</v>
      </c>
      <c r="M335" t="s">
        <v>4</v>
      </c>
      <c r="N335">
        <v>396.646389</v>
      </c>
      <c r="O335">
        <v>52.400886</v>
      </c>
      <c r="P335" t="s">
        <v>5</v>
      </c>
      <c r="Q335">
        <v>591.13061300000004</v>
      </c>
      <c r="R335">
        <v>954.21963900000003</v>
      </c>
      <c r="S335" t="s">
        <v>6</v>
      </c>
      <c r="T335">
        <v>260.674643</v>
      </c>
      <c r="U335">
        <v>85.557564999999997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0.16311100000000001</v>
      </c>
      <c r="AG335">
        <v>2.6699999999999998E-4</v>
      </c>
      <c r="AH335" t="s">
        <v>11</v>
      </c>
      <c r="AI335">
        <v>0.83765800000000001</v>
      </c>
      <c r="AJ335">
        <v>3.8000000000000002E-5</v>
      </c>
      <c r="AK335" t="s">
        <v>12</v>
      </c>
      <c r="AL335">
        <v>0</v>
      </c>
      <c r="AM335">
        <v>0</v>
      </c>
    </row>
    <row r="336" spans="1:39" x14ac:dyDescent="0.25">
      <c r="A336" t="s">
        <v>21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63349.745469000001</v>
      </c>
      <c r="I336">
        <v>623341.09120699996</v>
      </c>
      <c r="J336" t="s">
        <v>3</v>
      </c>
      <c r="K336">
        <v>63228.213125000002</v>
      </c>
      <c r="L336">
        <v>620878.04633899999</v>
      </c>
      <c r="M336" t="s">
        <v>4</v>
      </c>
      <c r="N336">
        <v>425.01621899999998</v>
      </c>
      <c r="O336">
        <v>62.412011</v>
      </c>
      <c r="P336" t="s">
        <v>5</v>
      </c>
      <c r="Q336">
        <v>635.20944499999996</v>
      </c>
      <c r="R336">
        <v>1163.0710220000001</v>
      </c>
      <c r="S336" t="s">
        <v>6</v>
      </c>
      <c r="T336">
        <v>279.44541700000002</v>
      </c>
      <c r="U336">
        <v>108.54523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0.16311100000000001</v>
      </c>
      <c r="AG336">
        <v>2.6699999999999998E-4</v>
      </c>
      <c r="AH336" t="s">
        <v>11</v>
      </c>
      <c r="AI336">
        <v>0.83765800000000001</v>
      </c>
      <c r="AJ336">
        <v>3.8000000000000002E-5</v>
      </c>
      <c r="AK336" t="s">
        <v>12</v>
      </c>
      <c r="AL336">
        <v>0</v>
      </c>
      <c r="AM336">
        <v>0</v>
      </c>
    </row>
    <row r="337" spans="1:39" x14ac:dyDescent="0.25">
      <c r="A337" t="s">
        <v>21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67579.874844000005</v>
      </c>
      <c r="I337">
        <v>725422.73202500003</v>
      </c>
      <c r="J337" t="s">
        <v>3</v>
      </c>
      <c r="K337">
        <v>67450.235155999995</v>
      </c>
      <c r="L337">
        <v>722574.80177599995</v>
      </c>
      <c r="M337" t="s">
        <v>4</v>
      </c>
      <c r="N337">
        <v>453.49544700000001</v>
      </c>
      <c r="O337">
        <v>71.678942000000006</v>
      </c>
      <c r="P337" t="s">
        <v>5</v>
      </c>
      <c r="Q337">
        <v>679.29635599999995</v>
      </c>
      <c r="R337">
        <v>1315.2420360000001</v>
      </c>
      <c r="S337" t="s">
        <v>6</v>
      </c>
      <c r="T337">
        <v>298.13846999999998</v>
      </c>
      <c r="U337">
        <v>125.704621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0.16249</v>
      </c>
      <c r="AG337">
        <v>2.6699999999999998E-4</v>
      </c>
      <c r="AH337" t="s">
        <v>11</v>
      </c>
      <c r="AI337">
        <v>0.83771700000000004</v>
      </c>
      <c r="AJ337">
        <v>3.8000000000000002E-5</v>
      </c>
      <c r="AK337" t="s">
        <v>12</v>
      </c>
      <c r="AL337">
        <v>0</v>
      </c>
      <c r="AM337">
        <v>0</v>
      </c>
    </row>
    <row r="338" spans="1:39" x14ac:dyDescent="0.25">
      <c r="A338" t="s">
        <v>21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71812.828905999995</v>
      </c>
      <c r="I338">
        <v>837867.32574700005</v>
      </c>
      <c r="J338" t="s">
        <v>3</v>
      </c>
      <c r="K338">
        <v>71675.092655999993</v>
      </c>
      <c r="L338">
        <v>834635.66148200002</v>
      </c>
      <c r="M338" t="s">
        <v>4</v>
      </c>
      <c r="N338">
        <v>481.92413699999997</v>
      </c>
      <c r="O338">
        <v>79.200462999999999</v>
      </c>
      <c r="P338" t="s">
        <v>5</v>
      </c>
      <c r="Q338">
        <v>723.10510599999998</v>
      </c>
      <c r="R338">
        <v>1440.0556409999999</v>
      </c>
      <c r="S338" t="s">
        <v>6</v>
      </c>
      <c r="T338">
        <v>316.88433199999997</v>
      </c>
      <c r="U338">
        <v>146.14498499999999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0.16120699999999999</v>
      </c>
      <c r="AG338">
        <v>2.5399999999999999E-4</v>
      </c>
      <c r="AH338" t="s">
        <v>11</v>
      </c>
      <c r="AI338">
        <v>0.83773799999999998</v>
      </c>
      <c r="AJ338">
        <v>3.8000000000000002E-5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21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76043.387031000006</v>
      </c>
      <c r="I339">
        <v>929400.86014999996</v>
      </c>
      <c r="J339" t="s">
        <v>3</v>
      </c>
      <c r="K339">
        <v>75897.543594000002</v>
      </c>
      <c r="L339">
        <v>925840.23482200003</v>
      </c>
      <c r="M339" t="s">
        <v>4</v>
      </c>
      <c r="N339">
        <v>510.39256799999998</v>
      </c>
      <c r="O339">
        <v>90.502630999999994</v>
      </c>
      <c r="P339" t="s">
        <v>5</v>
      </c>
      <c r="Q339">
        <v>766.97691899999995</v>
      </c>
      <c r="R339">
        <v>1541.0267710000001</v>
      </c>
      <c r="S339" t="s">
        <v>6</v>
      </c>
      <c r="T339">
        <v>335.62991799999998</v>
      </c>
      <c r="U339">
        <v>163.032051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0.16101199999999999</v>
      </c>
      <c r="AG339">
        <v>2.4899999999999998E-4</v>
      </c>
      <c r="AH339" t="s">
        <v>11</v>
      </c>
      <c r="AI339">
        <v>0.83774599999999999</v>
      </c>
      <c r="AJ339">
        <v>3.8000000000000002E-5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21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80281.422344000006</v>
      </c>
      <c r="I340">
        <v>1020788.432329</v>
      </c>
      <c r="J340" t="s">
        <v>3</v>
      </c>
      <c r="K340">
        <v>80127.458280999999</v>
      </c>
      <c r="L340">
        <v>1016879.520546</v>
      </c>
      <c r="M340" t="s">
        <v>4</v>
      </c>
      <c r="N340">
        <v>538.91068399999995</v>
      </c>
      <c r="O340">
        <v>100.287318</v>
      </c>
      <c r="P340" t="s">
        <v>5</v>
      </c>
      <c r="Q340">
        <v>811.41473499999995</v>
      </c>
      <c r="R340">
        <v>1673.290405</v>
      </c>
      <c r="S340" t="s">
        <v>6</v>
      </c>
      <c r="T340">
        <v>354.49946799999998</v>
      </c>
      <c r="U340">
        <v>180.500901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0.16015199999999999</v>
      </c>
      <c r="AG340">
        <v>2.3699999999999999E-4</v>
      </c>
      <c r="AH340" t="s">
        <v>11</v>
      </c>
      <c r="AI340">
        <v>0.83801199999999998</v>
      </c>
      <c r="AJ340">
        <v>3.4E-5</v>
      </c>
      <c r="AK340" t="s">
        <v>12</v>
      </c>
      <c r="AL340">
        <v>0</v>
      </c>
      <c r="AM340">
        <v>0</v>
      </c>
    </row>
    <row r="341" spans="1:39" x14ac:dyDescent="0.25">
      <c r="A341" t="s">
        <v>21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84508.809374999997</v>
      </c>
      <c r="I341">
        <v>1064772.7872250001</v>
      </c>
      <c r="J341" t="s">
        <v>3</v>
      </c>
      <c r="K341">
        <v>84346.737030999997</v>
      </c>
      <c r="L341">
        <v>1060623.457561</v>
      </c>
      <c r="M341" t="s">
        <v>4</v>
      </c>
      <c r="N341">
        <v>567.21004400000004</v>
      </c>
      <c r="O341">
        <v>106.004285</v>
      </c>
      <c r="P341" t="s">
        <v>5</v>
      </c>
      <c r="Q341">
        <v>856.07651099999998</v>
      </c>
      <c r="R341">
        <v>1733.679934</v>
      </c>
      <c r="S341" t="s">
        <v>6</v>
      </c>
      <c r="T341">
        <v>373.16564499999998</v>
      </c>
      <c r="U341">
        <v>189.71794299999999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0.15984699999999999</v>
      </c>
      <c r="AG341">
        <v>2.3800000000000001E-4</v>
      </c>
      <c r="AH341" t="s">
        <v>11</v>
      </c>
      <c r="AI341">
        <v>0.83859899999999998</v>
      </c>
      <c r="AJ341">
        <v>4.8999999999999998E-5</v>
      </c>
      <c r="AK341" t="s">
        <v>12</v>
      </c>
      <c r="AL341">
        <v>0</v>
      </c>
      <c r="AM341">
        <v>0</v>
      </c>
    </row>
    <row r="342" spans="1:39" x14ac:dyDescent="0.25">
      <c r="A342" t="s">
        <v>22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4181.5015139999996</v>
      </c>
      <c r="I342">
        <v>3084.4433509999999</v>
      </c>
      <c r="J342" t="s">
        <v>3</v>
      </c>
      <c r="K342">
        <v>4173.389932</v>
      </c>
      <c r="L342">
        <v>3069.928817</v>
      </c>
      <c r="M342" t="s">
        <v>4</v>
      </c>
      <c r="N342">
        <v>28.663029999999999</v>
      </c>
      <c r="O342">
        <v>0.51025200000000004</v>
      </c>
      <c r="P342" t="s">
        <v>5</v>
      </c>
      <c r="Q342">
        <v>0</v>
      </c>
      <c r="R342">
        <v>0</v>
      </c>
      <c r="S342" t="s">
        <v>6</v>
      </c>
      <c r="T342">
        <v>18.276603000000001</v>
      </c>
      <c r="U342">
        <v>0.73480500000000004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0.18024399999999999</v>
      </c>
      <c r="AG342">
        <v>7.7000000000000001E-5</v>
      </c>
      <c r="AH342" t="s">
        <v>11</v>
      </c>
      <c r="AI342">
        <v>0.81610799999999994</v>
      </c>
      <c r="AJ342">
        <v>1.6899999999999999E-4</v>
      </c>
      <c r="AK342" t="s">
        <v>12</v>
      </c>
      <c r="AL342">
        <v>0</v>
      </c>
      <c r="AM342">
        <v>0</v>
      </c>
    </row>
    <row r="343" spans="1:39" x14ac:dyDescent="0.25">
      <c r="A343" t="s">
        <v>22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8382.8292770000007</v>
      </c>
      <c r="I343">
        <v>12686.434423999999</v>
      </c>
      <c r="J343" t="s">
        <v>3</v>
      </c>
      <c r="K343">
        <v>8366.6595699999998</v>
      </c>
      <c r="L343">
        <v>12636.548322000001</v>
      </c>
      <c r="M343" t="s">
        <v>4</v>
      </c>
      <c r="N343">
        <v>57.295372999999998</v>
      </c>
      <c r="O343">
        <v>1.5655140000000001</v>
      </c>
      <c r="P343" t="s">
        <v>5</v>
      </c>
      <c r="Q343">
        <v>0</v>
      </c>
      <c r="R343">
        <v>0</v>
      </c>
      <c r="S343" t="s">
        <v>6</v>
      </c>
      <c r="T343">
        <v>36.655524999999997</v>
      </c>
      <c r="U343">
        <v>2.8708079999999998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0.17622699999999999</v>
      </c>
      <c r="AG343">
        <v>7.2000000000000002E-5</v>
      </c>
      <c r="AH343" t="s">
        <v>11</v>
      </c>
      <c r="AI343">
        <v>0.82228400000000001</v>
      </c>
      <c r="AJ343">
        <v>1.73E-4</v>
      </c>
      <c r="AK343" t="s">
        <v>12</v>
      </c>
      <c r="AL343">
        <v>0</v>
      </c>
      <c r="AM343">
        <v>0</v>
      </c>
    </row>
    <row r="344" spans="1:39" x14ac:dyDescent="0.25">
      <c r="A344" t="s">
        <v>22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12580.260410000001</v>
      </c>
      <c r="I344">
        <v>26630.167122999999</v>
      </c>
      <c r="J344" t="s">
        <v>3</v>
      </c>
      <c r="K344">
        <v>12555.987402000001</v>
      </c>
      <c r="L344">
        <v>26525.434644000001</v>
      </c>
      <c r="M344" t="s">
        <v>4</v>
      </c>
      <c r="N344">
        <v>85.953201000000007</v>
      </c>
      <c r="O344">
        <v>2.8233640000000002</v>
      </c>
      <c r="P344" t="s">
        <v>5</v>
      </c>
      <c r="Q344">
        <v>0</v>
      </c>
      <c r="R344">
        <v>0</v>
      </c>
      <c r="S344" t="s">
        <v>6</v>
      </c>
      <c r="T344">
        <v>54.976564000000003</v>
      </c>
      <c r="U344">
        <v>6.016127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0.175237</v>
      </c>
      <c r="AG344">
        <v>8.5000000000000006E-5</v>
      </c>
      <c r="AH344" t="s">
        <v>11</v>
      </c>
      <c r="AI344">
        <v>0.82724699999999995</v>
      </c>
      <c r="AJ344">
        <v>1.4799999999999999E-4</v>
      </c>
      <c r="AK344" t="s">
        <v>12</v>
      </c>
      <c r="AL344">
        <v>0</v>
      </c>
      <c r="AM344">
        <v>0</v>
      </c>
    </row>
    <row r="345" spans="1:39" x14ac:dyDescent="0.25">
      <c r="A345" t="s">
        <v>22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16771.078125</v>
      </c>
      <c r="I345">
        <v>41292.328286000004</v>
      </c>
      <c r="J345" t="s">
        <v>3</v>
      </c>
      <c r="K345">
        <v>16738.743984000001</v>
      </c>
      <c r="L345">
        <v>41125.482153999998</v>
      </c>
      <c r="M345" t="s">
        <v>4</v>
      </c>
      <c r="N345">
        <v>114.466984</v>
      </c>
      <c r="O345">
        <v>4.0868180000000001</v>
      </c>
      <c r="P345" t="s">
        <v>5</v>
      </c>
      <c r="Q345">
        <v>0</v>
      </c>
      <c r="R345">
        <v>0</v>
      </c>
      <c r="S345" t="s">
        <v>6</v>
      </c>
      <c r="T345">
        <v>73.185244999999995</v>
      </c>
      <c r="U345">
        <v>9.2481570000000008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0.17352600000000001</v>
      </c>
      <c r="AG345">
        <v>1.13E-4</v>
      </c>
      <c r="AH345" t="s">
        <v>11</v>
      </c>
      <c r="AI345">
        <v>0.83005200000000001</v>
      </c>
      <c r="AJ345">
        <v>1.1400000000000001E-4</v>
      </c>
      <c r="AK345" t="s">
        <v>12</v>
      </c>
      <c r="AL345">
        <v>0</v>
      </c>
      <c r="AM345">
        <v>0</v>
      </c>
    </row>
    <row r="346" spans="1:39" x14ac:dyDescent="0.25">
      <c r="A346" t="s">
        <v>22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20980.099102</v>
      </c>
      <c r="I346">
        <v>76454.138632000002</v>
      </c>
      <c r="J346" t="s">
        <v>3</v>
      </c>
      <c r="K346">
        <v>20939.683867</v>
      </c>
      <c r="L346">
        <v>76166.722569000005</v>
      </c>
      <c r="M346" t="s">
        <v>4</v>
      </c>
      <c r="N346">
        <v>143.33917500000001</v>
      </c>
      <c r="O346">
        <v>7.2472159999999999</v>
      </c>
      <c r="P346" t="s">
        <v>5</v>
      </c>
      <c r="Q346">
        <v>0</v>
      </c>
      <c r="R346">
        <v>0</v>
      </c>
      <c r="S346" t="s">
        <v>6</v>
      </c>
      <c r="T346">
        <v>91.660493000000002</v>
      </c>
      <c r="U346">
        <v>17.607759000000001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0.172731</v>
      </c>
      <c r="AG346">
        <v>1.15E-4</v>
      </c>
      <c r="AH346" t="s">
        <v>11</v>
      </c>
      <c r="AI346">
        <v>0.83161600000000002</v>
      </c>
      <c r="AJ346">
        <v>8.7999999999999998E-5</v>
      </c>
      <c r="AK346" t="s">
        <v>12</v>
      </c>
      <c r="AL346">
        <v>0</v>
      </c>
      <c r="AM346">
        <v>0</v>
      </c>
    </row>
    <row r="347" spans="1:39" x14ac:dyDescent="0.25">
      <c r="A347" t="s">
        <v>22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25187.299844000001</v>
      </c>
      <c r="I347">
        <v>129376.627387</v>
      </c>
      <c r="J347" t="s">
        <v>3</v>
      </c>
      <c r="K347">
        <v>25138.785663999999</v>
      </c>
      <c r="L347">
        <v>128908.504935</v>
      </c>
      <c r="M347" t="s">
        <v>4</v>
      </c>
      <c r="N347">
        <v>171.97157000000001</v>
      </c>
      <c r="O347">
        <v>10.511495</v>
      </c>
      <c r="P347" t="s">
        <v>5</v>
      </c>
      <c r="Q347">
        <v>0</v>
      </c>
      <c r="R347">
        <v>0</v>
      </c>
      <c r="S347" t="s">
        <v>6</v>
      </c>
      <c r="T347">
        <v>110.139408</v>
      </c>
      <c r="U347">
        <v>31.229196000000002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0.17171900000000001</v>
      </c>
      <c r="AG347">
        <v>1.27E-4</v>
      </c>
      <c r="AH347" t="s">
        <v>11</v>
      </c>
      <c r="AI347">
        <v>0.83342899999999998</v>
      </c>
      <c r="AJ347">
        <v>6.0999999999999999E-5</v>
      </c>
      <c r="AK347" t="s">
        <v>12</v>
      </c>
      <c r="AL347">
        <v>0</v>
      </c>
      <c r="AM347">
        <v>0</v>
      </c>
    </row>
    <row r="348" spans="1:39" x14ac:dyDescent="0.25">
      <c r="A348" t="s">
        <v>22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29385.307186999999</v>
      </c>
      <c r="I348">
        <v>172173.77053800001</v>
      </c>
      <c r="J348" t="s">
        <v>3</v>
      </c>
      <c r="K348">
        <v>29328.644413999999</v>
      </c>
      <c r="L348">
        <v>171481.30571300001</v>
      </c>
      <c r="M348" t="s">
        <v>4</v>
      </c>
      <c r="N348">
        <v>200.62743499999999</v>
      </c>
      <c r="O348">
        <v>13.771025</v>
      </c>
      <c r="P348" t="s">
        <v>5</v>
      </c>
      <c r="Q348">
        <v>0</v>
      </c>
      <c r="R348">
        <v>0</v>
      </c>
      <c r="S348" t="s">
        <v>6</v>
      </c>
      <c r="T348">
        <v>128.44186099999999</v>
      </c>
      <c r="U348">
        <v>42.028385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0.17102400000000001</v>
      </c>
      <c r="AG348">
        <v>1.34E-4</v>
      </c>
      <c r="AH348" t="s">
        <v>11</v>
      </c>
      <c r="AI348">
        <v>0.83440899999999996</v>
      </c>
      <c r="AJ348">
        <v>4.1E-5</v>
      </c>
      <c r="AK348" t="s">
        <v>12</v>
      </c>
      <c r="AL348">
        <v>0</v>
      </c>
      <c r="AM348">
        <v>0</v>
      </c>
    </row>
    <row r="349" spans="1:39" x14ac:dyDescent="0.25">
      <c r="A349" t="s">
        <v>22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33579.656093999998</v>
      </c>
      <c r="I349">
        <v>204351.80723400001</v>
      </c>
      <c r="J349" t="s">
        <v>3</v>
      </c>
      <c r="K349">
        <v>33514.910703000001</v>
      </c>
      <c r="L349">
        <v>203552.74631799999</v>
      </c>
      <c r="M349" t="s">
        <v>4</v>
      </c>
      <c r="N349">
        <v>229.248503</v>
      </c>
      <c r="O349">
        <v>16.979120000000002</v>
      </c>
      <c r="P349" t="s">
        <v>5</v>
      </c>
      <c r="Q349">
        <v>0</v>
      </c>
      <c r="R349">
        <v>0</v>
      </c>
      <c r="S349" t="s">
        <v>6</v>
      </c>
      <c r="T349">
        <v>146.73642699999999</v>
      </c>
      <c r="U349">
        <v>49.719493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0.169877</v>
      </c>
      <c r="AG349">
        <v>1.4200000000000001E-4</v>
      </c>
      <c r="AH349" t="s">
        <v>11</v>
      </c>
      <c r="AI349">
        <v>0.83478200000000002</v>
      </c>
      <c r="AJ349">
        <v>3.8999999999999999E-5</v>
      </c>
      <c r="AK349" t="s">
        <v>12</v>
      </c>
      <c r="AL349">
        <v>0</v>
      </c>
      <c r="AM349">
        <v>0</v>
      </c>
    </row>
    <row r="350" spans="1:39" x14ac:dyDescent="0.25">
      <c r="A350" t="s">
        <v>22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37773.132187000003</v>
      </c>
      <c r="I350">
        <v>242162.63477599999</v>
      </c>
      <c r="J350" t="s">
        <v>3</v>
      </c>
      <c r="K350">
        <v>37700.312343999998</v>
      </c>
      <c r="L350">
        <v>241190.68262100001</v>
      </c>
      <c r="M350" t="s">
        <v>4</v>
      </c>
      <c r="N350">
        <v>257.804464</v>
      </c>
      <c r="O350">
        <v>20.221582000000001</v>
      </c>
      <c r="P350" t="s">
        <v>5</v>
      </c>
      <c r="Q350">
        <v>0</v>
      </c>
      <c r="R350">
        <v>0</v>
      </c>
      <c r="S350" t="s">
        <v>6</v>
      </c>
      <c r="T350">
        <v>164.96998500000001</v>
      </c>
      <c r="U350">
        <v>58.270496999999999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0.169874</v>
      </c>
      <c r="AG350">
        <v>1.4200000000000001E-4</v>
      </c>
      <c r="AH350" t="s">
        <v>11</v>
      </c>
      <c r="AI350">
        <v>0.83490500000000001</v>
      </c>
      <c r="AJ350">
        <v>3.6999999999999998E-5</v>
      </c>
      <c r="AK350" t="s">
        <v>12</v>
      </c>
      <c r="AL350">
        <v>0</v>
      </c>
      <c r="AM350">
        <v>0</v>
      </c>
    </row>
    <row r="351" spans="1:39" x14ac:dyDescent="0.25">
      <c r="A351" t="s">
        <v>22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41974.063984</v>
      </c>
      <c r="I351">
        <v>298839.28154300002</v>
      </c>
      <c r="J351" t="s">
        <v>3</v>
      </c>
      <c r="K351">
        <v>41893.141952999998</v>
      </c>
      <c r="L351">
        <v>297672.29894200002</v>
      </c>
      <c r="M351" t="s">
        <v>4</v>
      </c>
      <c r="N351">
        <v>286.57332600000001</v>
      </c>
      <c r="O351">
        <v>24.156807000000001</v>
      </c>
      <c r="P351" t="s">
        <v>5</v>
      </c>
      <c r="Q351">
        <v>0</v>
      </c>
      <c r="R351">
        <v>0</v>
      </c>
      <c r="S351" t="s">
        <v>6</v>
      </c>
      <c r="T351">
        <v>183.324217</v>
      </c>
      <c r="U351">
        <v>71.259133000000006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0.16897100000000001</v>
      </c>
      <c r="AG351">
        <v>1.47E-4</v>
      </c>
      <c r="AH351" t="s">
        <v>11</v>
      </c>
      <c r="AI351">
        <v>0.83565599999999995</v>
      </c>
      <c r="AJ351">
        <v>2.8E-5</v>
      </c>
      <c r="AK351" t="s">
        <v>12</v>
      </c>
      <c r="AL351">
        <v>0</v>
      </c>
      <c r="AM351">
        <v>0</v>
      </c>
    </row>
    <row r="352" spans="1:39" x14ac:dyDescent="0.25">
      <c r="A352" t="s">
        <v>22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46166.542813</v>
      </c>
      <c r="I352">
        <v>338158.20750900003</v>
      </c>
      <c r="J352" t="s">
        <v>3</v>
      </c>
      <c r="K352">
        <v>46077.540546999997</v>
      </c>
      <c r="L352">
        <v>336828.764218</v>
      </c>
      <c r="M352" t="s">
        <v>4</v>
      </c>
      <c r="N352">
        <v>315.18669999999997</v>
      </c>
      <c r="O352">
        <v>28.384308000000001</v>
      </c>
      <c r="P352" t="s">
        <v>5</v>
      </c>
      <c r="Q352">
        <v>0</v>
      </c>
      <c r="R352">
        <v>0</v>
      </c>
      <c r="S352" t="s">
        <v>6</v>
      </c>
      <c r="T352">
        <v>201.54485600000001</v>
      </c>
      <c r="U352">
        <v>80.658167000000006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0.168346</v>
      </c>
      <c r="AG352">
        <v>1.54E-4</v>
      </c>
      <c r="AH352" t="s">
        <v>11</v>
      </c>
      <c r="AI352">
        <v>0.83639799999999997</v>
      </c>
      <c r="AJ352">
        <v>6.9999999999999999E-6</v>
      </c>
      <c r="AK352" t="s">
        <v>12</v>
      </c>
      <c r="AL352">
        <v>0</v>
      </c>
      <c r="AM352">
        <v>0</v>
      </c>
    </row>
    <row r="353" spans="1:39" x14ac:dyDescent="0.25">
      <c r="A353" t="s">
        <v>22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50357.770780999999</v>
      </c>
      <c r="I353">
        <v>382926.58231999999</v>
      </c>
      <c r="J353" t="s">
        <v>3</v>
      </c>
      <c r="K353">
        <v>50260.711875000001</v>
      </c>
      <c r="L353">
        <v>381399.80398199998</v>
      </c>
      <c r="M353" t="s">
        <v>4</v>
      </c>
      <c r="N353">
        <v>343.86581999999999</v>
      </c>
      <c r="O353">
        <v>31.700934</v>
      </c>
      <c r="P353" t="s">
        <v>5</v>
      </c>
      <c r="Q353">
        <v>0</v>
      </c>
      <c r="R353">
        <v>0</v>
      </c>
      <c r="S353" t="s">
        <v>6</v>
      </c>
      <c r="T353">
        <v>219.77178499999999</v>
      </c>
      <c r="U353">
        <v>91.177712999999997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0.168325</v>
      </c>
      <c r="AG353">
        <v>1.54E-4</v>
      </c>
      <c r="AH353" t="s">
        <v>11</v>
      </c>
      <c r="AI353">
        <v>0.83674800000000005</v>
      </c>
      <c r="AJ353">
        <v>5.0000000000000004E-6</v>
      </c>
      <c r="AK353" t="s">
        <v>12</v>
      </c>
      <c r="AL353">
        <v>0</v>
      </c>
      <c r="AM353">
        <v>0</v>
      </c>
    </row>
    <row r="354" spans="1:39" x14ac:dyDescent="0.25">
      <c r="A354" t="s">
        <v>22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54547.740624999999</v>
      </c>
      <c r="I354">
        <v>418426.16988100001</v>
      </c>
      <c r="J354" t="s">
        <v>3</v>
      </c>
      <c r="K354">
        <v>54442.604375000003</v>
      </c>
      <c r="L354">
        <v>416777.12361800001</v>
      </c>
      <c r="M354" t="s">
        <v>4</v>
      </c>
      <c r="N354">
        <v>372.41011800000001</v>
      </c>
      <c r="O354">
        <v>35.305475999999999</v>
      </c>
      <c r="P354" t="s">
        <v>5</v>
      </c>
      <c r="Q354">
        <v>0</v>
      </c>
      <c r="R354">
        <v>0</v>
      </c>
      <c r="S354" t="s">
        <v>6</v>
      </c>
      <c r="T354">
        <v>237.98462000000001</v>
      </c>
      <c r="U354">
        <v>100.57730100000001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0.16764499999999999</v>
      </c>
      <c r="AG354">
        <v>1.6000000000000001E-4</v>
      </c>
      <c r="AH354" t="s">
        <v>11</v>
      </c>
      <c r="AI354">
        <v>0.83686099999999997</v>
      </c>
      <c r="AJ354">
        <v>3.9999999999999998E-6</v>
      </c>
      <c r="AK354" t="s">
        <v>12</v>
      </c>
      <c r="AL354">
        <v>0</v>
      </c>
      <c r="AM354">
        <v>0</v>
      </c>
    </row>
    <row r="355" spans="1:39" x14ac:dyDescent="0.25">
      <c r="A355" t="s">
        <v>22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58740.100233999998</v>
      </c>
      <c r="I355">
        <v>470085.00619099999</v>
      </c>
      <c r="J355" t="s">
        <v>3</v>
      </c>
      <c r="K355">
        <v>58626.876250000001</v>
      </c>
      <c r="L355">
        <v>468247.47061299998</v>
      </c>
      <c r="M355" t="s">
        <v>4</v>
      </c>
      <c r="N355">
        <v>401.00561900000002</v>
      </c>
      <c r="O355">
        <v>40.724463999999998</v>
      </c>
      <c r="P355" t="s">
        <v>5</v>
      </c>
      <c r="Q355">
        <v>0</v>
      </c>
      <c r="R355">
        <v>0</v>
      </c>
      <c r="S355" t="s">
        <v>6</v>
      </c>
      <c r="T355">
        <v>256.27849700000002</v>
      </c>
      <c r="U355">
        <v>113.305295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0.16764499999999999</v>
      </c>
      <c r="AG355">
        <v>1.6000000000000001E-4</v>
      </c>
      <c r="AH355" t="s">
        <v>11</v>
      </c>
      <c r="AI355">
        <v>0.83689800000000003</v>
      </c>
      <c r="AJ355">
        <v>3.9999999999999998E-6</v>
      </c>
      <c r="AK355" t="s">
        <v>12</v>
      </c>
      <c r="AL355">
        <v>0</v>
      </c>
      <c r="AM355">
        <v>0</v>
      </c>
    </row>
    <row r="356" spans="1:39" x14ac:dyDescent="0.25">
      <c r="A356" t="s">
        <v>22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62942.704296999997</v>
      </c>
      <c r="I356">
        <v>547828.11502000003</v>
      </c>
      <c r="J356" t="s">
        <v>3</v>
      </c>
      <c r="K356">
        <v>62821.390625</v>
      </c>
      <c r="L356">
        <v>545710.27726899995</v>
      </c>
      <c r="M356" t="s">
        <v>4</v>
      </c>
      <c r="N356">
        <v>429.64486799999997</v>
      </c>
      <c r="O356">
        <v>47.423340000000003</v>
      </c>
      <c r="P356" t="s">
        <v>5</v>
      </c>
      <c r="Q356">
        <v>0</v>
      </c>
      <c r="R356">
        <v>0</v>
      </c>
      <c r="S356" t="s">
        <v>6</v>
      </c>
      <c r="T356">
        <v>274.64770199999998</v>
      </c>
      <c r="U356">
        <v>128.737019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0.16733999999999999</v>
      </c>
      <c r="AG356">
        <v>1.5799999999999999E-4</v>
      </c>
      <c r="AH356" t="s">
        <v>11</v>
      </c>
      <c r="AI356">
        <v>0.83693700000000004</v>
      </c>
      <c r="AJ356">
        <v>3.9999999999999998E-6</v>
      </c>
      <c r="AK356" t="s">
        <v>12</v>
      </c>
      <c r="AL356">
        <v>0</v>
      </c>
      <c r="AM356">
        <v>0</v>
      </c>
    </row>
    <row r="357" spans="1:39" x14ac:dyDescent="0.25">
      <c r="A357" t="s">
        <v>22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67147.722187000007</v>
      </c>
      <c r="I357">
        <v>642630.37796499999</v>
      </c>
      <c r="J357" t="s">
        <v>3</v>
      </c>
      <c r="K357">
        <v>67018.320000000007</v>
      </c>
      <c r="L357">
        <v>640169.95848799997</v>
      </c>
      <c r="M357" t="s">
        <v>4</v>
      </c>
      <c r="N357">
        <v>458.37475000000001</v>
      </c>
      <c r="O357">
        <v>53.831391000000004</v>
      </c>
      <c r="P357" t="s">
        <v>5</v>
      </c>
      <c r="Q357">
        <v>0</v>
      </c>
      <c r="R357">
        <v>0</v>
      </c>
      <c r="S357" t="s">
        <v>6</v>
      </c>
      <c r="T357">
        <v>293.11128500000001</v>
      </c>
      <c r="U357">
        <v>145.92975899999999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0.167156</v>
      </c>
      <c r="AG357">
        <v>1.56E-4</v>
      </c>
      <c r="AH357" t="s">
        <v>11</v>
      </c>
      <c r="AI357">
        <v>0.83694599999999997</v>
      </c>
      <c r="AJ357">
        <v>3.9999999999999998E-6</v>
      </c>
      <c r="AK357" t="s">
        <v>12</v>
      </c>
      <c r="AL357">
        <v>0</v>
      </c>
      <c r="AM357">
        <v>0</v>
      </c>
    </row>
    <row r="358" spans="1:39" x14ac:dyDescent="0.25">
      <c r="A358" t="s">
        <v>22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71343.954687000005</v>
      </c>
      <c r="I358">
        <v>722813.18089700001</v>
      </c>
      <c r="J358" t="s">
        <v>3</v>
      </c>
      <c r="K358">
        <v>71206.475936999996</v>
      </c>
      <c r="L358">
        <v>720068.84404300002</v>
      </c>
      <c r="M358" t="s">
        <v>4</v>
      </c>
      <c r="N358">
        <v>486.99669299999999</v>
      </c>
      <c r="O358">
        <v>60.765134000000003</v>
      </c>
      <c r="P358" t="s">
        <v>5</v>
      </c>
      <c r="Q358">
        <v>0</v>
      </c>
      <c r="R358">
        <v>0</v>
      </c>
      <c r="S358" t="s">
        <v>6</v>
      </c>
      <c r="T358">
        <v>311.44647200000003</v>
      </c>
      <c r="U358">
        <v>161.982339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0.16652500000000001</v>
      </c>
      <c r="AG358">
        <v>1.5799999999999999E-4</v>
      </c>
      <c r="AH358" t="s">
        <v>11</v>
      </c>
      <c r="AI358">
        <v>0.83696099999999996</v>
      </c>
      <c r="AJ358">
        <v>3.9999999999999998E-6</v>
      </c>
      <c r="AK358" t="s">
        <v>12</v>
      </c>
      <c r="AL358">
        <v>0</v>
      </c>
      <c r="AM358">
        <v>0</v>
      </c>
    </row>
    <row r="359" spans="1:39" x14ac:dyDescent="0.25">
      <c r="A359" t="s">
        <v>22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75537.004218999995</v>
      </c>
      <c r="I359">
        <v>771988.23678399995</v>
      </c>
      <c r="J359" t="s">
        <v>3</v>
      </c>
      <c r="K359">
        <v>75391.468437999996</v>
      </c>
      <c r="L359">
        <v>769058.46016799996</v>
      </c>
      <c r="M359" t="s">
        <v>4</v>
      </c>
      <c r="N359">
        <v>515.52085</v>
      </c>
      <c r="O359">
        <v>65.548385999999994</v>
      </c>
      <c r="P359" t="s">
        <v>5</v>
      </c>
      <c r="Q359">
        <v>0</v>
      </c>
      <c r="R359">
        <v>0</v>
      </c>
      <c r="S359" t="s">
        <v>6</v>
      </c>
      <c r="T359">
        <v>329.78122300000001</v>
      </c>
      <c r="U359">
        <v>172.71827400000001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0.16639799999999999</v>
      </c>
      <c r="AG359">
        <v>1.6200000000000001E-4</v>
      </c>
      <c r="AH359" t="s">
        <v>11</v>
      </c>
      <c r="AI359">
        <v>0.83755199999999996</v>
      </c>
      <c r="AJ359">
        <v>2.0000000000000002E-5</v>
      </c>
      <c r="AK359" t="s">
        <v>12</v>
      </c>
      <c r="AL359">
        <v>0</v>
      </c>
      <c r="AM359">
        <v>0</v>
      </c>
    </row>
    <row r="360" spans="1:39" x14ac:dyDescent="0.25">
      <c r="A360" t="s">
        <v>22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79731.239686999994</v>
      </c>
      <c r="I360">
        <v>822100.11640499998</v>
      </c>
      <c r="J360" t="s">
        <v>3</v>
      </c>
      <c r="K360">
        <v>79577.639219000004</v>
      </c>
      <c r="L360">
        <v>818982.011039</v>
      </c>
      <c r="M360" t="s">
        <v>4</v>
      </c>
      <c r="N360">
        <v>544.15224599999999</v>
      </c>
      <c r="O360">
        <v>71.468239999999994</v>
      </c>
      <c r="P360" t="s">
        <v>5</v>
      </c>
      <c r="Q360">
        <v>0</v>
      </c>
      <c r="R360">
        <v>0</v>
      </c>
      <c r="S360" t="s">
        <v>6</v>
      </c>
      <c r="T360">
        <v>348.18867699999998</v>
      </c>
      <c r="U360">
        <v>184.589719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0.16622000000000001</v>
      </c>
      <c r="AG360">
        <v>1.5899999999999999E-4</v>
      </c>
      <c r="AH360" t="s">
        <v>11</v>
      </c>
      <c r="AI360">
        <v>0.83755500000000005</v>
      </c>
      <c r="AJ360">
        <v>2.0000000000000002E-5</v>
      </c>
      <c r="AK360" t="s">
        <v>12</v>
      </c>
      <c r="AL360">
        <v>0</v>
      </c>
      <c r="AM360">
        <v>0</v>
      </c>
    </row>
    <row r="361" spans="1:39" x14ac:dyDescent="0.25">
      <c r="A361" t="s">
        <v>22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83920.283905999997</v>
      </c>
      <c r="I361">
        <v>878443.556491</v>
      </c>
      <c r="J361" t="s">
        <v>3</v>
      </c>
      <c r="K361">
        <v>83758.634844</v>
      </c>
      <c r="L361">
        <v>875113.15606499999</v>
      </c>
      <c r="M361" t="s">
        <v>4</v>
      </c>
      <c r="N361">
        <v>572.775035</v>
      </c>
      <c r="O361">
        <v>77.240960000000001</v>
      </c>
      <c r="P361" t="s">
        <v>5</v>
      </c>
      <c r="Q361">
        <v>0</v>
      </c>
      <c r="R361">
        <v>0</v>
      </c>
      <c r="S361" t="s">
        <v>6</v>
      </c>
      <c r="T361">
        <v>366.449637</v>
      </c>
      <c r="U361">
        <v>198.877408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0.16525799999999999</v>
      </c>
      <c r="AG361">
        <v>1.5799999999999999E-4</v>
      </c>
      <c r="AH361" t="s">
        <v>11</v>
      </c>
      <c r="AI361">
        <v>0.838144</v>
      </c>
      <c r="AJ361">
        <v>3.6000000000000001E-5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23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215.966454</v>
      </c>
      <c r="I362">
        <v>74.703958</v>
      </c>
      <c r="J362" t="s">
        <v>3</v>
      </c>
      <c r="K362">
        <v>212.12410700000001</v>
      </c>
      <c r="L362">
        <v>72.117057000000003</v>
      </c>
      <c r="M362" t="s">
        <v>4</v>
      </c>
      <c r="N362">
        <v>10.889393999999999</v>
      </c>
      <c r="O362">
        <v>0.79279699999999997</v>
      </c>
      <c r="P362" t="s">
        <v>5</v>
      </c>
      <c r="Q362">
        <v>13.62032</v>
      </c>
      <c r="R362">
        <v>0.97960700000000001</v>
      </c>
      <c r="S362" t="s">
        <v>6</v>
      </c>
      <c r="T362">
        <v>3.726712</v>
      </c>
      <c r="U362">
        <v>7.1041999999999994E-2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0.180261</v>
      </c>
      <c r="AG362">
        <v>8.7000000000000001E-5</v>
      </c>
      <c r="AH362" t="s">
        <v>11</v>
      </c>
      <c r="AI362">
        <v>0.81667100000000004</v>
      </c>
      <c r="AJ362">
        <v>1.45E-4</v>
      </c>
      <c r="AK362" t="s">
        <v>12</v>
      </c>
      <c r="AL362">
        <v>0</v>
      </c>
      <c r="AM362">
        <v>0</v>
      </c>
    </row>
    <row r="363" spans="1:39" x14ac:dyDescent="0.25">
      <c r="A363" t="s">
        <v>23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430.63504599999999</v>
      </c>
      <c r="I363">
        <v>268.49621100000002</v>
      </c>
      <c r="J363" t="s">
        <v>3</v>
      </c>
      <c r="K363">
        <v>423.00350200000003</v>
      </c>
      <c r="L363">
        <v>259.49993999999998</v>
      </c>
      <c r="M363" t="s">
        <v>4</v>
      </c>
      <c r="N363">
        <v>21.674098000000001</v>
      </c>
      <c r="O363">
        <v>2.9684889999999999</v>
      </c>
      <c r="P363" t="s">
        <v>5</v>
      </c>
      <c r="Q363">
        <v>27.158650000000002</v>
      </c>
      <c r="R363">
        <v>3.4980600000000002</v>
      </c>
      <c r="S363" t="s">
        <v>6</v>
      </c>
      <c r="T363">
        <v>7.4311639999999999</v>
      </c>
      <c r="U363">
        <v>0.23122899999999999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0.17763599999999999</v>
      </c>
      <c r="AG363">
        <v>4.1E-5</v>
      </c>
      <c r="AH363" t="s">
        <v>11</v>
      </c>
      <c r="AI363">
        <v>0.82151799999999997</v>
      </c>
      <c r="AJ363">
        <v>1.6100000000000001E-4</v>
      </c>
      <c r="AK363" t="s">
        <v>12</v>
      </c>
      <c r="AL363">
        <v>0</v>
      </c>
      <c r="AM363">
        <v>0</v>
      </c>
    </row>
    <row r="364" spans="1:39" x14ac:dyDescent="0.25">
      <c r="A364" t="s">
        <v>23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647.12500599999998</v>
      </c>
      <c r="I364">
        <v>572.70277599999997</v>
      </c>
      <c r="J364" t="s">
        <v>3</v>
      </c>
      <c r="K364">
        <v>635.66686500000003</v>
      </c>
      <c r="L364">
        <v>552.28397399999994</v>
      </c>
      <c r="M364" t="s">
        <v>4</v>
      </c>
      <c r="N364">
        <v>32.642871999999997</v>
      </c>
      <c r="O364">
        <v>6.3731450000000001</v>
      </c>
      <c r="P364" t="s">
        <v>5</v>
      </c>
      <c r="Q364">
        <v>40.901496999999999</v>
      </c>
      <c r="R364">
        <v>7.7064159999999999</v>
      </c>
      <c r="S364" t="s">
        <v>6</v>
      </c>
      <c r="T364">
        <v>11.186776</v>
      </c>
      <c r="U364">
        <v>0.48446899999999998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0.17522299999999999</v>
      </c>
      <c r="AG364">
        <v>9.2E-5</v>
      </c>
      <c r="AH364" t="s">
        <v>11</v>
      </c>
      <c r="AI364">
        <v>0.82636100000000001</v>
      </c>
      <c r="AJ364">
        <v>1.7699999999999999E-4</v>
      </c>
      <c r="AK364" t="s">
        <v>12</v>
      </c>
      <c r="AL364">
        <v>0</v>
      </c>
      <c r="AM364">
        <v>0</v>
      </c>
    </row>
    <row r="365" spans="1:39" x14ac:dyDescent="0.25">
      <c r="A365" t="s">
        <v>23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863.17962599999998</v>
      </c>
      <c r="I365">
        <v>962.52371900000003</v>
      </c>
      <c r="J365" t="s">
        <v>3</v>
      </c>
      <c r="K365">
        <v>847.894271</v>
      </c>
      <c r="L365">
        <v>929.40150700000004</v>
      </c>
      <c r="M365" t="s">
        <v>4</v>
      </c>
      <c r="N365">
        <v>43.478732000000001</v>
      </c>
      <c r="O365">
        <v>10.385236000000001</v>
      </c>
      <c r="P365" t="s">
        <v>5</v>
      </c>
      <c r="Q365">
        <v>54.570309000000002</v>
      </c>
      <c r="R365">
        <v>13.524419999999999</v>
      </c>
      <c r="S365" t="s">
        <v>6</v>
      </c>
      <c r="T365">
        <v>14.916395</v>
      </c>
      <c r="U365">
        <v>0.82705700000000004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0.17439199999999999</v>
      </c>
      <c r="AG365">
        <v>1.05E-4</v>
      </c>
      <c r="AH365" t="s">
        <v>11</v>
      </c>
      <c r="AI365">
        <v>0.82896700000000001</v>
      </c>
      <c r="AJ365">
        <v>1.5300000000000001E-4</v>
      </c>
      <c r="AK365" t="s">
        <v>12</v>
      </c>
      <c r="AL365">
        <v>0</v>
      </c>
      <c r="AM365">
        <v>0</v>
      </c>
    </row>
    <row r="366" spans="1:39" x14ac:dyDescent="0.25">
      <c r="A366" t="s">
        <v>23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1079.2583420000001</v>
      </c>
      <c r="I366">
        <v>1486.15463</v>
      </c>
      <c r="J366" t="s">
        <v>3</v>
      </c>
      <c r="K366">
        <v>1060.1609719999999</v>
      </c>
      <c r="L366">
        <v>1435.383806</v>
      </c>
      <c r="M366" t="s">
        <v>4</v>
      </c>
      <c r="N366">
        <v>54.327314000000001</v>
      </c>
      <c r="O366">
        <v>15.959813</v>
      </c>
      <c r="P366" t="s">
        <v>5</v>
      </c>
      <c r="Q366">
        <v>68.268034999999998</v>
      </c>
      <c r="R366">
        <v>20.809377000000001</v>
      </c>
      <c r="S366" t="s">
        <v>6</v>
      </c>
      <c r="T366">
        <v>18.65851</v>
      </c>
      <c r="U366">
        <v>1.2958339999999999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0.17416699999999999</v>
      </c>
      <c r="AG366">
        <v>1.0399999999999999E-4</v>
      </c>
      <c r="AH366" t="s">
        <v>11</v>
      </c>
      <c r="AI366">
        <v>0.83071399999999995</v>
      </c>
      <c r="AJ366">
        <v>1.22E-4</v>
      </c>
      <c r="AK366" t="s">
        <v>12</v>
      </c>
      <c r="AL366">
        <v>0</v>
      </c>
      <c r="AM366">
        <v>0</v>
      </c>
    </row>
    <row r="367" spans="1:39" x14ac:dyDescent="0.25">
      <c r="A367" t="s">
        <v>23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1294.5388330000001</v>
      </c>
      <c r="I367">
        <v>2089.8194020000001</v>
      </c>
      <c r="J367" t="s">
        <v>3</v>
      </c>
      <c r="K367">
        <v>1271.6293330000001</v>
      </c>
      <c r="L367">
        <v>2016.819915</v>
      </c>
      <c r="M367" t="s">
        <v>4</v>
      </c>
      <c r="N367">
        <v>65.168907000000004</v>
      </c>
      <c r="O367">
        <v>23.464134999999999</v>
      </c>
      <c r="P367" t="s">
        <v>5</v>
      </c>
      <c r="Q367">
        <v>81.922104000000004</v>
      </c>
      <c r="R367">
        <v>29.902514</v>
      </c>
      <c r="S367" t="s">
        <v>6</v>
      </c>
      <c r="T367">
        <v>22.371669000000001</v>
      </c>
      <c r="U367">
        <v>1.8471949999999999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0.173461</v>
      </c>
      <c r="AG367">
        <v>1.0900000000000001E-4</v>
      </c>
      <c r="AH367" t="s">
        <v>11</v>
      </c>
      <c r="AI367">
        <v>0.83296199999999998</v>
      </c>
      <c r="AJ367">
        <v>9.1000000000000003E-5</v>
      </c>
      <c r="AK367" t="s">
        <v>12</v>
      </c>
      <c r="AL367">
        <v>0</v>
      </c>
      <c r="AM367">
        <v>0</v>
      </c>
    </row>
    <row r="368" spans="1:39" x14ac:dyDescent="0.25">
      <c r="A368" t="s">
        <v>23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1510.0169289999999</v>
      </c>
      <c r="I368">
        <v>2808.0550280000002</v>
      </c>
      <c r="J368" t="s">
        <v>3</v>
      </c>
      <c r="K368">
        <v>1483.283457</v>
      </c>
      <c r="L368">
        <v>2708.5061690000002</v>
      </c>
      <c r="M368" t="s">
        <v>4</v>
      </c>
      <c r="N368">
        <v>76.033484000000001</v>
      </c>
      <c r="O368">
        <v>32.008811000000001</v>
      </c>
      <c r="P368" t="s">
        <v>5</v>
      </c>
      <c r="Q368">
        <v>95.529713000000001</v>
      </c>
      <c r="R368">
        <v>40.528514999999999</v>
      </c>
      <c r="S368" t="s">
        <v>6</v>
      </c>
      <c r="T368">
        <v>26.092516</v>
      </c>
      <c r="U368">
        <v>2.4608829999999999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0.172789</v>
      </c>
      <c r="AG368">
        <v>1.1900000000000001E-4</v>
      </c>
      <c r="AH368" t="s">
        <v>11</v>
      </c>
      <c r="AI368">
        <v>0.83397399999999999</v>
      </c>
      <c r="AJ368">
        <v>6.7999999999999999E-5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23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1725.415078</v>
      </c>
      <c r="I369">
        <v>3593.5952600000001</v>
      </c>
      <c r="J369" t="s">
        <v>3</v>
      </c>
      <c r="K369">
        <v>1694.8651420000001</v>
      </c>
      <c r="L369">
        <v>3468.051989</v>
      </c>
      <c r="M369" t="s">
        <v>4</v>
      </c>
      <c r="N369">
        <v>86.903222</v>
      </c>
      <c r="O369">
        <v>41.062156000000002</v>
      </c>
      <c r="P369" t="s">
        <v>5</v>
      </c>
      <c r="Q369">
        <v>109.17542</v>
      </c>
      <c r="R369">
        <v>52.017716</v>
      </c>
      <c r="S369" t="s">
        <v>6</v>
      </c>
      <c r="T369">
        <v>29.817594</v>
      </c>
      <c r="U369">
        <v>3.1435659999999999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0.17266300000000001</v>
      </c>
      <c r="AG369">
        <v>1.18E-4</v>
      </c>
      <c r="AH369" t="s">
        <v>11</v>
      </c>
      <c r="AI369">
        <v>0.834507</v>
      </c>
      <c r="AJ369">
        <v>5.3000000000000001E-5</v>
      </c>
      <c r="AK369" t="s">
        <v>12</v>
      </c>
      <c r="AL369">
        <v>0</v>
      </c>
      <c r="AM369">
        <v>0</v>
      </c>
    </row>
    <row r="370" spans="1:39" x14ac:dyDescent="0.25">
      <c r="A370" t="s">
        <v>23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1941.471614</v>
      </c>
      <c r="I370">
        <v>4413.2908349999998</v>
      </c>
      <c r="J370" t="s">
        <v>3</v>
      </c>
      <c r="K370">
        <v>1907.0988090000001</v>
      </c>
      <c r="L370">
        <v>4258.5134470000003</v>
      </c>
      <c r="M370" t="s">
        <v>4</v>
      </c>
      <c r="N370">
        <v>97.826768999999999</v>
      </c>
      <c r="O370">
        <v>51.732214999999997</v>
      </c>
      <c r="P370" t="s">
        <v>5</v>
      </c>
      <c r="Q370">
        <v>122.877554</v>
      </c>
      <c r="R370">
        <v>65.002689000000004</v>
      </c>
      <c r="S370" t="s">
        <v>6</v>
      </c>
      <c r="T370">
        <v>33.562688999999999</v>
      </c>
      <c r="U370">
        <v>3.8923019999999999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0.171149</v>
      </c>
      <c r="AG370">
        <v>1.4100000000000001E-4</v>
      </c>
      <c r="AH370" t="s">
        <v>11</v>
      </c>
      <c r="AI370">
        <v>0.83510799999999996</v>
      </c>
      <c r="AJ370">
        <v>4.3000000000000002E-5</v>
      </c>
      <c r="AK370" t="s">
        <v>12</v>
      </c>
      <c r="AL370">
        <v>0</v>
      </c>
      <c r="AM370">
        <v>0</v>
      </c>
    </row>
    <row r="371" spans="1:39" x14ac:dyDescent="0.25">
      <c r="A371" t="s">
        <v>23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2158.1728910000002</v>
      </c>
      <c r="I371">
        <v>5467.0266190000002</v>
      </c>
      <c r="J371" t="s">
        <v>3</v>
      </c>
      <c r="K371">
        <v>2119.9521829999999</v>
      </c>
      <c r="L371">
        <v>5273.5379389999998</v>
      </c>
      <c r="M371" t="s">
        <v>4</v>
      </c>
      <c r="N371">
        <v>108.768473</v>
      </c>
      <c r="O371">
        <v>64.406283000000002</v>
      </c>
      <c r="P371" t="s">
        <v>5</v>
      </c>
      <c r="Q371">
        <v>136.71901700000001</v>
      </c>
      <c r="R371">
        <v>80.192594999999997</v>
      </c>
      <c r="S371" t="s">
        <v>6</v>
      </c>
      <c r="T371">
        <v>37.338800999999997</v>
      </c>
      <c r="U371">
        <v>4.703633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0.17114299999999999</v>
      </c>
      <c r="AG371">
        <v>1.4100000000000001E-4</v>
      </c>
      <c r="AH371" t="s">
        <v>11</v>
      </c>
      <c r="AI371">
        <v>0.83515799999999996</v>
      </c>
      <c r="AJ371">
        <v>4.3000000000000002E-5</v>
      </c>
      <c r="AK371" t="s">
        <v>12</v>
      </c>
      <c r="AL371">
        <v>0</v>
      </c>
      <c r="AM371">
        <v>0</v>
      </c>
    </row>
    <row r="372" spans="1:39" x14ac:dyDescent="0.25">
      <c r="A372" t="s">
        <v>23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2375.2066260000001</v>
      </c>
      <c r="I372">
        <v>6632.5681889999996</v>
      </c>
      <c r="J372" t="s">
        <v>3</v>
      </c>
      <c r="K372">
        <v>2333.151738</v>
      </c>
      <c r="L372">
        <v>6399.1508050000002</v>
      </c>
      <c r="M372" t="s">
        <v>4</v>
      </c>
      <c r="N372">
        <v>119.74397500000001</v>
      </c>
      <c r="O372">
        <v>78.085289000000003</v>
      </c>
      <c r="P372" t="s">
        <v>5</v>
      </c>
      <c r="Q372">
        <v>150.538556</v>
      </c>
      <c r="R372">
        <v>97.326244000000003</v>
      </c>
      <c r="S372" t="s">
        <v>6</v>
      </c>
      <c r="T372">
        <v>41.113877000000002</v>
      </c>
      <c r="U372">
        <v>5.7290710000000002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0.169602</v>
      </c>
      <c r="AG372">
        <v>1.4899999999999999E-4</v>
      </c>
      <c r="AH372" t="s">
        <v>11</v>
      </c>
      <c r="AI372">
        <v>0.83557199999999998</v>
      </c>
      <c r="AJ372">
        <v>3.8000000000000002E-5</v>
      </c>
      <c r="AK372" t="s">
        <v>12</v>
      </c>
      <c r="AL372">
        <v>0</v>
      </c>
      <c r="AM372">
        <v>0</v>
      </c>
    </row>
    <row r="373" spans="1:39" x14ac:dyDescent="0.25">
      <c r="A373" t="s">
        <v>23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2590.6661079999999</v>
      </c>
      <c r="I373">
        <v>7882.2244069999997</v>
      </c>
      <c r="J373" t="s">
        <v>3</v>
      </c>
      <c r="K373">
        <v>2544.8004000000001</v>
      </c>
      <c r="L373">
        <v>7605.1144899999999</v>
      </c>
      <c r="M373" t="s">
        <v>4</v>
      </c>
      <c r="N373">
        <v>130.55326299999999</v>
      </c>
      <c r="O373">
        <v>91.203622999999993</v>
      </c>
      <c r="P373" t="s">
        <v>5</v>
      </c>
      <c r="Q373">
        <v>164.25978499999999</v>
      </c>
      <c r="R373">
        <v>115.23707899999999</v>
      </c>
      <c r="S373" t="s">
        <v>6</v>
      </c>
      <c r="T373">
        <v>44.842500000000001</v>
      </c>
      <c r="U373">
        <v>6.6974130000000001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0.16899400000000001</v>
      </c>
      <c r="AG373">
        <v>1.56E-4</v>
      </c>
      <c r="AH373" t="s">
        <v>11</v>
      </c>
      <c r="AI373">
        <v>0.83648900000000004</v>
      </c>
      <c r="AJ373">
        <v>4.5000000000000003E-5</v>
      </c>
      <c r="AK373" t="s">
        <v>12</v>
      </c>
      <c r="AL373">
        <v>0</v>
      </c>
      <c r="AM373">
        <v>0</v>
      </c>
    </row>
    <row r="374" spans="1:39" x14ac:dyDescent="0.25">
      <c r="A374" t="s">
        <v>23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2805.9343210000002</v>
      </c>
      <c r="I374">
        <v>9042.5887519999997</v>
      </c>
      <c r="J374" t="s">
        <v>3</v>
      </c>
      <c r="K374">
        <v>2756.2517720000001</v>
      </c>
      <c r="L374">
        <v>8720.6937689999995</v>
      </c>
      <c r="M374" t="s">
        <v>4</v>
      </c>
      <c r="N374">
        <v>141.391831</v>
      </c>
      <c r="O374">
        <v>105.904196</v>
      </c>
      <c r="P374" t="s">
        <v>5</v>
      </c>
      <c r="Q374">
        <v>177.892087</v>
      </c>
      <c r="R374">
        <v>133.23848599999999</v>
      </c>
      <c r="S374" t="s">
        <v>6</v>
      </c>
      <c r="T374">
        <v>48.568289</v>
      </c>
      <c r="U374">
        <v>7.7244089999999996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0.167905</v>
      </c>
      <c r="AG374">
        <v>1.64E-4</v>
      </c>
      <c r="AH374" t="s">
        <v>11</v>
      </c>
      <c r="AI374">
        <v>0.83664400000000005</v>
      </c>
      <c r="AJ374">
        <v>4.5000000000000003E-5</v>
      </c>
      <c r="AK374" t="s">
        <v>12</v>
      </c>
      <c r="AL374">
        <v>0</v>
      </c>
      <c r="AM374">
        <v>0</v>
      </c>
    </row>
    <row r="375" spans="1:39" x14ac:dyDescent="0.25">
      <c r="A375" t="s">
        <v>23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3021.7296240000001</v>
      </c>
      <c r="I375">
        <v>10171.266576</v>
      </c>
      <c r="J375" t="s">
        <v>3</v>
      </c>
      <c r="K375">
        <v>2968.2491359999999</v>
      </c>
      <c r="L375">
        <v>9808.8181989999994</v>
      </c>
      <c r="M375" t="s">
        <v>4</v>
      </c>
      <c r="N375">
        <v>152.18606800000001</v>
      </c>
      <c r="O375">
        <v>119.08364899999999</v>
      </c>
      <c r="P375" t="s">
        <v>5</v>
      </c>
      <c r="Q375">
        <v>191.616163</v>
      </c>
      <c r="R375">
        <v>151.506698</v>
      </c>
      <c r="S375" t="s">
        <v>6</v>
      </c>
      <c r="T375">
        <v>52.314833999999998</v>
      </c>
      <c r="U375">
        <v>8.7307059999999996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0.1673</v>
      </c>
      <c r="AG375">
        <v>1.7000000000000001E-4</v>
      </c>
      <c r="AH375" t="s">
        <v>11</v>
      </c>
      <c r="AI375">
        <v>0.83755299999999999</v>
      </c>
      <c r="AJ375">
        <v>4.8999999999999998E-5</v>
      </c>
      <c r="AK375" t="s">
        <v>12</v>
      </c>
      <c r="AL375">
        <v>0</v>
      </c>
      <c r="AM375">
        <v>0</v>
      </c>
    </row>
    <row r="376" spans="1:39" x14ac:dyDescent="0.25">
      <c r="A376" t="s">
        <v>23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3238.0191020000002</v>
      </c>
      <c r="I376">
        <v>11609.809015000001</v>
      </c>
      <c r="J376" t="s">
        <v>3</v>
      </c>
      <c r="K376">
        <v>3180.719873</v>
      </c>
      <c r="L376">
        <v>11194.999709</v>
      </c>
      <c r="M376" t="s">
        <v>4</v>
      </c>
      <c r="N376">
        <v>163.068051</v>
      </c>
      <c r="O376">
        <v>137.160056</v>
      </c>
      <c r="P376" t="s">
        <v>5</v>
      </c>
      <c r="Q376">
        <v>205.38515699999999</v>
      </c>
      <c r="R376">
        <v>173.51704000000001</v>
      </c>
      <c r="S376" t="s">
        <v>6</v>
      </c>
      <c r="T376">
        <v>56.059092999999997</v>
      </c>
      <c r="U376">
        <v>10.050951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0.166963</v>
      </c>
      <c r="AG376">
        <v>1.65E-4</v>
      </c>
      <c r="AH376" t="s">
        <v>11</v>
      </c>
      <c r="AI376">
        <v>0.83810600000000002</v>
      </c>
      <c r="AJ376">
        <v>5.3999999999999998E-5</v>
      </c>
      <c r="AK376" t="s">
        <v>12</v>
      </c>
      <c r="AL376">
        <v>0</v>
      </c>
      <c r="AM376">
        <v>0</v>
      </c>
    </row>
    <row r="377" spans="1:39" x14ac:dyDescent="0.25">
      <c r="A377" t="s">
        <v>23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3454.640664</v>
      </c>
      <c r="I377">
        <v>13419.938560000001</v>
      </c>
      <c r="J377" t="s">
        <v>3</v>
      </c>
      <c r="K377">
        <v>3393.503608</v>
      </c>
      <c r="L377">
        <v>12938.767945</v>
      </c>
      <c r="M377" t="s">
        <v>4</v>
      </c>
      <c r="N377">
        <v>173.97334900000001</v>
      </c>
      <c r="O377">
        <v>158.06971300000001</v>
      </c>
      <c r="P377" t="s">
        <v>5</v>
      </c>
      <c r="Q377">
        <v>219.17507900000001</v>
      </c>
      <c r="R377">
        <v>200.04287299999999</v>
      </c>
      <c r="S377" t="s">
        <v>6</v>
      </c>
      <c r="T377">
        <v>59.812378000000002</v>
      </c>
      <c r="U377">
        <v>11.545026999999999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0.16680900000000001</v>
      </c>
      <c r="AG377">
        <v>1.6699999999999999E-4</v>
      </c>
      <c r="AH377" t="s">
        <v>11</v>
      </c>
      <c r="AI377">
        <v>0.83810600000000002</v>
      </c>
      <c r="AJ377">
        <v>5.3999999999999998E-5</v>
      </c>
      <c r="AK377" t="s">
        <v>12</v>
      </c>
      <c r="AL377">
        <v>0</v>
      </c>
      <c r="AM377">
        <v>0</v>
      </c>
    </row>
    <row r="378" spans="1:39" x14ac:dyDescent="0.25">
      <c r="A378" t="s">
        <v>23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3671.1793600000001</v>
      </c>
      <c r="I378">
        <v>15026.773359000001</v>
      </c>
      <c r="J378" t="s">
        <v>3</v>
      </c>
      <c r="K378">
        <v>3606.2204590000001</v>
      </c>
      <c r="L378">
        <v>14488.086146</v>
      </c>
      <c r="M378" t="s">
        <v>4</v>
      </c>
      <c r="N378">
        <v>184.85406399999999</v>
      </c>
      <c r="O378">
        <v>177.25528600000001</v>
      </c>
      <c r="P378" t="s">
        <v>5</v>
      </c>
      <c r="Q378">
        <v>232.951289</v>
      </c>
      <c r="R378">
        <v>227.26316199999999</v>
      </c>
      <c r="S378" t="s">
        <v>6</v>
      </c>
      <c r="T378">
        <v>63.552030999999999</v>
      </c>
      <c r="U378">
        <v>13.018110999999999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0.16680400000000001</v>
      </c>
      <c r="AG378">
        <v>1.6699999999999999E-4</v>
      </c>
      <c r="AH378" t="s">
        <v>11</v>
      </c>
      <c r="AI378">
        <v>0.83831299999999997</v>
      </c>
      <c r="AJ378">
        <v>5.1999999999999997E-5</v>
      </c>
      <c r="AK378" t="s">
        <v>12</v>
      </c>
      <c r="AL378">
        <v>0</v>
      </c>
      <c r="AM378">
        <v>0</v>
      </c>
    </row>
    <row r="379" spans="1:39" x14ac:dyDescent="0.25">
      <c r="A379" t="s">
        <v>23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3886.5948539999999</v>
      </c>
      <c r="I379">
        <v>16898.076698000001</v>
      </c>
      <c r="J379" t="s">
        <v>3</v>
      </c>
      <c r="K379">
        <v>3817.8267529999998</v>
      </c>
      <c r="L379">
        <v>16293.975111</v>
      </c>
      <c r="M379" t="s">
        <v>4</v>
      </c>
      <c r="N379">
        <v>195.69633099999999</v>
      </c>
      <c r="O379">
        <v>198.682401</v>
      </c>
      <c r="P379" t="s">
        <v>5</v>
      </c>
      <c r="Q379">
        <v>246.615894</v>
      </c>
      <c r="R379">
        <v>255.232989</v>
      </c>
      <c r="S379" t="s">
        <v>6</v>
      </c>
      <c r="T379">
        <v>67.272509999999997</v>
      </c>
      <c r="U379">
        <v>14.493375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0.16623099999999999</v>
      </c>
      <c r="AG379">
        <v>1.7000000000000001E-4</v>
      </c>
      <c r="AH379" t="s">
        <v>11</v>
      </c>
      <c r="AI379">
        <v>0.83836699999999997</v>
      </c>
      <c r="AJ379">
        <v>5.1999999999999997E-5</v>
      </c>
      <c r="AK379" t="s">
        <v>12</v>
      </c>
      <c r="AL379">
        <v>0</v>
      </c>
      <c r="AM379">
        <v>0</v>
      </c>
    </row>
    <row r="380" spans="1:39" x14ac:dyDescent="0.25">
      <c r="A380" t="s">
        <v>23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4101.9786869999998</v>
      </c>
      <c r="I380">
        <v>18632.450143999999</v>
      </c>
      <c r="J380" t="s">
        <v>3</v>
      </c>
      <c r="K380">
        <v>4029.403135</v>
      </c>
      <c r="L380">
        <v>17965.126017999999</v>
      </c>
      <c r="M380" t="s">
        <v>4</v>
      </c>
      <c r="N380">
        <v>206.44327799999999</v>
      </c>
      <c r="O380">
        <v>219.35216600000001</v>
      </c>
      <c r="P380" t="s">
        <v>5</v>
      </c>
      <c r="Q380">
        <v>260.25851499999999</v>
      </c>
      <c r="R380">
        <v>281.78380099999998</v>
      </c>
      <c r="S380" t="s">
        <v>6</v>
      </c>
      <c r="T380">
        <v>70.983620000000002</v>
      </c>
      <c r="U380">
        <v>16.030663000000001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0.16522200000000001</v>
      </c>
      <c r="AG380">
        <v>1.7000000000000001E-4</v>
      </c>
      <c r="AH380" t="s">
        <v>11</v>
      </c>
      <c r="AI380">
        <v>0.83840999999999999</v>
      </c>
      <c r="AJ380">
        <v>5.1E-5</v>
      </c>
      <c r="AK380" t="s">
        <v>12</v>
      </c>
      <c r="AL380">
        <v>0</v>
      </c>
      <c r="AM380">
        <v>0</v>
      </c>
    </row>
    <row r="381" spans="1:39" x14ac:dyDescent="0.25">
      <c r="A381" t="s">
        <v>23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4316.9529149999998</v>
      </c>
      <c r="I381">
        <v>20321.071371999999</v>
      </c>
      <c r="J381" t="s">
        <v>3</v>
      </c>
      <c r="K381">
        <v>4240.565415</v>
      </c>
      <c r="L381">
        <v>19594.774858000001</v>
      </c>
      <c r="M381" t="s">
        <v>4</v>
      </c>
      <c r="N381">
        <v>217.237763</v>
      </c>
      <c r="O381">
        <v>240.473274</v>
      </c>
      <c r="P381" t="s">
        <v>5</v>
      </c>
      <c r="Q381">
        <v>273.84504199999998</v>
      </c>
      <c r="R381">
        <v>307.44482599999998</v>
      </c>
      <c r="S381" t="s">
        <v>6</v>
      </c>
      <c r="T381">
        <v>74.687867999999995</v>
      </c>
      <c r="U381">
        <v>17.494589999999999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0.16494200000000001</v>
      </c>
      <c r="AG381">
        <v>1.6699999999999999E-4</v>
      </c>
      <c r="AH381" t="s">
        <v>11</v>
      </c>
      <c r="AI381">
        <v>0.838592</v>
      </c>
      <c r="AJ381">
        <v>4.8999999999999998E-5</v>
      </c>
      <c r="AK381" t="s">
        <v>12</v>
      </c>
      <c r="AL381">
        <v>0</v>
      </c>
      <c r="AM381">
        <v>0</v>
      </c>
    </row>
    <row r="382" spans="1:39" x14ac:dyDescent="0.25">
      <c r="A382" t="s">
        <v>69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193.39490499999999</v>
      </c>
      <c r="I382">
        <v>36.713580999999998</v>
      </c>
      <c r="J382" t="s">
        <v>3</v>
      </c>
      <c r="K382">
        <v>189.56214499999999</v>
      </c>
      <c r="L382">
        <v>35.753521999999997</v>
      </c>
      <c r="M382" t="s">
        <v>4</v>
      </c>
      <c r="N382">
        <v>10.666786</v>
      </c>
      <c r="O382">
        <v>0.22891400000000001</v>
      </c>
      <c r="P382" t="s">
        <v>5</v>
      </c>
      <c r="Q382">
        <v>0</v>
      </c>
      <c r="R382">
        <v>0</v>
      </c>
      <c r="S382" t="s">
        <v>6</v>
      </c>
      <c r="T382">
        <v>3.728367</v>
      </c>
      <c r="U382">
        <v>2.7962000000000001E-2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0.181759</v>
      </c>
      <c r="AG382">
        <v>5.8999999999999998E-5</v>
      </c>
      <c r="AH382" t="s">
        <v>11</v>
      </c>
      <c r="AI382">
        <v>0.81551200000000001</v>
      </c>
      <c r="AJ382">
        <v>1.73E-4</v>
      </c>
      <c r="AK382" t="s">
        <v>12</v>
      </c>
      <c r="AL382">
        <v>0</v>
      </c>
      <c r="AM382">
        <v>0</v>
      </c>
    </row>
    <row r="383" spans="1:39" x14ac:dyDescent="0.25">
      <c r="A383" t="s">
        <v>69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387.622837</v>
      </c>
      <c r="I383">
        <v>61.134881</v>
      </c>
      <c r="J383" t="s">
        <v>3</v>
      </c>
      <c r="K383">
        <v>379.927954</v>
      </c>
      <c r="L383">
        <v>59.724665000000002</v>
      </c>
      <c r="M383" t="s">
        <v>4</v>
      </c>
      <c r="N383">
        <v>21.503822</v>
      </c>
      <c r="O383">
        <v>0.39749600000000002</v>
      </c>
      <c r="P383" t="s">
        <v>5</v>
      </c>
      <c r="Q383">
        <v>0</v>
      </c>
      <c r="R383">
        <v>0</v>
      </c>
      <c r="S383" t="s">
        <v>6</v>
      </c>
      <c r="T383">
        <v>7.4934180000000001</v>
      </c>
      <c r="U383">
        <v>4.9940999999999999E-2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0.179339</v>
      </c>
      <c r="AG383">
        <v>3.4999999999999997E-5</v>
      </c>
      <c r="AH383" t="s">
        <v>11</v>
      </c>
      <c r="AI383">
        <v>0.82286000000000004</v>
      </c>
      <c r="AJ383">
        <v>1.76E-4</v>
      </c>
      <c r="AK383" t="s">
        <v>12</v>
      </c>
      <c r="AL383">
        <v>0</v>
      </c>
      <c r="AM383">
        <v>0</v>
      </c>
    </row>
    <row r="384" spans="1:39" x14ac:dyDescent="0.25">
      <c r="A384" t="s">
        <v>69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580.12467700000002</v>
      </c>
      <c r="I384">
        <v>95.675158999999994</v>
      </c>
      <c r="J384" t="s">
        <v>3</v>
      </c>
      <c r="K384">
        <v>568.62554799999998</v>
      </c>
      <c r="L384">
        <v>93.237690999999998</v>
      </c>
      <c r="M384" t="s">
        <v>4</v>
      </c>
      <c r="N384">
        <v>32.082585000000002</v>
      </c>
      <c r="O384">
        <v>0.653756</v>
      </c>
      <c r="P384" t="s">
        <v>5</v>
      </c>
      <c r="Q384">
        <v>0</v>
      </c>
      <c r="R384">
        <v>0</v>
      </c>
      <c r="S384" t="s">
        <v>6</v>
      </c>
      <c r="T384">
        <v>11.212494</v>
      </c>
      <c r="U384">
        <v>7.2662000000000004E-2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0.17830699999999999</v>
      </c>
      <c r="AG384">
        <v>3.8999999999999999E-5</v>
      </c>
      <c r="AH384" t="s">
        <v>11</v>
      </c>
      <c r="AI384">
        <v>0.82793899999999998</v>
      </c>
      <c r="AJ384">
        <v>1.4899999999999999E-4</v>
      </c>
      <c r="AK384" t="s">
        <v>12</v>
      </c>
      <c r="AL384">
        <v>0</v>
      </c>
      <c r="AM384">
        <v>0</v>
      </c>
    </row>
    <row r="385" spans="1:39" x14ac:dyDescent="0.25">
      <c r="A385" t="s">
        <v>69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774.56197299999997</v>
      </c>
      <c r="I385">
        <v>149.04293000000001</v>
      </c>
      <c r="J385" t="s">
        <v>3</v>
      </c>
      <c r="K385">
        <v>759.20383300000003</v>
      </c>
      <c r="L385">
        <v>144.83785599999999</v>
      </c>
      <c r="M385" t="s">
        <v>4</v>
      </c>
      <c r="N385">
        <v>42.900263000000002</v>
      </c>
      <c r="O385">
        <v>1.1146590000000001</v>
      </c>
      <c r="P385" t="s">
        <v>5</v>
      </c>
      <c r="Q385">
        <v>0</v>
      </c>
      <c r="R385">
        <v>0</v>
      </c>
      <c r="S385" t="s">
        <v>6</v>
      </c>
      <c r="T385">
        <v>14.99062</v>
      </c>
      <c r="U385">
        <v>0.12551899999999999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0.17584900000000001</v>
      </c>
      <c r="AG385">
        <v>7.1000000000000005E-5</v>
      </c>
      <c r="AH385" t="s">
        <v>11</v>
      </c>
      <c r="AI385">
        <v>0.82935199999999998</v>
      </c>
      <c r="AJ385">
        <v>1.3200000000000001E-4</v>
      </c>
      <c r="AK385" t="s">
        <v>12</v>
      </c>
      <c r="AL385">
        <v>0</v>
      </c>
      <c r="AM385">
        <v>0</v>
      </c>
    </row>
    <row r="386" spans="1:39" x14ac:dyDescent="0.25">
      <c r="A386" t="s">
        <v>69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968.10814600000003</v>
      </c>
      <c r="I386">
        <v>167.61648500000001</v>
      </c>
      <c r="J386" t="s">
        <v>3</v>
      </c>
      <c r="K386">
        <v>948.90846699999997</v>
      </c>
      <c r="L386">
        <v>163.31560300000001</v>
      </c>
      <c r="M386" t="s">
        <v>4</v>
      </c>
      <c r="N386">
        <v>53.606268999999998</v>
      </c>
      <c r="O386">
        <v>1.16049</v>
      </c>
      <c r="P386" t="s">
        <v>5</v>
      </c>
      <c r="Q386">
        <v>0</v>
      </c>
      <c r="R386">
        <v>0</v>
      </c>
      <c r="S386" t="s">
        <v>6</v>
      </c>
      <c r="T386">
        <v>18.733801</v>
      </c>
      <c r="U386">
        <v>0.12795599999999999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0.17349100000000001</v>
      </c>
      <c r="AG386">
        <v>1.1E-4</v>
      </c>
      <c r="AH386" t="s">
        <v>11</v>
      </c>
      <c r="AI386">
        <v>0.83303799999999995</v>
      </c>
      <c r="AJ386">
        <v>8.8999999999999995E-5</v>
      </c>
      <c r="AK386" t="s">
        <v>12</v>
      </c>
      <c r="AL386">
        <v>0</v>
      </c>
      <c r="AM386">
        <v>0</v>
      </c>
    </row>
    <row r="387" spans="1:39" x14ac:dyDescent="0.25">
      <c r="A387" t="s">
        <v>69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1161.8335159999999</v>
      </c>
      <c r="I387">
        <v>234.947802</v>
      </c>
      <c r="J387" t="s">
        <v>3</v>
      </c>
      <c r="K387">
        <v>1138.8006270000001</v>
      </c>
      <c r="L387">
        <v>228.95587</v>
      </c>
      <c r="M387" t="s">
        <v>4</v>
      </c>
      <c r="N387">
        <v>64.345080999999993</v>
      </c>
      <c r="O387">
        <v>1.71139</v>
      </c>
      <c r="P387" t="s">
        <v>5</v>
      </c>
      <c r="Q387">
        <v>0</v>
      </c>
      <c r="R387">
        <v>0</v>
      </c>
      <c r="S387" t="s">
        <v>6</v>
      </c>
      <c r="T387">
        <v>22.487490999999999</v>
      </c>
      <c r="U387">
        <v>0.18715699999999999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0.17205699999999999</v>
      </c>
      <c r="AG387">
        <v>1.27E-4</v>
      </c>
      <c r="AH387" t="s">
        <v>11</v>
      </c>
      <c r="AI387">
        <v>0.83458100000000002</v>
      </c>
      <c r="AJ387">
        <v>9.3999999999999994E-5</v>
      </c>
      <c r="AK387" t="s">
        <v>12</v>
      </c>
      <c r="AL387">
        <v>0</v>
      </c>
      <c r="AM387">
        <v>0</v>
      </c>
    </row>
    <row r="388" spans="1:39" x14ac:dyDescent="0.25">
      <c r="A388" t="s">
        <v>69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1356.133235</v>
      </c>
      <c r="I388">
        <v>305.2894</v>
      </c>
      <c r="J388" t="s">
        <v>3</v>
      </c>
      <c r="K388">
        <v>1329.244175</v>
      </c>
      <c r="L388">
        <v>296.990139</v>
      </c>
      <c r="M388" t="s">
        <v>4</v>
      </c>
      <c r="N388">
        <v>75.212136999999998</v>
      </c>
      <c r="O388">
        <v>2.2951079999999999</v>
      </c>
      <c r="P388" t="s">
        <v>5</v>
      </c>
      <c r="Q388">
        <v>0</v>
      </c>
      <c r="R388">
        <v>0</v>
      </c>
      <c r="S388" t="s">
        <v>6</v>
      </c>
      <c r="T388">
        <v>26.262513999999999</v>
      </c>
      <c r="U388">
        <v>0.24604799999999999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0.17095399999999999</v>
      </c>
      <c r="AG388">
        <v>1.3899999999999999E-4</v>
      </c>
      <c r="AH388" t="s">
        <v>11</v>
      </c>
      <c r="AI388">
        <v>0.83621000000000001</v>
      </c>
      <c r="AJ388">
        <v>7.2999999999999999E-5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69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1548.1254590000001</v>
      </c>
      <c r="I389">
        <v>328.68235800000002</v>
      </c>
      <c r="J389" t="s">
        <v>3</v>
      </c>
      <c r="K389">
        <v>1517.4234160000001</v>
      </c>
      <c r="L389">
        <v>319.33523500000001</v>
      </c>
      <c r="M389" t="s">
        <v>4</v>
      </c>
      <c r="N389">
        <v>85.814147000000006</v>
      </c>
      <c r="O389">
        <v>2.7057699999999998</v>
      </c>
      <c r="P389" t="s">
        <v>5</v>
      </c>
      <c r="Q389">
        <v>0</v>
      </c>
      <c r="R389">
        <v>0</v>
      </c>
      <c r="S389" t="s">
        <v>6</v>
      </c>
      <c r="T389">
        <v>29.962624000000002</v>
      </c>
      <c r="U389">
        <v>0.27848400000000001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0.170211</v>
      </c>
      <c r="AG389">
        <v>1.5100000000000001E-4</v>
      </c>
      <c r="AH389" t="s">
        <v>11</v>
      </c>
      <c r="AI389">
        <v>0.83712699999999995</v>
      </c>
      <c r="AJ389">
        <v>9.5000000000000005E-5</v>
      </c>
      <c r="AK389" t="s">
        <v>12</v>
      </c>
      <c r="AL389">
        <v>0</v>
      </c>
      <c r="AM389">
        <v>0</v>
      </c>
    </row>
    <row r="390" spans="1:39" x14ac:dyDescent="0.25">
      <c r="A390" t="s">
        <v>69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1743.0647779999999</v>
      </c>
      <c r="I390">
        <v>398.33701500000001</v>
      </c>
      <c r="J390" t="s">
        <v>3</v>
      </c>
      <c r="K390">
        <v>1708.5112790000001</v>
      </c>
      <c r="L390">
        <v>386.17299300000002</v>
      </c>
      <c r="M390" t="s">
        <v>4</v>
      </c>
      <c r="N390">
        <v>96.676271999999997</v>
      </c>
      <c r="O390">
        <v>3.4749789999999998</v>
      </c>
      <c r="P390" t="s">
        <v>5</v>
      </c>
      <c r="Q390">
        <v>0</v>
      </c>
      <c r="R390">
        <v>0</v>
      </c>
      <c r="S390" t="s">
        <v>6</v>
      </c>
      <c r="T390">
        <v>33.750034999999997</v>
      </c>
      <c r="U390">
        <v>0.33325100000000002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0.169345</v>
      </c>
      <c r="AG390">
        <v>1.55E-4</v>
      </c>
      <c r="AH390" t="s">
        <v>11</v>
      </c>
      <c r="AI390">
        <v>0.83721000000000001</v>
      </c>
      <c r="AJ390">
        <v>9.5000000000000005E-5</v>
      </c>
      <c r="AK390" t="s">
        <v>12</v>
      </c>
      <c r="AL390">
        <v>0</v>
      </c>
      <c r="AM390">
        <v>0</v>
      </c>
    </row>
    <row r="391" spans="1:39" x14ac:dyDescent="0.25">
      <c r="A391" t="s">
        <v>69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1935.992927</v>
      </c>
      <c r="I391">
        <v>467.64811800000001</v>
      </c>
      <c r="J391" t="s">
        <v>3</v>
      </c>
      <c r="K391">
        <v>1897.6134079999999</v>
      </c>
      <c r="L391">
        <v>454.04424999999998</v>
      </c>
      <c r="M391" t="s">
        <v>4</v>
      </c>
      <c r="N391">
        <v>107.35971000000001</v>
      </c>
      <c r="O391">
        <v>3.7991269999999999</v>
      </c>
      <c r="P391" t="s">
        <v>5</v>
      </c>
      <c r="Q391">
        <v>0</v>
      </c>
      <c r="R391">
        <v>0</v>
      </c>
      <c r="S391" t="s">
        <v>6</v>
      </c>
      <c r="T391">
        <v>37.489668999999999</v>
      </c>
      <c r="U391">
        <v>0.40147899999999997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0.16928299999999999</v>
      </c>
      <c r="AG391">
        <v>1.5699999999999999E-4</v>
      </c>
      <c r="AH391" t="s">
        <v>11</v>
      </c>
      <c r="AI391">
        <v>0.83727200000000002</v>
      </c>
      <c r="AJ391">
        <v>9.2999999999999997E-5</v>
      </c>
      <c r="AK391" t="s">
        <v>12</v>
      </c>
      <c r="AL391">
        <v>0</v>
      </c>
      <c r="AM391">
        <v>0</v>
      </c>
    </row>
    <row r="392" spans="1:39" x14ac:dyDescent="0.25">
      <c r="A392" t="s">
        <v>69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2129.2124269999999</v>
      </c>
      <c r="I392">
        <v>580.004955</v>
      </c>
      <c r="J392" t="s">
        <v>3</v>
      </c>
      <c r="K392">
        <v>2086.9985740000002</v>
      </c>
      <c r="L392">
        <v>563.70869200000004</v>
      </c>
      <c r="M392" t="s">
        <v>4</v>
      </c>
      <c r="N392">
        <v>118.095702</v>
      </c>
      <c r="O392">
        <v>4.5528930000000001</v>
      </c>
      <c r="P392" t="s">
        <v>5</v>
      </c>
      <c r="Q392">
        <v>0</v>
      </c>
      <c r="R392">
        <v>0</v>
      </c>
      <c r="S392" t="s">
        <v>6</v>
      </c>
      <c r="T392">
        <v>41.246236000000003</v>
      </c>
      <c r="U392">
        <v>0.486203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0.16678200000000001</v>
      </c>
      <c r="AG392">
        <v>1.8900000000000001E-4</v>
      </c>
      <c r="AH392" t="s">
        <v>11</v>
      </c>
      <c r="AI392">
        <v>0.83796099999999996</v>
      </c>
      <c r="AJ392">
        <v>7.2999999999999999E-5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69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2323.3327880000002</v>
      </c>
      <c r="I393">
        <v>662.12555799999996</v>
      </c>
      <c r="J393" t="s">
        <v>3</v>
      </c>
      <c r="K393">
        <v>2277.2768900000001</v>
      </c>
      <c r="L393">
        <v>643.07431799999995</v>
      </c>
      <c r="M393" t="s">
        <v>4</v>
      </c>
      <c r="N393">
        <v>128.919049</v>
      </c>
      <c r="O393">
        <v>5.1923269999999997</v>
      </c>
      <c r="P393" t="s">
        <v>5</v>
      </c>
      <c r="Q393">
        <v>0</v>
      </c>
      <c r="R393">
        <v>0</v>
      </c>
      <c r="S393" t="s">
        <v>6</v>
      </c>
      <c r="T393">
        <v>45.024267999999999</v>
      </c>
      <c r="U393">
        <v>0.56359700000000001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0.16542699999999999</v>
      </c>
      <c r="AG393">
        <v>2.0000000000000001E-4</v>
      </c>
      <c r="AH393" t="s">
        <v>11</v>
      </c>
      <c r="AI393">
        <v>0.83831800000000001</v>
      </c>
      <c r="AJ393">
        <v>6.8999999999999997E-5</v>
      </c>
      <c r="AK393" t="s">
        <v>12</v>
      </c>
      <c r="AL393">
        <v>0</v>
      </c>
      <c r="AM393">
        <v>0</v>
      </c>
    </row>
    <row r="394" spans="1:39" x14ac:dyDescent="0.25">
      <c r="A394" t="s">
        <v>69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2516.0222509999999</v>
      </c>
      <c r="I394">
        <v>783.65652299999999</v>
      </c>
      <c r="J394" t="s">
        <v>3</v>
      </c>
      <c r="K394">
        <v>2466.1495410000002</v>
      </c>
      <c r="L394">
        <v>760.06068400000004</v>
      </c>
      <c r="M394" t="s">
        <v>4</v>
      </c>
      <c r="N394">
        <v>139.613013</v>
      </c>
      <c r="O394">
        <v>6.3253890000000004</v>
      </c>
      <c r="P394" t="s">
        <v>5</v>
      </c>
      <c r="Q394">
        <v>0</v>
      </c>
      <c r="R394">
        <v>0</v>
      </c>
      <c r="S394" t="s">
        <v>6</v>
      </c>
      <c r="T394">
        <v>48.748576999999997</v>
      </c>
      <c r="U394">
        <v>0.63958099999999996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0.16481000000000001</v>
      </c>
      <c r="AG394">
        <v>1.94E-4</v>
      </c>
      <c r="AH394" t="s">
        <v>11</v>
      </c>
      <c r="AI394">
        <v>0.83844600000000002</v>
      </c>
      <c r="AJ394">
        <v>6.7999999999999999E-5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69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2710.0429100000001</v>
      </c>
      <c r="I395">
        <v>850.90032099999996</v>
      </c>
      <c r="J395" t="s">
        <v>3</v>
      </c>
      <c r="K395">
        <v>2656.3275589999998</v>
      </c>
      <c r="L395">
        <v>825.48152300000004</v>
      </c>
      <c r="M395" t="s">
        <v>4</v>
      </c>
      <c r="N395">
        <v>150.42393999999999</v>
      </c>
      <c r="O395">
        <v>6.835439</v>
      </c>
      <c r="P395" t="s">
        <v>5</v>
      </c>
      <c r="Q395">
        <v>0</v>
      </c>
      <c r="R395">
        <v>0</v>
      </c>
      <c r="S395" t="s">
        <v>6</v>
      </c>
      <c r="T395">
        <v>52.529561999999999</v>
      </c>
      <c r="U395">
        <v>0.69110300000000002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0.16480800000000001</v>
      </c>
      <c r="AG395">
        <v>1.94E-4</v>
      </c>
      <c r="AH395" t="s">
        <v>11</v>
      </c>
      <c r="AI395">
        <v>0.83870500000000003</v>
      </c>
      <c r="AJ395">
        <v>6.4999999999999994E-5</v>
      </c>
      <c r="AK395" t="s">
        <v>12</v>
      </c>
      <c r="AL395">
        <v>0</v>
      </c>
      <c r="AM395">
        <v>0</v>
      </c>
    </row>
    <row r="396" spans="1:39" x14ac:dyDescent="0.25">
      <c r="A396" t="s">
        <v>69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2902.6825199999998</v>
      </c>
      <c r="I396">
        <v>861.810339</v>
      </c>
      <c r="J396" t="s">
        <v>3</v>
      </c>
      <c r="K396">
        <v>2845.1504930000001</v>
      </c>
      <c r="L396">
        <v>836.27113799999995</v>
      </c>
      <c r="M396" t="s">
        <v>4</v>
      </c>
      <c r="N396">
        <v>161.048845</v>
      </c>
      <c r="O396">
        <v>7.0594830000000002</v>
      </c>
      <c r="P396" t="s">
        <v>5</v>
      </c>
      <c r="Q396">
        <v>0</v>
      </c>
      <c r="R396">
        <v>0</v>
      </c>
      <c r="S396" t="s">
        <v>6</v>
      </c>
      <c r="T396">
        <v>56.246853000000002</v>
      </c>
      <c r="U396">
        <v>0.69812700000000005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0.16425000000000001</v>
      </c>
      <c r="AG396">
        <v>1.94E-4</v>
      </c>
      <c r="AH396" t="s">
        <v>11</v>
      </c>
      <c r="AI396">
        <v>0.83890600000000004</v>
      </c>
      <c r="AJ396">
        <v>6.2000000000000003E-5</v>
      </c>
      <c r="AK396" t="s">
        <v>12</v>
      </c>
      <c r="AL396">
        <v>0</v>
      </c>
      <c r="AM396">
        <v>0</v>
      </c>
    </row>
    <row r="397" spans="1:39" x14ac:dyDescent="0.25">
      <c r="A397" t="s">
        <v>69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3097.2521339999998</v>
      </c>
      <c r="I397">
        <v>984.88559099999998</v>
      </c>
      <c r="J397" t="s">
        <v>3</v>
      </c>
      <c r="K397">
        <v>3035.8830520000001</v>
      </c>
      <c r="L397">
        <v>955.983068</v>
      </c>
      <c r="M397" t="s">
        <v>4</v>
      </c>
      <c r="N397">
        <v>171.796741</v>
      </c>
      <c r="O397">
        <v>7.8910559999999998</v>
      </c>
      <c r="P397" t="s">
        <v>5</v>
      </c>
      <c r="Q397">
        <v>0</v>
      </c>
      <c r="R397">
        <v>0</v>
      </c>
      <c r="S397" t="s">
        <v>6</v>
      </c>
      <c r="T397">
        <v>60.029629999999997</v>
      </c>
      <c r="U397">
        <v>0.77454100000000004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0.16343199999999999</v>
      </c>
      <c r="AG397">
        <v>1.8799999999999999E-4</v>
      </c>
      <c r="AH397" t="s">
        <v>11</v>
      </c>
      <c r="AI397">
        <v>0.83898200000000001</v>
      </c>
      <c r="AJ397">
        <v>6.0999999999999999E-5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69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3291.705054</v>
      </c>
      <c r="I398">
        <v>1081.6247089999999</v>
      </c>
      <c r="J398" t="s">
        <v>3</v>
      </c>
      <c r="K398">
        <v>3226.4690620000001</v>
      </c>
      <c r="L398">
        <v>1050.8832930000001</v>
      </c>
      <c r="M398" t="s">
        <v>4</v>
      </c>
      <c r="N398">
        <v>182.66963100000001</v>
      </c>
      <c r="O398">
        <v>8.3725349999999992</v>
      </c>
      <c r="P398" t="s">
        <v>5</v>
      </c>
      <c r="Q398">
        <v>0</v>
      </c>
      <c r="R398">
        <v>0</v>
      </c>
      <c r="S398" t="s">
        <v>6</v>
      </c>
      <c r="T398">
        <v>63.79936</v>
      </c>
      <c r="U398">
        <v>0.86013200000000001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0.163157</v>
      </c>
      <c r="AG398">
        <v>1.92E-4</v>
      </c>
      <c r="AH398" t="s">
        <v>11</v>
      </c>
      <c r="AI398">
        <v>0.83901400000000004</v>
      </c>
      <c r="AJ398">
        <v>6.0999999999999999E-5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69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3485.6409279999998</v>
      </c>
      <c r="I399">
        <v>1203.0765240000001</v>
      </c>
      <c r="J399" t="s">
        <v>3</v>
      </c>
      <c r="K399">
        <v>3416.5555810000001</v>
      </c>
      <c r="L399">
        <v>1168.3961179999999</v>
      </c>
      <c r="M399" t="s">
        <v>4</v>
      </c>
      <c r="N399">
        <v>193.48162600000001</v>
      </c>
      <c r="O399">
        <v>9.0642859999999992</v>
      </c>
      <c r="P399" t="s">
        <v>5</v>
      </c>
      <c r="Q399">
        <v>0</v>
      </c>
      <c r="R399">
        <v>0</v>
      </c>
      <c r="S399" t="s">
        <v>6</v>
      </c>
      <c r="T399">
        <v>67.545334999999994</v>
      </c>
      <c r="U399">
        <v>0.95266200000000001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0.162467</v>
      </c>
      <c r="AG399">
        <v>1.8900000000000001E-4</v>
      </c>
      <c r="AH399" t="s">
        <v>11</v>
      </c>
      <c r="AI399">
        <v>0.83917699999999995</v>
      </c>
      <c r="AJ399">
        <v>5.8999999999999998E-5</v>
      </c>
      <c r="AK399" t="s">
        <v>12</v>
      </c>
      <c r="AL399">
        <v>0</v>
      </c>
      <c r="AM399">
        <v>0</v>
      </c>
    </row>
    <row r="400" spans="1:39" x14ac:dyDescent="0.25">
      <c r="A400" t="s">
        <v>69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3677.8873880000001</v>
      </c>
      <c r="I400">
        <v>1372.9132099999999</v>
      </c>
      <c r="J400" t="s">
        <v>3</v>
      </c>
      <c r="K400">
        <v>3604.9864750000002</v>
      </c>
      <c r="L400">
        <v>1332.387471</v>
      </c>
      <c r="M400" t="s">
        <v>4</v>
      </c>
      <c r="N400">
        <v>204.17076299999999</v>
      </c>
      <c r="O400">
        <v>10.411982</v>
      </c>
      <c r="P400" t="s">
        <v>5</v>
      </c>
      <c r="Q400">
        <v>0</v>
      </c>
      <c r="R400">
        <v>0</v>
      </c>
      <c r="S400" t="s">
        <v>6</v>
      </c>
      <c r="T400">
        <v>71.230723999999995</v>
      </c>
      <c r="U400">
        <v>1.108411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0.162467</v>
      </c>
      <c r="AG400">
        <v>1.8900000000000001E-4</v>
      </c>
      <c r="AH400" t="s">
        <v>11</v>
      </c>
      <c r="AI400">
        <v>0.83919100000000002</v>
      </c>
      <c r="AJ400">
        <v>5.8999999999999998E-5</v>
      </c>
      <c r="AK400" t="s">
        <v>12</v>
      </c>
      <c r="AL400">
        <v>0</v>
      </c>
      <c r="AM400">
        <v>0</v>
      </c>
    </row>
    <row r="401" spans="1:39" x14ac:dyDescent="0.25">
      <c r="A401" t="s">
        <v>69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3872.5087600000002</v>
      </c>
      <c r="I401">
        <v>1533.225923</v>
      </c>
      <c r="J401" t="s">
        <v>3</v>
      </c>
      <c r="K401">
        <v>3795.7455709999999</v>
      </c>
      <c r="L401">
        <v>1489.2118439999999</v>
      </c>
      <c r="M401" t="s">
        <v>4</v>
      </c>
      <c r="N401">
        <v>215.06759</v>
      </c>
      <c r="O401">
        <v>11.152896999999999</v>
      </c>
      <c r="P401" t="s">
        <v>5</v>
      </c>
      <c r="Q401">
        <v>0</v>
      </c>
      <c r="R401">
        <v>0</v>
      </c>
      <c r="S401" t="s">
        <v>6</v>
      </c>
      <c r="T401">
        <v>74.997793000000001</v>
      </c>
      <c r="U401">
        <v>1.196534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0.16150600000000001</v>
      </c>
      <c r="AG401">
        <v>1.8900000000000001E-4</v>
      </c>
      <c r="AH401" t="s">
        <v>11</v>
      </c>
      <c r="AI401">
        <v>0.83942099999999997</v>
      </c>
      <c r="AJ401">
        <v>5.8E-5</v>
      </c>
      <c r="AK401" t="s">
        <v>12</v>
      </c>
      <c r="AL401">
        <v>0</v>
      </c>
      <c r="AM401">
        <v>0</v>
      </c>
    </row>
    <row r="402" spans="1:39" x14ac:dyDescent="0.25">
      <c r="A402" t="s">
        <v>144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224.42180200000001</v>
      </c>
      <c r="I402">
        <v>28.712685</v>
      </c>
      <c r="J402" t="s">
        <v>3</v>
      </c>
      <c r="K402">
        <v>218.63722100000001</v>
      </c>
      <c r="L402">
        <v>26.589421000000002</v>
      </c>
      <c r="M402" t="s">
        <v>4</v>
      </c>
      <c r="N402">
        <v>10.81678</v>
      </c>
      <c r="O402">
        <v>0.27569300000000002</v>
      </c>
      <c r="P402" t="s">
        <v>5</v>
      </c>
      <c r="Q402">
        <v>14.799257000000001</v>
      </c>
      <c r="R402">
        <v>0.230568</v>
      </c>
      <c r="S402" t="s">
        <v>6</v>
      </c>
      <c r="T402">
        <v>3.7329750000000002</v>
      </c>
      <c r="U402">
        <v>1.6705999999999999E-2</v>
      </c>
      <c r="V402" t="s">
        <v>7</v>
      </c>
      <c r="W402">
        <v>3.3605969999999998</v>
      </c>
      <c r="X402">
        <v>2.7944E-2</v>
      </c>
      <c r="Y402" t="s">
        <v>8</v>
      </c>
      <c r="Z402">
        <v>6.2559810000000002</v>
      </c>
      <c r="AA402">
        <v>3.8566999999999997E-2</v>
      </c>
      <c r="AB402" t="s">
        <v>9</v>
      </c>
      <c r="AC402">
        <v>191.88849500000001</v>
      </c>
      <c r="AD402">
        <v>18.843256</v>
      </c>
      <c r="AE402" t="s">
        <v>10</v>
      </c>
      <c r="AF402">
        <v>0.177871</v>
      </c>
      <c r="AG402">
        <v>9.5000000000000005E-5</v>
      </c>
      <c r="AH402" t="s">
        <v>11</v>
      </c>
      <c r="AI402">
        <v>0.81541399999999997</v>
      </c>
      <c r="AJ402">
        <v>1.5100000000000001E-4</v>
      </c>
      <c r="AK402" t="s">
        <v>12</v>
      </c>
      <c r="AL402">
        <v>0</v>
      </c>
      <c r="AM402">
        <v>0</v>
      </c>
    </row>
    <row r="403" spans="1:39" x14ac:dyDescent="0.25">
      <c r="A403" t="s">
        <v>144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449.25238200000001</v>
      </c>
      <c r="I403">
        <v>74.341986000000006</v>
      </c>
      <c r="J403" t="s">
        <v>3</v>
      </c>
      <c r="K403">
        <v>437.63634999999999</v>
      </c>
      <c r="L403">
        <v>68.535697999999996</v>
      </c>
      <c r="M403" t="s">
        <v>4</v>
      </c>
      <c r="N403">
        <v>21.644606</v>
      </c>
      <c r="O403">
        <v>0.61121400000000004</v>
      </c>
      <c r="P403" t="s">
        <v>5</v>
      </c>
      <c r="Q403">
        <v>29.542708000000001</v>
      </c>
      <c r="R403">
        <v>0.66237999999999997</v>
      </c>
      <c r="S403" t="s">
        <v>6</v>
      </c>
      <c r="T403">
        <v>7.4665090000000003</v>
      </c>
      <c r="U403">
        <v>3.3925999999999998E-2</v>
      </c>
      <c r="V403" t="s">
        <v>7</v>
      </c>
      <c r="W403">
        <v>6.6942360000000001</v>
      </c>
      <c r="X403">
        <v>7.9519999999999993E-2</v>
      </c>
      <c r="Y403" t="s">
        <v>8</v>
      </c>
      <c r="Z403">
        <v>12.479137</v>
      </c>
      <c r="AA403">
        <v>0.12081500000000001</v>
      </c>
      <c r="AB403" t="s">
        <v>9</v>
      </c>
      <c r="AC403">
        <v>384.18212399999999</v>
      </c>
      <c r="AD403">
        <v>48.345798000000002</v>
      </c>
      <c r="AE403" t="s">
        <v>10</v>
      </c>
      <c r="AF403">
        <v>0.17580200000000001</v>
      </c>
      <c r="AG403">
        <v>1.06E-4</v>
      </c>
      <c r="AH403" t="s">
        <v>11</v>
      </c>
      <c r="AI403">
        <v>0.82158100000000001</v>
      </c>
      <c r="AJ403">
        <v>1.7100000000000001E-4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144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672.46259799999996</v>
      </c>
      <c r="I404">
        <v>127.63059</v>
      </c>
      <c r="J404" t="s">
        <v>3</v>
      </c>
      <c r="K404">
        <v>655.097397</v>
      </c>
      <c r="L404">
        <v>117.252745</v>
      </c>
      <c r="M404" t="s">
        <v>4</v>
      </c>
      <c r="N404">
        <v>32.490530999999997</v>
      </c>
      <c r="O404">
        <v>0.82378399999999996</v>
      </c>
      <c r="P404" t="s">
        <v>5</v>
      </c>
      <c r="Q404">
        <v>44.190460000000002</v>
      </c>
      <c r="R404">
        <v>1.122716</v>
      </c>
      <c r="S404" t="s">
        <v>6</v>
      </c>
      <c r="T404">
        <v>11.176098</v>
      </c>
      <c r="U404">
        <v>6.1408999999999998E-2</v>
      </c>
      <c r="V404" t="s">
        <v>7</v>
      </c>
      <c r="W404">
        <v>10.017023999999999</v>
      </c>
      <c r="X404">
        <v>0.12609999999999999</v>
      </c>
      <c r="Y404" t="s">
        <v>8</v>
      </c>
      <c r="Z404">
        <v>18.661586</v>
      </c>
      <c r="AA404">
        <v>0.21127599999999999</v>
      </c>
      <c r="AB404" t="s">
        <v>9</v>
      </c>
      <c r="AC404">
        <v>575.02189499999997</v>
      </c>
      <c r="AD404">
        <v>82.992023000000003</v>
      </c>
      <c r="AE404" t="s">
        <v>10</v>
      </c>
      <c r="AF404">
        <v>0.17485600000000001</v>
      </c>
      <c r="AG404">
        <v>8.7000000000000001E-5</v>
      </c>
      <c r="AH404" t="s">
        <v>11</v>
      </c>
      <c r="AI404">
        <v>0.82736299999999996</v>
      </c>
      <c r="AJ404">
        <v>1.2999999999999999E-4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144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895.44164699999999</v>
      </c>
      <c r="I405">
        <v>178.56679099999999</v>
      </c>
      <c r="J405" t="s">
        <v>3</v>
      </c>
      <c r="K405">
        <v>872.31959400000005</v>
      </c>
      <c r="L405">
        <v>164.23459700000001</v>
      </c>
      <c r="M405" t="s">
        <v>4</v>
      </c>
      <c r="N405">
        <v>43.294089</v>
      </c>
      <c r="O405">
        <v>0.97601300000000002</v>
      </c>
      <c r="P405" t="s">
        <v>5</v>
      </c>
      <c r="Q405">
        <v>58.823771999999998</v>
      </c>
      <c r="R405">
        <v>1.4556800000000001</v>
      </c>
      <c r="S405" t="s">
        <v>6</v>
      </c>
      <c r="T405">
        <v>14.896005000000001</v>
      </c>
      <c r="U405">
        <v>8.0550999999999998E-2</v>
      </c>
      <c r="V405" t="s">
        <v>7</v>
      </c>
      <c r="W405">
        <v>13.3194</v>
      </c>
      <c r="X405">
        <v>0.166357</v>
      </c>
      <c r="Y405" t="s">
        <v>8</v>
      </c>
      <c r="Z405">
        <v>24.845478</v>
      </c>
      <c r="AA405">
        <v>0.26705699999999999</v>
      </c>
      <c r="AB405" t="s">
        <v>9</v>
      </c>
      <c r="AC405">
        <v>765.68142499999999</v>
      </c>
      <c r="AD405">
        <v>118.54876400000001</v>
      </c>
      <c r="AE405" t="s">
        <v>10</v>
      </c>
      <c r="AF405">
        <v>0.17343</v>
      </c>
      <c r="AG405">
        <v>9.1000000000000003E-5</v>
      </c>
      <c r="AH405" t="s">
        <v>11</v>
      </c>
      <c r="AI405">
        <v>0.82923100000000005</v>
      </c>
      <c r="AJ405">
        <v>9.3999999999999994E-5</v>
      </c>
      <c r="AK405" t="s">
        <v>12</v>
      </c>
      <c r="AL405">
        <v>0</v>
      </c>
      <c r="AM405">
        <v>0</v>
      </c>
    </row>
    <row r="406" spans="1:39" x14ac:dyDescent="0.25">
      <c r="A406" t="s">
        <v>144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1117.756421</v>
      </c>
      <c r="I406">
        <v>265.30088999999998</v>
      </c>
      <c r="J406" t="s">
        <v>3</v>
      </c>
      <c r="K406">
        <v>1088.885176</v>
      </c>
      <c r="L406">
        <v>245.65864400000001</v>
      </c>
      <c r="M406" t="s">
        <v>4</v>
      </c>
      <c r="N406">
        <v>54.116410000000002</v>
      </c>
      <c r="O406">
        <v>1.7037990000000001</v>
      </c>
      <c r="P406" t="s">
        <v>5</v>
      </c>
      <c r="Q406">
        <v>73.380967999999996</v>
      </c>
      <c r="R406">
        <v>2.1702249999999998</v>
      </c>
      <c r="S406" t="s">
        <v>6</v>
      </c>
      <c r="T406">
        <v>18.583404999999999</v>
      </c>
      <c r="U406">
        <v>0.12496699999999999</v>
      </c>
      <c r="V406" t="s">
        <v>7</v>
      </c>
      <c r="W406">
        <v>16.601308</v>
      </c>
      <c r="X406">
        <v>0.23142799999999999</v>
      </c>
      <c r="Y406" t="s">
        <v>8</v>
      </c>
      <c r="Z406">
        <v>31.009126999999999</v>
      </c>
      <c r="AA406">
        <v>0.37417699999999998</v>
      </c>
      <c r="AB406" t="s">
        <v>9</v>
      </c>
      <c r="AC406">
        <v>955.736447</v>
      </c>
      <c r="AD406">
        <v>173.63826</v>
      </c>
      <c r="AE406" t="s">
        <v>10</v>
      </c>
      <c r="AF406">
        <v>0.17263999999999999</v>
      </c>
      <c r="AG406">
        <v>9.5000000000000005E-5</v>
      </c>
      <c r="AH406" t="s">
        <v>11</v>
      </c>
      <c r="AI406">
        <v>0.83196800000000004</v>
      </c>
      <c r="AJ406">
        <v>5.1999999999999997E-5</v>
      </c>
      <c r="AK406" t="s">
        <v>12</v>
      </c>
      <c r="AL406">
        <v>0</v>
      </c>
      <c r="AM406">
        <v>0</v>
      </c>
    </row>
    <row r="407" spans="1:39" x14ac:dyDescent="0.25">
      <c r="A407" t="s">
        <v>144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1341.69885</v>
      </c>
      <c r="I407">
        <v>301.152939</v>
      </c>
      <c r="J407" t="s">
        <v>3</v>
      </c>
      <c r="K407">
        <v>1307.042825</v>
      </c>
      <c r="L407">
        <v>278.36651699999999</v>
      </c>
      <c r="M407" t="s">
        <v>4</v>
      </c>
      <c r="N407">
        <v>64.966273000000001</v>
      </c>
      <c r="O407">
        <v>1.9417709999999999</v>
      </c>
      <c r="P407" t="s">
        <v>5</v>
      </c>
      <c r="Q407">
        <v>88.057832000000005</v>
      </c>
      <c r="R407">
        <v>2.3672140000000002</v>
      </c>
      <c r="S407" t="s">
        <v>6</v>
      </c>
      <c r="T407">
        <v>22.312729999999998</v>
      </c>
      <c r="U407">
        <v>0.13269300000000001</v>
      </c>
      <c r="V407" t="s">
        <v>7</v>
      </c>
      <c r="W407">
        <v>19.909808000000002</v>
      </c>
      <c r="X407">
        <v>0.24961800000000001</v>
      </c>
      <c r="Y407" t="s">
        <v>8</v>
      </c>
      <c r="Z407">
        <v>37.216949</v>
      </c>
      <c r="AA407">
        <v>0.41716199999999998</v>
      </c>
      <c r="AB407" t="s">
        <v>9</v>
      </c>
      <c r="AC407">
        <v>1147.232925</v>
      </c>
      <c r="AD407">
        <v>199.002106</v>
      </c>
      <c r="AE407" t="s">
        <v>10</v>
      </c>
      <c r="AF407">
        <v>0.17150399999999999</v>
      </c>
      <c r="AG407">
        <v>1.02E-4</v>
      </c>
      <c r="AH407" t="s">
        <v>11</v>
      </c>
      <c r="AI407">
        <v>0.83280299999999996</v>
      </c>
      <c r="AJ407">
        <v>4.5000000000000003E-5</v>
      </c>
      <c r="AK407" t="s">
        <v>12</v>
      </c>
      <c r="AL407">
        <v>0</v>
      </c>
      <c r="AM407">
        <v>0</v>
      </c>
    </row>
    <row r="408" spans="1:39" x14ac:dyDescent="0.25">
      <c r="A408" t="s">
        <v>144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1563.903855</v>
      </c>
      <c r="I408">
        <v>323.25914299999999</v>
      </c>
      <c r="J408" t="s">
        <v>3</v>
      </c>
      <c r="K408">
        <v>1523.5000070000001</v>
      </c>
      <c r="L408">
        <v>298.14818200000002</v>
      </c>
      <c r="M408" t="s">
        <v>4</v>
      </c>
      <c r="N408">
        <v>75.736832000000007</v>
      </c>
      <c r="O408">
        <v>2.2957640000000001</v>
      </c>
      <c r="P408" t="s">
        <v>5</v>
      </c>
      <c r="Q408">
        <v>102.586045</v>
      </c>
      <c r="R408">
        <v>2.630045</v>
      </c>
      <c r="S408" t="s">
        <v>6</v>
      </c>
      <c r="T408">
        <v>25.998114999999999</v>
      </c>
      <c r="U408">
        <v>0.15263299999999999</v>
      </c>
      <c r="V408" t="s">
        <v>7</v>
      </c>
      <c r="W408">
        <v>23.187788000000001</v>
      </c>
      <c r="X408">
        <v>0.27830700000000003</v>
      </c>
      <c r="Y408" t="s">
        <v>8</v>
      </c>
      <c r="Z408">
        <v>43.358845000000002</v>
      </c>
      <c r="AA408">
        <v>0.468503</v>
      </c>
      <c r="AB408" t="s">
        <v>9</v>
      </c>
      <c r="AC408">
        <v>1337.2701950000001</v>
      </c>
      <c r="AD408">
        <v>209.60630699999999</v>
      </c>
      <c r="AE408" t="s">
        <v>10</v>
      </c>
      <c r="AF408">
        <v>0.17146800000000001</v>
      </c>
      <c r="AG408">
        <v>1.02E-4</v>
      </c>
      <c r="AH408" t="s">
        <v>11</v>
      </c>
      <c r="AI408">
        <v>0.83384000000000003</v>
      </c>
      <c r="AJ408">
        <v>3.6000000000000001E-5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144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1788.208977</v>
      </c>
      <c r="I409">
        <v>332.81009</v>
      </c>
      <c r="J409" t="s">
        <v>3</v>
      </c>
      <c r="K409">
        <v>1741.996504</v>
      </c>
      <c r="L409">
        <v>307.20909899999998</v>
      </c>
      <c r="M409" t="s">
        <v>4</v>
      </c>
      <c r="N409">
        <v>86.615722000000005</v>
      </c>
      <c r="O409">
        <v>2.3506619999999998</v>
      </c>
      <c r="P409" t="s">
        <v>5</v>
      </c>
      <c r="Q409">
        <v>117.31143400000001</v>
      </c>
      <c r="R409">
        <v>2.791801</v>
      </c>
      <c r="S409" t="s">
        <v>6</v>
      </c>
      <c r="T409">
        <v>29.725503</v>
      </c>
      <c r="U409">
        <v>0.161772</v>
      </c>
      <c r="V409" t="s">
        <v>7</v>
      </c>
      <c r="W409">
        <v>26.518021999999998</v>
      </c>
      <c r="X409">
        <v>0.30432399999999998</v>
      </c>
      <c r="Y409" t="s">
        <v>8</v>
      </c>
      <c r="Z409">
        <v>49.591661000000002</v>
      </c>
      <c r="AA409">
        <v>0.49404500000000001</v>
      </c>
      <c r="AB409" t="s">
        <v>9</v>
      </c>
      <c r="AC409">
        <v>1529.0266770000001</v>
      </c>
      <c r="AD409">
        <v>217.32179300000001</v>
      </c>
      <c r="AE409" t="s">
        <v>10</v>
      </c>
      <c r="AF409">
        <v>0.17055500000000001</v>
      </c>
      <c r="AG409">
        <v>1.1900000000000001E-4</v>
      </c>
      <c r="AH409" t="s">
        <v>11</v>
      </c>
      <c r="AI409">
        <v>0.83448800000000001</v>
      </c>
      <c r="AJ409">
        <v>2.0999999999999999E-5</v>
      </c>
      <c r="AK409" t="s">
        <v>12</v>
      </c>
      <c r="AL409">
        <v>0</v>
      </c>
      <c r="AM409">
        <v>0</v>
      </c>
    </row>
    <row r="410" spans="1:39" x14ac:dyDescent="0.25">
      <c r="A410" t="s">
        <v>144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2011.6540190000001</v>
      </c>
      <c r="I410">
        <v>414.6893</v>
      </c>
      <c r="J410" t="s">
        <v>3</v>
      </c>
      <c r="K410">
        <v>1959.6723730000001</v>
      </c>
      <c r="L410">
        <v>384.02032000000003</v>
      </c>
      <c r="M410" t="s">
        <v>4</v>
      </c>
      <c r="N410">
        <v>97.442699000000005</v>
      </c>
      <c r="O410">
        <v>2.4977800000000001</v>
      </c>
      <c r="P410" t="s">
        <v>5</v>
      </c>
      <c r="Q410">
        <v>131.999774</v>
      </c>
      <c r="R410">
        <v>3.6265149999999999</v>
      </c>
      <c r="S410" t="s">
        <v>6</v>
      </c>
      <c r="T410">
        <v>33.433048999999997</v>
      </c>
      <c r="U410">
        <v>0.22020899999999999</v>
      </c>
      <c r="V410" t="s">
        <v>7</v>
      </c>
      <c r="W410">
        <v>29.851333</v>
      </c>
      <c r="X410">
        <v>0.38059799999999999</v>
      </c>
      <c r="Y410" t="s">
        <v>8</v>
      </c>
      <c r="Z410">
        <v>55.800308000000001</v>
      </c>
      <c r="AA410">
        <v>0.62272700000000003</v>
      </c>
      <c r="AB410" t="s">
        <v>9</v>
      </c>
      <c r="AC410">
        <v>1720.0666550000001</v>
      </c>
      <c r="AD410">
        <v>273.48667799999998</v>
      </c>
      <c r="AE410" t="s">
        <v>10</v>
      </c>
      <c r="AF410">
        <v>0.16895499999999999</v>
      </c>
      <c r="AG410">
        <v>1.35E-4</v>
      </c>
      <c r="AH410" t="s">
        <v>11</v>
      </c>
      <c r="AI410">
        <v>0.83541600000000005</v>
      </c>
      <c r="AJ410">
        <v>3.8999999999999999E-5</v>
      </c>
      <c r="AK410" t="s">
        <v>12</v>
      </c>
      <c r="AL410">
        <v>0</v>
      </c>
      <c r="AM410">
        <v>0</v>
      </c>
    </row>
    <row r="411" spans="1:39" x14ac:dyDescent="0.25">
      <c r="A411" t="s">
        <v>144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2234.6602339999999</v>
      </c>
      <c r="I411">
        <v>403.60278699999998</v>
      </c>
      <c r="J411" t="s">
        <v>3</v>
      </c>
      <c r="K411">
        <v>2176.9115280000001</v>
      </c>
      <c r="L411">
        <v>372.80601000000001</v>
      </c>
      <c r="M411" t="s">
        <v>4</v>
      </c>
      <c r="N411">
        <v>108.286428</v>
      </c>
      <c r="O411">
        <v>2.6572719999999999</v>
      </c>
      <c r="P411" t="s">
        <v>5</v>
      </c>
      <c r="Q411">
        <v>146.68973199999999</v>
      </c>
      <c r="R411">
        <v>3.602236</v>
      </c>
      <c r="S411" t="s">
        <v>6</v>
      </c>
      <c r="T411">
        <v>37.153824999999998</v>
      </c>
      <c r="U411">
        <v>0.20436000000000001</v>
      </c>
      <c r="V411" t="s">
        <v>7</v>
      </c>
      <c r="W411">
        <v>33.159306999999998</v>
      </c>
      <c r="X411">
        <v>0.38472499999999998</v>
      </c>
      <c r="Y411" t="s">
        <v>8</v>
      </c>
      <c r="Z411">
        <v>61.991050999999999</v>
      </c>
      <c r="AA411">
        <v>0.64855099999999999</v>
      </c>
      <c r="AB411" t="s">
        <v>9</v>
      </c>
      <c r="AC411">
        <v>1910.6868159999999</v>
      </c>
      <c r="AD411">
        <v>264.28483</v>
      </c>
      <c r="AE411" t="s">
        <v>10</v>
      </c>
      <c r="AF411">
        <v>0.16836899999999999</v>
      </c>
      <c r="AG411">
        <v>1.36E-4</v>
      </c>
      <c r="AH411" t="s">
        <v>11</v>
      </c>
      <c r="AI411">
        <v>0.83634600000000003</v>
      </c>
      <c r="AJ411">
        <v>4.8000000000000001E-5</v>
      </c>
      <c r="AK411" t="s">
        <v>12</v>
      </c>
      <c r="AL411">
        <v>0</v>
      </c>
      <c r="AM411">
        <v>0</v>
      </c>
    </row>
    <row r="412" spans="1:39" x14ac:dyDescent="0.25">
      <c r="A412" t="s">
        <v>144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2456.7821779999999</v>
      </c>
      <c r="I412">
        <v>495.62609700000002</v>
      </c>
      <c r="J412" t="s">
        <v>3</v>
      </c>
      <c r="K412">
        <v>2393.3539839999999</v>
      </c>
      <c r="L412">
        <v>459.26493499999998</v>
      </c>
      <c r="M412" t="s">
        <v>4</v>
      </c>
      <c r="N412">
        <v>119.01231900000001</v>
      </c>
      <c r="O412">
        <v>2.9614980000000002</v>
      </c>
      <c r="P412" t="s">
        <v>5</v>
      </c>
      <c r="Q412">
        <v>161.30991800000001</v>
      </c>
      <c r="R412">
        <v>4.2432920000000003</v>
      </c>
      <c r="S412" t="s">
        <v>6</v>
      </c>
      <c r="T412">
        <v>40.854641000000001</v>
      </c>
      <c r="U412">
        <v>0.25892999999999999</v>
      </c>
      <c r="V412" t="s">
        <v>7</v>
      </c>
      <c r="W412">
        <v>36.439335</v>
      </c>
      <c r="X412">
        <v>0.45829399999999998</v>
      </c>
      <c r="Y412" t="s">
        <v>8</v>
      </c>
      <c r="Z412">
        <v>68.159743000000006</v>
      </c>
      <c r="AA412">
        <v>0.74980899999999995</v>
      </c>
      <c r="AB412" t="s">
        <v>9</v>
      </c>
      <c r="AC412">
        <v>2100.696602</v>
      </c>
      <c r="AD412">
        <v>327.078756</v>
      </c>
      <c r="AE412" t="s">
        <v>10</v>
      </c>
      <c r="AF412">
        <v>0.16682</v>
      </c>
      <c r="AG412">
        <v>1.54E-4</v>
      </c>
      <c r="AH412" t="s">
        <v>11</v>
      </c>
      <c r="AI412">
        <v>0.83676200000000001</v>
      </c>
      <c r="AJ412">
        <v>4.1E-5</v>
      </c>
      <c r="AK412" t="s">
        <v>12</v>
      </c>
      <c r="AL412">
        <v>0</v>
      </c>
      <c r="AM412">
        <v>0</v>
      </c>
    </row>
    <row r="413" spans="1:39" x14ac:dyDescent="0.25">
      <c r="A413" t="s">
        <v>144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2679.844736</v>
      </c>
      <c r="I413">
        <v>646.32077900000002</v>
      </c>
      <c r="J413" t="s">
        <v>3</v>
      </c>
      <c r="K413">
        <v>2610.7106739999999</v>
      </c>
      <c r="L413">
        <v>601.80364099999997</v>
      </c>
      <c r="M413" t="s">
        <v>4</v>
      </c>
      <c r="N413">
        <v>129.86254</v>
      </c>
      <c r="O413">
        <v>3.4908800000000002</v>
      </c>
      <c r="P413" t="s">
        <v>5</v>
      </c>
      <c r="Q413">
        <v>176.041586</v>
      </c>
      <c r="R413">
        <v>5.2845610000000001</v>
      </c>
      <c r="S413" t="s">
        <v>6</v>
      </c>
      <c r="T413">
        <v>44.575301000000003</v>
      </c>
      <c r="U413">
        <v>0.33756599999999998</v>
      </c>
      <c r="V413" t="s">
        <v>7</v>
      </c>
      <c r="W413">
        <v>39.762183999999998</v>
      </c>
      <c r="X413">
        <v>0.56920400000000004</v>
      </c>
      <c r="Y413" t="s">
        <v>8</v>
      </c>
      <c r="Z413">
        <v>74.372967000000003</v>
      </c>
      <c r="AA413">
        <v>0.90612300000000001</v>
      </c>
      <c r="AB413" t="s">
        <v>9</v>
      </c>
      <c r="AC413">
        <v>2291.3538669999998</v>
      </c>
      <c r="AD413">
        <v>432.57989700000002</v>
      </c>
      <c r="AE413" t="s">
        <v>10</v>
      </c>
      <c r="AF413">
        <v>0.16494</v>
      </c>
      <c r="AG413">
        <v>1.55E-4</v>
      </c>
      <c r="AH413" t="s">
        <v>11</v>
      </c>
      <c r="AI413">
        <v>0.83703499999999997</v>
      </c>
      <c r="AJ413">
        <v>3.8999999999999999E-5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144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2903.9165280000002</v>
      </c>
      <c r="I414">
        <v>644.38404700000001</v>
      </c>
      <c r="J414" t="s">
        <v>3</v>
      </c>
      <c r="K414">
        <v>2829.0333150000001</v>
      </c>
      <c r="L414">
        <v>597.44639299999994</v>
      </c>
      <c r="M414" t="s">
        <v>4</v>
      </c>
      <c r="N414">
        <v>140.620272</v>
      </c>
      <c r="O414">
        <v>3.7440799999999999</v>
      </c>
      <c r="P414" t="s">
        <v>5</v>
      </c>
      <c r="Q414">
        <v>190.79505</v>
      </c>
      <c r="R414">
        <v>5.3054790000000001</v>
      </c>
      <c r="S414" t="s">
        <v>6</v>
      </c>
      <c r="T414">
        <v>48.305000999999997</v>
      </c>
      <c r="U414">
        <v>0.324515</v>
      </c>
      <c r="V414" t="s">
        <v>7</v>
      </c>
      <c r="W414">
        <v>43.081727000000001</v>
      </c>
      <c r="X414">
        <v>0.58068200000000003</v>
      </c>
      <c r="Y414" t="s">
        <v>8</v>
      </c>
      <c r="Z414">
        <v>80.592799999999997</v>
      </c>
      <c r="AA414">
        <v>0.92339599999999999</v>
      </c>
      <c r="AB414" t="s">
        <v>9</v>
      </c>
      <c r="AC414">
        <v>2483.0482029999998</v>
      </c>
      <c r="AD414">
        <v>429.67739699999998</v>
      </c>
      <c r="AE414" t="s">
        <v>10</v>
      </c>
      <c r="AF414">
        <v>0.16467300000000001</v>
      </c>
      <c r="AG414">
        <v>1.6200000000000001E-4</v>
      </c>
      <c r="AH414" t="s">
        <v>11</v>
      </c>
      <c r="AI414">
        <v>0.83767400000000003</v>
      </c>
      <c r="AJ414">
        <v>4.1E-5</v>
      </c>
      <c r="AK414" t="s">
        <v>12</v>
      </c>
      <c r="AL414">
        <v>0</v>
      </c>
      <c r="AM414">
        <v>0</v>
      </c>
    </row>
    <row r="415" spans="1:39" x14ac:dyDescent="0.25">
      <c r="A415" t="s">
        <v>144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3129.0783689999998</v>
      </c>
      <c r="I415">
        <v>696.53770699999995</v>
      </c>
      <c r="J415" t="s">
        <v>3</v>
      </c>
      <c r="K415">
        <v>3048.341304</v>
      </c>
      <c r="L415">
        <v>645.01470300000005</v>
      </c>
      <c r="M415" t="s">
        <v>4</v>
      </c>
      <c r="N415">
        <v>151.555699</v>
      </c>
      <c r="O415">
        <v>3.9973990000000001</v>
      </c>
      <c r="P415" t="s">
        <v>5</v>
      </c>
      <c r="Q415">
        <v>205.63658599999999</v>
      </c>
      <c r="R415">
        <v>5.3021539999999998</v>
      </c>
      <c r="S415" t="s">
        <v>6</v>
      </c>
      <c r="T415">
        <v>52.072623999999998</v>
      </c>
      <c r="U415">
        <v>0.33776600000000001</v>
      </c>
      <c r="V415" t="s">
        <v>7</v>
      </c>
      <c r="W415">
        <v>46.422210999999997</v>
      </c>
      <c r="X415">
        <v>0.57474599999999998</v>
      </c>
      <c r="Y415" t="s">
        <v>8</v>
      </c>
      <c r="Z415">
        <v>86.842262000000005</v>
      </c>
      <c r="AA415">
        <v>0.94398599999999999</v>
      </c>
      <c r="AB415" t="s">
        <v>9</v>
      </c>
      <c r="AC415">
        <v>2675.454976</v>
      </c>
      <c r="AD415">
        <v>468.68887699999999</v>
      </c>
      <c r="AE415" t="s">
        <v>10</v>
      </c>
      <c r="AF415">
        <v>0.16405500000000001</v>
      </c>
      <c r="AG415">
        <v>1.64E-4</v>
      </c>
      <c r="AH415" t="s">
        <v>11</v>
      </c>
      <c r="AI415">
        <v>0.83773799999999998</v>
      </c>
      <c r="AJ415">
        <v>4.1E-5</v>
      </c>
      <c r="AK415" t="s">
        <v>12</v>
      </c>
      <c r="AL415">
        <v>0</v>
      </c>
      <c r="AM415">
        <v>0</v>
      </c>
    </row>
    <row r="416" spans="1:39" x14ac:dyDescent="0.25">
      <c r="A416" t="s">
        <v>144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3352.5052390000001</v>
      </c>
      <c r="I416">
        <v>721.42056200000002</v>
      </c>
      <c r="J416" t="s">
        <v>3</v>
      </c>
      <c r="K416">
        <v>3266.0275390000002</v>
      </c>
      <c r="L416">
        <v>666.02659000000006</v>
      </c>
      <c r="M416" t="s">
        <v>4</v>
      </c>
      <c r="N416">
        <v>162.30943500000001</v>
      </c>
      <c r="O416">
        <v>4.0582099999999999</v>
      </c>
      <c r="P416" t="s">
        <v>5</v>
      </c>
      <c r="Q416">
        <v>220.371838</v>
      </c>
      <c r="R416">
        <v>5.3516360000000001</v>
      </c>
      <c r="S416" t="s">
        <v>6</v>
      </c>
      <c r="T416">
        <v>55.797545999999997</v>
      </c>
      <c r="U416">
        <v>0.34947800000000001</v>
      </c>
      <c r="V416" t="s">
        <v>7</v>
      </c>
      <c r="W416">
        <v>49.736624999999997</v>
      </c>
      <c r="X416">
        <v>0.58516599999999996</v>
      </c>
      <c r="Y416" t="s">
        <v>8</v>
      </c>
      <c r="Z416">
        <v>93.057135000000002</v>
      </c>
      <c r="AA416">
        <v>0.95741500000000002</v>
      </c>
      <c r="AB416" t="s">
        <v>9</v>
      </c>
      <c r="AC416">
        <v>2866.5399219999999</v>
      </c>
      <c r="AD416">
        <v>487.13856600000003</v>
      </c>
      <c r="AE416" t="s">
        <v>10</v>
      </c>
      <c r="AF416">
        <v>0.16342699999999999</v>
      </c>
      <c r="AG416">
        <v>1.65E-4</v>
      </c>
      <c r="AH416" t="s">
        <v>11</v>
      </c>
      <c r="AI416">
        <v>0.83778799999999998</v>
      </c>
      <c r="AJ416">
        <v>4.0000000000000003E-5</v>
      </c>
      <c r="AK416" t="s">
        <v>12</v>
      </c>
      <c r="AL416">
        <v>0</v>
      </c>
      <c r="AM416">
        <v>0</v>
      </c>
    </row>
    <row r="417" spans="1:39" x14ac:dyDescent="0.25">
      <c r="A417" t="s">
        <v>144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3574.9687600000002</v>
      </c>
      <c r="I417">
        <v>792.64086299999997</v>
      </c>
      <c r="J417" t="s">
        <v>3</v>
      </c>
      <c r="K417">
        <v>3482.8084130000002</v>
      </c>
      <c r="L417">
        <v>727.80102099999999</v>
      </c>
      <c r="M417" t="s">
        <v>4</v>
      </c>
      <c r="N417">
        <v>173.02038099999999</v>
      </c>
      <c r="O417">
        <v>4.893599</v>
      </c>
      <c r="P417" t="s">
        <v>5</v>
      </c>
      <c r="Q417">
        <v>235.03482099999999</v>
      </c>
      <c r="R417">
        <v>5.7730490000000003</v>
      </c>
      <c r="S417" t="s">
        <v>6</v>
      </c>
      <c r="T417">
        <v>59.500669000000002</v>
      </c>
      <c r="U417">
        <v>0.37212800000000001</v>
      </c>
      <c r="V417" t="s">
        <v>7</v>
      </c>
      <c r="W417">
        <v>53.035577000000004</v>
      </c>
      <c r="X417">
        <v>0.62802100000000005</v>
      </c>
      <c r="Y417" t="s">
        <v>8</v>
      </c>
      <c r="Z417">
        <v>99.242236000000005</v>
      </c>
      <c r="AA417">
        <v>1.0478259999999999</v>
      </c>
      <c r="AB417" t="s">
        <v>9</v>
      </c>
      <c r="AC417">
        <v>3056.8390770000001</v>
      </c>
      <c r="AD417">
        <v>527.13927799999999</v>
      </c>
      <c r="AE417" t="s">
        <v>10</v>
      </c>
      <c r="AF417">
        <v>0.162858</v>
      </c>
      <c r="AG417">
        <v>1.63E-4</v>
      </c>
      <c r="AH417" t="s">
        <v>11</v>
      </c>
      <c r="AI417">
        <v>0.837839</v>
      </c>
      <c r="AJ417">
        <v>4.0000000000000003E-5</v>
      </c>
      <c r="AK417" t="s">
        <v>12</v>
      </c>
      <c r="AL417">
        <v>0</v>
      </c>
      <c r="AM417">
        <v>0</v>
      </c>
    </row>
    <row r="418" spans="1:39" x14ac:dyDescent="0.25">
      <c r="A418" t="s">
        <v>144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3798.852832</v>
      </c>
      <c r="I418">
        <v>938.45173499999999</v>
      </c>
      <c r="J418" t="s">
        <v>3</v>
      </c>
      <c r="K418">
        <v>3700.9025879999999</v>
      </c>
      <c r="L418">
        <v>863.86426200000005</v>
      </c>
      <c r="M418" t="s">
        <v>4</v>
      </c>
      <c r="N418">
        <v>183.93566999999999</v>
      </c>
      <c r="O418">
        <v>5.2801010000000002</v>
      </c>
      <c r="P418" t="s">
        <v>5</v>
      </c>
      <c r="Q418">
        <v>249.77816300000001</v>
      </c>
      <c r="R418">
        <v>6.7157819999999999</v>
      </c>
      <c r="S418" t="s">
        <v>6</v>
      </c>
      <c r="T418">
        <v>63.233682000000002</v>
      </c>
      <c r="U418">
        <v>0.44325500000000001</v>
      </c>
      <c r="V418" t="s">
        <v>7</v>
      </c>
      <c r="W418">
        <v>56.349060000000001</v>
      </c>
      <c r="X418">
        <v>0.72673600000000005</v>
      </c>
      <c r="Y418" t="s">
        <v>8</v>
      </c>
      <c r="Z418">
        <v>105.45865499999999</v>
      </c>
      <c r="AA418">
        <v>1.202383</v>
      </c>
      <c r="AB418" t="s">
        <v>9</v>
      </c>
      <c r="AC418">
        <v>3248.1589450000001</v>
      </c>
      <c r="AD418">
        <v>631.08349399999997</v>
      </c>
      <c r="AE418" t="s">
        <v>10</v>
      </c>
      <c r="AF418">
        <v>0.16248000000000001</v>
      </c>
      <c r="AG418">
        <v>1.6699999999999999E-4</v>
      </c>
      <c r="AH418" t="s">
        <v>11</v>
      </c>
      <c r="AI418">
        <v>0.83789599999999997</v>
      </c>
      <c r="AJ418">
        <v>4.0000000000000003E-5</v>
      </c>
      <c r="AK418" t="s">
        <v>12</v>
      </c>
      <c r="AL418">
        <v>0</v>
      </c>
      <c r="AM418">
        <v>0</v>
      </c>
    </row>
    <row r="419" spans="1:39" x14ac:dyDescent="0.25">
      <c r="A419" t="s">
        <v>144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4023.4294730000001</v>
      </c>
      <c r="I419">
        <v>1035.6970550000001</v>
      </c>
      <c r="J419" t="s">
        <v>3</v>
      </c>
      <c r="K419">
        <v>3919.6633980000001</v>
      </c>
      <c r="L419">
        <v>953.10987399999999</v>
      </c>
      <c r="M419" t="s">
        <v>4</v>
      </c>
      <c r="N419">
        <v>194.887328</v>
      </c>
      <c r="O419">
        <v>5.7381149999999996</v>
      </c>
      <c r="P419" t="s">
        <v>5</v>
      </c>
      <c r="Q419">
        <v>264.59047900000002</v>
      </c>
      <c r="R419">
        <v>7.2889010000000001</v>
      </c>
      <c r="S419" t="s">
        <v>6</v>
      </c>
      <c r="T419">
        <v>66.968697000000006</v>
      </c>
      <c r="U419">
        <v>0.48906100000000002</v>
      </c>
      <c r="V419" t="s">
        <v>7</v>
      </c>
      <c r="W419">
        <v>59.688358000000001</v>
      </c>
      <c r="X419">
        <v>0.79019099999999998</v>
      </c>
      <c r="Y419" t="s">
        <v>8</v>
      </c>
      <c r="Z419">
        <v>111.702657</v>
      </c>
      <c r="AA419">
        <v>1.281207</v>
      </c>
      <c r="AB419" t="s">
        <v>9</v>
      </c>
      <c r="AC419">
        <v>3440.0178609999998</v>
      </c>
      <c r="AD419">
        <v>694.39567499999998</v>
      </c>
      <c r="AE419" t="s">
        <v>10</v>
      </c>
      <c r="AF419">
        <v>0.16226099999999999</v>
      </c>
      <c r="AG419">
        <v>1.7000000000000001E-4</v>
      </c>
      <c r="AH419" t="s">
        <v>11</v>
      </c>
      <c r="AI419">
        <v>0.83790500000000001</v>
      </c>
      <c r="AJ419">
        <v>4.0000000000000003E-5</v>
      </c>
      <c r="AK419" t="s">
        <v>12</v>
      </c>
      <c r="AL419">
        <v>0</v>
      </c>
      <c r="AM419">
        <v>0</v>
      </c>
    </row>
    <row r="420" spans="1:39" x14ac:dyDescent="0.25">
      <c r="A420" t="s">
        <v>144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4246.9228220000005</v>
      </c>
      <c r="I420">
        <v>1078.6990410000001</v>
      </c>
      <c r="J420" t="s">
        <v>3</v>
      </c>
      <c r="K420">
        <v>4137.3735109999998</v>
      </c>
      <c r="L420">
        <v>991.39592800000003</v>
      </c>
      <c r="M420" t="s">
        <v>4</v>
      </c>
      <c r="N420">
        <v>205.773056</v>
      </c>
      <c r="O420">
        <v>5.5996519999999999</v>
      </c>
      <c r="P420" t="s">
        <v>5</v>
      </c>
      <c r="Q420">
        <v>279.30493100000001</v>
      </c>
      <c r="R420">
        <v>7.6504349999999999</v>
      </c>
      <c r="S420" t="s">
        <v>6</v>
      </c>
      <c r="T420">
        <v>70.677424000000002</v>
      </c>
      <c r="U420">
        <v>0.49706800000000001</v>
      </c>
      <c r="V420" t="s">
        <v>7</v>
      </c>
      <c r="W420">
        <v>63.009025000000001</v>
      </c>
      <c r="X420">
        <v>0.832368</v>
      </c>
      <c r="Y420" t="s">
        <v>8</v>
      </c>
      <c r="Z420">
        <v>117.89906999999999</v>
      </c>
      <c r="AA420">
        <v>1.3630500000000001</v>
      </c>
      <c r="AB420" t="s">
        <v>9</v>
      </c>
      <c r="AC420">
        <v>3630.9989650000002</v>
      </c>
      <c r="AD420">
        <v>726.04473800000005</v>
      </c>
      <c r="AE420" t="s">
        <v>10</v>
      </c>
      <c r="AF420">
        <v>0.161939</v>
      </c>
      <c r="AG420">
        <v>1.65E-4</v>
      </c>
      <c r="AH420" t="s">
        <v>11</v>
      </c>
      <c r="AI420">
        <v>0.83795600000000003</v>
      </c>
      <c r="AJ420">
        <v>4.0000000000000003E-5</v>
      </c>
      <c r="AK420" t="s">
        <v>12</v>
      </c>
      <c r="AL420">
        <v>0</v>
      </c>
      <c r="AM420">
        <v>0</v>
      </c>
    </row>
    <row r="421" spans="1:39" x14ac:dyDescent="0.25">
      <c r="A421" t="s">
        <v>144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4471.3708399999996</v>
      </c>
      <c r="I421">
        <v>1234.77278</v>
      </c>
      <c r="J421" t="s">
        <v>3</v>
      </c>
      <c r="K421">
        <v>4356.0551070000001</v>
      </c>
      <c r="L421">
        <v>1134.59413</v>
      </c>
      <c r="M421" t="s">
        <v>4</v>
      </c>
      <c r="N421">
        <v>216.60713699999999</v>
      </c>
      <c r="O421">
        <v>5.9714140000000002</v>
      </c>
      <c r="P421" t="s">
        <v>5</v>
      </c>
      <c r="Q421">
        <v>294.086885</v>
      </c>
      <c r="R421">
        <v>8.6392690000000005</v>
      </c>
      <c r="S421" t="s">
        <v>6</v>
      </c>
      <c r="T421">
        <v>74.393489000000002</v>
      </c>
      <c r="U421">
        <v>0.54305099999999995</v>
      </c>
      <c r="V421" t="s">
        <v>7</v>
      </c>
      <c r="W421">
        <v>66.337074000000001</v>
      </c>
      <c r="X421">
        <v>0.94364599999999998</v>
      </c>
      <c r="Y421" t="s">
        <v>8</v>
      </c>
      <c r="Z421">
        <v>124.13550499999999</v>
      </c>
      <c r="AA421">
        <v>1.5192540000000001</v>
      </c>
      <c r="AB421" t="s">
        <v>9</v>
      </c>
      <c r="AC421">
        <v>3822.9246969999999</v>
      </c>
      <c r="AD421">
        <v>832.63836700000002</v>
      </c>
      <c r="AE421" t="s">
        <v>10</v>
      </c>
      <c r="AF421">
        <v>0.161938</v>
      </c>
      <c r="AG421">
        <v>1.65E-4</v>
      </c>
      <c r="AH421" t="s">
        <v>11</v>
      </c>
      <c r="AI421">
        <v>0.83799800000000002</v>
      </c>
      <c r="AJ421">
        <v>4.0000000000000003E-5</v>
      </c>
      <c r="AK421" t="s">
        <v>12</v>
      </c>
      <c r="AL421">
        <v>0</v>
      </c>
      <c r="AM421">
        <v>0</v>
      </c>
    </row>
    <row r="422" spans="1:39" x14ac:dyDescent="0.25">
      <c r="A422" t="s">
        <v>145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214.41187300000001</v>
      </c>
      <c r="I442">
        <v>43.997064000000002</v>
      </c>
      <c r="J442" t="s">
        <v>3</v>
      </c>
      <c r="K442">
        <v>208.71852899999999</v>
      </c>
      <c r="L442">
        <v>40.735731999999999</v>
      </c>
      <c r="M442" t="s">
        <v>4</v>
      </c>
      <c r="N442">
        <v>10.830064</v>
      </c>
      <c r="O442">
        <v>0.31556299999999998</v>
      </c>
      <c r="P442" t="s">
        <v>5</v>
      </c>
      <c r="Q442">
        <v>0</v>
      </c>
      <c r="R442">
        <v>0</v>
      </c>
      <c r="S442" t="s">
        <v>6</v>
      </c>
      <c r="T442">
        <v>3.7474430000000001</v>
      </c>
      <c r="U442">
        <v>2.9183000000000001E-2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0.18324399999999999</v>
      </c>
      <c r="AD442">
        <v>9.1000000000000003E-5</v>
      </c>
      <c r="AE442" t="s">
        <v>10</v>
      </c>
      <c r="AF442">
        <v>0</v>
      </c>
      <c r="AG442">
        <v>0</v>
      </c>
      <c r="AH442" t="s">
        <v>11</v>
      </c>
      <c r="AI442">
        <v>0.81440999999999997</v>
      </c>
      <c r="AJ442">
        <v>1.47E-4</v>
      </c>
      <c r="AK442" t="s">
        <v>12</v>
      </c>
      <c r="AL442">
        <v>0</v>
      </c>
      <c r="AM442">
        <v>0</v>
      </c>
    </row>
    <row r="443" spans="1:39" x14ac:dyDescent="0.25">
      <c r="A443" t="s">
        <v>146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427.98186600000002</v>
      </c>
      <c r="I443">
        <v>65.383690999999999</v>
      </c>
      <c r="J443" t="s">
        <v>3</v>
      </c>
      <c r="K443">
        <v>416.68305700000002</v>
      </c>
      <c r="L443">
        <v>60.904204</v>
      </c>
      <c r="M443" t="s">
        <v>4</v>
      </c>
      <c r="N443">
        <v>21.576145</v>
      </c>
      <c r="O443">
        <v>0.41825000000000001</v>
      </c>
      <c r="P443" t="s">
        <v>5</v>
      </c>
      <c r="Q443">
        <v>0</v>
      </c>
      <c r="R443">
        <v>0</v>
      </c>
      <c r="S443" t="s">
        <v>6</v>
      </c>
      <c r="T443">
        <v>7.4676780000000003</v>
      </c>
      <c r="U443">
        <v>3.7121000000000001E-2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0.178701</v>
      </c>
      <c r="AD443">
        <v>3.0000000000000001E-5</v>
      </c>
      <c r="AE443" t="s">
        <v>10</v>
      </c>
      <c r="AF443">
        <v>0</v>
      </c>
      <c r="AG443">
        <v>0</v>
      </c>
      <c r="AH443" t="s">
        <v>11</v>
      </c>
      <c r="AI443">
        <v>0.82276899999999997</v>
      </c>
      <c r="AJ443">
        <v>1.7200000000000001E-4</v>
      </c>
      <c r="AK443" t="s">
        <v>12</v>
      </c>
      <c r="AL443">
        <v>0</v>
      </c>
      <c r="AM443">
        <v>0</v>
      </c>
    </row>
    <row r="444" spans="1:39" x14ac:dyDescent="0.25">
      <c r="A444" t="s">
        <v>146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643.48176799999999</v>
      </c>
      <c r="I444">
        <v>104.973827</v>
      </c>
      <c r="J444" t="s">
        <v>3</v>
      </c>
      <c r="K444">
        <v>626.49510399999997</v>
      </c>
      <c r="L444">
        <v>97.676467000000002</v>
      </c>
      <c r="M444" t="s">
        <v>4</v>
      </c>
      <c r="N444">
        <v>32.539357000000003</v>
      </c>
      <c r="O444">
        <v>0.66214499999999998</v>
      </c>
      <c r="P444" t="s">
        <v>5</v>
      </c>
      <c r="Q444">
        <v>0</v>
      </c>
      <c r="R444">
        <v>0</v>
      </c>
      <c r="S444" t="s">
        <v>6</v>
      </c>
      <c r="T444">
        <v>11.256582</v>
      </c>
      <c r="U444">
        <v>6.5153000000000003E-2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0.17633399999999999</v>
      </c>
      <c r="AD444">
        <v>6.2000000000000003E-5</v>
      </c>
      <c r="AE444" t="s">
        <v>10</v>
      </c>
      <c r="AF444">
        <v>0</v>
      </c>
      <c r="AG444">
        <v>0</v>
      </c>
      <c r="AH444" t="s">
        <v>11</v>
      </c>
      <c r="AI444">
        <v>0.82579199999999997</v>
      </c>
      <c r="AJ444">
        <v>1.6000000000000001E-4</v>
      </c>
      <c r="AK444" t="s">
        <v>12</v>
      </c>
      <c r="AL444">
        <v>0</v>
      </c>
      <c r="AM444">
        <v>0</v>
      </c>
    </row>
    <row r="445" spans="1:39" x14ac:dyDescent="0.25">
      <c r="A445" t="s">
        <v>146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857.46935499999995</v>
      </c>
      <c r="I445">
        <v>127.043611</v>
      </c>
      <c r="J445" t="s">
        <v>3</v>
      </c>
      <c r="K445">
        <v>834.86819100000002</v>
      </c>
      <c r="L445">
        <v>118.849107</v>
      </c>
      <c r="M445" t="s">
        <v>4</v>
      </c>
      <c r="N445">
        <v>43.336283000000002</v>
      </c>
      <c r="O445">
        <v>0.91950299999999996</v>
      </c>
      <c r="P445" t="s">
        <v>5</v>
      </c>
      <c r="Q445">
        <v>0</v>
      </c>
      <c r="R445">
        <v>0</v>
      </c>
      <c r="S445" t="s">
        <v>6</v>
      </c>
      <c r="T445">
        <v>14.998374</v>
      </c>
      <c r="U445">
        <v>7.2735999999999995E-2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0.175234</v>
      </c>
      <c r="AD445">
        <v>6.7999999999999999E-5</v>
      </c>
      <c r="AE445" t="s">
        <v>10</v>
      </c>
      <c r="AF445">
        <v>0</v>
      </c>
      <c r="AG445">
        <v>0</v>
      </c>
      <c r="AH445" t="s">
        <v>11</v>
      </c>
      <c r="AI445">
        <v>0.82784000000000002</v>
      </c>
      <c r="AJ445">
        <v>1.37E-4</v>
      </c>
      <c r="AK445" t="s">
        <v>12</v>
      </c>
      <c r="AL445">
        <v>0</v>
      </c>
      <c r="AM445">
        <v>0</v>
      </c>
    </row>
    <row r="446" spans="1:39" x14ac:dyDescent="0.25">
      <c r="A446" t="s">
        <v>146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1071.848313</v>
      </c>
      <c r="I446">
        <v>154.62984399999999</v>
      </c>
      <c r="J446" t="s">
        <v>3</v>
      </c>
      <c r="K446">
        <v>1043.60869</v>
      </c>
      <c r="L446">
        <v>145.91624100000001</v>
      </c>
      <c r="M446" t="s">
        <v>4</v>
      </c>
      <c r="N446">
        <v>54.150426000000003</v>
      </c>
      <c r="O446">
        <v>1.135642</v>
      </c>
      <c r="P446" t="s">
        <v>5</v>
      </c>
      <c r="Q446">
        <v>0</v>
      </c>
      <c r="R446">
        <v>0</v>
      </c>
      <c r="S446" t="s">
        <v>6</v>
      </c>
      <c r="T446">
        <v>18.751821</v>
      </c>
      <c r="U446">
        <v>9.7072000000000006E-2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0.17380599999999999</v>
      </c>
      <c r="AD446">
        <v>8.5000000000000006E-5</v>
      </c>
      <c r="AE446" t="s">
        <v>10</v>
      </c>
      <c r="AF446">
        <v>0</v>
      </c>
      <c r="AG446">
        <v>0</v>
      </c>
      <c r="AH446" t="s">
        <v>11</v>
      </c>
      <c r="AI446">
        <v>0.83162800000000003</v>
      </c>
      <c r="AJ446">
        <v>6.7000000000000002E-5</v>
      </c>
      <c r="AK446" t="s">
        <v>12</v>
      </c>
      <c r="AL446">
        <v>0</v>
      </c>
      <c r="AM446">
        <v>0</v>
      </c>
    </row>
    <row r="447" spans="1:39" x14ac:dyDescent="0.25">
      <c r="A447" t="s">
        <v>146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1286.719421</v>
      </c>
      <c r="I447">
        <v>195.634738</v>
      </c>
      <c r="J447" t="s">
        <v>3</v>
      </c>
      <c r="K447">
        <v>1252.8146899999999</v>
      </c>
      <c r="L447">
        <v>185.191194</v>
      </c>
      <c r="M447" t="s">
        <v>4</v>
      </c>
      <c r="N447">
        <v>64.966785999999999</v>
      </c>
      <c r="O447">
        <v>1.361631</v>
      </c>
      <c r="P447" t="s">
        <v>5</v>
      </c>
      <c r="Q447">
        <v>0</v>
      </c>
      <c r="R447">
        <v>0</v>
      </c>
      <c r="S447" t="s">
        <v>6</v>
      </c>
      <c r="T447">
        <v>22.504724</v>
      </c>
      <c r="U447">
        <v>0.120224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0.17238300000000001</v>
      </c>
      <c r="AD447">
        <v>1.08E-4</v>
      </c>
      <c r="AE447" t="s">
        <v>10</v>
      </c>
      <c r="AF447">
        <v>0</v>
      </c>
      <c r="AG447">
        <v>0</v>
      </c>
      <c r="AH447" t="s">
        <v>11</v>
      </c>
      <c r="AI447">
        <v>0.83231900000000003</v>
      </c>
      <c r="AJ447">
        <v>6.7000000000000002E-5</v>
      </c>
      <c r="AK447" t="s">
        <v>12</v>
      </c>
      <c r="AL447">
        <v>0</v>
      </c>
      <c r="AM447">
        <v>0</v>
      </c>
    </row>
    <row r="448" spans="1:39" x14ac:dyDescent="0.25">
      <c r="A448" t="s">
        <v>146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1500.2991460000001</v>
      </c>
      <c r="I448">
        <v>248.04292000000001</v>
      </c>
      <c r="J448" t="s">
        <v>3</v>
      </c>
      <c r="K448">
        <v>1460.779006</v>
      </c>
      <c r="L448">
        <v>233.27957000000001</v>
      </c>
      <c r="M448" t="s">
        <v>4</v>
      </c>
      <c r="N448">
        <v>75.725757999999999</v>
      </c>
      <c r="O448">
        <v>1.6621680000000001</v>
      </c>
      <c r="P448" t="s">
        <v>5</v>
      </c>
      <c r="Q448">
        <v>0</v>
      </c>
      <c r="R448">
        <v>0</v>
      </c>
      <c r="S448" t="s">
        <v>6</v>
      </c>
      <c r="T448">
        <v>26.234672</v>
      </c>
      <c r="U448">
        <v>0.147894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0.16993</v>
      </c>
      <c r="AD448">
        <v>1.46E-4</v>
      </c>
      <c r="AE448" t="s">
        <v>10</v>
      </c>
      <c r="AF448">
        <v>0</v>
      </c>
      <c r="AG448">
        <v>0</v>
      </c>
      <c r="AH448" t="s">
        <v>11</v>
      </c>
      <c r="AI448">
        <v>0.83434799999999998</v>
      </c>
      <c r="AJ448">
        <v>3.3000000000000003E-5</v>
      </c>
      <c r="AK448" t="s">
        <v>12</v>
      </c>
      <c r="AL448">
        <v>0</v>
      </c>
      <c r="AM448">
        <v>0</v>
      </c>
    </row>
    <row r="449" spans="1:39" x14ac:dyDescent="0.25">
      <c r="A449" t="s">
        <v>146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1713.1667379999999</v>
      </c>
      <c r="I449">
        <v>324.69435399999998</v>
      </c>
      <c r="J449" t="s">
        <v>3</v>
      </c>
      <c r="K449">
        <v>1668.0539160000001</v>
      </c>
      <c r="L449">
        <v>304.61548299999998</v>
      </c>
      <c r="M449" t="s">
        <v>4</v>
      </c>
      <c r="N449">
        <v>86.505255000000005</v>
      </c>
      <c r="O449">
        <v>2.186741</v>
      </c>
      <c r="P449" t="s">
        <v>5</v>
      </c>
      <c r="Q449">
        <v>0</v>
      </c>
      <c r="R449">
        <v>0</v>
      </c>
      <c r="S449" t="s">
        <v>6</v>
      </c>
      <c r="T449">
        <v>29.942315000000001</v>
      </c>
      <c r="U449">
        <v>0.191131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0.16761699999999999</v>
      </c>
      <c r="AD449">
        <v>1.65E-4</v>
      </c>
      <c r="AE449" t="s">
        <v>10</v>
      </c>
      <c r="AF449">
        <v>0</v>
      </c>
      <c r="AG449">
        <v>0</v>
      </c>
      <c r="AH449" t="s">
        <v>11</v>
      </c>
      <c r="AI449">
        <v>0.83464700000000003</v>
      </c>
      <c r="AJ449">
        <v>3.1999999999999999E-5</v>
      </c>
      <c r="AK449" t="s">
        <v>12</v>
      </c>
      <c r="AL449">
        <v>0</v>
      </c>
      <c r="AM449">
        <v>0</v>
      </c>
    </row>
    <row r="450" spans="1:39" x14ac:dyDescent="0.25">
      <c r="A450" t="s">
        <v>146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1928.2824929999999</v>
      </c>
      <c r="I450">
        <v>327.67327999999998</v>
      </c>
      <c r="J450" t="s">
        <v>3</v>
      </c>
      <c r="K450">
        <v>1877.5382930000001</v>
      </c>
      <c r="L450">
        <v>306.754998</v>
      </c>
      <c r="M450" t="s">
        <v>4</v>
      </c>
      <c r="N450">
        <v>97.335177999999999</v>
      </c>
      <c r="O450">
        <v>2.4071380000000002</v>
      </c>
      <c r="P450" t="s">
        <v>5</v>
      </c>
      <c r="Q450">
        <v>0</v>
      </c>
      <c r="R450">
        <v>0</v>
      </c>
      <c r="S450" t="s">
        <v>6</v>
      </c>
      <c r="T450">
        <v>33.724811000000003</v>
      </c>
      <c r="U450">
        <v>0.19196099999999999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0.16700999999999999</v>
      </c>
      <c r="AD450">
        <v>1.7000000000000001E-4</v>
      </c>
      <c r="AE450" t="s">
        <v>10</v>
      </c>
      <c r="AF450">
        <v>0</v>
      </c>
      <c r="AG450">
        <v>0</v>
      </c>
      <c r="AH450" t="s">
        <v>11</v>
      </c>
      <c r="AI450">
        <v>0.83602500000000002</v>
      </c>
      <c r="AJ450">
        <v>6.9999999999999999E-6</v>
      </c>
      <c r="AK450" t="s">
        <v>12</v>
      </c>
      <c r="AL450">
        <v>0</v>
      </c>
      <c r="AM450">
        <v>0</v>
      </c>
    </row>
    <row r="451" spans="1:39" x14ac:dyDescent="0.25">
      <c r="A451" t="s">
        <v>146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2143.0038129999998</v>
      </c>
      <c r="I451">
        <v>390.19561499999998</v>
      </c>
      <c r="J451" t="s">
        <v>3</v>
      </c>
      <c r="K451">
        <v>2086.6700289999999</v>
      </c>
      <c r="L451">
        <v>363.33094699999998</v>
      </c>
      <c r="M451" t="s">
        <v>4</v>
      </c>
      <c r="N451">
        <v>108.164445</v>
      </c>
      <c r="O451">
        <v>2.980953</v>
      </c>
      <c r="P451" t="s">
        <v>5</v>
      </c>
      <c r="Q451">
        <v>0</v>
      </c>
      <c r="R451">
        <v>0</v>
      </c>
      <c r="S451" t="s">
        <v>6</v>
      </c>
      <c r="T451">
        <v>37.483820000000001</v>
      </c>
      <c r="U451">
        <v>0.24087700000000001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0.16556199999999999</v>
      </c>
      <c r="AD451">
        <v>1.7200000000000001E-4</v>
      </c>
      <c r="AE451" t="s">
        <v>10</v>
      </c>
      <c r="AF451">
        <v>0</v>
      </c>
      <c r="AG451">
        <v>0</v>
      </c>
      <c r="AH451" t="s">
        <v>11</v>
      </c>
      <c r="AI451">
        <v>0.83613099999999996</v>
      </c>
      <c r="AJ451">
        <v>6.0000000000000002E-6</v>
      </c>
      <c r="AK451" t="s">
        <v>12</v>
      </c>
      <c r="AL451">
        <v>0</v>
      </c>
      <c r="AM451">
        <v>0</v>
      </c>
    </row>
    <row r="452" spans="1:39" x14ac:dyDescent="0.25">
      <c r="A452" t="s">
        <v>146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2359.3598929999998</v>
      </c>
      <c r="I452">
        <v>460.84460200000001</v>
      </c>
      <c r="J452" t="s">
        <v>3</v>
      </c>
      <c r="K452">
        <v>2297.2581540000001</v>
      </c>
      <c r="L452">
        <v>430.70560599999999</v>
      </c>
      <c r="M452" t="s">
        <v>4</v>
      </c>
      <c r="N452">
        <v>119.178338</v>
      </c>
      <c r="O452">
        <v>3.1540159999999999</v>
      </c>
      <c r="P452" t="s">
        <v>5</v>
      </c>
      <c r="Q452">
        <v>0</v>
      </c>
      <c r="R452">
        <v>0</v>
      </c>
      <c r="S452" t="s">
        <v>6</v>
      </c>
      <c r="T452">
        <v>41.306618</v>
      </c>
      <c r="U452">
        <v>0.28604600000000002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0.16372</v>
      </c>
      <c r="AD452">
        <v>1.7699999999999999E-4</v>
      </c>
      <c r="AE452" t="s">
        <v>10</v>
      </c>
      <c r="AF452">
        <v>0</v>
      </c>
      <c r="AG452">
        <v>0</v>
      </c>
      <c r="AH452" t="s">
        <v>11</v>
      </c>
      <c r="AI452">
        <v>0.83640400000000004</v>
      </c>
      <c r="AJ452">
        <v>3.9999999999999998E-6</v>
      </c>
      <c r="AK452" t="s">
        <v>12</v>
      </c>
      <c r="AL452">
        <v>0</v>
      </c>
      <c r="AM452">
        <v>0</v>
      </c>
    </row>
    <row r="453" spans="1:39" x14ac:dyDescent="0.25">
      <c r="A453" t="s">
        <v>146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2574.3077250000001</v>
      </c>
      <c r="I453">
        <v>493.35198000000003</v>
      </c>
      <c r="J453" t="s">
        <v>3</v>
      </c>
      <c r="K453">
        <v>2506.5494239999998</v>
      </c>
      <c r="L453">
        <v>462.72835099999998</v>
      </c>
      <c r="M453" t="s">
        <v>4</v>
      </c>
      <c r="N453">
        <v>130.10671500000001</v>
      </c>
      <c r="O453">
        <v>3.3555830000000002</v>
      </c>
      <c r="P453" t="s">
        <v>5</v>
      </c>
      <c r="Q453">
        <v>0</v>
      </c>
      <c r="R453">
        <v>0</v>
      </c>
      <c r="S453" t="s">
        <v>6</v>
      </c>
      <c r="T453">
        <v>45.073622999999998</v>
      </c>
      <c r="U453">
        <v>0.30287399999999998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0.16228200000000001</v>
      </c>
      <c r="AD453">
        <v>1.74E-4</v>
      </c>
      <c r="AE453" t="s">
        <v>10</v>
      </c>
      <c r="AF453">
        <v>0</v>
      </c>
      <c r="AG453">
        <v>0</v>
      </c>
      <c r="AH453" t="s">
        <v>11</v>
      </c>
      <c r="AI453">
        <v>0.83650500000000005</v>
      </c>
      <c r="AJ453">
        <v>3.9999999999999998E-6</v>
      </c>
      <c r="AK453" t="s">
        <v>12</v>
      </c>
      <c r="AL453">
        <v>0</v>
      </c>
      <c r="AM453">
        <v>0</v>
      </c>
    </row>
    <row r="454" spans="1:39" x14ac:dyDescent="0.25">
      <c r="A454" t="s">
        <v>146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2788.8015140000002</v>
      </c>
      <c r="I454">
        <v>567.24294999999995</v>
      </c>
      <c r="J454" t="s">
        <v>3</v>
      </c>
      <c r="K454">
        <v>2715.3749849999999</v>
      </c>
      <c r="L454">
        <v>532.68793400000004</v>
      </c>
      <c r="M454" t="s">
        <v>4</v>
      </c>
      <c r="N454">
        <v>140.960714</v>
      </c>
      <c r="O454">
        <v>3.790063</v>
      </c>
      <c r="P454" t="s">
        <v>5</v>
      </c>
      <c r="Q454">
        <v>0</v>
      </c>
      <c r="R454">
        <v>0</v>
      </c>
      <c r="S454" t="s">
        <v>6</v>
      </c>
      <c r="T454">
        <v>48.822615999999996</v>
      </c>
      <c r="U454">
        <v>0.33780500000000002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0.16228100000000001</v>
      </c>
      <c r="AD454">
        <v>1.74E-4</v>
      </c>
      <c r="AE454" t="s">
        <v>10</v>
      </c>
      <c r="AF454">
        <v>0</v>
      </c>
      <c r="AG454">
        <v>0</v>
      </c>
      <c r="AH454" t="s">
        <v>11</v>
      </c>
      <c r="AI454">
        <v>0.83654799999999996</v>
      </c>
      <c r="AJ454">
        <v>3.9999999999999998E-6</v>
      </c>
      <c r="AK454" t="s">
        <v>12</v>
      </c>
      <c r="AL454">
        <v>0</v>
      </c>
      <c r="AM454">
        <v>0</v>
      </c>
    </row>
    <row r="455" spans="1:39" x14ac:dyDescent="0.25">
      <c r="A455" t="s">
        <v>146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3004.006484</v>
      </c>
      <c r="I455">
        <v>639.15353800000003</v>
      </c>
      <c r="J455" t="s">
        <v>3</v>
      </c>
      <c r="K455">
        <v>2924.91752</v>
      </c>
      <c r="L455">
        <v>601.24867099999994</v>
      </c>
      <c r="M455" t="s">
        <v>4</v>
      </c>
      <c r="N455">
        <v>151.869798</v>
      </c>
      <c r="O455">
        <v>4.2161379999999999</v>
      </c>
      <c r="P455" t="s">
        <v>5</v>
      </c>
      <c r="Q455">
        <v>0</v>
      </c>
      <c r="R455">
        <v>0</v>
      </c>
      <c r="S455" t="s">
        <v>6</v>
      </c>
      <c r="T455">
        <v>52.592770000000002</v>
      </c>
      <c r="U455">
        <v>0.37993300000000002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0.161578</v>
      </c>
      <c r="AD455">
        <v>1.74E-4</v>
      </c>
      <c r="AE455" t="s">
        <v>10</v>
      </c>
      <c r="AF455">
        <v>0</v>
      </c>
      <c r="AG455">
        <v>0</v>
      </c>
      <c r="AH455" t="s">
        <v>11</v>
      </c>
      <c r="AI455">
        <v>0.83660000000000001</v>
      </c>
      <c r="AJ455">
        <v>3.9999999999999998E-6</v>
      </c>
      <c r="AK455" t="s">
        <v>12</v>
      </c>
      <c r="AL455">
        <v>0</v>
      </c>
      <c r="AM455">
        <v>0</v>
      </c>
    </row>
    <row r="456" spans="1:39" x14ac:dyDescent="0.25">
      <c r="A456" t="s">
        <v>146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3217.9417680000001</v>
      </c>
      <c r="I456">
        <v>606.00345100000004</v>
      </c>
      <c r="J456" t="s">
        <v>3</v>
      </c>
      <c r="K456">
        <v>3133.2146630000002</v>
      </c>
      <c r="L456">
        <v>571.02609099999995</v>
      </c>
      <c r="M456" t="s">
        <v>4</v>
      </c>
      <c r="N456">
        <v>162.60186999999999</v>
      </c>
      <c r="O456">
        <v>4.2709109999999999</v>
      </c>
      <c r="P456" t="s">
        <v>5</v>
      </c>
      <c r="Q456">
        <v>0</v>
      </c>
      <c r="R456">
        <v>0</v>
      </c>
      <c r="S456" t="s">
        <v>6</v>
      </c>
      <c r="T456">
        <v>56.337927999999998</v>
      </c>
      <c r="U456">
        <v>0.37430400000000003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0.160993</v>
      </c>
      <c r="AD456">
        <v>1.7100000000000001E-4</v>
      </c>
      <c r="AE456" t="s">
        <v>10</v>
      </c>
      <c r="AF456">
        <v>0</v>
      </c>
      <c r="AG456">
        <v>0</v>
      </c>
      <c r="AH456" t="s">
        <v>11</v>
      </c>
      <c r="AI456">
        <v>0.83690100000000001</v>
      </c>
      <c r="AJ456">
        <v>6.9999999999999999E-6</v>
      </c>
      <c r="AK456" t="s">
        <v>12</v>
      </c>
      <c r="AL456">
        <v>0</v>
      </c>
      <c r="AM456">
        <v>0</v>
      </c>
    </row>
    <row r="457" spans="1:39" x14ac:dyDescent="0.25">
      <c r="A457" t="s">
        <v>146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3432.4876899999999</v>
      </c>
      <c r="I457">
        <v>689.519181</v>
      </c>
      <c r="J457" t="s">
        <v>3</v>
      </c>
      <c r="K457">
        <v>3342.0750440000002</v>
      </c>
      <c r="L457">
        <v>654.09562900000003</v>
      </c>
      <c r="M457" t="s">
        <v>4</v>
      </c>
      <c r="N457">
        <v>173.50734</v>
      </c>
      <c r="O457">
        <v>4.6091449999999998</v>
      </c>
      <c r="P457" t="s">
        <v>5</v>
      </c>
      <c r="Q457">
        <v>0</v>
      </c>
      <c r="R457">
        <v>0</v>
      </c>
      <c r="S457" t="s">
        <v>6</v>
      </c>
      <c r="T457">
        <v>60.099905</v>
      </c>
      <c r="U457">
        <v>0.444693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0.160526</v>
      </c>
      <c r="AD457">
        <v>1.74E-4</v>
      </c>
      <c r="AE457" t="s">
        <v>10</v>
      </c>
      <c r="AF457">
        <v>0</v>
      </c>
      <c r="AG457">
        <v>0</v>
      </c>
      <c r="AH457" t="s">
        <v>11</v>
      </c>
      <c r="AI457">
        <v>0.83709</v>
      </c>
      <c r="AJ457">
        <v>5.0000000000000004E-6</v>
      </c>
      <c r="AK457" t="s">
        <v>12</v>
      </c>
      <c r="AL457">
        <v>0</v>
      </c>
      <c r="AM457">
        <v>0</v>
      </c>
    </row>
    <row r="458" spans="1:39" x14ac:dyDescent="0.25">
      <c r="A458" t="s">
        <v>146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3646.2314889999998</v>
      </c>
      <c r="I458">
        <v>682.72475099999997</v>
      </c>
      <c r="J458" t="s">
        <v>3</v>
      </c>
      <c r="K458">
        <v>3550.1476120000002</v>
      </c>
      <c r="L458">
        <v>648.24376700000005</v>
      </c>
      <c r="M458" t="s">
        <v>4</v>
      </c>
      <c r="N458">
        <v>184.34067400000001</v>
      </c>
      <c r="O458">
        <v>4.5521010000000004</v>
      </c>
      <c r="P458" t="s">
        <v>5</v>
      </c>
      <c r="Q458">
        <v>0</v>
      </c>
      <c r="R458">
        <v>0</v>
      </c>
      <c r="S458" t="s">
        <v>6</v>
      </c>
      <c r="T458">
        <v>63.847673</v>
      </c>
      <c r="U458">
        <v>0.436108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0.160028</v>
      </c>
      <c r="AD458">
        <v>1.66E-4</v>
      </c>
      <c r="AE458" t="s">
        <v>10</v>
      </c>
      <c r="AF458">
        <v>0</v>
      </c>
      <c r="AG458">
        <v>0</v>
      </c>
      <c r="AH458" t="s">
        <v>11</v>
      </c>
      <c r="AI458">
        <v>0.83710799999999996</v>
      </c>
      <c r="AJ458">
        <v>5.0000000000000004E-6</v>
      </c>
      <c r="AK458" t="s">
        <v>12</v>
      </c>
      <c r="AL458">
        <v>0</v>
      </c>
      <c r="AM458">
        <v>0</v>
      </c>
    </row>
    <row r="459" spans="1:39" x14ac:dyDescent="0.25">
      <c r="A459" t="s">
        <v>146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3860.586519</v>
      </c>
      <c r="I459">
        <v>723.077856</v>
      </c>
      <c r="J459" t="s">
        <v>3</v>
      </c>
      <c r="K459">
        <v>3758.8342429999998</v>
      </c>
      <c r="L459">
        <v>684.53538000000003</v>
      </c>
      <c r="M459" t="s">
        <v>4</v>
      </c>
      <c r="N459">
        <v>195.17983899999999</v>
      </c>
      <c r="O459">
        <v>5.2146489999999996</v>
      </c>
      <c r="P459" t="s">
        <v>5</v>
      </c>
      <c r="Q459">
        <v>0</v>
      </c>
      <c r="R459">
        <v>0</v>
      </c>
      <c r="S459" t="s">
        <v>6</v>
      </c>
      <c r="T459">
        <v>67.572298000000004</v>
      </c>
      <c r="U459">
        <v>0.46520899999999998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0.159916</v>
      </c>
      <c r="AD459">
        <v>1.63E-4</v>
      </c>
      <c r="AE459" t="s">
        <v>10</v>
      </c>
      <c r="AF459">
        <v>0</v>
      </c>
      <c r="AG459">
        <v>0</v>
      </c>
      <c r="AH459" t="s">
        <v>11</v>
      </c>
      <c r="AI459">
        <v>0.83712600000000004</v>
      </c>
      <c r="AJ459">
        <v>5.0000000000000004E-6</v>
      </c>
      <c r="AK459" t="s">
        <v>12</v>
      </c>
      <c r="AL459">
        <v>0</v>
      </c>
      <c r="AM459">
        <v>0</v>
      </c>
    </row>
    <row r="460" spans="1:39" x14ac:dyDescent="0.25">
      <c r="A460" t="s">
        <v>146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4073.882783</v>
      </c>
      <c r="I460">
        <v>730.83171200000004</v>
      </c>
      <c r="J460" t="s">
        <v>3</v>
      </c>
      <c r="K460">
        <v>3966.495942</v>
      </c>
      <c r="L460">
        <v>690.83211300000005</v>
      </c>
      <c r="M460" t="s">
        <v>4</v>
      </c>
      <c r="N460">
        <v>205.97364200000001</v>
      </c>
      <c r="O460">
        <v>4.9640310000000003</v>
      </c>
      <c r="P460" t="s">
        <v>5</v>
      </c>
      <c r="Q460">
        <v>0</v>
      </c>
      <c r="R460">
        <v>0</v>
      </c>
      <c r="S460" t="s">
        <v>6</v>
      </c>
      <c r="T460">
        <v>71.278599</v>
      </c>
      <c r="U460">
        <v>0.442417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0.15922700000000001</v>
      </c>
      <c r="AD460">
        <v>1.5799999999999999E-4</v>
      </c>
      <c r="AE460" t="s">
        <v>10</v>
      </c>
      <c r="AF460">
        <v>0</v>
      </c>
      <c r="AG460">
        <v>0</v>
      </c>
      <c r="AH460" t="s">
        <v>11</v>
      </c>
      <c r="AI460">
        <v>0.83712699999999995</v>
      </c>
      <c r="AJ460">
        <v>5.0000000000000004E-6</v>
      </c>
      <c r="AK460" t="s">
        <v>12</v>
      </c>
      <c r="AL460">
        <v>0</v>
      </c>
      <c r="AM460">
        <v>0</v>
      </c>
    </row>
    <row r="461" spans="1:39" x14ac:dyDescent="0.25">
      <c r="A461" t="s">
        <v>146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4287.5030859999997</v>
      </c>
      <c r="I461">
        <v>787.52419799999996</v>
      </c>
      <c r="J461" t="s">
        <v>3</v>
      </c>
      <c r="K461">
        <v>4174.4547709999997</v>
      </c>
      <c r="L461">
        <v>741.28395</v>
      </c>
      <c r="M461" t="s">
        <v>4</v>
      </c>
      <c r="N461">
        <v>216.81310099999999</v>
      </c>
      <c r="O461">
        <v>5.7763530000000003</v>
      </c>
      <c r="P461" t="s">
        <v>5</v>
      </c>
      <c r="Q461">
        <v>0</v>
      </c>
      <c r="R461">
        <v>0</v>
      </c>
      <c r="S461" t="s">
        <v>6</v>
      </c>
      <c r="T461">
        <v>74.991840999999994</v>
      </c>
      <c r="U461">
        <v>0.47614099999999998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0.15867999999999999</v>
      </c>
      <c r="AD461">
        <v>1.56E-4</v>
      </c>
      <c r="AE461" t="s">
        <v>10</v>
      </c>
      <c r="AF461">
        <v>0</v>
      </c>
      <c r="AG461">
        <v>0</v>
      </c>
      <c r="AH461" t="s">
        <v>11</v>
      </c>
      <c r="AI461">
        <v>0.83713199999999999</v>
      </c>
      <c r="AJ461">
        <v>5.0000000000000004E-6</v>
      </c>
      <c r="AK461" t="s">
        <v>12</v>
      </c>
      <c r="AL461">
        <v>0</v>
      </c>
      <c r="AM461">
        <v>0</v>
      </c>
    </row>
    <row r="462" spans="1:39" x14ac:dyDescent="0.25">
      <c r="A462" t="s">
        <v>190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222.77970400000001</v>
      </c>
      <c r="I462">
        <v>19.256426000000001</v>
      </c>
      <c r="J462" t="s">
        <v>3</v>
      </c>
      <c r="K462">
        <v>218.211082</v>
      </c>
      <c r="L462">
        <v>18.566427000000001</v>
      </c>
      <c r="M462" t="s">
        <v>4</v>
      </c>
      <c r="N462">
        <v>11.23958</v>
      </c>
      <c r="O462">
        <v>0.20971799999999999</v>
      </c>
      <c r="P462" t="s">
        <v>5</v>
      </c>
      <c r="Q462">
        <v>17.534244000000001</v>
      </c>
      <c r="R462">
        <v>0.24368300000000001</v>
      </c>
      <c r="S462" t="s">
        <v>6</v>
      </c>
      <c r="T462">
        <v>5.727684</v>
      </c>
      <c r="U462">
        <v>3.9112000000000001E-2</v>
      </c>
      <c r="V462" t="s">
        <v>7</v>
      </c>
      <c r="W462">
        <v>3.7417720000000001</v>
      </c>
      <c r="X462">
        <v>1.8905000000000002E-2</v>
      </c>
      <c r="Y462" t="s">
        <v>8</v>
      </c>
      <c r="Z462">
        <v>6.5606650000000002</v>
      </c>
      <c r="AA462">
        <v>2.622E-2</v>
      </c>
      <c r="AB462" t="s">
        <v>9</v>
      </c>
      <c r="AC462">
        <v>188.26274100000001</v>
      </c>
      <c r="AD462">
        <v>12.475172000000001</v>
      </c>
      <c r="AE462" t="s">
        <v>10</v>
      </c>
      <c r="AF462">
        <v>0.181254</v>
      </c>
      <c r="AG462">
        <v>1.25E-4</v>
      </c>
      <c r="AH462" t="s">
        <v>11</v>
      </c>
      <c r="AI462">
        <v>0.81570100000000001</v>
      </c>
      <c r="AJ462">
        <v>1.3899999999999999E-4</v>
      </c>
      <c r="AK462" t="s">
        <v>12</v>
      </c>
      <c r="AL462">
        <v>0</v>
      </c>
      <c r="AM462">
        <v>0</v>
      </c>
    </row>
    <row r="463" spans="1:39" x14ac:dyDescent="0.25">
      <c r="A463" t="s">
        <v>190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445.98443400000002</v>
      </c>
      <c r="I463">
        <v>37.875638000000002</v>
      </c>
      <c r="J463" t="s">
        <v>3</v>
      </c>
      <c r="K463">
        <v>436.87161900000001</v>
      </c>
      <c r="L463">
        <v>36.740454</v>
      </c>
      <c r="M463" t="s">
        <v>4</v>
      </c>
      <c r="N463">
        <v>22.435697999999999</v>
      </c>
      <c r="O463">
        <v>0.28590500000000002</v>
      </c>
      <c r="P463" t="s">
        <v>5</v>
      </c>
      <c r="Q463">
        <v>35.086306</v>
      </c>
      <c r="R463">
        <v>0.48768699999999998</v>
      </c>
      <c r="S463" t="s">
        <v>6</v>
      </c>
      <c r="T463">
        <v>11.459865000000001</v>
      </c>
      <c r="U463">
        <v>6.5317E-2</v>
      </c>
      <c r="V463" t="s">
        <v>7</v>
      </c>
      <c r="W463">
        <v>7.5011910000000004</v>
      </c>
      <c r="X463">
        <v>4.9938000000000003E-2</v>
      </c>
      <c r="Y463" t="s">
        <v>8</v>
      </c>
      <c r="Z463">
        <v>13.108411</v>
      </c>
      <c r="AA463">
        <v>5.7595E-2</v>
      </c>
      <c r="AB463" t="s">
        <v>9</v>
      </c>
      <c r="AC463">
        <v>377.00091900000001</v>
      </c>
      <c r="AD463">
        <v>25.998556000000001</v>
      </c>
      <c r="AE463" t="s">
        <v>10</v>
      </c>
      <c r="AF463">
        <v>0.17669099999999999</v>
      </c>
      <c r="AG463">
        <v>7.1000000000000005E-5</v>
      </c>
      <c r="AH463" t="s">
        <v>11</v>
      </c>
      <c r="AI463">
        <v>0.82048100000000002</v>
      </c>
      <c r="AJ463">
        <v>1.7699999999999999E-4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190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668.97463500000003</v>
      </c>
      <c r="I464">
        <v>58.078347999999998</v>
      </c>
      <c r="J464" t="s">
        <v>3</v>
      </c>
      <c r="K464">
        <v>655.32347500000003</v>
      </c>
      <c r="L464">
        <v>56.016525000000001</v>
      </c>
      <c r="M464" t="s">
        <v>4</v>
      </c>
      <c r="N464">
        <v>33.647598000000002</v>
      </c>
      <c r="O464">
        <v>0.47639599999999999</v>
      </c>
      <c r="P464" t="s">
        <v>5</v>
      </c>
      <c r="Q464">
        <v>52.674061000000002</v>
      </c>
      <c r="R464">
        <v>0.60601499999999997</v>
      </c>
      <c r="S464" t="s">
        <v>6</v>
      </c>
      <c r="T464">
        <v>17.213725</v>
      </c>
      <c r="U464">
        <v>0.100882</v>
      </c>
      <c r="V464" t="s">
        <v>7</v>
      </c>
      <c r="W464">
        <v>11.258696</v>
      </c>
      <c r="X464">
        <v>6.2115999999999998E-2</v>
      </c>
      <c r="Y464" t="s">
        <v>8</v>
      </c>
      <c r="Z464">
        <v>19.674769000000001</v>
      </c>
      <c r="AA464">
        <v>7.0564000000000002E-2</v>
      </c>
      <c r="AB464" t="s">
        <v>9</v>
      </c>
      <c r="AC464">
        <v>565.48483999999996</v>
      </c>
      <c r="AD464">
        <v>41.238664999999997</v>
      </c>
      <c r="AE464" t="s">
        <v>10</v>
      </c>
      <c r="AF464">
        <v>0.17411099999999999</v>
      </c>
      <c r="AG464">
        <v>1.06E-4</v>
      </c>
      <c r="AH464" t="s">
        <v>11</v>
      </c>
      <c r="AI464">
        <v>0.82595600000000002</v>
      </c>
      <c r="AJ464">
        <v>1.63E-4</v>
      </c>
      <c r="AK464" t="s">
        <v>12</v>
      </c>
      <c r="AL464">
        <v>0</v>
      </c>
      <c r="AM464">
        <v>0</v>
      </c>
    </row>
    <row r="465" spans="1:39" x14ac:dyDescent="0.25">
      <c r="A465" t="s">
        <v>190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891.70199700000001</v>
      </c>
      <c r="I465">
        <v>103.85745799999999</v>
      </c>
      <c r="J465" t="s">
        <v>3</v>
      </c>
      <c r="K465">
        <v>873.49634600000002</v>
      </c>
      <c r="L465">
        <v>99.764593000000005</v>
      </c>
      <c r="M465" t="s">
        <v>4</v>
      </c>
      <c r="N465">
        <v>44.906874999999999</v>
      </c>
      <c r="O465">
        <v>0.80503999999999998</v>
      </c>
      <c r="P465" t="s">
        <v>5</v>
      </c>
      <c r="Q465">
        <v>70.179899000000006</v>
      </c>
      <c r="R465">
        <v>1.407381</v>
      </c>
      <c r="S465" t="s">
        <v>6</v>
      </c>
      <c r="T465">
        <v>22.918524999999999</v>
      </c>
      <c r="U465">
        <v>0.169485</v>
      </c>
      <c r="V465" t="s">
        <v>7</v>
      </c>
      <c r="W465">
        <v>14.979305</v>
      </c>
      <c r="X465">
        <v>0.106476</v>
      </c>
      <c r="Y465" t="s">
        <v>8</v>
      </c>
      <c r="Z465">
        <v>26.263964999999999</v>
      </c>
      <c r="AA465">
        <v>0.41219699999999998</v>
      </c>
      <c r="AB465" t="s">
        <v>9</v>
      </c>
      <c r="AC465">
        <v>753.72639200000003</v>
      </c>
      <c r="AD465">
        <v>70.108801</v>
      </c>
      <c r="AE465" t="s">
        <v>10</v>
      </c>
      <c r="AF465">
        <v>0.172705</v>
      </c>
      <c r="AG465">
        <v>1.2400000000000001E-4</v>
      </c>
      <c r="AH465" t="s">
        <v>11</v>
      </c>
      <c r="AI465">
        <v>0.828102</v>
      </c>
      <c r="AJ465">
        <v>1.45E-4</v>
      </c>
      <c r="AK465" t="s">
        <v>12</v>
      </c>
      <c r="AL465">
        <v>0</v>
      </c>
      <c r="AM465">
        <v>0</v>
      </c>
    </row>
    <row r="466" spans="1:39" x14ac:dyDescent="0.25">
      <c r="A466" t="s">
        <v>190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1113.889932</v>
      </c>
      <c r="I466">
        <v>134.14226199999999</v>
      </c>
      <c r="J466" t="s">
        <v>3</v>
      </c>
      <c r="K466">
        <v>1091.142861</v>
      </c>
      <c r="L466">
        <v>129.39953600000001</v>
      </c>
      <c r="M466" t="s">
        <v>4</v>
      </c>
      <c r="N466">
        <v>56.168545999999999</v>
      </c>
      <c r="O466">
        <v>1.001344</v>
      </c>
      <c r="P466" t="s">
        <v>5</v>
      </c>
      <c r="Q466">
        <v>87.661501999999999</v>
      </c>
      <c r="R466">
        <v>1.7228380000000001</v>
      </c>
      <c r="S466" t="s">
        <v>6</v>
      </c>
      <c r="T466">
        <v>28.639904000000001</v>
      </c>
      <c r="U466">
        <v>0.20170099999999999</v>
      </c>
      <c r="V466" t="s">
        <v>7</v>
      </c>
      <c r="W466">
        <v>18.707906999999999</v>
      </c>
      <c r="X466">
        <v>0.14909900000000001</v>
      </c>
      <c r="Y466" t="s">
        <v>8</v>
      </c>
      <c r="Z466">
        <v>32.804630000000003</v>
      </c>
      <c r="AA466">
        <v>0.44773000000000002</v>
      </c>
      <c r="AB466" t="s">
        <v>9</v>
      </c>
      <c r="AC466">
        <v>941.44838100000004</v>
      </c>
      <c r="AD466">
        <v>91.073757999999998</v>
      </c>
      <c r="AE466" t="s">
        <v>10</v>
      </c>
      <c r="AF466">
        <v>0.17119899999999999</v>
      </c>
      <c r="AG466">
        <v>1.37E-4</v>
      </c>
      <c r="AH466" t="s">
        <v>11</v>
      </c>
      <c r="AI466">
        <v>0.82990399999999998</v>
      </c>
      <c r="AJ466">
        <v>1.22E-4</v>
      </c>
      <c r="AK466" t="s">
        <v>12</v>
      </c>
      <c r="AL466">
        <v>0</v>
      </c>
      <c r="AM466">
        <v>0</v>
      </c>
    </row>
    <row r="467" spans="1:39" x14ac:dyDescent="0.25">
      <c r="A467" t="s">
        <v>190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1335.9239090000001</v>
      </c>
      <c r="I467">
        <v>184.46455900000001</v>
      </c>
      <c r="J467" t="s">
        <v>3</v>
      </c>
      <c r="K467">
        <v>1308.6417160000001</v>
      </c>
      <c r="L467">
        <v>178.75867500000001</v>
      </c>
      <c r="M467" t="s">
        <v>4</v>
      </c>
      <c r="N467">
        <v>67.327569999999994</v>
      </c>
      <c r="O467">
        <v>1.378636</v>
      </c>
      <c r="P467" t="s">
        <v>5</v>
      </c>
      <c r="Q467">
        <v>105.09550400000001</v>
      </c>
      <c r="R467">
        <v>2.1667640000000001</v>
      </c>
      <c r="S467" t="s">
        <v>6</v>
      </c>
      <c r="T467">
        <v>34.368851999999997</v>
      </c>
      <c r="U467">
        <v>0.30030099999999998</v>
      </c>
      <c r="V467" t="s">
        <v>7</v>
      </c>
      <c r="W467">
        <v>22.41844</v>
      </c>
      <c r="X467">
        <v>0.17422000000000001</v>
      </c>
      <c r="Y467" t="s">
        <v>8</v>
      </c>
      <c r="Z467">
        <v>39.314331000000003</v>
      </c>
      <c r="AA467">
        <v>0.46487200000000001</v>
      </c>
      <c r="AB467" t="s">
        <v>9</v>
      </c>
      <c r="AC467">
        <v>1129.1860859999999</v>
      </c>
      <c r="AD467">
        <v>124.887539</v>
      </c>
      <c r="AE467" t="s">
        <v>10</v>
      </c>
      <c r="AF467">
        <v>0.17075199999999999</v>
      </c>
      <c r="AG467">
        <v>1.3799999999999999E-4</v>
      </c>
      <c r="AH467" t="s">
        <v>11</v>
      </c>
      <c r="AI467">
        <v>0.83166200000000001</v>
      </c>
      <c r="AJ467">
        <v>9.6000000000000002E-5</v>
      </c>
      <c r="AK467" t="s">
        <v>12</v>
      </c>
      <c r="AL467">
        <v>0</v>
      </c>
      <c r="AM467">
        <v>0</v>
      </c>
    </row>
    <row r="468" spans="1:39" x14ac:dyDescent="0.25">
      <c r="A468" t="s">
        <v>190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1557.5928779999999</v>
      </c>
      <c r="I468">
        <v>187.88837699999999</v>
      </c>
      <c r="J468" t="s">
        <v>3</v>
      </c>
      <c r="K468">
        <v>1525.7907250000001</v>
      </c>
      <c r="L468">
        <v>181.66597899999999</v>
      </c>
      <c r="M468" t="s">
        <v>4</v>
      </c>
      <c r="N468">
        <v>78.473175999999995</v>
      </c>
      <c r="O468">
        <v>1.452504</v>
      </c>
      <c r="P468" t="s">
        <v>5</v>
      </c>
      <c r="Q468">
        <v>122.50357</v>
      </c>
      <c r="R468">
        <v>2.2240329999999999</v>
      </c>
      <c r="S468" t="s">
        <v>6</v>
      </c>
      <c r="T468">
        <v>40.074269000000001</v>
      </c>
      <c r="U468">
        <v>0.31113499999999999</v>
      </c>
      <c r="V468" t="s">
        <v>7</v>
      </c>
      <c r="W468">
        <v>26.123232999999999</v>
      </c>
      <c r="X468">
        <v>0.20072200000000001</v>
      </c>
      <c r="Y468" t="s">
        <v>8</v>
      </c>
      <c r="Z468">
        <v>45.828105000000001</v>
      </c>
      <c r="AA468">
        <v>0.46651399999999998</v>
      </c>
      <c r="AB468" t="s">
        <v>9</v>
      </c>
      <c r="AC468">
        <v>1316.613572</v>
      </c>
      <c r="AD468">
        <v>125.85591100000001</v>
      </c>
      <c r="AE468" t="s">
        <v>10</v>
      </c>
      <c r="AF468">
        <v>0.170152</v>
      </c>
      <c r="AG468">
        <v>1.4100000000000001E-4</v>
      </c>
      <c r="AH468" t="s">
        <v>11</v>
      </c>
      <c r="AI468">
        <v>0.83378300000000005</v>
      </c>
      <c r="AJ468">
        <v>5.8E-5</v>
      </c>
      <c r="AK468" t="s">
        <v>12</v>
      </c>
      <c r="AL468">
        <v>0</v>
      </c>
      <c r="AM468">
        <v>0</v>
      </c>
    </row>
    <row r="469" spans="1:39" x14ac:dyDescent="0.25">
      <c r="A469" t="s">
        <v>190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1779.532864</v>
      </c>
      <c r="I469">
        <v>214.981967</v>
      </c>
      <c r="J469" t="s">
        <v>3</v>
      </c>
      <c r="K469">
        <v>1743.2073780000001</v>
      </c>
      <c r="L469">
        <v>208.13658000000001</v>
      </c>
      <c r="M469" t="s">
        <v>4</v>
      </c>
      <c r="N469">
        <v>89.638508000000002</v>
      </c>
      <c r="O469">
        <v>1.7268920000000001</v>
      </c>
      <c r="P469" t="s">
        <v>5</v>
      </c>
      <c r="Q469">
        <v>139.98748800000001</v>
      </c>
      <c r="R469">
        <v>2.378511</v>
      </c>
      <c r="S469" t="s">
        <v>6</v>
      </c>
      <c r="T469">
        <v>45.798614000000001</v>
      </c>
      <c r="U469">
        <v>0.343003</v>
      </c>
      <c r="V469" t="s">
        <v>7</v>
      </c>
      <c r="W469">
        <v>29.850342999999999</v>
      </c>
      <c r="X469">
        <v>0.24198700000000001</v>
      </c>
      <c r="Y469" t="s">
        <v>8</v>
      </c>
      <c r="Z469">
        <v>52.356991000000001</v>
      </c>
      <c r="AA469">
        <v>0.46729399999999999</v>
      </c>
      <c r="AB469" t="s">
        <v>9</v>
      </c>
      <c r="AC469">
        <v>1504.231873</v>
      </c>
      <c r="AD469">
        <v>145.73465899999999</v>
      </c>
      <c r="AE469" t="s">
        <v>10</v>
      </c>
      <c r="AF469">
        <v>0.170099</v>
      </c>
      <c r="AG469">
        <v>1.3999999999999999E-4</v>
      </c>
      <c r="AH469" t="s">
        <v>11</v>
      </c>
      <c r="AI469">
        <v>0.83413599999999999</v>
      </c>
      <c r="AJ469">
        <v>5.8E-5</v>
      </c>
      <c r="AK469" t="s">
        <v>12</v>
      </c>
      <c r="AL469">
        <v>0</v>
      </c>
      <c r="AM469">
        <v>0</v>
      </c>
    </row>
    <row r="470" spans="1:39" x14ac:dyDescent="0.25">
      <c r="A470" t="s">
        <v>190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2001.9747190000001</v>
      </c>
      <c r="I470">
        <v>289.61996399999998</v>
      </c>
      <c r="J470" t="s">
        <v>3</v>
      </c>
      <c r="K470">
        <v>1961.1174000000001</v>
      </c>
      <c r="L470">
        <v>279.594672</v>
      </c>
      <c r="M470" t="s">
        <v>4</v>
      </c>
      <c r="N470">
        <v>100.80890100000001</v>
      </c>
      <c r="O470">
        <v>2.3085040000000001</v>
      </c>
      <c r="P470" t="s">
        <v>5</v>
      </c>
      <c r="Q470">
        <v>157.446439</v>
      </c>
      <c r="R470">
        <v>2.9773489999999998</v>
      </c>
      <c r="S470" t="s">
        <v>6</v>
      </c>
      <c r="T470">
        <v>51.508809999999997</v>
      </c>
      <c r="U470">
        <v>0.39396900000000001</v>
      </c>
      <c r="V470" t="s">
        <v>7</v>
      </c>
      <c r="W470">
        <v>33.572792</v>
      </c>
      <c r="X470">
        <v>0.31141999999999997</v>
      </c>
      <c r="Y470" t="s">
        <v>8</v>
      </c>
      <c r="Z470">
        <v>58.880467000000003</v>
      </c>
      <c r="AA470">
        <v>0.57203300000000001</v>
      </c>
      <c r="AB470" t="s">
        <v>9</v>
      </c>
      <c r="AC470">
        <v>1692.366235</v>
      </c>
      <c r="AD470">
        <v>194.78639100000001</v>
      </c>
      <c r="AE470" t="s">
        <v>10</v>
      </c>
      <c r="AF470">
        <v>0.167521</v>
      </c>
      <c r="AG470">
        <v>1.64E-4</v>
      </c>
      <c r="AH470" t="s">
        <v>11</v>
      </c>
      <c r="AI470">
        <v>0.83574400000000004</v>
      </c>
      <c r="AJ470">
        <v>6.0999999999999999E-5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190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2223.9589989999999</v>
      </c>
      <c r="I471">
        <v>299.76554900000002</v>
      </c>
      <c r="J471" t="s">
        <v>3</v>
      </c>
      <c r="K471">
        <v>2178.5763430000002</v>
      </c>
      <c r="L471">
        <v>289.078282</v>
      </c>
      <c r="M471" t="s">
        <v>4</v>
      </c>
      <c r="N471">
        <v>112.01074699999999</v>
      </c>
      <c r="O471">
        <v>2.3904000000000001</v>
      </c>
      <c r="P471" t="s">
        <v>5</v>
      </c>
      <c r="Q471">
        <v>174.897683</v>
      </c>
      <c r="R471">
        <v>2.8207469999999999</v>
      </c>
      <c r="S471" t="s">
        <v>6</v>
      </c>
      <c r="T471">
        <v>57.222172</v>
      </c>
      <c r="U471">
        <v>0.38717200000000002</v>
      </c>
      <c r="V471" t="s">
        <v>7</v>
      </c>
      <c r="W471">
        <v>37.279318000000004</v>
      </c>
      <c r="X471">
        <v>0.30252600000000002</v>
      </c>
      <c r="Y471" t="s">
        <v>8</v>
      </c>
      <c r="Z471">
        <v>65.408294999999995</v>
      </c>
      <c r="AA471">
        <v>0.57717300000000005</v>
      </c>
      <c r="AB471" t="s">
        <v>9</v>
      </c>
      <c r="AC471">
        <v>1880.030557</v>
      </c>
      <c r="AD471">
        <v>206.53512599999999</v>
      </c>
      <c r="AE471" t="s">
        <v>10</v>
      </c>
      <c r="AF471">
        <v>0.167518</v>
      </c>
      <c r="AG471">
        <v>1.64E-4</v>
      </c>
      <c r="AH471" t="s">
        <v>11</v>
      </c>
      <c r="AI471">
        <v>0.83757000000000004</v>
      </c>
      <c r="AJ471">
        <v>6.0999999999999999E-5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190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2445.7491209999998</v>
      </c>
      <c r="I472">
        <v>315.13836099999997</v>
      </c>
      <c r="J472" t="s">
        <v>3</v>
      </c>
      <c r="K472">
        <v>2395.8439109999999</v>
      </c>
      <c r="L472">
        <v>303.91717699999998</v>
      </c>
      <c r="M472" t="s">
        <v>4</v>
      </c>
      <c r="N472">
        <v>123.187344</v>
      </c>
      <c r="O472">
        <v>2.6410749999999998</v>
      </c>
      <c r="P472" t="s">
        <v>5</v>
      </c>
      <c r="Q472">
        <v>192.36899700000001</v>
      </c>
      <c r="R472">
        <v>2.9947379999999999</v>
      </c>
      <c r="S472" t="s">
        <v>6</v>
      </c>
      <c r="T472">
        <v>62.920364999999997</v>
      </c>
      <c r="U472">
        <v>0.49208400000000002</v>
      </c>
      <c r="V472" t="s">
        <v>7</v>
      </c>
      <c r="W472">
        <v>41.008515000000003</v>
      </c>
      <c r="X472">
        <v>0.322181</v>
      </c>
      <c r="Y472" t="s">
        <v>8</v>
      </c>
      <c r="Z472">
        <v>71.948544999999996</v>
      </c>
      <c r="AA472">
        <v>0.57161099999999998</v>
      </c>
      <c r="AB472" t="s">
        <v>9</v>
      </c>
      <c r="AC472">
        <v>2067.502532</v>
      </c>
      <c r="AD472">
        <v>216.26952499999999</v>
      </c>
      <c r="AE472" t="s">
        <v>10</v>
      </c>
      <c r="AF472">
        <v>0.16663</v>
      </c>
      <c r="AG472">
        <v>1.6699999999999999E-4</v>
      </c>
      <c r="AH472" t="s">
        <v>11</v>
      </c>
      <c r="AI472">
        <v>0.83813499999999996</v>
      </c>
      <c r="AJ472">
        <v>5.3000000000000001E-5</v>
      </c>
      <c r="AK472" t="s">
        <v>12</v>
      </c>
      <c r="AL472">
        <v>0</v>
      </c>
      <c r="AM472">
        <v>0</v>
      </c>
    </row>
    <row r="473" spans="1:39" x14ac:dyDescent="0.25">
      <c r="A473" t="s">
        <v>190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2668.1334080000001</v>
      </c>
      <c r="I473">
        <v>356.38307200000003</v>
      </c>
      <c r="J473" t="s">
        <v>3</v>
      </c>
      <c r="K473">
        <v>2613.6956839999998</v>
      </c>
      <c r="L473">
        <v>344.44657599999999</v>
      </c>
      <c r="M473" t="s">
        <v>4</v>
      </c>
      <c r="N473">
        <v>134.43359599999999</v>
      </c>
      <c r="O473">
        <v>3.1452580000000001</v>
      </c>
      <c r="P473" t="s">
        <v>5</v>
      </c>
      <c r="Q473">
        <v>209.86939799999999</v>
      </c>
      <c r="R473">
        <v>3.2848250000000001</v>
      </c>
      <c r="S473" t="s">
        <v>6</v>
      </c>
      <c r="T473">
        <v>68.626627999999997</v>
      </c>
      <c r="U473">
        <v>0.59502299999999997</v>
      </c>
      <c r="V473" t="s">
        <v>7</v>
      </c>
      <c r="W473">
        <v>44.727255999999997</v>
      </c>
      <c r="X473">
        <v>0.33624900000000002</v>
      </c>
      <c r="Y473" t="s">
        <v>8</v>
      </c>
      <c r="Z473">
        <v>78.492312999999996</v>
      </c>
      <c r="AA473">
        <v>0.57516999999999996</v>
      </c>
      <c r="AB473" t="s">
        <v>9</v>
      </c>
      <c r="AC473">
        <v>2255.441401</v>
      </c>
      <c r="AD473">
        <v>244.72064800000001</v>
      </c>
      <c r="AE473" t="s">
        <v>10</v>
      </c>
      <c r="AF473">
        <v>0.16591900000000001</v>
      </c>
      <c r="AG473">
        <v>1.6699999999999999E-4</v>
      </c>
      <c r="AH473" t="s">
        <v>11</v>
      </c>
      <c r="AI473">
        <v>0.838144</v>
      </c>
      <c r="AJ473">
        <v>5.3000000000000001E-5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190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2890.9870209999999</v>
      </c>
      <c r="I474">
        <v>369.64869099999999</v>
      </c>
      <c r="J474" t="s">
        <v>3</v>
      </c>
      <c r="K474">
        <v>2831.9790039999998</v>
      </c>
      <c r="L474">
        <v>357.20623799999998</v>
      </c>
      <c r="M474" t="s">
        <v>4</v>
      </c>
      <c r="N474">
        <v>145.710126</v>
      </c>
      <c r="O474">
        <v>3.1205409999999998</v>
      </c>
      <c r="P474" t="s">
        <v>5</v>
      </c>
      <c r="Q474">
        <v>227.44949299999999</v>
      </c>
      <c r="R474">
        <v>3.2474029999999998</v>
      </c>
      <c r="S474" t="s">
        <v>6</v>
      </c>
      <c r="T474">
        <v>74.351243999999994</v>
      </c>
      <c r="U474">
        <v>0.63936499999999996</v>
      </c>
      <c r="V474" t="s">
        <v>7</v>
      </c>
      <c r="W474">
        <v>48.484105999999997</v>
      </c>
      <c r="X474">
        <v>0.34939999999999999</v>
      </c>
      <c r="Y474" t="s">
        <v>8</v>
      </c>
      <c r="Z474">
        <v>85.061809999999994</v>
      </c>
      <c r="AA474">
        <v>0.56806599999999996</v>
      </c>
      <c r="AB474" t="s">
        <v>9</v>
      </c>
      <c r="AC474">
        <v>2443.7050049999998</v>
      </c>
      <c r="AD474">
        <v>257.80519199999998</v>
      </c>
      <c r="AE474" t="s">
        <v>10</v>
      </c>
      <c r="AF474">
        <v>0.16564000000000001</v>
      </c>
      <c r="AG474">
        <v>1.64E-4</v>
      </c>
      <c r="AH474" t="s">
        <v>11</v>
      </c>
      <c r="AI474">
        <v>0.83910300000000004</v>
      </c>
      <c r="AJ474">
        <v>7.1000000000000005E-5</v>
      </c>
      <c r="AK474" t="s">
        <v>12</v>
      </c>
      <c r="AL474">
        <v>0</v>
      </c>
      <c r="AM474">
        <v>0</v>
      </c>
    </row>
    <row r="475" spans="1:39" x14ac:dyDescent="0.25">
      <c r="A475" t="s">
        <v>190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3113.1726950000002</v>
      </c>
      <c r="I475">
        <v>445.12908800000002</v>
      </c>
      <c r="J475" t="s">
        <v>3</v>
      </c>
      <c r="K475">
        <v>3049.6452730000001</v>
      </c>
      <c r="L475">
        <v>429.77450900000002</v>
      </c>
      <c r="M475" t="s">
        <v>4</v>
      </c>
      <c r="N475">
        <v>156.965056</v>
      </c>
      <c r="O475">
        <v>3.3650139999999999</v>
      </c>
      <c r="P475" t="s">
        <v>5</v>
      </c>
      <c r="Q475">
        <v>244.90512000000001</v>
      </c>
      <c r="R475">
        <v>3.8780990000000002</v>
      </c>
      <c r="S475" t="s">
        <v>6</v>
      </c>
      <c r="T475">
        <v>80.031558000000004</v>
      </c>
      <c r="U475">
        <v>0.71378600000000003</v>
      </c>
      <c r="V475" t="s">
        <v>7</v>
      </c>
      <c r="W475">
        <v>52.197085999999999</v>
      </c>
      <c r="X475">
        <v>0.40651599999999999</v>
      </c>
      <c r="Y475" t="s">
        <v>8</v>
      </c>
      <c r="Z475">
        <v>91.605374999999995</v>
      </c>
      <c r="AA475">
        <v>0.67596699999999998</v>
      </c>
      <c r="AB475" t="s">
        <v>9</v>
      </c>
      <c r="AC475">
        <v>2631.499229</v>
      </c>
      <c r="AD475">
        <v>311.38110899999998</v>
      </c>
      <c r="AE475" t="s">
        <v>10</v>
      </c>
      <c r="AF475">
        <v>0.16517699999999999</v>
      </c>
      <c r="AG475">
        <v>1.6200000000000001E-4</v>
      </c>
      <c r="AH475" t="s">
        <v>11</v>
      </c>
      <c r="AI475">
        <v>0.83915499999999998</v>
      </c>
      <c r="AJ475">
        <v>7.1000000000000005E-5</v>
      </c>
      <c r="AK475" t="s">
        <v>12</v>
      </c>
      <c r="AL475">
        <v>0</v>
      </c>
      <c r="AM475">
        <v>0</v>
      </c>
    </row>
    <row r="476" spans="1:39" x14ac:dyDescent="0.25">
      <c r="A476" t="s">
        <v>190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3336.0858400000002</v>
      </c>
      <c r="I476">
        <v>539.91873999999996</v>
      </c>
      <c r="J476" t="s">
        <v>3</v>
      </c>
      <c r="K476">
        <v>3268.0300339999999</v>
      </c>
      <c r="L476">
        <v>521.86592599999994</v>
      </c>
      <c r="M476" t="s">
        <v>4</v>
      </c>
      <c r="N476">
        <v>168.198138</v>
      </c>
      <c r="O476">
        <v>3.9290370000000001</v>
      </c>
      <c r="P476" t="s">
        <v>5</v>
      </c>
      <c r="Q476">
        <v>262.506125</v>
      </c>
      <c r="R476">
        <v>4.7600319999999998</v>
      </c>
      <c r="S476" t="s">
        <v>6</v>
      </c>
      <c r="T476">
        <v>85.767184</v>
      </c>
      <c r="U476">
        <v>0.89005800000000002</v>
      </c>
      <c r="V476" t="s">
        <v>7</v>
      </c>
      <c r="W476">
        <v>55.963317000000004</v>
      </c>
      <c r="X476">
        <v>0.45711200000000002</v>
      </c>
      <c r="Y476" t="s">
        <v>8</v>
      </c>
      <c r="Z476">
        <v>98.185384999999997</v>
      </c>
      <c r="AA476">
        <v>0.75603600000000004</v>
      </c>
      <c r="AB476" t="s">
        <v>9</v>
      </c>
      <c r="AC476">
        <v>2819.8722069999999</v>
      </c>
      <c r="AD476">
        <v>375.853857</v>
      </c>
      <c r="AE476" t="s">
        <v>10</v>
      </c>
      <c r="AF476">
        <v>0.16398199999999999</v>
      </c>
      <c r="AG476">
        <v>1.6200000000000001E-4</v>
      </c>
      <c r="AH476" t="s">
        <v>11</v>
      </c>
      <c r="AI476">
        <v>0.83935599999999999</v>
      </c>
      <c r="AJ476">
        <v>7.2999999999999999E-5</v>
      </c>
      <c r="AK476" t="s">
        <v>12</v>
      </c>
      <c r="AL476">
        <v>0</v>
      </c>
      <c r="AM476">
        <v>0</v>
      </c>
    </row>
    <row r="477" spans="1:39" x14ac:dyDescent="0.25">
      <c r="A477" t="s">
        <v>190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3558.0761470000002</v>
      </c>
      <c r="I477">
        <v>612.59166800000003</v>
      </c>
      <c r="J477" t="s">
        <v>3</v>
      </c>
      <c r="K477">
        <v>3485.5027730000002</v>
      </c>
      <c r="L477">
        <v>593.14312500000005</v>
      </c>
      <c r="M477" t="s">
        <v>4</v>
      </c>
      <c r="N477">
        <v>179.34869499999999</v>
      </c>
      <c r="O477">
        <v>4.6236059999999997</v>
      </c>
      <c r="P477" t="s">
        <v>5</v>
      </c>
      <c r="Q477">
        <v>279.91914200000002</v>
      </c>
      <c r="R477">
        <v>5.9707889999999999</v>
      </c>
      <c r="S477" t="s">
        <v>6</v>
      </c>
      <c r="T477">
        <v>91.441736000000006</v>
      </c>
      <c r="U477">
        <v>1.0696669999999999</v>
      </c>
      <c r="V477" t="s">
        <v>7</v>
      </c>
      <c r="W477">
        <v>59.681837999999999</v>
      </c>
      <c r="X477">
        <v>0.55699600000000005</v>
      </c>
      <c r="Y477" t="s">
        <v>8</v>
      </c>
      <c r="Z477">
        <v>104.70001499999999</v>
      </c>
      <c r="AA477">
        <v>0.90937199999999996</v>
      </c>
      <c r="AB477" t="s">
        <v>9</v>
      </c>
      <c r="AC477">
        <v>3007.5990139999999</v>
      </c>
      <c r="AD477">
        <v>420.36897499999998</v>
      </c>
      <c r="AE477" t="s">
        <v>10</v>
      </c>
      <c r="AF477">
        <v>0.162881</v>
      </c>
      <c r="AG477">
        <v>1.5300000000000001E-4</v>
      </c>
      <c r="AH477" t="s">
        <v>11</v>
      </c>
      <c r="AI477">
        <v>0.83947400000000005</v>
      </c>
      <c r="AJ477">
        <v>7.1000000000000005E-5</v>
      </c>
      <c r="AK477" t="s">
        <v>12</v>
      </c>
      <c r="AL477">
        <v>0</v>
      </c>
      <c r="AM477">
        <v>0</v>
      </c>
    </row>
    <row r="478" spans="1:39" x14ac:dyDescent="0.25">
      <c r="A478" t="s">
        <v>190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3780.7342870000002</v>
      </c>
      <c r="I478">
        <v>690.99001899999996</v>
      </c>
      <c r="J478" t="s">
        <v>3</v>
      </c>
      <c r="K478">
        <v>3703.6090530000001</v>
      </c>
      <c r="L478">
        <v>669.67905900000005</v>
      </c>
      <c r="M478" t="s">
        <v>4</v>
      </c>
      <c r="N478">
        <v>190.568378</v>
      </c>
      <c r="O478">
        <v>5.0339869999999998</v>
      </c>
      <c r="P478" t="s">
        <v>5</v>
      </c>
      <c r="Q478">
        <v>297.47475500000002</v>
      </c>
      <c r="R478">
        <v>6.7861070000000003</v>
      </c>
      <c r="S478" t="s">
        <v>6</v>
      </c>
      <c r="T478">
        <v>97.16431</v>
      </c>
      <c r="U478">
        <v>1.21235</v>
      </c>
      <c r="V478" t="s">
        <v>7</v>
      </c>
      <c r="W478">
        <v>63.438239000000003</v>
      </c>
      <c r="X478">
        <v>0.64734999999999998</v>
      </c>
      <c r="Y478" t="s">
        <v>8</v>
      </c>
      <c r="Z478">
        <v>111.279365</v>
      </c>
      <c r="AA478">
        <v>0.97981099999999999</v>
      </c>
      <c r="AB478" t="s">
        <v>9</v>
      </c>
      <c r="AC478">
        <v>3195.7415040000001</v>
      </c>
      <c r="AD478">
        <v>472.98144500000001</v>
      </c>
      <c r="AE478" t="s">
        <v>10</v>
      </c>
      <c r="AF478">
        <v>0.16258700000000001</v>
      </c>
      <c r="AG478">
        <v>1.5699999999999999E-4</v>
      </c>
      <c r="AH478" t="s">
        <v>11</v>
      </c>
      <c r="AI478">
        <v>0.84071700000000005</v>
      </c>
      <c r="AJ478">
        <v>9.7999999999999997E-5</v>
      </c>
      <c r="AK478" t="s">
        <v>12</v>
      </c>
      <c r="AL478">
        <v>0</v>
      </c>
      <c r="AM478">
        <v>0</v>
      </c>
    </row>
    <row r="479" spans="1:39" x14ac:dyDescent="0.25">
      <c r="A479" t="s">
        <v>190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4003.4997170000001</v>
      </c>
      <c r="I479">
        <v>798.19635100000005</v>
      </c>
      <c r="J479" t="s">
        <v>3</v>
      </c>
      <c r="K479">
        <v>3921.8206009999999</v>
      </c>
      <c r="L479">
        <v>774.72588800000005</v>
      </c>
      <c r="M479" t="s">
        <v>4</v>
      </c>
      <c r="N479">
        <v>201.83666299999999</v>
      </c>
      <c r="O479">
        <v>5.5749339999999998</v>
      </c>
      <c r="P479" t="s">
        <v>5</v>
      </c>
      <c r="Q479">
        <v>314.99786599999999</v>
      </c>
      <c r="R479">
        <v>7.3100009999999997</v>
      </c>
      <c r="S479" t="s">
        <v>6</v>
      </c>
      <c r="T479">
        <v>102.879373</v>
      </c>
      <c r="U479">
        <v>1.397494</v>
      </c>
      <c r="V479" t="s">
        <v>7</v>
      </c>
      <c r="W479">
        <v>67.168524000000005</v>
      </c>
      <c r="X479">
        <v>0.64571599999999996</v>
      </c>
      <c r="Y479" t="s">
        <v>8</v>
      </c>
      <c r="Z479">
        <v>117.83992499999999</v>
      </c>
      <c r="AA479">
        <v>1.0352319999999999</v>
      </c>
      <c r="AB479" t="s">
        <v>9</v>
      </c>
      <c r="AC479">
        <v>3383.9741309999999</v>
      </c>
      <c r="AD479">
        <v>552.042012</v>
      </c>
      <c r="AE479" t="s">
        <v>10</v>
      </c>
      <c r="AF479">
        <v>0.162386</v>
      </c>
      <c r="AG479">
        <v>1.5899999999999999E-4</v>
      </c>
      <c r="AH479" t="s">
        <v>11</v>
      </c>
      <c r="AI479">
        <v>0.84071700000000005</v>
      </c>
      <c r="AJ479">
        <v>9.7999999999999997E-5</v>
      </c>
      <c r="AK479" t="s">
        <v>12</v>
      </c>
      <c r="AL479">
        <v>0</v>
      </c>
      <c r="AM479">
        <v>0</v>
      </c>
    </row>
    <row r="480" spans="1:39" x14ac:dyDescent="0.25">
      <c r="A480" t="s">
        <v>190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4226.5535840000002</v>
      </c>
      <c r="I480">
        <v>871.96983499999999</v>
      </c>
      <c r="J480" t="s">
        <v>3</v>
      </c>
      <c r="K480">
        <v>4140.3247659999997</v>
      </c>
      <c r="L480">
        <v>848.36451099999999</v>
      </c>
      <c r="M480" t="s">
        <v>4</v>
      </c>
      <c r="N480">
        <v>213.10880700000001</v>
      </c>
      <c r="O480">
        <v>5.8961600000000001</v>
      </c>
      <c r="P480" t="s">
        <v>5</v>
      </c>
      <c r="Q480">
        <v>332.56617699999998</v>
      </c>
      <c r="R480">
        <v>8.1136009999999992</v>
      </c>
      <c r="S480" t="s">
        <v>6</v>
      </c>
      <c r="T480">
        <v>108.62056200000001</v>
      </c>
      <c r="U480">
        <v>1.5044310000000001</v>
      </c>
      <c r="V480" t="s">
        <v>7</v>
      </c>
      <c r="W480">
        <v>70.901583000000002</v>
      </c>
      <c r="X480">
        <v>0.71287699999999998</v>
      </c>
      <c r="Y480" t="s">
        <v>8</v>
      </c>
      <c r="Z480">
        <v>124.413701</v>
      </c>
      <c r="AA480">
        <v>1.119191</v>
      </c>
      <c r="AB480" t="s">
        <v>9</v>
      </c>
      <c r="AC480">
        <v>3572.4431690000001</v>
      </c>
      <c r="AD480">
        <v>605.84525099999996</v>
      </c>
      <c r="AE480" t="s">
        <v>10</v>
      </c>
      <c r="AF480">
        <v>0.162385</v>
      </c>
      <c r="AG480">
        <v>1.5899999999999999E-4</v>
      </c>
      <c r="AH480" t="s">
        <v>11</v>
      </c>
      <c r="AI480">
        <v>0.84072000000000002</v>
      </c>
      <c r="AJ480">
        <v>9.7999999999999997E-5</v>
      </c>
      <c r="AK480" t="s">
        <v>12</v>
      </c>
      <c r="AL480">
        <v>0</v>
      </c>
      <c r="AM480">
        <v>0</v>
      </c>
    </row>
    <row r="481" spans="1:39" x14ac:dyDescent="0.25">
      <c r="A481" t="s">
        <v>190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4447.8602929999997</v>
      </c>
      <c r="I481">
        <v>960.97781599999996</v>
      </c>
      <c r="J481" t="s">
        <v>3</v>
      </c>
      <c r="K481">
        <v>4357.0957909999997</v>
      </c>
      <c r="L481">
        <v>934.90639199999998</v>
      </c>
      <c r="M481" t="s">
        <v>4</v>
      </c>
      <c r="N481">
        <v>224.214271</v>
      </c>
      <c r="O481">
        <v>6.3548260000000001</v>
      </c>
      <c r="P481" t="s">
        <v>5</v>
      </c>
      <c r="Q481">
        <v>350.00289400000003</v>
      </c>
      <c r="R481">
        <v>8.4594229999999992</v>
      </c>
      <c r="S481" t="s">
        <v>6</v>
      </c>
      <c r="T481">
        <v>114.30980700000001</v>
      </c>
      <c r="U481">
        <v>1.63354</v>
      </c>
      <c r="V481" t="s">
        <v>7</v>
      </c>
      <c r="W481">
        <v>74.601246000000003</v>
      </c>
      <c r="X481">
        <v>0.75266999999999995</v>
      </c>
      <c r="Y481" t="s">
        <v>8</v>
      </c>
      <c r="Z481">
        <v>130.94562199999999</v>
      </c>
      <c r="AA481">
        <v>1.1316219999999999</v>
      </c>
      <c r="AB481" t="s">
        <v>9</v>
      </c>
      <c r="AC481">
        <v>3759.4954590000002</v>
      </c>
      <c r="AD481">
        <v>672.67829500000005</v>
      </c>
      <c r="AE481" t="s">
        <v>10</v>
      </c>
      <c r="AF481">
        <v>0.16233600000000001</v>
      </c>
      <c r="AG481">
        <v>1.5799999999999999E-4</v>
      </c>
      <c r="AH481" t="s">
        <v>11</v>
      </c>
      <c r="AI481">
        <v>0.84093600000000002</v>
      </c>
      <c r="AJ481">
        <v>9.8999999999999994E-5</v>
      </c>
      <c r="AK481" t="s">
        <v>12</v>
      </c>
      <c r="AL481">
        <v>0</v>
      </c>
      <c r="AM481">
        <v>0</v>
      </c>
    </row>
    <row r="482" spans="1:39" x14ac:dyDescent="0.25">
      <c r="A482" t="s">
        <v>191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191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191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191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191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191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191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191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191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191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191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191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191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191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191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191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191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191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191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191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192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192.39738</v>
      </c>
      <c r="I502">
        <v>19.409367</v>
      </c>
      <c r="J502" t="s">
        <v>3</v>
      </c>
      <c r="K502">
        <v>187.797506</v>
      </c>
      <c r="L502">
        <v>18.808083</v>
      </c>
      <c r="M502" t="s">
        <v>4</v>
      </c>
      <c r="N502">
        <v>11.066198</v>
      </c>
      <c r="O502">
        <v>0.16681499999999999</v>
      </c>
      <c r="P502" t="s">
        <v>5</v>
      </c>
      <c r="Q502">
        <v>0</v>
      </c>
      <c r="R502">
        <v>0</v>
      </c>
      <c r="S502" t="s">
        <v>6</v>
      </c>
      <c r="T502">
        <v>5.6541519999999998</v>
      </c>
      <c r="U502">
        <v>2.7806999999999998E-2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0.18162300000000001</v>
      </c>
      <c r="AD502">
        <v>5.5999999999999999E-5</v>
      </c>
      <c r="AE502" t="s">
        <v>10</v>
      </c>
      <c r="AF502">
        <v>0</v>
      </c>
      <c r="AG502">
        <v>0</v>
      </c>
      <c r="AH502" t="s">
        <v>11</v>
      </c>
      <c r="AI502">
        <v>0.81316500000000003</v>
      </c>
      <c r="AJ502">
        <v>1.2400000000000001E-4</v>
      </c>
      <c r="AK502" t="s">
        <v>12</v>
      </c>
      <c r="AL502">
        <v>0</v>
      </c>
      <c r="AM502">
        <v>0</v>
      </c>
    </row>
    <row r="503" spans="1:39" x14ac:dyDescent="0.25">
      <c r="A503" t="s">
        <v>192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386.793522</v>
      </c>
      <c r="I503">
        <v>37.911178</v>
      </c>
      <c r="J503" t="s">
        <v>3</v>
      </c>
      <c r="K503">
        <v>377.60988500000002</v>
      </c>
      <c r="L503">
        <v>36.602887000000003</v>
      </c>
      <c r="M503" t="s">
        <v>4</v>
      </c>
      <c r="N503">
        <v>22.288677</v>
      </c>
      <c r="O503">
        <v>0.42603400000000002</v>
      </c>
      <c r="P503" t="s">
        <v>5</v>
      </c>
      <c r="Q503">
        <v>0</v>
      </c>
      <c r="R503">
        <v>0</v>
      </c>
      <c r="S503" t="s">
        <v>6</v>
      </c>
      <c r="T503">
        <v>11.361283</v>
      </c>
      <c r="U503">
        <v>5.0637000000000001E-2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0.176288</v>
      </c>
      <c r="AD503">
        <v>8.2999999999999998E-5</v>
      </c>
      <c r="AE503" t="s">
        <v>10</v>
      </c>
      <c r="AF503">
        <v>0</v>
      </c>
      <c r="AG503">
        <v>0</v>
      </c>
      <c r="AH503" t="s">
        <v>11</v>
      </c>
      <c r="AI503">
        <v>0.81904600000000005</v>
      </c>
      <c r="AJ503">
        <v>1.4799999999999999E-4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192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581.47323900000004</v>
      </c>
      <c r="I504">
        <v>58.177711000000002</v>
      </c>
      <c r="J504" t="s">
        <v>3</v>
      </c>
      <c r="K504">
        <v>567.68801299999996</v>
      </c>
      <c r="L504">
        <v>56.035243999999999</v>
      </c>
      <c r="M504" t="s">
        <v>4</v>
      </c>
      <c r="N504">
        <v>33.552185999999999</v>
      </c>
      <c r="O504">
        <v>0.47232400000000002</v>
      </c>
      <c r="P504" t="s">
        <v>5</v>
      </c>
      <c r="Q504">
        <v>0</v>
      </c>
      <c r="R504">
        <v>0</v>
      </c>
      <c r="S504" t="s">
        <v>6</v>
      </c>
      <c r="T504">
        <v>17.097363999999999</v>
      </c>
      <c r="U504">
        <v>8.4963999999999998E-2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0.17411799999999999</v>
      </c>
      <c r="AD504">
        <v>1.17E-4</v>
      </c>
      <c r="AE504" t="s">
        <v>10</v>
      </c>
      <c r="AF504">
        <v>0</v>
      </c>
      <c r="AG504">
        <v>0</v>
      </c>
      <c r="AH504" t="s">
        <v>11</v>
      </c>
      <c r="AI504">
        <v>0.82311000000000001</v>
      </c>
      <c r="AJ504">
        <v>1.4799999999999999E-4</v>
      </c>
      <c r="AK504" t="s">
        <v>12</v>
      </c>
      <c r="AL504">
        <v>0</v>
      </c>
      <c r="AM504">
        <v>0</v>
      </c>
    </row>
    <row r="505" spans="1:39" x14ac:dyDescent="0.25">
      <c r="A505" t="s">
        <v>192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776.15035499999999</v>
      </c>
      <c r="I505">
        <v>94.449686999999997</v>
      </c>
      <c r="J505" t="s">
        <v>3</v>
      </c>
      <c r="K505">
        <v>757.75532499999997</v>
      </c>
      <c r="L505">
        <v>90.613201000000004</v>
      </c>
      <c r="M505" t="s">
        <v>4</v>
      </c>
      <c r="N505">
        <v>44.856405000000002</v>
      </c>
      <c r="O505">
        <v>0.62539999999999996</v>
      </c>
      <c r="P505" t="s">
        <v>5</v>
      </c>
      <c r="Q505">
        <v>0</v>
      </c>
      <c r="R505">
        <v>0</v>
      </c>
      <c r="S505" t="s">
        <v>6</v>
      </c>
      <c r="T505">
        <v>22.830912999999999</v>
      </c>
      <c r="U505">
        <v>0.13742199999999999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0.17327999999999999</v>
      </c>
      <c r="AD505">
        <v>1.27E-4</v>
      </c>
      <c r="AE505" t="s">
        <v>10</v>
      </c>
      <c r="AF505">
        <v>0</v>
      </c>
      <c r="AG505">
        <v>0</v>
      </c>
      <c r="AH505" t="s">
        <v>11</v>
      </c>
      <c r="AI505">
        <v>0.82488099999999998</v>
      </c>
      <c r="AJ505">
        <v>1.46E-4</v>
      </c>
      <c r="AK505" t="s">
        <v>12</v>
      </c>
      <c r="AL505">
        <v>0</v>
      </c>
      <c r="AM505">
        <v>0</v>
      </c>
    </row>
    <row r="506" spans="1:39" x14ac:dyDescent="0.25">
      <c r="A506" t="s">
        <v>192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971.06508699999995</v>
      </c>
      <c r="I506">
        <v>128.691731</v>
      </c>
      <c r="J506" t="s">
        <v>3</v>
      </c>
      <c r="K506">
        <v>948.05473300000006</v>
      </c>
      <c r="L506">
        <v>123.511532</v>
      </c>
      <c r="M506" t="s">
        <v>4</v>
      </c>
      <c r="N506">
        <v>56.148468999999999</v>
      </c>
      <c r="O506">
        <v>0.81223299999999998</v>
      </c>
      <c r="P506" t="s">
        <v>5</v>
      </c>
      <c r="Q506">
        <v>0</v>
      </c>
      <c r="R506">
        <v>0</v>
      </c>
      <c r="S506" t="s">
        <v>6</v>
      </c>
      <c r="T506">
        <v>28.562266000000001</v>
      </c>
      <c r="U506">
        <v>0.20085700000000001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0.17236599999999999</v>
      </c>
      <c r="AD506">
        <v>1.35E-4</v>
      </c>
      <c r="AE506" t="s">
        <v>10</v>
      </c>
      <c r="AF506">
        <v>0</v>
      </c>
      <c r="AG506">
        <v>0</v>
      </c>
      <c r="AH506" t="s">
        <v>11</v>
      </c>
      <c r="AI506">
        <v>0.82856799999999997</v>
      </c>
      <c r="AJ506">
        <v>1.15E-4</v>
      </c>
      <c r="AK506" t="s">
        <v>12</v>
      </c>
      <c r="AL506">
        <v>0</v>
      </c>
      <c r="AM506">
        <v>0</v>
      </c>
    </row>
    <row r="507" spans="1:39" x14ac:dyDescent="0.25">
      <c r="A507" t="s">
        <v>192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1164.4928689999999</v>
      </c>
      <c r="I507">
        <v>173.526464</v>
      </c>
      <c r="J507" t="s">
        <v>3</v>
      </c>
      <c r="K507">
        <v>1136.910349</v>
      </c>
      <c r="L507">
        <v>166.59829199999999</v>
      </c>
      <c r="M507" t="s">
        <v>4</v>
      </c>
      <c r="N507">
        <v>67.291843</v>
      </c>
      <c r="O507">
        <v>0.99806300000000003</v>
      </c>
      <c r="P507" t="s">
        <v>5</v>
      </c>
      <c r="Q507">
        <v>0</v>
      </c>
      <c r="R507">
        <v>0</v>
      </c>
      <c r="S507" t="s">
        <v>6</v>
      </c>
      <c r="T507">
        <v>34.275993</v>
      </c>
      <c r="U507">
        <v>0.26099899999999998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0.171346</v>
      </c>
      <c r="AD507">
        <v>1.45E-4</v>
      </c>
      <c r="AE507" t="s">
        <v>10</v>
      </c>
      <c r="AF507">
        <v>0</v>
      </c>
      <c r="AG507">
        <v>0</v>
      </c>
      <c r="AH507" t="s">
        <v>11</v>
      </c>
      <c r="AI507">
        <v>0.83146200000000003</v>
      </c>
      <c r="AJ507">
        <v>8.0000000000000007E-5</v>
      </c>
      <c r="AK507" t="s">
        <v>12</v>
      </c>
      <c r="AL507">
        <v>0</v>
      </c>
      <c r="AM507">
        <v>0</v>
      </c>
    </row>
    <row r="508" spans="1:39" x14ac:dyDescent="0.25">
      <c r="A508" t="s">
        <v>192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1358.9332979999999</v>
      </c>
      <c r="I508">
        <v>219.536123</v>
      </c>
      <c r="J508" t="s">
        <v>3</v>
      </c>
      <c r="K508">
        <v>1326.7612059999999</v>
      </c>
      <c r="L508">
        <v>210.00729899999999</v>
      </c>
      <c r="M508" t="s">
        <v>4</v>
      </c>
      <c r="N508">
        <v>78.580831000000003</v>
      </c>
      <c r="O508">
        <v>1.310019</v>
      </c>
      <c r="P508" t="s">
        <v>5</v>
      </c>
      <c r="Q508">
        <v>0</v>
      </c>
      <c r="R508">
        <v>0</v>
      </c>
      <c r="S508" t="s">
        <v>6</v>
      </c>
      <c r="T508">
        <v>40.036726000000002</v>
      </c>
      <c r="U508">
        <v>0.28854400000000002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0.16973099999999999</v>
      </c>
      <c r="AD508">
        <v>1.63E-4</v>
      </c>
      <c r="AE508" t="s">
        <v>10</v>
      </c>
      <c r="AF508">
        <v>0</v>
      </c>
      <c r="AG508">
        <v>0</v>
      </c>
      <c r="AH508" t="s">
        <v>11</v>
      </c>
      <c r="AI508">
        <v>0.83151600000000003</v>
      </c>
      <c r="AJ508">
        <v>8.0000000000000007E-5</v>
      </c>
      <c r="AK508" t="s">
        <v>12</v>
      </c>
      <c r="AL508">
        <v>0</v>
      </c>
      <c r="AM508">
        <v>0</v>
      </c>
    </row>
    <row r="509" spans="1:39" x14ac:dyDescent="0.25">
      <c r="A509" t="s">
        <v>192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1551.5934500000001</v>
      </c>
      <c r="I509">
        <v>236.746228</v>
      </c>
      <c r="J509" t="s">
        <v>3</v>
      </c>
      <c r="K509">
        <v>1514.869246</v>
      </c>
      <c r="L509">
        <v>226.235558</v>
      </c>
      <c r="M509" t="s">
        <v>4</v>
      </c>
      <c r="N509">
        <v>89.639466999999996</v>
      </c>
      <c r="O509">
        <v>1.548522</v>
      </c>
      <c r="P509" t="s">
        <v>5</v>
      </c>
      <c r="Q509">
        <v>0</v>
      </c>
      <c r="R509">
        <v>0</v>
      </c>
      <c r="S509" t="s">
        <v>6</v>
      </c>
      <c r="T509">
        <v>45.729368000000001</v>
      </c>
      <c r="U509">
        <v>0.33573199999999997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0.16867299999999999</v>
      </c>
      <c r="AD509">
        <v>1.7100000000000001E-4</v>
      </c>
      <c r="AE509" t="s">
        <v>10</v>
      </c>
      <c r="AF509">
        <v>0</v>
      </c>
      <c r="AG509">
        <v>0</v>
      </c>
      <c r="AH509" t="s">
        <v>11</v>
      </c>
      <c r="AI509">
        <v>0.83287199999999995</v>
      </c>
      <c r="AJ509">
        <v>5.3999999999999998E-5</v>
      </c>
      <c r="AK509" t="s">
        <v>12</v>
      </c>
      <c r="AL509">
        <v>0</v>
      </c>
      <c r="AM509">
        <v>0</v>
      </c>
    </row>
    <row r="510" spans="1:39" x14ac:dyDescent="0.25">
      <c r="A510" t="s">
        <v>192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1747.1316360000001</v>
      </c>
      <c r="I510">
        <v>310.26642600000002</v>
      </c>
      <c r="J510" t="s">
        <v>3</v>
      </c>
      <c r="K510">
        <v>1705.8079130000001</v>
      </c>
      <c r="L510">
        <v>297.63054699999998</v>
      </c>
      <c r="M510" t="s">
        <v>4</v>
      </c>
      <c r="N510">
        <v>100.963655</v>
      </c>
      <c r="O510">
        <v>1.8335440000000001</v>
      </c>
      <c r="P510" t="s">
        <v>5</v>
      </c>
      <c r="Q510">
        <v>0</v>
      </c>
      <c r="R510">
        <v>0</v>
      </c>
      <c r="S510" t="s">
        <v>6</v>
      </c>
      <c r="T510">
        <v>51.513947999999999</v>
      </c>
      <c r="U510">
        <v>0.43914999999999998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0.16810900000000001</v>
      </c>
      <c r="AD510">
        <v>1.76E-4</v>
      </c>
      <c r="AE510" t="s">
        <v>10</v>
      </c>
      <c r="AF510">
        <v>0</v>
      </c>
      <c r="AG510">
        <v>0</v>
      </c>
      <c r="AH510" t="s">
        <v>11</v>
      </c>
      <c r="AI510">
        <v>0.83360800000000002</v>
      </c>
      <c r="AJ510">
        <v>4.6999999999999997E-5</v>
      </c>
      <c r="AK510" t="s">
        <v>12</v>
      </c>
      <c r="AL510">
        <v>0</v>
      </c>
      <c r="AM510">
        <v>0</v>
      </c>
    </row>
    <row r="511" spans="1:39" x14ac:dyDescent="0.25">
      <c r="A511" t="s">
        <v>192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1940.0282030000001</v>
      </c>
      <c r="I511">
        <v>374.18585000000002</v>
      </c>
      <c r="J511" t="s">
        <v>3</v>
      </c>
      <c r="K511">
        <v>1894.140044</v>
      </c>
      <c r="L511">
        <v>358.38854700000002</v>
      </c>
      <c r="M511" t="s">
        <v>4</v>
      </c>
      <c r="N511">
        <v>112.07091</v>
      </c>
      <c r="O511">
        <v>2.171411</v>
      </c>
      <c r="P511" t="s">
        <v>5</v>
      </c>
      <c r="Q511">
        <v>0</v>
      </c>
      <c r="R511">
        <v>0</v>
      </c>
      <c r="S511" t="s">
        <v>6</v>
      </c>
      <c r="T511">
        <v>57.192732999999997</v>
      </c>
      <c r="U511">
        <v>0.52047200000000005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0.16722400000000001</v>
      </c>
      <c r="AD511">
        <v>1.7799999999999999E-4</v>
      </c>
      <c r="AE511" t="s">
        <v>10</v>
      </c>
      <c r="AF511">
        <v>0</v>
      </c>
      <c r="AG511">
        <v>0</v>
      </c>
      <c r="AH511" t="s">
        <v>11</v>
      </c>
      <c r="AI511">
        <v>0.83573399999999998</v>
      </c>
      <c r="AJ511">
        <v>1.8E-5</v>
      </c>
      <c r="AK511" t="s">
        <v>12</v>
      </c>
      <c r="AL511">
        <v>0</v>
      </c>
      <c r="AM511">
        <v>0</v>
      </c>
    </row>
    <row r="512" spans="1:39" x14ac:dyDescent="0.25">
      <c r="A512" t="s">
        <v>192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2134.2437839999998</v>
      </c>
      <c r="I512">
        <v>397.071685</v>
      </c>
      <c r="J512" t="s">
        <v>3</v>
      </c>
      <c r="K512">
        <v>2083.772461</v>
      </c>
      <c r="L512">
        <v>380.58422200000001</v>
      </c>
      <c r="M512" t="s">
        <v>4</v>
      </c>
      <c r="N512">
        <v>123.29610599999999</v>
      </c>
      <c r="O512">
        <v>2.3348960000000001</v>
      </c>
      <c r="P512" t="s">
        <v>5</v>
      </c>
      <c r="Q512">
        <v>0</v>
      </c>
      <c r="R512">
        <v>0</v>
      </c>
      <c r="S512" t="s">
        <v>6</v>
      </c>
      <c r="T512">
        <v>62.909829000000002</v>
      </c>
      <c r="U512">
        <v>0.58800699999999995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0.166795</v>
      </c>
      <c r="AD512">
        <v>1.7699999999999999E-4</v>
      </c>
      <c r="AE512" t="s">
        <v>10</v>
      </c>
      <c r="AF512">
        <v>0</v>
      </c>
      <c r="AG512">
        <v>0</v>
      </c>
      <c r="AH512" t="s">
        <v>11</v>
      </c>
      <c r="AI512">
        <v>0.83640400000000004</v>
      </c>
      <c r="AJ512">
        <v>9.0000000000000002E-6</v>
      </c>
      <c r="AK512" t="s">
        <v>12</v>
      </c>
      <c r="AL512">
        <v>0</v>
      </c>
      <c r="AM512">
        <v>0</v>
      </c>
    </row>
    <row r="513" spans="1:39" x14ac:dyDescent="0.25">
      <c r="A513" t="s">
        <v>192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2328.4414790000001</v>
      </c>
      <c r="I513">
        <v>434.38331399999998</v>
      </c>
      <c r="J513" t="s">
        <v>3</v>
      </c>
      <c r="K513">
        <v>2273.3832619999998</v>
      </c>
      <c r="L513">
        <v>415.170547</v>
      </c>
      <c r="M513" t="s">
        <v>4</v>
      </c>
      <c r="N513">
        <v>134.51951199999999</v>
      </c>
      <c r="O513">
        <v>2.6426940000000001</v>
      </c>
      <c r="P513" t="s">
        <v>5</v>
      </c>
      <c r="Q513">
        <v>0</v>
      </c>
      <c r="R513">
        <v>0</v>
      </c>
      <c r="S513" t="s">
        <v>6</v>
      </c>
      <c r="T513">
        <v>68.620671999999999</v>
      </c>
      <c r="U513">
        <v>0.64134000000000002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0.16619400000000001</v>
      </c>
      <c r="AD513">
        <v>1.8100000000000001E-4</v>
      </c>
      <c r="AE513" t="s">
        <v>10</v>
      </c>
      <c r="AF513">
        <v>0</v>
      </c>
      <c r="AG513">
        <v>0</v>
      </c>
      <c r="AH513" t="s">
        <v>11</v>
      </c>
      <c r="AI513">
        <v>0.83642399999999995</v>
      </c>
      <c r="AJ513">
        <v>9.0000000000000002E-6</v>
      </c>
      <c r="AK513" t="s">
        <v>12</v>
      </c>
      <c r="AL513">
        <v>0</v>
      </c>
      <c r="AM513">
        <v>0</v>
      </c>
    </row>
    <row r="514" spans="1:39" x14ac:dyDescent="0.25">
      <c r="A514" t="s">
        <v>192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2521.4506590000001</v>
      </c>
      <c r="I514">
        <v>501.59072700000002</v>
      </c>
      <c r="J514" t="s">
        <v>3</v>
      </c>
      <c r="K514">
        <v>2461.8038040000001</v>
      </c>
      <c r="L514">
        <v>479.72086400000001</v>
      </c>
      <c r="M514" t="s">
        <v>4</v>
      </c>
      <c r="N514">
        <v>145.700817</v>
      </c>
      <c r="O514">
        <v>3.0391849999999998</v>
      </c>
      <c r="P514" t="s">
        <v>5</v>
      </c>
      <c r="Q514">
        <v>0</v>
      </c>
      <c r="R514">
        <v>0</v>
      </c>
      <c r="S514" t="s">
        <v>6</v>
      </c>
      <c r="T514">
        <v>74.293847</v>
      </c>
      <c r="U514">
        <v>0.76337699999999997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0.166189</v>
      </c>
      <c r="AD514">
        <v>1.8100000000000001E-4</v>
      </c>
      <c r="AE514" t="s">
        <v>10</v>
      </c>
      <c r="AF514">
        <v>0</v>
      </c>
      <c r="AG514">
        <v>0</v>
      </c>
      <c r="AH514" t="s">
        <v>11</v>
      </c>
      <c r="AI514">
        <v>0.8367</v>
      </c>
      <c r="AJ514">
        <v>1.2999999999999999E-5</v>
      </c>
      <c r="AK514" t="s">
        <v>12</v>
      </c>
      <c r="AL514">
        <v>0</v>
      </c>
      <c r="AM514">
        <v>0</v>
      </c>
    </row>
    <row r="515" spans="1:39" x14ac:dyDescent="0.25">
      <c r="A515" t="s">
        <v>192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2715.5484959999999</v>
      </c>
      <c r="I515">
        <v>567.94891700000005</v>
      </c>
      <c r="J515" t="s">
        <v>3</v>
      </c>
      <c r="K515">
        <v>2651.295298</v>
      </c>
      <c r="L515">
        <v>541.48146299999996</v>
      </c>
      <c r="M515" t="s">
        <v>4</v>
      </c>
      <c r="N515">
        <v>156.90438599999999</v>
      </c>
      <c r="O515">
        <v>3.4159579999999998</v>
      </c>
      <c r="P515" t="s">
        <v>5</v>
      </c>
      <c r="Q515">
        <v>0</v>
      </c>
      <c r="R515">
        <v>0</v>
      </c>
      <c r="S515" t="s">
        <v>6</v>
      </c>
      <c r="T515">
        <v>79.975211000000002</v>
      </c>
      <c r="U515">
        <v>0.78187799999999996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0.165297</v>
      </c>
      <c r="AD515">
        <v>1.7899999999999999E-4</v>
      </c>
      <c r="AE515" t="s">
        <v>10</v>
      </c>
      <c r="AF515">
        <v>0</v>
      </c>
      <c r="AG515">
        <v>0</v>
      </c>
      <c r="AH515" t="s">
        <v>11</v>
      </c>
      <c r="AI515">
        <v>0.83683300000000005</v>
      </c>
      <c r="AJ515">
        <v>1.2E-5</v>
      </c>
      <c r="AK515" t="s">
        <v>12</v>
      </c>
      <c r="AL515">
        <v>0</v>
      </c>
      <c r="AM515">
        <v>0</v>
      </c>
    </row>
    <row r="516" spans="1:39" x14ac:dyDescent="0.25">
      <c r="A516" t="s">
        <v>192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2908.4715230000002</v>
      </c>
      <c r="I516">
        <v>673.15635099999997</v>
      </c>
      <c r="J516" t="s">
        <v>3</v>
      </c>
      <c r="K516">
        <v>2839.64147</v>
      </c>
      <c r="L516">
        <v>641.84909000000005</v>
      </c>
      <c r="M516" t="s">
        <v>4</v>
      </c>
      <c r="N516">
        <v>167.98254499999999</v>
      </c>
      <c r="O516">
        <v>3.9530069999999999</v>
      </c>
      <c r="P516" t="s">
        <v>5</v>
      </c>
      <c r="Q516">
        <v>0</v>
      </c>
      <c r="R516">
        <v>0</v>
      </c>
      <c r="S516" t="s">
        <v>6</v>
      </c>
      <c r="T516">
        <v>85.629659000000004</v>
      </c>
      <c r="U516">
        <v>0.96731900000000004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0.163831</v>
      </c>
      <c r="AD516">
        <v>1.8699999999999999E-4</v>
      </c>
      <c r="AE516" t="s">
        <v>10</v>
      </c>
      <c r="AF516">
        <v>0</v>
      </c>
      <c r="AG516">
        <v>0</v>
      </c>
      <c r="AH516" t="s">
        <v>11</v>
      </c>
      <c r="AI516">
        <v>0.83751600000000004</v>
      </c>
      <c r="AJ516">
        <v>2.0000000000000002E-5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192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3102.3314789999999</v>
      </c>
      <c r="I517">
        <v>711.53608099999997</v>
      </c>
      <c r="J517" t="s">
        <v>3</v>
      </c>
      <c r="K517">
        <v>3028.9135500000002</v>
      </c>
      <c r="L517">
        <v>679.42393600000003</v>
      </c>
      <c r="M517" t="s">
        <v>4</v>
      </c>
      <c r="N517">
        <v>179.20069100000001</v>
      </c>
      <c r="O517">
        <v>4.2852750000000004</v>
      </c>
      <c r="P517" t="s">
        <v>5</v>
      </c>
      <c r="Q517">
        <v>0</v>
      </c>
      <c r="R517">
        <v>0</v>
      </c>
      <c r="S517" t="s">
        <v>6</v>
      </c>
      <c r="T517">
        <v>91.332020999999997</v>
      </c>
      <c r="U517">
        <v>0.98783100000000001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0.163463</v>
      </c>
      <c r="AD517">
        <v>1.83E-4</v>
      </c>
      <c r="AE517" t="s">
        <v>10</v>
      </c>
      <c r="AF517">
        <v>0</v>
      </c>
      <c r="AG517">
        <v>0</v>
      </c>
      <c r="AH517" t="s">
        <v>11</v>
      </c>
      <c r="AI517">
        <v>0.83754799999999996</v>
      </c>
      <c r="AJ517">
        <v>2.0000000000000002E-5</v>
      </c>
      <c r="AK517" t="s">
        <v>12</v>
      </c>
      <c r="AL517">
        <v>0</v>
      </c>
      <c r="AM517">
        <v>0</v>
      </c>
    </row>
    <row r="518" spans="1:39" x14ac:dyDescent="0.25">
      <c r="A518" t="s">
        <v>192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3296.1109179999999</v>
      </c>
      <c r="I518">
        <v>751.15899300000001</v>
      </c>
      <c r="J518" t="s">
        <v>3</v>
      </c>
      <c r="K518">
        <v>3218.0873539999998</v>
      </c>
      <c r="L518">
        <v>716.53997100000004</v>
      </c>
      <c r="M518" t="s">
        <v>4</v>
      </c>
      <c r="N518">
        <v>190.40090499999999</v>
      </c>
      <c r="O518">
        <v>4.6448010000000002</v>
      </c>
      <c r="P518" t="s">
        <v>5</v>
      </c>
      <c r="Q518">
        <v>0</v>
      </c>
      <c r="R518">
        <v>0</v>
      </c>
      <c r="S518" t="s">
        <v>6</v>
      </c>
      <c r="T518">
        <v>97.026014000000004</v>
      </c>
      <c r="U518">
        <v>1.1103529999999999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0.16265299999999999</v>
      </c>
      <c r="AD518">
        <v>1.74E-4</v>
      </c>
      <c r="AE518" t="s">
        <v>10</v>
      </c>
      <c r="AF518">
        <v>0</v>
      </c>
      <c r="AG518">
        <v>0</v>
      </c>
      <c r="AH518" t="s">
        <v>11</v>
      </c>
      <c r="AI518">
        <v>0.83767499999999995</v>
      </c>
      <c r="AJ518">
        <v>1.9000000000000001E-5</v>
      </c>
      <c r="AK518" t="s">
        <v>12</v>
      </c>
      <c r="AL518">
        <v>0</v>
      </c>
      <c r="AM518">
        <v>0</v>
      </c>
    </row>
    <row r="519" spans="1:39" x14ac:dyDescent="0.25">
      <c r="A519" t="s">
        <v>192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3489.6663720000001</v>
      </c>
      <c r="I519">
        <v>822.67047200000002</v>
      </c>
      <c r="J519" t="s">
        <v>3</v>
      </c>
      <c r="K519">
        <v>3407.064629</v>
      </c>
      <c r="L519">
        <v>785.15591900000004</v>
      </c>
      <c r="M519" t="s">
        <v>4</v>
      </c>
      <c r="N519">
        <v>201.572993</v>
      </c>
      <c r="O519">
        <v>5.407883</v>
      </c>
      <c r="P519" t="s">
        <v>5</v>
      </c>
      <c r="Q519">
        <v>0</v>
      </c>
      <c r="R519">
        <v>0</v>
      </c>
      <c r="S519" t="s">
        <v>6</v>
      </c>
      <c r="T519">
        <v>102.704148</v>
      </c>
      <c r="U519">
        <v>1.16943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0.161386</v>
      </c>
      <c r="AD519">
        <v>1.7200000000000001E-4</v>
      </c>
      <c r="AE519" t="s">
        <v>10</v>
      </c>
      <c r="AF519">
        <v>0</v>
      </c>
      <c r="AG519">
        <v>0</v>
      </c>
      <c r="AH519" t="s">
        <v>11</v>
      </c>
      <c r="AI519">
        <v>0.83834900000000001</v>
      </c>
      <c r="AJ519">
        <v>3.6999999999999998E-5</v>
      </c>
      <c r="AK519" t="s">
        <v>12</v>
      </c>
      <c r="AL519">
        <v>0</v>
      </c>
      <c r="AM519">
        <v>0</v>
      </c>
    </row>
    <row r="520" spans="1:39" x14ac:dyDescent="0.25">
      <c r="A520" t="s">
        <v>192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3683.7342480000002</v>
      </c>
      <c r="I520">
        <v>880.178989</v>
      </c>
      <c r="J520" t="s">
        <v>3</v>
      </c>
      <c r="K520">
        <v>3596.529927</v>
      </c>
      <c r="L520">
        <v>838.77574100000004</v>
      </c>
      <c r="M520" t="s">
        <v>4</v>
      </c>
      <c r="N520">
        <v>212.84532300000001</v>
      </c>
      <c r="O520">
        <v>5.7547079999999999</v>
      </c>
      <c r="P520" t="s">
        <v>5</v>
      </c>
      <c r="Q520">
        <v>0</v>
      </c>
      <c r="R520">
        <v>0</v>
      </c>
      <c r="S520" t="s">
        <v>6</v>
      </c>
      <c r="T520">
        <v>108.40979900000001</v>
      </c>
      <c r="U520">
        <v>1.270991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0.16097700000000001</v>
      </c>
      <c r="AD520">
        <v>1.75E-4</v>
      </c>
      <c r="AE520" t="s">
        <v>10</v>
      </c>
      <c r="AF520">
        <v>0</v>
      </c>
      <c r="AG520">
        <v>0</v>
      </c>
      <c r="AH520" t="s">
        <v>11</v>
      </c>
      <c r="AI520">
        <v>0.838422</v>
      </c>
      <c r="AJ520">
        <v>3.6000000000000001E-5</v>
      </c>
      <c r="AK520" t="s">
        <v>12</v>
      </c>
      <c r="AL520">
        <v>0</v>
      </c>
      <c r="AM520">
        <v>0</v>
      </c>
    </row>
    <row r="521" spans="1:39" x14ac:dyDescent="0.25">
      <c r="A521" t="s">
        <v>192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3876.911963</v>
      </c>
      <c r="I521">
        <v>961.826008</v>
      </c>
      <c r="J521" t="s">
        <v>3</v>
      </c>
      <c r="K521">
        <v>3785.1327590000001</v>
      </c>
      <c r="L521">
        <v>917.91097300000001</v>
      </c>
      <c r="M521" t="s">
        <v>4</v>
      </c>
      <c r="N521">
        <v>224.02760799999999</v>
      </c>
      <c r="O521">
        <v>6.1376879999999998</v>
      </c>
      <c r="P521" t="s">
        <v>5</v>
      </c>
      <c r="Q521">
        <v>0</v>
      </c>
      <c r="R521">
        <v>0</v>
      </c>
      <c r="S521" t="s">
        <v>6</v>
      </c>
      <c r="T521">
        <v>114.09795200000001</v>
      </c>
      <c r="U521">
        <v>1.415645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0.16073699999999999</v>
      </c>
      <c r="AD521">
        <v>1.7200000000000001E-4</v>
      </c>
      <c r="AE521" t="s">
        <v>10</v>
      </c>
      <c r="AF521">
        <v>0</v>
      </c>
      <c r="AG521">
        <v>0</v>
      </c>
      <c r="AH521" t="s">
        <v>11</v>
      </c>
      <c r="AI521">
        <v>0.838422</v>
      </c>
      <c r="AJ521">
        <v>3.6000000000000001E-5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193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201.19416899999999</v>
      </c>
      <c r="I522">
        <v>33.939480000000003</v>
      </c>
      <c r="J522" t="s">
        <v>3</v>
      </c>
      <c r="K522">
        <v>196.545841</v>
      </c>
      <c r="L522">
        <v>32.731557000000002</v>
      </c>
      <c r="M522" t="s">
        <v>4</v>
      </c>
      <c r="N522">
        <v>11.342563999999999</v>
      </c>
      <c r="O522">
        <v>0.228576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0.17918600000000001</v>
      </c>
      <c r="AG522">
        <v>1.05E-4</v>
      </c>
      <c r="AH522" t="s">
        <v>11</v>
      </c>
      <c r="AI522">
        <v>0.81484599999999996</v>
      </c>
      <c r="AJ522">
        <v>1.54E-4</v>
      </c>
      <c r="AK522" t="s">
        <v>12</v>
      </c>
      <c r="AL522">
        <v>0</v>
      </c>
      <c r="AM522">
        <v>0</v>
      </c>
    </row>
    <row r="523" spans="1:39" x14ac:dyDescent="0.25">
      <c r="A523" t="s">
        <v>193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401.36719099999999</v>
      </c>
      <c r="I523">
        <v>44.236595999999999</v>
      </c>
      <c r="J523" t="s">
        <v>3</v>
      </c>
      <c r="K523">
        <v>392.12538599999999</v>
      </c>
      <c r="L523">
        <v>42.627091</v>
      </c>
      <c r="M523" t="s">
        <v>4</v>
      </c>
      <c r="N523">
        <v>22.663851999999999</v>
      </c>
      <c r="O523">
        <v>0.31327500000000003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0.17582600000000001</v>
      </c>
      <c r="AG523">
        <v>8.3999999999999995E-5</v>
      </c>
      <c r="AH523" t="s">
        <v>11</v>
      </c>
      <c r="AI523">
        <v>0.82310899999999998</v>
      </c>
      <c r="AJ523">
        <v>1.7799999999999999E-4</v>
      </c>
      <c r="AK523" t="s">
        <v>12</v>
      </c>
      <c r="AL523">
        <v>0</v>
      </c>
      <c r="AM523">
        <v>0</v>
      </c>
    </row>
    <row r="524" spans="1:39" x14ac:dyDescent="0.25">
      <c r="A524" t="s">
        <v>193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601.06148599999995</v>
      </c>
      <c r="I524">
        <v>96.664173000000005</v>
      </c>
      <c r="J524" t="s">
        <v>3</v>
      </c>
      <c r="K524">
        <v>587.23249799999996</v>
      </c>
      <c r="L524">
        <v>92.830177000000006</v>
      </c>
      <c r="M524" t="s">
        <v>4</v>
      </c>
      <c r="N524">
        <v>33.944693999999998</v>
      </c>
      <c r="O524">
        <v>0.60740000000000005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0.174259</v>
      </c>
      <c r="AG524">
        <v>1.05E-4</v>
      </c>
      <c r="AH524" t="s">
        <v>11</v>
      </c>
      <c r="AI524">
        <v>0.82974300000000001</v>
      </c>
      <c r="AJ524">
        <v>1.12E-4</v>
      </c>
      <c r="AK524" t="s">
        <v>12</v>
      </c>
      <c r="AL524">
        <v>0</v>
      </c>
      <c r="AM524">
        <v>0</v>
      </c>
    </row>
    <row r="525" spans="1:39" x14ac:dyDescent="0.25">
      <c r="A525" t="s">
        <v>193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801.91150100000004</v>
      </c>
      <c r="I525">
        <v>125.949077</v>
      </c>
      <c r="J525" t="s">
        <v>3</v>
      </c>
      <c r="K525">
        <v>783.47866299999998</v>
      </c>
      <c r="L525">
        <v>119.99879900000001</v>
      </c>
      <c r="M525" t="s">
        <v>4</v>
      </c>
      <c r="N525">
        <v>45.265774</v>
      </c>
      <c r="O525">
        <v>0.64840100000000001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0.17285400000000001</v>
      </c>
      <c r="AG525">
        <v>1.2300000000000001E-4</v>
      </c>
      <c r="AH525" t="s">
        <v>11</v>
      </c>
      <c r="AI525">
        <v>0.83051200000000003</v>
      </c>
      <c r="AJ525">
        <v>1.07E-4</v>
      </c>
      <c r="AK525" t="s">
        <v>12</v>
      </c>
      <c r="AL525">
        <v>0</v>
      </c>
      <c r="AM525">
        <v>0</v>
      </c>
    </row>
    <row r="526" spans="1:39" x14ac:dyDescent="0.25">
      <c r="A526" t="s">
        <v>193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1001.898674</v>
      </c>
      <c r="I526">
        <v>162.67615799999999</v>
      </c>
      <c r="J526" t="s">
        <v>3</v>
      </c>
      <c r="K526">
        <v>978.86787200000003</v>
      </c>
      <c r="L526">
        <v>154.983642</v>
      </c>
      <c r="M526" t="s">
        <v>4</v>
      </c>
      <c r="N526">
        <v>56.591225999999999</v>
      </c>
      <c r="O526">
        <v>0.97044299999999994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0.171239</v>
      </c>
      <c r="AG526">
        <v>1.3200000000000001E-4</v>
      </c>
      <c r="AH526" t="s">
        <v>11</v>
      </c>
      <c r="AI526">
        <v>0.83247000000000004</v>
      </c>
      <c r="AJ526">
        <v>7.2000000000000002E-5</v>
      </c>
      <c r="AK526" t="s">
        <v>12</v>
      </c>
      <c r="AL526">
        <v>0</v>
      </c>
      <c r="AM526">
        <v>0</v>
      </c>
    </row>
    <row r="527" spans="1:39" x14ac:dyDescent="0.25">
      <c r="A527" t="s">
        <v>193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1201.220378</v>
      </c>
      <c r="I527">
        <v>220.41319100000001</v>
      </c>
      <c r="J527" t="s">
        <v>3</v>
      </c>
      <c r="K527">
        <v>1173.590884</v>
      </c>
      <c r="L527">
        <v>209.54298</v>
      </c>
      <c r="M527" t="s">
        <v>4</v>
      </c>
      <c r="N527">
        <v>67.793323999999998</v>
      </c>
      <c r="O527">
        <v>1.045372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0.17030100000000001</v>
      </c>
      <c r="AG527">
        <v>1.4100000000000001E-4</v>
      </c>
      <c r="AH527" t="s">
        <v>11</v>
      </c>
      <c r="AI527">
        <v>0.83350599999999997</v>
      </c>
      <c r="AJ527">
        <v>4.3999999999999999E-5</v>
      </c>
      <c r="AK527" t="s">
        <v>12</v>
      </c>
      <c r="AL527">
        <v>0</v>
      </c>
      <c r="AM527">
        <v>0</v>
      </c>
    </row>
    <row r="528" spans="1:39" x14ac:dyDescent="0.25">
      <c r="A528" t="s">
        <v>193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1400.3905910000001</v>
      </c>
      <c r="I528">
        <v>259.41353600000002</v>
      </c>
      <c r="J528" t="s">
        <v>3</v>
      </c>
      <c r="K528">
        <v>1368.168416</v>
      </c>
      <c r="L528">
        <v>246.87092200000001</v>
      </c>
      <c r="M528" t="s">
        <v>4</v>
      </c>
      <c r="N528">
        <v>79.066303000000005</v>
      </c>
      <c r="O528">
        <v>1.2847360000000001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0.16888500000000001</v>
      </c>
      <c r="AG528">
        <v>1.55E-4</v>
      </c>
      <c r="AH528" t="s">
        <v>11</v>
      </c>
      <c r="AI528">
        <v>0.83384400000000003</v>
      </c>
      <c r="AJ528">
        <v>4.1999999999999998E-5</v>
      </c>
      <c r="AK528" t="s">
        <v>12</v>
      </c>
      <c r="AL528">
        <v>0</v>
      </c>
      <c r="AM528">
        <v>0</v>
      </c>
    </row>
    <row r="529" spans="1:39" x14ac:dyDescent="0.25">
      <c r="A529" t="s">
        <v>193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1601.293496</v>
      </c>
      <c r="I529">
        <v>323.91611899999998</v>
      </c>
      <c r="J529" t="s">
        <v>3</v>
      </c>
      <c r="K529">
        <v>1564.4531449999999</v>
      </c>
      <c r="L529">
        <v>307.96507400000002</v>
      </c>
      <c r="M529" t="s">
        <v>4</v>
      </c>
      <c r="N529">
        <v>90.422794999999994</v>
      </c>
      <c r="O529">
        <v>1.6010009999999999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0.16798099999999999</v>
      </c>
      <c r="AG529">
        <v>1.6000000000000001E-4</v>
      </c>
      <c r="AH529" t="s">
        <v>11</v>
      </c>
      <c r="AI529">
        <v>0.83554700000000004</v>
      </c>
      <c r="AJ529">
        <v>1.0000000000000001E-5</v>
      </c>
      <c r="AK529" t="s">
        <v>12</v>
      </c>
      <c r="AL529">
        <v>0</v>
      </c>
      <c r="AM529">
        <v>0</v>
      </c>
    </row>
    <row r="530" spans="1:39" x14ac:dyDescent="0.25">
      <c r="A530" t="s">
        <v>193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1801.5026270000001</v>
      </c>
      <c r="I530">
        <v>342.87027599999999</v>
      </c>
      <c r="J530" t="s">
        <v>3</v>
      </c>
      <c r="K530">
        <v>1760.048616</v>
      </c>
      <c r="L530">
        <v>326.15786700000001</v>
      </c>
      <c r="M530" t="s">
        <v>4</v>
      </c>
      <c r="N530">
        <v>101.70273400000001</v>
      </c>
      <c r="O530">
        <v>1.7418549999999999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0.166297</v>
      </c>
      <c r="AG530">
        <v>1.7699999999999999E-4</v>
      </c>
      <c r="AH530" t="s">
        <v>11</v>
      </c>
      <c r="AI530">
        <v>0.835758</v>
      </c>
      <c r="AJ530">
        <v>7.9999999999999996E-6</v>
      </c>
      <c r="AK530" t="s">
        <v>12</v>
      </c>
      <c r="AL530">
        <v>0</v>
      </c>
      <c r="AM530">
        <v>0</v>
      </c>
    </row>
    <row r="531" spans="1:39" x14ac:dyDescent="0.25">
      <c r="A531" t="s">
        <v>193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2002.2425659999999</v>
      </c>
      <c r="I531">
        <v>412.71658300000001</v>
      </c>
      <c r="J531" t="s">
        <v>3</v>
      </c>
      <c r="K531">
        <v>1956.178044</v>
      </c>
      <c r="L531">
        <v>391.928496</v>
      </c>
      <c r="M531" t="s">
        <v>4</v>
      </c>
      <c r="N531">
        <v>113.05130699999999</v>
      </c>
      <c r="O531">
        <v>1.918639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0.16526299999999999</v>
      </c>
      <c r="AG531">
        <v>1.76E-4</v>
      </c>
      <c r="AH531" t="s">
        <v>11</v>
      </c>
      <c r="AI531">
        <v>0.83587500000000003</v>
      </c>
      <c r="AJ531">
        <v>7.9999999999999996E-6</v>
      </c>
      <c r="AK531" t="s">
        <v>12</v>
      </c>
      <c r="AL531">
        <v>0</v>
      </c>
      <c r="AM531">
        <v>0</v>
      </c>
    </row>
    <row r="532" spans="1:39" x14ac:dyDescent="0.25">
      <c r="A532" t="s">
        <v>193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2202.6806200000001</v>
      </c>
      <c r="I532">
        <v>484.37402100000003</v>
      </c>
      <c r="J532" t="s">
        <v>3</v>
      </c>
      <c r="K532">
        <v>2151.9881879999998</v>
      </c>
      <c r="L532">
        <v>460.68369200000001</v>
      </c>
      <c r="M532" t="s">
        <v>4</v>
      </c>
      <c r="N532">
        <v>124.391369</v>
      </c>
      <c r="O532">
        <v>2.340166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0.163998</v>
      </c>
      <c r="AG532">
        <v>1.7100000000000001E-4</v>
      </c>
      <c r="AH532" t="s">
        <v>11</v>
      </c>
      <c r="AI532">
        <v>0.83603700000000003</v>
      </c>
      <c r="AJ532">
        <v>6.0000000000000002E-6</v>
      </c>
      <c r="AK532" t="s">
        <v>12</v>
      </c>
      <c r="AL532">
        <v>0</v>
      </c>
      <c r="AM532">
        <v>0</v>
      </c>
    </row>
    <row r="533" spans="1:39" x14ac:dyDescent="0.25">
      <c r="A533" t="s">
        <v>193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2403.5017769999999</v>
      </c>
      <c r="I533">
        <v>609.53158900000005</v>
      </c>
      <c r="J533" t="s">
        <v>3</v>
      </c>
      <c r="K533">
        <v>2348.2034279999998</v>
      </c>
      <c r="L533">
        <v>580.04154100000005</v>
      </c>
      <c r="M533" t="s">
        <v>4</v>
      </c>
      <c r="N533">
        <v>135.71650099999999</v>
      </c>
      <c r="O533">
        <v>2.7569050000000002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0.163998</v>
      </c>
      <c r="AG533">
        <v>1.7100000000000001E-4</v>
      </c>
      <c r="AH533" t="s">
        <v>11</v>
      </c>
      <c r="AI533">
        <v>0.83606599999999998</v>
      </c>
      <c r="AJ533">
        <v>6.0000000000000002E-6</v>
      </c>
      <c r="AK533" t="s">
        <v>12</v>
      </c>
      <c r="AL533">
        <v>0</v>
      </c>
      <c r="AM533">
        <v>0</v>
      </c>
    </row>
    <row r="534" spans="1:39" x14ac:dyDescent="0.25">
      <c r="A534" t="s">
        <v>193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2603.6638819999998</v>
      </c>
      <c r="I534">
        <v>639.17026799999996</v>
      </c>
      <c r="J534" t="s">
        <v>3</v>
      </c>
      <c r="K534">
        <v>2543.7437599999998</v>
      </c>
      <c r="L534">
        <v>609.06023200000004</v>
      </c>
      <c r="M534" t="s">
        <v>4</v>
      </c>
      <c r="N534">
        <v>147.05553599999999</v>
      </c>
      <c r="O534">
        <v>3.07477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0.163859</v>
      </c>
      <c r="AG534">
        <v>1.74E-4</v>
      </c>
      <c r="AH534" t="s">
        <v>11</v>
      </c>
      <c r="AI534">
        <v>0.83677100000000004</v>
      </c>
      <c r="AJ534">
        <v>2.6999999999999999E-5</v>
      </c>
      <c r="AK534" t="s">
        <v>12</v>
      </c>
      <c r="AL534">
        <v>0</v>
      </c>
      <c r="AM534">
        <v>0</v>
      </c>
    </row>
    <row r="535" spans="1:39" x14ac:dyDescent="0.25">
      <c r="A535" t="s">
        <v>193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2804.060039</v>
      </c>
      <c r="I535">
        <v>756.57221600000003</v>
      </c>
      <c r="J535" t="s">
        <v>3</v>
      </c>
      <c r="K535">
        <v>2739.543682</v>
      </c>
      <c r="L535">
        <v>722.97836299999994</v>
      </c>
      <c r="M535" t="s">
        <v>4</v>
      </c>
      <c r="N535">
        <v>158.332967</v>
      </c>
      <c r="O535">
        <v>3.245593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0.16365099999999999</v>
      </c>
      <c r="AG535">
        <v>1.7100000000000001E-4</v>
      </c>
      <c r="AH535" t="s">
        <v>11</v>
      </c>
      <c r="AI535">
        <v>0.83714699999999997</v>
      </c>
      <c r="AJ535">
        <v>3.1999999999999999E-5</v>
      </c>
      <c r="AK535" t="s">
        <v>12</v>
      </c>
      <c r="AL535">
        <v>0</v>
      </c>
      <c r="AM535">
        <v>0</v>
      </c>
    </row>
    <row r="536" spans="1:39" x14ac:dyDescent="0.25">
      <c r="A536" t="s">
        <v>193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3005.7219970000001</v>
      </c>
      <c r="I536">
        <v>941.665525</v>
      </c>
      <c r="J536" t="s">
        <v>3</v>
      </c>
      <c r="K536">
        <v>2936.5661770000002</v>
      </c>
      <c r="L536">
        <v>900.93948899999998</v>
      </c>
      <c r="M536" t="s">
        <v>4</v>
      </c>
      <c r="N536">
        <v>169.72110699999999</v>
      </c>
      <c r="O536">
        <v>4.0078990000000001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0.16313</v>
      </c>
      <c r="AG536">
        <v>1.6699999999999999E-4</v>
      </c>
      <c r="AH536" t="s">
        <v>11</v>
      </c>
      <c r="AI536">
        <v>0.83744300000000005</v>
      </c>
      <c r="AJ536">
        <v>3.0000000000000001E-5</v>
      </c>
      <c r="AK536" t="s">
        <v>12</v>
      </c>
      <c r="AL536">
        <v>0</v>
      </c>
      <c r="AM536">
        <v>0</v>
      </c>
    </row>
    <row r="537" spans="1:39" x14ac:dyDescent="0.25">
      <c r="A537" t="s">
        <v>193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3205.9071779999999</v>
      </c>
      <c r="I537">
        <v>1063.9939899999999</v>
      </c>
      <c r="J537" t="s">
        <v>3</v>
      </c>
      <c r="K537">
        <v>3132.1435940000001</v>
      </c>
      <c r="L537">
        <v>1016.824341</v>
      </c>
      <c r="M537" t="s">
        <v>4</v>
      </c>
      <c r="N537">
        <v>181.04259999999999</v>
      </c>
      <c r="O537">
        <v>4.4057409999999999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0.16231899999999999</v>
      </c>
      <c r="AG537">
        <v>1.6100000000000001E-4</v>
      </c>
      <c r="AH537" t="s">
        <v>11</v>
      </c>
      <c r="AI537">
        <v>0.83748999999999996</v>
      </c>
      <c r="AJ537">
        <v>3.0000000000000001E-5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193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3406.353701</v>
      </c>
      <c r="I538">
        <v>1089.8964269999999</v>
      </c>
      <c r="J538" t="s">
        <v>3</v>
      </c>
      <c r="K538">
        <v>3327.9785160000001</v>
      </c>
      <c r="L538">
        <v>1041.0332940000001</v>
      </c>
      <c r="M538" t="s">
        <v>4</v>
      </c>
      <c r="N538">
        <v>192.370734</v>
      </c>
      <c r="O538">
        <v>4.9714429999999998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0.16165199999999999</v>
      </c>
      <c r="AG538">
        <v>1.5699999999999999E-4</v>
      </c>
      <c r="AH538" t="s">
        <v>11</v>
      </c>
      <c r="AI538">
        <v>0.83812600000000004</v>
      </c>
      <c r="AJ538">
        <v>4.8000000000000001E-5</v>
      </c>
      <c r="AK538" t="s">
        <v>12</v>
      </c>
      <c r="AL538">
        <v>0</v>
      </c>
      <c r="AM538">
        <v>0</v>
      </c>
    </row>
    <row r="539" spans="1:39" x14ac:dyDescent="0.25">
      <c r="A539" t="s">
        <v>193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3605.50252</v>
      </c>
      <c r="I539">
        <v>1221.7786940000001</v>
      </c>
      <c r="J539" t="s">
        <v>3</v>
      </c>
      <c r="K539">
        <v>3522.5323629999998</v>
      </c>
      <c r="L539">
        <v>1166.7793039999999</v>
      </c>
      <c r="M539" t="s">
        <v>4</v>
      </c>
      <c r="N539">
        <v>203.67305400000001</v>
      </c>
      <c r="O539">
        <v>5.4557580000000003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0.160802</v>
      </c>
      <c r="AG539">
        <v>1.4999999999999999E-4</v>
      </c>
      <c r="AH539" t="s">
        <v>11</v>
      </c>
      <c r="AI539">
        <v>0.83813099999999996</v>
      </c>
      <c r="AJ539">
        <v>4.8000000000000001E-5</v>
      </c>
      <c r="AK539" t="s">
        <v>12</v>
      </c>
      <c r="AL539">
        <v>0</v>
      </c>
      <c r="AM539">
        <v>0</v>
      </c>
    </row>
    <row r="540" spans="1:39" x14ac:dyDescent="0.25">
      <c r="A540" t="s">
        <v>193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3806.0519479999998</v>
      </c>
      <c r="I540">
        <v>1226.1383129999999</v>
      </c>
      <c r="J540" t="s">
        <v>3</v>
      </c>
      <c r="K540">
        <v>3718.484751</v>
      </c>
      <c r="L540">
        <v>1170.337526</v>
      </c>
      <c r="M540" t="s">
        <v>4</v>
      </c>
      <c r="N540">
        <v>214.97580500000001</v>
      </c>
      <c r="O540">
        <v>5.4258459999999999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0.16023999999999999</v>
      </c>
      <c r="AG540">
        <v>1.56E-4</v>
      </c>
      <c r="AH540" t="s">
        <v>11</v>
      </c>
      <c r="AI540">
        <v>0.83832499999999999</v>
      </c>
      <c r="AJ540">
        <v>4.6E-5</v>
      </c>
      <c r="AK540" t="s">
        <v>12</v>
      </c>
      <c r="AL540">
        <v>0</v>
      </c>
      <c r="AM540">
        <v>0</v>
      </c>
    </row>
    <row r="541" spans="1:39" x14ac:dyDescent="0.25">
      <c r="A541" t="s">
        <v>193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4006.0183940000002</v>
      </c>
      <c r="I541">
        <v>1267.9228089999999</v>
      </c>
      <c r="J541" t="s">
        <v>3</v>
      </c>
      <c r="K541">
        <v>3913.8486670000002</v>
      </c>
      <c r="L541">
        <v>1208.548695</v>
      </c>
      <c r="M541" t="s">
        <v>4</v>
      </c>
      <c r="N541">
        <v>226.292575</v>
      </c>
      <c r="O541">
        <v>5.7455990000000003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0.15983600000000001</v>
      </c>
      <c r="AG541">
        <v>1.5799999999999999E-4</v>
      </c>
      <c r="AH541" t="s">
        <v>11</v>
      </c>
      <c r="AI541">
        <v>0.83836500000000003</v>
      </c>
      <c r="AJ541">
        <v>4.6E-5</v>
      </c>
      <c r="AK541" t="s">
        <v>12</v>
      </c>
      <c r="AL541">
        <v>0</v>
      </c>
      <c r="AM541">
        <v>0</v>
      </c>
    </row>
    <row r="542" spans="1:39" x14ac:dyDescent="0.25">
      <c r="A542" t="s">
        <v>194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194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194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194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194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194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194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194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194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194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194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194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194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194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194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194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194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194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194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194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195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199.21383499999999</v>
      </c>
      <c r="I562">
        <v>24.752927</v>
      </c>
      <c r="J562" t="s">
        <v>3</v>
      </c>
      <c r="K562">
        <v>194.59582</v>
      </c>
      <c r="L562">
        <v>24.227753</v>
      </c>
      <c r="M562" t="s">
        <v>4</v>
      </c>
      <c r="N562">
        <v>11.13425</v>
      </c>
      <c r="O562">
        <v>0.16321099999999999</v>
      </c>
      <c r="P562" t="s">
        <v>5</v>
      </c>
      <c r="Q562">
        <v>0</v>
      </c>
      <c r="R562">
        <v>0</v>
      </c>
      <c r="S562" t="s">
        <v>6</v>
      </c>
      <c r="T562">
        <v>5.6784829999999999</v>
      </c>
      <c r="U562">
        <v>2.8565E-2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0.18157899999999999</v>
      </c>
      <c r="AD562">
        <v>4.6E-5</v>
      </c>
      <c r="AE562" t="s">
        <v>10</v>
      </c>
      <c r="AF562">
        <v>0</v>
      </c>
      <c r="AG562">
        <v>0</v>
      </c>
      <c r="AH562" t="s">
        <v>11</v>
      </c>
      <c r="AI562">
        <v>0.81529300000000005</v>
      </c>
      <c r="AJ562">
        <v>1.5200000000000001E-4</v>
      </c>
      <c r="AK562" t="s">
        <v>12</v>
      </c>
      <c r="AL562">
        <v>0</v>
      </c>
      <c r="AM562">
        <v>0</v>
      </c>
    </row>
    <row r="563" spans="1:39" x14ac:dyDescent="0.25">
      <c r="A563" t="s">
        <v>195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399.06560200000001</v>
      </c>
      <c r="I563">
        <v>64.016890000000004</v>
      </c>
      <c r="J563" t="s">
        <v>3</v>
      </c>
      <c r="K563">
        <v>389.86690199999998</v>
      </c>
      <c r="L563">
        <v>61.874172999999999</v>
      </c>
      <c r="M563" t="s">
        <v>4</v>
      </c>
      <c r="N563">
        <v>22.337323999999999</v>
      </c>
      <c r="O563">
        <v>0.351414</v>
      </c>
      <c r="P563" t="s">
        <v>5</v>
      </c>
      <c r="Q563">
        <v>0</v>
      </c>
      <c r="R563">
        <v>0</v>
      </c>
      <c r="S563" t="s">
        <v>6</v>
      </c>
      <c r="T563">
        <v>11.388182</v>
      </c>
      <c r="U563">
        <v>7.6316999999999996E-2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0.177789</v>
      </c>
      <c r="AD563">
        <v>4.6E-5</v>
      </c>
      <c r="AE563" t="s">
        <v>10</v>
      </c>
      <c r="AF563">
        <v>0</v>
      </c>
      <c r="AG563">
        <v>0</v>
      </c>
      <c r="AH563" t="s">
        <v>11</v>
      </c>
      <c r="AI563">
        <v>0.82231600000000005</v>
      </c>
      <c r="AJ563">
        <v>1.8900000000000001E-4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195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597.54101100000003</v>
      </c>
      <c r="I564">
        <v>109.22281700000001</v>
      </c>
      <c r="J564" t="s">
        <v>3</v>
      </c>
      <c r="K564">
        <v>583.76024399999994</v>
      </c>
      <c r="L564">
        <v>105.581309</v>
      </c>
      <c r="M564" t="s">
        <v>4</v>
      </c>
      <c r="N564">
        <v>33.445880000000002</v>
      </c>
      <c r="O564">
        <v>0.57978499999999999</v>
      </c>
      <c r="P564" t="s">
        <v>5</v>
      </c>
      <c r="Q564">
        <v>0</v>
      </c>
      <c r="R564">
        <v>0</v>
      </c>
      <c r="S564" t="s">
        <v>6</v>
      </c>
      <c r="T564">
        <v>17.029857</v>
      </c>
      <c r="U564">
        <v>0.12320299999999999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0.176458</v>
      </c>
      <c r="AD564">
        <v>6.0999999999999999E-5</v>
      </c>
      <c r="AE564" t="s">
        <v>10</v>
      </c>
      <c r="AF564">
        <v>0</v>
      </c>
      <c r="AG564">
        <v>0</v>
      </c>
      <c r="AH564" t="s">
        <v>11</v>
      </c>
      <c r="AI564">
        <v>0.82635199999999998</v>
      </c>
      <c r="AJ564">
        <v>1.5200000000000001E-4</v>
      </c>
      <c r="AK564" t="s">
        <v>12</v>
      </c>
      <c r="AL564">
        <v>0</v>
      </c>
      <c r="AM564">
        <v>0</v>
      </c>
    </row>
    <row r="565" spans="1:39" x14ac:dyDescent="0.25">
      <c r="A565" t="s">
        <v>195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797.21032700000001</v>
      </c>
      <c r="I565">
        <v>191.25525099999999</v>
      </c>
      <c r="J565" t="s">
        <v>3</v>
      </c>
      <c r="K565">
        <v>778.83467399999995</v>
      </c>
      <c r="L565">
        <v>184.59960599999999</v>
      </c>
      <c r="M565" t="s">
        <v>4</v>
      </c>
      <c r="N565">
        <v>44.628869000000002</v>
      </c>
      <c r="O565">
        <v>0.78070700000000004</v>
      </c>
      <c r="P565" t="s">
        <v>5</v>
      </c>
      <c r="Q565">
        <v>0</v>
      </c>
      <c r="R565">
        <v>0</v>
      </c>
      <c r="S565" t="s">
        <v>6</v>
      </c>
      <c r="T565">
        <v>22.733322000000001</v>
      </c>
      <c r="U565">
        <v>0.200485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0.17533599999999999</v>
      </c>
      <c r="AD565">
        <v>7.4999999999999993E-5</v>
      </c>
      <c r="AE565" t="s">
        <v>10</v>
      </c>
      <c r="AF565">
        <v>0</v>
      </c>
      <c r="AG565">
        <v>0</v>
      </c>
      <c r="AH565" t="s">
        <v>11</v>
      </c>
      <c r="AI565">
        <v>0.83039099999999999</v>
      </c>
      <c r="AJ565">
        <v>1.16E-4</v>
      </c>
      <c r="AK565" t="s">
        <v>12</v>
      </c>
      <c r="AL565">
        <v>0</v>
      </c>
      <c r="AM565">
        <v>0</v>
      </c>
    </row>
    <row r="566" spans="1:39" x14ac:dyDescent="0.25">
      <c r="A566" t="s">
        <v>195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995.98843399999998</v>
      </c>
      <c r="I566">
        <v>237.216634</v>
      </c>
      <c r="J566" t="s">
        <v>3</v>
      </c>
      <c r="K566">
        <v>973.03691900000001</v>
      </c>
      <c r="L566">
        <v>228.98072500000001</v>
      </c>
      <c r="M566" t="s">
        <v>4</v>
      </c>
      <c r="N566">
        <v>55.708990999999997</v>
      </c>
      <c r="O566">
        <v>0.94976300000000002</v>
      </c>
      <c r="P566" t="s">
        <v>5</v>
      </c>
      <c r="Q566">
        <v>0</v>
      </c>
      <c r="R566">
        <v>0</v>
      </c>
      <c r="S566" t="s">
        <v>6</v>
      </c>
      <c r="T566">
        <v>28.414932</v>
      </c>
      <c r="U566">
        <v>0.25192799999999999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0.17297299999999999</v>
      </c>
      <c r="AD566">
        <v>1.13E-4</v>
      </c>
      <c r="AE566" t="s">
        <v>10</v>
      </c>
      <c r="AF566">
        <v>0</v>
      </c>
      <c r="AG566">
        <v>0</v>
      </c>
      <c r="AH566" t="s">
        <v>11</v>
      </c>
      <c r="AI566">
        <v>0.83211599999999997</v>
      </c>
      <c r="AJ566">
        <v>8.3999999999999995E-5</v>
      </c>
      <c r="AK566" t="s">
        <v>12</v>
      </c>
      <c r="AL566">
        <v>0</v>
      </c>
      <c r="AM566">
        <v>0</v>
      </c>
    </row>
    <row r="567" spans="1:39" x14ac:dyDescent="0.25">
      <c r="A567" t="s">
        <v>195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1194.8684639999999</v>
      </c>
      <c r="I567">
        <v>285.93392</v>
      </c>
      <c r="J567" t="s">
        <v>3</v>
      </c>
      <c r="K567">
        <v>1167.337434</v>
      </c>
      <c r="L567">
        <v>275.587559</v>
      </c>
      <c r="M567" t="s">
        <v>4</v>
      </c>
      <c r="N567">
        <v>66.909132999999997</v>
      </c>
      <c r="O567">
        <v>1.160703</v>
      </c>
      <c r="P567" t="s">
        <v>5</v>
      </c>
      <c r="Q567">
        <v>0</v>
      </c>
      <c r="R567">
        <v>0</v>
      </c>
      <c r="S567" t="s">
        <v>6</v>
      </c>
      <c r="T567">
        <v>34.110942999999999</v>
      </c>
      <c r="U567">
        <v>0.29932799999999998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0.17227600000000001</v>
      </c>
      <c r="AD567">
        <v>1.16E-4</v>
      </c>
      <c r="AE567" t="s">
        <v>10</v>
      </c>
      <c r="AF567">
        <v>0</v>
      </c>
      <c r="AG567">
        <v>0</v>
      </c>
      <c r="AH567" t="s">
        <v>11</v>
      </c>
      <c r="AI567">
        <v>0.83365100000000003</v>
      </c>
      <c r="AJ567">
        <v>6.0999999999999999E-5</v>
      </c>
      <c r="AK567" t="s">
        <v>12</v>
      </c>
      <c r="AL567">
        <v>0</v>
      </c>
      <c r="AM567">
        <v>0</v>
      </c>
    </row>
    <row r="568" spans="1:39" x14ac:dyDescent="0.25">
      <c r="A568" t="s">
        <v>195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1393.117825</v>
      </c>
      <c r="I568">
        <v>308.00217400000002</v>
      </c>
      <c r="J568" t="s">
        <v>3</v>
      </c>
      <c r="K568">
        <v>1361.0018990000001</v>
      </c>
      <c r="L568">
        <v>296.17566900000003</v>
      </c>
      <c r="M568" t="s">
        <v>4</v>
      </c>
      <c r="N568">
        <v>78.014121000000003</v>
      </c>
      <c r="O568">
        <v>1.266257</v>
      </c>
      <c r="P568" t="s">
        <v>5</v>
      </c>
      <c r="Q568">
        <v>0</v>
      </c>
      <c r="R568">
        <v>0</v>
      </c>
      <c r="S568" t="s">
        <v>6</v>
      </c>
      <c r="T568">
        <v>39.741402000000001</v>
      </c>
      <c r="U568">
        <v>0.31245299999999998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0.17113800000000001</v>
      </c>
      <c r="AD568">
        <v>1.27E-4</v>
      </c>
      <c r="AE568" t="s">
        <v>10</v>
      </c>
      <c r="AF568">
        <v>0</v>
      </c>
      <c r="AG568">
        <v>0</v>
      </c>
      <c r="AH568" t="s">
        <v>11</v>
      </c>
      <c r="AI568">
        <v>0.83541500000000002</v>
      </c>
      <c r="AJ568">
        <v>1.01E-4</v>
      </c>
      <c r="AK568" t="s">
        <v>12</v>
      </c>
      <c r="AL568">
        <v>0</v>
      </c>
      <c r="AM568">
        <v>0</v>
      </c>
    </row>
    <row r="569" spans="1:39" x14ac:dyDescent="0.25">
      <c r="A569" t="s">
        <v>195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1592.5150389999999</v>
      </c>
      <c r="I569">
        <v>350.45522499999998</v>
      </c>
      <c r="J569" t="s">
        <v>3</v>
      </c>
      <c r="K569">
        <v>1555.784758</v>
      </c>
      <c r="L569">
        <v>336.70892900000001</v>
      </c>
      <c r="M569" t="s">
        <v>4</v>
      </c>
      <c r="N569">
        <v>89.199039999999997</v>
      </c>
      <c r="O569">
        <v>1.4522790000000001</v>
      </c>
      <c r="P569" t="s">
        <v>5</v>
      </c>
      <c r="Q569">
        <v>0</v>
      </c>
      <c r="R569">
        <v>0</v>
      </c>
      <c r="S569" t="s">
        <v>6</v>
      </c>
      <c r="T569">
        <v>45.420704000000001</v>
      </c>
      <c r="U569">
        <v>0.33557500000000001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0.17052999999999999</v>
      </c>
      <c r="AD569">
        <v>1.3799999999999999E-4</v>
      </c>
      <c r="AE569" t="s">
        <v>10</v>
      </c>
      <c r="AF569">
        <v>0</v>
      </c>
      <c r="AG569">
        <v>0</v>
      </c>
      <c r="AH569" t="s">
        <v>11</v>
      </c>
      <c r="AI569">
        <v>0.83598600000000001</v>
      </c>
      <c r="AJ569">
        <v>8.5000000000000006E-5</v>
      </c>
      <c r="AK569" t="s">
        <v>12</v>
      </c>
      <c r="AL569">
        <v>0</v>
      </c>
      <c r="AM569">
        <v>0</v>
      </c>
    </row>
    <row r="570" spans="1:39" x14ac:dyDescent="0.25">
      <c r="A570" t="s">
        <v>195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1790.0880050000001</v>
      </c>
      <c r="I570">
        <v>400.05298099999999</v>
      </c>
      <c r="J570" t="s">
        <v>3</v>
      </c>
      <c r="K570">
        <v>1748.8030759999999</v>
      </c>
      <c r="L570">
        <v>384.42778700000002</v>
      </c>
      <c r="M570" t="s">
        <v>4</v>
      </c>
      <c r="N570">
        <v>100.24685100000001</v>
      </c>
      <c r="O570">
        <v>1.779234</v>
      </c>
      <c r="P570" t="s">
        <v>5</v>
      </c>
      <c r="Q570">
        <v>0</v>
      </c>
      <c r="R570">
        <v>0</v>
      </c>
      <c r="S570" t="s">
        <v>6</v>
      </c>
      <c r="T570">
        <v>51.074451000000003</v>
      </c>
      <c r="U570">
        <v>0.40275899999999998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0.16956299999999999</v>
      </c>
      <c r="AD570">
        <v>1.4799999999999999E-4</v>
      </c>
      <c r="AE570" t="s">
        <v>10</v>
      </c>
      <c r="AF570">
        <v>0</v>
      </c>
      <c r="AG570">
        <v>0</v>
      </c>
      <c r="AH570" t="s">
        <v>11</v>
      </c>
      <c r="AI570">
        <v>0.83638999999999997</v>
      </c>
      <c r="AJ570">
        <v>8.1000000000000004E-5</v>
      </c>
      <c r="AK570" t="s">
        <v>12</v>
      </c>
      <c r="AL570">
        <v>0</v>
      </c>
      <c r="AM570">
        <v>0</v>
      </c>
    </row>
    <row r="571" spans="1:39" x14ac:dyDescent="0.25">
      <c r="A571" t="s">
        <v>195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1988.86176</v>
      </c>
      <c r="I571">
        <v>468.60166199999998</v>
      </c>
      <c r="J571" t="s">
        <v>3</v>
      </c>
      <c r="K571">
        <v>1942.983191</v>
      </c>
      <c r="L571">
        <v>449.820424</v>
      </c>
      <c r="M571" t="s">
        <v>4</v>
      </c>
      <c r="N571">
        <v>111.371494</v>
      </c>
      <c r="O571">
        <v>2.1066820000000002</v>
      </c>
      <c r="P571" t="s">
        <v>5</v>
      </c>
      <c r="Q571">
        <v>0</v>
      </c>
      <c r="R571">
        <v>0</v>
      </c>
      <c r="S571" t="s">
        <v>6</v>
      </c>
      <c r="T571">
        <v>56.760331000000001</v>
      </c>
      <c r="U571">
        <v>0.49598199999999998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0.16870499999999999</v>
      </c>
      <c r="AD571">
        <v>1.5799999999999999E-4</v>
      </c>
      <c r="AE571" t="s">
        <v>10</v>
      </c>
      <c r="AF571">
        <v>0</v>
      </c>
      <c r="AG571">
        <v>0</v>
      </c>
      <c r="AH571" t="s">
        <v>11</v>
      </c>
      <c r="AI571">
        <v>0.83674700000000002</v>
      </c>
      <c r="AJ571">
        <v>7.7000000000000001E-5</v>
      </c>
      <c r="AK571" t="s">
        <v>12</v>
      </c>
      <c r="AL571">
        <v>0</v>
      </c>
      <c r="AM571">
        <v>0</v>
      </c>
    </row>
    <row r="572" spans="1:39" x14ac:dyDescent="0.25">
      <c r="A572" t="s">
        <v>195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2187.0976219999998</v>
      </c>
      <c r="I572">
        <v>550.95205299999998</v>
      </c>
      <c r="J572" t="s">
        <v>3</v>
      </c>
      <c r="K572">
        <v>2136.6540620000001</v>
      </c>
      <c r="L572">
        <v>529.67965800000002</v>
      </c>
      <c r="M572" t="s">
        <v>4</v>
      </c>
      <c r="N572">
        <v>122.42997200000001</v>
      </c>
      <c r="O572">
        <v>2.3345590000000001</v>
      </c>
      <c r="P572" t="s">
        <v>5</v>
      </c>
      <c r="Q572">
        <v>0</v>
      </c>
      <c r="R572">
        <v>0</v>
      </c>
      <c r="S572" t="s">
        <v>6</v>
      </c>
      <c r="T572">
        <v>62.430354999999999</v>
      </c>
      <c r="U572">
        <v>0.60624500000000003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0.16719800000000001</v>
      </c>
      <c r="AD572">
        <v>1.6799999999999999E-4</v>
      </c>
      <c r="AE572" t="s">
        <v>10</v>
      </c>
      <c r="AF572">
        <v>0</v>
      </c>
      <c r="AG572">
        <v>0</v>
      </c>
      <c r="AH572" t="s">
        <v>11</v>
      </c>
      <c r="AI572">
        <v>0.83687699999999998</v>
      </c>
      <c r="AJ572">
        <v>7.3999999999999996E-5</v>
      </c>
      <c r="AK572" t="s">
        <v>12</v>
      </c>
      <c r="AL572">
        <v>0</v>
      </c>
      <c r="AM572">
        <v>0</v>
      </c>
    </row>
    <row r="573" spans="1:39" x14ac:dyDescent="0.25">
      <c r="A573" t="s">
        <v>195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2386.300405</v>
      </c>
      <c r="I573">
        <v>611.30269899999996</v>
      </c>
      <c r="J573" t="s">
        <v>3</v>
      </c>
      <c r="K573">
        <v>2331.2717189999998</v>
      </c>
      <c r="L573">
        <v>588.50185799999997</v>
      </c>
      <c r="M573" t="s">
        <v>4</v>
      </c>
      <c r="N573">
        <v>133.64120500000001</v>
      </c>
      <c r="O573">
        <v>2.865272</v>
      </c>
      <c r="P573" t="s">
        <v>5</v>
      </c>
      <c r="Q573">
        <v>0</v>
      </c>
      <c r="R573">
        <v>0</v>
      </c>
      <c r="S573" t="s">
        <v>6</v>
      </c>
      <c r="T573">
        <v>68.121088999999998</v>
      </c>
      <c r="U573">
        <v>0.67767599999999995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0.16562199999999999</v>
      </c>
      <c r="AD573">
        <v>1.7799999999999999E-4</v>
      </c>
      <c r="AE573" t="s">
        <v>10</v>
      </c>
      <c r="AF573">
        <v>0</v>
      </c>
      <c r="AG573">
        <v>0</v>
      </c>
      <c r="AH573" t="s">
        <v>11</v>
      </c>
      <c r="AI573">
        <v>0.83738900000000005</v>
      </c>
      <c r="AJ573">
        <v>7.8999999999999996E-5</v>
      </c>
      <c r="AK573" t="s">
        <v>12</v>
      </c>
      <c r="AL573">
        <v>0</v>
      </c>
      <c r="AM573">
        <v>0</v>
      </c>
    </row>
    <row r="574" spans="1:39" x14ac:dyDescent="0.25">
      <c r="A574" t="s">
        <v>195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2583.6862299999998</v>
      </c>
      <c r="I574">
        <v>590.20997399999999</v>
      </c>
      <c r="J574" t="s">
        <v>3</v>
      </c>
      <c r="K574">
        <v>2524.1159859999998</v>
      </c>
      <c r="L574">
        <v>569.17572299999995</v>
      </c>
      <c r="M574" t="s">
        <v>4</v>
      </c>
      <c r="N574">
        <v>144.672504</v>
      </c>
      <c r="O574">
        <v>2.757085</v>
      </c>
      <c r="P574" t="s">
        <v>5</v>
      </c>
      <c r="Q574">
        <v>0</v>
      </c>
      <c r="R574">
        <v>0</v>
      </c>
      <c r="S574" t="s">
        <v>6</v>
      </c>
      <c r="T574">
        <v>73.771113</v>
      </c>
      <c r="U574">
        <v>0.73472300000000001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0.165157</v>
      </c>
      <c r="AD574">
        <v>1.76E-4</v>
      </c>
      <c r="AE574" t="s">
        <v>10</v>
      </c>
      <c r="AF574">
        <v>0</v>
      </c>
      <c r="AG574">
        <v>0</v>
      </c>
      <c r="AH574" t="s">
        <v>11</v>
      </c>
      <c r="AI574">
        <v>0.83757000000000004</v>
      </c>
      <c r="AJ574">
        <v>7.7000000000000001E-5</v>
      </c>
      <c r="AK574" t="s">
        <v>12</v>
      </c>
      <c r="AL574">
        <v>0</v>
      </c>
      <c r="AM574">
        <v>0</v>
      </c>
    </row>
    <row r="575" spans="1:39" x14ac:dyDescent="0.25">
      <c r="A575" t="s">
        <v>195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2782.0389399999999</v>
      </c>
      <c r="I575">
        <v>600.99571900000001</v>
      </c>
      <c r="J575" t="s">
        <v>3</v>
      </c>
      <c r="K575">
        <v>2717.9018120000001</v>
      </c>
      <c r="L575">
        <v>579.41608199999996</v>
      </c>
      <c r="M575" t="s">
        <v>4</v>
      </c>
      <c r="N575">
        <v>155.783466</v>
      </c>
      <c r="O575">
        <v>3.0548950000000001</v>
      </c>
      <c r="P575" t="s">
        <v>5</v>
      </c>
      <c r="Q575">
        <v>0</v>
      </c>
      <c r="R575">
        <v>0</v>
      </c>
      <c r="S575" t="s">
        <v>6</v>
      </c>
      <c r="T575">
        <v>79.422415000000001</v>
      </c>
      <c r="U575">
        <v>0.75419199999999997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0.16452900000000001</v>
      </c>
      <c r="AD575">
        <v>1.7899999999999999E-4</v>
      </c>
      <c r="AE575" t="s">
        <v>10</v>
      </c>
      <c r="AF575">
        <v>0</v>
      </c>
      <c r="AG575">
        <v>0</v>
      </c>
      <c r="AH575" t="s">
        <v>11</v>
      </c>
      <c r="AI575">
        <v>0.83758600000000005</v>
      </c>
      <c r="AJ575">
        <v>7.7000000000000001E-5</v>
      </c>
      <c r="AK575" t="s">
        <v>12</v>
      </c>
      <c r="AL575">
        <v>0</v>
      </c>
      <c r="AM575">
        <v>0</v>
      </c>
    </row>
    <row r="576" spans="1:39" x14ac:dyDescent="0.25">
      <c r="A576" t="s">
        <v>195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2980.1620950000001</v>
      </c>
      <c r="I576">
        <v>625.70755999999994</v>
      </c>
      <c r="J576" t="s">
        <v>3</v>
      </c>
      <c r="K576">
        <v>2911.4668459999998</v>
      </c>
      <c r="L576">
        <v>603.33474000000001</v>
      </c>
      <c r="M576" t="s">
        <v>4</v>
      </c>
      <c r="N576">
        <v>166.85313500000001</v>
      </c>
      <c r="O576">
        <v>3.116336</v>
      </c>
      <c r="P576" t="s">
        <v>5</v>
      </c>
      <c r="Q576">
        <v>0</v>
      </c>
      <c r="R576">
        <v>0</v>
      </c>
      <c r="S576" t="s">
        <v>6</v>
      </c>
      <c r="T576">
        <v>85.064188999999999</v>
      </c>
      <c r="U576">
        <v>0.79721200000000003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0.16452800000000001</v>
      </c>
      <c r="AD576">
        <v>1.7899999999999999E-4</v>
      </c>
      <c r="AE576" t="s">
        <v>10</v>
      </c>
      <c r="AF576">
        <v>0</v>
      </c>
      <c r="AG576">
        <v>0</v>
      </c>
      <c r="AH576" t="s">
        <v>11</v>
      </c>
      <c r="AI576">
        <v>0.83766499999999999</v>
      </c>
      <c r="AJ576">
        <v>7.7000000000000001E-5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195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3179.0995210000001</v>
      </c>
      <c r="I577">
        <v>651.90782400000001</v>
      </c>
      <c r="J577" t="s">
        <v>3</v>
      </c>
      <c r="K577">
        <v>3105.8300730000001</v>
      </c>
      <c r="L577">
        <v>628.30971499999998</v>
      </c>
      <c r="M577" t="s">
        <v>4</v>
      </c>
      <c r="N577">
        <v>178.01223400000001</v>
      </c>
      <c r="O577">
        <v>3.1476199999999999</v>
      </c>
      <c r="P577" t="s">
        <v>5</v>
      </c>
      <c r="Q577">
        <v>0</v>
      </c>
      <c r="R577">
        <v>0</v>
      </c>
      <c r="S577" t="s">
        <v>6</v>
      </c>
      <c r="T577">
        <v>90.762707000000006</v>
      </c>
      <c r="U577">
        <v>0.83720899999999998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0.16422500000000001</v>
      </c>
      <c r="AD577">
        <v>1.75E-4</v>
      </c>
      <c r="AE577" t="s">
        <v>10</v>
      </c>
      <c r="AF577">
        <v>0</v>
      </c>
      <c r="AG577">
        <v>0</v>
      </c>
      <c r="AH577" t="s">
        <v>11</v>
      </c>
      <c r="AI577">
        <v>0.83907100000000001</v>
      </c>
      <c r="AJ577">
        <v>7.2999999999999999E-5</v>
      </c>
      <c r="AK577" t="s">
        <v>12</v>
      </c>
      <c r="AL577">
        <v>0</v>
      </c>
      <c r="AM577">
        <v>0</v>
      </c>
    </row>
    <row r="578" spans="1:39" x14ac:dyDescent="0.25">
      <c r="A578" t="s">
        <v>195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3377.4715769999998</v>
      </c>
      <c r="I578">
        <v>687.47979199999997</v>
      </c>
      <c r="J578" t="s">
        <v>3</v>
      </c>
      <c r="K578">
        <v>3299.6328910000002</v>
      </c>
      <c r="L578">
        <v>662.1961</v>
      </c>
      <c r="M578" t="s">
        <v>4</v>
      </c>
      <c r="N578">
        <v>189.11328900000001</v>
      </c>
      <c r="O578">
        <v>3.2995109999999999</v>
      </c>
      <c r="P578" t="s">
        <v>5</v>
      </c>
      <c r="Q578">
        <v>0</v>
      </c>
      <c r="R578">
        <v>0</v>
      </c>
      <c r="S578" t="s">
        <v>6</v>
      </c>
      <c r="T578">
        <v>96.414569999999998</v>
      </c>
      <c r="U578">
        <v>0.90154500000000004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0.163081</v>
      </c>
      <c r="AD578">
        <v>1.85E-4</v>
      </c>
      <c r="AE578" t="s">
        <v>10</v>
      </c>
      <c r="AF578">
        <v>0</v>
      </c>
      <c r="AG578">
        <v>0</v>
      </c>
      <c r="AH578" t="s">
        <v>11</v>
      </c>
      <c r="AI578">
        <v>0.83907200000000004</v>
      </c>
      <c r="AJ578">
        <v>7.2999999999999999E-5</v>
      </c>
      <c r="AK578" t="s">
        <v>12</v>
      </c>
      <c r="AL578">
        <v>0</v>
      </c>
      <c r="AM578">
        <v>0</v>
      </c>
    </row>
    <row r="579" spans="1:39" x14ac:dyDescent="0.25">
      <c r="A579" t="s">
        <v>195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3574.8355660000002</v>
      </c>
      <c r="I579">
        <v>757.26790100000005</v>
      </c>
      <c r="J579" t="s">
        <v>3</v>
      </c>
      <c r="K579">
        <v>3492.423511</v>
      </c>
      <c r="L579">
        <v>729.29454399999997</v>
      </c>
      <c r="M579" t="s">
        <v>4</v>
      </c>
      <c r="N579">
        <v>200.139162</v>
      </c>
      <c r="O579">
        <v>3.6182859999999999</v>
      </c>
      <c r="P579" t="s">
        <v>5</v>
      </c>
      <c r="Q579">
        <v>0</v>
      </c>
      <c r="R579">
        <v>0</v>
      </c>
      <c r="S579" t="s">
        <v>6</v>
      </c>
      <c r="T579">
        <v>102.028425</v>
      </c>
      <c r="U579">
        <v>0.98857600000000001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0.163081</v>
      </c>
      <c r="AD579">
        <v>1.85E-4</v>
      </c>
      <c r="AE579" t="s">
        <v>10</v>
      </c>
      <c r="AF579">
        <v>0</v>
      </c>
      <c r="AG579">
        <v>0</v>
      </c>
      <c r="AH579" t="s">
        <v>11</v>
      </c>
      <c r="AI579">
        <v>0.83916199999999996</v>
      </c>
      <c r="AJ579">
        <v>7.2000000000000002E-5</v>
      </c>
      <c r="AK579" t="s">
        <v>12</v>
      </c>
      <c r="AL579">
        <v>0</v>
      </c>
      <c r="AM579">
        <v>0</v>
      </c>
    </row>
    <row r="580" spans="1:39" x14ac:dyDescent="0.25">
      <c r="A580" t="s">
        <v>195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3772.2945749999999</v>
      </c>
      <c r="I580">
        <v>814.31067199999995</v>
      </c>
      <c r="J580" t="s">
        <v>3</v>
      </c>
      <c r="K580">
        <v>3685.3222460000002</v>
      </c>
      <c r="L580">
        <v>783.15716699999996</v>
      </c>
      <c r="M580" t="s">
        <v>4</v>
      </c>
      <c r="N580">
        <v>211.187614</v>
      </c>
      <c r="O580">
        <v>3.7568730000000001</v>
      </c>
      <c r="P580" t="s">
        <v>5</v>
      </c>
      <c r="Q580">
        <v>0</v>
      </c>
      <c r="R580">
        <v>0</v>
      </c>
      <c r="S580" t="s">
        <v>6</v>
      </c>
      <c r="T580">
        <v>107.655168</v>
      </c>
      <c r="U580">
        <v>1.0751710000000001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0.16247600000000001</v>
      </c>
      <c r="AD580">
        <v>1.85E-4</v>
      </c>
      <c r="AE580" t="s">
        <v>10</v>
      </c>
      <c r="AF580">
        <v>0</v>
      </c>
      <c r="AG580">
        <v>0</v>
      </c>
      <c r="AH580" t="s">
        <v>11</v>
      </c>
      <c r="AI580">
        <v>0.83916599999999997</v>
      </c>
      <c r="AJ580">
        <v>7.2000000000000002E-5</v>
      </c>
      <c r="AK580" t="s">
        <v>12</v>
      </c>
      <c r="AL580">
        <v>0</v>
      </c>
      <c r="AM580">
        <v>0</v>
      </c>
    </row>
    <row r="581" spans="1:39" x14ac:dyDescent="0.25">
      <c r="A581" t="s">
        <v>195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3971.1410110000002</v>
      </c>
      <c r="I581">
        <v>869.373018</v>
      </c>
      <c r="J581" t="s">
        <v>3</v>
      </c>
      <c r="K581">
        <v>3879.5923680000001</v>
      </c>
      <c r="L581">
        <v>836.25009499999999</v>
      </c>
      <c r="M581" t="s">
        <v>4</v>
      </c>
      <c r="N581">
        <v>222.289456</v>
      </c>
      <c r="O581">
        <v>3.823855</v>
      </c>
      <c r="P581" t="s">
        <v>5</v>
      </c>
      <c r="Q581">
        <v>0</v>
      </c>
      <c r="R581">
        <v>0</v>
      </c>
      <c r="S581" t="s">
        <v>6</v>
      </c>
      <c r="T581">
        <v>113.323576</v>
      </c>
      <c r="U581">
        <v>1.1459649999999999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0.16247600000000001</v>
      </c>
      <c r="AD581">
        <v>1.85E-4</v>
      </c>
      <c r="AE581" t="s">
        <v>10</v>
      </c>
      <c r="AF581">
        <v>0</v>
      </c>
      <c r="AG581">
        <v>0</v>
      </c>
      <c r="AH581" t="s">
        <v>11</v>
      </c>
      <c r="AI581">
        <v>0.83919900000000003</v>
      </c>
      <c r="AJ581">
        <v>7.2000000000000002E-5</v>
      </c>
      <c r="AK581" t="s">
        <v>12</v>
      </c>
      <c r="AL581">
        <v>0</v>
      </c>
      <c r="AM581">
        <v>0</v>
      </c>
    </row>
    <row r="582" spans="1:39" x14ac:dyDescent="0.25">
      <c r="A582" t="s">
        <v>147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226.80950899999999</v>
      </c>
      <c r="I582">
        <v>21.231363000000002</v>
      </c>
      <c r="J582" t="s">
        <v>3</v>
      </c>
      <c r="K582">
        <v>221.76008400000001</v>
      </c>
      <c r="L582">
        <v>20.064164000000002</v>
      </c>
      <c r="M582" t="s">
        <v>4</v>
      </c>
      <c r="N582">
        <v>11.305809999999999</v>
      </c>
      <c r="O582">
        <v>0.208151</v>
      </c>
      <c r="P582" t="s">
        <v>5</v>
      </c>
      <c r="Q582">
        <v>16.884260000000001</v>
      </c>
      <c r="R582">
        <v>0.20567099999999999</v>
      </c>
      <c r="S582" t="s">
        <v>6</v>
      </c>
      <c r="T582">
        <v>5.6889269999999996</v>
      </c>
      <c r="U582">
        <v>2.494E-2</v>
      </c>
      <c r="V582" t="s">
        <v>7</v>
      </c>
      <c r="W582">
        <v>3.4497300000000002</v>
      </c>
      <c r="X582">
        <v>2.282E-2</v>
      </c>
      <c r="Y582" t="s">
        <v>8</v>
      </c>
      <c r="Z582">
        <v>6.2954179999999997</v>
      </c>
      <c r="AA582">
        <v>2.7428999999999999E-2</v>
      </c>
      <c r="AB582" t="s">
        <v>9</v>
      </c>
      <c r="AC582">
        <v>192.42529099999999</v>
      </c>
      <c r="AD582">
        <v>14.083583000000001</v>
      </c>
      <c r="AE582" t="s">
        <v>10</v>
      </c>
      <c r="AF582">
        <v>0.17920900000000001</v>
      </c>
      <c r="AG582">
        <v>7.7999999999999999E-5</v>
      </c>
      <c r="AH582" t="s">
        <v>11</v>
      </c>
      <c r="AI582">
        <v>0.81376499999999996</v>
      </c>
      <c r="AJ582">
        <v>1.3200000000000001E-4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147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454.17574000000002</v>
      </c>
      <c r="I583">
        <v>45.185575999999998</v>
      </c>
      <c r="J583" t="s">
        <v>3</v>
      </c>
      <c r="K583">
        <v>444.09757500000001</v>
      </c>
      <c r="L583">
        <v>42.303890000000003</v>
      </c>
      <c r="M583" t="s">
        <v>4</v>
      </c>
      <c r="N583">
        <v>22.56643</v>
      </c>
      <c r="O583">
        <v>0.40761500000000001</v>
      </c>
      <c r="P583" t="s">
        <v>5</v>
      </c>
      <c r="Q583">
        <v>33.871547</v>
      </c>
      <c r="R583">
        <v>0.36215599999999998</v>
      </c>
      <c r="S583" t="s">
        <v>6</v>
      </c>
      <c r="T583">
        <v>11.397617</v>
      </c>
      <c r="U583">
        <v>4.0722000000000001E-2</v>
      </c>
      <c r="V583" t="s">
        <v>7</v>
      </c>
      <c r="W583">
        <v>6.9282029999999999</v>
      </c>
      <c r="X583">
        <v>4.0044999999999997E-2</v>
      </c>
      <c r="Y583" t="s">
        <v>8</v>
      </c>
      <c r="Z583">
        <v>12.631335</v>
      </c>
      <c r="AA583">
        <v>5.2585E-2</v>
      </c>
      <c r="AB583" t="s">
        <v>9</v>
      </c>
      <c r="AC583">
        <v>385.35842500000001</v>
      </c>
      <c r="AD583">
        <v>30.454761000000001</v>
      </c>
      <c r="AE583" t="s">
        <v>10</v>
      </c>
      <c r="AF583">
        <v>0.17644299999999999</v>
      </c>
      <c r="AG583">
        <v>6.8999999999999997E-5</v>
      </c>
      <c r="AH583" t="s">
        <v>11</v>
      </c>
      <c r="AI583">
        <v>0.82185600000000003</v>
      </c>
      <c r="AJ583">
        <v>2.3699999999999999E-4</v>
      </c>
      <c r="AK583" t="s">
        <v>12</v>
      </c>
      <c r="AL583">
        <v>0</v>
      </c>
      <c r="AM583">
        <v>0</v>
      </c>
    </row>
    <row r="584" spans="1:39" x14ac:dyDescent="0.25">
      <c r="A584" t="s">
        <v>147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680.62806899999998</v>
      </c>
      <c r="I584">
        <v>66.059420000000003</v>
      </c>
      <c r="J584" t="s">
        <v>3</v>
      </c>
      <c r="K584">
        <v>665.55538000000001</v>
      </c>
      <c r="L584">
        <v>61.003351000000002</v>
      </c>
      <c r="M584" t="s">
        <v>4</v>
      </c>
      <c r="N584">
        <v>33.910133000000002</v>
      </c>
      <c r="O584">
        <v>0.65727899999999995</v>
      </c>
      <c r="P584" t="s">
        <v>5</v>
      </c>
      <c r="Q584">
        <v>50.784630999999997</v>
      </c>
      <c r="R584">
        <v>0.53647299999999998</v>
      </c>
      <c r="S584" t="s">
        <v>6</v>
      </c>
      <c r="T584">
        <v>17.091284000000002</v>
      </c>
      <c r="U584">
        <v>6.2838000000000005E-2</v>
      </c>
      <c r="V584" t="s">
        <v>7</v>
      </c>
      <c r="W584">
        <v>10.386870999999999</v>
      </c>
      <c r="X584">
        <v>6.4887E-2</v>
      </c>
      <c r="Y584" t="s">
        <v>8</v>
      </c>
      <c r="Z584">
        <v>18.928868000000001</v>
      </c>
      <c r="AA584">
        <v>7.6797000000000004E-2</v>
      </c>
      <c r="AB584" t="s">
        <v>9</v>
      </c>
      <c r="AC584">
        <v>577.41552899999999</v>
      </c>
      <c r="AD584">
        <v>42.682136999999997</v>
      </c>
      <c r="AE584" t="s">
        <v>10</v>
      </c>
      <c r="AF584">
        <v>0.175701</v>
      </c>
      <c r="AG584">
        <v>7.2999999999999999E-5</v>
      </c>
      <c r="AH584" t="s">
        <v>11</v>
      </c>
      <c r="AI584">
        <v>0.82708599999999999</v>
      </c>
      <c r="AJ584">
        <v>2.0799999999999999E-4</v>
      </c>
      <c r="AK584" t="s">
        <v>12</v>
      </c>
      <c r="AL584">
        <v>0</v>
      </c>
      <c r="AM584">
        <v>0</v>
      </c>
    </row>
    <row r="585" spans="1:39" x14ac:dyDescent="0.25">
      <c r="A585" t="s">
        <v>147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908.44658400000003</v>
      </c>
      <c r="I585">
        <v>110.31655499999999</v>
      </c>
      <c r="J585" t="s">
        <v>3</v>
      </c>
      <c r="K585">
        <v>888.34593400000006</v>
      </c>
      <c r="L585">
        <v>101.60350800000001</v>
      </c>
      <c r="M585" t="s">
        <v>4</v>
      </c>
      <c r="N585">
        <v>45.299590999999999</v>
      </c>
      <c r="O585">
        <v>0.87402199999999997</v>
      </c>
      <c r="P585" t="s">
        <v>5</v>
      </c>
      <c r="Q585">
        <v>67.804215999999997</v>
      </c>
      <c r="R585">
        <v>0.96609400000000001</v>
      </c>
      <c r="S585" t="s">
        <v>6</v>
      </c>
      <c r="T585">
        <v>22.829975999999998</v>
      </c>
      <c r="U585">
        <v>0.10995000000000001</v>
      </c>
      <c r="V585" t="s">
        <v>7</v>
      </c>
      <c r="W585">
        <v>13.865174</v>
      </c>
      <c r="X585">
        <v>0.11502900000000001</v>
      </c>
      <c r="Y585" t="s">
        <v>8</v>
      </c>
      <c r="Z585">
        <v>25.279001000000001</v>
      </c>
      <c r="AA585">
        <v>0.13336000000000001</v>
      </c>
      <c r="AB585" t="s">
        <v>9</v>
      </c>
      <c r="AC585">
        <v>770.64904899999999</v>
      </c>
      <c r="AD585">
        <v>70.897148000000001</v>
      </c>
      <c r="AE585" t="s">
        <v>10</v>
      </c>
      <c r="AF585">
        <v>0.17560500000000001</v>
      </c>
      <c r="AG585">
        <v>7.2999999999999999E-5</v>
      </c>
      <c r="AH585" t="s">
        <v>11</v>
      </c>
      <c r="AI585">
        <v>0.82996000000000003</v>
      </c>
      <c r="AJ585">
        <v>1.6799999999999999E-4</v>
      </c>
      <c r="AK585" t="s">
        <v>12</v>
      </c>
      <c r="AL585">
        <v>0</v>
      </c>
      <c r="AM585">
        <v>0</v>
      </c>
    </row>
    <row r="586" spans="1:39" x14ac:dyDescent="0.25">
      <c r="A586" t="s">
        <v>147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1135.878477</v>
      </c>
      <c r="I586">
        <v>155.05087499999999</v>
      </c>
      <c r="J586" t="s">
        <v>3</v>
      </c>
      <c r="K586">
        <v>1110.7783979999999</v>
      </c>
      <c r="L586">
        <v>142.06557100000001</v>
      </c>
      <c r="M586" t="s">
        <v>4</v>
      </c>
      <c r="N586">
        <v>56.66319</v>
      </c>
      <c r="O586">
        <v>1.20851</v>
      </c>
      <c r="P586" t="s">
        <v>5</v>
      </c>
      <c r="Q586">
        <v>84.816771000000003</v>
      </c>
      <c r="R586">
        <v>1.4500329999999999</v>
      </c>
      <c r="S586" t="s">
        <v>6</v>
      </c>
      <c r="T586">
        <v>28.567913000000001</v>
      </c>
      <c r="U586">
        <v>0.174842</v>
      </c>
      <c r="V586" t="s">
        <v>7</v>
      </c>
      <c r="W586">
        <v>17.336410000000001</v>
      </c>
      <c r="X586">
        <v>0.17064799999999999</v>
      </c>
      <c r="Y586" t="s">
        <v>8</v>
      </c>
      <c r="Z586">
        <v>31.635967999999998</v>
      </c>
      <c r="AA586">
        <v>0.211535</v>
      </c>
      <c r="AB586" t="s">
        <v>9</v>
      </c>
      <c r="AC586">
        <v>963.55057499999998</v>
      </c>
      <c r="AD586">
        <v>98.009271999999996</v>
      </c>
      <c r="AE586" t="s">
        <v>10</v>
      </c>
      <c r="AF586">
        <v>0.17321700000000001</v>
      </c>
      <c r="AG586">
        <v>1.11E-4</v>
      </c>
      <c r="AH586" t="s">
        <v>11</v>
      </c>
      <c r="AI586">
        <v>0.83243599999999995</v>
      </c>
      <c r="AJ586">
        <v>1.3300000000000001E-4</v>
      </c>
      <c r="AK586" t="s">
        <v>12</v>
      </c>
      <c r="AL586">
        <v>0</v>
      </c>
      <c r="AM586">
        <v>0</v>
      </c>
    </row>
    <row r="587" spans="1:39" x14ac:dyDescent="0.25">
      <c r="A587" t="s">
        <v>147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1362.178279</v>
      </c>
      <c r="I587">
        <v>204.648291</v>
      </c>
      <c r="J587" t="s">
        <v>3</v>
      </c>
      <c r="K587">
        <v>1332.087354</v>
      </c>
      <c r="L587">
        <v>187.632713</v>
      </c>
      <c r="M587" t="s">
        <v>4</v>
      </c>
      <c r="N587">
        <v>67.872118</v>
      </c>
      <c r="O587">
        <v>1.472415</v>
      </c>
      <c r="P587" t="s">
        <v>5</v>
      </c>
      <c r="Q587">
        <v>101.69732</v>
      </c>
      <c r="R587">
        <v>1.8148329999999999</v>
      </c>
      <c r="S587" t="s">
        <v>6</v>
      </c>
      <c r="T587">
        <v>34.267434000000002</v>
      </c>
      <c r="U587">
        <v>0.21132500000000001</v>
      </c>
      <c r="V587" t="s">
        <v>7</v>
      </c>
      <c r="W587">
        <v>20.780307000000001</v>
      </c>
      <c r="X587">
        <v>0.20687</v>
      </c>
      <c r="Y587" t="s">
        <v>8</v>
      </c>
      <c r="Z587">
        <v>37.936301999999998</v>
      </c>
      <c r="AA587">
        <v>0.26443</v>
      </c>
      <c r="AB587" t="s">
        <v>9</v>
      </c>
      <c r="AC587">
        <v>1155.6199509999999</v>
      </c>
      <c r="AD587">
        <v>132.01866000000001</v>
      </c>
      <c r="AE587" t="s">
        <v>10</v>
      </c>
      <c r="AF587">
        <v>0.172151</v>
      </c>
      <c r="AG587">
        <v>1.27E-4</v>
      </c>
      <c r="AH587" t="s">
        <v>11</v>
      </c>
      <c r="AI587">
        <v>0.83265199999999995</v>
      </c>
      <c r="AJ587">
        <v>1.3300000000000001E-4</v>
      </c>
      <c r="AK587" t="s">
        <v>12</v>
      </c>
      <c r="AL587">
        <v>0</v>
      </c>
      <c r="AM587">
        <v>0</v>
      </c>
    </row>
    <row r="588" spans="1:39" x14ac:dyDescent="0.25">
      <c r="A588" t="s">
        <v>147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1589.458674</v>
      </c>
      <c r="I588">
        <v>262.96895000000001</v>
      </c>
      <c r="J588" t="s">
        <v>3</v>
      </c>
      <c r="K588">
        <v>1554.3789280000001</v>
      </c>
      <c r="L588">
        <v>241.56441899999999</v>
      </c>
      <c r="M588" t="s">
        <v>4</v>
      </c>
      <c r="N588">
        <v>79.197535999999999</v>
      </c>
      <c r="O588">
        <v>1.5395460000000001</v>
      </c>
      <c r="P588" t="s">
        <v>5</v>
      </c>
      <c r="Q588">
        <v>118.699725</v>
      </c>
      <c r="R588">
        <v>2.335728</v>
      </c>
      <c r="S588" t="s">
        <v>6</v>
      </c>
      <c r="T588">
        <v>39.982767000000003</v>
      </c>
      <c r="U588">
        <v>0.28695300000000001</v>
      </c>
      <c r="V588" t="s">
        <v>7</v>
      </c>
      <c r="W588">
        <v>24.27074</v>
      </c>
      <c r="X588">
        <v>0.26082899999999998</v>
      </c>
      <c r="Y588" t="s">
        <v>8</v>
      </c>
      <c r="Z588">
        <v>44.298734000000003</v>
      </c>
      <c r="AA588">
        <v>0.32892199999999999</v>
      </c>
      <c r="AB588" t="s">
        <v>9</v>
      </c>
      <c r="AC588">
        <v>1348.4273459999999</v>
      </c>
      <c r="AD588">
        <v>172.76788199999999</v>
      </c>
      <c r="AE588" t="s">
        <v>10</v>
      </c>
      <c r="AF588">
        <v>0.1716</v>
      </c>
      <c r="AG588">
        <v>1.34E-4</v>
      </c>
      <c r="AH588" t="s">
        <v>11</v>
      </c>
      <c r="AI588">
        <v>0.83343800000000001</v>
      </c>
      <c r="AJ588">
        <v>1.22E-4</v>
      </c>
      <c r="AK588" t="s">
        <v>12</v>
      </c>
      <c r="AL588">
        <v>0</v>
      </c>
      <c r="AM588">
        <v>0</v>
      </c>
    </row>
    <row r="589" spans="1:39" x14ac:dyDescent="0.25">
      <c r="A589" t="s">
        <v>147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1816.365247</v>
      </c>
      <c r="I589">
        <v>330.60478799999999</v>
      </c>
      <c r="J589" t="s">
        <v>3</v>
      </c>
      <c r="K589">
        <v>1776.2698849999999</v>
      </c>
      <c r="L589">
        <v>304.42044099999998</v>
      </c>
      <c r="M589" t="s">
        <v>4</v>
      </c>
      <c r="N589">
        <v>90.48442</v>
      </c>
      <c r="O589">
        <v>1.8838029999999999</v>
      </c>
      <c r="P589" t="s">
        <v>5</v>
      </c>
      <c r="Q589">
        <v>135.638497</v>
      </c>
      <c r="R589">
        <v>2.8442210000000001</v>
      </c>
      <c r="S589" t="s">
        <v>6</v>
      </c>
      <c r="T589">
        <v>45.681052999999999</v>
      </c>
      <c r="U589">
        <v>0.33773900000000001</v>
      </c>
      <c r="V589" t="s">
        <v>7</v>
      </c>
      <c r="W589">
        <v>27.728940000000001</v>
      </c>
      <c r="X589">
        <v>0.31295800000000001</v>
      </c>
      <c r="Y589" t="s">
        <v>8</v>
      </c>
      <c r="Z589">
        <v>50.624479999999998</v>
      </c>
      <c r="AA589">
        <v>0.39783000000000002</v>
      </c>
      <c r="AB589" t="s">
        <v>9</v>
      </c>
      <c r="AC589">
        <v>1540.951519</v>
      </c>
      <c r="AD589">
        <v>218.887179</v>
      </c>
      <c r="AE589" t="s">
        <v>10</v>
      </c>
      <c r="AF589">
        <v>0.17154700000000001</v>
      </c>
      <c r="AG589">
        <v>1.3300000000000001E-4</v>
      </c>
      <c r="AH589" t="s">
        <v>11</v>
      </c>
      <c r="AI589">
        <v>0.83513899999999996</v>
      </c>
      <c r="AJ589">
        <v>8.7999999999999998E-5</v>
      </c>
      <c r="AK589" t="s">
        <v>12</v>
      </c>
      <c r="AL589">
        <v>0</v>
      </c>
      <c r="AM589">
        <v>0</v>
      </c>
    </row>
    <row r="590" spans="1:39" x14ac:dyDescent="0.25">
      <c r="A590" t="s">
        <v>147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2043.8829370000001</v>
      </c>
      <c r="I590">
        <v>319.72507400000001</v>
      </c>
      <c r="J590" t="s">
        <v>3</v>
      </c>
      <c r="K590">
        <v>1998.7752949999999</v>
      </c>
      <c r="L590">
        <v>294.02158300000002</v>
      </c>
      <c r="M590" t="s">
        <v>4</v>
      </c>
      <c r="N590">
        <v>101.829275</v>
      </c>
      <c r="O590">
        <v>1.894129</v>
      </c>
      <c r="P590" t="s">
        <v>5</v>
      </c>
      <c r="Q590">
        <v>152.70362299999999</v>
      </c>
      <c r="R590">
        <v>2.9738509999999998</v>
      </c>
      <c r="S590" t="s">
        <v>6</v>
      </c>
      <c r="T590">
        <v>51.421168999999999</v>
      </c>
      <c r="U590">
        <v>0.350804</v>
      </c>
      <c r="V590" t="s">
        <v>7</v>
      </c>
      <c r="W590">
        <v>31.221571999999998</v>
      </c>
      <c r="X590">
        <v>0.33271099999999998</v>
      </c>
      <c r="Y590" t="s">
        <v>8</v>
      </c>
      <c r="Z590">
        <v>56.989710000000002</v>
      </c>
      <c r="AA590">
        <v>0.42805700000000002</v>
      </c>
      <c r="AB590" t="s">
        <v>9</v>
      </c>
      <c r="AC590">
        <v>1733.924321</v>
      </c>
      <c r="AD590">
        <v>209.89526799999999</v>
      </c>
      <c r="AE590" t="s">
        <v>10</v>
      </c>
      <c r="AF590">
        <v>0.170566</v>
      </c>
      <c r="AG590">
        <v>1.3799999999999999E-4</v>
      </c>
      <c r="AH590" t="s">
        <v>11</v>
      </c>
      <c r="AI590">
        <v>0.836696</v>
      </c>
      <c r="AJ590">
        <v>4.6999999999999997E-5</v>
      </c>
      <c r="AK590" t="s">
        <v>12</v>
      </c>
      <c r="AL590">
        <v>0</v>
      </c>
      <c r="AM590">
        <v>0</v>
      </c>
    </row>
    <row r="591" spans="1:39" x14ac:dyDescent="0.25">
      <c r="A591" t="s">
        <v>147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2272.3801319999998</v>
      </c>
      <c r="I591">
        <v>341.12557700000002</v>
      </c>
      <c r="J591" t="s">
        <v>3</v>
      </c>
      <c r="K591">
        <v>2222.2127099999998</v>
      </c>
      <c r="L591">
        <v>312.79250500000001</v>
      </c>
      <c r="M591" t="s">
        <v>4</v>
      </c>
      <c r="N591">
        <v>113.278699</v>
      </c>
      <c r="O591">
        <v>1.971236</v>
      </c>
      <c r="P591" t="s">
        <v>5</v>
      </c>
      <c r="Q591">
        <v>169.84083699999999</v>
      </c>
      <c r="R591">
        <v>3.34985</v>
      </c>
      <c r="S591" t="s">
        <v>6</v>
      </c>
      <c r="T591">
        <v>57.191943999999999</v>
      </c>
      <c r="U591">
        <v>0.41492499999999999</v>
      </c>
      <c r="V591" t="s">
        <v>7</v>
      </c>
      <c r="W591">
        <v>34.730525</v>
      </c>
      <c r="X591">
        <v>0.35188799999999998</v>
      </c>
      <c r="Y591" t="s">
        <v>8</v>
      </c>
      <c r="Z591">
        <v>63.373243000000002</v>
      </c>
      <c r="AA591">
        <v>0.476771</v>
      </c>
      <c r="AB591" t="s">
        <v>9</v>
      </c>
      <c r="AC591">
        <v>1927.6431540000001</v>
      </c>
      <c r="AD591">
        <v>223.554967</v>
      </c>
      <c r="AE591" t="s">
        <v>10</v>
      </c>
      <c r="AF591">
        <v>0.16872799999999999</v>
      </c>
      <c r="AG591">
        <v>1.54E-4</v>
      </c>
      <c r="AH591" t="s">
        <v>11</v>
      </c>
      <c r="AI591">
        <v>0.83711199999999997</v>
      </c>
      <c r="AJ591">
        <v>4.3000000000000002E-5</v>
      </c>
      <c r="AK591" t="s">
        <v>12</v>
      </c>
      <c r="AL591">
        <v>0</v>
      </c>
      <c r="AM591">
        <v>0</v>
      </c>
    </row>
    <row r="592" spans="1:39" x14ac:dyDescent="0.25">
      <c r="A592" t="s">
        <v>147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2500.5747660000002</v>
      </c>
      <c r="I592">
        <v>362.09448300000003</v>
      </c>
      <c r="J592" t="s">
        <v>3</v>
      </c>
      <c r="K592">
        <v>2445.3157860000001</v>
      </c>
      <c r="L592">
        <v>332.20069799999999</v>
      </c>
      <c r="M592" t="s">
        <v>4</v>
      </c>
      <c r="N592">
        <v>124.73411</v>
      </c>
      <c r="O592">
        <v>1.9954179999999999</v>
      </c>
      <c r="P592" t="s">
        <v>5</v>
      </c>
      <c r="Q592">
        <v>186.94276400000001</v>
      </c>
      <c r="R592">
        <v>3.4973830000000001</v>
      </c>
      <c r="S592" t="s">
        <v>6</v>
      </c>
      <c r="T592">
        <v>62.928969000000002</v>
      </c>
      <c r="U592">
        <v>0.42912099999999997</v>
      </c>
      <c r="V592" t="s">
        <v>7</v>
      </c>
      <c r="W592">
        <v>38.234110000000001</v>
      </c>
      <c r="X592">
        <v>0.39214900000000003</v>
      </c>
      <c r="Y592" t="s">
        <v>8</v>
      </c>
      <c r="Z592">
        <v>69.757920999999996</v>
      </c>
      <c r="AA592">
        <v>0.50615600000000005</v>
      </c>
      <c r="AB592" t="s">
        <v>9</v>
      </c>
      <c r="AC592">
        <v>2121.0465140000001</v>
      </c>
      <c r="AD592">
        <v>242.125766</v>
      </c>
      <c r="AE592" t="s">
        <v>10</v>
      </c>
      <c r="AF592">
        <v>0.16794100000000001</v>
      </c>
      <c r="AG592">
        <v>1.54E-4</v>
      </c>
      <c r="AH592" t="s">
        <v>11</v>
      </c>
      <c r="AI592">
        <v>0.83776899999999999</v>
      </c>
      <c r="AJ592">
        <v>6.0000000000000002E-5</v>
      </c>
      <c r="AK592" t="s">
        <v>12</v>
      </c>
      <c r="AL592">
        <v>0</v>
      </c>
      <c r="AM592">
        <v>0</v>
      </c>
    </row>
    <row r="593" spans="1:39" x14ac:dyDescent="0.25">
      <c r="A593" t="s">
        <v>147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2728.7178220000001</v>
      </c>
      <c r="I593">
        <v>372.28617400000002</v>
      </c>
      <c r="J593" t="s">
        <v>3</v>
      </c>
      <c r="K593">
        <v>2668.4284520000001</v>
      </c>
      <c r="L593">
        <v>343.54658000000001</v>
      </c>
      <c r="M593" t="s">
        <v>4</v>
      </c>
      <c r="N593">
        <v>136.12988999999999</v>
      </c>
      <c r="O593">
        <v>2.286035</v>
      </c>
      <c r="P593" t="s">
        <v>5</v>
      </c>
      <c r="Q593">
        <v>204.08029099999999</v>
      </c>
      <c r="R593">
        <v>3.9904989999999998</v>
      </c>
      <c r="S593" t="s">
        <v>6</v>
      </c>
      <c r="T593">
        <v>68.676698999999999</v>
      </c>
      <c r="U593">
        <v>0.46501399999999998</v>
      </c>
      <c r="V593" t="s">
        <v>7</v>
      </c>
      <c r="W593">
        <v>41.741931000000001</v>
      </c>
      <c r="X593">
        <v>0.47975800000000002</v>
      </c>
      <c r="Y593" t="s">
        <v>8</v>
      </c>
      <c r="Z593">
        <v>76.141431999999995</v>
      </c>
      <c r="AA593">
        <v>0.57317799999999997</v>
      </c>
      <c r="AB593" t="s">
        <v>9</v>
      </c>
      <c r="AC593">
        <v>2314.4718699999999</v>
      </c>
      <c r="AD593">
        <v>247.07771199999999</v>
      </c>
      <c r="AE593" t="s">
        <v>10</v>
      </c>
      <c r="AF593">
        <v>0.166544</v>
      </c>
      <c r="AG593">
        <v>1.56E-4</v>
      </c>
      <c r="AH593" t="s">
        <v>11</v>
      </c>
      <c r="AI593">
        <v>0.83780200000000005</v>
      </c>
      <c r="AJ593">
        <v>6.0000000000000002E-5</v>
      </c>
      <c r="AK593" t="s">
        <v>12</v>
      </c>
      <c r="AL593">
        <v>0</v>
      </c>
      <c r="AM593">
        <v>0</v>
      </c>
    </row>
    <row r="594" spans="1:39" x14ac:dyDescent="0.25">
      <c r="A594" t="s">
        <v>147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2955.7024019999999</v>
      </c>
      <c r="I594">
        <v>377.78460699999999</v>
      </c>
      <c r="J594" t="s">
        <v>3</v>
      </c>
      <c r="K594">
        <v>2890.3788330000002</v>
      </c>
      <c r="L594">
        <v>350.20430099999999</v>
      </c>
      <c r="M594" t="s">
        <v>4</v>
      </c>
      <c r="N594">
        <v>147.475168</v>
      </c>
      <c r="O594">
        <v>2.0549710000000001</v>
      </c>
      <c r="P594" t="s">
        <v>5</v>
      </c>
      <c r="Q594">
        <v>221.122986</v>
      </c>
      <c r="R594">
        <v>4.3366699999999998</v>
      </c>
      <c r="S594" t="s">
        <v>6</v>
      </c>
      <c r="T594">
        <v>74.368206999999998</v>
      </c>
      <c r="U594">
        <v>0.53069699999999997</v>
      </c>
      <c r="V594" t="s">
        <v>7</v>
      </c>
      <c r="W594">
        <v>45.234444000000003</v>
      </c>
      <c r="X594">
        <v>0.51671900000000004</v>
      </c>
      <c r="Y594" t="s">
        <v>8</v>
      </c>
      <c r="Z594">
        <v>82.506890999999996</v>
      </c>
      <c r="AA594">
        <v>0.61368100000000003</v>
      </c>
      <c r="AB594" t="s">
        <v>9</v>
      </c>
      <c r="AC594">
        <v>2506.8938280000002</v>
      </c>
      <c r="AD594">
        <v>255.43921900000001</v>
      </c>
      <c r="AE594" t="s">
        <v>10</v>
      </c>
      <c r="AF594">
        <v>0.16605400000000001</v>
      </c>
      <c r="AG594">
        <v>1.56E-4</v>
      </c>
      <c r="AH594" t="s">
        <v>11</v>
      </c>
      <c r="AI594">
        <v>0.83783600000000003</v>
      </c>
      <c r="AJ594">
        <v>6.0000000000000002E-5</v>
      </c>
      <c r="AK594" t="s">
        <v>12</v>
      </c>
      <c r="AL594">
        <v>0</v>
      </c>
      <c r="AM594">
        <v>0</v>
      </c>
    </row>
    <row r="595" spans="1:39" x14ac:dyDescent="0.25">
      <c r="A595" t="s">
        <v>147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3183.6728710000002</v>
      </c>
      <c r="I595">
        <v>468.22476399999999</v>
      </c>
      <c r="J595" t="s">
        <v>3</v>
      </c>
      <c r="K595">
        <v>3113.2876660000002</v>
      </c>
      <c r="L595">
        <v>433.71414399999998</v>
      </c>
      <c r="M595" t="s">
        <v>4</v>
      </c>
      <c r="N595">
        <v>158.80500499999999</v>
      </c>
      <c r="O595">
        <v>2.6038049999999999</v>
      </c>
      <c r="P595" t="s">
        <v>5</v>
      </c>
      <c r="Q595">
        <v>238.214765</v>
      </c>
      <c r="R595">
        <v>4.7701969999999996</v>
      </c>
      <c r="S595" t="s">
        <v>6</v>
      </c>
      <c r="T595">
        <v>80.090176999999997</v>
      </c>
      <c r="U595">
        <v>0.57174999999999998</v>
      </c>
      <c r="V595" t="s">
        <v>7</v>
      </c>
      <c r="W595">
        <v>48.73113</v>
      </c>
      <c r="X595">
        <v>0.57192100000000001</v>
      </c>
      <c r="Y595" t="s">
        <v>8</v>
      </c>
      <c r="Z595">
        <v>88.882216999999997</v>
      </c>
      <c r="AA595">
        <v>0.69427499999999998</v>
      </c>
      <c r="AB595" t="s">
        <v>9</v>
      </c>
      <c r="AC595">
        <v>2700.225762</v>
      </c>
      <c r="AD595">
        <v>318.61964799999998</v>
      </c>
      <c r="AE595" t="s">
        <v>10</v>
      </c>
      <c r="AF595">
        <v>0.16478499999999999</v>
      </c>
      <c r="AG595">
        <v>1.54E-4</v>
      </c>
      <c r="AH595" t="s">
        <v>11</v>
      </c>
      <c r="AI595">
        <v>0.83852199999999999</v>
      </c>
      <c r="AJ595">
        <v>7.6000000000000004E-5</v>
      </c>
      <c r="AK595" t="s">
        <v>12</v>
      </c>
      <c r="AL595">
        <v>0</v>
      </c>
      <c r="AM595">
        <v>0</v>
      </c>
    </row>
    <row r="596" spans="1:39" x14ac:dyDescent="0.25">
      <c r="A596" t="s">
        <v>147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3409.6399409999999</v>
      </c>
      <c r="I596">
        <v>535.95319099999995</v>
      </c>
      <c r="J596" t="s">
        <v>3</v>
      </c>
      <c r="K596">
        <v>3334.2846140000001</v>
      </c>
      <c r="L596">
        <v>498.61213900000001</v>
      </c>
      <c r="M596" t="s">
        <v>4</v>
      </c>
      <c r="N596">
        <v>169.99836500000001</v>
      </c>
      <c r="O596">
        <v>2.8226619999999998</v>
      </c>
      <c r="P596" t="s">
        <v>5</v>
      </c>
      <c r="Q596">
        <v>255.11464000000001</v>
      </c>
      <c r="R596">
        <v>5.7921019999999999</v>
      </c>
      <c r="S596" t="s">
        <v>6</v>
      </c>
      <c r="T596">
        <v>85.743419000000003</v>
      </c>
      <c r="U596">
        <v>0.65705100000000005</v>
      </c>
      <c r="V596" t="s">
        <v>7</v>
      </c>
      <c r="W596">
        <v>52.174598000000003</v>
      </c>
      <c r="X596">
        <v>0.67844099999999996</v>
      </c>
      <c r="Y596" t="s">
        <v>8</v>
      </c>
      <c r="Z596">
        <v>95.201876999999996</v>
      </c>
      <c r="AA596">
        <v>0.84973399999999999</v>
      </c>
      <c r="AB596" t="s">
        <v>9</v>
      </c>
      <c r="AC596">
        <v>2891.9844429999998</v>
      </c>
      <c r="AD596">
        <v>363.03751899999997</v>
      </c>
      <c r="AE596" t="s">
        <v>10</v>
      </c>
      <c r="AF596">
        <v>0.16413</v>
      </c>
      <c r="AG596">
        <v>1.55E-4</v>
      </c>
      <c r="AH596" t="s">
        <v>11</v>
      </c>
      <c r="AI596">
        <v>0.83870699999999998</v>
      </c>
      <c r="AJ596">
        <v>7.3999999999999996E-5</v>
      </c>
      <c r="AK596" t="s">
        <v>12</v>
      </c>
      <c r="AL596">
        <v>0</v>
      </c>
      <c r="AM596">
        <v>0</v>
      </c>
    </row>
    <row r="597" spans="1:39" x14ac:dyDescent="0.25">
      <c r="A597" t="s">
        <v>147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3637.3194480000002</v>
      </c>
      <c r="I597">
        <v>563.78712700000005</v>
      </c>
      <c r="J597" t="s">
        <v>3</v>
      </c>
      <c r="K597">
        <v>3556.9220610000002</v>
      </c>
      <c r="L597">
        <v>523.86269000000004</v>
      </c>
      <c r="M597" t="s">
        <v>4</v>
      </c>
      <c r="N597">
        <v>181.410146</v>
      </c>
      <c r="O597">
        <v>2.7931219999999999</v>
      </c>
      <c r="P597" t="s">
        <v>5</v>
      </c>
      <c r="Q597">
        <v>272.11318699999998</v>
      </c>
      <c r="R597">
        <v>5.9334319999999998</v>
      </c>
      <c r="S597" t="s">
        <v>6</v>
      </c>
      <c r="T597">
        <v>91.450582999999995</v>
      </c>
      <c r="U597">
        <v>0.66075300000000003</v>
      </c>
      <c r="V597" t="s">
        <v>7</v>
      </c>
      <c r="W597">
        <v>55.652450999999999</v>
      </c>
      <c r="X597">
        <v>0.70141200000000004</v>
      </c>
      <c r="Y597" t="s">
        <v>8</v>
      </c>
      <c r="Z597">
        <v>101.55539899999999</v>
      </c>
      <c r="AA597">
        <v>0.89432199999999995</v>
      </c>
      <c r="AB597" t="s">
        <v>9</v>
      </c>
      <c r="AC597">
        <v>3085.0337840000002</v>
      </c>
      <c r="AD597">
        <v>385.19065699999999</v>
      </c>
      <c r="AE597" t="s">
        <v>10</v>
      </c>
      <c r="AF597">
        <v>0.16225300000000001</v>
      </c>
      <c r="AG597">
        <v>1.5100000000000001E-4</v>
      </c>
      <c r="AH597" t="s">
        <v>11</v>
      </c>
      <c r="AI597">
        <v>0.83877000000000002</v>
      </c>
      <c r="AJ597">
        <v>7.3999999999999996E-5</v>
      </c>
      <c r="AK597" t="s">
        <v>12</v>
      </c>
      <c r="AL597">
        <v>0</v>
      </c>
      <c r="AM597">
        <v>0</v>
      </c>
    </row>
    <row r="598" spans="1:39" x14ac:dyDescent="0.25">
      <c r="A598" t="s">
        <v>147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3864.7471340000002</v>
      </c>
      <c r="I598">
        <v>632.92452400000002</v>
      </c>
      <c r="J598" t="s">
        <v>3</v>
      </c>
      <c r="K598">
        <v>3779.3108010000001</v>
      </c>
      <c r="L598">
        <v>590.35527300000001</v>
      </c>
      <c r="M598" t="s">
        <v>4</v>
      </c>
      <c r="N598">
        <v>192.83681999999999</v>
      </c>
      <c r="O598">
        <v>3.2080880000000001</v>
      </c>
      <c r="P598" t="s">
        <v>5</v>
      </c>
      <c r="Q598">
        <v>289.12090999999998</v>
      </c>
      <c r="R598">
        <v>6.3818580000000003</v>
      </c>
      <c r="S598" t="s">
        <v>6</v>
      </c>
      <c r="T598">
        <v>97.165543</v>
      </c>
      <c r="U598">
        <v>0.73927299999999996</v>
      </c>
      <c r="V598" t="s">
        <v>7</v>
      </c>
      <c r="W598">
        <v>59.133712000000003</v>
      </c>
      <c r="X598">
        <v>0.71579099999999996</v>
      </c>
      <c r="Y598" t="s">
        <v>8</v>
      </c>
      <c r="Z598">
        <v>107.90407500000001</v>
      </c>
      <c r="AA598">
        <v>0.94788300000000003</v>
      </c>
      <c r="AB598" t="s">
        <v>9</v>
      </c>
      <c r="AC598">
        <v>3277.806333</v>
      </c>
      <c r="AD598">
        <v>433.70871599999998</v>
      </c>
      <c r="AE598" t="s">
        <v>10</v>
      </c>
      <c r="AF598">
        <v>0.16114999999999999</v>
      </c>
      <c r="AG598">
        <v>1.45E-4</v>
      </c>
      <c r="AH598" t="s">
        <v>11</v>
      </c>
      <c r="AI598">
        <v>0.83909800000000001</v>
      </c>
      <c r="AJ598">
        <v>6.8999999999999997E-5</v>
      </c>
      <c r="AK598" t="s">
        <v>12</v>
      </c>
      <c r="AL598">
        <v>0</v>
      </c>
      <c r="AM598">
        <v>0</v>
      </c>
    </row>
    <row r="599" spans="1:39" x14ac:dyDescent="0.25">
      <c r="A599" t="s">
        <v>147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4092.7126760000001</v>
      </c>
      <c r="I599">
        <v>664.070021</v>
      </c>
      <c r="J599" t="s">
        <v>3</v>
      </c>
      <c r="K599">
        <v>4002.221333</v>
      </c>
      <c r="L599">
        <v>617.06833500000005</v>
      </c>
      <c r="M599" t="s">
        <v>4</v>
      </c>
      <c r="N599">
        <v>204.21684099999999</v>
      </c>
      <c r="O599">
        <v>3.5644330000000002</v>
      </c>
      <c r="P599" t="s">
        <v>5</v>
      </c>
      <c r="Q599">
        <v>306.21229599999998</v>
      </c>
      <c r="R599">
        <v>6.618741</v>
      </c>
      <c r="S599" t="s">
        <v>6</v>
      </c>
      <c r="T599">
        <v>102.89240700000001</v>
      </c>
      <c r="U599">
        <v>0.78581100000000004</v>
      </c>
      <c r="V599" t="s">
        <v>7</v>
      </c>
      <c r="W599">
        <v>62.653064999999998</v>
      </c>
      <c r="X599">
        <v>0.73125099999999998</v>
      </c>
      <c r="Y599" t="s">
        <v>8</v>
      </c>
      <c r="Z599">
        <v>114.290418</v>
      </c>
      <c r="AA599">
        <v>0.96359300000000003</v>
      </c>
      <c r="AB599" t="s">
        <v>9</v>
      </c>
      <c r="AC599">
        <v>3471.0671969999999</v>
      </c>
      <c r="AD599">
        <v>454.168519</v>
      </c>
      <c r="AE599" t="s">
        <v>10</v>
      </c>
      <c r="AF599">
        <v>0.161136</v>
      </c>
      <c r="AG599">
        <v>1.46E-4</v>
      </c>
      <c r="AH599" t="s">
        <v>11</v>
      </c>
      <c r="AI599">
        <v>0.83969000000000005</v>
      </c>
      <c r="AJ599">
        <v>8.2999999999999998E-5</v>
      </c>
      <c r="AK599" t="s">
        <v>12</v>
      </c>
      <c r="AL599">
        <v>0</v>
      </c>
      <c r="AM599">
        <v>0</v>
      </c>
    </row>
    <row r="600" spans="1:39" x14ac:dyDescent="0.25">
      <c r="A600" t="s">
        <v>147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4319.6376369999998</v>
      </c>
      <c r="I600">
        <v>683.98094600000002</v>
      </c>
      <c r="J600" t="s">
        <v>3</v>
      </c>
      <c r="K600">
        <v>4224.1705080000002</v>
      </c>
      <c r="L600">
        <v>635.26824799999997</v>
      </c>
      <c r="M600" t="s">
        <v>4</v>
      </c>
      <c r="N600">
        <v>215.40843899999999</v>
      </c>
      <c r="O600">
        <v>3.4980889999999998</v>
      </c>
      <c r="P600" t="s">
        <v>5</v>
      </c>
      <c r="Q600">
        <v>323.19252599999999</v>
      </c>
      <c r="R600">
        <v>7.1216340000000002</v>
      </c>
      <c r="S600" t="s">
        <v>6</v>
      </c>
      <c r="T600">
        <v>108.586043</v>
      </c>
      <c r="U600">
        <v>0.87473000000000001</v>
      </c>
      <c r="V600" t="s">
        <v>7</v>
      </c>
      <c r="W600">
        <v>66.130837</v>
      </c>
      <c r="X600">
        <v>0.76375400000000004</v>
      </c>
      <c r="Y600" t="s">
        <v>8</v>
      </c>
      <c r="Z600">
        <v>120.63148</v>
      </c>
      <c r="AA600">
        <v>1.016095</v>
      </c>
      <c r="AB600" t="s">
        <v>9</v>
      </c>
      <c r="AC600">
        <v>3663.6645210000001</v>
      </c>
      <c r="AD600">
        <v>471.370429</v>
      </c>
      <c r="AE600" t="s">
        <v>10</v>
      </c>
      <c r="AF600">
        <v>0.16105</v>
      </c>
      <c r="AG600">
        <v>1.4799999999999999E-4</v>
      </c>
      <c r="AH600" t="s">
        <v>11</v>
      </c>
      <c r="AI600">
        <v>0.83974800000000005</v>
      </c>
      <c r="AJ600">
        <v>8.2999999999999998E-5</v>
      </c>
      <c r="AK600" t="s">
        <v>12</v>
      </c>
      <c r="AL600">
        <v>0</v>
      </c>
      <c r="AM600">
        <v>0</v>
      </c>
    </row>
    <row r="601" spans="1:39" x14ac:dyDescent="0.25">
      <c r="A601" t="s">
        <v>147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4547.1269730000004</v>
      </c>
      <c r="I601">
        <v>735.37656900000002</v>
      </c>
      <c r="J601" t="s">
        <v>3</v>
      </c>
      <c r="K601">
        <v>4446.6287789999997</v>
      </c>
      <c r="L601">
        <v>681.39385000000004</v>
      </c>
      <c r="M601" t="s">
        <v>4</v>
      </c>
      <c r="N601">
        <v>226.760088</v>
      </c>
      <c r="O601">
        <v>4.0784440000000002</v>
      </c>
      <c r="P601" t="s">
        <v>5</v>
      </c>
      <c r="Q601">
        <v>340.21488099999999</v>
      </c>
      <c r="R601">
        <v>7.3454319999999997</v>
      </c>
      <c r="S601" t="s">
        <v>6</v>
      </c>
      <c r="T601">
        <v>114.299595</v>
      </c>
      <c r="U601">
        <v>0.90145799999999998</v>
      </c>
      <c r="V601" t="s">
        <v>7</v>
      </c>
      <c r="W601">
        <v>69.601740000000007</v>
      </c>
      <c r="X601">
        <v>0.81598499999999996</v>
      </c>
      <c r="Y601" t="s">
        <v>8</v>
      </c>
      <c r="Z601">
        <v>126.999281</v>
      </c>
      <c r="AA601">
        <v>1.0603750000000001</v>
      </c>
      <c r="AB601" t="s">
        <v>9</v>
      </c>
      <c r="AC601">
        <v>3856.5713620000001</v>
      </c>
      <c r="AD601">
        <v>504.03778699999998</v>
      </c>
      <c r="AE601" t="s">
        <v>10</v>
      </c>
      <c r="AF601">
        <v>0.16011500000000001</v>
      </c>
      <c r="AG601">
        <v>1.4200000000000001E-4</v>
      </c>
      <c r="AH601" t="s">
        <v>11</v>
      </c>
      <c r="AI601">
        <v>0.83980399999999999</v>
      </c>
      <c r="AJ601">
        <v>8.2000000000000001E-5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148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215.87027</v>
      </c>
      <c r="I622">
        <v>31.281865</v>
      </c>
      <c r="J622" t="s">
        <v>3</v>
      </c>
      <c r="K622">
        <v>210.95054099999999</v>
      </c>
      <c r="L622">
        <v>29.636490999999999</v>
      </c>
      <c r="M622" t="s">
        <v>4</v>
      </c>
      <c r="N622">
        <v>11.25874</v>
      </c>
      <c r="O622">
        <v>0.219084</v>
      </c>
      <c r="P622" t="s">
        <v>5</v>
      </c>
      <c r="Q622">
        <v>0</v>
      </c>
      <c r="R622">
        <v>0</v>
      </c>
      <c r="S622" t="s">
        <v>6</v>
      </c>
      <c r="T622">
        <v>5.5642860000000001</v>
      </c>
      <c r="U622">
        <v>3.3784000000000002E-2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0.17945700000000001</v>
      </c>
      <c r="AD622">
        <v>1.3100000000000001E-4</v>
      </c>
      <c r="AE622" t="s">
        <v>10</v>
      </c>
      <c r="AF622">
        <v>0</v>
      </c>
      <c r="AG622">
        <v>0</v>
      </c>
      <c r="AH622" t="s">
        <v>11</v>
      </c>
      <c r="AI622">
        <v>0.81534600000000002</v>
      </c>
      <c r="AJ622">
        <v>1.54E-4</v>
      </c>
      <c r="AK622" t="s">
        <v>12</v>
      </c>
      <c r="AL622">
        <v>0</v>
      </c>
      <c r="AM622">
        <v>0</v>
      </c>
    </row>
    <row r="623" spans="1:39" x14ac:dyDescent="0.25">
      <c r="A623" t="s">
        <v>149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431.417599</v>
      </c>
      <c r="I623">
        <v>69.519942</v>
      </c>
      <c r="J623" t="s">
        <v>3</v>
      </c>
      <c r="K623">
        <v>421.61007799999999</v>
      </c>
      <c r="L623">
        <v>65.308559000000002</v>
      </c>
      <c r="M623" t="s">
        <v>4</v>
      </c>
      <c r="N623">
        <v>22.539636000000002</v>
      </c>
      <c r="O623">
        <v>0.36218899999999998</v>
      </c>
      <c r="P623" t="s">
        <v>5</v>
      </c>
      <c r="Q623">
        <v>0</v>
      </c>
      <c r="R623">
        <v>0</v>
      </c>
      <c r="S623" t="s">
        <v>6</v>
      </c>
      <c r="T623">
        <v>11.134439</v>
      </c>
      <c r="U623">
        <v>6.6544000000000006E-2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0.17530200000000001</v>
      </c>
      <c r="AD623">
        <v>1.08E-4</v>
      </c>
      <c r="AE623" t="s">
        <v>10</v>
      </c>
      <c r="AF623">
        <v>0</v>
      </c>
      <c r="AG623">
        <v>0</v>
      </c>
      <c r="AH623" t="s">
        <v>11</v>
      </c>
      <c r="AI623">
        <v>0.82230599999999998</v>
      </c>
      <c r="AJ623">
        <v>2.0699999999999999E-4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149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647.28691800000001</v>
      </c>
      <c r="I624">
        <v>80.808833000000007</v>
      </c>
      <c r="J624" t="s">
        <v>3</v>
      </c>
      <c r="K624">
        <v>632.57490099999995</v>
      </c>
      <c r="L624">
        <v>75.723951999999997</v>
      </c>
      <c r="M624" t="s">
        <v>4</v>
      </c>
      <c r="N624">
        <v>33.893192999999997</v>
      </c>
      <c r="O624">
        <v>0.45406999999999997</v>
      </c>
      <c r="P624" t="s">
        <v>5</v>
      </c>
      <c r="Q624">
        <v>0</v>
      </c>
      <c r="R624">
        <v>0</v>
      </c>
      <c r="S624" t="s">
        <v>6</v>
      </c>
      <c r="T624">
        <v>16.727088999999999</v>
      </c>
      <c r="U624">
        <v>8.1781999999999994E-2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0.174091</v>
      </c>
      <c r="AD624">
        <v>1.12E-4</v>
      </c>
      <c r="AE624" t="s">
        <v>10</v>
      </c>
      <c r="AF624">
        <v>0</v>
      </c>
      <c r="AG624">
        <v>0</v>
      </c>
      <c r="AH624" t="s">
        <v>11</v>
      </c>
      <c r="AI624">
        <v>0.82645599999999997</v>
      </c>
      <c r="AJ624">
        <v>1.7100000000000001E-4</v>
      </c>
      <c r="AK624" t="s">
        <v>12</v>
      </c>
      <c r="AL624">
        <v>0</v>
      </c>
      <c r="AM624">
        <v>0</v>
      </c>
    </row>
    <row r="625" spans="1:39" x14ac:dyDescent="0.25">
      <c r="A625" t="s">
        <v>149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863.11629500000004</v>
      </c>
      <c r="I625">
        <v>111.499599</v>
      </c>
      <c r="J625" t="s">
        <v>3</v>
      </c>
      <c r="K625">
        <v>843.49729400000001</v>
      </c>
      <c r="L625">
        <v>103.512579</v>
      </c>
      <c r="M625" t="s">
        <v>4</v>
      </c>
      <c r="N625">
        <v>45.313299999999998</v>
      </c>
      <c r="O625">
        <v>0.75559100000000001</v>
      </c>
      <c r="P625" t="s">
        <v>5</v>
      </c>
      <c r="Q625">
        <v>0</v>
      </c>
      <c r="R625">
        <v>0</v>
      </c>
      <c r="S625" t="s">
        <v>6</v>
      </c>
      <c r="T625">
        <v>22.308682000000001</v>
      </c>
      <c r="U625">
        <v>0.124736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0.17240900000000001</v>
      </c>
      <c r="AD625">
        <v>1.22E-4</v>
      </c>
      <c r="AE625" t="s">
        <v>10</v>
      </c>
      <c r="AF625">
        <v>0</v>
      </c>
      <c r="AG625">
        <v>0</v>
      </c>
      <c r="AH625" t="s">
        <v>11</v>
      </c>
      <c r="AI625">
        <v>0.82888200000000001</v>
      </c>
      <c r="AJ625">
        <v>1.6899999999999999E-4</v>
      </c>
      <c r="AK625" t="s">
        <v>12</v>
      </c>
      <c r="AL625">
        <v>0</v>
      </c>
      <c r="AM625">
        <v>0</v>
      </c>
    </row>
    <row r="626" spans="1:39" x14ac:dyDescent="0.25">
      <c r="A626" t="s">
        <v>149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1078.835198</v>
      </c>
      <c r="I626">
        <v>129.95947200000001</v>
      </c>
      <c r="J626" t="s">
        <v>3</v>
      </c>
      <c r="K626">
        <v>1054.3042680000001</v>
      </c>
      <c r="L626">
        <v>120.548204</v>
      </c>
      <c r="M626" t="s">
        <v>4</v>
      </c>
      <c r="N626">
        <v>56.661948000000002</v>
      </c>
      <c r="O626">
        <v>0.98754299999999995</v>
      </c>
      <c r="P626" t="s">
        <v>5</v>
      </c>
      <c r="Q626">
        <v>0</v>
      </c>
      <c r="R626">
        <v>0</v>
      </c>
      <c r="S626" t="s">
        <v>6</v>
      </c>
      <c r="T626">
        <v>27.899384000000001</v>
      </c>
      <c r="U626">
        <v>0.13090299999999999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0.17188899999999999</v>
      </c>
      <c r="AD626">
        <v>1.22E-4</v>
      </c>
      <c r="AE626" t="s">
        <v>10</v>
      </c>
      <c r="AF626">
        <v>0</v>
      </c>
      <c r="AG626">
        <v>0</v>
      </c>
      <c r="AH626" t="s">
        <v>11</v>
      </c>
      <c r="AI626">
        <v>0.83158399999999999</v>
      </c>
      <c r="AJ626">
        <v>1.3100000000000001E-4</v>
      </c>
      <c r="AK626" t="s">
        <v>12</v>
      </c>
      <c r="AL626">
        <v>0</v>
      </c>
      <c r="AM626">
        <v>0</v>
      </c>
    </row>
    <row r="627" spans="1:39" x14ac:dyDescent="0.25">
      <c r="A627" t="s">
        <v>149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1295.1569460000001</v>
      </c>
      <c r="I627">
        <v>191.58364900000001</v>
      </c>
      <c r="J627" t="s">
        <v>3</v>
      </c>
      <c r="K627">
        <v>1265.7464990000001</v>
      </c>
      <c r="L627">
        <v>177.60858400000001</v>
      </c>
      <c r="M627" t="s">
        <v>4</v>
      </c>
      <c r="N627">
        <v>68.059648999999993</v>
      </c>
      <c r="O627">
        <v>1.3962509999999999</v>
      </c>
      <c r="P627" t="s">
        <v>5</v>
      </c>
      <c r="Q627">
        <v>0</v>
      </c>
      <c r="R627">
        <v>0</v>
      </c>
      <c r="S627" t="s">
        <v>6</v>
      </c>
      <c r="T627">
        <v>33.507154</v>
      </c>
      <c r="U627">
        <v>0.20460700000000001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0.16970299999999999</v>
      </c>
      <c r="AD627">
        <v>1.4300000000000001E-4</v>
      </c>
      <c r="AE627" t="s">
        <v>10</v>
      </c>
      <c r="AF627">
        <v>0</v>
      </c>
      <c r="AG627">
        <v>0</v>
      </c>
      <c r="AH627" t="s">
        <v>11</v>
      </c>
      <c r="AI627">
        <v>0.83349799999999996</v>
      </c>
      <c r="AJ627">
        <v>1.3100000000000001E-4</v>
      </c>
      <c r="AK627" t="s">
        <v>12</v>
      </c>
      <c r="AL627">
        <v>0</v>
      </c>
      <c r="AM627">
        <v>0</v>
      </c>
    </row>
    <row r="628" spans="1:39" x14ac:dyDescent="0.25">
      <c r="A628" t="s">
        <v>149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1511.6995340000001</v>
      </c>
      <c r="I628">
        <v>201.21530999999999</v>
      </c>
      <c r="J628" t="s">
        <v>3</v>
      </c>
      <c r="K628">
        <v>1477.358354</v>
      </c>
      <c r="L628">
        <v>187.68302700000001</v>
      </c>
      <c r="M628" t="s">
        <v>4</v>
      </c>
      <c r="N628">
        <v>79.489598999999998</v>
      </c>
      <c r="O628">
        <v>1.44052</v>
      </c>
      <c r="P628" t="s">
        <v>5</v>
      </c>
      <c r="Q628">
        <v>0</v>
      </c>
      <c r="R628">
        <v>0</v>
      </c>
      <c r="S628" t="s">
        <v>6</v>
      </c>
      <c r="T628">
        <v>39.116261999999999</v>
      </c>
      <c r="U628">
        <v>0.23338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0.16859299999999999</v>
      </c>
      <c r="AD628">
        <v>1.5100000000000001E-4</v>
      </c>
      <c r="AE628" t="s">
        <v>10</v>
      </c>
      <c r="AF628">
        <v>0</v>
      </c>
      <c r="AG628">
        <v>0</v>
      </c>
      <c r="AH628" t="s">
        <v>11</v>
      </c>
      <c r="AI628">
        <v>0.83434399999999997</v>
      </c>
      <c r="AJ628">
        <v>1.17E-4</v>
      </c>
      <c r="AK628" t="s">
        <v>12</v>
      </c>
      <c r="AL628">
        <v>0</v>
      </c>
      <c r="AM628">
        <v>0</v>
      </c>
    </row>
    <row r="629" spans="1:39" x14ac:dyDescent="0.25">
      <c r="A629" t="s">
        <v>149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1727.720264</v>
      </c>
      <c r="I629">
        <v>227.59889899999999</v>
      </c>
      <c r="J629" t="s">
        <v>3</v>
      </c>
      <c r="K629">
        <v>1688.43751</v>
      </c>
      <c r="L629">
        <v>211.53373099999999</v>
      </c>
      <c r="M629" t="s">
        <v>4</v>
      </c>
      <c r="N629">
        <v>90.776715999999993</v>
      </c>
      <c r="O629">
        <v>1.5674189999999999</v>
      </c>
      <c r="P629" t="s">
        <v>5</v>
      </c>
      <c r="Q629">
        <v>0</v>
      </c>
      <c r="R629">
        <v>0</v>
      </c>
      <c r="S629" t="s">
        <v>6</v>
      </c>
      <c r="T629">
        <v>44.694791000000002</v>
      </c>
      <c r="U629">
        <v>0.249027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0.16826199999999999</v>
      </c>
      <c r="AD629">
        <v>1.5899999999999999E-4</v>
      </c>
      <c r="AE629" t="s">
        <v>10</v>
      </c>
      <c r="AF629">
        <v>0</v>
      </c>
      <c r="AG629">
        <v>0</v>
      </c>
      <c r="AH629" t="s">
        <v>11</v>
      </c>
      <c r="AI629">
        <v>0.83597299999999997</v>
      </c>
      <c r="AJ629">
        <v>1.0900000000000001E-4</v>
      </c>
      <c r="AK629" t="s">
        <v>12</v>
      </c>
      <c r="AL629">
        <v>0</v>
      </c>
      <c r="AM629">
        <v>0</v>
      </c>
    </row>
    <row r="630" spans="1:39" x14ac:dyDescent="0.25">
      <c r="A630" t="s">
        <v>149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1943.363345</v>
      </c>
      <c r="I630">
        <v>279.64340399999998</v>
      </c>
      <c r="J630" t="s">
        <v>3</v>
      </c>
      <c r="K630">
        <v>1899.1608249999999</v>
      </c>
      <c r="L630">
        <v>260.21643799999998</v>
      </c>
      <c r="M630" t="s">
        <v>4</v>
      </c>
      <c r="N630">
        <v>102.11187</v>
      </c>
      <c r="O630">
        <v>2.0816789999999998</v>
      </c>
      <c r="P630" t="s">
        <v>5</v>
      </c>
      <c r="Q630">
        <v>0</v>
      </c>
      <c r="R630">
        <v>0</v>
      </c>
      <c r="S630" t="s">
        <v>6</v>
      </c>
      <c r="T630">
        <v>50.279139000000001</v>
      </c>
      <c r="U630">
        <v>0.29126200000000002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0.16683400000000001</v>
      </c>
      <c r="AD630">
        <v>1.6699999999999999E-4</v>
      </c>
      <c r="AE630" t="s">
        <v>10</v>
      </c>
      <c r="AF630">
        <v>0</v>
      </c>
      <c r="AG630">
        <v>0</v>
      </c>
      <c r="AH630" t="s">
        <v>11</v>
      </c>
      <c r="AI630">
        <v>0.83725000000000005</v>
      </c>
      <c r="AJ630">
        <v>8.1000000000000004E-5</v>
      </c>
      <c r="AK630" t="s">
        <v>12</v>
      </c>
      <c r="AL630">
        <v>0</v>
      </c>
      <c r="AM630">
        <v>0</v>
      </c>
    </row>
    <row r="631" spans="1:39" x14ac:dyDescent="0.25">
      <c r="A631" t="s">
        <v>149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2159.7882570000002</v>
      </c>
      <c r="I631">
        <v>286.570944</v>
      </c>
      <c r="J631" t="s">
        <v>3</v>
      </c>
      <c r="K631">
        <v>2110.6721870000001</v>
      </c>
      <c r="L631">
        <v>264.90515299999998</v>
      </c>
      <c r="M631" t="s">
        <v>4</v>
      </c>
      <c r="N631">
        <v>113.47870399999999</v>
      </c>
      <c r="O631">
        <v>2.0852759999999999</v>
      </c>
      <c r="P631" t="s">
        <v>5</v>
      </c>
      <c r="Q631">
        <v>0</v>
      </c>
      <c r="R631">
        <v>0</v>
      </c>
      <c r="S631" t="s">
        <v>6</v>
      </c>
      <c r="T631">
        <v>55.884292000000002</v>
      </c>
      <c r="U631">
        <v>0.28119499999999997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0.166462</v>
      </c>
      <c r="AD631">
        <v>1.7100000000000001E-4</v>
      </c>
      <c r="AE631" t="s">
        <v>10</v>
      </c>
      <c r="AF631">
        <v>0</v>
      </c>
      <c r="AG631">
        <v>0</v>
      </c>
      <c r="AH631" t="s">
        <v>11</v>
      </c>
      <c r="AI631">
        <v>0.837341</v>
      </c>
      <c r="AJ631">
        <v>8.1000000000000004E-5</v>
      </c>
      <c r="AK631" t="s">
        <v>12</v>
      </c>
      <c r="AL631">
        <v>0</v>
      </c>
      <c r="AM631">
        <v>0</v>
      </c>
    </row>
    <row r="632" spans="1:39" x14ac:dyDescent="0.25">
      <c r="A632" t="s">
        <v>149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2375.7980659999998</v>
      </c>
      <c r="I632">
        <v>324.65596299999999</v>
      </c>
      <c r="J632" t="s">
        <v>3</v>
      </c>
      <c r="K632">
        <v>2321.7588620000001</v>
      </c>
      <c r="L632">
        <v>299.51784300000003</v>
      </c>
      <c r="M632" t="s">
        <v>4</v>
      </c>
      <c r="N632">
        <v>124.846198</v>
      </c>
      <c r="O632">
        <v>2.2812939999999999</v>
      </c>
      <c r="P632" t="s">
        <v>5</v>
      </c>
      <c r="Q632">
        <v>0</v>
      </c>
      <c r="R632">
        <v>0</v>
      </c>
      <c r="S632" t="s">
        <v>6</v>
      </c>
      <c r="T632">
        <v>61.469453999999999</v>
      </c>
      <c r="U632">
        <v>0.28531400000000001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0.166462</v>
      </c>
      <c r="AD632">
        <v>1.7100000000000001E-4</v>
      </c>
      <c r="AE632" t="s">
        <v>10</v>
      </c>
      <c r="AF632">
        <v>0</v>
      </c>
      <c r="AG632">
        <v>0</v>
      </c>
      <c r="AH632" t="s">
        <v>11</v>
      </c>
      <c r="AI632">
        <v>0.83837300000000003</v>
      </c>
      <c r="AJ632">
        <v>7.7000000000000001E-5</v>
      </c>
      <c r="AK632" t="s">
        <v>12</v>
      </c>
      <c r="AL632">
        <v>0</v>
      </c>
      <c r="AM632">
        <v>0</v>
      </c>
    </row>
    <row r="633" spans="1:39" x14ac:dyDescent="0.25">
      <c r="A633" t="s">
        <v>149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2590.5761520000001</v>
      </c>
      <c r="I633">
        <v>360.24325199999998</v>
      </c>
      <c r="J633" t="s">
        <v>3</v>
      </c>
      <c r="K633">
        <v>2531.662554</v>
      </c>
      <c r="L633">
        <v>333.22466700000001</v>
      </c>
      <c r="M633" t="s">
        <v>4</v>
      </c>
      <c r="N633">
        <v>136.122039</v>
      </c>
      <c r="O633">
        <v>2.4487209999999999</v>
      </c>
      <c r="P633" t="s">
        <v>5</v>
      </c>
      <c r="Q633">
        <v>0</v>
      </c>
      <c r="R633">
        <v>0</v>
      </c>
      <c r="S633" t="s">
        <v>6</v>
      </c>
      <c r="T633">
        <v>67.019981000000001</v>
      </c>
      <c r="U633">
        <v>0.32752399999999998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0.16520699999999999</v>
      </c>
      <c r="AD633">
        <v>1.7899999999999999E-4</v>
      </c>
      <c r="AE633" t="s">
        <v>10</v>
      </c>
      <c r="AF633">
        <v>0</v>
      </c>
      <c r="AG633">
        <v>0</v>
      </c>
      <c r="AH633" t="s">
        <v>11</v>
      </c>
      <c r="AI633">
        <v>0.83852400000000005</v>
      </c>
      <c r="AJ633">
        <v>7.4999999999999993E-5</v>
      </c>
      <c r="AK633" t="s">
        <v>12</v>
      </c>
      <c r="AL633">
        <v>0</v>
      </c>
      <c r="AM633">
        <v>0</v>
      </c>
    </row>
    <row r="634" spans="1:39" x14ac:dyDescent="0.25">
      <c r="A634" t="s">
        <v>149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2805.548569</v>
      </c>
      <c r="I634">
        <v>367.53630800000002</v>
      </c>
      <c r="J634" t="s">
        <v>3</v>
      </c>
      <c r="K634">
        <v>2741.7394429999999</v>
      </c>
      <c r="L634">
        <v>339.64097400000003</v>
      </c>
      <c r="M634" t="s">
        <v>4</v>
      </c>
      <c r="N634">
        <v>147.45292699999999</v>
      </c>
      <c r="O634">
        <v>2.4449999999999998</v>
      </c>
      <c r="P634" t="s">
        <v>5</v>
      </c>
      <c r="Q634">
        <v>0</v>
      </c>
      <c r="R634">
        <v>0</v>
      </c>
      <c r="S634" t="s">
        <v>6</v>
      </c>
      <c r="T634">
        <v>72.550015999999999</v>
      </c>
      <c r="U634">
        <v>0.35598600000000002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0.16398699999999999</v>
      </c>
      <c r="AD634">
        <v>1.8200000000000001E-4</v>
      </c>
      <c r="AE634" t="s">
        <v>10</v>
      </c>
      <c r="AF634">
        <v>0</v>
      </c>
      <c r="AG634">
        <v>0</v>
      </c>
      <c r="AH634" t="s">
        <v>11</v>
      </c>
      <c r="AI634">
        <v>0.83953299999999997</v>
      </c>
      <c r="AJ634">
        <v>9.3999999999999994E-5</v>
      </c>
      <c r="AK634" t="s">
        <v>12</v>
      </c>
      <c r="AL634">
        <v>0</v>
      </c>
      <c r="AM634">
        <v>0</v>
      </c>
    </row>
    <row r="635" spans="1:39" x14ac:dyDescent="0.25">
      <c r="A635" t="s">
        <v>149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3022.0038279999999</v>
      </c>
      <c r="I635">
        <v>387.22299600000002</v>
      </c>
      <c r="J635" t="s">
        <v>3</v>
      </c>
      <c r="K635">
        <v>2953.2421730000001</v>
      </c>
      <c r="L635">
        <v>359.43313899999998</v>
      </c>
      <c r="M635" t="s">
        <v>4</v>
      </c>
      <c r="N635">
        <v>158.83150000000001</v>
      </c>
      <c r="O635">
        <v>2.6525660000000002</v>
      </c>
      <c r="P635" t="s">
        <v>5</v>
      </c>
      <c r="Q635">
        <v>0</v>
      </c>
      <c r="R635">
        <v>0</v>
      </c>
      <c r="S635" t="s">
        <v>6</v>
      </c>
      <c r="T635">
        <v>78.142347000000001</v>
      </c>
      <c r="U635">
        <v>0.405032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0.16317699999999999</v>
      </c>
      <c r="AD635">
        <v>1.8699999999999999E-4</v>
      </c>
      <c r="AE635" t="s">
        <v>10</v>
      </c>
      <c r="AF635">
        <v>0</v>
      </c>
      <c r="AG635">
        <v>0</v>
      </c>
      <c r="AH635" t="s">
        <v>11</v>
      </c>
      <c r="AI635">
        <v>0.83953299999999997</v>
      </c>
      <c r="AJ635">
        <v>9.3999999999999994E-5</v>
      </c>
      <c r="AK635" t="s">
        <v>12</v>
      </c>
      <c r="AL635">
        <v>0</v>
      </c>
      <c r="AM635">
        <v>0</v>
      </c>
    </row>
    <row r="636" spans="1:39" x14ac:dyDescent="0.25">
      <c r="A636" t="s">
        <v>149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3237.6310450000001</v>
      </c>
      <c r="I636">
        <v>451.83374800000001</v>
      </c>
      <c r="J636" t="s">
        <v>3</v>
      </c>
      <c r="K636">
        <v>3164.015625</v>
      </c>
      <c r="L636">
        <v>421.75008400000002</v>
      </c>
      <c r="M636" t="s">
        <v>4</v>
      </c>
      <c r="N636">
        <v>170.09815699999999</v>
      </c>
      <c r="O636">
        <v>2.7662260000000001</v>
      </c>
      <c r="P636" t="s">
        <v>5</v>
      </c>
      <c r="Q636">
        <v>0</v>
      </c>
      <c r="R636">
        <v>0</v>
      </c>
      <c r="S636" t="s">
        <v>6</v>
      </c>
      <c r="T636">
        <v>83.712267999999995</v>
      </c>
      <c r="U636">
        <v>0.498747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0.16317699999999999</v>
      </c>
      <c r="AD636">
        <v>1.8699999999999999E-4</v>
      </c>
      <c r="AE636" t="s">
        <v>10</v>
      </c>
      <c r="AF636">
        <v>0</v>
      </c>
      <c r="AG636">
        <v>0</v>
      </c>
      <c r="AH636" t="s">
        <v>11</v>
      </c>
      <c r="AI636">
        <v>0.83955999999999997</v>
      </c>
      <c r="AJ636">
        <v>9.3999999999999994E-5</v>
      </c>
      <c r="AK636" t="s">
        <v>12</v>
      </c>
      <c r="AL636">
        <v>0</v>
      </c>
      <c r="AM636">
        <v>0</v>
      </c>
    </row>
    <row r="637" spans="1:39" x14ac:dyDescent="0.25">
      <c r="A637" t="s">
        <v>149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3453.4542240000001</v>
      </c>
      <c r="I637">
        <v>499.47082399999999</v>
      </c>
      <c r="J637" t="s">
        <v>3</v>
      </c>
      <c r="K637">
        <v>3374.9461620000002</v>
      </c>
      <c r="L637">
        <v>464.01485500000001</v>
      </c>
      <c r="M637" t="s">
        <v>4</v>
      </c>
      <c r="N637">
        <v>181.48533699999999</v>
      </c>
      <c r="O637">
        <v>3.4855010000000002</v>
      </c>
      <c r="P637" t="s">
        <v>5</v>
      </c>
      <c r="Q637">
        <v>0</v>
      </c>
      <c r="R637">
        <v>0</v>
      </c>
      <c r="S637" t="s">
        <v>6</v>
      </c>
      <c r="T637">
        <v>89.285557999999995</v>
      </c>
      <c r="U637">
        <v>0.52796100000000001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0.162776</v>
      </c>
      <c r="AD637">
        <v>1.83E-4</v>
      </c>
      <c r="AE637" t="s">
        <v>10</v>
      </c>
      <c r="AF637">
        <v>0</v>
      </c>
      <c r="AG637">
        <v>0</v>
      </c>
      <c r="AH637" t="s">
        <v>11</v>
      </c>
      <c r="AI637">
        <v>0.83957300000000001</v>
      </c>
      <c r="AJ637">
        <v>9.3999999999999994E-5</v>
      </c>
      <c r="AK637" t="s">
        <v>12</v>
      </c>
      <c r="AL637">
        <v>0</v>
      </c>
      <c r="AM637">
        <v>0</v>
      </c>
    </row>
    <row r="638" spans="1:39" x14ac:dyDescent="0.25">
      <c r="A638" t="s">
        <v>149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3669.0665669999998</v>
      </c>
      <c r="I638">
        <v>568.81223199999999</v>
      </c>
      <c r="J638" t="s">
        <v>3</v>
      </c>
      <c r="K638">
        <v>3585.6952249999999</v>
      </c>
      <c r="L638">
        <v>526.53178300000002</v>
      </c>
      <c r="M638" t="s">
        <v>4</v>
      </c>
      <c r="N638">
        <v>192.81851900000001</v>
      </c>
      <c r="O638">
        <v>3.607723</v>
      </c>
      <c r="P638" t="s">
        <v>5</v>
      </c>
      <c r="Q638">
        <v>0</v>
      </c>
      <c r="R638">
        <v>0</v>
      </c>
      <c r="S638" t="s">
        <v>6</v>
      </c>
      <c r="T638">
        <v>94.857311999999993</v>
      </c>
      <c r="U638">
        <v>0.58094599999999996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0.16251499999999999</v>
      </c>
      <c r="AD638">
        <v>1.8100000000000001E-4</v>
      </c>
      <c r="AE638" t="s">
        <v>10</v>
      </c>
      <c r="AF638">
        <v>0</v>
      </c>
      <c r="AG638">
        <v>0</v>
      </c>
      <c r="AH638" t="s">
        <v>11</v>
      </c>
      <c r="AI638">
        <v>0.83975900000000003</v>
      </c>
      <c r="AJ638">
        <v>9.1000000000000003E-5</v>
      </c>
      <c r="AK638" t="s">
        <v>12</v>
      </c>
      <c r="AL638">
        <v>0</v>
      </c>
      <c r="AM638">
        <v>0</v>
      </c>
    </row>
    <row r="639" spans="1:39" x14ac:dyDescent="0.25">
      <c r="A639" t="s">
        <v>149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3884.468687</v>
      </c>
      <c r="I639">
        <v>637.44542000000001</v>
      </c>
      <c r="J639" t="s">
        <v>3</v>
      </c>
      <c r="K639">
        <v>3796.2224799999999</v>
      </c>
      <c r="L639">
        <v>589.31229800000006</v>
      </c>
      <c r="M639" t="s">
        <v>4</v>
      </c>
      <c r="N639">
        <v>204.09784200000001</v>
      </c>
      <c r="O639">
        <v>4.2686070000000003</v>
      </c>
      <c r="P639" t="s">
        <v>5</v>
      </c>
      <c r="Q639">
        <v>0</v>
      </c>
      <c r="R639">
        <v>0</v>
      </c>
      <c r="S639" t="s">
        <v>6</v>
      </c>
      <c r="T639">
        <v>100.41814599999999</v>
      </c>
      <c r="U639">
        <v>0.64669699999999997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0.16192200000000001</v>
      </c>
      <c r="AD639">
        <v>1.8000000000000001E-4</v>
      </c>
      <c r="AE639" t="s">
        <v>10</v>
      </c>
      <c r="AF639">
        <v>0</v>
      </c>
      <c r="AG639">
        <v>0</v>
      </c>
      <c r="AH639" t="s">
        <v>11</v>
      </c>
      <c r="AI639">
        <v>0.84100399999999997</v>
      </c>
      <c r="AJ639">
        <v>1.05E-4</v>
      </c>
      <c r="AK639" t="s">
        <v>12</v>
      </c>
      <c r="AL639">
        <v>0</v>
      </c>
      <c r="AM639">
        <v>0</v>
      </c>
    </row>
    <row r="640" spans="1:39" x14ac:dyDescent="0.25">
      <c r="A640" t="s">
        <v>149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4100.607368</v>
      </c>
      <c r="I640">
        <v>647.40590199999997</v>
      </c>
      <c r="J640" t="s">
        <v>3</v>
      </c>
      <c r="K640">
        <v>4007.442607</v>
      </c>
      <c r="L640">
        <v>598.41030899999998</v>
      </c>
      <c r="M640" t="s">
        <v>4</v>
      </c>
      <c r="N640">
        <v>215.47545299999999</v>
      </c>
      <c r="O640">
        <v>4.4990750000000004</v>
      </c>
      <c r="P640" t="s">
        <v>5</v>
      </c>
      <c r="Q640">
        <v>0</v>
      </c>
      <c r="R640">
        <v>0</v>
      </c>
      <c r="S640" t="s">
        <v>6</v>
      </c>
      <c r="T640">
        <v>105.973225</v>
      </c>
      <c r="U640">
        <v>0.67160799999999998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0.16192200000000001</v>
      </c>
      <c r="AD640">
        <v>1.8000000000000001E-4</v>
      </c>
      <c r="AE640" t="s">
        <v>10</v>
      </c>
      <c r="AF640">
        <v>0</v>
      </c>
      <c r="AG640">
        <v>0</v>
      </c>
      <c r="AH640" t="s">
        <v>11</v>
      </c>
      <c r="AI640">
        <v>0.84160299999999999</v>
      </c>
      <c r="AJ640">
        <v>1.11E-4</v>
      </c>
      <c r="AK640" t="s">
        <v>12</v>
      </c>
      <c r="AL640">
        <v>0</v>
      </c>
      <c r="AM640">
        <v>0</v>
      </c>
    </row>
    <row r="641" spans="1:39" x14ac:dyDescent="0.25">
      <c r="A641" t="s">
        <v>149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4315.9446879999996</v>
      </c>
      <c r="I641">
        <v>679.48638700000004</v>
      </c>
      <c r="J641" t="s">
        <v>3</v>
      </c>
      <c r="K641">
        <v>4217.8718360000003</v>
      </c>
      <c r="L641">
        <v>628.97082399999999</v>
      </c>
      <c r="M641" t="s">
        <v>4</v>
      </c>
      <c r="N641">
        <v>226.7586</v>
      </c>
      <c r="O641">
        <v>4.3300270000000003</v>
      </c>
      <c r="P641" t="s">
        <v>5</v>
      </c>
      <c r="Q641">
        <v>0</v>
      </c>
      <c r="R641">
        <v>0</v>
      </c>
      <c r="S641" t="s">
        <v>6</v>
      </c>
      <c r="T641">
        <v>111.527795</v>
      </c>
      <c r="U641">
        <v>0.70919500000000002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0.160187</v>
      </c>
      <c r="AD641">
        <v>1.6799999999999999E-4</v>
      </c>
      <c r="AE641" t="s">
        <v>10</v>
      </c>
      <c r="AF641">
        <v>0</v>
      </c>
      <c r="AG641">
        <v>0</v>
      </c>
      <c r="AH641" t="s">
        <v>11</v>
      </c>
      <c r="AI641">
        <v>0.84160900000000005</v>
      </c>
      <c r="AJ641">
        <v>1.11E-4</v>
      </c>
      <c r="AK641" t="s">
        <v>12</v>
      </c>
      <c r="AL641">
        <v>0</v>
      </c>
      <c r="AM641">
        <v>0</v>
      </c>
    </row>
    <row r="642" spans="1:39" x14ac:dyDescent="0.25">
      <c r="A642" t="s">
        <v>150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228.413723</v>
      </c>
      <c r="I642">
        <v>26.002925999999999</v>
      </c>
      <c r="J642" t="s">
        <v>3</v>
      </c>
      <c r="K642">
        <v>223.242166</v>
      </c>
      <c r="L642">
        <v>24.708051999999999</v>
      </c>
      <c r="M642" t="s">
        <v>4</v>
      </c>
      <c r="N642">
        <v>11.36543</v>
      </c>
      <c r="O642">
        <v>0.15515000000000001</v>
      </c>
      <c r="P642" t="s">
        <v>5</v>
      </c>
      <c r="Q642">
        <v>16.991160000000001</v>
      </c>
      <c r="R642">
        <v>0.20521300000000001</v>
      </c>
      <c r="S642" t="s">
        <v>6</v>
      </c>
      <c r="T642">
        <v>5.6927180000000002</v>
      </c>
      <c r="U642">
        <v>2.4126999999999999E-2</v>
      </c>
      <c r="V642" t="s">
        <v>7</v>
      </c>
      <c r="W642">
        <v>3.4915919999999998</v>
      </c>
      <c r="X642">
        <v>2.2950999999999999E-2</v>
      </c>
      <c r="Y642" t="s">
        <v>8</v>
      </c>
      <c r="Z642">
        <v>6.3461740000000004</v>
      </c>
      <c r="AA642">
        <v>2.6244E-2</v>
      </c>
      <c r="AB642" t="s">
        <v>9</v>
      </c>
      <c r="AC642">
        <v>193.73460800000001</v>
      </c>
      <c r="AD642">
        <v>18.325272999999999</v>
      </c>
      <c r="AE642" t="s">
        <v>10</v>
      </c>
      <c r="AF642">
        <v>0.18016799999999999</v>
      </c>
      <c r="AG642">
        <v>2.8E-5</v>
      </c>
      <c r="AH642" t="s">
        <v>11</v>
      </c>
      <c r="AI642">
        <v>0.81470799999999999</v>
      </c>
      <c r="AJ642">
        <v>1.6899999999999999E-4</v>
      </c>
      <c r="AK642" t="s">
        <v>12</v>
      </c>
      <c r="AL642">
        <v>0</v>
      </c>
      <c r="AM642">
        <v>0</v>
      </c>
    </row>
    <row r="643" spans="1:39" x14ac:dyDescent="0.25">
      <c r="A643" t="s">
        <v>150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456.91281400000003</v>
      </c>
      <c r="I643">
        <v>45.574820000000003</v>
      </c>
      <c r="J643" t="s">
        <v>3</v>
      </c>
      <c r="K643">
        <v>446.62368800000002</v>
      </c>
      <c r="L643">
        <v>43.830033999999998</v>
      </c>
      <c r="M643" t="s">
        <v>4</v>
      </c>
      <c r="N643">
        <v>22.737041999999999</v>
      </c>
      <c r="O643">
        <v>0.32189400000000001</v>
      </c>
      <c r="P643" t="s">
        <v>5</v>
      </c>
      <c r="Q643">
        <v>34.056736000000001</v>
      </c>
      <c r="R643">
        <v>0.48844900000000002</v>
      </c>
      <c r="S643" t="s">
        <v>6</v>
      </c>
      <c r="T643">
        <v>11.407603</v>
      </c>
      <c r="U643">
        <v>5.1182999999999999E-2</v>
      </c>
      <c r="V643" t="s">
        <v>7</v>
      </c>
      <c r="W643">
        <v>6.9935640000000001</v>
      </c>
      <c r="X643">
        <v>6.2356000000000002E-2</v>
      </c>
      <c r="Y643" t="s">
        <v>8</v>
      </c>
      <c r="Z643">
        <v>12.715982</v>
      </c>
      <c r="AA643">
        <v>6.5994999999999998E-2</v>
      </c>
      <c r="AB643" t="s">
        <v>9</v>
      </c>
      <c r="AC643">
        <v>387.53233</v>
      </c>
      <c r="AD643">
        <v>32.317664000000001</v>
      </c>
      <c r="AE643" t="s">
        <v>10</v>
      </c>
      <c r="AF643">
        <v>0.177315</v>
      </c>
      <c r="AG643">
        <v>4.8000000000000001E-5</v>
      </c>
      <c r="AH643" t="s">
        <v>11</v>
      </c>
      <c r="AI643">
        <v>0.81871300000000002</v>
      </c>
      <c r="AJ643">
        <v>1.95E-4</v>
      </c>
      <c r="AK643" t="s">
        <v>12</v>
      </c>
      <c r="AL643">
        <v>0</v>
      </c>
      <c r="AM643">
        <v>0</v>
      </c>
    </row>
    <row r="644" spans="1:39" x14ac:dyDescent="0.25">
      <c r="A644" t="s">
        <v>150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683.74154199999998</v>
      </c>
      <c r="I644">
        <v>71.452028999999996</v>
      </c>
      <c r="J644" t="s">
        <v>3</v>
      </c>
      <c r="K644">
        <v>668.41266199999995</v>
      </c>
      <c r="L644">
        <v>68.395437999999999</v>
      </c>
      <c r="M644" t="s">
        <v>4</v>
      </c>
      <c r="N644">
        <v>33.991954999999997</v>
      </c>
      <c r="O644">
        <v>0.517822</v>
      </c>
      <c r="P644" t="s">
        <v>5</v>
      </c>
      <c r="Q644">
        <v>50.991875</v>
      </c>
      <c r="R644">
        <v>0.75148300000000001</v>
      </c>
      <c r="S644" t="s">
        <v>6</v>
      </c>
      <c r="T644">
        <v>17.091453000000001</v>
      </c>
      <c r="U644">
        <v>7.9840999999999995E-2</v>
      </c>
      <c r="V644" t="s">
        <v>7</v>
      </c>
      <c r="W644">
        <v>10.464382000000001</v>
      </c>
      <c r="X644">
        <v>9.6459000000000003E-2</v>
      </c>
      <c r="Y644" t="s">
        <v>8</v>
      </c>
      <c r="Z644">
        <v>19.037466999999999</v>
      </c>
      <c r="AA644">
        <v>0.10341</v>
      </c>
      <c r="AB644" t="s">
        <v>9</v>
      </c>
      <c r="AC644">
        <v>579.99622099999999</v>
      </c>
      <c r="AD644">
        <v>50.939591</v>
      </c>
      <c r="AE644" t="s">
        <v>10</v>
      </c>
      <c r="AF644">
        <v>0.17488600000000001</v>
      </c>
      <c r="AG644">
        <v>7.3999999999999996E-5</v>
      </c>
      <c r="AH644" t="s">
        <v>11</v>
      </c>
      <c r="AI644">
        <v>0.824461</v>
      </c>
      <c r="AJ644">
        <v>2.02E-4</v>
      </c>
      <c r="AK644" t="s">
        <v>12</v>
      </c>
      <c r="AL644">
        <v>0</v>
      </c>
      <c r="AM644">
        <v>0</v>
      </c>
    </row>
    <row r="645" spans="1:39" x14ac:dyDescent="0.25">
      <c r="A645" t="s">
        <v>150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911.006709</v>
      </c>
      <c r="I645">
        <v>101.627278</v>
      </c>
      <c r="J645" t="s">
        <v>3</v>
      </c>
      <c r="K645">
        <v>890.67796399999997</v>
      </c>
      <c r="L645">
        <v>96.706328999999997</v>
      </c>
      <c r="M645" t="s">
        <v>4</v>
      </c>
      <c r="N645">
        <v>45.217025</v>
      </c>
      <c r="O645">
        <v>0.762853</v>
      </c>
      <c r="P645" t="s">
        <v>5</v>
      </c>
      <c r="Q645">
        <v>67.979089999999999</v>
      </c>
      <c r="R645">
        <v>0.878108</v>
      </c>
      <c r="S645" t="s">
        <v>6</v>
      </c>
      <c r="T645">
        <v>22.821041000000001</v>
      </c>
      <c r="U645">
        <v>9.6112000000000003E-2</v>
      </c>
      <c r="V645" t="s">
        <v>7</v>
      </c>
      <c r="W645">
        <v>13.937037999999999</v>
      </c>
      <c r="X645">
        <v>0.113734</v>
      </c>
      <c r="Y645" t="s">
        <v>8</v>
      </c>
      <c r="Z645">
        <v>25.371853000000002</v>
      </c>
      <c r="AA645">
        <v>0.12523200000000001</v>
      </c>
      <c r="AB645" t="s">
        <v>9</v>
      </c>
      <c r="AC645">
        <v>772.90969700000005</v>
      </c>
      <c r="AD645">
        <v>72.213239000000002</v>
      </c>
      <c r="AE645" t="s">
        <v>10</v>
      </c>
      <c r="AF645">
        <v>0.17327300000000001</v>
      </c>
      <c r="AG645">
        <v>9.0000000000000006E-5</v>
      </c>
      <c r="AH645" t="s">
        <v>11</v>
      </c>
      <c r="AI645">
        <v>0.82783300000000004</v>
      </c>
      <c r="AJ645">
        <v>1.6799999999999999E-4</v>
      </c>
      <c r="AK645" t="s">
        <v>12</v>
      </c>
      <c r="AL645">
        <v>0</v>
      </c>
      <c r="AM645">
        <v>0</v>
      </c>
    </row>
    <row r="646" spans="1:39" x14ac:dyDescent="0.25">
      <c r="A646" t="s">
        <v>150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1139.4394359999999</v>
      </c>
      <c r="I646">
        <v>126.428129</v>
      </c>
      <c r="J646" t="s">
        <v>3</v>
      </c>
      <c r="K646">
        <v>1114.0627440000001</v>
      </c>
      <c r="L646">
        <v>119.523402</v>
      </c>
      <c r="M646" t="s">
        <v>4</v>
      </c>
      <c r="N646">
        <v>56.625042000000001</v>
      </c>
      <c r="O646">
        <v>1.01355</v>
      </c>
      <c r="P646" t="s">
        <v>5</v>
      </c>
      <c r="Q646">
        <v>85.023859999999999</v>
      </c>
      <c r="R646">
        <v>1.011042</v>
      </c>
      <c r="S646" t="s">
        <v>6</v>
      </c>
      <c r="T646">
        <v>28.551227000000001</v>
      </c>
      <c r="U646">
        <v>0.11593299999999999</v>
      </c>
      <c r="V646" t="s">
        <v>7</v>
      </c>
      <c r="W646">
        <v>17.435634</v>
      </c>
      <c r="X646">
        <v>0.12854499999999999</v>
      </c>
      <c r="Y646" t="s">
        <v>8</v>
      </c>
      <c r="Z646">
        <v>31.742598000000001</v>
      </c>
      <c r="AA646">
        <v>0.15081700000000001</v>
      </c>
      <c r="AB646" t="s">
        <v>9</v>
      </c>
      <c r="AC646">
        <v>966.68426099999999</v>
      </c>
      <c r="AD646">
        <v>88.681550999999999</v>
      </c>
      <c r="AE646" t="s">
        <v>10</v>
      </c>
      <c r="AF646">
        <v>0.172567</v>
      </c>
      <c r="AG646">
        <v>1E-4</v>
      </c>
      <c r="AH646" t="s">
        <v>11</v>
      </c>
      <c r="AI646">
        <v>0.831368</v>
      </c>
      <c r="AJ646">
        <v>1.2999999999999999E-4</v>
      </c>
      <c r="AK646" t="s">
        <v>12</v>
      </c>
      <c r="AL646">
        <v>0</v>
      </c>
      <c r="AM646">
        <v>0</v>
      </c>
    </row>
    <row r="647" spans="1:39" x14ac:dyDescent="0.25">
      <c r="A647" t="s">
        <v>150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1367.742334</v>
      </c>
      <c r="I647">
        <v>146.54684</v>
      </c>
      <c r="J647" t="s">
        <v>3</v>
      </c>
      <c r="K647">
        <v>1337.305366</v>
      </c>
      <c r="L647">
        <v>138.50999200000001</v>
      </c>
      <c r="M647" t="s">
        <v>4</v>
      </c>
      <c r="N647">
        <v>68.048728999999994</v>
      </c>
      <c r="O647">
        <v>1.379419</v>
      </c>
      <c r="P647" t="s">
        <v>5</v>
      </c>
      <c r="Q647">
        <v>102.128652</v>
      </c>
      <c r="R647">
        <v>1.3038320000000001</v>
      </c>
      <c r="S647" t="s">
        <v>6</v>
      </c>
      <c r="T647">
        <v>34.314171999999999</v>
      </c>
      <c r="U647">
        <v>0.153971</v>
      </c>
      <c r="V647" t="s">
        <v>7</v>
      </c>
      <c r="W647">
        <v>20.953226000000001</v>
      </c>
      <c r="X647">
        <v>0.162499</v>
      </c>
      <c r="Y647" t="s">
        <v>8</v>
      </c>
      <c r="Z647">
        <v>38.120362999999998</v>
      </c>
      <c r="AA647">
        <v>0.204816</v>
      </c>
      <c r="AB647" t="s">
        <v>9</v>
      </c>
      <c r="AC647">
        <v>1160.2418290000001</v>
      </c>
      <c r="AD647">
        <v>101.35452100000001</v>
      </c>
      <c r="AE647" t="s">
        <v>10</v>
      </c>
      <c r="AF647">
        <v>0.17081299999999999</v>
      </c>
      <c r="AG647">
        <v>1.25E-4</v>
      </c>
      <c r="AH647" t="s">
        <v>11</v>
      </c>
      <c r="AI647">
        <v>0.83341200000000004</v>
      </c>
      <c r="AJ647">
        <v>1.2899999999999999E-4</v>
      </c>
      <c r="AK647" t="s">
        <v>12</v>
      </c>
      <c r="AL647">
        <v>0</v>
      </c>
      <c r="AM647">
        <v>0</v>
      </c>
    </row>
    <row r="648" spans="1:39" x14ac:dyDescent="0.25">
      <c r="A648" t="s">
        <v>150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1594.1682249999999</v>
      </c>
      <c r="I648">
        <v>165.26360700000001</v>
      </c>
      <c r="J648" t="s">
        <v>3</v>
      </c>
      <c r="K648">
        <v>1558.6683889999999</v>
      </c>
      <c r="L648">
        <v>155.73388</v>
      </c>
      <c r="M648" t="s">
        <v>4</v>
      </c>
      <c r="N648">
        <v>79.331942999999995</v>
      </c>
      <c r="O648">
        <v>1.421672</v>
      </c>
      <c r="P648" t="s">
        <v>5</v>
      </c>
      <c r="Q648">
        <v>119.120345</v>
      </c>
      <c r="R648">
        <v>1.7188969999999999</v>
      </c>
      <c r="S648" t="s">
        <v>6</v>
      </c>
      <c r="T648">
        <v>40.030278000000003</v>
      </c>
      <c r="U648">
        <v>0.208203</v>
      </c>
      <c r="V648" t="s">
        <v>7</v>
      </c>
      <c r="W648">
        <v>24.436275999999999</v>
      </c>
      <c r="X648">
        <v>0.212923</v>
      </c>
      <c r="Y648" t="s">
        <v>8</v>
      </c>
      <c r="Z648">
        <v>44.477186000000003</v>
      </c>
      <c r="AA648">
        <v>0.27111499999999999</v>
      </c>
      <c r="AB648" t="s">
        <v>9</v>
      </c>
      <c r="AC648">
        <v>1352.186614</v>
      </c>
      <c r="AD648">
        <v>114.072003</v>
      </c>
      <c r="AE648" t="s">
        <v>10</v>
      </c>
      <c r="AF648">
        <v>0.17020199999999999</v>
      </c>
      <c r="AG648">
        <v>1.3300000000000001E-4</v>
      </c>
      <c r="AH648" t="s">
        <v>11</v>
      </c>
      <c r="AI648">
        <v>0.83447199999999999</v>
      </c>
      <c r="AJ648">
        <v>1.07E-4</v>
      </c>
      <c r="AK648" t="s">
        <v>12</v>
      </c>
      <c r="AL648">
        <v>0</v>
      </c>
      <c r="AM648">
        <v>0</v>
      </c>
    </row>
    <row r="649" spans="1:39" x14ac:dyDescent="0.25">
      <c r="A649" t="s">
        <v>150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1822.2376810000001</v>
      </c>
      <c r="I649">
        <v>213.023179</v>
      </c>
      <c r="J649" t="s">
        <v>3</v>
      </c>
      <c r="K649">
        <v>1781.6224629999999</v>
      </c>
      <c r="L649">
        <v>200.60692599999999</v>
      </c>
      <c r="M649" t="s">
        <v>4</v>
      </c>
      <c r="N649">
        <v>90.678075000000007</v>
      </c>
      <c r="O649">
        <v>1.625705</v>
      </c>
      <c r="P649" t="s">
        <v>5</v>
      </c>
      <c r="Q649">
        <v>136.259377</v>
      </c>
      <c r="R649">
        <v>2.2852830000000002</v>
      </c>
      <c r="S649" t="s">
        <v>6</v>
      </c>
      <c r="T649">
        <v>45.786309000000003</v>
      </c>
      <c r="U649">
        <v>0.25157600000000002</v>
      </c>
      <c r="V649" t="s">
        <v>7</v>
      </c>
      <c r="W649">
        <v>27.966218999999999</v>
      </c>
      <c r="X649">
        <v>0.293493</v>
      </c>
      <c r="Y649" t="s">
        <v>8</v>
      </c>
      <c r="Z649">
        <v>50.870773</v>
      </c>
      <c r="AA649">
        <v>0.35008099999999998</v>
      </c>
      <c r="AB649" t="s">
        <v>9</v>
      </c>
      <c r="AC649">
        <v>1545.5163990000001</v>
      </c>
      <c r="AD649">
        <v>146.603983</v>
      </c>
      <c r="AE649" t="s">
        <v>10</v>
      </c>
      <c r="AF649">
        <v>0.17020199999999999</v>
      </c>
      <c r="AG649">
        <v>1.3300000000000001E-4</v>
      </c>
      <c r="AH649" t="s">
        <v>11</v>
      </c>
      <c r="AI649">
        <v>0.83545199999999997</v>
      </c>
      <c r="AJ649">
        <v>1.0399999999999999E-4</v>
      </c>
      <c r="AK649" t="s">
        <v>12</v>
      </c>
      <c r="AL649">
        <v>0</v>
      </c>
      <c r="AM649">
        <v>0</v>
      </c>
    </row>
    <row r="650" spans="1:39" x14ac:dyDescent="0.25">
      <c r="A650" t="s">
        <v>150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2049.8737379999998</v>
      </c>
      <c r="I650">
        <v>264.34684099999998</v>
      </c>
      <c r="J650" t="s">
        <v>3</v>
      </c>
      <c r="K650">
        <v>2004.1911399999999</v>
      </c>
      <c r="L650">
        <v>249.38027099999999</v>
      </c>
      <c r="M650" t="s">
        <v>4</v>
      </c>
      <c r="N650">
        <v>102.07205</v>
      </c>
      <c r="O650">
        <v>1.967376</v>
      </c>
      <c r="P650" t="s">
        <v>5</v>
      </c>
      <c r="Q650">
        <v>153.35840400000001</v>
      </c>
      <c r="R650">
        <v>3.0556610000000002</v>
      </c>
      <c r="S650" t="s">
        <v>6</v>
      </c>
      <c r="T650">
        <v>51.520356999999997</v>
      </c>
      <c r="U650">
        <v>0.354354</v>
      </c>
      <c r="V650" t="s">
        <v>7</v>
      </c>
      <c r="W650">
        <v>31.489619000000001</v>
      </c>
      <c r="X650">
        <v>0.38359100000000002</v>
      </c>
      <c r="Y650" t="s">
        <v>8</v>
      </c>
      <c r="Z650">
        <v>57.244622</v>
      </c>
      <c r="AA650">
        <v>0.45472000000000001</v>
      </c>
      <c r="AB650" t="s">
        <v>9</v>
      </c>
      <c r="AC650">
        <v>1738.4688349999999</v>
      </c>
      <c r="AD650">
        <v>179.98180500000001</v>
      </c>
      <c r="AE650" t="s">
        <v>10</v>
      </c>
      <c r="AF650">
        <v>0.17019899999999999</v>
      </c>
      <c r="AG650">
        <v>1.3300000000000001E-4</v>
      </c>
      <c r="AH650" t="s">
        <v>11</v>
      </c>
      <c r="AI650">
        <v>0.83638800000000002</v>
      </c>
      <c r="AJ650">
        <v>9.1000000000000003E-5</v>
      </c>
      <c r="AK650" t="s">
        <v>12</v>
      </c>
      <c r="AL650">
        <v>0</v>
      </c>
      <c r="AM650">
        <v>0</v>
      </c>
    </row>
    <row r="651" spans="1:39" x14ac:dyDescent="0.25">
      <c r="A651" t="s">
        <v>150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2277.7639650000001</v>
      </c>
      <c r="I651">
        <v>287.54852099999999</v>
      </c>
      <c r="J651" t="s">
        <v>3</v>
      </c>
      <c r="K651">
        <v>2226.9862010000002</v>
      </c>
      <c r="L651">
        <v>271.333733</v>
      </c>
      <c r="M651" t="s">
        <v>4</v>
      </c>
      <c r="N651">
        <v>113.46440699999999</v>
      </c>
      <c r="O651">
        <v>2.1844739999999998</v>
      </c>
      <c r="P651" t="s">
        <v>5</v>
      </c>
      <c r="Q651">
        <v>170.46936099999999</v>
      </c>
      <c r="R651">
        <v>3.3436669999999999</v>
      </c>
      <c r="S651" t="s">
        <v>6</v>
      </c>
      <c r="T651">
        <v>57.251928999999997</v>
      </c>
      <c r="U651">
        <v>0.40366800000000003</v>
      </c>
      <c r="V651" t="s">
        <v>7</v>
      </c>
      <c r="W651">
        <v>35.004680999999998</v>
      </c>
      <c r="X651">
        <v>0.43225999999999998</v>
      </c>
      <c r="Y651" t="s">
        <v>8</v>
      </c>
      <c r="Z651">
        <v>63.627740000000003</v>
      </c>
      <c r="AA651">
        <v>0.50689399999999996</v>
      </c>
      <c r="AB651" t="s">
        <v>9</v>
      </c>
      <c r="AC651">
        <v>1931.63356</v>
      </c>
      <c r="AD651">
        <v>195.773751</v>
      </c>
      <c r="AE651" t="s">
        <v>10</v>
      </c>
      <c r="AF651">
        <v>0.16957800000000001</v>
      </c>
      <c r="AG651">
        <v>1.4100000000000001E-4</v>
      </c>
      <c r="AH651" t="s">
        <v>11</v>
      </c>
      <c r="AI651">
        <v>0.83700200000000002</v>
      </c>
      <c r="AJ651">
        <v>7.2000000000000002E-5</v>
      </c>
      <c r="AK651" t="s">
        <v>12</v>
      </c>
      <c r="AL651">
        <v>0</v>
      </c>
      <c r="AM651">
        <v>0</v>
      </c>
    </row>
    <row r="652" spans="1:39" x14ac:dyDescent="0.25">
      <c r="A652" t="s">
        <v>150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2504.6288920000002</v>
      </c>
      <c r="I652">
        <v>308.75016599999998</v>
      </c>
      <c r="J652" t="s">
        <v>3</v>
      </c>
      <c r="K652">
        <v>2448.7639789999998</v>
      </c>
      <c r="L652">
        <v>289.39008899999999</v>
      </c>
      <c r="M652" t="s">
        <v>4</v>
      </c>
      <c r="N652">
        <v>124.822648</v>
      </c>
      <c r="O652">
        <v>1.8554820000000001</v>
      </c>
      <c r="P652" t="s">
        <v>5</v>
      </c>
      <c r="Q652">
        <v>187.461499</v>
      </c>
      <c r="R652">
        <v>3.7431899999999998</v>
      </c>
      <c r="S652" t="s">
        <v>6</v>
      </c>
      <c r="T652">
        <v>62.944333999999998</v>
      </c>
      <c r="U652">
        <v>0.40210200000000001</v>
      </c>
      <c r="V652" t="s">
        <v>7</v>
      </c>
      <c r="W652">
        <v>38.484036000000003</v>
      </c>
      <c r="X652">
        <v>0.49676199999999998</v>
      </c>
      <c r="Y652" t="s">
        <v>8</v>
      </c>
      <c r="Z652">
        <v>69.981324000000001</v>
      </c>
      <c r="AA652">
        <v>0.59706300000000001</v>
      </c>
      <c r="AB652" t="s">
        <v>9</v>
      </c>
      <c r="AC652">
        <v>2123.931294</v>
      </c>
      <c r="AD652">
        <v>211.67582100000001</v>
      </c>
      <c r="AE652" t="s">
        <v>10</v>
      </c>
      <c r="AF652">
        <v>0.169182</v>
      </c>
      <c r="AG652">
        <v>1.44E-4</v>
      </c>
      <c r="AH652" t="s">
        <v>11</v>
      </c>
      <c r="AI652">
        <v>0.83760100000000004</v>
      </c>
      <c r="AJ652">
        <v>8.8999999999999995E-5</v>
      </c>
      <c r="AK652" t="s">
        <v>12</v>
      </c>
      <c r="AL652">
        <v>0</v>
      </c>
      <c r="AM652">
        <v>0</v>
      </c>
    </row>
    <row r="653" spans="1:39" x14ac:dyDescent="0.25">
      <c r="A653" t="s">
        <v>150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2733.456138</v>
      </c>
      <c r="I653">
        <v>344.84820300000001</v>
      </c>
      <c r="J653" t="s">
        <v>3</v>
      </c>
      <c r="K653">
        <v>2672.4951809999998</v>
      </c>
      <c r="L653">
        <v>324.42164700000001</v>
      </c>
      <c r="M653" t="s">
        <v>4</v>
      </c>
      <c r="N653">
        <v>136.22150300000001</v>
      </c>
      <c r="O653">
        <v>2.1218849999999998</v>
      </c>
      <c r="P653" t="s">
        <v>5</v>
      </c>
      <c r="Q653">
        <v>204.57003599999999</v>
      </c>
      <c r="R653">
        <v>3.8387739999999999</v>
      </c>
      <c r="S653" t="s">
        <v>6</v>
      </c>
      <c r="T653">
        <v>68.665383000000006</v>
      </c>
      <c r="U653">
        <v>0.43714199999999998</v>
      </c>
      <c r="V653" t="s">
        <v>7</v>
      </c>
      <c r="W653">
        <v>41.997867999999997</v>
      </c>
      <c r="X653">
        <v>0.50002999999999997</v>
      </c>
      <c r="Y653" t="s">
        <v>8</v>
      </c>
      <c r="Z653">
        <v>76.364017000000004</v>
      </c>
      <c r="AA653">
        <v>0.60179199999999999</v>
      </c>
      <c r="AB653" t="s">
        <v>9</v>
      </c>
      <c r="AC653">
        <v>2318.007153</v>
      </c>
      <c r="AD653">
        <v>240.25173599999999</v>
      </c>
      <c r="AE653" t="s">
        <v>10</v>
      </c>
      <c r="AF653">
        <v>0.16711000000000001</v>
      </c>
      <c r="AG653">
        <v>1.6200000000000001E-4</v>
      </c>
      <c r="AH653" t="s">
        <v>11</v>
      </c>
      <c r="AI653">
        <v>0.83903099999999997</v>
      </c>
      <c r="AJ653">
        <v>1.02E-4</v>
      </c>
      <c r="AK653" t="s">
        <v>12</v>
      </c>
      <c r="AL653">
        <v>0</v>
      </c>
      <c r="AM653">
        <v>0</v>
      </c>
    </row>
    <row r="654" spans="1:39" x14ac:dyDescent="0.25">
      <c r="A654" t="s">
        <v>150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2961.7332470000001</v>
      </c>
      <c r="I654">
        <v>408.13961899999998</v>
      </c>
      <c r="J654" t="s">
        <v>3</v>
      </c>
      <c r="K654">
        <v>2895.6967770000001</v>
      </c>
      <c r="L654">
        <v>386.66102599999999</v>
      </c>
      <c r="M654" t="s">
        <v>4</v>
      </c>
      <c r="N654">
        <v>147.61195499999999</v>
      </c>
      <c r="O654">
        <v>2.353863</v>
      </c>
      <c r="P654" t="s">
        <v>5</v>
      </c>
      <c r="Q654">
        <v>221.65398999999999</v>
      </c>
      <c r="R654">
        <v>4.2671530000000004</v>
      </c>
      <c r="S654" t="s">
        <v>6</v>
      </c>
      <c r="T654">
        <v>74.367082999999994</v>
      </c>
      <c r="U654">
        <v>0.50515600000000005</v>
      </c>
      <c r="V654" t="s">
        <v>7</v>
      </c>
      <c r="W654">
        <v>45.504511999999998</v>
      </c>
      <c r="X654">
        <v>0.53788800000000003</v>
      </c>
      <c r="Y654" t="s">
        <v>8</v>
      </c>
      <c r="Z654">
        <v>82.742980000000003</v>
      </c>
      <c r="AA654">
        <v>0.65009600000000001</v>
      </c>
      <c r="AB654" t="s">
        <v>9</v>
      </c>
      <c r="AC654">
        <v>2511.586499</v>
      </c>
      <c r="AD654">
        <v>288.73501800000003</v>
      </c>
      <c r="AE654" t="s">
        <v>10</v>
      </c>
      <c r="AF654">
        <v>0.16616800000000001</v>
      </c>
      <c r="AG654">
        <v>1.6200000000000001E-4</v>
      </c>
      <c r="AH654" t="s">
        <v>11</v>
      </c>
      <c r="AI654">
        <v>0.839175</v>
      </c>
      <c r="AJ654">
        <v>1E-4</v>
      </c>
      <c r="AK654" t="s">
        <v>12</v>
      </c>
      <c r="AL654">
        <v>0</v>
      </c>
      <c r="AM654">
        <v>0</v>
      </c>
    </row>
    <row r="655" spans="1:39" x14ac:dyDescent="0.25">
      <c r="A655" t="s">
        <v>150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3188.3432469999998</v>
      </c>
      <c r="I655">
        <v>412.93131899999997</v>
      </c>
      <c r="J655" t="s">
        <v>3</v>
      </c>
      <c r="K655">
        <v>3117.260483</v>
      </c>
      <c r="L655">
        <v>390.457582</v>
      </c>
      <c r="M655" t="s">
        <v>4</v>
      </c>
      <c r="N655">
        <v>158.907599</v>
      </c>
      <c r="O655">
        <v>2.3072409999999999</v>
      </c>
      <c r="P655" t="s">
        <v>5</v>
      </c>
      <c r="Q655">
        <v>238.67547500000001</v>
      </c>
      <c r="R655">
        <v>4.2886030000000002</v>
      </c>
      <c r="S655" t="s">
        <v>6</v>
      </c>
      <c r="T655">
        <v>80.061400000000006</v>
      </c>
      <c r="U655">
        <v>0.55617300000000003</v>
      </c>
      <c r="V655" t="s">
        <v>7</v>
      </c>
      <c r="W655">
        <v>48.997208000000001</v>
      </c>
      <c r="X655">
        <v>0.56328100000000003</v>
      </c>
      <c r="Y655" t="s">
        <v>8</v>
      </c>
      <c r="Z655">
        <v>89.090479999999999</v>
      </c>
      <c r="AA655">
        <v>0.68483499999999997</v>
      </c>
      <c r="AB655" t="s">
        <v>9</v>
      </c>
      <c r="AC655">
        <v>2703.6913530000002</v>
      </c>
      <c r="AD655">
        <v>292.17299600000001</v>
      </c>
      <c r="AE655" t="s">
        <v>10</v>
      </c>
      <c r="AF655">
        <v>0.165959</v>
      </c>
      <c r="AG655">
        <v>1.6799999999999999E-4</v>
      </c>
      <c r="AH655" t="s">
        <v>11</v>
      </c>
      <c r="AI655">
        <v>0.84001199999999998</v>
      </c>
      <c r="AJ655">
        <v>1.11E-4</v>
      </c>
      <c r="AK655" t="s">
        <v>12</v>
      </c>
      <c r="AL655">
        <v>0</v>
      </c>
      <c r="AM655">
        <v>0</v>
      </c>
    </row>
    <row r="656" spans="1:39" x14ac:dyDescent="0.25">
      <c r="A656" t="s">
        <v>150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3415.4243900000001</v>
      </c>
      <c r="I656">
        <v>490.713075</v>
      </c>
      <c r="J656" t="s">
        <v>3</v>
      </c>
      <c r="K656">
        <v>3339.2590580000001</v>
      </c>
      <c r="L656">
        <v>464.47507300000001</v>
      </c>
      <c r="M656" t="s">
        <v>4</v>
      </c>
      <c r="N656">
        <v>170.18689000000001</v>
      </c>
      <c r="O656">
        <v>2.5894740000000001</v>
      </c>
      <c r="P656" t="s">
        <v>5</v>
      </c>
      <c r="Q656">
        <v>255.70047600000001</v>
      </c>
      <c r="R656">
        <v>4.8403729999999996</v>
      </c>
      <c r="S656" t="s">
        <v>6</v>
      </c>
      <c r="T656">
        <v>85.746966</v>
      </c>
      <c r="U656">
        <v>0.66667100000000001</v>
      </c>
      <c r="V656" t="s">
        <v>7</v>
      </c>
      <c r="W656">
        <v>52.491577999999997</v>
      </c>
      <c r="X656">
        <v>0.65189900000000001</v>
      </c>
      <c r="Y656" t="s">
        <v>8</v>
      </c>
      <c r="Z656">
        <v>95.448170000000005</v>
      </c>
      <c r="AA656">
        <v>0.78365200000000002</v>
      </c>
      <c r="AB656" t="s">
        <v>9</v>
      </c>
      <c r="AC656">
        <v>2896.2426949999999</v>
      </c>
      <c r="AD656">
        <v>348.83696600000002</v>
      </c>
      <c r="AE656" t="s">
        <v>10</v>
      </c>
      <c r="AF656">
        <v>0.16594900000000001</v>
      </c>
      <c r="AG656">
        <v>1.6799999999999999E-4</v>
      </c>
      <c r="AH656" t="s">
        <v>11</v>
      </c>
      <c r="AI656">
        <v>0.84021199999999996</v>
      </c>
      <c r="AJ656">
        <v>1.0900000000000001E-4</v>
      </c>
      <c r="AK656" t="s">
        <v>12</v>
      </c>
      <c r="AL656">
        <v>0</v>
      </c>
      <c r="AM656">
        <v>0</v>
      </c>
    </row>
    <row r="657" spans="1:39" x14ac:dyDescent="0.25">
      <c r="A657" t="s">
        <v>150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3643.9550199999999</v>
      </c>
      <c r="I657">
        <v>529.60711000000003</v>
      </c>
      <c r="J657" t="s">
        <v>3</v>
      </c>
      <c r="K657">
        <v>3562.698394</v>
      </c>
      <c r="L657">
        <v>499.33116699999999</v>
      </c>
      <c r="M657" t="s">
        <v>4</v>
      </c>
      <c r="N657">
        <v>181.605401</v>
      </c>
      <c r="O657">
        <v>2.5125739999999999</v>
      </c>
      <c r="P657" t="s">
        <v>5</v>
      </c>
      <c r="Q657">
        <v>272.77888999999999</v>
      </c>
      <c r="R657">
        <v>5.1120770000000002</v>
      </c>
      <c r="S657" t="s">
        <v>6</v>
      </c>
      <c r="T657">
        <v>91.463849999999994</v>
      </c>
      <c r="U657">
        <v>0.69498400000000005</v>
      </c>
      <c r="V657" t="s">
        <v>7</v>
      </c>
      <c r="W657">
        <v>56.004617000000003</v>
      </c>
      <c r="X657">
        <v>0.71200300000000005</v>
      </c>
      <c r="Y657" t="s">
        <v>8</v>
      </c>
      <c r="Z657">
        <v>101.823071</v>
      </c>
      <c r="AA657">
        <v>0.84902100000000003</v>
      </c>
      <c r="AB657" t="s">
        <v>9</v>
      </c>
      <c r="AC657">
        <v>3089.9949270000002</v>
      </c>
      <c r="AD657">
        <v>378.09717499999999</v>
      </c>
      <c r="AE657" t="s">
        <v>10</v>
      </c>
      <c r="AF657">
        <v>0.164964</v>
      </c>
      <c r="AG657">
        <v>1.7699999999999999E-4</v>
      </c>
      <c r="AH657" t="s">
        <v>11</v>
      </c>
      <c r="AI657">
        <v>0.84064300000000003</v>
      </c>
      <c r="AJ657">
        <v>9.7999999999999997E-5</v>
      </c>
      <c r="AK657" t="s">
        <v>12</v>
      </c>
      <c r="AL657">
        <v>0</v>
      </c>
      <c r="AM657">
        <v>0</v>
      </c>
    </row>
    <row r="658" spans="1:39" x14ac:dyDescent="0.25">
      <c r="A658" t="s">
        <v>150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3871.3024409999998</v>
      </c>
      <c r="I658">
        <v>593.95497599999999</v>
      </c>
      <c r="J658" t="s">
        <v>3</v>
      </c>
      <c r="K658">
        <v>3785.0033790000002</v>
      </c>
      <c r="L658">
        <v>561.11198100000001</v>
      </c>
      <c r="M658" t="s">
        <v>4</v>
      </c>
      <c r="N658">
        <v>192.961163</v>
      </c>
      <c r="O658">
        <v>3.101159</v>
      </c>
      <c r="P658" t="s">
        <v>5</v>
      </c>
      <c r="Q658">
        <v>289.74710099999999</v>
      </c>
      <c r="R658">
        <v>5.5800859999999997</v>
      </c>
      <c r="S658" t="s">
        <v>6</v>
      </c>
      <c r="T658">
        <v>97.153316000000004</v>
      </c>
      <c r="U658">
        <v>0.77749599999999996</v>
      </c>
      <c r="V658" t="s">
        <v>7</v>
      </c>
      <c r="W658">
        <v>59.486130000000003</v>
      </c>
      <c r="X658">
        <v>0.75680499999999995</v>
      </c>
      <c r="Y658" t="s">
        <v>8</v>
      </c>
      <c r="Z658">
        <v>108.16036699999999</v>
      </c>
      <c r="AA658">
        <v>0.90460600000000002</v>
      </c>
      <c r="AB658" t="s">
        <v>9</v>
      </c>
      <c r="AC658">
        <v>3282.8003220000001</v>
      </c>
      <c r="AD658">
        <v>424.022378</v>
      </c>
      <c r="AE658" t="s">
        <v>10</v>
      </c>
      <c r="AF658">
        <v>0.16413</v>
      </c>
      <c r="AG658">
        <v>1.74E-4</v>
      </c>
      <c r="AH658" t="s">
        <v>11</v>
      </c>
      <c r="AI658">
        <v>0.84067899999999995</v>
      </c>
      <c r="AJ658">
        <v>9.7E-5</v>
      </c>
      <c r="AK658" t="s">
        <v>12</v>
      </c>
      <c r="AL658">
        <v>0</v>
      </c>
      <c r="AM658">
        <v>0</v>
      </c>
    </row>
    <row r="659" spans="1:39" x14ac:dyDescent="0.25">
      <c r="A659" t="s">
        <v>150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4098.3414059999996</v>
      </c>
      <c r="I659">
        <v>676.18621499999995</v>
      </c>
      <c r="J659" t="s">
        <v>3</v>
      </c>
      <c r="K659">
        <v>4006.965142</v>
      </c>
      <c r="L659">
        <v>637.210328</v>
      </c>
      <c r="M659" t="s">
        <v>4</v>
      </c>
      <c r="N659">
        <v>204.31751</v>
      </c>
      <c r="O659">
        <v>3.3635980000000001</v>
      </c>
      <c r="P659" t="s">
        <v>5</v>
      </c>
      <c r="Q659">
        <v>306.74511999999999</v>
      </c>
      <c r="R659">
        <v>5.8751699999999998</v>
      </c>
      <c r="S659" t="s">
        <v>6</v>
      </c>
      <c r="T659">
        <v>102.87424900000001</v>
      </c>
      <c r="U659">
        <v>0.78093599999999996</v>
      </c>
      <c r="V659" t="s">
        <v>7</v>
      </c>
      <c r="W659">
        <v>62.958621000000001</v>
      </c>
      <c r="X659">
        <v>0.80586400000000002</v>
      </c>
      <c r="Y659" t="s">
        <v>8</v>
      </c>
      <c r="Z659">
        <v>114.499876</v>
      </c>
      <c r="AA659">
        <v>0.96710300000000005</v>
      </c>
      <c r="AB659" t="s">
        <v>9</v>
      </c>
      <c r="AC659">
        <v>3475.2345949999999</v>
      </c>
      <c r="AD659">
        <v>480.68235600000003</v>
      </c>
      <c r="AE659" t="s">
        <v>10</v>
      </c>
      <c r="AF659">
        <v>0.163803</v>
      </c>
      <c r="AG659">
        <v>1.74E-4</v>
      </c>
      <c r="AH659" t="s">
        <v>11</v>
      </c>
      <c r="AI659">
        <v>0.84068600000000004</v>
      </c>
      <c r="AJ659">
        <v>9.7E-5</v>
      </c>
      <c r="AK659" t="s">
        <v>12</v>
      </c>
      <c r="AL659">
        <v>0</v>
      </c>
      <c r="AM659">
        <v>0</v>
      </c>
    </row>
    <row r="660" spans="1:39" x14ac:dyDescent="0.25">
      <c r="A660" t="s">
        <v>150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4327.4904880000004</v>
      </c>
      <c r="I660">
        <v>738.96610799999996</v>
      </c>
      <c r="J660" t="s">
        <v>3</v>
      </c>
      <c r="K660">
        <v>4231.0395410000001</v>
      </c>
      <c r="L660">
        <v>697.58078699999999</v>
      </c>
      <c r="M660" t="s">
        <v>4</v>
      </c>
      <c r="N660">
        <v>215.72242800000001</v>
      </c>
      <c r="O660">
        <v>3.885389</v>
      </c>
      <c r="P660" t="s">
        <v>5</v>
      </c>
      <c r="Q660">
        <v>323.92599899999999</v>
      </c>
      <c r="R660">
        <v>6.1129499999999997</v>
      </c>
      <c r="S660" t="s">
        <v>6</v>
      </c>
      <c r="T660">
        <v>108.651644</v>
      </c>
      <c r="U660">
        <v>0.860433</v>
      </c>
      <c r="V660" t="s">
        <v>7</v>
      </c>
      <c r="W660">
        <v>66.472570000000005</v>
      </c>
      <c r="X660">
        <v>0.830816</v>
      </c>
      <c r="Y660" t="s">
        <v>8</v>
      </c>
      <c r="Z660">
        <v>120.90792399999999</v>
      </c>
      <c r="AA660">
        <v>0.98546900000000004</v>
      </c>
      <c r="AB660" t="s">
        <v>9</v>
      </c>
      <c r="AC660">
        <v>3669.5364749999999</v>
      </c>
      <c r="AD660">
        <v>528.908006</v>
      </c>
      <c r="AE660" t="s">
        <v>10</v>
      </c>
      <c r="AF660">
        <v>0.16352800000000001</v>
      </c>
      <c r="AG660">
        <v>1.75E-4</v>
      </c>
      <c r="AH660" t="s">
        <v>11</v>
      </c>
      <c r="AI660">
        <v>0.84134100000000001</v>
      </c>
      <c r="AJ660">
        <v>1.12E-4</v>
      </c>
      <c r="AK660" t="s">
        <v>12</v>
      </c>
      <c r="AL660">
        <v>0</v>
      </c>
      <c r="AM660">
        <v>0</v>
      </c>
    </row>
    <row r="661" spans="1:39" x14ac:dyDescent="0.25">
      <c r="A661" t="s">
        <v>150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4555.4418850000002</v>
      </c>
      <c r="I661">
        <v>759.70139900000004</v>
      </c>
      <c r="J661" t="s">
        <v>3</v>
      </c>
      <c r="K661">
        <v>4453.929736</v>
      </c>
      <c r="L661">
        <v>716.707224</v>
      </c>
      <c r="M661" t="s">
        <v>4</v>
      </c>
      <c r="N661">
        <v>227.04149699999999</v>
      </c>
      <c r="O661">
        <v>4.1588510000000003</v>
      </c>
      <c r="P661" t="s">
        <v>5</v>
      </c>
      <c r="Q661">
        <v>340.97492499999998</v>
      </c>
      <c r="R661">
        <v>6.3589599999999997</v>
      </c>
      <c r="S661" t="s">
        <v>6</v>
      </c>
      <c r="T661">
        <v>114.375422</v>
      </c>
      <c r="U661">
        <v>0.83661300000000005</v>
      </c>
      <c r="V661" t="s">
        <v>7</v>
      </c>
      <c r="W661">
        <v>69.951104000000001</v>
      </c>
      <c r="X661">
        <v>0.90703</v>
      </c>
      <c r="Y661" t="s">
        <v>8</v>
      </c>
      <c r="Z661">
        <v>127.274754</v>
      </c>
      <c r="AA661">
        <v>1.080989</v>
      </c>
      <c r="AB661" t="s">
        <v>9</v>
      </c>
      <c r="AC661">
        <v>3862.8818120000001</v>
      </c>
      <c r="AD661">
        <v>543.04621399999996</v>
      </c>
      <c r="AE661" t="s">
        <v>10</v>
      </c>
      <c r="AF661">
        <v>0.16339000000000001</v>
      </c>
      <c r="AG661">
        <v>1.7899999999999999E-4</v>
      </c>
      <c r="AH661" t="s">
        <v>11</v>
      </c>
      <c r="AI661">
        <v>0.84142099999999997</v>
      </c>
      <c r="AJ661">
        <v>1.11E-4</v>
      </c>
      <c r="AK661" t="s">
        <v>12</v>
      </c>
      <c r="AL661">
        <v>0</v>
      </c>
      <c r="AM661">
        <v>0</v>
      </c>
    </row>
    <row r="662" spans="1:39" x14ac:dyDescent="0.25">
      <c r="A662" t="s">
        <v>151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152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216.056375</v>
      </c>
      <c r="I682">
        <v>28.818636000000001</v>
      </c>
      <c r="J682" t="s">
        <v>3</v>
      </c>
      <c r="K682">
        <v>211.06961100000001</v>
      </c>
      <c r="L682">
        <v>26.987532999999999</v>
      </c>
      <c r="M682" t="s">
        <v>4</v>
      </c>
      <c r="N682">
        <v>11.314304</v>
      </c>
      <c r="O682">
        <v>0.163546</v>
      </c>
      <c r="P682" t="s">
        <v>5</v>
      </c>
      <c r="Q682">
        <v>0</v>
      </c>
      <c r="R682">
        <v>0</v>
      </c>
      <c r="S682" t="s">
        <v>6</v>
      </c>
      <c r="T682">
        <v>5.5617780000000003</v>
      </c>
      <c r="U682">
        <v>3.3487999999999997E-2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0.179419</v>
      </c>
      <c r="AD682">
        <v>6.6000000000000005E-5</v>
      </c>
      <c r="AE682" t="s">
        <v>10</v>
      </c>
      <c r="AF682">
        <v>0</v>
      </c>
      <c r="AG682">
        <v>0</v>
      </c>
      <c r="AH682" t="s">
        <v>11</v>
      </c>
      <c r="AI682">
        <v>0.81540199999999996</v>
      </c>
      <c r="AJ682">
        <v>1.6799999999999999E-4</v>
      </c>
      <c r="AK682" t="s">
        <v>12</v>
      </c>
      <c r="AL682">
        <v>0</v>
      </c>
      <c r="AM682">
        <v>0</v>
      </c>
    </row>
    <row r="683" spans="1:39" x14ac:dyDescent="0.25">
      <c r="A683" t="s">
        <v>152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431.81490600000001</v>
      </c>
      <c r="I683">
        <v>41.011113000000002</v>
      </c>
      <c r="J683" t="s">
        <v>3</v>
      </c>
      <c r="K683">
        <v>421.89814100000001</v>
      </c>
      <c r="L683">
        <v>38.693978999999999</v>
      </c>
      <c r="M683" t="s">
        <v>4</v>
      </c>
      <c r="N683">
        <v>22.605754000000001</v>
      </c>
      <c r="O683">
        <v>0.34320899999999999</v>
      </c>
      <c r="P683" t="s">
        <v>5</v>
      </c>
      <c r="Q683">
        <v>0</v>
      </c>
      <c r="R683">
        <v>0</v>
      </c>
      <c r="S683" t="s">
        <v>6</v>
      </c>
      <c r="T683">
        <v>11.118220000000001</v>
      </c>
      <c r="U683">
        <v>4.9966999999999998E-2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0.17511499999999999</v>
      </c>
      <c r="AD683">
        <v>1.0399999999999999E-4</v>
      </c>
      <c r="AE683" t="s">
        <v>10</v>
      </c>
      <c r="AF683">
        <v>0</v>
      </c>
      <c r="AG683">
        <v>0</v>
      </c>
      <c r="AH683" t="s">
        <v>11</v>
      </c>
      <c r="AI683">
        <v>0.82311100000000004</v>
      </c>
      <c r="AJ683">
        <v>1.7100000000000001E-4</v>
      </c>
      <c r="AK683" t="s">
        <v>12</v>
      </c>
      <c r="AL683">
        <v>0</v>
      </c>
      <c r="AM683">
        <v>0</v>
      </c>
    </row>
    <row r="684" spans="1:39" x14ac:dyDescent="0.25">
      <c r="A684" t="s">
        <v>152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647.99327400000004</v>
      </c>
      <c r="I684">
        <v>74.032302000000001</v>
      </c>
      <c r="J684" t="s">
        <v>3</v>
      </c>
      <c r="K684">
        <v>633.149092</v>
      </c>
      <c r="L684">
        <v>69.126542999999998</v>
      </c>
      <c r="M684" t="s">
        <v>4</v>
      </c>
      <c r="N684">
        <v>33.944589000000001</v>
      </c>
      <c r="O684">
        <v>0.62743199999999999</v>
      </c>
      <c r="P684" t="s">
        <v>5</v>
      </c>
      <c r="Q684">
        <v>0</v>
      </c>
      <c r="R684">
        <v>0</v>
      </c>
      <c r="S684" t="s">
        <v>6</v>
      </c>
      <c r="T684">
        <v>16.681166000000001</v>
      </c>
      <c r="U684">
        <v>9.4289999999999999E-2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0.17413300000000001</v>
      </c>
      <c r="AD684">
        <v>1.12E-4</v>
      </c>
      <c r="AE684" t="s">
        <v>10</v>
      </c>
      <c r="AF684">
        <v>0</v>
      </c>
      <c r="AG684">
        <v>0</v>
      </c>
      <c r="AH684" t="s">
        <v>11</v>
      </c>
      <c r="AI684">
        <v>0.82692200000000005</v>
      </c>
      <c r="AJ684">
        <v>1.9799999999999999E-4</v>
      </c>
      <c r="AK684" t="s">
        <v>12</v>
      </c>
      <c r="AL684">
        <v>0</v>
      </c>
      <c r="AM684">
        <v>0</v>
      </c>
    </row>
    <row r="685" spans="1:39" x14ac:dyDescent="0.25">
      <c r="A685" t="s">
        <v>152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864.71761600000002</v>
      </c>
      <c r="I685">
        <v>98.165441999999999</v>
      </c>
      <c r="J685" t="s">
        <v>3</v>
      </c>
      <c r="K685">
        <v>844.97355100000004</v>
      </c>
      <c r="L685">
        <v>92.031065999999996</v>
      </c>
      <c r="M685" t="s">
        <v>4</v>
      </c>
      <c r="N685">
        <v>45.235146</v>
      </c>
      <c r="O685">
        <v>0.77525999999999995</v>
      </c>
      <c r="P685" t="s">
        <v>5</v>
      </c>
      <c r="Q685">
        <v>0</v>
      </c>
      <c r="R685">
        <v>0</v>
      </c>
      <c r="S685" t="s">
        <v>6</v>
      </c>
      <c r="T685">
        <v>22.280728</v>
      </c>
      <c r="U685">
        <v>0.14657200000000001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0.17239499999999999</v>
      </c>
      <c r="AD685">
        <v>1.3799999999999999E-4</v>
      </c>
      <c r="AE685" t="s">
        <v>10</v>
      </c>
      <c r="AF685">
        <v>0</v>
      </c>
      <c r="AG685">
        <v>0</v>
      </c>
      <c r="AH685" t="s">
        <v>11</v>
      </c>
      <c r="AI685">
        <v>0.83065</v>
      </c>
      <c r="AJ685">
        <v>1.44E-4</v>
      </c>
      <c r="AK685" t="s">
        <v>12</v>
      </c>
      <c r="AL685">
        <v>0</v>
      </c>
      <c r="AM685">
        <v>0</v>
      </c>
    </row>
    <row r="686" spans="1:39" x14ac:dyDescent="0.25">
      <c r="A686" t="s">
        <v>152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1080.9631790000001</v>
      </c>
      <c r="I686">
        <v>110.276428</v>
      </c>
      <c r="J686" t="s">
        <v>3</v>
      </c>
      <c r="K686">
        <v>1056.2564480000001</v>
      </c>
      <c r="L686">
        <v>103.488517</v>
      </c>
      <c r="M686" t="s">
        <v>4</v>
      </c>
      <c r="N686">
        <v>56.590778</v>
      </c>
      <c r="O686">
        <v>0.88428700000000005</v>
      </c>
      <c r="P686" t="s">
        <v>5</v>
      </c>
      <c r="Q686">
        <v>0</v>
      </c>
      <c r="R686">
        <v>0</v>
      </c>
      <c r="S686" t="s">
        <v>6</v>
      </c>
      <c r="T686">
        <v>27.851286999999999</v>
      </c>
      <c r="U686">
        <v>0.16487199999999999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0.17224300000000001</v>
      </c>
      <c r="AD686">
        <v>1.36E-4</v>
      </c>
      <c r="AE686" t="s">
        <v>10</v>
      </c>
      <c r="AF686">
        <v>0</v>
      </c>
      <c r="AG686">
        <v>0</v>
      </c>
      <c r="AH686" t="s">
        <v>11</v>
      </c>
      <c r="AI686">
        <v>0.83215899999999998</v>
      </c>
      <c r="AJ686">
        <v>1.2400000000000001E-4</v>
      </c>
      <c r="AK686" t="s">
        <v>12</v>
      </c>
      <c r="AL686">
        <v>0</v>
      </c>
      <c r="AM686">
        <v>0</v>
      </c>
    </row>
    <row r="687" spans="1:39" x14ac:dyDescent="0.25">
      <c r="A687" t="s">
        <v>152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1297.354143</v>
      </c>
      <c r="I687">
        <v>150.47239099999999</v>
      </c>
      <c r="J687" t="s">
        <v>3</v>
      </c>
      <c r="K687">
        <v>1267.7203489999999</v>
      </c>
      <c r="L687">
        <v>141.25829300000001</v>
      </c>
      <c r="M687" t="s">
        <v>4</v>
      </c>
      <c r="N687">
        <v>67.982740000000007</v>
      </c>
      <c r="O687">
        <v>1.207009</v>
      </c>
      <c r="P687" t="s">
        <v>5</v>
      </c>
      <c r="Q687">
        <v>0</v>
      </c>
      <c r="R687">
        <v>0</v>
      </c>
      <c r="S687" t="s">
        <v>6</v>
      </c>
      <c r="T687">
        <v>33.441321000000002</v>
      </c>
      <c r="U687">
        <v>0.21995500000000001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0.170685</v>
      </c>
      <c r="AD687">
        <v>1.5699999999999999E-4</v>
      </c>
      <c r="AE687" t="s">
        <v>10</v>
      </c>
      <c r="AF687">
        <v>0</v>
      </c>
      <c r="AG687">
        <v>0</v>
      </c>
      <c r="AH687" t="s">
        <v>11</v>
      </c>
      <c r="AI687">
        <v>0.83380900000000002</v>
      </c>
      <c r="AJ687">
        <v>9.2E-5</v>
      </c>
      <c r="AK687" t="s">
        <v>12</v>
      </c>
      <c r="AL687">
        <v>0</v>
      </c>
      <c r="AM687">
        <v>0</v>
      </c>
    </row>
    <row r="688" spans="1:39" x14ac:dyDescent="0.25">
      <c r="A688" t="s">
        <v>152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1511.9081490000001</v>
      </c>
      <c r="I688">
        <v>176.87192099999999</v>
      </c>
      <c r="J688" t="s">
        <v>3</v>
      </c>
      <c r="K688">
        <v>1477.436111</v>
      </c>
      <c r="L688">
        <v>165.38642999999999</v>
      </c>
      <c r="M688" t="s">
        <v>4</v>
      </c>
      <c r="N688">
        <v>79.234894999999995</v>
      </c>
      <c r="O688">
        <v>1.4709859999999999</v>
      </c>
      <c r="P688" t="s">
        <v>5</v>
      </c>
      <c r="Q688">
        <v>0</v>
      </c>
      <c r="R688">
        <v>0</v>
      </c>
      <c r="S688" t="s">
        <v>6</v>
      </c>
      <c r="T688">
        <v>38.979875999999997</v>
      </c>
      <c r="U688">
        <v>0.24884200000000001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0.17011899999999999</v>
      </c>
      <c r="AD688">
        <v>1.54E-4</v>
      </c>
      <c r="AE688" t="s">
        <v>10</v>
      </c>
      <c r="AF688">
        <v>0</v>
      </c>
      <c r="AG688">
        <v>0</v>
      </c>
      <c r="AH688" t="s">
        <v>11</v>
      </c>
      <c r="AI688">
        <v>0.83502200000000004</v>
      </c>
      <c r="AJ688">
        <v>1.08E-4</v>
      </c>
      <c r="AK688" t="s">
        <v>12</v>
      </c>
      <c r="AL688">
        <v>0</v>
      </c>
      <c r="AM688">
        <v>0</v>
      </c>
    </row>
    <row r="689" spans="1:39" x14ac:dyDescent="0.25">
      <c r="A689" t="s">
        <v>152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1727.081819</v>
      </c>
      <c r="I689">
        <v>200.60978</v>
      </c>
      <c r="J689" t="s">
        <v>3</v>
      </c>
      <c r="K689">
        <v>1687.731628</v>
      </c>
      <c r="L689">
        <v>187.39927499999999</v>
      </c>
      <c r="M689" t="s">
        <v>4</v>
      </c>
      <c r="N689">
        <v>90.475831999999997</v>
      </c>
      <c r="O689">
        <v>1.7937730000000001</v>
      </c>
      <c r="P689" t="s">
        <v>5</v>
      </c>
      <c r="Q689">
        <v>0</v>
      </c>
      <c r="R689">
        <v>0</v>
      </c>
      <c r="S689" t="s">
        <v>6</v>
      </c>
      <c r="T689">
        <v>44.551181</v>
      </c>
      <c r="U689">
        <v>0.27824500000000002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0.17011799999999999</v>
      </c>
      <c r="AD689">
        <v>1.54E-4</v>
      </c>
      <c r="AE689" t="s">
        <v>10</v>
      </c>
      <c r="AF689">
        <v>0</v>
      </c>
      <c r="AG689">
        <v>0</v>
      </c>
      <c r="AH689" t="s">
        <v>11</v>
      </c>
      <c r="AI689">
        <v>0.83604699999999998</v>
      </c>
      <c r="AJ689">
        <v>9.6000000000000002E-5</v>
      </c>
      <c r="AK689" t="s">
        <v>12</v>
      </c>
      <c r="AL689">
        <v>0</v>
      </c>
      <c r="AM689">
        <v>0</v>
      </c>
    </row>
    <row r="690" spans="1:39" x14ac:dyDescent="0.25">
      <c r="A690" t="s">
        <v>152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1942.589768</v>
      </c>
      <c r="I690">
        <v>227.55057600000001</v>
      </c>
      <c r="J690" t="s">
        <v>3</v>
      </c>
      <c r="K690">
        <v>1898.3325339999999</v>
      </c>
      <c r="L690">
        <v>212.321482</v>
      </c>
      <c r="M690" t="s">
        <v>4</v>
      </c>
      <c r="N690">
        <v>101.826624</v>
      </c>
      <c r="O690">
        <v>2.2510759999999999</v>
      </c>
      <c r="P690" t="s">
        <v>5</v>
      </c>
      <c r="Q690">
        <v>0</v>
      </c>
      <c r="R690">
        <v>0</v>
      </c>
      <c r="S690" t="s">
        <v>6</v>
      </c>
      <c r="T690">
        <v>50.102032000000001</v>
      </c>
      <c r="U690">
        <v>0.30890400000000001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0.169127</v>
      </c>
      <c r="AD690">
        <v>1.6100000000000001E-4</v>
      </c>
      <c r="AE690" t="s">
        <v>10</v>
      </c>
      <c r="AF690">
        <v>0</v>
      </c>
      <c r="AG690">
        <v>0</v>
      </c>
      <c r="AH690" t="s">
        <v>11</v>
      </c>
      <c r="AI690">
        <v>0.83760500000000004</v>
      </c>
      <c r="AJ690">
        <v>6.9999999999999994E-5</v>
      </c>
      <c r="AK690" t="s">
        <v>12</v>
      </c>
      <c r="AL690">
        <v>0</v>
      </c>
      <c r="AM690">
        <v>0</v>
      </c>
    </row>
    <row r="691" spans="1:39" x14ac:dyDescent="0.25">
      <c r="A691" t="s">
        <v>152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2157.4307709999998</v>
      </c>
      <c r="I691">
        <v>256.99305199999998</v>
      </c>
      <c r="J691" t="s">
        <v>3</v>
      </c>
      <c r="K691">
        <v>2108.3027830000001</v>
      </c>
      <c r="L691">
        <v>239.923238</v>
      </c>
      <c r="M691" t="s">
        <v>4</v>
      </c>
      <c r="N691">
        <v>113.055898</v>
      </c>
      <c r="O691">
        <v>2.36713</v>
      </c>
      <c r="P691" t="s">
        <v>5</v>
      </c>
      <c r="Q691">
        <v>0</v>
      </c>
      <c r="R691">
        <v>0</v>
      </c>
      <c r="S691" t="s">
        <v>6</v>
      </c>
      <c r="T691">
        <v>55.646101000000002</v>
      </c>
      <c r="U691">
        <v>0.34656599999999999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0.16753599999999999</v>
      </c>
      <c r="AD691">
        <v>1.66E-4</v>
      </c>
      <c r="AE691" t="s">
        <v>10</v>
      </c>
      <c r="AF691">
        <v>0</v>
      </c>
      <c r="AG691">
        <v>0</v>
      </c>
      <c r="AH691" t="s">
        <v>11</v>
      </c>
      <c r="AI691">
        <v>0.837781</v>
      </c>
      <c r="AJ691">
        <v>6.7999999999999999E-5</v>
      </c>
      <c r="AK691" t="s">
        <v>12</v>
      </c>
      <c r="AL691">
        <v>0</v>
      </c>
      <c r="AM691">
        <v>0</v>
      </c>
    </row>
    <row r="692" spans="1:39" x14ac:dyDescent="0.25">
      <c r="A692" t="s">
        <v>152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2372.7139259999999</v>
      </c>
      <c r="I692">
        <v>345.52650899999998</v>
      </c>
      <c r="J692" t="s">
        <v>3</v>
      </c>
      <c r="K692">
        <v>2318.6746969999999</v>
      </c>
      <c r="L692">
        <v>322.46270500000003</v>
      </c>
      <c r="M692" t="s">
        <v>4</v>
      </c>
      <c r="N692">
        <v>124.36143199999999</v>
      </c>
      <c r="O692">
        <v>2.587129</v>
      </c>
      <c r="P692" t="s">
        <v>5</v>
      </c>
      <c r="Q692">
        <v>0</v>
      </c>
      <c r="R692">
        <v>0</v>
      </c>
      <c r="S692" t="s">
        <v>6</v>
      </c>
      <c r="T692">
        <v>61.200954000000003</v>
      </c>
      <c r="U692">
        <v>0.42653400000000002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0.16624900000000001</v>
      </c>
      <c r="AD692">
        <v>1.7799999999999999E-4</v>
      </c>
      <c r="AE692" t="s">
        <v>10</v>
      </c>
      <c r="AF692">
        <v>0</v>
      </c>
      <c r="AG692">
        <v>0</v>
      </c>
      <c r="AH692" t="s">
        <v>11</v>
      </c>
      <c r="AI692">
        <v>0.83796800000000005</v>
      </c>
      <c r="AJ692">
        <v>6.6000000000000005E-5</v>
      </c>
      <c r="AK692" t="s">
        <v>12</v>
      </c>
      <c r="AL692">
        <v>0</v>
      </c>
      <c r="AM692">
        <v>0</v>
      </c>
    </row>
    <row r="693" spans="1:39" x14ac:dyDescent="0.25">
      <c r="A693" t="s">
        <v>152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2588.4641059999999</v>
      </c>
      <c r="I693">
        <v>390.73330900000002</v>
      </c>
      <c r="J693" t="s">
        <v>3</v>
      </c>
      <c r="K693">
        <v>2529.52043</v>
      </c>
      <c r="L693">
        <v>365.56096700000001</v>
      </c>
      <c r="M693" t="s">
        <v>4</v>
      </c>
      <c r="N693">
        <v>135.70948000000001</v>
      </c>
      <c r="O693">
        <v>2.9680010000000001</v>
      </c>
      <c r="P693" t="s">
        <v>5</v>
      </c>
      <c r="Q693">
        <v>0</v>
      </c>
      <c r="R693">
        <v>0</v>
      </c>
      <c r="S693" t="s">
        <v>6</v>
      </c>
      <c r="T693">
        <v>66.761764999999997</v>
      </c>
      <c r="U693">
        <v>0.462731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0.16534199999999999</v>
      </c>
      <c r="AD693">
        <v>1.76E-4</v>
      </c>
      <c r="AE693" t="s">
        <v>10</v>
      </c>
      <c r="AF693">
        <v>0</v>
      </c>
      <c r="AG693">
        <v>0</v>
      </c>
      <c r="AH693" t="s">
        <v>11</v>
      </c>
      <c r="AI693">
        <v>0.838619</v>
      </c>
      <c r="AJ693">
        <v>8.1000000000000004E-5</v>
      </c>
      <c r="AK693" t="s">
        <v>12</v>
      </c>
      <c r="AL693">
        <v>0</v>
      </c>
      <c r="AM693">
        <v>0</v>
      </c>
    </row>
    <row r="694" spans="1:39" x14ac:dyDescent="0.25">
      <c r="A694" t="s">
        <v>152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2804.1488279999999</v>
      </c>
      <c r="I694">
        <v>429.820089</v>
      </c>
      <c r="J694" t="s">
        <v>3</v>
      </c>
      <c r="K694">
        <v>2740.3055319999999</v>
      </c>
      <c r="L694">
        <v>402.70618200000001</v>
      </c>
      <c r="M694" t="s">
        <v>4</v>
      </c>
      <c r="N694">
        <v>146.980276</v>
      </c>
      <c r="O694">
        <v>3.342314</v>
      </c>
      <c r="P694" t="s">
        <v>5</v>
      </c>
      <c r="Q694">
        <v>0</v>
      </c>
      <c r="R694">
        <v>0</v>
      </c>
      <c r="S694" t="s">
        <v>6</v>
      </c>
      <c r="T694">
        <v>72.323106999999993</v>
      </c>
      <c r="U694">
        <v>0.53500499999999995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0.164715</v>
      </c>
      <c r="AD694">
        <v>1.7799999999999999E-4</v>
      </c>
      <c r="AE694" t="s">
        <v>10</v>
      </c>
      <c r="AF694">
        <v>0</v>
      </c>
      <c r="AG694">
        <v>0</v>
      </c>
      <c r="AH694" t="s">
        <v>11</v>
      </c>
      <c r="AI694">
        <v>0.83875200000000005</v>
      </c>
      <c r="AJ694">
        <v>8.1000000000000004E-5</v>
      </c>
      <c r="AK694" t="s">
        <v>12</v>
      </c>
      <c r="AL694">
        <v>0</v>
      </c>
      <c r="AM694">
        <v>0</v>
      </c>
    </row>
    <row r="695" spans="1:39" x14ac:dyDescent="0.25">
      <c r="A695" t="s">
        <v>152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3021.1073000000001</v>
      </c>
      <c r="I695">
        <v>465.47368899999998</v>
      </c>
      <c r="J695" t="s">
        <v>3</v>
      </c>
      <c r="K695">
        <v>2952.3185990000002</v>
      </c>
      <c r="L695">
        <v>438.25960700000002</v>
      </c>
      <c r="M695" t="s">
        <v>4</v>
      </c>
      <c r="N695">
        <v>158.39800099999999</v>
      </c>
      <c r="O695">
        <v>3.2820879999999999</v>
      </c>
      <c r="P695" t="s">
        <v>5</v>
      </c>
      <c r="Q695">
        <v>0</v>
      </c>
      <c r="R695">
        <v>0</v>
      </c>
      <c r="S695" t="s">
        <v>6</v>
      </c>
      <c r="T695">
        <v>77.904246000000001</v>
      </c>
      <c r="U695">
        <v>0.59996300000000002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0.16372</v>
      </c>
      <c r="AD695">
        <v>1.83E-4</v>
      </c>
      <c r="AE695" t="s">
        <v>10</v>
      </c>
      <c r="AF695">
        <v>0</v>
      </c>
      <c r="AG695">
        <v>0</v>
      </c>
      <c r="AH695" t="s">
        <v>11</v>
      </c>
      <c r="AI695">
        <v>0.83878399999999997</v>
      </c>
      <c r="AJ695">
        <v>8.0000000000000007E-5</v>
      </c>
      <c r="AK695" t="s">
        <v>12</v>
      </c>
      <c r="AL695">
        <v>0</v>
      </c>
      <c r="AM695">
        <v>0</v>
      </c>
    </row>
    <row r="696" spans="1:39" x14ac:dyDescent="0.25">
      <c r="A696" t="s">
        <v>152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3237.0956879999999</v>
      </c>
      <c r="I696">
        <v>493.28304800000001</v>
      </c>
      <c r="J696" t="s">
        <v>3</v>
      </c>
      <c r="K696">
        <v>3163.3891020000001</v>
      </c>
      <c r="L696">
        <v>464.77568000000002</v>
      </c>
      <c r="M696" t="s">
        <v>4</v>
      </c>
      <c r="N696">
        <v>169.74074100000001</v>
      </c>
      <c r="O696">
        <v>3.60453</v>
      </c>
      <c r="P696" t="s">
        <v>5</v>
      </c>
      <c r="Q696">
        <v>0</v>
      </c>
      <c r="R696">
        <v>0</v>
      </c>
      <c r="S696" t="s">
        <v>6</v>
      </c>
      <c r="T696">
        <v>83.455821999999998</v>
      </c>
      <c r="U696">
        <v>0.67118699999999998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0.16294400000000001</v>
      </c>
      <c r="AD696">
        <v>1.7200000000000001E-4</v>
      </c>
      <c r="AE696" t="s">
        <v>10</v>
      </c>
      <c r="AF696">
        <v>0</v>
      </c>
      <c r="AG696">
        <v>0</v>
      </c>
      <c r="AH696" t="s">
        <v>11</v>
      </c>
      <c r="AI696">
        <v>0.83884999999999998</v>
      </c>
      <c r="AJ696">
        <v>8.0000000000000007E-5</v>
      </c>
      <c r="AK696" t="s">
        <v>12</v>
      </c>
      <c r="AL696">
        <v>0</v>
      </c>
      <c r="AM696">
        <v>0</v>
      </c>
    </row>
    <row r="697" spans="1:39" x14ac:dyDescent="0.25">
      <c r="A697" t="s">
        <v>152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3452.3470360000001</v>
      </c>
      <c r="I697">
        <v>550.42653099999995</v>
      </c>
      <c r="J697" t="s">
        <v>3</v>
      </c>
      <c r="K697">
        <v>3373.7117090000002</v>
      </c>
      <c r="L697">
        <v>518.40514499999995</v>
      </c>
      <c r="M697" t="s">
        <v>4</v>
      </c>
      <c r="N697">
        <v>181.05855700000001</v>
      </c>
      <c r="O697">
        <v>3.8755310000000001</v>
      </c>
      <c r="P697" t="s">
        <v>5</v>
      </c>
      <c r="Q697">
        <v>0</v>
      </c>
      <c r="R697">
        <v>0</v>
      </c>
      <c r="S697" t="s">
        <v>6</v>
      </c>
      <c r="T697">
        <v>88.980939000000006</v>
      </c>
      <c r="U697">
        <v>0.72935499999999998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0.16275800000000001</v>
      </c>
      <c r="AD697">
        <v>1.7100000000000001E-4</v>
      </c>
      <c r="AE697" t="s">
        <v>10</v>
      </c>
      <c r="AF697">
        <v>0</v>
      </c>
      <c r="AG697">
        <v>0</v>
      </c>
      <c r="AH697" t="s">
        <v>11</v>
      </c>
      <c r="AI697">
        <v>0.83894599999999997</v>
      </c>
      <c r="AJ697">
        <v>7.8999999999999996E-5</v>
      </c>
      <c r="AK697" t="s">
        <v>12</v>
      </c>
      <c r="AL697">
        <v>0</v>
      </c>
      <c r="AM697">
        <v>0</v>
      </c>
    </row>
    <row r="698" spans="1:39" x14ac:dyDescent="0.25">
      <c r="A698" t="s">
        <v>152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3668.5697660000001</v>
      </c>
      <c r="I698">
        <v>595.83255199999996</v>
      </c>
      <c r="J698" t="s">
        <v>3</v>
      </c>
      <c r="K698">
        <v>3585.0177389999999</v>
      </c>
      <c r="L698">
        <v>559.84686099999999</v>
      </c>
      <c r="M698" t="s">
        <v>4</v>
      </c>
      <c r="N698">
        <v>192.33341300000001</v>
      </c>
      <c r="O698">
        <v>4.2023780000000004</v>
      </c>
      <c r="P698" t="s">
        <v>5</v>
      </c>
      <c r="Q698">
        <v>0</v>
      </c>
      <c r="R698">
        <v>0</v>
      </c>
      <c r="S698" t="s">
        <v>6</v>
      </c>
      <c r="T698">
        <v>94.553818000000007</v>
      </c>
      <c r="U698">
        <v>0.81491199999999997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0.16212699999999999</v>
      </c>
      <c r="AD698">
        <v>1.7100000000000001E-4</v>
      </c>
      <c r="AE698" t="s">
        <v>10</v>
      </c>
      <c r="AF698">
        <v>0</v>
      </c>
      <c r="AG698">
        <v>0</v>
      </c>
      <c r="AH698" t="s">
        <v>11</v>
      </c>
      <c r="AI698">
        <v>0.83894800000000003</v>
      </c>
      <c r="AJ698">
        <v>7.8999999999999996E-5</v>
      </c>
      <c r="AK698" t="s">
        <v>12</v>
      </c>
      <c r="AL698">
        <v>0</v>
      </c>
      <c r="AM698">
        <v>0</v>
      </c>
    </row>
    <row r="699" spans="1:39" x14ac:dyDescent="0.25">
      <c r="A699" t="s">
        <v>152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3884.7828030000001</v>
      </c>
      <c r="I699">
        <v>672.87855400000001</v>
      </c>
      <c r="J699" t="s">
        <v>3</v>
      </c>
      <c r="K699">
        <v>3796.3461569999999</v>
      </c>
      <c r="L699">
        <v>633.21875199999999</v>
      </c>
      <c r="M699" t="s">
        <v>4</v>
      </c>
      <c r="N699">
        <v>203.699547</v>
      </c>
      <c r="O699">
        <v>4.6612669999999996</v>
      </c>
      <c r="P699" t="s">
        <v>5</v>
      </c>
      <c r="Q699">
        <v>0</v>
      </c>
      <c r="R699">
        <v>0</v>
      </c>
      <c r="S699" t="s">
        <v>6</v>
      </c>
      <c r="T699">
        <v>100.113659</v>
      </c>
      <c r="U699">
        <v>0.86695699999999998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0.16154399999999999</v>
      </c>
      <c r="AD699">
        <v>1.6899999999999999E-4</v>
      </c>
      <c r="AE699" t="s">
        <v>10</v>
      </c>
      <c r="AF699">
        <v>0</v>
      </c>
      <c r="AG699">
        <v>0</v>
      </c>
      <c r="AH699" t="s">
        <v>11</v>
      </c>
      <c r="AI699">
        <v>0.83901400000000004</v>
      </c>
      <c r="AJ699">
        <v>7.7999999999999999E-5</v>
      </c>
      <c r="AK699" t="s">
        <v>12</v>
      </c>
      <c r="AL699">
        <v>0</v>
      </c>
      <c r="AM699">
        <v>0</v>
      </c>
    </row>
    <row r="700" spans="1:39" x14ac:dyDescent="0.25">
      <c r="A700" t="s">
        <v>152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4100.2768020000003</v>
      </c>
      <c r="I700">
        <v>724.87424099999998</v>
      </c>
      <c r="J700" t="s">
        <v>3</v>
      </c>
      <c r="K700">
        <v>4006.9427390000001</v>
      </c>
      <c r="L700">
        <v>683.85873700000002</v>
      </c>
      <c r="M700" t="s">
        <v>4</v>
      </c>
      <c r="N700">
        <v>214.95781500000001</v>
      </c>
      <c r="O700">
        <v>5.0547420000000001</v>
      </c>
      <c r="P700" t="s">
        <v>5</v>
      </c>
      <c r="Q700">
        <v>0</v>
      </c>
      <c r="R700">
        <v>0</v>
      </c>
      <c r="S700" t="s">
        <v>6</v>
      </c>
      <c r="T700">
        <v>105.638587</v>
      </c>
      <c r="U700">
        <v>0.91132400000000002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0.16075500000000001</v>
      </c>
      <c r="AD700">
        <v>1.66E-4</v>
      </c>
      <c r="AE700" t="s">
        <v>10</v>
      </c>
      <c r="AF700">
        <v>0</v>
      </c>
      <c r="AG700">
        <v>0</v>
      </c>
      <c r="AH700" t="s">
        <v>11</v>
      </c>
      <c r="AI700">
        <v>0.83906499999999995</v>
      </c>
      <c r="AJ700">
        <v>7.7999999999999999E-5</v>
      </c>
      <c r="AK700" t="s">
        <v>12</v>
      </c>
      <c r="AL700">
        <v>0</v>
      </c>
      <c r="AM700">
        <v>0</v>
      </c>
    </row>
    <row r="701" spans="1:39" x14ac:dyDescent="0.25">
      <c r="A701" t="s">
        <v>152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4315.9798339999998</v>
      </c>
      <c r="I701">
        <v>774.42929400000003</v>
      </c>
      <c r="J701" t="s">
        <v>3</v>
      </c>
      <c r="K701">
        <v>4217.7508690000004</v>
      </c>
      <c r="L701">
        <v>728.224873</v>
      </c>
      <c r="M701" t="s">
        <v>4</v>
      </c>
      <c r="N701">
        <v>226.21257800000001</v>
      </c>
      <c r="O701">
        <v>5.3695870000000001</v>
      </c>
      <c r="P701" t="s">
        <v>5</v>
      </c>
      <c r="Q701">
        <v>0</v>
      </c>
      <c r="R701">
        <v>0</v>
      </c>
      <c r="S701" t="s">
        <v>6</v>
      </c>
      <c r="T701">
        <v>111.182912</v>
      </c>
      <c r="U701">
        <v>0.96887199999999996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0.16075500000000001</v>
      </c>
      <c r="AD701">
        <v>1.66E-4</v>
      </c>
      <c r="AE701" t="s">
        <v>10</v>
      </c>
      <c r="AF701">
        <v>0</v>
      </c>
      <c r="AG701">
        <v>0</v>
      </c>
      <c r="AH701" t="s">
        <v>11</v>
      </c>
      <c r="AI701">
        <v>0.840229</v>
      </c>
      <c r="AJ701">
        <v>9.6000000000000002E-5</v>
      </c>
      <c r="AK701" t="s">
        <v>12</v>
      </c>
      <c r="AL701">
        <v>0</v>
      </c>
      <c r="AM7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961"/>
    </sheetView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204</v>
      </c>
      <c r="F1" t="s">
        <v>175</v>
      </c>
      <c r="G1" t="s">
        <v>205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4170.3599999999997</v>
      </c>
      <c r="C2">
        <v>3566.48</v>
      </c>
      <c r="D2">
        <v>3505.26</v>
      </c>
      <c r="E2">
        <v>3050.84</v>
      </c>
      <c r="F2">
        <v>436.36599999999999</v>
      </c>
      <c r="G2">
        <v>0</v>
      </c>
      <c r="H2">
        <v>436.36599999999999</v>
      </c>
      <c r="I2">
        <v>0.20230899999999999</v>
      </c>
      <c r="J2">
        <v>1</v>
      </c>
      <c r="K2">
        <v>0</v>
      </c>
    </row>
    <row r="3" spans="1:17" x14ac:dyDescent="0.25">
      <c r="A3" t="s">
        <v>34</v>
      </c>
      <c r="B3">
        <v>3552.78</v>
      </c>
      <c r="C3">
        <v>3515.25</v>
      </c>
      <c r="D3">
        <v>3448.12</v>
      </c>
      <c r="E3">
        <v>3004.84</v>
      </c>
      <c r="F3">
        <v>429.79399999999998</v>
      </c>
      <c r="G3">
        <v>0</v>
      </c>
      <c r="H3">
        <v>429.79399999999998</v>
      </c>
      <c r="I3">
        <v>0.14718999999999999</v>
      </c>
      <c r="J3">
        <v>1</v>
      </c>
      <c r="K3">
        <v>0</v>
      </c>
    </row>
    <row r="4" spans="1:17" x14ac:dyDescent="0.25">
      <c r="A4" t="s">
        <v>34</v>
      </c>
      <c r="B4">
        <v>3572.64</v>
      </c>
      <c r="C4">
        <v>3531.06</v>
      </c>
      <c r="D4">
        <v>3465.59</v>
      </c>
      <c r="E4">
        <v>3019.72</v>
      </c>
      <c r="F4">
        <v>431.53300000000002</v>
      </c>
      <c r="G4">
        <v>0</v>
      </c>
      <c r="H4">
        <v>431.53300000000002</v>
      </c>
      <c r="I4">
        <v>0.187802</v>
      </c>
      <c r="J4">
        <v>1</v>
      </c>
      <c r="K4">
        <v>0</v>
      </c>
    </row>
    <row r="5" spans="1:17" x14ac:dyDescent="0.25">
      <c r="A5" t="s">
        <v>34</v>
      </c>
      <c r="B5">
        <v>3570.53</v>
      </c>
      <c r="C5">
        <v>3533.17</v>
      </c>
      <c r="D5">
        <v>3469.07</v>
      </c>
      <c r="E5">
        <v>3023.8</v>
      </c>
      <c r="F5">
        <v>432.99400000000003</v>
      </c>
      <c r="G5">
        <v>0</v>
      </c>
      <c r="H5">
        <v>432.99400000000003</v>
      </c>
      <c r="I5">
        <v>0.14718899999999999</v>
      </c>
      <c r="J5">
        <v>1</v>
      </c>
      <c r="K5">
        <v>0</v>
      </c>
    </row>
    <row r="6" spans="1:17" x14ac:dyDescent="0.25">
      <c r="A6" t="s">
        <v>34</v>
      </c>
      <c r="B6">
        <v>3568.74</v>
      </c>
      <c r="C6">
        <v>3531.96</v>
      </c>
      <c r="D6">
        <v>3469.58</v>
      </c>
      <c r="E6">
        <v>3022.76</v>
      </c>
      <c r="F6">
        <v>432.11599999999999</v>
      </c>
      <c r="G6">
        <v>0</v>
      </c>
      <c r="H6">
        <v>432.11599999999999</v>
      </c>
      <c r="I6">
        <v>0.46758300000000003</v>
      </c>
      <c r="J6">
        <v>1</v>
      </c>
      <c r="K6">
        <v>0</v>
      </c>
    </row>
    <row r="7" spans="1:17" x14ac:dyDescent="0.25">
      <c r="A7" t="s">
        <v>34</v>
      </c>
      <c r="B7">
        <v>3568.87</v>
      </c>
      <c r="C7">
        <v>3531.83</v>
      </c>
      <c r="D7">
        <v>3469.41</v>
      </c>
      <c r="E7">
        <v>3022.1</v>
      </c>
      <c r="F7">
        <v>431.41899999999998</v>
      </c>
      <c r="G7">
        <v>0</v>
      </c>
      <c r="H7">
        <v>431.41899999999998</v>
      </c>
      <c r="I7">
        <v>1.33429E-2</v>
      </c>
      <c r="J7">
        <v>1</v>
      </c>
      <c r="K7">
        <v>0</v>
      </c>
    </row>
    <row r="8" spans="1:17" x14ac:dyDescent="0.25">
      <c r="A8" t="s">
        <v>34</v>
      </c>
      <c r="B8">
        <v>3541.03</v>
      </c>
      <c r="C8">
        <v>3501.79</v>
      </c>
      <c r="D8">
        <v>3443.82</v>
      </c>
      <c r="E8">
        <v>3002.2</v>
      </c>
      <c r="F8">
        <v>428.51299999999998</v>
      </c>
      <c r="G8">
        <v>0</v>
      </c>
      <c r="H8">
        <v>428.51299999999998</v>
      </c>
      <c r="I8">
        <v>0.14718999999999999</v>
      </c>
      <c r="J8">
        <v>1</v>
      </c>
      <c r="K8">
        <v>0</v>
      </c>
    </row>
    <row r="9" spans="1:17" x14ac:dyDescent="0.25">
      <c r="A9" t="s">
        <v>34</v>
      </c>
      <c r="B9">
        <v>3519.81</v>
      </c>
      <c r="C9">
        <v>3482.84</v>
      </c>
      <c r="D9">
        <v>3432.22</v>
      </c>
      <c r="E9">
        <v>2993.55</v>
      </c>
      <c r="F9">
        <v>427.738</v>
      </c>
      <c r="G9">
        <v>0</v>
      </c>
      <c r="H9">
        <v>427.738</v>
      </c>
      <c r="I9">
        <v>0.14718999999999999</v>
      </c>
      <c r="J9">
        <v>1</v>
      </c>
      <c r="K9">
        <v>0</v>
      </c>
    </row>
    <row r="10" spans="1:17" x14ac:dyDescent="0.25">
      <c r="A10" t="s">
        <v>34</v>
      </c>
      <c r="B10">
        <v>3518.97</v>
      </c>
      <c r="C10">
        <v>3482.05</v>
      </c>
      <c r="D10">
        <v>3432.01</v>
      </c>
      <c r="E10">
        <v>2992.72</v>
      </c>
      <c r="F10">
        <v>427.33199999999999</v>
      </c>
      <c r="G10">
        <v>0</v>
      </c>
      <c r="H10">
        <v>427.33199999999999</v>
      </c>
      <c r="I10">
        <v>0.187802</v>
      </c>
      <c r="J10">
        <v>1</v>
      </c>
      <c r="K10">
        <v>0</v>
      </c>
    </row>
    <row r="11" spans="1:17" x14ac:dyDescent="0.25">
      <c r="A11" t="s">
        <v>34</v>
      </c>
      <c r="B11">
        <v>3524.06</v>
      </c>
      <c r="C11">
        <v>3486.19</v>
      </c>
      <c r="D11">
        <v>3432.61</v>
      </c>
      <c r="E11">
        <v>2993.56</v>
      </c>
      <c r="F11">
        <v>428.00799999999998</v>
      </c>
      <c r="G11">
        <v>0</v>
      </c>
      <c r="H11">
        <v>428.00799999999998</v>
      </c>
      <c r="I11">
        <v>0.14718899999999999</v>
      </c>
      <c r="J11">
        <v>1</v>
      </c>
      <c r="K11">
        <v>0</v>
      </c>
    </row>
    <row r="12" spans="1:17" x14ac:dyDescent="0.25">
      <c r="A12" t="s">
        <v>34</v>
      </c>
      <c r="B12">
        <v>3516.44</v>
      </c>
      <c r="C12">
        <v>3479.42</v>
      </c>
      <c r="D12">
        <v>3431.64</v>
      </c>
      <c r="E12">
        <v>2993.19</v>
      </c>
      <c r="F12">
        <v>427.58499999999998</v>
      </c>
      <c r="G12">
        <v>0</v>
      </c>
      <c r="H12">
        <v>427.58499999999998</v>
      </c>
      <c r="I12">
        <v>1.25282E-3</v>
      </c>
      <c r="J12">
        <v>1</v>
      </c>
      <c r="K12">
        <v>0</v>
      </c>
    </row>
    <row r="13" spans="1:17" x14ac:dyDescent="0.25">
      <c r="A13" t="s">
        <v>34</v>
      </c>
      <c r="B13">
        <v>3516.13</v>
      </c>
      <c r="C13">
        <v>3478.84</v>
      </c>
      <c r="D13">
        <v>3431.46</v>
      </c>
      <c r="E13">
        <v>2992.91</v>
      </c>
      <c r="F13">
        <v>427.63799999999998</v>
      </c>
      <c r="G13">
        <v>0</v>
      </c>
      <c r="H13">
        <v>427.63799999999998</v>
      </c>
      <c r="I13">
        <v>0.14718999999999999</v>
      </c>
      <c r="J13">
        <v>1</v>
      </c>
      <c r="K13">
        <v>0</v>
      </c>
    </row>
    <row r="14" spans="1:17" x14ac:dyDescent="0.25">
      <c r="A14" t="s">
        <v>34</v>
      </c>
      <c r="B14">
        <v>3521.36</v>
      </c>
      <c r="C14">
        <v>3484.35</v>
      </c>
      <c r="D14">
        <v>3431.98</v>
      </c>
      <c r="E14">
        <v>2992.89</v>
      </c>
      <c r="F14">
        <v>427.70600000000002</v>
      </c>
      <c r="G14">
        <v>0</v>
      </c>
      <c r="H14">
        <v>427.70600000000002</v>
      </c>
      <c r="I14">
        <v>0.14718899999999999</v>
      </c>
      <c r="J14">
        <v>1</v>
      </c>
      <c r="K14">
        <v>0</v>
      </c>
    </row>
    <row r="15" spans="1:17" x14ac:dyDescent="0.25">
      <c r="A15" t="s">
        <v>34</v>
      </c>
      <c r="B15">
        <v>3516.35</v>
      </c>
      <c r="C15">
        <v>3479.03</v>
      </c>
      <c r="D15">
        <v>3432.86</v>
      </c>
      <c r="E15">
        <v>2994.5</v>
      </c>
      <c r="F15">
        <v>429.15100000000001</v>
      </c>
      <c r="G15">
        <v>0</v>
      </c>
      <c r="H15">
        <v>429.15100000000001</v>
      </c>
      <c r="I15">
        <v>0.14718899999999999</v>
      </c>
      <c r="J15">
        <v>1</v>
      </c>
      <c r="K15">
        <v>0</v>
      </c>
    </row>
    <row r="16" spans="1:17" x14ac:dyDescent="0.25">
      <c r="A16" t="s">
        <v>34</v>
      </c>
      <c r="B16">
        <v>3524.18</v>
      </c>
      <c r="C16">
        <v>3487.54</v>
      </c>
      <c r="D16">
        <v>3441.92</v>
      </c>
      <c r="E16">
        <v>3002.58</v>
      </c>
      <c r="F16">
        <v>429.92700000000002</v>
      </c>
      <c r="G16">
        <v>0</v>
      </c>
      <c r="H16">
        <v>429.92700000000002</v>
      </c>
      <c r="I16">
        <v>5.1049499999999996E-3</v>
      </c>
      <c r="J16">
        <v>1</v>
      </c>
      <c r="K16">
        <v>0</v>
      </c>
    </row>
    <row r="17" spans="1:11" x14ac:dyDescent="0.25">
      <c r="A17" t="s">
        <v>34</v>
      </c>
      <c r="B17">
        <v>3524.51</v>
      </c>
      <c r="C17">
        <v>3486.77</v>
      </c>
      <c r="D17">
        <v>3442.12</v>
      </c>
      <c r="E17">
        <v>3002.99</v>
      </c>
      <c r="F17">
        <v>428.74</v>
      </c>
      <c r="G17">
        <v>0</v>
      </c>
      <c r="H17">
        <v>428.74</v>
      </c>
      <c r="I17">
        <v>0.14718999999999999</v>
      </c>
      <c r="J17">
        <v>1</v>
      </c>
      <c r="K17">
        <v>0</v>
      </c>
    </row>
    <row r="18" spans="1:11" x14ac:dyDescent="0.25">
      <c r="A18" t="s">
        <v>34</v>
      </c>
      <c r="B18">
        <v>3524.78</v>
      </c>
      <c r="C18">
        <v>3487.29</v>
      </c>
      <c r="D18">
        <v>3441.86</v>
      </c>
      <c r="E18">
        <v>3002.5</v>
      </c>
      <c r="F18">
        <v>428.327</v>
      </c>
      <c r="G18">
        <v>0</v>
      </c>
      <c r="H18">
        <v>428.327</v>
      </c>
      <c r="I18">
        <v>0.187802</v>
      </c>
      <c r="J18">
        <v>1</v>
      </c>
      <c r="K18">
        <v>0</v>
      </c>
    </row>
    <row r="19" spans="1:11" x14ac:dyDescent="0.25">
      <c r="A19" t="s">
        <v>34</v>
      </c>
      <c r="B19">
        <v>3526.45</v>
      </c>
      <c r="C19">
        <v>3490.05</v>
      </c>
      <c r="D19">
        <v>3443.12</v>
      </c>
      <c r="E19">
        <v>3003.61</v>
      </c>
      <c r="F19">
        <v>429.51600000000002</v>
      </c>
      <c r="G19">
        <v>0</v>
      </c>
      <c r="H19">
        <v>429.51600000000002</v>
      </c>
      <c r="I19">
        <v>2.00964E-2</v>
      </c>
      <c r="J19">
        <v>1</v>
      </c>
      <c r="K19">
        <v>0</v>
      </c>
    </row>
    <row r="20" spans="1:11" x14ac:dyDescent="0.25">
      <c r="A20" t="s">
        <v>34</v>
      </c>
      <c r="B20">
        <v>3525.33</v>
      </c>
      <c r="C20">
        <v>3488.77</v>
      </c>
      <c r="D20">
        <v>3443.19</v>
      </c>
      <c r="E20">
        <v>3003.85</v>
      </c>
      <c r="F20">
        <v>429.738</v>
      </c>
      <c r="G20">
        <v>0</v>
      </c>
      <c r="H20">
        <v>429.738</v>
      </c>
      <c r="I20">
        <v>0.14718899999999999</v>
      </c>
      <c r="J20">
        <v>1</v>
      </c>
      <c r="K20">
        <v>0</v>
      </c>
    </row>
    <row r="21" spans="1:11" x14ac:dyDescent="0.25">
      <c r="A21" t="s">
        <v>34</v>
      </c>
      <c r="B21">
        <v>3524.92</v>
      </c>
      <c r="C21">
        <v>3487.59</v>
      </c>
      <c r="D21">
        <v>3443.74</v>
      </c>
      <c r="E21">
        <v>3004.78</v>
      </c>
      <c r="F21">
        <v>430.738</v>
      </c>
      <c r="G21">
        <v>0</v>
      </c>
      <c r="H21">
        <v>430.738</v>
      </c>
      <c r="I21">
        <v>0.187802</v>
      </c>
      <c r="J21">
        <v>1</v>
      </c>
      <c r="K21">
        <v>0</v>
      </c>
    </row>
    <row r="22" spans="1:11" x14ac:dyDescent="0.25">
      <c r="A22" t="s">
        <v>34</v>
      </c>
      <c r="B22">
        <v>3528.57</v>
      </c>
      <c r="C22">
        <v>3491.41</v>
      </c>
      <c r="D22">
        <v>3443.19</v>
      </c>
      <c r="E22">
        <v>3003.64</v>
      </c>
      <c r="F22">
        <v>429.44900000000001</v>
      </c>
      <c r="G22">
        <v>0</v>
      </c>
      <c r="H22">
        <v>429.44900000000001</v>
      </c>
      <c r="I22">
        <v>0.14718999999999999</v>
      </c>
      <c r="J22">
        <v>1</v>
      </c>
      <c r="K22">
        <v>0</v>
      </c>
    </row>
    <row r="23" spans="1:11" x14ac:dyDescent="0.25">
      <c r="A23" t="s">
        <v>34</v>
      </c>
      <c r="B23">
        <v>3543.03</v>
      </c>
      <c r="C23">
        <v>3506.04</v>
      </c>
      <c r="D23">
        <v>3448.69</v>
      </c>
      <c r="E23">
        <v>3003.85</v>
      </c>
      <c r="F23">
        <v>429.93200000000002</v>
      </c>
      <c r="G23">
        <v>0</v>
      </c>
      <c r="H23">
        <v>429.93200000000002</v>
      </c>
      <c r="I23">
        <v>6.1542600000000003E-2</v>
      </c>
      <c r="J23">
        <v>1</v>
      </c>
      <c r="K23">
        <v>0</v>
      </c>
    </row>
    <row r="24" spans="1:11" x14ac:dyDescent="0.25">
      <c r="A24" t="s">
        <v>34</v>
      </c>
      <c r="B24">
        <v>3545.21</v>
      </c>
      <c r="C24">
        <v>3508.08</v>
      </c>
      <c r="D24">
        <v>3448.37</v>
      </c>
      <c r="E24">
        <v>3002.23</v>
      </c>
      <c r="F24">
        <v>428.20299999999997</v>
      </c>
      <c r="G24">
        <v>0</v>
      </c>
      <c r="H24">
        <v>428.20299999999997</v>
      </c>
      <c r="I24">
        <v>0.14718999999999999</v>
      </c>
      <c r="J24">
        <v>1</v>
      </c>
      <c r="K24">
        <v>0</v>
      </c>
    </row>
    <row r="25" spans="1:11" x14ac:dyDescent="0.25">
      <c r="A25" t="s">
        <v>34</v>
      </c>
      <c r="B25">
        <v>3547.21</v>
      </c>
      <c r="C25">
        <v>3509.99</v>
      </c>
      <c r="D25">
        <v>3451.25</v>
      </c>
      <c r="E25">
        <v>3004.82</v>
      </c>
      <c r="F25">
        <v>431.01499999999999</v>
      </c>
      <c r="G25">
        <v>0</v>
      </c>
      <c r="H25">
        <v>431.01499999999999</v>
      </c>
      <c r="I25">
        <v>0.187802</v>
      </c>
      <c r="J25">
        <v>1</v>
      </c>
      <c r="K25">
        <v>0</v>
      </c>
    </row>
    <row r="26" spans="1:11" x14ac:dyDescent="0.25">
      <c r="A26" t="s">
        <v>34</v>
      </c>
      <c r="B26">
        <v>3545.81</v>
      </c>
      <c r="C26">
        <v>3509.54</v>
      </c>
      <c r="D26">
        <v>3451.33</v>
      </c>
      <c r="E26">
        <v>3004.73</v>
      </c>
      <c r="F26">
        <v>430.63900000000001</v>
      </c>
      <c r="G26">
        <v>0</v>
      </c>
      <c r="H26">
        <v>430.63900000000001</v>
      </c>
      <c r="I26">
        <v>0.187802</v>
      </c>
      <c r="J26">
        <v>1</v>
      </c>
      <c r="K26">
        <v>0</v>
      </c>
    </row>
    <row r="27" spans="1:11" x14ac:dyDescent="0.25">
      <c r="A27" t="s">
        <v>34</v>
      </c>
      <c r="B27">
        <v>3533.08</v>
      </c>
      <c r="C27">
        <v>3495.78</v>
      </c>
      <c r="D27">
        <v>3444.91</v>
      </c>
      <c r="E27">
        <v>3003.78</v>
      </c>
      <c r="F27">
        <v>429.79899999999998</v>
      </c>
      <c r="G27">
        <v>0</v>
      </c>
      <c r="H27">
        <v>429.79899999999998</v>
      </c>
      <c r="I27">
        <v>1.2503200000000001E-2</v>
      </c>
      <c r="J27">
        <v>1</v>
      </c>
      <c r="K27">
        <v>0</v>
      </c>
    </row>
    <row r="28" spans="1:11" x14ac:dyDescent="0.25">
      <c r="A28" t="s">
        <v>34</v>
      </c>
      <c r="B28">
        <v>3538.3</v>
      </c>
      <c r="C28">
        <v>3501.04</v>
      </c>
      <c r="D28">
        <v>3447.24</v>
      </c>
      <c r="E28">
        <v>3002.46</v>
      </c>
      <c r="F28">
        <v>428.28899999999999</v>
      </c>
      <c r="G28">
        <v>0</v>
      </c>
      <c r="H28">
        <v>428.28899999999999</v>
      </c>
      <c r="I28">
        <v>0.14718999999999999</v>
      </c>
      <c r="J28">
        <v>1</v>
      </c>
      <c r="K28">
        <v>0</v>
      </c>
    </row>
    <row r="29" spans="1:11" x14ac:dyDescent="0.25">
      <c r="A29" t="s">
        <v>34</v>
      </c>
      <c r="B29">
        <v>3541.86</v>
      </c>
      <c r="C29">
        <v>3504.94</v>
      </c>
      <c r="D29">
        <v>3449.44</v>
      </c>
      <c r="E29">
        <v>3003.52</v>
      </c>
      <c r="F29">
        <v>429.74900000000002</v>
      </c>
      <c r="G29">
        <v>0</v>
      </c>
      <c r="H29">
        <v>429.74900000000002</v>
      </c>
      <c r="I29">
        <v>2.50557E-2</v>
      </c>
      <c r="J29">
        <v>1</v>
      </c>
      <c r="K29">
        <v>0</v>
      </c>
    </row>
    <row r="30" spans="1:11" x14ac:dyDescent="0.25">
      <c r="A30" t="s">
        <v>34</v>
      </c>
      <c r="B30">
        <v>3532.18</v>
      </c>
      <c r="C30">
        <v>3494.54</v>
      </c>
      <c r="D30">
        <v>3444.42</v>
      </c>
      <c r="E30">
        <v>3004.15</v>
      </c>
      <c r="F30">
        <v>429.98200000000003</v>
      </c>
      <c r="G30">
        <v>0</v>
      </c>
      <c r="H30">
        <v>429.98200000000003</v>
      </c>
      <c r="I30">
        <v>0.25393900000000003</v>
      </c>
      <c r="J30">
        <v>1</v>
      </c>
      <c r="K30">
        <v>0</v>
      </c>
    </row>
    <row r="31" spans="1:11" x14ac:dyDescent="0.25">
      <c r="A31" t="s">
        <v>34</v>
      </c>
      <c r="B31">
        <v>3545.03</v>
      </c>
      <c r="C31">
        <v>3507.57</v>
      </c>
      <c r="D31">
        <v>3449.96</v>
      </c>
      <c r="E31">
        <v>3003.99</v>
      </c>
      <c r="F31">
        <v>429.84500000000003</v>
      </c>
      <c r="G31">
        <v>0</v>
      </c>
      <c r="H31">
        <v>429.84500000000003</v>
      </c>
      <c r="I31">
        <v>9.7366400000000006E-2</v>
      </c>
      <c r="J31">
        <v>1</v>
      </c>
      <c r="K31">
        <v>0</v>
      </c>
    </row>
    <row r="32" spans="1:11" x14ac:dyDescent="0.25">
      <c r="A32" t="s">
        <v>34</v>
      </c>
      <c r="B32">
        <v>3541.8</v>
      </c>
      <c r="C32">
        <v>3504.82</v>
      </c>
      <c r="D32">
        <v>3449.4</v>
      </c>
      <c r="E32">
        <v>3003.26</v>
      </c>
      <c r="F32">
        <v>429.46199999999999</v>
      </c>
      <c r="G32">
        <v>0</v>
      </c>
      <c r="H32">
        <v>429.46199999999999</v>
      </c>
      <c r="I32">
        <v>0.14718999999999999</v>
      </c>
      <c r="J32">
        <v>1</v>
      </c>
      <c r="K32">
        <v>0</v>
      </c>
    </row>
    <row r="33" spans="1:11" x14ac:dyDescent="0.25">
      <c r="A33" t="s">
        <v>34</v>
      </c>
      <c r="B33">
        <v>3541.95</v>
      </c>
      <c r="C33">
        <v>3505.58</v>
      </c>
      <c r="D33">
        <v>3448.48</v>
      </c>
      <c r="E33">
        <v>3002.87</v>
      </c>
      <c r="F33">
        <v>429.04700000000003</v>
      </c>
      <c r="G33">
        <v>0</v>
      </c>
      <c r="H33">
        <v>429.04700000000003</v>
      </c>
      <c r="I33">
        <v>0.14718999999999999</v>
      </c>
      <c r="J33">
        <v>1</v>
      </c>
      <c r="K33">
        <v>0</v>
      </c>
    </row>
    <row r="34" spans="1:11" x14ac:dyDescent="0.25">
      <c r="A34" t="s">
        <v>34</v>
      </c>
      <c r="B34">
        <v>3542.19</v>
      </c>
      <c r="C34">
        <v>3505.22</v>
      </c>
      <c r="D34">
        <v>3449.16</v>
      </c>
      <c r="E34">
        <v>3003.41</v>
      </c>
      <c r="F34">
        <v>429.68400000000003</v>
      </c>
      <c r="G34">
        <v>0</v>
      </c>
      <c r="H34">
        <v>429.68400000000003</v>
      </c>
      <c r="I34">
        <v>5.8122299999999998E-3</v>
      </c>
      <c r="J34">
        <v>1</v>
      </c>
      <c r="K34">
        <v>0</v>
      </c>
    </row>
    <row r="35" spans="1:11" x14ac:dyDescent="0.25">
      <c r="A35" t="s">
        <v>34</v>
      </c>
      <c r="B35">
        <v>3538.81</v>
      </c>
      <c r="C35">
        <v>3502.63</v>
      </c>
      <c r="D35">
        <v>3447.88</v>
      </c>
      <c r="E35">
        <v>3002.94</v>
      </c>
      <c r="F35">
        <v>429.14299999999997</v>
      </c>
      <c r="G35">
        <v>0</v>
      </c>
      <c r="H35">
        <v>429.14299999999997</v>
      </c>
      <c r="I35">
        <v>0.14718999999999999</v>
      </c>
      <c r="J35">
        <v>1</v>
      </c>
      <c r="K35">
        <v>0</v>
      </c>
    </row>
    <row r="36" spans="1:11" x14ac:dyDescent="0.25">
      <c r="A36" t="s">
        <v>34</v>
      </c>
      <c r="B36">
        <v>3529.48</v>
      </c>
      <c r="C36">
        <v>3491.88</v>
      </c>
      <c r="D36">
        <v>3441.86</v>
      </c>
      <c r="E36">
        <v>3002.74</v>
      </c>
      <c r="F36">
        <v>429.05200000000002</v>
      </c>
      <c r="G36">
        <v>0</v>
      </c>
      <c r="H36">
        <v>429.05200000000002</v>
      </c>
      <c r="I36">
        <v>0.14718999999999999</v>
      </c>
      <c r="J36">
        <v>1</v>
      </c>
      <c r="K36">
        <v>0</v>
      </c>
    </row>
    <row r="37" spans="1:11" x14ac:dyDescent="0.25">
      <c r="A37" t="s">
        <v>34</v>
      </c>
      <c r="B37">
        <v>3544.32</v>
      </c>
      <c r="C37">
        <v>3507.07</v>
      </c>
      <c r="D37">
        <v>3449.75</v>
      </c>
      <c r="E37">
        <v>3003.42</v>
      </c>
      <c r="F37">
        <v>429.68700000000001</v>
      </c>
      <c r="G37">
        <v>0</v>
      </c>
      <c r="H37">
        <v>429.68700000000001</v>
      </c>
      <c r="I37">
        <v>0.121105</v>
      </c>
      <c r="J37">
        <v>1</v>
      </c>
      <c r="K37">
        <v>0</v>
      </c>
    </row>
    <row r="38" spans="1:11" x14ac:dyDescent="0.25">
      <c r="A38" t="s">
        <v>34</v>
      </c>
      <c r="B38">
        <v>3542.23</v>
      </c>
      <c r="C38">
        <v>3505.88</v>
      </c>
      <c r="D38">
        <v>3450.04</v>
      </c>
      <c r="E38">
        <v>3003.95</v>
      </c>
      <c r="F38">
        <v>430.07900000000001</v>
      </c>
      <c r="G38">
        <v>0</v>
      </c>
      <c r="H38">
        <v>430.07900000000001</v>
      </c>
      <c r="I38">
        <v>0.14718899999999999</v>
      </c>
      <c r="J38">
        <v>1</v>
      </c>
      <c r="K38">
        <v>0</v>
      </c>
    </row>
    <row r="39" spans="1:11" x14ac:dyDescent="0.25">
      <c r="A39" t="s">
        <v>34</v>
      </c>
      <c r="B39">
        <v>3528.92</v>
      </c>
      <c r="C39">
        <v>3491.92</v>
      </c>
      <c r="D39">
        <v>3441.68</v>
      </c>
      <c r="E39">
        <v>3002.12</v>
      </c>
      <c r="F39">
        <v>428.40600000000001</v>
      </c>
      <c r="G39">
        <v>0</v>
      </c>
      <c r="H39">
        <v>428.40600000000001</v>
      </c>
      <c r="I39">
        <v>0.14718999999999999</v>
      </c>
      <c r="J39">
        <v>1</v>
      </c>
      <c r="K39">
        <v>0</v>
      </c>
    </row>
    <row r="40" spans="1:11" x14ac:dyDescent="0.25">
      <c r="A40" t="s">
        <v>34</v>
      </c>
      <c r="B40">
        <v>3542.37</v>
      </c>
      <c r="C40">
        <v>3505.78</v>
      </c>
      <c r="D40">
        <v>3447.9</v>
      </c>
      <c r="E40">
        <v>3002.83</v>
      </c>
      <c r="F40">
        <v>429.03699999999998</v>
      </c>
      <c r="G40">
        <v>0</v>
      </c>
      <c r="H40">
        <v>429.03699999999998</v>
      </c>
      <c r="I40">
        <v>6.0186199999999997E-3</v>
      </c>
      <c r="J40">
        <v>1</v>
      </c>
      <c r="K40">
        <v>0</v>
      </c>
    </row>
    <row r="41" spans="1:11" x14ac:dyDescent="0.25">
      <c r="A41" t="s">
        <v>34</v>
      </c>
      <c r="B41">
        <v>3539.75</v>
      </c>
      <c r="C41">
        <v>3502.56</v>
      </c>
      <c r="D41">
        <v>3450.6</v>
      </c>
      <c r="E41">
        <v>3009.63</v>
      </c>
      <c r="F41">
        <v>430.67700000000002</v>
      </c>
      <c r="G41">
        <v>0</v>
      </c>
      <c r="H41">
        <v>430.67700000000002</v>
      </c>
      <c r="I41">
        <v>0.110544</v>
      </c>
      <c r="J41">
        <v>1</v>
      </c>
      <c r="K41">
        <v>0</v>
      </c>
    </row>
    <row r="42" spans="1:11" x14ac:dyDescent="0.25">
      <c r="A42" t="s">
        <v>34</v>
      </c>
      <c r="B42">
        <v>3569.34</v>
      </c>
      <c r="C42">
        <v>3531.83</v>
      </c>
      <c r="D42">
        <v>3474.81</v>
      </c>
      <c r="E42">
        <v>3025.12</v>
      </c>
      <c r="F42">
        <v>432.87900000000002</v>
      </c>
      <c r="G42">
        <v>0</v>
      </c>
      <c r="H42">
        <v>432.87900000000002</v>
      </c>
      <c r="I42">
        <v>0.14718899999999999</v>
      </c>
      <c r="J42">
        <v>1</v>
      </c>
      <c r="K42">
        <v>0</v>
      </c>
    </row>
    <row r="43" spans="1:11" x14ac:dyDescent="0.25">
      <c r="A43" t="s">
        <v>34</v>
      </c>
      <c r="B43">
        <v>3571.5</v>
      </c>
      <c r="C43">
        <v>3533.26</v>
      </c>
      <c r="D43">
        <v>3473.95</v>
      </c>
      <c r="E43">
        <v>3024.65</v>
      </c>
      <c r="F43">
        <v>432.654</v>
      </c>
      <c r="G43">
        <v>0</v>
      </c>
      <c r="H43">
        <v>432.654</v>
      </c>
      <c r="I43">
        <v>0.14718899999999999</v>
      </c>
      <c r="J43">
        <v>1</v>
      </c>
      <c r="K43">
        <v>0</v>
      </c>
    </row>
    <row r="44" spans="1:11" x14ac:dyDescent="0.25">
      <c r="A44" t="s">
        <v>34</v>
      </c>
      <c r="B44">
        <v>3567.68</v>
      </c>
      <c r="C44">
        <v>3530.41</v>
      </c>
      <c r="D44">
        <v>3472.6</v>
      </c>
      <c r="E44">
        <v>3023.67</v>
      </c>
      <c r="F44">
        <v>431.59500000000003</v>
      </c>
      <c r="G44">
        <v>0</v>
      </c>
      <c r="H44">
        <v>431.59500000000003</v>
      </c>
      <c r="I44">
        <v>0.14718999999999999</v>
      </c>
      <c r="J44">
        <v>1</v>
      </c>
      <c r="K44">
        <v>0</v>
      </c>
    </row>
    <row r="45" spans="1:11" x14ac:dyDescent="0.25">
      <c r="A45" t="s">
        <v>34</v>
      </c>
      <c r="B45">
        <v>3557.16</v>
      </c>
      <c r="C45">
        <v>3520.17</v>
      </c>
      <c r="D45">
        <v>3467.35</v>
      </c>
      <c r="E45">
        <v>3023.58</v>
      </c>
      <c r="F45">
        <v>431.53100000000001</v>
      </c>
      <c r="G45">
        <v>0</v>
      </c>
      <c r="H45">
        <v>431.53100000000001</v>
      </c>
      <c r="I45">
        <v>0.14718999999999999</v>
      </c>
      <c r="J45">
        <v>1</v>
      </c>
      <c r="K45">
        <v>0</v>
      </c>
    </row>
    <row r="46" spans="1:11" x14ac:dyDescent="0.25">
      <c r="A46" t="s">
        <v>34</v>
      </c>
      <c r="B46">
        <v>3566.06</v>
      </c>
      <c r="C46">
        <v>3529.21</v>
      </c>
      <c r="D46">
        <v>3472</v>
      </c>
      <c r="E46">
        <v>3023.63</v>
      </c>
      <c r="F46">
        <v>431.71600000000001</v>
      </c>
      <c r="G46">
        <v>0</v>
      </c>
      <c r="H46">
        <v>431.71600000000001</v>
      </c>
      <c r="I46">
        <v>0.14718999999999999</v>
      </c>
      <c r="J46">
        <v>1</v>
      </c>
      <c r="K46">
        <v>0</v>
      </c>
    </row>
    <row r="47" spans="1:11" x14ac:dyDescent="0.25">
      <c r="A47" t="s">
        <v>34</v>
      </c>
      <c r="B47">
        <v>3566.98</v>
      </c>
      <c r="C47">
        <v>3529.6</v>
      </c>
      <c r="D47">
        <v>3471.84</v>
      </c>
      <c r="E47">
        <v>3023.7</v>
      </c>
      <c r="F47">
        <v>431.69900000000001</v>
      </c>
      <c r="G47">
        <v>0</v>
      </c>
      <c r="H47">
        <v>431.69900000000001</v>
      </c>
      <c r="I47">
        <v>0.14718999999999999</v>
      </c>
      <c r="J47">
        <v>1</v>
      </c>
      <c r="K47">
        <v>0</v>
      </c>
    </row>
    <row r="48" spans="1:11" x14ac:dyDescent="0.25">
      <c r="A48" t="s">
        <v>34</v>
      </c>
      <c r="B48">
        <v>3569.88</v>
      </c>
      <c r="C48">
        <v>3532.11</v>
      </c>
      <c r="D48">
        <v>3471.56</v>
      </c>
      <c r="E48">
        <v>3023.57</v>
      </c>
      <c r="F48">
        <v>431.637</v>
      </c>
      <c r="G48">
        <v>0</v>
      </c>
      <c r="H48">
        <v>431.637</v>
      </c>
      <c r="I48">
        <v>0.14718999999999999</v>
      </c>
      <c r="J48">
        <v>1</v>
      </c>
      <c r="K48">
        <v>0</v>
      </c>
    </row>
    <row r="49" spans="1:25" x14ac:dyDescent="0.25">
      <c r="A49" t="s">
        <v>34</v>
      </c>
      <c r="B49">
        <v>3566.53</v>
      </c>
      <c r="C49">
        <v>3528.95</v>
      </c>
      <c r="D49">
        <v>3469.61</v>
      </c>
      <c r="E49">
        <v>3023.88</v>
      </c>
      <c r="F49">
        <v>431.80700000000002</v>
      </c>
      <c r="G49">
        <v>0</v>
      </c>
      <c r="H49">
        <v>431.80700000000002</v>
      </c>
      <c r="I49">
        <v>0.14718999999999999</v>
      </c>
      <c r="J49">
        <v>1</v>
      </c>
      <c r="K49">
        <v>0</v>
      </c>
    </row>
    <row r="50" spans="1:25" x14ac:dyDescent="0.25">
      <c r="A50" t="s">
        <v>34</v>
      </c>
      <c r="B50">
        <v>3572.23</v>
      </c>
      <c r="C50">
        <v>3534.97</v>
      </c>
      <c r="D50">
        <v>3472.01</v>
      </c>
      <c r="E50">
        <v>3023.74</v>
      </c>
      <c r="F50">
        <v>431.85599999999999</v>
      </c>
      <c r="G50">
        <v>0</v>
      </c>
      <c r="H50">
        <v>431.85599999999999</v>
      </c>
      <c r="I50">
        <v>0.14718999999999999</v>
      </c>
      <c r="J50">
        <v>1</v>
      </c>
      <c r="K50">
        <v>0</v>
      </c>
    </row>
    <row r="51" spans="1:25" x14ac:dyDescent="0.25">
      <c r="A51" t="s">
        <v>34</v>
      </c>
      <c r="B51">
        <v>3570.7</v>
      </c>
      <c r="C51">
        <v>3533.13</v>
      </c>
      <c r="D51">
        <v>3471.72</v>
      </c>
      <c r="E51">
        <v>3023.62</v>
      </c>
      <c r="F51">
        <v>431.77300000000002</v>
      </c>
      <c r="G51">
        <v>0</v>
      </c>
      <c r="H51">
        <v>431.77300000000002</v>
      </c>
      <c r="I51">
        <v>0.14718999999999999</v>
      </c>
      <c r="J51">
        <v>1</v>
      </c>
      <c r="K51">
        <v>0</v>
      </c>
    </row>
    <row r="52" spans="1:25" x14ac:dyDescent="0.25">
      <c r="A52" t="s">
        <v>34</v>
      </c>
      <c r="B52">
        <v>3595.38</v>
      </c>
      <c r="C52">
        <v>3552.05</v>
      </c>
      <c r="D52">
        <v>3491.22</v>
      </c>
      <c r="E52">
        <v>3034.21</v>
      </c>
      <c r="F52">
        <v>433.39499999999998</v>
      </c>
      <c r="G52">
        <v>0</v>
      </c>
      <c r="H52">
        <v>433.39499999999998</v>
      </c>
      <c r="I52">
        <v>0.14718999999999999</v>
      </c>
      <c r="J52">
        <v>1</v>
      </c>
      <c r="K52">
        <v>0</v>
      </c>
    </row>
    <row r="53" spans="1:25" x14ac:dyDescent="0.25">
      <c r="A53" t="s">
        <v>34</v>
      </c>
      <c r="B53">
        <v>3582.72</v>
      </c>
      <c r="C53">
        <v>3541.44</v>
      </c>
      <c r="D53">
        <v>3481.91</v>
      </c>
      <c r="E53">
        <v>3032.46</v>
      </c>
      <c r="F53">
        <v>432.55</v>
      </c>
      <c r="G53">
        <v>0</v>
      </c>
      <c r="H53">
        <v>432.55</v>
      </c>
      <c r="I53">
        <v>0.187802</v>
      </c>
      <c r="J53">
        <v>1</v>
      </c>
      <c r="K53">
        <v>0</v>
      </c>
    </row>
    <row r="54" spans="1:25" x14ac:dyDescent="0.25">
      <c r="A54" t="s">
        <v>34</v>
      </c>
      <c r="B54">
        <v>3566.51</v>
      </c>
      <c r="C54">
        <v>3529.68</v>
      </c>
      <c r="D54">
        <v>3470.69</v>
      </c>
      <c r="E54">
        <v>3023.24</v>
      </c>
      <c r="F54">
        <v>431.62900000000002</v>
      </c>
      <c r="G54">
        <v>0</v>
      </c>
      <c r="H54">
        <v>431.62900000000002</v>
      </c>
      <c r="I54">
        <v>0.14718999999999999</v>
      </c>
      <c r="J54">
        <v>1</v>
      </c>
      <c r="K54">
        <v>0</v>
      </c>
    </row>
    <row r="55" spans="1:25" x14ac:dyDescent="0.25">
      <c r="A55" t="s">
        <v>34</v>
      </c>
      <c r="B55">
        <v>3567.87</v>
      </c>
      <c r="C55">
        <v>3530.71</v>
      </c>
      <c r="D55">
        <v>3471.79</v>
      </c>
      <c r="E55">
        <v>3023.49</v>
      </c>
      <c r="F55">
        <v>431.58800000000002</v>
      </c>
      <c r="G55">
        <v>0</v>
      </c>
      <c r="H55">
        <v>431.58800000000002</v>
      </c>
      <c r="I55">
        <v>0.14718999999999999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3551.97</v>
      </c>
      <c r="C56">
        <v>3515.17</v>
      </c>
      <c r="D56">
        <v>3466.28</v>
      </c>
      <c r="E56">
        <v>3023.64</v>
      </c>
      <c r="F56">
        <v>431.81</v>
      </c>
      <c r="G56">
        <v>0</v>
      </c>
      <c r="H56">
        <v>431.81</v>
      </c>
      <c r="I56">
        <v>0.1202</v>
      </c>
      <c r="J56">
        <v>1</v>
      </c>
      <c r="K56">
        <v>0</v>
      </c>
      <c r="R56">
        <f>AVERAGE(B7:B56)</f>
        <v>3544.5560000000005</v>
      </c>
      <c r="S56">
        <f>AVERAGE(C7:C56)</f>
        <v>3507.1862000000001</v>
      </c>
      <c r="U56">
        <f>_xlfn.VAR.P(B7:B56)</f>
        <v>387.26409999999964</v>
      </c>
      <c r="V56">
        <f>_xlfn.VAR.P(C7:C56)</f>
        <v>367.20473555999905</v>
      </c>
      <c r="X56">
        <f>1.96*SQRT(U56)/50</f>
        <v>0.77141785474799551</v>
      </c>
      <c r="Y56">
        <f>1.96*SQRT(V56)/50</f>
        <v>0.75117340531392418</v>
      </c>
    </row>
    <row r="57" spans="1:25" x14ac:dyDescent="0.25">
      <c r="A57" t="s">
        <v>102</v>
      </c>
      <c r="B57">
        <v>177304.19099999999</v>
      </c>
      <c r="C57" t="s">
        <v>36</v>
      </c>
    </row>
    <row r="58" spans="1:25" x14ac:dyDescent="0.25">
      <c r="A58" t="s">
        <v>35</v>
      </c>
      <c r="B58">
        <v>3579.98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0.187802</v>
      </c>
      <c r="J58">
        <v>1</v>
      </c>
      <c r="K58">
        <v>0</v>
      </c>
    </row>
    <row r="59" spans="1:25" x14ac:dyDescent="0.25">
      <c r="A59" t="s">
        <v>35</v>
      </c>
      <c r="B59">
        <v>3578.63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0.14718999999999999</v>
      </c>
      <c r="J59">
        <v>1</v>
      </c>
      <c r="K59">
        <v>0</v>
      </c>
    </row>
    <row r="60" spans="1:25" x14ac:dyDescent="0.25">
      <c r="A60" t="s">
        <v>35</v>
      </c>
      <c r="B60">
        <v>3577.95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0.14718999999999999</v>
      </c>
      <c r="J60">
        <v>1</v>
      </c>
      <c r="K60">
        <v>0</v>
      </c>
    </row>
    <row r="61" spans="1:25" x14ac:dyDescent="0.25">
      <c r="A61" t="s">
        <v>35</v>
      </c>
      <c r="B61">
        <v>3578.25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0.14718999999999999</v>
      </c>
      <c r="J61">
        <v>1</v>
      </c>
      <c r="K61">
        <v>0</v>
      </c>
    </row>
    <row r="62" spans="1:25" x14ac:dyDescent="0.25">
      <c r="A62" t="s">
        <v>35</v>
      </c>
      <c r="B62">
        <v>3587.29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0.14718999999999999</v>
      </c>
      <c r="J62">
        <v>1</v>
      </c>
      <c r="K62">
        <v>0</v>
      </c>
    </row>
    <row r="63" spans="1:25" x14ac:dyDescent="0.25">
      <c r="A63" t="s">
        <v>35</v>
      </c>
      <c r="B63">
        <v>3584.24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0.14718999999999999</v>
      </c>
      <c r="J63">
        <v>1</v>
      </c>
      <c r="K63">
        <v>0</v>
      </c>
    </row>
    <row r="64" spans="1:25" x14ac:dyDescent="0.25">
      <c r="A64" t="s">
        <v>35</v>
      </c>
      <c r="B64">
        <v>3586.63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0.14718999999999999</v>
      </c>
      <c r="J64">
        <v>1</v>
      </c>
      <c r="K64">
        <v>0</v>
      </c>
    </row>
    <row r="65" spans="1:11" x14ac:dyDescent="0.25">
      <c r="A65" t="s">
        <v>35</v>
      </c>
      <c r="B65">
        <v>3586.18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0.14718999999999999</v>
      </c>
      <c r="J65">
        <v>1</v>
      </c>
      <c r="K65">
        <v>0</v>
      </c>
    </row>
    <row r="66" spans="1:11" x14ac:dyDescent="0.25">
      <c r="A66" t="s">
        <v>35</v>
      </c>
      <c r="B66">
        <v>3585.63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7.2160199999999994E-2</v>
      </c>
      <c r="J66">
        <v>1</v>
      </c>
      <c r="K66">
        <v>0</v>
      </c>
    </row>
    <row r="67" spans="1:11" x14ac:dyDescent="0.25">
      <c r="A67" t="s">
        <v>35</v>
      </c>
      <c r="B67">
        <v>3584.92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0.14718999999999999</v>
      </c>
      <c r="J67">
        <v>1</v>
      </c>
      <c r="K67">
        <v>0</v>
      </c>
    </row>
    <row r="68" spans="1:11" x14ac:dyDescent="0.25">
      <c r="A68" t="s">
        <v>35</v>
      </c>
      <c r="B68">
        <v>3580.86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0.14718999999999999</v>
      </c>
      <c r="J68">
        <v>1</v>
      </c>
      <c r="K68">
        <v>0</v>
      </c>
    </row>
    <row r="69" spans="1:11" x14ac:dyDescent="0.25">
      <c r="A69" t="s">
        <v>35</v>
      </c>
      <c r="B69">
        <v>3586.8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0.187802</v>
      </c>
      <c r="J69">
        <v>1</v>
      </c>
      <c r="K69">
        <v>0</v>
      </c>
    </row>
    <row r="70" spans="1:11" x14ac:dyDescent="0.25">
      <c r="A70" t="s">
        <v>35</v>
      </c>
      <c r="B70">
        <v>3580.59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0.14718899999999999</v>
      </c>
      <c r="J70">
        <v>1</v>
      </c>
      <c r="K70">
        <v>0</v>
      </c>
    </row>
    <row r="71" spans="1:11" x14ac:dyDescent="0.25">
      <c r="A71" t="s">
        <v>35</v>
      </c>
      <c r="B71">
        <v>3579.19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0.14718999999999999</v>
      </c>
      <c r="J71">
        <v>1</v>
      </c>
      <c r="K71">
        <v>0</v>
      </c>
    </row>
    <row r="72" spans="1:11" x14ac:dyDescent="0.25">
      <c r="A72" t="s">
        <v>35</v>
      </c>
      <c r="B72">
        <v>3577.73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0.14718999999999999</v>
      </c>
      <c r="J72">
        <v>1</v>
      </c>
      <c r="K72">
        <v>0</v>
      </c>
    </row>
    <row r="73" spans="1:11" x14ac:dyDescent="0.25">
      <c r="A73" t="s">
        <v>35</v>
      </c>
      <c r="B73">
        <v>3580.16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0.14718999999999999</v>
      </c>
      <c r="J73">
        <v>1</v>
      </c>
      <c r="K73">
        <v>0</v>
      </c>
    </row>
    <row r="74" spans="1:11" x14ac:dyDescent="0.25">
      <c r="A74" t="s">
        <v>35</v>
      </c>
      <c r="B74">
        <v>3582.62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0.187802</v>
      </c>
      <c r="J74">
        <v>1</v>
      </c>
      <c r="K74">
        <v>0</v>
      </c>
    </row>
    <row r="75" spans="1:11" x14ac:dyDescent="0.25">
      <c r="A75" t="s">
        <v>35</v>
      </c>
      <c r="B75">
        <v>3581.56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0.332258</v>
      </c>
      <c r="J75">
        <v>1</v>
      </c>
      <c r="K75">
        <v>0</v>
      </c>
    </row>
    <row r="76" spans="1:11" x14ac:dyDescent="0.25">
      <c r="A76" t="s">
        <v>35</v>
      </c>
      <c r="B76">
        <v>3585.74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0.187803</v>
      </c>
      <c r="J76">
        <v>1</v>
      </c>
      <c r="K76">
        <v>0</v>
      </c>
    </row>
    <row r="77" spans="1:11" x14ac:dyDescent="0.25">
      <c r="A77" t="s">
        <v>35</v>
      </c>
      <c r="B77">
        <v>3579.59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0.14718999999999999</v>
      </c>
      <c r="J77">
        <v>1</v>
      </c>
      <c r="K77">
        <v>0</v>
      </c>
    </row>
    <row r="78" spans="1:11" x14ac:dyDescent="0.25">
      <c r="A78" t="s">
        <v>35</v>
      </c>
      <c r="B78">
        <v>3580.35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0.14718999999999999</v>
      </c>
      <c r="J78">
        <v>1</v>
      </c>
      <c r="K78">
        <v>0</v>
      </c>
    </row>
    <row r="79" spans="1:11" x14ac:dyDescent="0.25">
      <c r="A79" t="s">
        <v>35</v>
      </c>
      <c r="B79">
        <v>3577.69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0.14718999999999999</v>
      </c>
      <c r="J79">
        <v>1</v>
      </c>
      <c r="K79">
        <v>0</v>
      </c>
    </row>
    <row r="80" spans="1:11" x14ac:dyDescent="0.25">
      <c r="A80" t="s">
        <v>35</v>
      </c>
      <c r="B80">
        <v>3576.02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0.14332</v>
      </c>
      <c r="J80">
        <v>1</v>
      </c>
      <c r="K80">
        <v>0</v>
      </c>
    </row>
    <row r="81" spans="1:11" x14ac:dyDescent="0.25">
      <c r="A81" t="s">
        <v>35</v>
      </c>
      <c r="B81">
        <v>3581.83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0.14718999999999999</v>
      </c>
      <c r="J81">
        <v>1</v>
      </c>
      <c r="K81">
        <v>0</v>
      </c>
    </row>
    <row r="82" spans="1:11" x14ac:dyDescent="0.25">
      <c r="A82" t="s">
        <v>35</v>
      </c>
      <c r="B82">
        <v>3583.19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0.14718999999999999</v>
      </c>
      <c r="J82">
        <v>1</v>
      </c>
      <c r="K82">
        <v>0</v>
      </c>
    </row>
    <row r="83" spans="1:11" x14ac:dyDescent="0.25">
      <c r="A83" t="s">
        <v>35</v>
      </c>
      <c r="B83">
        <v>3580.64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0.187802</v>
      </c>
      <c r="J83">
        <v>1</v>
      </c>
      <c r="K83">
        <v>0</v>
      </c>
    </row>
    <row r="84" spans="1:11" x14ac:dyDescent="0.25">
      <c r="A84" t="s">
        <v>35</v>
      </c>
      <c r="B84">
        <v>3581.99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0.22132499999999999</v>
      </c>
      <c r="J84">
        <v>1</v>
      </c>
      <c r="K84">
        <v>0</v>
      </c>
    </row>
    <row r="85" spans="1:11" x14ac:dyDescent="0.25">
      <c r="A85" t="s">
        <v>35</v>
      </c>
      <c r="B85">
        <v>3581.61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0.370037</v>
      </c>
      <c r="J85">
        <v>1</v>
      </c>
      <c r="K85">
        <v>0</v>
      </c>
    </row>
    <row r="86" spans="1:11" x14ac:dyDescent="0.25">
      <c r="A86" t="s">
        <v>35</v>
      </c>
      <c r="B86">
        <v>3580.45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0.14718999999999999</v>
      </c>
      <c r="J86">
        <v>1</v>
      </c>
      <c r="K86">
        <v>0</v>
      </c>
    </row>
    <row r="87" spans="1:11" x14ac:dyDescent="0.25">
      <c r="A87" t="s">
        <v>35</v>
      </c>
      <c r="B87">
        <v>3579.86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0.14718899999999999</v>
      </c>
      <c r="J87">
        <v>1</v>
      </c>
      <c r="K87">
        <v>0</v>
      </c>
    </row>
    <row r="88" spans="1:11" x14ac:dyDescent="0.25">
      <c r="A88" t="s">
        <v>35</v>
      </c>
      <c r="B88">
        <v>3579.44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0.14718999999999999</v>
      </c>
      <c r="J88">
        <v>1</v>
      </c>
      <c r="K88">
        <v>0</v>
      </c>
    </row>
    <row r="89" spans="1:11" x14ac:dyDescent="0.25">
      <c r="A89" t="s">
        <v>35</v>
      </c>
      <c r="B89">
        <v>3575.11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0.14718999999999999</v>
      </c>
      <c r="J89">
        <v>1</v>
      </c>
      <c r="K89">
        <v>0</v>
      </c>
    </row>
    <row r="90" spans="1:11" x14ac:dyDescent="0.25">
      <c r="A90" t="s">
        <v>35</v>
      </c>
      <c r="B90">
        <v>3585.8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0.14718999999999999</v>
      </c>
      <c r="J90">
        <v>1</v>
      </c>
      <c r="K90">
        <v>0</v>
      </c>
    </row>
    <row r="91" spans="1:11" x14ac:dyDescent="0.25">
      <c r="A91" t="s">
        <v>35</v>
      </c>
      <c r="B91">
        <v>3575.74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0.14718999999999999</v>
      </c>
      <c r="J91">
        <v>1</v>
      </c>
      <c r="K91">
        <v>0</v>
      </c>
    </row>
    <row r="92" spans="1:11" x14ac:dyDescent="0.25">
      <c r="A92" t="s">
        <v>35</v>
      </c>
      <c r="B92">
        <v>3589.2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0.14718999999999999</v>
      </c>
      <c r="J92">
        <v>1</v>
      </c>
      <c r="K92">
        <v>0</v>
      </c>
    </row>
    <row r="93" spans="1:11" x14ac:dyDescent="0.25">
      <c r="A93" t="s">
        <v>35</v>
      </c>
      <c r="B93">
        <v>3574.99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0.14718999999999999</v>
      </c>
      <c r="J93">
        <v>1</v>
      </c>
      <c r="K93">
        <v>0</v>
      </c>
    </row>
    <row r="94" spans="1:11" x14ac:dyDescent="0.25">
      <c r="A94" t="s">
        <v>35</v>
      </c>
      <c r="B94">
        <v>3586.06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0.14718999999999999</v>
      </c>
      <c r="J94">
        <v>1</v>
      </c>
      <c r="K94">
        <v>0</v>
      </c>
    </row>
    <row r="95" spans="1:11" x14ac:dyDescent="0.25">
      <c r="A95" t="s">
        <v>35</v>
      </c>
      <c r="B95">
        <v>3572.64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0.14718999999999999</v>
      </c>
      <c r="J95">
        <v>1</v>
      </c>
      <c r="K95">
        <v>0</v>
      </c>
    </row>
    <row r="96" spans="1:11" x14ac:dyDescent="0.25">
      <c r="A96" t="s">
        <v>35</v>
      </c>
      <c r="B96">
        <v>3574.77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0.14718999999999999</v>
      </c>
      <c r="J96">
        <v>1</v>
      </c>
      <c r="K96">
        <v>0</v>
      </c>
    </row>
    <row r="97" spans="1:25" x14ac:dyDescent="0.25">
      <c r="A97" t="s">
        <v>35</v>
      </c>
      <c r="B97">
        <v>3572.73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0.14718999999999999</v>
      </c>
      <c r="J97">
        <v>1</v>
      </c>
      <c r="K97">
        <v>0</v>
      </c>
    </row>
    <row r="98" spans="1:25" x14ac:dyDescent="0.25">
      <c r="A98" t="s">
        <v>35</v>
      </c>
      <c r="B98">
        <v>3587.31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0.14718999999999999</v>
      </c>
      <c r="J98">
        <v>1</v>
      </c>
      <c r="K98">
        <v>0</v>
      </c>
    </row>
    <row r="99" spans="1:25" x14ac:dyDescent="0.25">
      <c r="A99" t="s">
        <v>35</v>
      </c>
      <c r="B99">
        <v>3576.66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0.14718999999999999</v>
      </c>
      <c r="J99">
        <v>1</v>
      </c>
      <c r="K99">
        <v>0</v>
      </c>
    </row>
    <row r="100" spans="1:25" x14ac:dyDescent="0.25">
      <c r="A100" t="s">
        <v>35</v>
      </c>
      <c r="B100">
        <v>3586.08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0.14718999999999999</v>
      </c>
      <c r="J100">
        <v>1</v>
      </c>
      <c r="K100">
        <v>0</v>
      </c>
    </row>
    <row r="101" spans="1:25" x14ac:dyDescent="0.25">
      <c r="A101" t="s">
        <v>35</v>
      </c>
      <c r="B101">
        <v>3575.28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0.14718999999999999</v>
      </c>
      <c r="J101">
        <v>1</v>
      </c>
      <c r="K101">
        <v>0</v>
      </c>
    </row>
    <row r="102" spans="1:25" x14ac:dyDescent="0.25">
      <c r="A102" t="s">
        <v>35</v>
      </c>
      <c r="B102">
        <v>3574.43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1.23307E-2</v>
      </c>
      <c r="J102">
        <v>1</v>
      </c>
      <c r="K102">
        <v>0</v>
      </c>
    </row>
    <row r="103" spans="1:25" x14ac:dyDescent="0.25">
      <c r="A103" t="s">
        <v>35</v>
      </c>
      <c r="B103">
        <v>3575.49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0.14718999999999999</v>
      </c>
      <c r="J103">
        <v>1</v>
      </c>
      <c r="K103">
        <v>0</v>
      </c>
    </row>
    <row r="104" spans="1:25" x14ac:dyDescent="0.25">
      <c r="A104" t="s">
        <v>35</v>
      </c>
      <c r="B104">
        <v>3572.57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0.14718999999999999</v>
      </c>
      <c r="J104">
        <v>1</v>
      </c>
      <c r="K104">
        <v>0</v>
      </c>
    </row>
    <row r="105" spans="1:25" x14ac:dyDescent="0.25">
      <c r="A105" t="s">
        <v>35</v>
      </c>
      <c r="B105">
        <v>3575.41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0.14279500000000001</v>
      </c>
      <c r="J105">
        <v>1</v>
      </c>
      <c r="K105">
        <v>0</v>
      </c>
    </row>
    <row r="106" spans="1:25" x14ac:dyDescent="0.25">
      <c r="A106" t="s">
        <v>35</v>
      </c>
      <c r="B106">
        <v>3586.58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0.14718999999999999</v>
      </c>
      <c r="J106">
        <v>1</v>
      </c>
      <c r="K106">
        <v>0</v>
      </c>
    </row>
    <row r="107" spans="1:25" x14ac:dyDescent="0.25">
      <c r="A107" t="s">
        <v>35</v>
      </c>
      <c r="B107">
        <v>3576.38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0.19412399999999999</v>
      </c>
      <c r="J107">
        <v>1</v>
      </c>
      <c r="K107">
        <v>0</v>
      </c>
    </row>
    <row r="108" spans="1:25" x14ac:dyDescent="0.25">
      <c r="A108" t="s">
        <v>35</v>
      </c>
      <c r="B108">
        <v>3582.58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0.14718999999999999</v>
      </c>
      <c r="J108">
        <v>1</v>
      </c>
      <c r="K108">
        <v>0</v>
      </c>
    </row>
    <row r="109" spans="1:25" x14ac:dyDescent="0.25">
      <c r="A109" t="s">
        <v>35</v>
      </c>
      <c r="B109">
        <v>3575.07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0.14718999999999999</v>
      </c>
      <c r="J109">
        <v>1</v>
      </c>
      <c r="K109">
        <v>0</v>
      </c>
    </row>
    <row r="110" spans="1:25" x14ac:dyDescent="0.25">
      <c r="A110" t="s">
        <v>35</v>
      </c>
      <c r="B110">
        <v>3585.17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0.14718999999999999</v>
      </c>
      <c r="J110">
        <v>1</v>
      </c>
      <c r="K110">
        <v>0</v>
      </c>
    </row>
    <row r="111" spans="1:25" x14ac:dyDescent="0.25">
      <c r="A111" t="s">
        <v>35</v>
      </c>
      <c r="B111">
        <v>3575.64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0.11769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3574.28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0.14718999999999999</v>
      </c>
      <c r="J112">
        <v>1</v>
      </c>
      <c r="K112">
        <v>0</v>
      </c>
      <c r="R112">
        <f>AVERAGE(B63:B112)</f>
        <v>3580.2295999999997</v>
      </c>
      <c r="S112">
        <f>AVERAGE(C63:C112)</f>
        <v>0</v>
      </c>
      <c r="U112">
        <f>_xlfn.VAR.P(B63:B112)</f>
        <v>21.302483839999933</v>
      </c>
      <c r="V112">
        <f>_xlfn.VAR.P(C63:C112)</f>
        <v>0</v>
      </c>
      <c r="X112">
        <f>1.96*SQRT(U112)/50</f>
        <v>0.18092608647704039</v>
      </c>
      <c r="Y112">
        <f>1.96*SQRT(V112)/50</f>
        <v>0</v>
      </c>
    </row>
    <row r="113" spans="1:9" x14ac:dyDescent="0.25">
      <c r="A113" t="s">
        <v>35</v>
      </c>
      <c r="B113">
        <v>179073.20730000001</v>
      </c>
      <c r="C113" t="s">
        <v>36</v>
      </c>
    </row>
    <row r="114" spans="1:9" x14ac:dyDescent="0.25">
      <c r="A114" t="s">
        <v>37</v>
      </c>
      <c r="B114">
        <v>2263.5700000000002</v>
      </c>
      <c r="C114">
        <v>2232.2199999999998</v>
      </c>
      <c r="D114">
        <v>2183.85</v>
      </c>
      <c r="E114">
        <v>1736.06</v>
      </c>
      <c r="F114">
        <v>432.07100000000003</v>
      </c>
      <c r="G114">
        <v>0.14718999999999999</v>
      </c>
      <c r="H114">
        <v>1</v>
      </c>
      <c r="I114">
        <v>0</v>
      </c>
    </row>
    <row r="115" spans="1:9" x14ac:dyDescent="0.25">
      <c r="A115" t="s">
        <v>37</v>
      </c>
      <c r="B115">
        <v>2254.8200000000002</v>
      </c>
      <c r="C115">
        <v>2223.37</v>
      </c>
      <c r="D115">
        <v>2174.88</v>
      </c>
      <c r="E115">
        <v>1726.97</v>
      </c>
      <c r="F115">
        <v>432.452</v>
      </c>
      <c r="G115">
        <v>0.104945</v>
      </c>
      <c r="H115">
        <v>1</v>
      </c>
      <c r="I115">
        <v>0</v>
      </c>
    </row>
    <row r="116" spans="1:9" x14ac:dyDescent="0.25">
      <c r="A116" t="s">
        <v>37</v>
      </c>
      <c r="B116">
        <v>2261.6799999999998</v>
      </c>
      <c r="C116">
        <v>2229.64</v>
      </c>
      <c r="D116">
        <v>2177.2800000000002</v>
      </c>
      <c r="E116">
        <v>1728.03</v>
      </c>
      <c r="F116">
        <v>431.85899999999998</v>
      </c>
      <c r="G116">
        <v>0.14718999999999999</v>
      </c>
      <c r="H116">
        <v>1</v>
      </c>
      <c r="I116">
        <v>0</v>
      </c>
    </row>
    <row r="117" spans="1:9" x14ac:dyDescent="0.25">
      <c r="A117" t="s">
        <v>37</v>
      </c>
      <c r="B117">
        <v>2257.39</v>
      </c>
      <c r="C117">
        <v>2225.5100000000002</v>
      </c>
      <c r="D117">
        <v>2174.7199999999998</v>
      </c>
      <c r="E117">
        <v>1726.46</v>
      </c>
      <c r="F117">
        <v>432.40600000000001</v>
      </c>
      <c r="G117">
        <v>0.14718899999999999</v>
      </c>
      <c r="H117">
        <v>1</v>
      </c>
      <c r="I117">
        <v>0</v>
      </c>
    </row>
    <row r="118" spans="1:9" x14ac:dyDescent="0.25">
      <c r="A118" t="s">
        <v>37</v>
      </c>
      <c r="B118">
        <v>2260.23</v>
      </c>
      <c r="C118">
        <v>2229.0500000000002</v>
      </c>
      <c r="D118">
        <v>2178.79</v>
      </c>
      <c r="E118">
        <v>1730.7</v>
      </c>
      <c r="F118">
        <v>431.86799999999999</v>
      </c>
      <c r="G118">
        <v>0.14718999999999999</v>
      </c>
      <c r="H118">
        <v>1</v>
      </c>
      <c r="I118">
        <v>0</v>
      </c>
    </row>
    <row r="119" spans="1:9" x14ac:dyDescent="0.25">
      <c r="A119" t="s">
        <v>37</v>
      </c>
      <c r="B119">
        <v>2262.46</v>
      </c>
      <c r="C119">
        <v>2231.0100000000002</v>
      </c>
      <c r="D119">
        <v>2181.52</v>
      </c>
      <c r="E119">
        <v>1733.57</v>
      </c>
      <c r="F119">
        <v>432.084</v>
      </c>
      <c r="G119">
        <v>1.4472199999999999E-3</v>
      </c>
      <c r="H119">
        <v>1</v>
      </c>
      <c r="I119">
        <v>0</v>
      </c>
    </row>
    <row r="120" spans="1:9" x14ac:dyDescent="0.25">
      <c r="A120" t="s">
        <v>37</v>
      </c>
      <c r="B120">
        <v>2263.41</v>
      </c>
      <c r="C120">
        <v>2231.9299999999998</v>
      </c>
      <c r="D120">
        <v>2177.96</v>
      </c>
      <c r="E120">
        <v>1728.74</v>
      </c>
      <c r="F120">
        <v>432.32400000000001</v>
      </c>
      <c r="G120">
        <v>1.2534E-3</v>
      </c>
      <c r="H120">
        <v>1</v>
      </c>
      <c r="I120">
        <v>0</v>
      </c>
    </row>
    <row r="121" spans="1:9" x14ac:dyDescent="0.25">
      <c r="A121" t="s">
        <v>37</v>
      </c>
      <c r="B121">
        <v>2259.25</v>
      </c>
      <c r="C121">
        <v>2227.7399999999998</v>
      </c>
      <c r="D121">
        <v>2177.12</v>
      </c>
      <c r="E121">
        <v>1728.92</v>
      </c>
      <c r="F121">
        <v>432.459</v>
      </c>
      <c r="G121">
        <v>0.14718899999999999</v>
      </c>
      <c r="H121">
        <v>1</v>
      </c>
      <c r="I121">
        <v>0</v>
      </c>
    </row>
    <row r="122" spans="1:9" x14ac:dyDescent="0.25">
      <c r="A122" t="s">
        <v>37</v>
      </c>
      <c r="B122">
        <v>2254.6999999999998</v>
      </c>
      <c r="C122">
        <v>2223.0100000000002</v>
      </c>
      <c r="D122">
        <v>2174.44</v>
      </c>
      <c r="E122">
        <v>1726.61</v>
      </c>
      <c r="F122">
        <v>432.29500000000002</v>
      </c>
      <c r="G122">
        <v>0.14718899999999999</v>
      </c>
      <c r="H122">
        <v>1</v>
      </c>
      <c r="I122">
        <v>0</v>
      </c>
    </row>
    <row r="123" spans="1:9" x14ac:dyDescent="0.25">
      <c r="A123" t="s">
        <v>37</v>
      </c>
      <c r="B123">
        <v>2258.23</v>
      </c>
      <c r="C123">
        <v>2226.8200000000002</v>
      </c>
      <c r="D123">
        <v>2175.63</v>
      </c>
      <c r="E123">
        <v>1727.06</v>
      </c>
      <c r="F123">
        <v>432.06400000000002</v>
      </c>
      <c r="G123">
        <v>0.10119</v>
      </c>
      <c r="H123">
        <v>1</v>
      </c>
      <c r="I123">
        <v>0</v>
      </c>
    </row>
    <row r="124" spans="1:9" x14ac:dyDescent="0.25">
      <c r="A124" t="s">
        <v>37</v>
      </c>
      <c r="B124">
        <v>2260.91</v>
      </c>
      <c r="C124">
        <v>2229.0700000000002</v>
      </c>
      <c r="D124">
        <v>2176.5500000000002</v>
      </c>
      <c r="E124">
        <v>1727.34</v>
      </c>
      <c r="F124">
        <v>432.375</v>
      </c>
      <c r="G124">
        <v>2.2051600000000001E-2</v>
      </c>
      <c r="H124">
        <v>1</v>
      </c>
      <c r="I124">
        <v>0</v>
      </c>
    </row>
    <row r="125" spans="1:9" x14ac:dyDescent="0.25">
      <c r="A125" t="s">
        <v>37</v>
      </c>
      <c r="B125">
        <v>2257.94</v>
      </c>
      <c r="C125">
        <v>2226.3000000000002</v>
      </c>
      <c r="D125">
        <v>2175.0500000000002</v>
      </c>
      <c r="E125">
        <v>1726.57</v>
      </c>
      <c r="F125">
        <v>432.291</v>
      </c>
      <c r="G125">
        <v>0.14718899999999999</v>
      </c>
      <c r="H125">
        <v>1</v>
      </c>
      <c r="I125">
        <v>0</v>
      </c>
    </row>
    <row r="126" spans="1:9" x14ac:dyDescent="0.25">
      <c r="A126" t="s">
        <v>37</v>
      </c>
      <c r="B126">
        <v>2260.0300000000002</v>
      </c>
      <c r="C126">
        <v>2228.54</v>
      </c>
      <c r="D126">
        <v>2176.96</v>
      </c>
      <c r="E126">
        <v>1728.09</v>
      </c>
      <c r="F126">
        <v>432.40600000000001</v>
      </c>
      <c r="G126">
        <v>0.14718899999999999</v>
      </c>
      <c r="H126">
        <v>1</v>
      </c>
      <c r="I126">
        <v>0</v>
      </c>
    </row>
    <row r="127" spans="1:9" x14ac:dyDescent="0.25">
      <c r="A127" t="s">
        <v>37</v>
      </c>
      <c r="B127">
        <v>2260.06</v>
      </c>
      <c r="C127">
        <v>2228.86</v>
      </c>
      <c r="D127">
        <v>2177.4499999999998</v>
      </c>
      <c r="E127">
        <v>1728.47</v>
      </c>
      <c r="F127">
        <v>432.04599999999999</v>
      </c>
      <c r="G127">
        <v>3.7556E-3</v>
      </c>
      <c r="H127">
        <v>1</v>
      </c>
      <c r="I127">
        <v>0</v>
      </c>
    </row>
    <row r="128" spans="1:9" x14ac:dyDescent="0.25">
      <c r="A128" t="s">
        <v>37</v>
      </c>
      <c r="B128">
        <v>2257.67</v>
      </c>
      <c r="C128">
        <v>2226.4299999999998</v>
      </c>
      <c r="D128">
        <v>2175.0300000000002</v>
      </c>
      <c r="E128">
        <v>1726.27</v>
      </c>
      <c r="F128">
        <v>431.82600000000002</v>
      </c>
      <c r="G128">
        <v>0.14718999999999999</v>
      </c>
      <c r="H128">
        <v>1</v>
      </c>
      <c r="I128">
        <v>0</v>
      </c>
    </row>
    <row r="129" spans="1:9" x14ac:dyDescent="0.25">
      <c r="A129" t="s">
        <v>37</v>
      </c>
      <c r="B129">
        <v>2259.37</v>
      </c>
      <c r="C129">
        <v>2227.83</v>
      </c>
      <c r="D129">
        <v>2177.5300000000002</v>
      </c>
      <c r="E129">
        <v>1729</v>
      </c>
      <c r="F129">
        <v>432.16500000000002</v>
      </c>
      <c r="G129">
        <v>0.14718999999999999</v>
      </c>
      <c r="H129">
        <v>1</v>
      </c>
      <c r="I129">
        <v>0</v>
      </c>
    </row>
    <row r="130" spans="1:9" x14ac:dyDescent="0.25">
      <c r="A130" t="s">
        <v>37</v>
      </c>
      <c r="B130">
        <v>2256.21</v>
      </c>
      <c r="C130">
        <v>2224.69</v>
      </c>
      <c r="D130">
        <v>2174.83</v>
      </c>
      <c r="E130">
        <v>1726.24</v>
      </c>
      <c r="F130">
        <v>432.33800000000002</v>
      </c>
      <c r="G130">
        <v>0.14718899999999999</v>
      </c>
      <c r="H130">
        <v>1</v>
      </c>
      <c r="I130">
        <v>0</v>
      </c>
    </row>
    <row r="131" spans="1:9" x14ac:dyDescent="0.25">
      <c r="A131" t="s">
        <v>37</v>
      </c>
      <c r="B131">
        <v>2268.9</v>
      </c>
      <c r="C131">
        <v>2237.2600000000002</v>
      </c>
      <c r="D131">
        <v>2194.4499999999998</v>
      </c>
      <c r="E131">
        <v>1747.98</v>
      </c>
      <c r="F131">
        <v>432.11599999999999</v>
      </c>
      <c r="G131">
        <v>3.0659300000000001E-3</v>
      </c>
      <c r="H131">
        <v>1</v>
      </c>
      <c r="I131">
        <v>0</v>
      </c>
    </row>
    <row r="132" spans="1:9" x14ac:dyDescent="0.25">
      <c r="A132" t="s">
        <v>37</v>
      </c>
      <c r="B132">
        <v>2256.5300000000002</v>
      </c>
      <c r="C132">
        <v>2224.9499999999998</v>
      </c>
      <c r="D132">
        <v>2199.23</v>
      </c>
      <c r="E132">
        <v>1758.08</v>
      </c>
      <c r="F132">
        <v>432.24099999999999</v>
      </c>
      <c r="G132">
        <v>0.14718899999999999</v>
      </c>
      <c r="H132">
        <v>1</v>
      </c>
      <c r="I132">
        <v>0</v>
      </c>
    </row>
    <row r="133" spans="1:9" x14ac:dyDescent="0.25">
      <c r="A133" t="s">
        <v>37</v>
      </c>
      <c r="B133">
        <v>2281.1999999999998</v>
      </c>
      <c r="C133">
        <v>2250.35</v>
      </c>
      <c r="D133">
        <v>2222.8200000000002</v>
      </c>
      <c r="E133">
        <v>1781.16</v>
      </c>
      <c r="F133">
        <v>432.25099999999998</v>
      </c>
      <c r="G133">
        <v>0.14718899999999999</v>
      </c>
      <c r="H133">
        <v>1</v>
      </c>
      <c r="I133">
        <v>0</v>
      </c>
    </row>
    <row r="134" spans="1:9" x14ac:dyDescent="0.25">
      <c r="A134" t="s">
        <v>37</v>
      </c>
      <c r="B134">
        <v>2236.87</v>
      </c>
      <c r="C134">
        <v>2205.46</v>
      </c>
      <c r="D134">
        <v>2180.44</v>
      </c>
      <c r="E134">
        <v>1739.55</v>
      </c>
      <c r="F134">
        <v>432.149</v>
      </c>
      <c r="G134">
        <v>0.14718999999999999</v>
      </c>
      <c r="H134">
        <v>1</v>
      </c>
      <c r="I134">
        <v>0</v>
      </c>
    </row>
    <row r="135" spans="1:9" x14ac:dyDescent="0.25">
      <c r="A135" t="s">
        <v>37</v>
      </c>
      <c r="B135">
        <v>2241.62</v>
      </c>
      <c r="C135">
        <v>2210.23</v>
      </c>
      <c r="D135">
        <v>2183.39</v>
      </c>
      <c r="E135">
        <v>1742.01</v>
      </c>
      <c r="F135">
        <v>432.06200000000001</v>
      </c>
      <c r="G135">
        <v>1.39047E-3</v>
      </c>
      <c r="H135">
        <v>1</v>
      </c>
      <c r="I135">
        <v>0</v>
      </c>
    </row>
    <row r="136" spans="1:9" x14ac:dyDescent="0.25">
      <c r="A136" t="s">
        <v>37</v>
      </c>
      <c r="B136">
        <v>2233.7199999999998</v>
      </c>
      <c r="C136">
        <v>2203</v>
      </c>
      <c r="D136">
        <v>2178.5100000000002</v>
      </c>
      <c r="E136">
        <v>1737.72</v>
      </c>
      <c r="F136">
        <v>432.17700000000002</v>
      </c>
      <c r="G136">
        <v>1.77685E-2</v>
      </c>
      <c r="H136">
        <v>1</v>
      </c>
      <c r="I136">
        <v>0</v>
      </c>
    </row>
    <row r="137" spans="1:9" x14ac:dyDescent="0.25">
      <c r="A137" t="s">
        <v>37</v>
      </c>
      <c r="B137">
        <v>2238.5100000000002</v>
      </c>
      <c r="C137">
        <v>2206.84</v>
      </c>
      <c r="D137">
        <v>2182.1</v>
      </c>
      <c r="E137">
        <v>1741.16</v>
      </c>
      <c r="F137">
        <v>431.89699999999999</v>
      </c>
      <c r="G137">
        <v>0.14718999999999999</v>
      </c>
      <c r="H137">
        <v>1</v>
      </c>
      <c r="I137">
        <v>0</v>
      </c>
    </row>
    <row r="138" spans="1:9" x14ac:dyDescent="0.25">
      <c r="A138" t="s">
        <v>37</v>
      </c>
      <c r="B138">
        <v>2233.25</v>
      </c>
      <c r="C138">
        <v>2202.11</v>
      </c>
      <c r="D138">
        <v>2176.7399999999998</v>
      </c>
      <c r="E138">
        <v>1735.74</v>
      </c>
      <c r="F138">
        <v>432.08600000000001</v>
      </c>
      <c r="G138">
        <v>0.103982</v>
      </c>
      <c r="H138">
        <v>1</v>
      </c>
      <c r="I138">
        <v>0</v>
      </c>
    </row>
    <row r="139" spans="1:9" x14ac:dyDescent="0.25">
      <c r="A139" t="s">
        <v>37</v>
      </c>
      <c r="B139">
        <v>2238.44</v>
      </c>
      <c r="C139">
        <v>2207.69</v>
      </c>
      <c r="D139">
        <v>2181.0500000000002</v>
      </c>
      <c r="E139">
        <v>1739.81</v>
      </c>
      <c r="F139">
        <v>432.35599999999999</v>
      </c>
      <c r="G139">
        <v>6.9030800000000003E-2</v>
      </c>
      <c r="H139">
        <v>1</v>
      </c>
      <c r="I139">
        <v>0</v>
      </c>
    </row>
    <row r="140" spans="1:9" x14ac:dyDescent="0.25">
      <c r="A140" t="s">
        <v>37</v>
      </c>
      <c r="B140">
        <v>2237.34</v>
      </c>
      <c r="C140">
        <v>2206.4299999999998</v>
      </c>
      <c r="D140">
        <v>2182.0500000000002</v>
      </c>
      <c r="E140">
        <v>1741.35</v>
      </c>
      <c r="F140">
        <v>432.202</v>
      </c>
      <c r="G140">
        <v>2.46949E-3</v>
      </c>
      <c r="H140">
        <v>1</v>
      </c>
      <c r="I140">
        <v>0</v>
      </c>
    </row>
    <row r="141" spans="1:9" x14ac:dyDescent="0.25">
      <c r="A141" t="s">
        <v>37</v>
      </c>
      <c r="B141">
        <v>2238.14</v>
      </c>
      <c r="C141">
        <v>2206.1799999999998</v>
      </c>
      <c r="D141">
        <v>2180.5700000000002</v>
      </c>
      <c r="E141">
        <v>1739.61</v>
      </c>
      <c r="F141">
        <v>432.10300000000001</v>
      </c>
      <c r="G141">
        <v>0.14718999999999999</v>
      </c>
      <c r="H141">
        <v>1</v>
      </c>
      <c r="I141">
        <v>0</v>
      </c>
    </row>
    <row r="142" spans="1:9" x14ac:dyDescent="0.25">
      <c r="A142" t="s">
        <v>37</v>
      </c>
      <c r="B142">
        <v>2238.62</v>
      </c>
      <c r="C142">
        <v>2207.58</v>
      </c>
      <c r="D142">
        <v>2181.5300000000002</v>
      </c>
      <c r="E142">
        <v>1740.51</v>
      </c>
      <c r="F142">
        <v>432.24299999999999</v>
      </c>
      <c r="G142">
        <v>5.5535099999999997E-2</v>
      </c>
      <c r="H142">
        <v>1</v>
      </c>
      <c r="I142">
        <v>0</v>
      </c>
    </row>
    <row r="143" spans="1:9" x14ac:dyDescent="0.25">
      <c r="A143" t="s">
        <v>37</v>
      </c>
      <c r="B143">
        <v>2236.5700000000002</v>
      </c>
      <c r="C143">
        <v>2205.11</v>
      </c>
      <c r="D143">
        <v>2180.4</v>
      </c>
      <c r="E143">
        <v>1739.72</v>
      </c>
      <c r="F143">
        <v>432.33800000000002</v>
      </c>
      <c r="G143">
        <v>0.14718899999999999</v>
      </c>
      <c r="H143">
        <v>1</v>
      </c>
      <c r="I143">
        <v>0</v>
      </c>
    </row>
    <row r="144" spans="1:9" x14ac:dyDescent="0.25">
      <c r="A144" t="s">
        <v>37</v>
      </c>
      <c r="B144">
        <v>2236.73</v>
      </c>
      <c r="C144">
        <v>2205.7199999999998</v>
      </c>
      <c r="D144">
        <v>2181.7199999999998</v>
      </c>
      <c r="E144">
        <v>1740.98</v>
      </c>
      <c r="F144">
        <v>432.291</v>
      </c>
      <c r="G144">
        <v>0.14718899999999999</v>
      </c>
      <c r="H144">
        <v>1</v>
      </c>
      <c r="I144">
        <v>0</v>
      </c>
    </row>
    <row r="145" spans="1:9" x14ac:dyDescent="0.25">
      <c r="A145" t="s">
        <v>37</v>
      </c>
      <c r="B145">
        <v>2236.7600000000002</v>
      </c>
      <c r="C145">
        <v>2205.64</v>
      </c>
      <c r="D145">
        <v>2180.83</v>
      </c>
      <c r="E145">
        <v>1740.06</v>
      </c>
      <c r="F145">
        <v>432.50299999999999</v>
      </c>
      <c r="G145">
        <v>0.14718899999999999</v>
      </c>
      <c r="H145">
        <v>1</v>
      </c>
      <c r="I145">
        <v>0</v>
      </c>
    </row>
    <row r="146" spans="1:9" x14ac:dyDescent="0.25">
      <c r="A146" t="s">
        <v>37</v>
      </c>
      <c r="B146">
        <v>2238.46</v>
      </c>
      <c r="C146">
        <v>2206.91</v>
      </c>
      <c r="D146">
        <v>2180.98</v>
      </c>
      <c r="E146">
        <v>1739.64</v>
      </c>
      <c r="F146">
        <v>432.33300000000003</v>
      </c>
      <c r="G146">
        <v>0.14718899999999999</v>
      </c>
      <c r="H146">
        <v>1</v>
      </c>
      <c r="I146">
        <v>0</v>
      </c>
    </row>
    <row r="147" spans="1:9" x14ac:dyDescent="0.25">
      <c r="A147" t="s">
        <v>37</v>
      </c>
      <c r="B147">
        <v>2233.33</v>
      </c>
      <c r="C147">
        <v>2202.36</v>
      </c>
      <c r="D147">
        <v>2177.3200000000002</v>
      </c>
      <c r="E147">
        <v>1736.37</v>
      </c>
      <c r="F147">
        <v>432.31200000000001</v>
      </c>
      <c r="G147">
        <v>0.14718899999999999</v>
      </c>
      <c r="H147">
        <v>1</v>
      </c>
      <c r="I147">
        <v>0</v>
      </c>
    </row>
    <row r="148" spans="1:9" x14ac:dyDescent="0.25">
      <c r="A148" t="s">
        <v>37</v>
      </c>
      <c r="B148">
        <v>2234.83</v>
      </c>
      <c r="C148">
        <v>2203.38</v>
      </c>
      <c r="D148">
        <v>2178.96</v>
      </c>
      <c r="E148">
        <v>1738.22</v>
      </c>
      <c r="F148">
        <v>432.41199999999998</v>
      </c>
      <c r="G148">
        <v>0.14718899999999999</v>
      </c>
      <c r="H148">
        <v>1</v>
      </c>
      <c r="I148">
        <v>0</v>
      </c>
    </row>
    <row r="149" spans="1:9" x14ac:dyDescent="0.25">
      <c r="A149" t="s">
        <v>37</v>
      </c>
      <c r="B149">
        <v>2238.34</v>
      </c>
      <c r="C149">
        <v>2207.15</v>
      </c>
      <c r="D149">
        <v>2180.9</v>
      </c>
      <c r="E149">
        <v>1739.86</v>
      </c>
      <c r="F149">
        <v>432.18700000000001</v>
      </c>
      <c r="G149">
        <v>2.1930700000000001E-2</v>
      </c>
      <c r="H149">
        <v>1</v>
      </c>
      <c r="I149">
        <v>0</v>
      </c>
    </row>
    <row r="150" spans="1:9" x14ac:dyDescent="0.25">
      <c r="A150" t="s">
        <v>37</v>
      </c>
      <c r="B150">
        <v>2235.98</v>
      </c>
      <c r="C150">
        <v>2204.84</v>
      </c>
      <c r="D150">
        <v>2179.7800000000002</v>
      </c>
      <c r="E150">
        <v>1739.07</v>
      </c>
      <c r="F150">
        <v>432.41</v>
      </c>
      <c r="G150">
        <v>2.1930700000000001E-2</v>
      </c>
      <c r="H150">
        <v>1</v>
      </c>
      <c r="I150">
        <v>0</v>
      </c>
    </row>
    <row r="151" spans="1:9" x14ac:dyDescent="0.25">
      <c r="A151" t="s">
        <v>37</v>
      </c>
      <c r="B151">
        <v>2236.4</v>
      </c>
      <c r="C151">
        <v>2205.4699999999998</v>
      </c>
      <c r="D151">
        <v>2180.09</v>
      </c>
      <c r="E151">
        <v>1739.23</v>
      </c>
      <c r="F151">
        <v>432.17899999999997</v>
      </c>
      <c r="G151">
        <v>4.2875499999999997E-2</v>
      </c>
      <c r="H151">
        <v>1</v>
      </c>
      <c r="I151">
        <v>0</v>
      </c>
    </row>
    <row r="152" spans="1:9" x14ac:dyDescent="0.25">
      <c r="A152" t="s">
        <v>37</v>
      </c>
      <c r="B152">
        <v>2237.33</v>
      </c>
      <c r="C152">
        <v>2205.58</v>
      </c>
      <c r="D152">
        <v>2180.86</v>
      </c>
      <c r="E152">
        <v>1739.99</v>
      </c>
      <c r="F152">
        <v>432.084</v>
      </c>
      <c r="G152">
        <v>4.1957399999999999E-2</v>
      </c>
      <c r="H152">
        <v>1</v>
      </c>
      <c r="I152">
        <v>0</v>
      </c>
    </row>
    <row r="153" spans="1:9" x14ac:dyDescent="0.25">
      <c r="A153" t="s">
        <v>37</v>
      </c>
      <c r="B153">
        <v>2236.89</v>
      </c>
      <c r="C153">
        <v>2205.6799999999998</v>
      </c>
      <c r="D153">
        <v>2180.41</v>
      </c>
      <c r="E153">
        <v>1739.45</v>
      </c>
      <c r="F153">
        <v>432.57</v>
      </c>
      <c r="G153">
        <v>0.14718899999999999</v>
      </c>
      <c r="H153">
        <v>1</v>
      </c>
      <c r="I153">
        <v>0</v>
      </c>
    </row>
    <row r="154" spans="1:9" x14ac:dyDescent="0.25">
      <c r="A154" t="s">
        <v>37</v>
      </c>
      <c r="B154">
        <v>2235.4699999999998</v>
      </c>
      <c r="C154">
        <v>2204.04</v>
      </c>
      <c r="D154">
        <v>2178.7800000000002</v>
      </c>
      <c r="E154">
        <v>1737.87</v>
      </c>
      <c r="F154">
        <v>432.19200000000001</v>
      </c>
      <c r="G154">
        <v>0.14718999999999999</v>
      </c>
      <c r="H154">
        <v>1</v>
      </c>
      <c r="I154">
        <v>0</v>
      </c>
    </row>
    <row r="155" spans="1:9" x14ac:dyDescent="0.25">
      <c r="A155" t="s">
        <v>37</v>
      </c>
      <c r="B155">
        <v>2241.06</v>
      </c>
      <c r="C155">
        <v>2209.9699999999998</v>
      </c>
      <c r="D155">
        <v>2182.16</v>
      </c>
      <c r="E155">
        <v>1740.24</v>
      </c>
      <c r="F155">
        <v>432.06700000000001</v>
      </c>
      <c r="G155">
        <v>0.119143</v>
      </c>
      <c r="H155">
        <v>1</v>
      </c>
      <c r="I155">
        <v>0</v>
      </c>
    </row>
    <row r="156" spans="1:9" x14ac:dyDescent="0.25">
      <c r="A156" t="s">
        <v>37</v>
      </c>
      <c r="B156">
        <v>2235.9299999999998</v>
      </c>
      <c r="C156">
        <v>2205.0700000000002</v>
      </c>
      <c r="D156">
        <v>2180.39</v>
      </c>
      <c r="E156">
        <v>1739.5</v>
      </c>
      <c r="F156">
        <v>432.27300000000002</v>
      </c>
      <c r="G156">
        <v>0.14718899999999999</v>
      </c>
      <c r="H156">
        <v>1</v>
      </c>
      <c r="I156">
        <v>0</v>
      </c>
    </row>
    <row r="157" spans="1:9" x14ac:dyDescent="0.25">
      <c r="A157" t="s">
        <v>37</v>
      </c>
      <c r="B157">
        <v>2238.38</v>
      </c>
      <c r="C157">
        <v>2207.44</v>
      </c>
      <c r="D157">
        <v>2181.83</v>
      </c>
      <c r="E157">
        <v>1740.86</v>
      </c>
      <c r="F157">
        <v>432.31400000000002</v>
      </c>
      <c r="G157">
        <v>0.14718899999999999</v>
      </c>
      <c r="H157">
        <v>1</v>
      </c>
      <c r="I157">
        <v>0</v>
      </c>
    </row>
    <row r="158" spans="1:9" x14ac:dyDescent="0.25">
      <c r="A158" t="s">
        <v>37</v>
      </c>
      <c r="B158">
        <v>2237.13</v>
      </c>
      <c r="C158">
        <v>2205.0700000000002</v>
      </c>
      <c r="D158">
        <v>2178.5300000000002</v>
      </c>
      <c r="E158">
        <v>1737.17</v>
      </c>
      <c r="F158">
        <v>432.33499999999998</v>
      </c>
      <c r="G158">
        <v>0.14718899999999999</v>
      </c>
      <c r="H158">
        <v>1</v>
      </c>
      <c r="I158">
        <v>0</v>
      </c>
    </row>
    <row r="159" spans="1:9" x14ac:dyDescent="0.25">
      <c r="A159" t="s">
        <v>37</v>
      </c>
      <c r="B159">
        <v>2250.5300000000002</v>
      </c>
      <c r="C159">
        <v>2219.4899999999998</v>
      </c>
      <c r="D159">
        <v>2189.33</v>
      </c>
      <c r="E159">
        <v>1747.16</v>
      </c>
      <c r="F159">
        <v>432.22800000000001</v>
      </c>
      <c r="G159">
        <v>4.5713200000000002E-2</v>
      </c>
      <c r="H159">
        <v>1</v>
      </c>
      <c r="I159">
        <v>0</v>
      </c>
    </row>
    <row r="160" spans="1:9" x14ac:dyDescent="0.25">
      <c r="A160" t="s">
        <v>37</v>
      </c>
      <c r="B160">
        <v>2251.09</v>
      </c>
      <c r="C160">
        <v>2219.35</v>
      </c>
      <c r="D160">
        <v>2189.11</v>
      </c>
      <c r="E160">
        <v>1747.03</v>
      </c>
      <c r="F160">
        <v>432.48099999999999</v>
      </c>
      <c r="G160">
        <v>0.14718899999999999</v>
      </c>
      <c r="H160">
        <v>1</v>
      </c>
      <c r="I160">
        <v>0</v>
      </c>
    </row>
    <row r="161" spans="1:25" x14ac:dyDescent="0.25">
      <c r="A161" t="s">
        <v>37</v>
      </c>
      <c r="B161">
        <v>2237.2600000000002</v>
      </c>
      <c r="C161">
        <v>2205.5</v>
      </c>
      <c r="D161">
        <v>2178.71</v>
      </c>
      <c r="E161">
        <v>1737.54</v>
      </c>
      <c r="F161">
        <v>432.39699999999999</v>
      </c>
      <c r="G161">
        <v>0.14718899999999999</v>
      </c>
      <c r="H161">
        <v>1</v>
      </c>
      <c r="I161">
        <v>0</v>
      </c>
    </row>
    <row r="162" spans="1:25" x14ac:dyDescent="0.25">
      <c r="A162" t="s">
        <v>37</v>
      </c>
      <c r="B162">
        <v>2239.42</v>
      </c>
      <c r="C162">
        <v>2207.4899999999998</v>
      </c>
      <c r="D162">
        <v>2181.4699999999998</v>
      </c>
      <c r="E162">
        <v>1740.27</v>
      </c>
      <c r="F162">
        <v>432.29300000000001</v>
      </c>
      <c r="G162">
        <v>7.9683699999999996E-2</v>
      </c>
      <c r="H162">
        <v>1</v>
      </c>
      <c r="I162">
        <v>0</v>
      </c>
    </row>
    <row r="163" spans="1:25" x14ac:dyDescent="0.25">
      <c r="A163" t="s">
        <v>37</v>
      </c>
      <c r="B163">
        <v>2235.7800000000002</v>
      </c>
      <c r="C163">
        <v>2204.0100000000002</v>
      </c>
      <c r="D163">
        <v>2178.6799999999998</v>
      </c>
      <c r="E163">
        <v>1737.81</v>
      </c>
      <c r="F163">
        <v>432.03800000000001</v>
      </c>
      <c r="G163">
        <v>2.9981299999999999E-2</v>
      </c>
      <c r="H163">
        <v>1</v>
      </c>
      <c r="I163">
        <v>0</v>
      </c>
    </row>
    <row r="164" spans="1:25" x14ac:dyDescent="0.25">
      <c r="A164" t="s">
        <v>37</v>
      </c>
      <c r="B164">
        <v>2236.33</v>
      </c>
      <c r="C164">
        <v>2204.79</v>
      </c>
      <c r="D164">
        <v>2177.67</v>
      </c>
      <c r="E164">
        <v>1736.27</v>
      </c>
      <c r="F164">
        <v>432.298</v>
      </c>
      <c r="G164">
        <v>1.11571E-2</v>
      </c>
      <c r="H164">
        <v>1</v>
      </c>
      <c r="I164">
        <v>0</v>
      </c>
    </row>
    <row r="165" spans="1:25" x14ac:dyDescent="0.25">
      <c r="A165" t="s">
        <v>37</v>
      </c>
      <c r="B165">
        <v>2241.17</v>
      </c>
      <c r="C165">
        <v>2209.2800000000002</v>
      </c>
      <c r="D165">
        <v>2183.04</v>
      </c>
      <c r="E165">
        <v>1741.84</v>
      </c>
      <c r="F165">
        <v>432.375</v>
      </c>
      <c r="G165">
        <v>0.14718899999999999</v>
      </c>
      <c r="H165">
        <v>1</v>
      </c>
      <c r="I165">
        <v>0</v>
      </c>
    </row>
    <row r="166" spans="1:25" x14ac:dyDescent="0.25">
      <c r="A166" t="s">
        <v>37</v>
      </c>
      <c r="B166">
        <v>2235.08</v>
      </c>
      <c r="C166">
        <v>2203.0500000000002</v>
      </c>
      <c r="D166">
        <v>2177.0300000000002</v>
      </c>
      <c r="E166">
        <v>1735.98</v>
      </c>
      <c r="F166">
        <v>432.45299999999997</v>
      </c>
      <c r="G166">
        <v>0.14718899999999999</v>
      </c>
      <c r="H166">
        <v>1</v>
      </c>
      <c r="I166">
        <v>0</v>
      </c>
    </row>
    <row r="167" spans="1:25" x14ac:dyDescent="0.25">
      <c r="A167" t="s">
        <v>37</v>
      </c>
      <c r="B167">
        <v>2236.4</v>
      </c>
      <c r="C167">
        <v>2205.13</v>
      </c>
      <c r="D167">
        <v>2178.5100000000002</v>
      </c>
      <c r="E167">
        <v>1737.36</v>
      </c>
      <c r="F167">
        <v>431.94299999999998</v>
      </c>
      <c r="G167">
        <v>0.14718999999999999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2237.02</v>
      </c>
      <c r="C168">
        <v>2205.12</v>
      </c>
      <c r="D168">
        <v>2178.91</v>
      </c>
      <c r="E168">
        <v>1737.76</v>
      </c>
      <c r="F168">
        <v>432.39299999999997</v>
      </c>
      <c r="G168">
        <v>0.14718899999999999</v>
      </c>
      <c r="H168">
        <v>1</v>
      </c>
      <c r="I168">
        <v>0</v>
      </c>
      <c r="R168">
        <f>AVERAGE(B119:B168)</f>
        <v>2244.8609999999999</v>
      </c>
      <c r="S168">
        <f>AVERAGE(C119:C168)</f>
        <v>2213.4590000000007</v>
      </c>
      <c r="U168">
        <f>_xlfn.VAR.P(B119:B168)</f>
        <v>134.95940099999984</v>
      </c>
      <c r="V168">
        <f>_xlfn.VAR.P(C119:C168)</f>
        <v>134.38273299999994</v>
      </c>
      <c r="X168">
        <f>1.96*SQRT(U168)/50</f>
        <v>0.45539434993491051</v>
      </c>
      <c r="Y168">
        <f>1.96*SQRT(V168)/50</f>
        <v>0.45442038118587935</v>
      </c>
    </row>
    <row r="169" spans="1:25" x14ac:dyDescent="0.25">
      <c r="A169" t="s">
        <v>37</v>
      </c>
      <c r="B169">
        <v>112332.9414</v>
      </c>
      <c r="C169" t="s">
        <v>36</v>
      </c>
    </row>
    <row r="170" spans="1:25" x14ac:dyDescent="0.25">
      <c r="A170" t="s">
        <v>87</v>
      </c>
      <c r="B170">
        <v>5248.57</v>
      </c>
      <c r="C170">
        <v>5211.6000000000004</v>
      </c>
      <c r="D170">
        <v>5145.4399999999996</v>
      </c>
      <c r="E170">
        <v>4736.34</v>
      </c>
      <c r="F170">
        <v>463.36500000000001</v>
      </c>
      <c r="G170">
        <v>0.178454</v>
      </c>
      <c r="H170">
        <v>0.83552899999999997</v>
      </c>
      <c r="I170">
        <v>0</v>
      </c>
    </row>
    <row r="171" spans="1:25" x14ac:dyDescent="0.25">
      <c r="A171" t="s">
        <v>87</v>
      </c>
      <c r="B171">
        <v>5234.93</v>
      </c>
      <c r="C171">
        <v>5198.09</v>
      </c>
      <c r="D171">
        <v>5141.24</v>
      </c>
      <c r="E171">
        <v>4734.01</v>
      </c>
      <c r="F171">
        <v>463.55599999999998</v>
      </c>
      <c r="G171">
        <v>0.147179</v>
      </c>
      <c r="H171">
        <v>0.83705099999999999</v>
      </c>
      <c r="I171">
        <v>0</v>
      </c>
    </row>
    <row r="172" spans="1:25" x14ac:dyDescent="0.25">
      <c r="A172" t="s">
        <v>87</v>
      </c>
      <c r="B172">
        <v>5242.01</v>
      </c>
      <c r="C172">
        <v>5204.07</v>
      </c>
      <c r="D172">
        <v>5145.5</v>
      </c>
      <c r="E172">
        <v>4738.55</v>
      </c>
      <c r="F172">
        <v>463.28399999999999</v>
      </c>
      <c r="G172">
        <v>0.14711099999999999</v>
      </c>
      <c r="H172">
        <v>0.83687199999999995</v>
      </c>
      <c r="I172">
        <v>0</v>
      </c>
    </row>
    <row r="173" spans="1:25" x14ac:dyDescent="0.25">
      <c r="A173" t="s">
        <v>87</v>
      </c>
      <c r="B173">
        <v>5234.66</v>
      </c>
      <c r="C173">
        <v>5197.42</v>
      </c>
      <c r="D173">
        <v>5137.8500000000004</v>
      </c>
      <c r="E173">
        <v>4730.2299999999996</v>
      </c>
      <c r="F173">
        <v>463.57299999999998</v>
      </c>
      <c r="G173">
        <v>0.15315899999999999</v>
      </c>
      <c r="H173">
        <v>0.84772800000000004</v>
      </c>
      <c r="I173">
        <v>0</v>
      </c>
    </row>
    <row r="174" spans="1:25" x14ac:dyDescent="0.25">
      <c r="A174" t="s">
        <v>87</v>
      </c>
      <c r="B174">
        <v>5239.28</v>
      </c>
      <c r="C174">
        <v>5201.24</v>
      </c>
      <c r="D174">
        <v>5140.8999999999996</v>
      </c>
      <c r="E174">
        <v>4733.47</v>
      </c>
      <c r="F174">
        <v>463.34199999999998</v>
      </c>
      <c r="G174">
        <v>0.147393</v>
      </c>
      <c r="H174">
        <v>0.86656299999999997</v>
      </c>
      <c r="I174">
        <v>0</v>
      </c>
    </row>
    <row r="175" spans="1:25" x14ac:dyDescent="0.25">
      <c r="A175" t="s">
        <v>87</v>
      </c>
      <c r="B175">
        <v>5236.1499999999996</v>
      </c>
      <c r="C175">
        <v>5198.83</v>
      </c>
      <c r="D175">
        <v>5140.78</v>
      </c>
      <c r="E175">
        <v>4733.58</v>
      </c>
      <c r="F175">
        <v>463.55</v>
      </c>
      <c r="G175">
        <v>0.15819800000000001</v>
      </c>
      <c r="H175">
        <v>0.83617300000000006</v>
      </c>
      <c r="I175">
        <v>0</v>
      </c>
    </row>
    <row r="176" spans="1:25" x14ac:dyDescent="0.25">
      <c r="A176" t="s">
        <v>87</v>
      </c>
      <c r="B176">
        <v>5242.5600000000004</v>
      </c>
      <c r="C176">
        <v>5204.8</v>
      </c>
      <c r="D176">
        <v>5142.62</v>
      </c>
      <c r="E176">
        <v>4734.6499999999996</v>
      </c>
      <c r="F176">
        <v>463.26400000000001</v>
      </c>
      <c r="G176">
        <v>0.17852199999999999</v>
      </c>
      <c r="H176">
        <v>0.83680900000000003</v>
      </c>
      <c r="I176">
        <v>0</v>
      </c>
    </row>
    <row r="177" spans="1:9" x14ac:dyDescent="0.25">
      <c r="A177" t="s">
        <v>87</v>
      </c>
      <c r="B177">
        <v>5242.1499999999996</v>
      </c>
      <c r="C177">
        <v>5205.26</v>
      </c>
      <c r="D177">
        <v>5140.8900000000003</v>
      </c>
      <c r="E177">
        <v>4727.45</v>
      </c>
      <c r="F177">
        <v>463.29500000000002</v>
      </c>
      <c r="G177">
        <v>0.15698699999999999</v>
      </c>
      <c r="H177">
        <v>0.83703099999999997</v>
      </c>
      <c r="I177">
        <v>0</v>
      </c>
    </row>
    <row r="178" spans="1:9" x14ac:dyDescent="0.25">
      <c r="A178" t="s">
        <v>87</v>
      </c>
      <c r="B178">
        <v>5254.68</v>
      </c>
      <c r="C178">
        <v>5217.38</v>
      </c>
      <c r="D178">
        <v>5155.07</v>
      </c>
      <c r="E178">
        <v>4739.68</v>
      </c>
      <c r="F178">
        <v>463.30799999999999</v>
      </c>
      <c r="G178">
        <v>0.16659399999999999</v>
      </c>
      <c r="H178">
        <v>0.83617399999999997</v>
      </c>
      <c r="I178">
        <v>0</v>
      </c>
    </row>
    <row r="179" spans="1:9" x14ac:dyDescent="0.25">
      <c r="A179" t="s">
        <v>87</v>
      </c>
      <c r="B179">
        <v>5248.37</v>
      </c>
      <c r="C179">
        <v>5210.8</v>
      </c>
      <c r="D179">
        <v>5144.26</v>
      </c>
      <c r="E179">
        <v>4735.97</v>
      </c>
      <c r="F179">
        <v>463.58499999999998</v>
      </c>
      <c r="G179">
        <v>0.178456</v>
      </c>
      <c r="H179">
        <v>0.83548500000000003</v>
      </c>
      <c r="I179">
        <v>0</v>
      </c>
    </row>
    <row r="180" spans="1:9" x14ac:dyDescent="0.25">
      <c r="A180" t="s">
        <v>87</v>
      </c>
      <c r="B180">
        <v>5248.02</v>
      </c>
      <c r="C180">
        <v>5211.0600000000004</v>
      </c>
      <c r="D180">
        <v>5147.76</v>
      </c>
      <c r="E180">
        <v>4733.24</v>
      </c>
      <c r="F180">
        <v>463.36700000000002</v>
      </c>
      <c r="G180">
        <v>0.152536</v>
      </c>
      <c r="H180">
        <v>0.83705200000000002</v>
      </c>
      <c r="I180">
        <v>0</v>
      </c>
    </row>
    <row r="181" spans="1:9" x14ac:dyDescent="0.25">
      <c r="A181" t="s">
        <v>87</v>
      </c>
      <c r="B181">
        <v>5246.27</v>
      </c>
      <c r="C181">
        <v>5208.7</v>
      </c>
      <c r="D181">
        <v>5144.38</v>
      </c>
      <c r="E181">
        <v>4729.49</v>
      </c>
      <c r="F181">
        <v>463.63900000000001</v>
      </c>
      <c r="G181">
        <v>0.15048700000000001</v>
      </c>
      <c r="H181">
        <v>0.83696800000000005</v>
      </c>
      <c r="I181">
        <v>0</v>
      </c>
    </row>
    <row r="182" spans="1:9" x14ac:dyDescent="0.25">
      <c r="A182" t="s">
        <v>87</v>
      </c>
      <c r="B182">
        <v>5258.26</v>
      </c>
      <c r="C182">
        <v>5220.6499999999996</v>
      </c>
      <c r="D182">
        <v>5151.07</v>
      </c>
      <c r="E182">
        <v>4738.2700000000004</v>
      </c>
      <c r="F182">
        <v>463.59300000000002</v>
      </c>
      <c r="G182">
        <v>0.15049799999999999</v>
      </c>
      <c r="H182">
        <v>0.83677400000000002</v>
      </c>
      <c r="I182">
        <v>0</v>
      </c>
    </row>
    <row r="183" spans="1:9" x14ac:dyDescent="0.25">
      <c r="A183" t="s">
        <v>87</v>
      </c>
      <c r="B183">
        <v>5257.55</v>
      </c>
      <c r="C183">
        <v>5220.0600000000004</v>
      </c>
      <c r="D183">
        <v>5151.83</v>
      </c>
      <c r="E183">
        <v>4739.88</v>
      </c>
      <c r="F183">
        <v>463.3</v>
      </c>
      <c r="G183">
        <v>0.17096600000000001</v>
      </c>
      <c r="H183">
        <v>0.83683600000000002</v>
      </c>
      <c r="I183">
        <v>0</v>
      </c>
    </row>
    <row r="184" spans="1:9" x14ac:dyDescent="0.25">
      <c r="A184" t="s">
        <v>87</v>
      </c>
      <c r="B184">
        <v>5244.86</v>
      </c>
      <c r="C184">
        <v>5206.8999999999996</v>
      </c>
      <c r="D184">
        <v>5142.92</v>
      </c>
      <c r="E184">
        <v>4729.79</v>
      </c>
      <c r="F184">
        <v>463.56099999999998</v>
      </c>
      <c r="G184">
        <v>0.15090600000000001</v>
      </c>
      <c r="H184">
        <v>0.82254300000000002</v>
      </c>
      <c r="I184">
        <v>0</v>
      </c>
    </row>
    <row r="185" spans="1:9" x14ac:dyDescent="0.25">
      <c r="A185" t="s">
        <v>87</v>
      </c>
      <c r="B185">
        <v>5247.11</v>
      </c>
      <c r="C185">
        <v>5208.5200000000004</v>
      </c>
      <c r="D185">
        <v>5142.3500000000004</v>
      </c>
      <c r="E185">
        <v>4732.2</v>
      </c>
      <c r="F185">
        <v>463.36200000000002</v>
      </c>
      <c r="G185">
        <v>0.152423</v>
      </c>
      <c r="H185">
        <v>0.83622700000000005</v>
      </c>
      <c r="I185">
        <v>0</v>
      </c>
    </row>
    <row r="186" spans="1:9" x14ac:dyDescent="0.25">
      <c r="A186" t="s">
        <v>87</v>
      </c>
      <c r="B186">
        <v>5259.13</v>
      </c>
      <c r="C186">
        <v>5221.32</v>
      </c>
      <c r="D186">
        <v>5151.74</v>
      </c>
      <c r="E186">
        <v>4737.25</v>
      </c>
      <c r="F186">
        <v>463.46300000000002</v>
      </c>
      <c r="G186">
        <v>0.154666</v>
      </c>
      <c r="H186">
        <v>0.83704400000000001</v>
      </c>
      <c r="I186">
        <v>0</v>
      </c>
    </row>
    <row r="187" spans="1:9" x14ac:dyDescent="0.25">
      <c r="A187" t="s">
        <v>87</v>
      </c>
      <c r="B187">
        <v>5245.61</v>
      </c>
      <c r="C187">
        <v>5208.32</v>
      </c>
      <c r="D187">
        <v>5141.1899999999996</v>
      </c>
      <c r="E187">
        <v>4732.0200000000004</v>
      </c>
      <c r="F187">
        <v>463.22500000000002</v>
      </c>
      <c r="G187">
        <v>0.178454</v>
      </c>
      <c r="H187">
        <v>0.83705200000000002</v>
      </c>
      <c r="I187">
        <v>0</v>
      </c>
    </row>
    <row r="188" spans="1:9" x14ac:dyDescent="0.25">
      <c r="A188" t="s">
        <v>87</v>
      </c>
      <c r="B188">
        <v>5253.92</v>
      </c>
      <c r="C188">
        <v>5216.8999999999996</v>
      </c>
      <c r="D188">
        <v>5152.0200000000004</v>
      </c>
      <c r="E188">
        <v>4737.55</v>
      </c>
      <c r="F188">
        <v>463.43799999999999</v>
      </c>
      <c r="G188">
        <v>0.178454</v>
      </c>
      <c r="H188">
        <v>0.85624999999999996</v>
      </c>
      <c r="I188">
        <v>0</v>
      </c>
    </row>
    <row r="189" spans="1:9" x14ac:dyDescent="0.25">
      <c r="A189" t="s">
        <v>87</v>
      </c>
      <c r="B189">
        <v>5249.88</v>
      </c>
      <c r="C189">
        <v>5211.43</v>
      </c>
      <c r="D189">
        <v>5143.55</v>
      </c>
      <c r="E189">
        <v>4734.4399999999996</v>
      </c>
      <c r="F189">
        <v>463.46100000000001</v>
      </c>
      <c r="G189">
        <v>0.147145</v>
      </c>
      <c r="H189">
        <v>0.83637300000000003</v>
      </c>
      <c r="I189">
        <v>0</v>
      </c>
    </row>
    <row r="190" spans="1:9" x14ac:dyDescent="0.25">
      <c r="A190" t="s">
        <v>87</v>
      </c>
      <c r="B190">
        <v>5258.23</v>
      </c>
      <c r="C190">
        <v>5219.6499999999996</v>
      </c>
      <c r="D190">
        <v>5155.32</v>
      </c>
      <c r="E190">
        <v>4740.21</v>
      </c>
      <c r="F190">
        <v>463.21199999999999</v>
      </c>
      <c r="G190">
        <v>0.14794299999999999</v>
      </c>
      <c r="H190">
        <v>0.83705200000000002</v>
      </c>
      <c r="I190">
        <v>0</v>
      </c>
    </row>
    <row r="191" spans="1:9" x14ac:dyDescent="0.25">
      <c r="A191" t="s">
        <v>87</v>
      </c>
      <c r="B191">
        <v>5249.74</v>
      </c>
      <c r="C191">
        <v>5212.7299999999996</v>
      </c>
      <c r="D191">
        <v>5147.4399999999996</v>
      </c>
      <c r="E191">
        <v>4738.79</v>
      </c>
      <c r="F191">
        <v>463.47500000000002</v>
      </c>
      <c r="G191">
        <v>0.17849200000000001</v>
      </c>
      <c r="H191">
        <v>0.83702500000000002</v>
      </c>
      <c r="I191">
        <v>0</v>
      </c>
    </row>
    <row r="192" spans="1:9" x14ac:dyDescent="0.25">
      <c r="A192" t="s">
        <v>87</v>
      </c>
      <c r="B192">
        <v>5250.78</v>
      </c>
      <c r="C192">
        <v>5214.3100000000004</v>
      </c>
      <c r="D192">
        <v>5147.68</v>
      </c>
      <c r="E192">
        <v>4732.87</v>
      </c>
      <c r="F192">
        <v>463.26400000000001</v>
      </c>
      <c r="G192">
        <v>0.178457</v>
      </c>
      <c r="H192">
        <v>0.837001</v>
      </c>
      <c r="I192">
        <v>0</v>
      </c>
    </row>
    <row r="193" spans="1:9" x14ac:dyDescent="0.25">
      <c r="A193" t="s">
        <v>87</v>
      </c>
      <c r="B193">
        <v>5249.17</v>
      </c>
      <c r="C193">
        <v>5211.8900000000003</v>
      </c>
      <c r="D193">
        <v>5145.29</v>
      </c>
      <c r="E193">
        <v>4730.84</v>
      </c>
      <c r="F193">
        <v>463.50700000000001</v>
      </c>
      <c r="G193">
        <v>0.152558</v>
      </c>
      <c r="H193">
        <v>0.83701000000000003</v>
      </c>
      <c r="I193">
        <v>0</v>
      </c>
    </row>
    <row r="194" spans="1:9" x14ac:dyDescent="0.25">
      <c r="A194" t="s">
        <v>87</v>
      </c>
      <c r="B194">
        <v>5254.21</v>
      </c>
      <c r="C194">
        <v>5217.2</v>
      </c>
      <c r="D194">
        <v>5147.82</v>
      </c>
      <c r="E194">
        <v>4737.01</v>
      </c>
      <c r="F194">
        <v>463.30700000000002</v>
      </c>
      <c r="G194">
        <v>0.148035</v>
      </c>
      <c r="H194">
        <v>0.83705200000000002</v>
      </c>
      <c r="I194">
        <v>0</v>
      </c>
    </row>
    <row r="195" spans="1:9" x14ac:dyDescent="0.25">
      <c r="A195" t="s">
        <v>87</v>
      </c>
      <c r="B195">
        <v>5252.27</v>
      </c>
      <c r="C195">
        <v>5214.8100000000004</v>
      </c>
      <c r="D195">
        <v>5150.03</v>
      </c>
      <c r="E195">
        <v>4735.8100000000004</v>
      </c>
      <c r="F195">
        <v>463.40600000000001</v>
      </c>
      <c r="G195">
        <v>0.14868700000000001</v>
      </c>
      <c r="H195">
        <v>0.83523199999999997</v>
      </c>
      <c r="I195">
        <v>0</v>
      </c>
    </row>
    <row r="196" spans="1:9" x14ac:dyDescent="0.25">
      <c r="A196" t="s">
        <v>87</v>
      </c>
      <c r="B196">
        <v>5252.27</v>
      </c>
      <c r="C196">
        <v>5215.79</v>
      </c>
      <c r="D196">
        <v>5145.62</v>
      </c>
      <c r="E196">
        <v>4731.12</v>
      </c>
      <c r="F196">
        <v>463.23700000000002</v>
      </c>
      <c r="G196">
        <v>0.17846600000000001</v>
      </c>
      <c r="H196">
        <v>0.83604500000000004</v>
      </c>
      <c r="I196">
        <v>0</v>
      </c>
    </row>
    <row r="197" spans="1:9" x14ac:dyDescent="0.25">
      <c r="A197" t="s">
        <v>87</v>
      </c>
      <c r="B197">
        <v>5245.56</v>
      </c>
      <c r="C197">
        <v>5208.2299999999996</v>
      </c>
      <c r="D197">
        <v>5139.18</v>
      </c>
      <c r="E197">
        <v>4728.55</v>
      </c>
      <c r="F197">
        <v>463.51</v>
      </c>
      <c r="G197">
        <v>0.15094199999999999</v>
      </c>
      <c r="H197">
        <v>0.83704900000000004</v>
      </c>
      <c r="I197">
        <v>0</v>
      </c>
    </row>
    <row r="198" spans="1:9" x14ac:dyDescent="0.25">
      <c r="A198" t="s">
        <v>87</v>
      </c>
      <c r="B198">
        <v>5260.77</v>
      </c>
      <c r="C198">
        <v>5223.13</v>
      </c>
      <c r="D198">
        <v>5143.5</v>
      </c>
      <c r="E198">
        <v>4729.16</v>
      </c>
      <c r="F198">
        <v>463.20699999999999</v>
      </c>
      <c r="G198">
        <v>0.14843200000000001</v>
      </c>
      <c r="H198">
        <v>0.83702299999999996</v>
      </c>
      <c r="I198">
        <v>0</v>
      </c>
    </row>
    <row r="199" spans="1:9" x14ac:dyDescent="0.25">
      <c r="A199" t="s">
        <v>87</v>
      </c>
      <c r="B199">
        <v>5246.7</v>
      </c>
      <c r="C199">
        <v>5209.1000000000004</v>
      </c>
      <c r="D199">
        <v>5140.72</v>
      </c>
      <c r="E199">
        <v>4730.76</v>
      </c>
      <c r="F199">
        <v>463.48200000000003</v>
      </c>
      <c r="G199">
        <v>0.16684199999999999</v>
      </c>
      <c r="H199">
        <v>0.836974</v>
      </c>
      <c r="I199">
        <v>0</v>
      </c>
    </row>
    <row r="200" spans="1:9" x14ac:dyDescent="0.25">
      <c r="A200" t="s">
        <v>87</v>
      </c>
      <c r="B200">
        <v>5249.95</v>
      </c>
      <c r="C200">
        <v>5213.1899999999996</v>
      </c>
      <c r="D200">
        <v>5140.17</v>
      </c>
      <c r="E200">
        <v>4729.5600000000004</v>
      </c>
      <c r="F200">
        <v>463.23200000000003</v>
      </c>
      <c r="G200">
        <v>0.178455</v>
      </c>
      <c r="H200">
        <v>0.83701300000000001</v>
      </c>
      <c r="I200">
        <v>0</v>
      </c>
    </row>
    <row r="201" spans="1:9" x14ac:dyDescent="0.25">
      <c r="A201" t="s">
        <v>87</v>
      </c>
      <c r="B201">
        <v>5251.24</v>
      </c>
      <c r="C201">
        <v>5214.1899999999996</v>
      </c>
      <c r="D201">
        <v>5144.8599999999997</v>
      </c>
      <c r="E201">
        <v>4733.25</v>
      </c>
      <c r="F201">
        <v>463.50400000000002</v>
      </c>
      <c r="G201">
        <v>0.16558400000000001</v>
      </c>
      <c r="H201">
        <v>0.83701300000000001</v>
      </c>
      <c r="I201">
        <v>0</v>
      </c>
    </row>
    <row r="202" spans="1:9" x14ac:dyDescent="0.25">
      <c r="A202" t="s">
        <v>87</v>
      </c>
      <c r="B202">
        <v>5247.11</v>
      </c>
      <c r="C202">
        <v>5209.57</v>
      </c>
      <c r="D202">
        <v>5145.49</v>
      </c>
      <c r="E202">
        <v>4735.3599999999997</v>
      </c>
      <c r="F202">
        <v>463.26400000000001</v>
      </c>
      <c r="G202">
        <v>0.178454</v>
      </c>
      <c r="H202">
        <v>0.83683099999999999</v>
      </c>
      <c r="I202">
        <v>0</v>
      </c>
    </row>
    <row r="203" spans="1:9" x14ac:dyDescent="0.25">
      <c r="A203" t="s">
        <v>87</v>
      </c>
      <c r="B203">
        <v>5253.95</v>
      </c>
      <c r="C203">
        <v>5216.72</v>
      </c>
      <c r="D203">
        <v>5151.5600000000004</v>
      </c>
      <c r="E203">
        <v>4741.08</v>
      </c>
      <c r="F203">
        <v>463.23599999999999</v>
      </c>
      <c r="G203">
        <v>0.178454</v>
      </c>
      <c r="H203">
        <v>0.85797999999999996</v>
      </c>
      <c r="I203">
        <v>0</v>
      </c>
    </row>
    <row r="204" spans="1:9" x14ac:dyDescent="0.25">
      <c r="A204" t="s">
        <v>87</v>
      </c>
      <c r="B204">
        <v>5241.5600000000004</v>
      </c>
      <c r="C204">
        <v>5204.6400000000003</v>
      </c>
      <c r="D204">
        <v>5140.8900000000003</v>
      </c>
      <c r="E204">
        <v>4730.87</v>
      </c>
      <c r="F204">
        <v>463.48099999999999</v>
      </c>
      <c r="G204">
        <v>0.15598899999999999</v>
      </c>
      <c r="H204">
        <v>0.83307399999999998</v>
      </c>
      <c r="I204">
        <v>0</v>
      </c>
    </row>
    <row r="205" spans="1:9" x14ac:dyDescent="0.25">
      <c r="A205" t="s">
        <v>87</v>
      </c>
      <c r="B205">
        <v>5250.95</v>
      </c>
      <c r="C205">
        <v>5213.04</v>
      </c>
      <c r="D205">
        <v>5146.91</v>
      </c>
      <c r="E205">
        <v>4735.8999999999996</v>
      </c>
      <c r="F205">
        <v>463.40800000000002</v>
      </c>
      <c r="G205">
        <v>0.15140400000000001</v>
      </c>
      <c r="H205">
        <v>0.83704900000000004</v>
      </c>
      <c r="I205">
        <v>0</v>
      </c>
    </row>
    <row r="206" spans="1:9" x14ac:dyDescent="0.25">
      <c r="A206" t="s">
        <v>87</v>
      </c>
      <c r="B206">
        <v>5250.91</v>
      </c>
      <c r="C206">
        <v>5214.2299999999996</v>
      </c>
      <c r="D206">
        <v>5144.1099999999997</v>
      </c>
      <c r="E206">
        <v>4732.97</v>
      </c>
      <c r="F206">
        <v>463.262</v>
      </c>
      <c r="G206">
        <v>0.178454</v>
      </c>
      <c r="H206">
        <v>0.83695699999999995</v>
      </c>
      <c r="I206">
        <v>0</v>
      </c>
    </row>
    <row r="207" spans="1:9" x14ac:dyDescent="0.25">
      <c r="A207" t="s">
        <v>87</v>
      </c>
      <c r="B207">
        <v>5244.75</v>
      </c>
      <c r="C207">
        <v>5208.2</v>
      </c>
      <c r="D207">
        <v>5147.24</v>
      </c>
      <c r="E207">
        <v>4739.05</v>
      </c>
      <c r="F207">
        <v>463.32499999999999</v>
      </c>
      <c r="G207">
        <v>0.178457</v>
      </c>
      <c r="H207">
        <v>0.83702799999999999</v>
      </c>
      <c r="I207">
        <v>0</v>
      </c>
    </row>
    <row r="208" spans="1:9" x14ac:dyDescent="0.25">
      <c r="A208" t="s">
        <v>87</v>
      </c>
      <c r="B208">
        <v>5230.12</v>
      </c>
      <c r="C208">
        <v>5193.68</v>
      </c>
      <c r="D208">
        <v>5131.08</v>
      </c>
      <c r="E208">
        <v>4722.4399999999996</v>
      </c>
      <c r="F208">
        <v>463.26</v>
      </c>
      <c r="G208">
        <v>0.14768500000000001</v>
      </c>
      <c r="H208">
        <v>0.83701499999999995</v>
      </c>
      <c r="I208">
        <v>0</v>
      </c>
    </row>
    <row r="209" spans="1:25" x14ac:dyDescent="0.25">
      <c r="A209" t="s">
        <v>87</v>
      </c>
      <c r="B209">
        <v>5248.22</v>
      </c>
      <c r="C209">
        <v>5210.51</v>
      </c>
      <c r="D209">
        <v>5145.8100000000004</v>
      </c>
      <c r="E209">
        <v>4735.63</v>
      </c>
      <c r="F209">
        <v>463.471</v>
      </c>
      <c r="G209">
        <v>0.17846100000000001</v>
      </c>
      <c r="H209">
        <v>0.83674599999999999</v>
      </c>
      <c r="I209">
        <v>0</v>
      </c>
    </row>
    <row r="210" spans="1:25" x14ac:dyDescent="0.25">
      <c r="A210" t="s">
        <v>87</v>
      </c>
      <c r="B210">
        <v>5241.91</v>
      </c>
      <c r="C210">
        <v>5204.62</v>
      </c>
      <c r="D210">
        <v>5141.75</v>
      </c>
      <c r="E210">
        <v>4732.4799999999996</v>
      </c>
      <c r="F210">
        <v>463.24299999999999</v>
      </c>
      <c r="G210">
        <v>0.14722499999999999</v>
      </c>
      <c r="H210">
        <v>0.83608199999999999</v>
      </c>
      <c r="I210">
        <v>0</v>
      </c>
    </row>
    <row r="211" spans="1:25" x14ac:dyDescent="0.25">
      <c r="A211" t="s">
        <v>87</v>
      </c>
      <c r="B211">
        <v>5248.19</v>
      </c>
      <c r="C211">
        <v>5210.21</v>
      </c>
      <c r="D211">
        <v>5138.83</v>
      </c>
      <c r="E211">
        <v>4728.42</v>
      </c>
      <c r="F211">
        <v>463.47</v>
      </c>
      <c r="G211">
        <v>0.153114</v>
      </c>
      <c r="H211">
        <v>0.83662000000000003</v>
      </c>
      <c r="I211">
        <v>0</v>
      </c>
    </row>
    <row r="212" spans="1:25" x14ac:dyDescent="0.25">
      <c r="A212" t="s">
        <v>87</v>
      </c>
      <c r="B212">
        <v>5250.62</v>
      </c>
      <c r="C212">
        <v>5213.3599999999997</v>
      </c>
      <c r="D212">
        <v>5142.04</v>
      </c>
      <c r="E212">
        <v>4729.1400000000003</v>
      </c>
      <c r="F212">
        <v>463.21600000000001</v>
      </c>
      <c r="G212">
        <v>0.148176</v>
      </c>
      <c r="H212">
        <v>0.83697299999999997</v>
      </c>
      <c r="I212">
        <v>0</v>
      </c>
    </row>
    <row r="213" spans="1:25" x14ac:dyDescent="0.25">
      <c r="A213" t="s">
        <v>87</v>
      </c>
      <c r="B213">
        <v>5252.76</v>
      </c>
      <c r="C213">
        <v>5215.47</v>
      </c>
      <c r="D213">
        <v>5149.8500000000004</v>
      </c>
      <c r="E213">
        <v>4740.25</v>
      </c>
      <c r="F213">
        <v>463.464</v>
      </c>
      <c r="G213">
        <v>0.178454</v>
      </c>
      <c r="H213">
        <v>0.83704699999999999</v>
      </c>
      <c r="I213">
        <v>0</v>
      </c>
    </row>
    <row r="214" spans="1:25" x14ac:dyDescent="0.25">
      <c r="A214" t="s">
        <v>87</v>
      </c>
      <c r="B214">
        <v>5249.88</v>
      </c>
      <c r="C214">
        <v>5212.3</v>
      </c>
      <c r="D214">
        <v>5149.82</v>
      </c>
      <c r="E214">
        <v>4740.57</v>
      </c>
      <c r="F214">
        <v>463.25799999999998</v>
      </c>
      <c r="G214">
        <v>0.147925</v>
      </c>
      <c r="H214">
        <v>0.83688899999999999</v>
      </c>
      <c r="I214">
        <v>0</v>
      </c>
    </row>
    <row r="215" spans="1:25" x14ac:dyDescent="0.25">
      <c r="A215" t="s">
        <v>87</v>
      </c>
      <c r="B215">
        <v>5252.73</v>
      </c>
      <c r="C215">
        <v>5215.3100000000004</v>
      </c>
      <c r="D215">
        <v>5146.5600000000004</v>
      </c>
      <c r="E215">
        <v>4735.12</v>
      </c>
      <c r="F215">
        <v>463.49099999999999</v>
      </c>
      <c r="G215">
        <v>0.150726</v>
      </c>
      <c r="H215">
        <v>0.83593200000000001</v>
      </c>
      <c r="I215">
        <v>0</v>
      </c>
    </row>
    <row r="216" spans="1:25" x14ac:dyDescent="0.25">
      <c r="A216" t="s">
        <v>87</v>
      </c>
      <c r="B216">
        <v>5242.8100000000004</v>
      </c>
      <c r="C216">
        <v>5204.82</v>
      </c>
      <c r="D216">
        <v>5141.4399999999996</v>
      </c>
      <c r="E216">
        <v>4732.3999999999996</v>
      </c>
      <c r="F216">
        <v>463.28800000000001</v>
      </c>
      <c r="G216">
        <v>0.16842299999999999</v>
      </c>
      <c r="H216">
        <v>0.83686799999999995</v>
      </c>
      <c r="I216">
        <v>0</v>
      </c>
    </row>
    <row r="217" spans="1:25" x14ac:dyDescent="0.25">
      <c r="A217" t="s">
        <v>87</v>
      </c>
      <c r="B217">
        <v>5250.54</v>
      </c>
      <c r="C217">
        <v>5212.07</v>
      </c>
      <c r="D217">
        <v>5145.8</v>
      </c>
      <c r="E217">
        <v>4735.8</v>
      </c>
      <c r="F217">
        <v>463.27600000000001</v>
      </c>
      <c r="G217">
        <v>0.178456</v>
      </c>
      <c r="H217">
        <v>0.83698600000000001</v>
      </c>
      <c r="I217">
        <v>0</v>
      </c>
    </row>
    <row r="218" spans="1:25" x14ac:dyDescent="0.25">
      <c r="A218" t="s">
        <v>87</v>
      </c>
      <c r="B218">
        <v>5247.55</v>
      </c>
      <c r="C218">
        <v>5210.59</v>
      </c>
      <c r="D218">
        <v>5146</v>
      </c>
      <c r="E218">
        <v>4735.82</v>
      </c>
      <c r="F218">
        <v>463.52100000000002</v>
      </c>
      <c r="G218">
        <v>0.162407</v>
      </c>
      <c r="H218">
        <v>0.83704599999999996</v>
      </c>
      <c r="I218">
        <v>0</v>
      </c>
    </row>
    <row r="219" spans="1:25" x14ac:dyDescent="0.25">
      <c r="A219" t="s">
        <v>87</v>
      </c>
      <c r="B219">
        <v>5256.5</v>
      </c>
      <c r="C219">
        <v>5218.9799999999996</v>
      </c>
      <c r="D219">
        <v>5145.07</v>
      </c>
      <c r="E219">
        <v>4733.18</v>
      </c>
      <c r="F219">
        <v>463.31900000000002</v>
      </c>
      <c r="G219">
        <v>0.178457</v>
      </c>
      <c r="H219">
        <v>0.83650999999999998</v>
      </c>
      <c r="I219">
        <v>0</v>
      </c>
    </row>
    <row r="220" spans="1:25" x14ac:dyDescent="0.25">
      <c r="A220" t="s">
        <v>87</v>
      </c>
      <c r="B220">
        <v>5245.58</v>
      </c>
      <c r="C220">
        <v>5207.09</v>
      </c>
      <c r="D220">
        <v>5139.7700000000004</v>
      </c>
      <c r="E220">
        <v>4728.4799999999996</v>
      </c>
      <c r="F220">
        <v>463.59899999999999</v>
      </c>
      <c r="G220">
        <v>0.178478</v>
      </c>
      <c r="H220">
        <v>0.83704800000000001</v>
      </c>
      <c r="I220">
        <v>0</v>
      </c>
    </row>
    <row r="221" spans="1:25" x14ac:dyDescent="0.25">
      <c r="A221" t="s">
        <v>87</v>
      </c>
      <c r="B221">
        <v>5258.78</v>
      </c>
      <c r="C221">
        <v>5221.53</v>
      </c>
      <c r="D221">
        <v>5150.26</v>
      </c>
      <c r="E221">
        <v>4737.1099999999997</v>
      </c>
      <c r="F221">
        <v>463.26900000000001</v>
      </c>
      <c r="G221">
        <v>0.15160399999999999</v>
      </c>
      <c r="H221">
        <v>0.836947</v>
      </c>
      <c r="I221">
        <v>0</v>
      </c>
    </row>
    <row r="222" spans="1:25" x14ac:dyDescent="0.25">
      <c r="A222" t="s">
        <v>87</v>
      </c>
      <c r="B222">
        <v>5260.2</v>
      </c>
      <c r="C222">
        <v>5221.66</v>
      </c>
      <c r="D222">
        <v>5149.05</v>
      </c>
      <c r="E222">
        <v>4737.2700000000004</v>
      </c>
      <c r="F222">
        <v>463.51100000000002</v>
      </c>
      <c r="G222">
        <v>0.15051800000000001</v>
      </c>
      <c r="H222">
        <v>0.83684599999999998</v>
      </c>
      <c r="I222">
        <v>0</v>
      </c>
    </row>
    <row r="223" spans="1:25" x14ac:dyDescent="0.25">
      <c r="A223" t="s">
        <v>87</v>
      </c>
      <c r="B223">
        <v>5256.08</v>
      </c>
      <c r="C223">
        <v>5219.22</v>
      </c>
      <c r="D223">
        <v>5148.26</v>
      </c>
      <c r="E223">
        <v>4734.17</v>
      </c>
      <c r="F223">
        <v>463.24799999999999</v>
      </c>
      <c r="G223">
        <v>0.14733599999999999</v>
      </c>
      <c r="H223">
        <v>0.83704000000000001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5246.94</v>
      </c>
      <c r="C224">
        <v>5208.7</v>
      </c>
      <c r="D224">
        <v>5138.01</v>
      </c>
      <c r="E224">
        <v>4726.8100000000004</v>
      </c>
      <c r="F224">
        <v>463.49599999999998</v>
      </c>
      <c r="G224">
        <v>0.16508800000000001</v>
      </c>
      <c r="H224">
        <v>0.83704900000000004</v>
      </c>
      <c r="I224">
        <v>0</v>
      </c>
      <c r="R224">
        <f>AVERAGE(B175:B224)</f>
        <v>5249.6810000000005</v>
      </c>
      <c r="S224">
        <f>AVERAGE(C175:C224)</f>
        <v>5212.2334000000001</v>
      </c>
      <c r="U224">
        <f>_xlfn.VAR.P(B175:B224)</f>
        <v>36.473433000000284</v>
      </c>
      <c r="V224">
        <f>_xlfn.VAR.P(C175:C224)</f>
        <v>35.520730439999483</v>
      </c>
      <c r="X224">
        <f>1.96*SQRT(U224)/50</f>
        <v>0.23674149633116801</v>
      </c>
      <c r="Y224">
        <f>1.96*SQRT(V224)/50</f>
        <v>0.23362914035565169</v>
      </c>
    </row>
    <row r="225" spans="1:9" x14ac:dyDescent="0.25">
      <c r="A225" t="s">
        <v>87</v>
      </c>
      <c r="B225">
        <v>262581.46260000003</v>
      </c>
      <c r="C225" t="s">
        <v>36</v>
      </c>
    </row>
    <row r="226" spans="1:9" x14ac:dyDescent="0.25">
      <c r="A226" t="s">
        <v>103</v>
      </c>
      <c r="B226">
        <v>5176.62</v>
      </c>
      <c r="C226">
        <v>5139.1000000000004</v>
      </c>
      <c r="D226">
        <v>5071.26</v>
      </c>
      <c r="E226">
        <v>4625.08</v>
      </c>
      <c r="F226">
        <v>525.33799999999997</v>
      </c>
      <c r="G226">
        <v>0.178454</v>
      </c>
      <c r="H226">
        <v>0.83858999999999995</v>
      </c>
      <c r="I226">
        <v>0</v>
      </c>
    </row>
    <row r="227" spans="1:9" x14ac:dyDescent="0.25">
      <c r="A227" t="s">
        <v>103</v>
      </c>
      <c r="B227">
        <v>5176.47</v>
      </c>
      <c r="C227">
        <v>5138.33</v>
      </c>
      <c r="D227">
        <v>5068.16</v>
      </c>
      <c r="E227">
        <v>4624.66</v>
      </c>
      <c r="F227">
        <v>524.75900000000001</v>
      </c>
      <c r="G227">
        <v>0.15299399999999999</v>
      </c>
      <c r="H227">
        <v>0.83703300000000003</v>
      </c>
      <c r="I227">
        <v>0</v>
      </c>
    </row>
    <row r="228" spans="1:9" x14ac:dyDescent="0.25">
      <c r="A228" t="s">
        <v>103</v>
      </c>
      <c r="B228">
        <v>5176.4399999999996</v>
      </c>
      <c r="C228">
        <v>5139.47</v>
      </c>
      <c r="D228">
        <v>5070.96</v>
      </c>
      <c r="E228">
        <v>4624.6899999999996</v>
      </c>
      <c r="F228">
        <v>524.72900000000004</v>
      </c>
      <c r="G228">
        <v>0.15401300000000001</v>
      </c>
      <c r="H228">
        <v>0.85957499999999998</v>
      </c>
      <c r="I228">
        <v>0</v>
      </c>
    </row>
    <row r="229" spans="1:9" x14ac:dyDescent="0.25">
      <c r="A229" t="s">
        <v>103</v>
      </c>
      <c r="B229">
        <v>5173.7299999999996</v>
      </c>
      <c r="C229">
        <v>5136.79</v>
      </c>
      <c r="D229">
        <v>5071.88</v>
      </c>
      <c r="E229">
        <v>4625.28</v>
      </c>
      <c r="F229">
        <v>525.01800000000003</v>
      </c>
      <c r="G229">
        <v>0.16042500000000001</v>
      </c>
      <c r="H229">
        <v>0.83703700000000003</v>
      </c>
      <c r="I229">
        <v>0</v>
      </c>
    </row>
    <row r="230" spans="1:9" x14ac:dyDescent="0.25">
      <c r="A230" t="s">
        <v>103</v>
      </c>
      <c r="B230">
        <v>5174.99</v>
      </c>
      <c r="C230">
        <v>5137.9399999999996</v>
      </c>
      <c r="D230">
        <v>5071.42</v>
      </c>
      <c r="E230">
        <v>4624.9399999999996</v>
      </c>
      <c r="F230">
        <v>524.95000000000005</v>
      </c>
      <c r="G230">
        <v>0.17849200000000001</v>
      </c>
      <c r="H230">
        <v>0.83694900000000005</v>
      </c>
      <c r="I230">
        <v>0</v>
      </c>
    </row>
    <row r="231" spans="1:9" x14ac:dyDescent="0.25">
      <c r="A231" t="s">
        <v>103</v>
      </c>
      <c r="B231">
        <v>5172.22</v>
      </c>
      <c r="C231">
        <v>5134.84</v>
      </c>
      <c r="D231">
        <v>5070.1400000000003</v>
      </c>
      <c r="E231">
        <v>4625.01</v>
      </c>
      <c r="F231">
        <v>525.10400000000004</v>
      </c>
      <c r="G231">
        <v>0.14948800000000001</v>
      </c>
      <c r="H231">
        <v>0.83700799999999997</v>
      </c>
      <c r="I231">
        <v>0</v>
      </c>
    </row>
    <row r="232" spans="1:9" x14ac:dyDescent="0.25">
      <c r="A232" t="s">
        <v>103</v>
      </c>
      <c r="B232">
        <v>5170.04</v>
      </c>
      <c r="C232">
        <v>5132.9799999999996</v>
      </c>
      <c r="D232">
        <v>5067.91</v>
      </c>
      <c r="E232">
        <v>4624.8100000000004</v>
      </c>
      <c r="F232">
        <v>524.94000000000005</v>
      </c>
      <c r="G232">
        <v>0.17033799999999999</v>
      </c>
      <c r="H232">
        <v>0.83704500000000004</v>
      </c>
      <c r="I232">
        <v>0</v>
      </c>
    </row>
    <row r="233" spans="1:9" x14ac:dyDescent="0.25">
      <c r="A233" t="s">
        <v>103</v>
      </c>
      <c r="B233">
        <v>5167.25</v>
      </c>
      <c r="C233">
        <v>5130.33</v>
      </c>
      <c r="D233">
        <v>5067.3100000000004</v>
      </c>
      <c r="E233">
        <v>4624.6899999999996</v>
      </c>
      <c r="F233">
        <v>524.75199999999995</v>
      </c>
      <c r="G233">
        <v>0.17519899999999999</v>
      </c>
      <c r="H233">
        <v>0.83704500000000004</v>
      </c>
      <c r="I233">
        <v>0</v>
      </c>
    </row>
    <row r="234" spans="1:9" x14ac:dyDescent="0.25">
      <c r="A234" t="s">
        <v>103</v>
      </c>
      <c r="B234">
        <v>5170.22</v>
      </c>
      <c r="C234">
        <v>5133.18</v>
      </c>
      <c r="D234">
        <v>5068.5</v>
      </c>
      <c r="E234">
        <v>4625.43</v>
      </c>
      <c r="F234">
        <v>525.16200000000003</v>
      </c>
      <c r="G234">
        <v>0.14943100000000001</v>
      </c>
      <c r="H234">
        <v>0.83701899999999996</v>
      </c>
      <c r="I234">
        <v>0</v>
      </c>
    </row>
    <row r="235" spans="1:9" x14ac:dyDescent="0.25">
      <c r="A235" t="s">
        <v>103</v>
      </c>
      <c r="B235">
        <v>5177.84</v>
      </c>
      <c r="C235">
        <v>5140.22</v>
      </c>
      <c r="D235">
        <v>5071.58</v>
      </c>
      <c r="E235">
        <v>4625.3999999999996</v>
      </c>
      <c r="F235">
        <v>525.09900000000005</v>
      </c>
      <c r="G235">
        <v>0.17016300000000001</v>
      </c>
      <c r="H235">
        <v>0.83582800000000002</v>
      </c>
      <c r="I235">
        <v>0</v>
      </c>
    </row>
    <row r="236" spans="1:9" x14ac:dyDescent="0.25">
      <c r="A236" t="s">
        <v>103</v>
      </c>
      <c r="B236">
        <v>5176</v>
      </c>
      <c r="C236">
        <v>5137.2299999999996</v>
      </c>
      <c r="D236">
        <v>5067.74</v>
      </c>
      <c r="E236">
        <v>4624.8900000000003</v>
      </c>
      <c r="F236">
        <v>524.75800000000004</v>
      </c>
      <c r="G236">
        <v>0.17846999999999999</v>
      </c>
      <c r="H236">
        <v>0.83703099999999997</v>
      </c>
      <c r="I236">
        <v>0</v>
      </c>
    </row>
    <row r="237" spans="1:9" x14ac:dyDescent="0.25">
      <c r="A237" t="s">
        <v>103</v>
      </c>
      <c r="B237">
        <v>5177.2299999999996</v>
      </c>
      <c r="C237">
        <v>5139.8900000000003</v>
      </c>
      <c r="D237">
        <v>5071.76</v>
      </c>
      <c r="E237">
        <v>4624.79</v>
      </c>
      <c r="F237">
        <v>525.13300000000004</v>
      </c>
      <c r="G237">
        <v>0.154888</v>
      </c>
      <c r="H237">
        <v>0.83702299999999996</v>
      </c>
      <c r="I237">
        <v>0</v>
      </c>
    </row>
    <row r="238" spans="1:9" x14ac:dyDescent="0.25">
      <c r="A238" t="s">
        <v>103</v>
      </c>
      <c r="B238">
        <v>5175.6499999999996</v>
      </c>
      <c r="C238">
        <v>5137.87</v>
      </c>
      <c r="D238">
        <v>5072.2</v>
      </c>
      <c r="E238">
        <v>4624.78</v>
      </c>
      <c r="F238">
        <v>524.95399999999995</v>
      </c>
      <c r="G238">
        <v>0.15634100000000001</v>
      </c>
      <c r="H238">
        <v>0.83690200000000003</v>
      </c>
      <c r="I238">
        <v>0</v>
      </c>
    </row>
    <row r="239" spans="1:9" x14ac:dyDescent="0.25">
      <c r="A239" t="s">
        <v>103</v>
      </c>
      <c r="B239">
        <v>5173.05</v>
      </c>
      <c r="C239">
        <v>5136.72</v>
      </c>
      <c r="D239">
        <v>5071.5200000000004</v>
      </c>
      <c r="E239">
        <v>4624.34</v>
      </c>
      <c r="F239">
        <v>524.94500000000005</v>
      </c>
      <c r="G239">
        <v>0.17003299999999999</v>
      </c>
      <c r="H239">
        <v>0.83696099999999996</v>
      </c>
      <c r="I239">
        <v>0</v>
      </c>
    </row>
    <row r="240" spans="1:9" x14ac:dyDescent="0.25">
      <c r="A240" t="s">
        <v>103</v>
      </c>
      <c r="B240">
        <v>5172.82</v>
      </c>
      <c r="C240">
        <v>5135.1000000000004</v>
      </c>
      <c r="D240">
        <v>5070.42</v>
      </c>
      <c r="E240">
        <v>4624.41</v>
      </c>
      <c r="F240">
        <v>524.81600000000003</v>
      </c>
      <c r="G240">
        <v>0.14755499999999999</v>
      </c>
      <c r="H240">
        <v>0.83627200000000002</v>
      </c>
      <c r="I240">
        <v>0</v>
      </c>
    </row>
    <row r="241" spans="1:9" x14ac:dyDescent="0.25">
      <c r="A241" t="s">
        <v>103</v>
      </c>
      <c r="B241">
        <v>5177.0600000000004</v>
      </c>
      <c r="C241">
        <v>5138.99</v>
      </c>
      <c r="D241">
        <v>5067.8599999999997</v>
      </c>
      <c r="E241">
        <v>4624.57</v>
      </c>
      <c r="F241">
        <v>524.75</v>
      </c>
      <c r="G241">
        <v>0.150398</v>
      </c>
      <c r="H241">
        <v>0.83357700000000001</v>
      </c>
      <c r="I241">
        <v>0</v>
      </c>
    </row>
    <row r="242" spans="1:9" x14ac:dyDescent="0.25">
      <c r="A242" t="s">
        <v>103</v>
      </c>
      <c r="B242">
        <v>5176.58</v>
      </c>
      <c r="C242">
        <v>5139.16</v>
      </c>
      <c r="D242">
        <v>5071.92</v>
      </c>
      <c r="E242">
        <v>4624.8599999999997</v>
      </c>
      <c r="F242">
        <v>524.83000000000004</v>
      </c>
      <c r="G242">
        <v>0.15715799999999999</v>
      </c>
      <c r="H242">
        <v>0.83697900000000003</v>
      </c>
      <c r="I242">
        <v>0</v>
      </c>
    </row>
    <row r="243" spans="1:9" x14ac:dyDescent="0.25">
      <c r="A243" t="s">
        <v>103</v>
      </c>
      <c r="B243">
        <v>5180.08</v>
      </c>
      <c r="C243">
        <v>5142.24</v>
      </c>
      <c r="D243">
        <v>5071.87</v>
      </c>
      <c r="E243">
        <v>4624.46</v>
      </c>
      <c r="F243">
        <v>524.75699999999995</v>
      </c>
      <c r="G243">
        <v>0.15253</v>
      </c>
      <c r="H243">
        <v>0.83705200000000002</v>
      </c>
      <c r="I243">
        <v>0</v>
      </c>
    </row>
    <row r="244" spans="1:9" x14ac:dyDescent="0.25">
      <c r="A244" t="s">
        <v>103</v>
      </c>
      <c r="B244">
        <v>5173.9799999999996</v>
      </c>
      <c r="C244">
        <v>5137.2299999999996</v>
      </c>
      <c r="D244">
        <v>5072.04</v>
      </c>
      <c r="E244">
        <v>4624.78</v>
      </c>
      <c r="F244">
        <v>525.19500000000005</v>
      </c>
      <c r="G244">
        <v>0.14836299999999999</v>
      </c>
      <c r="H244">
        <v>0.83683200000000002</v>
      </c>
      <c r="I244">
        <v>0</v>
      </c>
    </row>
    <row r="245" spans="1:9" x14ac:dyDescent="0.25">
      <c r="A245" t="s">
        <v>103</v>
      </c>
      <c r="B245">
        <v>5178.66</v>
      </c>
      <c r="C245">
        <v>5141.58</v>
      </c>
      <c r="D245">
        <v>5071.7299999999996</v>
      </c>
      <c r="E245">
        <v>4625.16</v>
      </c>
      <c r="F245">
        <v>525.202</v>
      </c>
      <c r="G245">
        <v>0.14711099999999999</v>
      </c>
      <c r="H245">
        <v>0.83645400000000003</v>
      </c>
      <c r="I245">
        <v>0</v>
      </c>
    </row>
    <row r="246" spans="1:9" x14ac:dyDescent="0.25">
      <c r="A246" t="s">
        <v>103</v>
      </c>
      <c r="B246">
        <v>5173.0200000000004</v>
      </c>
      <c r="C246">
        <v>5135.26</v>
      </c>
      <c r="D246">
        <v>5067.57</v>
      </c>
      <c r="E246">
        <v>4624.79</v>
      </c>
      <c r="F246">
        <v>524.83799999999997</v>
      </c>
      <c r="G246">
        <v>0.149919</v>
      </c>
      <c r="H246">
        <v>0.83468699999999996</v>
      </c>
      <c r="I246">
        <v>0</v>
      </c>
    </row>
    <row r="247" spans="1:9" x14ac:dyDescent="0.25">
      <c r="A247" t="s">
        <v>103</v>
      </c>
      <c r="B247">
        <v>5166.2299999999996</v>
      </c>
      <c r="C247">
        <v>5129.18</v>
      </c>
      <c r="D247">
        <v>5065.75</v>
      </c>
      <c r="E247">
        <v>4623.8999999999996</v>
      </c>
      <c r="F247">
        <v>524.64300000000003</v>
      </c>
      <c r="G247">
        <v>0.14857500000000001</v>
      </c>
      <c r="H247">
        <v>0.835399</v>
      </c>
      <c r="I247">
        <v>0</v>
      </c>
    </row>
    <row r="248" spans="1:9" x14ac:dyDescent="0.25">
      <c r="A248" t="s">
        <v>103</v>
      </c>
      <c r="B248">
        <v>5171.33</v>
      </c>
      <c r="C248">
        <v>5133.3100000000004</v>
      </c>
      <c r="D248">
        <v>5066.6899999999996</v>
      </c>
      <c r="E248">
        <v>4624.3100000000004</v>
      </c>
      <c r="F248">
        <v>524.89599999999996</v>
      </c>
      <c r="G248">
        <v>0.15853200000000001</v>
      </c>
      <c r="H248">
        <v>0.83693899999999999</v>
      </c>
      <c r="I248">
        <v>0</v>
      </c>
    </row>
    <row r="249" spans="1:9" x14ac:dyDescent="0.25">
      <c r="A249" t="s">
        <v>103</v>
      </c>
      <c r="B249">
        <v>5169.3900000000003</v>
      </c>
      <c r="C249">
        <v>5132.03</v>
      </c>
      <c r="D249">
        <v>5067.75</v>
      </c>
      <c r="E249">
        <v>4624.8</v>
      </c>
      <c r="F249">
        <v>524.83199999999999</v>
      </c>
      <c r="G249">
        <v>0.14840100000000001</v>
      </c>
      <c r="H249">
        <v>0.84996300000000002</v>
      </c>
      <c r="I249">
        <v>0</v>
      </c>
    </row>
    <row r="250" spans="1:9" x14ac:dyDescent="0.25">
      <c r="A250" t="s">
        <v>103</v>
      </c>
      <c r="B250">
        <v>5169.1499999999996</v>
      </c>
      <c r="C250">
        <v>5132.07</v>
      </c>
      <c r="D250">
        <v>5067.6099999999997</v>
      </c>
      <c r="E250">
        <v>4625.3</v>
      </c>
      <c r="F250">
        <v>525.04600000000005</v>
      </c>
      <c r="G250">
        <v>0.17846000000000001</v>
      </c>
      <c r="H250">
        <v>0.83016900000000005</v>
      </c>
      <c r="I250">
        <v>0</v>
      </c>
    </row>
    <row r="251" spans="1:9" x14ac:dyDescent="0.25">
      <c r="A251" t="s">
        <v>103</v>
      </c>
      <c r="B251">
        <v>5166.76</v>
      </c>
      <c r="C251">
        <v>5129.59</v>
      </c>
      <c r="D251">
        <v>5066.99</v>
      </c>
      <c r="E251">
        <v>4624.8900000000003</v>
      </c>
      <c r="F251">
        <v>525.01700000000005</v>
      </c>
      <c r="G251">
        <v>0.17657900000000001</v>
      </c>
      <c r="H251">
        <v>0.83491400000000004</v>
      </c>
      <c r="I251">
        <v>0</v>
      </c>
    </row>
    <row r="252" spans="1:9" x14ac:dyDescent="0.25">
      <c r="A252" t="s">
        <v>103</v>
      </c>
      <c r="B252">
        <v>5175.96</v>
      </c>
      <c r="C252">
        <v>5138.26</v>
      </c>
      <c r="D252">
        <v>5068.05</v>
      </c>
      <c r="E252">
        <v>4624.54</v>
      </c>
      <c r="F252">
        <v>524.97199999999998</v>
      </c>
      <c r="G252">
        <v>0.14743200000000001</v>
      </c>
      <c r="H252">
        <v>0.857178</v>
      </c>
      <c r="I252">
        <v>0</v>
      </c>
    </row>
    <row r="253" spans="1:9" x14ac:dyDescent="0.25">
      <c r="A253" t="s">
        <v>103</v>
      </c>
      <c r="B253">
        <v>5164.87</v>
      </c>
      <c r="C253">
        <v>5127.93</v>
      </c>
      <c r="D253">
        <v>5065.3100000000004</v>
      </c>
      <c r="E253">
        <v>4624.46</v>
      </c>
      <c r="F253">
        <v>524.822</v>
      </c>
      <c r="G253">
        <v>0.15994800000000001</v>
      </c>
      <c r="H253">
        <v>0.83704999999999996</v>
      </c>
      <c r="I253">
        <v>0</v>
      </c>
    </row>
    <row r="254" spans="1:9" x14ac:dyDescent="0.25">
      <c r="A254" t="s">
        <v>103</v>
      </c>
      <c r="B254">
        <v>5173.05</v>
      </c>
      <c r="C254">
        <v>5135.4799999999996</v>
      </c>
      <c r="D254">
        <v>5068.29</v>
      </c>
      <c r="E254">
        <v>4624.58</v>
      </c>
      <c r="F254">
        <v>524.98</v>
      </c>
      <c r="G254">
        <v>0.153059</v>
      </c>
      <c r="H254">
        <v>0.83674199999999999</v>
      </c>
      <c r="I254">
        <v>0</v>
      </c>
    </row>
    <row r="255" spans="1:9" x14ac:dyDescent="0.25">
      <c r="A255" t="s">
        <v>103</v>
      </c>
      <c r="B255">
        <v>5172.96</v>
      </c>
      <c r="C255">
        <v>5135.37</v>
      </c>
      <c r="D255">
        <v>5068.43</v>
      </c>
      <c r="E255">
        <v>4624.6000000000004</v>
      </c>
      <c r="F255">
        <v>524.91600000000005</v>
      </c>
      <c r="G255">
        <v>0.16633800000000001</v>
      </c>
      <c r="H255">
        <v>0.83665699999999998</v>
      </c>
      <c r="I255">
        <v>0</v>
      </c>
    </row>
    <row r="256" spans="1:9" x14ac:dyDescent="0.25">
      <c r="A256" t="s">
        <v>103</v>
      </c>
      <c r="B256">
        <v>5172.66</v>
      </c>
      <c r="C256">
        <v>5133.93</v>
      </c>
      <c r="D256">
        <v>5067.47</v>
      </c>
      <c r="E256">
        <v>4624.79</v>
      </c>
      <c r="F256">
        <v>524.92499999999995</v>
      </c>
      <c r="G256">
        <v>0.178455</v>
      </c>
      <c r="H256">
        <v>0.83702900000000002</v>
      </c>
      <c r="I256">
        <v>0</v>
      </c>
    </row>
    <row r="257" spans="1:9" x14ac:dyDescent="0.25">
      <c r="A257" t="s">
        <v>103</v>
      </c>
      <c r="B257">
        <v>5169.29</v>
      </c>
      <c r="C257">
        <v>5130.88</v>
      </c>
      <c r="D257">
        <v>5066.28</v>
      </c>
      <c r="E257">
        <v>4624.32</v>
      </c>
      <c r="F257">
        <v>524.89300000000003</v>
      </c>
      <c r="G257">
        <v>0.14940999999999999</v>
      </c>
      <c r="H257">
        <v>0.83664400000000005</v>
      </c>
      <c r="I257">
        <v>0</v>
      </c>
    </row>
    <row r="258" spans="1:9" x14ac:dyDescent="0.25">
      <c r="A258" t="s">
        <v>103</v>
      </c>
      <c r="B258">
        <v>5175.24</v>
      </c>
      <c r="C258">
        <v>5136.87</v>
      </c>
      <c r="D258">
        <v>5068.8900000000003</v>
      </c>
      <c r="E258">
        <v>4624.7299999999996</v>
      </c>
      <c r="F258">
        <v>525.01400000000001</v>
      </c>
      <c r="G258">
        <v>0.147177</v>
      </c>
      <c r="H258">
        <v>0.83687199999999995</v>
      </c>
      <c r="I258">
        <v>0</v>
      </c>
    </row>
    <row r="259" spans="1:9" x14ac:dyDescent="0.25">
      <c r="A259" t="s">
        <v>103</v>
      </c>
      <c r="B259">
        <v>5179.5600000000004</v>
      </c>
      <c r="C259">
        <v>5140.72</v>
      </c>
      <c r="D259">
        <v>5068.3</v>
      </c>
      <c r="E259">
        <v>4624.16</v>
      </c>
      <c r="F259">
        <v>524.79700000000003</v>
      </c>
      <c r="G259">
        <v>0.178455</v>
      </c>
      <c r="H259">
        <v>0.83677800000000002</v>
      </c>
      <c r="I259">
        <v>0</v>
      </c>
    </row>
    <row r="260" spans="1:9" x14ac:dyDescent="0.25">
      <c r="A260" t="s">
        <v>103</v>
      </c>
      <c r="B260">
        <v>5172.62</v>
      </c>
      <c r="C260">
        <v>5135.71</v>
      </c>
      <c r="D260">
        <v>5069.3500000000004</v>
      </c>
      <c r="E260">
        <v>4624.55</v>
      </c>
      <c r="F260">
        <v>524.94500000000005</v>
      </c>
      <c r="G260">
        <v>0.15015500000000001</v>
      </c>
      <c r="H260">
        <v>0.83604500000000004</v>
      </c>
      <c r="I260">
        <v>0</v>
      </c>
    </row>
    <row r="261" spans="1:9" x14ac:dyDescent="0.25">
      <c r="A261" t="s">
        <v>103</v>
      </c>
      <c r="B261">
        <v>5181.93</v>
      </c>
      <c r="C261">
        <v>5144.08</v>
      </c>
      <c r="D261">
        <v>5068.8999999999996</v>
      </c>
      <c r="E261">
        <v>4624.55</v>
      </c>
      <c r="F261">
        <v>524.84799999999996</v>
      </c>
      <c r="G261">
        <v>0.151391</v>
      </c>
      <c r="H261">
        <v>0.83665</v>
      </c>
      <c r="I261">
        <v>0</v>
      </c>
    </row>
    <row r="262" spans="1:9" x14ac:dyDescent="0.25">
      <c r="A262" t="s">
        <v>103</v>
      </c>
      <c r="B262">
        <v>5166.04</v>
      </c>
      <c r="C262">
        <v>5128.67</v>
      </c>
      <c r="D262">
        <v>5066.3999999999996</v>
      </c>
      <c r="E262">
        <v>4624.38</v>
      </c>
      <c r="F262">
        <v>524.74900000000002</v>
      </c>
      <c r="G262">
        <v>0.14985299999999999</v>
      </c>
      <c r="H262">
        <v>0.83705099999999999</v>
      </c>
      <c r="I262">
        <v>0</v>
      </c>
    </row>
    <row r="263" spans="1:9" x14ac:dyDescent="0.25">
      <c r="A263" t="s">
        <v>103</v>
      </c>
      <c r="B263">
        <v>5179.25</v>
      </c>
      <c r="C263">
        <v>5141.32</v>
      </c>
      <c r="D263">
        <v>5068.71</v>
      </c>
      <c r="E263">
        <v>4624.6000000000004</v>
      </c>
      <c r="F263">
        <v>524.79899999999998</v>
      </c>
      <c r="G263">
        <v>0.15587500000000001</v>
      </c>
      <c r="H263">
        <v>0.83698300000000003</v>
      </c>
      <c r="I263">
        <v>0</v>
      </c>
    </row>
    <row r="264" spans="1:9" x14ac:dyDescent="0.25">
      <c r="A264" t="s">
        <v>103</v>
      </c>
      <c r="B264">
        <v>5172.03</v>
      </c>
      <c r="C264">
        <v>5134.2</v>
      </c>
      <c r="D264">
        <v>5068.6400000000003</v>
      </c>
      <c r="E264">
        <v>4624.8999999999996</v>
      </c>
      <c r="F264">
        <v>525.03200000000004</v>
      </c>
      <c r="G264">
        <v>0.148509</v>
      </c>
      <c r="H264">
        <v>0.83699299999999999</v>
      </c>
      <c r="I264">
        <v>0</v>
      </c>
    </row>
    <row r="265" spans="1:9" x14ac:dyDescent="0.25">
      <c r="A265" t="s">
        <v>103</v>
      </c>
      <c r="B265">
        <v>5173.9399999999996</v>
      </c>
      <c r="C265">
        <v>5136.16</v>
      </c>
      <c r="D265">
        <v>5067.74</v>
      </c>
      <c r="E265">
        <v>4624.29</v>
      </c>
      <c r="F265">
        <v>524.89400000000001</v>
      </c>
      <c r="G265">
        <v>0.15009700000000001</v>
      </c>
      <c r="H265">
        <v>0.83704999999999996</v>
      </c>
      <c r="I265">
        <v>0</v>
      </c>
    </row>
    <row r="266" spans="1:9" x14ac:dyDescent="0.25">
      <c r="A266" t="s">
        <v>103</v>
      </c>
      <c r="B266">
        <v>5169.6499999999996</v>
      </c>
      <c r="C266">
        <v>5131.5200000000004</v>
      </c>
      <c r="D266">
        <v>5066.68</v>
      </c>
      <c r="E266">
        <v>4623.7299999999996</v>
      </c>
      <c r="F266">
        <v>524.72199999999998</v>
      </c>
      <c r="G266">
        <v>0.178454</v>
      </c>
      <c r="H266">
        <v>0.837005</v>
      </c>
      <c r="I266">
        <v>0</v>
      </c>
    </row>
    <row r="267" spans="1:9" x14ac:dyDescent="0.25">
      <c r="A267" t="s">
        <v>103</v>
      </c>
      <c r="B267">
        <v>5162.26</v>
      </c>
      <c r="C267">
        <v>5125.1000000000004</v>
      </c>
      <c r="D267">
        <v>5065.8900000000003</v>
      </c>
      <c r="E267">
        <v>4624.71</v>
      </c>
      <c r="F267">
        <v>524.96799999999996</v>
      </c>
      <c r="G267">
        <v>0.178457</v>
      </c>
      <c r="H267">
        <v>0.84479099999999996</v>
      </c>
      <c r="I267">
        <v>0</v>
      </c>
    </row>
    <row r="268" spans="1:9" x14ac:dyDescent="0.25">
      <c r="A268" t="s">
        <v>103</v>
      </c>
      <c r="B268">
        <v>5168.1000000000004</v>
      </c>
      <c r="C268">
        <v>5130.82</v>
      </c>
      <c r="D268">
        <v>5065.97</v>
      </c>
      <c r="E268">
        <v>4624.55</v>
      </c>
      <c r="F268">
        <v>524.98400000000004</v>
      </c>
      <c r="G268">
        <v>0.153056</v>
      </c>
      <c r="H268">
        <v>0.86488100000000001</v>
      </c>
      <c r="I268">
        <v>0</v>
      </c>
    </row>
    <row r="269" spans="1:9" x14ac:dyDescent="0.25">
      <c r="A269" t="s">
        <v>103</v>
      </c>
      <c r="B269">
        <v>5163.6899999999996</v>
      </c>
      <c r="C269">
        <v>5127.1099999999997</v>
      </c>
      <c r="D269">
        <v>5065.4799999999996</v>
      </c>
      <c r="E269">
        <v>4624.24</v>
      </c>
      <c r="F269">
        <v>524.96199999999999</v>
      </c>
      <c r="G269">
        <v>0.14710699999999999</v>
      </c>
      <c r="H269">
        <v>0.836758</v>
      </c>
      <c r="I269">
        <v>0</v>
      </c>
    </row>
    <row r="270" spans="1:9" x14ac:dyDescent="0.25">
      <c r="A270" t="s">
        <v>103</v>
      </c>
      <c r="B270">
        <v>5170.93</v>
      </c>
      <c r="C270">
        <v>5133.75</v>
      </c>
      <c r="D270">
        <v>5067.5600000000004</v>
      </c>
      <c r="E270">
        <v>4624.8900000000003</v>
      </c>
      <c r="F270">
        <v>524.77499999999998</v>
      </c>
      <c r="G270">
        <v>0.16474900000000001</v>
      </c>
      <c r="H270">
        <v>0.83688200000000001</v>
      </c>
      <c r="I270">
        <v>0</v>
      </c>
    </row>
    <row r="271" spans="1:9" x14ac:dyDescent="0.25">
      <c r="A271" t="s">
        <v>103</v>
      </c>
      <c r="B271">
        <v>5169.3599999999997</v>
      </c>
      <c r="C271">
        <v>5132.7</v>
      </c>
      <c r="D271">
        <v>5072.38</v>
      </c>
      <c r="E271">
        <v>4624.8900000000003</v>
      </c>
      <c r="F271">
        <v>524.91700000000003</v>
      </c>
      <c r="G271">
        <v>0.178455</v>
      </c>
      <c r="H271">
        <v>0.83703499999999997</v>
      </c>
      <c r="I271">
        <v>0</v>
      </c>
    </row>
    <row r="272" spans="1:9" x14ac:dyDescent="0.25">
      <c r="A272" t="s">
        <v>103</v>
      </c>
      <c r="B272">
        <v>5171.1400000000003</v>
      </c>
      <c r="C272">
        <v>5134.24</v>
      </c>
      <c r="D272">
        <v>5071.28</v>
      </c>
      <c r="E272">
        <v>4624.18</v>
      </c>
      <c r="F272">
        <v>524.85699999999997</v>
      </c>
      <c r="G272">
        <v>0.14777699999999999</v>
      </c>
      <c r="H272">
        <v>0.83687</v>
      </c>
      <c r="I272">
        <v>0</v>
      </c>
    </row>
    <row r="273" spans="1:25" x14ac:dyDescent="0.25">
      <c r="A273" t="s">
        <v>103</v>
      </c>
      <c r="B273">
        <v>5171.47</v>
      </c>
      <c r="C273">
        <v>5134.8100000000004</v>
      </c>
      <c r="D273">
        <v>5071.63</v>
      </c>
      <c r="E273">
        <v>4624.38</v>
      </c>
      <c r="F273">
        <v>524.87099999999998</v>
      </c>
      <c r="G273">
        <v>0.178455</v>
      </c>
      <c r="H273">
        <v>0.83661700000000006</v>
      </c>
      <c r="I273">
        <v>0</v>
      </c>
    </row>
    <row r="274" spans="1:25" x14ac:dyDescent="0.25">
      <c r="A274" t="s">
        <v>103</v>
      </c>
      <c r="B274">
        <v>5171.42</v>
      </c>
      <c r="C274">
        <v>5134.22</v>
      </c>
      <c r="D274">
        <v>5071.34</v>
      </c>
      <c r="E274">
        <v>4624.42</v>
      </c>
      <c r="F274">
        <v>524.89499999999998</v>
      </c>
      <c r="G274">
        <v>0.14740600000000001</v>
      </c>
      <c r="H274">
        <v>0.83705300000000005</v>
      </c>
      <c r="I274">
        <v>0</v>
      </c>
    </row>
    <row r="275" spans="1:25" x14ac:dyDescent="0.25">
      <c r="A275" t="s">
        <v>103</v>
      </c>
      <c r="B275">
        <v>5168.54</v>
      </c>
      <c r="C275">
        <v>5130</v>
      </c>
      <c r="D275">
        <v>5065.5600000000004</v>
      </c>
      <c r="E275">
        <v>4624.41</v>
      </c>
      <c r="F275">
        <v>524.96199999999999</v>
      </c>
      <c r="G275">
        <v>0.147538</v>
      </c>
      <c r="H275">
        <v>0.83704999999999996</v>
      </c>
      <c r="I275">
        <v>0</v>
      </c>
    </row>
    <row r="276" spans="1:25" x14ac:dyDescent="0.25">
      <c r="A276" t="s">
        <v>103</v>
      </c>
      <c r="B276">
        <v>5166.1499999999996</v>
      </c>
      <c r="C276">
        <v>5128.8</v>
      </c>
      <c r="D276">
        <v>5064.51</v>
      </c>
      <c r="E276">
        <v>4623.87</v>
      </c>
      <c r="F276">
        <v>524.94500000000005</v>
      </c>
      <c r="G276">
        <v>0.147229</v>
      </c>
      <c r="H276">
        <v>0.83702299999999996</v>
      </c>
      <c r="I276">
        <v>0</v>
      </c>
    </row>
    <row r="277" spans="1:25" x14ac:dyDescent="0.25">
      <c r="A277" t="s">
        <v>103</v>
      </c>
      <c r="B277">
        <v>5167.75</v>
      </c>
      <c r="C277">
        <v>5130.25</v>
      </c>
      <c r="D277">
        <v>5066.34</v>
      </c>
      <c r="E277">
        <v>4623.72</v>
      </c>
      <c r="F277">
        <v>524.73</v>
      </c>
      <c r="G277">
        <v>0.147123</v>
      </c>
      <c r="H277">
        <v>0.836839</v>
      </c>
      <c r="I277">
        <v>0</v>
      </c>
    </row>
    <row r="278" spans="1:25" x14ac:dyDescent="0.25">
      <c r="A278" t="s">
        <v>103</v>
      </c>
      <c r="B278">
        <v>5168.78</v>
      </c>
      <c r="C278">
        <v>5131.22</v>
      </c>
      <c r="D278">
        <v>5065.5200000000004</v>
      </c>
      <c r="E278">
        <v>4624.26</v>
      </c>
      <c r="F278">
        <v>524.89599999999996</v>
      </c>
      <c r="G278">
        <v>0.14790300000000001</v>
      </c>
      <c r="H278">
        <v>0.83526900000000004</v>
      </c>
      <c r="I278">
        <v>0</v>
      </c>
    </row>
    <row r="279" spans="1:25" x14ac:dyDescent="0.25">
      <c r="A279" t="s">
        <v>103</v>
      </c>
      <c r="B279">
        <v>5167.66</v>
      </c>
      <c r="C279">
        <v>5130.38</v>
      </c>
      <c r="D279">
        <v>5065.41</v>
      </c>
      <c r="E279">
        <v>4623.6400000000003</v>
      </c>
      <c r="F279">
        <v>524.6</v>
      </c>
      <c r="G279">
        <v>0.15212800000000001</v>
      </c>
      <c r="H279">
        <v>0.86185800000000001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5173.21</v>
      </c>
      <c r="C280">
        <v>5136.45</v>
      </c>
      <c r="D280">
        <v>5071.2</v>
      </c>
      <c r="E280">
        <v>4623.72</v>
      </c>
      <c r="F280">
        <v>524.86599999999999</v>
      </c>
      <c r="G280">
        <v>0.178456</v>
      </c>
      <c r="H280">
        <v>0.83691899999999997</v>
      </c>
      <c r="I280">
        <v>0</v>
      </c>
      <c r="R280">
        <f>AVERAGE(B231:B280)</f>
        <v>5171.8814000000002</v>
      </c>
      <c r="S280">
        <f>AVERAGE(C231:C280)</f>
        <v>5134.3990000000003</v>
      </c>
      <c r="U280">
        <f>_xlfn.VAR.P(B231:B280)</f>
        <v>19.653080040000326</v>
      </c>
      <c r="V280">
        <f>_xlfn.VAR.P(C231:C280)</f>
        <v>17.956152999999571</v>
      </c>
      <c r="X280">
        <f>1.96*SQRT(U280)/50</f>
        <v>0.1737806344581182</v>
      </c>
      <c r="Y280">
        <f>1.96*SQRT(V280)/50</f>
        <v>0.16610882862123655</v>
      </c>
    </row>
    <row r="281" spans="1:25" x14ac:dyDescent="0.25">
      <c r="A281" t="s">
        <v>103</v>
      </c>
      <c r="B281">
        <v>258691.70110000001</v>
      </c>
      <c r="C281" t="s">
        <v>36</v>
      </c>
    </row>
    <row r="282" spans="1:25" x14ac:dyDescent="0.25">
      <c r="A282" t="s">
        <v>88</v>
      </c>
      <c r="B282">
        <v>5028.87</v>
      </c>
      <c r="C282">
        <v>4991.62</v>
      </c>
      <c r="D282">
        <v>4928.8999999999996</v>
      </c>
      <c r="E282">
        <v>4520.13</v>
      </c>
      <c r="F282">
        <v>463.17500000000001</v>
      </c>
      <c r="G282">
        <v>0.178455</v>
      </c>
      <c r="H282">
        <v>0.86889099999999997</v>
      </c>
      <c r="I282">
        <v>0</v>
      </c>
    </row>
    <row r="283" spans="1:25" x14ac:dyDescent="0.25">
      <c r="A283" t="s">
        <v>88</v>
      </c>
      <c r="B283">
        <v>5032.1099999999997</v>
      </c>
      <c r="C283">
        <v>4995.28</v>
      </c>
      <c r="D283">
        <v>4929.33</v>
      </c>
      <c r="E283">
        <v>4516.46</v>
      </c>
      <c r="F283">
        <v>463.44299999999998</v>
      </c>
      <c r="G283">
        <v>0.15065100000000001</v>
      </c>
      <c r="H283">
        <v>0.83704100000000004</v>
      </c>
      <c r="I283">
        <v>0</v>
      </c>
    </row>
    <row r="284" spans="1:25" x14ac:dyDescent="0.25">
      <c r="A284" t="s">
        <v>88</v>
      </c>
      <c r="B284">
        <v>5027.18</v>
      </c>
      <c r="C284">
        <v>4990.1499999999996</v>
      </c>
      <c r="D284">
        <v>4927.7</v>
      </c>
      <c r="E284">
        <v>4513.6099999999997</v>
      </c>
      <c r="F284">
        <v>463.221</v>
      </c>
      <c r="G284">
        <v>0.14948600000000001</v>
      </c>
      <c r="H284">
        <v>0.85014000000000001</v>
      </c>
      <c r="I284">
        <v>0</v>
      </c>
    </row>
    <row r="285" spans="1:25" x14ac:dyDescent="0.25">
      <c r="A285" t="s">
        <v>88</v>
      </c>
      <c r="B285">
        <v>5032.82</v>
      </c>
      <c r="C285">
        <v>4995.55</v>
      </c>
      <c r="D285">
        <v>4931.6899999999996</v>
      </c>
      <c r="E285">
        <v>4516.8500000000004</v>
      </c>
      <c r="F285">
        <v>463.40199999999999</v>
      </c>
      <c r="G285">
        <v>0.14795800000000001</v>
      </c>
      <c r="H285">
        <v>0.83492900000000003</v>
      </c>
      <c r="I285">
        <v>0</v>
      </c>
    </row>
    <row r="286" spans="1:25" x14ac:dyDescent="0.25">
      <c r="A286" t="s">
        <v>88</v>
      </c>
      <c r="B286">
        <v>5019.6099999999997</v>
      </c>
      <c r="C286">
        <v>4982.21</v>
      </c>
      <c r="D286">
        <v>4921.6400000000003</v>
      </c>
      <c r="E286">
        <v>4513.71</v>
      </c>
      <c r="F286">
        <v>463.197</v>
      </c>
      <c r="G286">
        <v>0.149557</v>
      </c>
      <c r="H286">
        <v>0.86894099999999996</v>
      </c>
      <c r="I286">
        <v>0</v>
      </c>
    </row>
    <row r="287" spans="1:25" x14ac:dyDescent="0.25">
      <c r="A287" t="s">
        <v>88</v>
      </c>
      <c r="B287">
        <v>5030.7700000000004</v>
      </c>
      <c r="C287">
        <v>4994.04</v>
      </c>
      <c r="D287">
        <v>4932.1899999999996</v>
      </c>
      <c r="E287">
        <v>4517.34</v>
      </c>
      <c r="F287">
        <v>463.46300000000002</v>
      </c>
      <c r="G287">
        <v>0.164911</v>
      </c>
      <c r="H287">
        <v>0.85955099999999995</v>
      </c>
      <c r="I287">
        <v>0</v>
      </c>
    </row>
    <row r="288" spans="1:25" x14ac:dyDescent="0.25">
      <c r="A288" t="s">
        <v>88</v>
      </c>
      <c r="B288">
        <v>5027.5</v>
      </c>
      <c r="C288">
        <v>4990.9399999999996</v>
      </c>
      <c r="D288">
        <v>4930.1000000000004</v>
      </c>
      <c r="E288">
        <v>4515.3599999999997</v>
      </c>
      <c r="F288">
        <v>463.23500000000001</v>
      </c>
      <c r="G288">
        <v>0.14979799999999999</v>
      </c>
      <c r="H288">
        <v>0.83510399999999996</v>
      </c>
      <c r="I288">
        <v>0</v>
      </c>
    </row>
    <row r="289" spans="1:9" x14ac:dyDescent="0.25">
      <c r="A289" t="s">
        <v>88</v>
      </c>
      <c r="B289">
        <v>5035.71</v>
      </c>
      <c r="C289">
        <v>4998.93</v>
      </c>
      <c r="D289">
        <v>4934.5</v>
      </c>
      <c r="E289">
        <v>4520.16</v>
      </c>
      <c r="F289">
        <v>463.46100000000001</v>
      </c>
      <c r="G289">
        <v>0.15414700000000001</v>
      </c>
      <c r="H289">
        <v>0.83690699999999996</v>
      </c>
      <c r="I289">
        <v>0</v>
      </c>
    </row>
    <row r="290" spans="1:9" x14ac:dyDescent="0.25">
      <c r="A290" t="s">
        <v>88</v>
      </c>
      <c r="B290">
        <v>5026.79</v>
      </c>
      <c r="C290">
        <v>4989.95</v>
      </c>
      <c r="D290">
        <v>4928.51</v>
      </c>
      <c r="E290">
        <v>4513.99</v>
      </c>
      <c r="F290">
        <v>463.17700000000002</v>
      </c>
      <c r="G290">
        <v>0.17845900000000001</v>
      </c>
      <c r="H290">
        <v>0.83702299999999996</v>
      </c>
      <c r="I290">
        <v>0</v>
      </c>
    </row>
    <row r="291" spans="1:9" x14ac:dyDescent="0.25">
      <c r="A291" t="s">
        <v>88</v>
      </c>
      <c r="B291">
        <v>5034.5600000000004</v>
      </c>
      <c r="C291">
        <v>4997.1499999999996</v>
      </c>
      <c r="D291">
        <v>4932.6400000000003</v>
      </c>
      <c r="E291">
        <v>4518</v>
      </c>
      <c r="F291">
        <v>463.38900000000001</v>
      </c>
      <c r="G291">
        <v>0.17845800000000001</v>
      </c>
      <c r="H291">
        <v>0.83705300000000005</v>
      </c>
      <c r="I291">
        <v>0</v>
      </c>
    </row>
    <row r="292" spans="1:9" x14ac:dyDescent="0.25">
      <c r="A292" t="s">
        <v>88</v>
      </c>
      <c r="B292">
        <v>5033.96</v>
      </c>
      <c r="C292">
        <v>4996.45</v>
      </c>
      <c r="D292">
        <v>4930.4399999999996</v>
      </c>
      <c r="E292">
        <v>4515.97</v>
      </c>
      <c r="F292">
        <v>463.13099999999997</v>
      </c>
      <c r="G292">
        <v>0.14817</v>
      </c>
      <c r="H292">
        <v>0.83667999999999998</v>
      </c>
      <c r="I292">
        <v>0</v>
      </c>
    </row>
    <row r="293" spans="1:9" x14ac:dyDescent="0.25">
      <c r="A293" t="s">
        <v>88</v>
      </c>
      <c r="B293">
        <v>5033.58</v>
      </c>
      <c r="C293">
        <v>4995.62</v>
      </c>
      <c r="D293">
        <v>4923.59</v>
      </c>
      <c r="E293">
        <v>4512.04</v>
      </c>
      <c r="F293">
        <v>463.35399999999998</v>
      </c>
      <c r="G293">
        <v>0.15016099999999999</v>
      </c>
      <c r="H293">
        <v>0.83631</v>
      </c>
      <c r="I293">
        <v>0</v>
      </c>
    </row>
    <row r="294" spans="1:9" x14ac:dyDescent="0.25">
      <c r="A294" t="s">
        <v>88</v>
      </c>
      <c r="B294">
        <v>5019.51</v>
      </c>
      <c r="C294">
        <v>4982.53</v>
      </c>
      <c r="D294">
        <v>4921.33</v>
      </c>
      <c r="E294">
        <v>4510.25</v>
      </c>
      <c r="F294">
        <v>463.1</v>
      </c>
      <c r="G294">
        <v>0.178454</v>
      </c>
      <c r="H294">
        <v>0.83687900000000004</v>
      </c>
      <c r="I294">
        <v>0</v>
      </c>
    </row>
    <row r="295" spans="1:9" x14ac:dyDescent="0.25">
      <c r="A295" t="s">
        <v>88</v>
      </c>
      <c r="B295">
        <v>5019.2299999999996</v>
      </c>
      <c r="C295">
        <v>4982.54</v>
      </c>
      <c r="D295">
        <v>4923.5600000000004</v>
      </c>
      <c r="E295">
        <v>4514.93</v>
      </c>
      <c r="F295">
        <v>463.38499999999999</v>
      </c>
      <c r="G295">
        <v>0.178457</v>
      </c>
      <c r="H295">
        <v>0.85938700000000001</v>
      </c>
      <c r="I295">
        <v>0</v>
      </c>
    </row>
    <row r="296" spans="1:9" x14ac:dyDescent="0.25">
      <c r="A296" t="s">
        <v>88</v>
      </c>
      <c r="B296">
        <v>5010.79</v>
      </c>
      <c r="C296">
        <v>4974.38</v>
      </c>
      <c r="D296">
        <v>4919.4799999999996</v>
      </c>
      <c r="E296">
        <v>4512</v>
      </c>
      <c r="F296">
        <v>463.10899999999998</v>
      </c>
      <c r="G296">
        <v>0.148308</v>
      </c>
      <c r="H296">
        <v>0.83702799999999999</v>
      </c>
      <c r="I296">
        <v>0</v>
      </c>
    </row>
    <row r="297" spans="1:9" x14ac:dyDescent="0.25">
      <c r="A297" t="s">
        <v>88</v>
      </c>
      <c r="B297">
        <v>5018.2700000000004</v>
      </c>
      <c r="C297">
        <v>4981.72</v>
      </c>
      <c r="D297">
        <v>4921.5200000000004</v>
      </c>
      <c r="E297">
        <v>4512.33</v>
      </c>
      <c r="F297">
        <v>463.37400000000002</v>
      </c>
      <c r="G297">
        <v>0.14854100000000001</v>
      </c>
      <c r="H297">
        <v>0.83700300000000005</v>
      </c>
      <c r="I297">
        <v>0</v>
      </c>
    </row>
    <row r="298" spans="1:9" x14ac:dyDescent="0.25">
      <c r="A298" t="s">
        <v>88</v>
      </c>
      <c r="B298">
        <v>5025.5</v>
      </c>
      <c r="C298">
        <v>4988.1899999999996</v>
      </c>
      <c r="D298">
        <v>4928.17</v>
      </c>
      <c r="E298">
        <v>4519.45</v>
      </c>
      <c r="F298">
        <v>463.209</v>
      </c>
      <c r="G298">
        <v>0.178454</v>
      </c>
      <c r="H298">
        <v>0.83705200000000002</v>
      </c>
      <c r="I298">
        <v>0</v>
      </c>
    </row>
    <row r="299" spans="1:9" x14ac:dyDescent="0.25">
      <c r="A299" t="s">
        <v>88</v>
      </c>
      <c r="B299">
        <v>5021.24</v>
      </c>
      <c r="C299">
        <v>4985.1000000000004</v>
      </c>
      <c r="D299">
        <v>4925.75</v>
      </c>
      <c r="E299">
        <v>4517.1899999999996</v>
      </c>
      <c r="F299">
        <v>463.44099999999997</v>
      </c>
      <c r="G299">
        <v>0.178454</v>
      </c>
      <c r="H299">
        <v>0.83518999999999999</v>
      </c>
      <c r="I299">
        <v>0</v>
      </c>
    </row>
    <row r="300" spans="1:9" x14ac:dyDescent="0.25">
      <c r="A300" t="s">
        <v>88</v>
      </c>
      <c r="B300">
        <v>5024.29</v>
      </c>
      <c r="C300">
        <v>4986.99</v>
      </c>
      <c r="D300">
        <v>4926.92</v>
      </c>
      <c r="E300">
        <v>4518.2</v>
      </c>
      <c r="F300">
        <v>463.15600000000001</v>
      </c>
      <c r="G300">
        <v>0.15035000000000001</v>
      </c>
      <c r="H300">
        <v>0.83525700000000003</v>
      </c>
      <c r="I300">
        <v>0</v>
      </c>
    </row>
    <row r="301" spans="1:9" x14ac:dyDescent="0.25">
      <c r="A301" t="s">
        <v>88</v>
      </c>
      <c r="B301">
        <v>5029.0200000000004</v>
      </c>
      <c r="C301">
        <v>4992.24</v>
      </c>
      <c r="D301">
        <v>4928.08</v>
      </c>
      <c r="E301">
        <v>4517.37</v>
      </c>
      <c r="F301">
        <v>463.42</v>
      </c>
      <c r="G301">
        <v>0.148948</v>
      </c>
      <c r="H301">
        <v>0.86835700000000005</v>
      </c>
      <c r="I301">
        <v>0</v>
      </c>
    </row>
    <row r="302" spans="1:9" x14ac:dyDescent="0.25">
      <c r="A302" t="s">
        <v>88</v>
      </c>
      <c r="B302">
        <v>5019.5600000000004</v>
      </c>
      <c r="C302">
        <v>4982.3599999999997</v>
      </c>
      <c r="D302">
        <v>4922.3900000000003</v>
      </c>
      <c r="E302">
        <v>4514.33</v>
      </c>
      <c r="F302">
        <v>463.20600000000002</v>
      </c>
      <c r="G302">
        <v>0.15280199999999999</v>
      </c>
      <c r="H302">
        <v>0.83694000000000002</v>
      </c>
      <c r="I302">
        <v>0</v>
      </c>
    </row>
    <row r="303" spans="1:9" x14ac:dyDescent="0.25">
      <c r="A303" t="s">
        <v>88</v>
      </c>
      <c r="B303">
        <v>5025.18</v>
      </c>
      <c r="C303">
        <v>4987.7700000000004</v>
      </c>
      <c r="D303">
        <v>4926.5</v>
      </c>
      <c r="E303">
        <v>4517.9799999999996</v>
      </c>
      <c r="F303">
        <v>463.40899999999999</v>
      </c>
      <c r="G303">
        <v>0.17388100000000001</v>
      </c>
      <c r="H303">
        <v>0.83658900000000003</v>
      </c>
      <c r="I303">
        <v>0</v>
      </c>
    </row>
    <row r="304" spans="1:9" x14ac:dyDescent="0.25">
      <c r="A304" t="s">
        <v>88</v>
      </c>
      <c r="B304">
        <v>5019.0200000000004</v>
      </c>
      <c r="C304">
        <v>4982.68</v>
      </c>
      <c r="D304">
        <v>4924.22</v>
      </c>
      <c r="E304">
        <v>4516.29</v>
      </c>
      <c r="F304">
        <v>463.25400000000002</v>
      </c>
      <c r="G304">
        <v>0.178454</v>
      </c>
      <c r="H304">
        <v>0.83705200000000002</v>
      </c>
      <c r="I304">
        <v>0</v>
      </c>
    </row>
    <row r="305" spans="1:9" x14ac:dyDescent="0.25">
      <c r="A305" t="s">
        <v>88</v>
      </c>
      <c r="B305">
        <v>5020.13</v>
      </c>
      <c r="C305">
        <v>4982.8</v>
      </c>
      <c r="D305">
        <v>4924.3999999999996</v>
      </c>
      <c r="E305">
        <v>4516.87</v>
      </c>
      <c r="F305">
        <v>463.44200000000001</v>
      </c>
      <c r="G305">
        <v>0.17845900000000001</v>
      </c>
      <c r="H305">
        <v>0.83705099999999999</v>
      </c>
      <c r="I305">
        <v>0</v>
      </c>
    </row>
    <row r="306" spans="1:9" x14ac:dyDescent="0.25">
      <c r="A306" t="s">
        <v>88</v>
      </c>
      <c r="B306">
        <v>5023.47</v>
      </c>
      <c r="C306">
        <v>4987.3599999999997</v>
      </c>
      <c r="D306">
        <v>4924.1099999999997</v>
      </c>
      <c r="E306">
        <v>4513.92</v>
      </c>
      <c r="F306">
        <v>463.22</v>
      </c>
      <c r="G306">
        <v>0.157556</v>
      </c>
      <c r="H306">
        <v>0.83650199999999997</v>
      </c>
      <c r="I306">
        <v>0</v>
      </c>
    </row>
    <row r="307" spans="1:9" x14ac:dyDescent="0.25">
      <c r="A307" t="s">
        <v>88</v>
      </c>
      <c r="B307">
        <v>5026.08</v>
      </c>
      <c r="C307">
        <v>4988.12</v>
      </c>
      <c r="D307">
        <v>4923.6000000000004</v>
      </c>
      <c r="E307">
        <v>4512.5600000000004</v>
      </c>
      <c r="F307">
        <v>463.46100000000001</v>
      </c>
      <c r="G307">
        <v>0.157637</v>
      </c>
      <c r="H307">
        <v>0.84105300000000005</v>
      </c>
      <c r="I307">
        <v>0</v>
      </c>
    </row>
    <row r="308" spans="1:9" x14ac:dyDescent="0.25">
      <c r="A308" t="s">
        <v>88</v>
      </c>
      <c r="B308">
        <v>5040.05</v>
      </c>
      <c r="C308">
        <v>5002.97</v>
      </c>
      <c r="D308">
        <v>4928.4799999999996</v>
      </c>
      <c r="E308">
        <v>4515.41</v>
      </c>
      <c r="F308">
        <v>463.37900000000002</v>
      </c>
      <c r="G308">
        <v>0.178454</v>
      </c>
      <c r="H308">
        <v>0.83663600000000005</v>
      </c>
      <c r="I308">
        <v>0</v>
      </c>
    </row>
    <row r="309" spans="1:9" x14ac:dyDescent="0.25">
      <c r="A309" t="s">
        <v>88</v>
      </c>
      <c r="B309">
        <v>5030.29</v>
      </c>
      <c r="C309">
        <v>4992.6000000000004</v>
      </c>
      <c r="D309">
        <v>4925.41</v>
      </c>
      <c r="E309">
        <v>4513</v>
      </c>
      <c r="F309">
        <v>463.10899999999998</v>
      </c>
      <c r="G309">
        <v>0.17846500000000001</v>
      </c>
      <c r="H309">
        <v>0.83694199999999996</v>
      </c>
      <c r="I309">
        <v>0</v>
      </c>
    </row>
    <row r="310" spans="1:9" x14ac:dyDescent="0.25">
      <c r="A310" t="s">
        <v>88</v>
      </c>
      <c r="B310">
        <v>5029.6400000000003</v>
      </c>
      <c r="C310">
        <v>4991.76</v>
      </c>
      <c r="D310">
        <v>4924.96</v>
      </c>
      <c r="E310">
        <v>4514.17</v>
      </c>
      <c r="F310">
        <v>463.363</v>
      </c>
      <c r="G310">
        <v>0.14755499999999999</v>
      </c>
      <c r="H310">
        <v>0.83701700000000001</v>
      </c>
      <c r="I310">
        <v>0</v>
      </c>
    </row>
    <row r="311" spans="1:9" x14ac:dyDescent="0.25">
      <c r="A311" t="s">
        <v>88</v>
      </c>
      <c r="B311">
        <v>5039.5</v>
      </c>
      <c r="C311">
        <v>5002.3500000000004</v>
      </c>
      <c r="D311">
        <v>4932.4799999999996</v>
      </c>
      <c r="E311">
        <v>4518.74</v>
      </c>
      <c r="F311">
        <v>463.11099999999999</v>
      </c>
      <c r="G311">
        <v>0.151308</v>
      </c>
      <c r="H311">
        <v>0.85405500000000001</v>
      </c>
      <c r="I311">
        <v>0</v>
      </c>
    </row>
    <row r="312" spans="1:9" x14ac:dyDescent="0.25">
      <c r="A312" t="s">
        <v>88</v>
      </c>
      <c r="B312">
        <v>5037.08</v>
      </c>
      <c r="C312">
        <v>4999.4399999999996</v>
      </c>
      <c r="D312">
        <v>4927.5</v>
      </c>
      <c r="E312">
        <v>4515.91</v>
      </c>
      <c r="F312">
        <v>463.33499999999998</v>
      </c>
      <c r="G312">
        <v>0.17846000000000001</v>
      </c>
      <c r="H312">
        <v>0.83529600000000004</v>
      </c>
      <c r="I312">
        <v>0</v>
      </c>
    </row>
    <row r="313" spans="1:9" x14ac:dyDescent="0.25">
      <c r="A313" t="s">
        <v>88</v>
      </c>
      <c r="B313">
        <v>5029.5</v>
      </c>
      <c r="C313">
        <v>4992.96</v>
      </c>
      <c r="D313">
        <v>4923.42</v>
      </c>
      <c r="E313">
        <v>4510.78</v>
      </c>
      <c r="F313">
        <v>463.072</v>
      </c>
      <c r="G313">
        <v>0.17064799999999999</v>
      </c>
      <c r="H313">
        <v>0.83693700000000004</v>
      </c>
      <c r="I313">
        <v>0</v>
      </c>
    </row>
    <row r="314" spans="1:9" x14ac:dyDescent="0.25">
      <c r="A314" t="s">
        <v>88</v>
      </c>
      <c r="B314">
        <v>5031.04</v>
      </c>
      <c r="C314">
        <v>4993.38</v>
      </c>
      <c r="D314">
        <v>4928.7299999999996</v>
      </c>
      <c r="E314">
        <v>4518.34</v>
      </c>
      <c r="F314">
        <v>463.28</v>
      </c>
      <c r="G314">
        <v>0.148952</v>
      </c>
      <c r="H314">
        <v>0.83677900000000005</v>
      </c>
      <c r="I314">
        <v>0</v>
      </c>
    </row>
    <row r="315" spans="1:9" x14ac:dyDescent="0.25">
      <c r="A315" t="s">
        <v>88</v>
      </c>
      <c r="B315">
        <v>5030.13</v>
      </c>
      <c r="C315">
        <v>4992.8500000000004</v>
      </c>
      <c r="D315">
        <v>4925.63</v>
      </c>
      <c r="E315">
        <v>4514.03</v>
      </c>
      <c r="F315">
        <v>463.06099999999998</v>
      </c>
      <c r="G315">
        <v>0.14710500000000001</v>
      </c>
      <c r="H315">
        <v>0.85578200000000004</v>
      </c>
      <c r="I315">
        <v>0</v>
      </c>
    </row>
    <row r="316" spans="1:9" x14ac:dyDescent="0.25">
      <c r="A316" t="s">
        <v>88</v>
      </c>
      <c r="B316">
        <v>5037.17</v>
      </c>
      <c r="C316">
        <v>4998.1400000000003</v>
      </c>
      <c r="D316">
        <v>4925.4799999999996</v>
      </c>
      <c r="E316">
        <v>4512.3500000000004</v>
      </c>
      <c r="F316">
        <v>463.39800000000002</v>
      </c>
      <c r="G316">
        <v>0.147143</v>
      </c>
      <c r="H316">
        <v>0.83626699999999998</v>
      </c>
      <c r="I316">
        <v>0</v>
      </c>
    </row>
    <row r="317" spans="1:9" x14ac:dyDescent="0.25">
      <c r="A317" t="s">
        <v>88</v>
      </c>
      <c r="B317">
        <v>5040.4799999999996</v>
      </c>
      <c r="C317">
        <v>5003.07</v>
      </c>
      <c r="D317">
        <v>4933.08</v>
      </c>
      <c r="E317">
        <v>4519.3500000000004</v>
      </c>
      <c r="F317">
        <v>463.09800000000001</v>
      </c>
      <c r="G317">
        <v>0.14823</v>
      </c>
      <c r="H317">
        <v>0.83705099999999999</v>
      </c>
      <c r="I317">
        <v>0</v>
      </c>
    </row>
    <row r="318" spans="1:9" x14ac:dyDescent="0.25">
      <c r="A318" t="s">
        <v>88</v>
      </c>
      <c r="B318">
        <v>5038.17</v>
      </c>
      <c r="C318">
        <v>4999.57</v>
      </c>
      <c r="D318">
        <v>4930.0600000000004</v>
      </c>
      <c r="E318">
        <v>4518.3900000000003</v>
      </c>
      <c r="F318">
        <v>463.37799999999999</v>
      </c>
      <c r="G318">
        <v>0.15964400000000001</v>
      </c>
      <c r="H318">
        <v>0.83696400000000004</v>
      </c>
      <c r="I318">
        <v>0</v>
      </c>
    </row>
    <row r="319" spans="1:9" x14ac:dyDescent="0.25">
      <c r="A319" t="s">
        <v>88</v>
      </c>
      <c r="B319">
        <v>5036.72</v>
      </c>
      <c r="C319">
        <v>4997.2700000000004</v>
      </c>
      <c r="D319">
        <v>4930.6099999999997</v>
      </c>
      <c r="E319">
        <v>4517.3900000000003</v>
      </c>
      <c r="F319">
        <v>463.08300000000003</v>
      </c>
      <c r="G319">
        <v>0.17077200000000001</v>
      </c>
      <c r="H319">
        <v>0.83704699999999999</v>
      </c>
      <c r="I319">
        <v>0</v>
      </c>
    </row>
    <row r="320" spans="1:9" x14ac:dyDescent="0.25">
      <c r="A320" t="s">
        <v>88</v>
      </c>
      <c r="B320">
        <v>5035.26</v>
      </c>
      <c r="C320">
        <v>4997.95</v>
      </c>
      <c r="D320">
        <v>4926.54</v>
      </c>
      <c r="E320">
        <v>4512.46</v>
      </c>
      <c r="F320">
        <v>463.37299999999999</v>
      </c>
      <c r="G320">
        <v>0.165379</v>
      </c>
      <c r="H320">
        <v>0.83243999999999996</v>
      </c>
      <c r="I320">
        <v>0</v>
      </c>
    </row>
    <row r="321" spans="1:25" x14ac:dyDescent="0.25">
      <c r="A321" t="s">
        <v>88</v>
      </c>
      <c r="B321">
        <v>5036.3100000000004</v>
      </c>
      <c r="C321">
        <v>4998.99</v>
      </c>
      <c r="D321">
        <v>4930.12</v>
      </c>
      <c r="E321">
        <v>4516.75</v>
      </c>
      <c r="F321">
        <v>463.20299999999997</v>
      </c>
      <c r="G321">
        <v>0.151896</v>
      </c>
      <c r="H321">
        <v>0.83705300000000005</v>
      </c>
      <c r="I321">
        <v>0</v>
      </c>
    </row>
    <row r="322" spans="1:25" x14ac:dyDescent="0.25">
      <c r="A322" t="s">
        <v>88</v>
      </c>
      <c r="B322">
        <v>5038.0200000000004</v>
      </c>
      <c r="C322">
        <v>4999.66</v>
      </c>
      <c r="D322">
        <v>4928.88</v>
      </c>
      <c r="E322">
        <v>4517.28</v>
      </c>
      <c r="F322">
        <v>463.36700000000002</v>
      </c>
      <c r="G322">
        <v>0.173539</v>
      </c>
      <c r="H322">
        <v>0.83698499999999998</v>
      </c>
      <c r="I322">
        <v>0</v>
      </c>
    </row>
    <row r="323" spans="1:25" x14ac:dyDescent="0.25">
      <c r="A323" t="s">
        <v>88</v>
      </c>
      <c r="B323">
        <v>5035.26</v>
      </c>
      <c r="C323">
        <v>4997.79</v>
      </c>
      <c r="D323">
        <v>4929.2700000000004</v>
      </c>
      <c r="E323">
        <v>4516.7700000000004</v>
      </c>
      <c r="F323">
        <v>463.173</v>
      </c>
      <c r="G323">
        <v>0.178457</v>
      </c>
      <c r="H323">
        <v>0.83704199999999995</v>
      </c>
      <c r="I323">
        <v>0</v>
      </c>
    </row>
    <row r="324" spans="1:25" x14ac:dyDescent="0.25">
      <c r="A324" t="s">
        <v>88</v>
      </c>
      <c r="B324">
        <v>5030.18</v>
      </c>
      <c r="C324">
        <v>4991.9399999999996</v>
      </c>
      <c r="D324">
        <v>4922.01</v>
      </c>
      <c r="E324">
        <v>4509.28</v>
      </c>
      <c r="F324">
        <v>463.435</v>
      </c>
      <c r="G324">
        <v>0.14962600000000001</v>
      </c>
      <c r="H324">
        <v>0.83654899999999999</v>
      </c>
      <c r="I324">
        <v>0</v>
      </c>
    </row>
    <row r="325" spans="1:25" x14ac:dyDescent="0.25">
      <c r="A325" t="s">
        <v>88</v>
      </c>
      <c r="B325">
        <v>5043.9399999999996</v>
      </c>
      <c r="C325">
        <v>5006.3100000000004</v>
      </c>
      <c r="D325">
        <v>4927.66</v>
      </c>
      <c r="E325">
        <v>4516.58</v>
      </c>
      <c r="F325">
        <v>463.19099999999997</v>
      </c>
      <c r="G325">
        <v>0.15131800000000001</v>
      </c>
      <c r="H325">
        <v>0.83611400000000002</v>
      </c>
      <c r="I325">
        <v>0</v>
      </c>
    </row>
    <row r="326" spans="1:25" x14ac:dyDescent="0.25">
      <c r="A326" t="s">
        <v>88</v>
      </c>
      <c r="B326">
        <v>5040.4399999999996</v>
      </c>
      <c r="C326">
        <v>5003.08</v>
      </c>
      <c r="D326">
        <v>4931.17</v>
      </c>
      <c r="E326">
        <v>4519.32</v>
      </c>
      <c r="F326">
        <v>463.48099999999999</v>
      </c>
      <c r="G326">
        <v>0.150311</v>
      </c>
      <c r="H326">
        <v>0.83696700000000002</v>
      </c>
      <c r="I326">
        <v>0</v>
      </c>
    </row>
    <row r="327" spans="1:25" x14ac:dyDescent="0.25">
      <c r="A327" t="s">
        <v>88</v>
      </c>
      <c r="B327">
        <v>5034.03</v>
      </c>
      <c r="C327">
        <v>4996.34</v>
      </c>
      <c r="D327">
        <v>4924.04</v>
      </c>
      <c r="E327">
        <v>4510.3900000000003</v>
      </c>
      <c r="F327">
        <v>463.202</v>
      </c>
      <c r="G327">
        <v>0.14888999999999999</v>
      </c>
      <c r="H327">
        <v>0.86233800000000005</v>
      </c>
      <c r="I327">
        <v>0</v>
      </c>
    </row>
    <row r="328" spans="1:25" x14ac:dyDescent="0.25">
      <c r="A328" t="s">
        <v>88</v>
      </c>
      <c r="B328">
        <v>5024.97</v>
      </c>
      <c r="C328">
        <v>4987.74</v>
      </c>
      <c r="D328">
        <v>4921.24</v>
      </c>
      <c r="E328">
        <v>4511.62</v>
      </c>
      <c r="F328">
        <v>463.45600000000002</v>
      </c>
      <c r="G328">
        <v>0.14957200000000001</v>
      </c>
      <c r="H328">
        <v>0.83696199999999998</v>
      </c>
      <c r="I328">
        <v>0</v>
      </c>
    </row>
    <row r="329" spans="1:25" x14ac:dyDescent="0.25">
      <c r="A329" t="s">
        <v>88</v>
      </c>
      <c r="B329">
        <v>5032.45</v>
      </c>
      <c r="C329">
        <v>4995.28</v>
      </c>
      <c r="D329">
        <v>4933.62</v>
      </c>
      <c r="E329">
        <v>4519.34</v>
      </c>
      <c r="F329">
        <v>463.21499999999997</v>
      </c>
      <c r="G329">
        <v>0.152092</v>
      </c>
      <c r="H329">
        <v>0.83705099999999999</v>
      </c>
      <c r="I329">
        <v>0</v>
      </c>
    </row>
    <row r="330" spans="1:25" x14ac:dyDescent="0.25">
      <c r="A330" t="s">
        <v>88</v>
      </c>
      <c r="B330">
        <v>5032.1899999999996</v>
      </c>
      <c r="C330">
        <v>4995.42</v>
      </c>
      <c r="D330">
        <v>4931.6400000000003</v>
      </c>
      <c r="E330">
        <v>4516.92</v>
      </c>
      <c r="F330">
        <v>463.41800000000001</v>
      </c>
      <c r="G330">
        <v>0.147227</v>
      </c>
      <c r="H330">
        <v>0.83501700000000001</v>
      </c>
      <c r="I330">
        <v>0</v>
      </c>
    </row>
    <row r="331" spans="1:25" x14ac:dyDescent="0.25">
      <c r="A331" t="s">
        <v>88</v>
      </c>
      <c r="B331">
        <v>5024.3</v>
      </c>
      <c r="C331">
        <v>4985.6099999999997</v>
      </c>
      <c r="D331">
        <v>4920.74</v>
      </c>
      <c r="E331">
        <v>4511.01</v>
      </c>
      <c r="F331">
        <v>463.387</v>
      </c>
      <c r="G331">
        <v>0.17547699999999999</v>
      </c>
      <c r="H331">
        <v>0.83645099999999994</v>
      </c>
      <c r="I331">
        <v>0</v>
      </c>
    </row>
    <row r="332" spans="1:25" x14ac:dyDescent="0.25">
      <c r="A332" t="s">
        <v>88</v>
      </c>
      <c r="B332">
        <v>5036.22</v>
      </c>
      <c r="C332">
        <v>4999.13</v>
      </c>
      <c r="D332">
        <v>4934.01</v>
      </c>
      <c r="E332">
        <v>4518.54</v>
      </c>
      <c r="F332">
        <v>463.44600000000003</v>
      </c>
      <c r="G332">
        <v>0.148396</v>
      </c>
      <c r="H332">
        <v>0.83675299999999997</v>
      </c>
      <c r="I332">
        <v>0</v>
      </c>
    </row>
    <row r="333" spans="1:25" x14ac:dyDescent="0.25">
      <c r="A333" t="s">
        <v>88</v>
      </c>
      <c r="B333">
        <v>5022.2700000000004</v>
      </c>
      <c r="C333">
        <v>4985.01</v>
      </c>
      <c r="D333">
        <v>4921.6899999999996</v>
      </c>
      <c r="E333">
        <v>4512.76</v>
      </c>
      <c r="F333">
        <v>463.13200000000001</v>
      </c>
      <c r="G333">
        <v>0.158918</v>
      </c>
      <c r="H333">
        <v>0.86572400000000005</v>
      </c>
      <c r="I333">
        <v>0</v>
      </c>
    </row>
    <row r="334" spans="1:25" x14ac:dyDescent="0.25">
      <c r="A334" t="s">
        <v>88</v>
      </c>
      <c r="B334">
        <v>5033.4799999999996</v>
      </c>
      <c r="C334">
        <v>4996.57</v>
      </c>
      <c r="D334">
        <v>4933.0200000000004</v>
      </c>
      <c r="E334">
        <v>4517.91</v>
      </c>
      <c r="F334">
        <v>463.37200000000001</v>
      </c>
      <c r="G334">
        <v>0.178454</v>
      </c>
      <c r="H334">
        <v>0.83681499999999998</v>
      </c>
      <c r="I334">
        <v>0</v>
      </c>
    </row>
    <row r="335" spans="1:25" x14ac:dyDescent="0.25">
      <c r="A335" t="s">
        <v>88</v>
      </c>
      <c r="B335">
        <v>5027.47</v>
      </c>
      <c r="C335">
        <v>4991.0600000000004</v>
      </c>
      <c r="D335">
        <v>4926.8999999999996</v>
      </c>
      <c r="E335">
        <v>4512.28</v>
      </c>
      <c r="F335">
        <v>463.09</v>
      </c>
      <c r="G335">
        <v>0.147532</v>
      </c>
      <c r="H335">
        <v>0.83688099999999999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5030.8500000000004</v>
      </c>
      <c r="C336">
        <v>4993.5</v>
      </c>
      <c r="D336">
        <v>4925.46</v>
      </c>
      <c r="E336">
        <v>4515.1499999999996</v>
      </c>
      <c r="F336">
        <v>463.39</v>
      </c>
      <c r="G336">
        <v>0.166488</v>
      </c>
      <c r="H336">
        <v>0.83691899999999997</v>
      </c>
      <c r="I336">
        <v>0</v>
      </c>
      <c r="R336">
        <f>AVERAGE(B287:B336)</f>
        <v>5030.0314000000017</v>
      </c>
      <c r="S336">
        <f>AVERAGE(C287:C336)</f>
        <v>4992.7120000000014</v>
      </c>
      <c r="U336">
        <f>_xlfn.VAR.P(B287:B336)</f>
        <v>51.036412039999178</v>
      </c>
      <c r="V336">
        <f>_xlfn.VAR.P(C287:C336)</f>
        <v>47.064044000000095</v>
      </c>
      <c r="X336">
        <f>1.96*SQRT(U336)/50</f>
        <v>0.28004391119455596</v>
      </c>
      <c r="Y336">
        <f>1.96*SQRT(V336)/50</f>
        <v>0.26892469684311282</v>
      </c>
    </row>
    <row r="337" spans="1:9" x14ac:dyDescent="0.25">
      <c r="A337" t="s">
        <v>88</v>
      </c>
      <c r="B337">
        <v>251593.84450000001</v>
      </c>
      <c r="C337" t="s">
        <v>36</v>
      </c>
    </row>
    <row r="338" spans="1:9" x14ac:dyDescent="0.25">
      <c r="A338" t="s">
        <v>107</v>
      </c>
      <c r="B338">
        <v>5869.31</v>
      </c>
      <c r="C338">
        <v>5792.52</v>
      </c>
      <c r="D338">
        <v>5782.33</v>
      </c>
      <c r="E338">
        <v>5062.8</v>
      </c>
      <c r="F338">
        <v>873.00300000000004</v>
      </c>
      <c r="G338">
        <v>0.178454</v>
      </c>
      <c r="H338">
        <v>0.83704900000000004</v>
      </c>
      <c r="I338">
        <v>0</v>
      </c>
    </row>
    <row r="339" spans="1:9" x14ac:dyDescent="0.25">
      <c r="A339" t="s">
        <v>107</v>
      </c>
      <c r="B339">
        <v>6617.17</v>
      </c>
      <c r="C339">
        <v>6540.07</v>
      </c>
      <c r="D339">
        <v>6522.96</v>
      </c>
      <c r="E339">
        <v>5466.56</v>
      </c>
      <c r="F339">
        <v>1274.75</v>
      </c>
      <c r="G339">
        <v>0.15373400000000001</v>
      </c>
      <c r="H339">
        <v>0.83693700000000004</v>
      </c>
      <c r="I339">
        <v>0</v>
      </c>
    </row>
    <row r="340" spans="1:9" x14ac:dyDescent="0.25">
      <c r="A340" t="s">
        <v>107</v>
      </c>
      <c r="B340">
        <v>6679.81</v>
      </c>
      <c r="C340">
        <v>6605.96</v>
      </c>
      <c r="D340">
        <v>6588.82</v>
      </c>
      <c r="E340">
        <v>5505.26</v>
      </c>
      <c r="F340">
        <v>1307.96</v>
      </c>
      <c r="G340">
        <v>0.15129799999999999</v>
      </c>
      <c r="H340">
        <v>0.83702699999999997</v>
      </c>
      <c r="I340">
        <v>0</v>
      </c>
    </row>
    <row r="341" spans="1:9" x14ac:dyDescent="0.25">
      <c r="A341" t="s">
        <v>107</v>
      </c>
      <c r="B341">
        <v>6628.24</v>
      </c>
      <c r="C341">
        <v>6553.21</v>
      </c>
      <c r="D341">
        <v>6536.08</v>
      </c>
      <c r="E341">
        <v>5477.71</v>
      </c>
      <c r="F341">
        <v>1276.56</v>
      </c>
      <c r="G341">
        <v>0.15156700000000001</v>
      </c>
      <c r="H341">
        <v>0.83697999999999995</v>
      </c>
      <c r="I341">
        <v>0</v>
      </c>
    </row>
    <row r="342" spans="1:9" x14ac:dyDescent="0.25">
      <c r="A342" t="s">
        <v>107</v>
      </c>
      <c r="B342">
        <v>6830.54</v>
      </c>
      <c r="C342">
        <v>6753.26</v>
      </c>
      <c r="D342">
        <v>6744.87</v>
      </c>
      <c r="E342">
        <v>5629.28</v>
      </c>
      <c r="F342">
        <v>1348.17</v>
      </c>
      <c r="G342">
        <v>0.178457</v>
      </c>
      <c r="H342">
        <v>0.83672500000000005</v>
      </c>
      <c r="I342">
        <v>0</v>
      </c>
    </row>
    <row r="343" spans="1:9" x14ac:dyDescent="0.25">
      <c r="A343" t="s">
        <v>107</v>
      </c>
      <c r="B343">
        <v>6843.96</v>
      </c>
      <c r="C343">
        <v>6767.94</v>
      </c>
      <c r="D343">
        <v>6760.42</v>
      </c>
      <c r="E343">
        <v>5641.64</v>
      </c>
      <c r="F343">
        <v>1352.11</v>
      </c>
      <c r="G343">
        <v>0.16472300000000001</v>
      </c>
      <c r="H343">
        <v>0.83705099999999999</v>
      </c>
      <c r="I343">
        <v>0</v>
      </c>
    </row>
    <row r="344" spans="1:9" x14ac:dyDescent="0.25">
      <c r="A344" t="s">
        <v>107</v>
      </c>
      <c r="B344">
        <v>6820.58</v>
      </c>
      <c r="C344">
        <v>6744.31</v>
      </c>
      <c r="D344">
        <v>6737.03</v>
      </c>
      <c r="E344">
        <v>5619.95</v>
      </c>
      <c r="F344">
        <v>1349.78</v>
      </c>
      <c r="G344">
        <v>0.178455</v>
      </c>
      <c r="H344">
        <v>0.83691300000000002</v>
      </c>
      <c r="I344">
        <v>0</v>
      </c>
    </row>
    <row r="345" spans="1:9" x14ac:dyDescent="0.25">
      <c r="A345" t="s">
        <v>107</v>
      </c>
      <c r="B345">
        <v>6752.89</v>
      </c>
      <c r="C345">
        <v>6678.15</v>
      </c>
      <c r="D345">
        <v>6670.41</v>
      </c>
      <c r="E345">
        <v>5569.59</v>
      </c>
      <c r="F345">
        <v>1330.02</v>
      </c>
      <c r="G345">
        <v>0.178454</v>
      </c>
      <c r="H345">
        <v>0.83683200000000002</v>
      </c>
      <c r="I345">
        <v>0</v>
      </c>
    </row>
    <row r="346" spans="1:9" x14ac:dyDescent="0.25">
      <c r="A346" t="s">
        <v>107</v>
      </c>
      <c r="B346">
        <v>6790.75</v>
      </c>
      <c r="C346">
        <v>6717.22</v>
      </c>
      <c r="D346">
        <v>6709.34</v>
      </c>
      <c r="E346">
        <v>5596.85</v>
      </c>
      <c r="F346">
        <v>1344.73</v>
      </c>
      <c r="G346">
        <v>0.15271599999999999</v>
      </c>
      <c r="H346">
        <v>0.83438900000000005</v>
      </c>
      <c r="I346">
        <v>0</v>
      </c>
    </row>
    <row r="347" spans="1:9" x14ac:dyDescent="0.25">
      <c r="A347" t="s">
        <v>107</v>
      </c>
      <c r="B347">
        <v>6814.77</v>
      </c>
      <c r="C347">
        <v>6740.16</v>
      </c>
      <c r="D347">
        <v>6732.5</v>
      </c>
      <c r="E347">
        <v>5612.97</v>
      </c>
      <c r="F347">
        <v>1353.14</v>
      </c>
      <c r="G347">
        <v>0.15538399999999999</v>
      </c>
      <c r="H347">
        <v>0.83688200000000001</v>
      </c>
      <c r="I347">
        <v>0</v>
      </c>
    </row>
    <row r="348" spans="1:9" x14ac:dyDescent="0.25">
      <c r="A348" t="s">
        <v>107</v>
      </c>
      <c r="B348">
        <v>6861.25</v>
      </c>
      <c r="C348">
        <v>6784.84</v>
      </c>
      <c r="D348">
        <v>6776.62</v>
      </c>
      <c r="E348">
        <v>5657.94</v>
      </c>
      <c r="F348">
        <v>1352.5</v>
      </c>
      <c r="G348">
        <v>0.14770900000000001</v>
      </c>
      <c r="H348">
        <v>0.83698300000000003</v>
      </c>
      <c r="I348">
        <v>0</v>
      </c>
    </row>
    <row r="349" spans="1:9" x14ac:dyDescent="0.25">
      <c r="A349" t="s">
        <v>107</v>
      </c>
      <c r="B349">
        <v>6858.86</v>
      </c>
      <c r="C349">
        <v>6779.97</v>
      </c>
      <c r="D349">
        <v>6769.19</v>
      </c>
      <c r="E349">
        <v>5648.88</v>
      </c>
      <c r="F349">
        <v>1352.74</v>
      </c>
      <c r="G349">
        <v>0.17244300000000001</v>
      </c>
      <c r="H349">
        <v>0.83704100000000004</v>
      </c>
      <c r="I349">
        <v>0</v>
      </c>
    </row>
    <row r="350" spans="1:9" x14ac:dyDescent="0.25">
      <c r="A350" t="s">
        <v>107</v>
      </c>
      <c r="B350">
        <v>6949.79</v>
      </c>
      <c r="C350">
        <v>6872.63</v>
      </c>
      <c r="D350">
        <v>6858.97</v>
      </c>
      <c r="E350">
        <v>5733.8</v>
      </c>
      <c r="F350">
        <v>1356.02</v>
      </c>
      <c r="G350">
        <v>0.152061</v>
      </c>
      <c r="H350">
        <v>0.83553999999999995</v>
      </c>
      <c r="I350">
        <v>0</v>
      </c>
    </row>
    <row r="351" spans="1:9" x14ac:dyDescent="0.25">
      <c r="A351" t="s">
        <v>107</v>
      </c>
      <c r="B351">
        <v>6873.33</v>
      </c>
      <c r="C351">
        <v>6798.19</v>
      </c>
      <c r="D351">
        <v>6786.05</v>
      </c>
      <c r="E351">
        <v>5665.27</v>
      </c>
      <c r="F351">
        <v>1351.98</v>
      </c>
      <c r="G351">
        <v>0.17846600000000001</v>
      </c>
      <c r="H351">
        <v>0.836866</v>
      </c>
      <c r="I351">
        <v>0</v>
      </c>
    </row>
    <row r="352" spans="1:9" x14ac:dyDescent="0.25">
      <c r="A352" t="s">
        <v>107</v>
      </c>
      <c r="B352">
        <v>6830.43</v>
      </c>
      <c r="C352">
        <v>6752.26</v>
      </c>
      <c r="D352">
        <v>6741.99</v>
      </c>
      <c r="E352">
        <v>5626.05</v>
      </c>
      <c r="F352">
        <v>1346.41</v>
      </c>
      <c r="G352">
        <v>0.147956</v>
      </c>
      <c r="H352">
        <v>0.83686300000000002</v>
      </c>
      <c r="I352">
        <v>0</v>
      </c>
    </row>
    <row r="353" spans="1:9" x14ac:dyDescent="0.25">
      <c r="A353" t="s">
        <v>107</v>
      </c>
      <c r="B353">
        <v>6925.95</v>
      </c>
      <c r="C353">
        <v>6851.5</v>
      </c>
      <c r="D353">
        <v>6838.33</v>
      </c>
      <c r="E353">
        <v>5718.36</v>
      </c>
      <c r="F353">
        <v>1350.29</v>
      </c>
      <c r="G353">
        <v>0.14748800000000001</v>
      </c>
      <c r="H353">
        <v>0.83705200000000002</v>
      </c>
      <c r="I353">
        <v>0</v>
      </c>
    </row>
    <row r="354" spans="1:9" x14ac:dyDescent="0.25">
      <c r="A354" t="s">
        <v>107</v>
      </c>
      <c r="B354">
        <v>6936.43</v>
      </c>
      <c r="C354">
        <v>6857.6</v>
      </c>
      <c r="D354">
        <v>6845.28</v>
      </c>
      <c r="E354">
        <v>5708.98</v>
      </c>
      <c r="F354">
        <v>1369.95</v>
      </c>
      <c r="G354">
        <v>0.16359799999999999</v>
      </c>
      <c r="H354">
        <v>0.83702600000000005</v>
      </c>
      <c r="I354">
        <v>0</v>
      </c>
    </row>
    <row r="355" spans="1:9" x14ac:dyDescent="0.25">
      <c r="A355" t="s">
        <v>107</v>
      </c>
      <c r="B355">
        <v>6944.11</v>
      </c>
      <c r="C355">
        <v>6856.95</v>
      </c>
      <c r="D355">
        <v>6842.13</v>
      </c>
      <c r="E355">
        <v>5717.49</v>
      </c>
      <c r="F355">
        <v>1355.83</v>
      </c>
      <c r="G355">
        <v>0.147116</v>
      </c>
      <c r="H355">
        <v>0.83698899999999998</v>
      </c>
      <c r="I355">
        <v>0</v>
      </c>
    </row>
    <row r="356" spans="1:9" x14ac:dyDescent="0.25">
      <c r="A356" t="s">
        <v>107</v>
      </c>
      <c r="B356">
        <v>6931.93</v>
      </c>
      <c r="C356">
        <v>6852.81</v>
      </c>
      <c r="D356">
        <v>6839.58</v>
      </c>
      <c r="E356">
        <v>5716.64</v>
      </c>
      <c r="F356">
        <v>1354.75</v>
      </c>
      <c r="G356">
        <v>0.17851600000000001</v>
      </c>
      <c r="H356">
        <v>0.83375299999999997</v>
      </c>
      <c r="I356">
        <v>0</v>
      </c>
    </row>
    <row r="357" spans="1:9" x14ac:dyDescent="0.25">
      <c r="A357" t="s">
        <v>107</v>
      </c>
      <c r="B357">
        <v>6902.36</v>
      </c>
      <c r="C357">
        <v>6792.24</v>
      </c>
      <c r="D357">
        <v>6782.32</v>
      </c>
      <c r="E357">
        <v>5663.21</v>
      </c>
      <c r="F357">
        <v>1352.26</v>
      </c>
      <c r="G357">
        <v>0.175709</v>
      </c>
      <c r="H357">
        <v>0.83705200000000002</v>
      </c>
      <c r="I357">
        <v>0</v>
      </c>
    </row>
    <row r="358" spans="1:9" x14ac:dyDescent="0.25">
      <c r="A358" t="s">
        <v>107</v>
      </c>
      <c r="B358">
        <v>6860.02</v>
      </c>
      <c r="C358">
        <v>6782.89</v>
      </c>
      <c r="D358">
        <v>6771.52</v>
      </c>
      <c r="E358">
        <v>5653.64</v>
      </c>
      <c r="F358">
        <v>1348.33</v>
      </c>
      <c r="G358">
        <v>0.147425</v>
      </c>
      <c r="H358">
        <v>0.83692999999999995</v>
      </c>
      <c r="I358">
        <v>0</v>
      </c>
    </row>
    <row r="359" spans="1:9" x14ac:dyDescent="0.25">
      <c r="A359" t="s">
        <v>107</v>
      </c>
      <c r="B359">
        <v>7588.69</v>
      </c>
      <c r="C359">
        <v>7508.82</v>
      </c>
      <c r="D359">
        <v>7480.18</v>
      </c>
      <c r="E359">
        <v>6269.58</v>
      </c>
      <c r="F359">
        <v>1451.8</v>
      </c>
      <c r="G359">
        <v>0.14788100000000001</v>
      </c>
      <c r="H359">
        <v>0.83699000000000001</v>
      </c>
      <c r="I359">
        <v>0</v>
      </c>
    </row>
    <row r="360" spans="1:9" x14ac:dyDescent="0.25">
      <c r="A360" t="s">
        <v>107</v>
      </c>
      <c r="B360">
        <v>7416.95</v>
      </c>
      <c r="C360">
        <v>7331.61</v>
      </c>
      <c r="D360">
        <v>7304.65</v>
      </c>
      <c r="E360">
        <v>6096.19</v>
      </c>
      <c r="F360">
        <v>1450.69</v>
      </c>
      <c r="G360">
        <v>0.14802699999999999</v>
      </c>
      <c r="H360">
        <v>0.83677199999999996</v>
      </c>
      <c r="I360">
        <v>0</v>
      </c>
    </row>
    <row r="361" spans="1:9" x14ac:dyDescent="0.25">
      <c r="A361" t="s">
        <v>107</v>
      </c>
      <c r="B361">
        <v>7308.4</v>
      </c>
      <c r="C361">
        <v>7218.44</v>
      </c>
      <c r="D361">
        <v>7196.62</v>
      </c>
      <c r="E361">
        <v>6002.42</v>
      </c>
      <c r="F361">
        <v>1435.89</v>
      </c>
      <c r="G361">
        <v>0.14718700000000001</v>
      </c>
      <c r="H361">
        <v>0.83702399999999999</v>
      </c>
      <c r="I361">
        <v>0</v>
      </c>
    </row>
    <row r="362" spans="1:9" x14ac:dyDescent="0.25">
      <c r="A362" t="s">
        <v>107</v>
      </c>
      <c r="B362">
        <v>7362.61</v>
      </c>
      <c r="C362">
        <v>7275.9</v>
      </c>
      <c r="D362">
        <v>7254.05</v>
      </c>
      <c r="E362">
        <v>6047.66</v>
      </c>
      <c r="F362">
        <v>1448.23</v>
      </c>
      <c r="G362">
        <v>0.14711099999999999</v>
      </c>
      <c r="H362">
        <v>0.83697699999999997</v>
      </c>
      <c r="I362">
        <v>0</v>
      </c>
    </row>
    <row r="363" spans="1:9" x14ac:dyDescent="0.25">
      <c r="A363" t="s">
        <v>107</v>
      </c>
      <c r="B363">
        <v>7049.79</v>
      </c>
      <c r="C363">
        <v>6968.8</v>
      </c>
      <c r="D363">
        <v>6950.35</v>
      </c>
      <c r="E363">
        <v>5803.32</v>
      </c>
      <c r="F363">
        <v>1380.47</v>
      </c>
      <c r="G363">
        <v>0.14902499999999999</v>
      </c>
      <c r="H363">
        <v>0.83699699999999999</v>
      </c>
      <c r="I363">
        <v>0</v>
      </c>
    </row>
    <row r="364" spans="1:9" x14ac:dyDescent="0.25">
      <c r="A364" t="s">
        <v>107</v>
      </c>
      <c r="B364">
        <v>6959.15</v>
      </c>
      <c r="C364">
        <v>6878.96</v>
      </c>
      <c r="D364">
        <v>6860.02</v>
      </c>
      <c r="E364">
        <v>5743.07</v>
      </c>
      <c r="F364">
        <v>1343.61</v>
      </c>
      <c r="G364">
        <v>0.14832500000000001</v>
      </c>
      <c r="H364">
        <v>0.83566700000000005</v>
      </c>
      <c r="I364">
        <v>0</v>
      </c>
    </row>
    <row r="365" spans="1:9" x14ac:dyDescent="0.25">
      <c r="A365" t="s">
        <v>107</v>
      </c>
      <c r="B365">
        <v>8259.59</v>
      </c>
      <c r="C365">
        <v>8181.96</v>
      </c>
      <c r="D365">
        <v>8165.34</v>
      </c>
      <c r="E365">
        <v>6917.3</v>
      </c>
      <c r="F365">
        <v>1500.9</v>
      </c>
      <c r="G365">
        <v>0.147175</v>
      </c>
      <c r="H365">
        <v>0.819658</v>
      </c>
      <c r="I365">
        <v>0</v>
      </c>
    </row>
    <row r="366" spans="1:9" x14ac:dyDescent="0.25">
      <c r="A366" t="s">
        <v>107</v>
      </c>
      <c r="B366">
        <v>9793.7999999999993</v>
      </c>
      <c r="C366">
        <v>9669.66</v>
      </c>
      <c r="D366">
        <v>9656.77</v>
      </c>
      <c r="E366">
        <v>8171.54</v>
      </c>
      <c r="F366">
        <v>1777.72</v>
      </c>
      <c r="G366">
        <v>0.14860100000000001</v>
      </c>
      <c r="H366">
        <v>0.83682599999999996</v>
      </c>
      <c r="I366">
        <v>0</v>
      </c>
    </row>
    <row r="367" spans="1:9" x14ac:dyDescent="0.25">
      <c r="A367" t="s">
        <v>107</v>
      </c>
      <c r="B367">
        <v>9864.24</v>
      </c>
      <c r="C367">
        <v>9747.84</v>
      </c>
      <c r="D367">
        <v>9734.7999999999993</v>
      </c>
      <c r="E367">
        <v>8210.07</v>
      </c>
      <c r="F367">
        <v>1822.66</v>
      </c>
      <c r="G367">
        <v>0.17552599999999999</v>
      </c>
      <c r="H367">
        <v>0.83702600000000005</v>
      </c>
      <c r="I367">
        <v>0</v>
      </c>
    </row>
    <row r="368" spans="1:9" x14ac:dyDescent="0.25">
      <c r="A368" t="s">
        <v>107</v>
      </c>
      <c r="B368">
        <v>9659.18</v>
      </c>
      <c r="C368">
        <v>9527.02</v>
      </c>
      <c r="D368">
        <v>9515.3700000000008</v>
      </c>
      <c r="E368">
        <v>8030.46</v>
      </c>
      <c r="F368">
        <v>1778.95</v>
      </c>
      <c r="G368">
        <v>0.16551299999999999</v>
      </c>
      <c r="H368">
        <v>0.83322499999999999</v>
      </c>
      <c r="I368">
        <v>0</v>
      </c>
    </row>
    <row r="369" spans="1:9" x14ac:dyDescent="0.25">
      <c r="A369" t="s">
        <v>107</v>
      </c>
      <c r="B369">
        <v>9328</v>
      </c>
      <c r="C369">
        <v>9174.9</v>
      </c>
      <c r="D369">
        <v>9161.32</v>
      </c>
      <c r="E369">
        <v>7810.94</v>
      </c>
      <c r="F369">
        <v>1622.48</v>
      </c>
      <c r="G369">
        <v>0.14716299999999999</v>
      </c>
      <c r="H369">
        <v>0.83686799999999995</v>
      </c>
      <c r="I369">
        <v>0</v>
      </c>
    </row>
    <row r="370" spans="1:9" x14ac:dyDescent="0.25">
      <c r="A370" t="s">
        <v>107</v>
      </c>
      <c r="B370">
        <v>9458.73</v>
      </c>
      <c r="C370">
        <v>9318.31</v>
      </c>
      <c r="D370">
        <v>9305.99</v>
      </c>
      <c r="E370">
        <v>7887.86</v>
      </c>
      <c r="F370">
        <v>1700.15</v>
      </c>
      <c r="G370">
        <v>0.147255</v>
      </c>
      <c r="H370">
        <v>0.83703700000000003</v>
      </c>
      <c r="I370">
        <v>0</v>
      </c>
    </row>
    <row r="371" spans="1:9" x14ac:dyDescent="0.25">
      <c r="A371" t="s">
        <v>107</v>
      </c>
      <c r="B371">
        <v>10362.799999999999</v>
      </c>
      <c r="C371">
        <v>10229.1</v>
      </c>
      <c r="D371">
        <v>10217.5</v>
      </c>
      <c r="E371">
        <v>8605.31</v>
      </c>
      <c r="F371">
        <v>1924.84</v>
      </c>
      <c r="G371">
        <v>0.178454</v>
      </c>
      <c r="H371">
        <v>0.836893</v>
      </c>
      <c r="I371">
        <v>0</v>
      </c>
    </row>
    <row r="372" spans="1:9" x14ac:dyDescent="0.25">
      <c r="A372" t="s">
        <v>107</v>
      </c>
      <c r="B372">
        <v>9571.52</v>
      </c>
      <c r="C372">
        <v>9430.73</v>
      </c>
      <c r="D372">
        <v>9418.06</v>
      </c>
      <c r="E372">
        <v>7843.86</v>
      </c>
      <c r="F372">
        <v>1880.36</v>
      </c>
      <c r="G372">
        <v>0.15096599999999999</v>
      </c>
      <c r="H372">
        <v>0.83700200000000002</v>
      </c>
      <c r="I372">
        <v>0</v>
      </c>
    </row>
    <row r="373" spans="1:9" x14ac:dyDescent="0.25">
      <c r="A373" t="s">
        <v>107</v>
      </c>
      <c r="B373">
        <v>8307.1200000000008</v>
      </c>
      <c r="C373">
        <v>8209.1</v>
      </c>
      <c r="D373">
        <v>8198.77</v>
      </c>
      <c r="E373">
        <v>7161.05</v>
      </c>
      <c r="F373">
        <v>1251.98</v>
      </c>
      <c r="G373">
        <v>0.178455</v>
      </c>
      <c r="H373">
        <v>0.83704699999999999</v>
      </c>
      <c r="I373">
        <v>0</v>
      </c>
    </row>
    <row r="374" spans="1:9" x14ac:dyDescent="0.25">
      <c r="A374" t="s">
        <v>107</v>
      </c>
      <c r="B374">
        <v>9207.5499999999993</v>
      </c>
      <c r="C374">
        <v>9134.0400000000009</v>
      </c>
      <c r="D374">
        <v>9123.66</v>
      </c>
      <c r="E374">
        <v>7837.52</v>
      </c>
      <c r="F374">
        <v>1552.77</v>
      </c>
      <c r="G374">
        <v>0.147921</v>
      </c>
      <c r="H374">
        <v>0.83688399999999996</v>
      </c>
      <c r="I374">
        <v>0</v>
      </c>
    </row>
    <row r="375" spans="1:9" x14ac:dyDescent="0.25">
      <c r="A375" t="s">
        <v>107</v>
      </c>
      <c r="B375">
        <v>9133.5499999999993</v>
      </c>
      <c r="C375">
        <v>9017.43</v>
      </c>
      <c r="D375">
        <v>9006.51</v>
      </c>
      <c r="E375">
        <v>7728.86</v>
      </c>
      <c r="F375">
        <v>1543.16</v>
      </c>
      <c r="G375">
        <v>0.17847399999999999</v>
      </c>
      <c r="H375">
        <v>0.83340499999999995</v>
      </c>
      <c r="I375">
        <v>0</v>
      </c>
    </row>
    <row r="376" spans="1:9" x14ac:dyDescent="0.25">
      <c r="A376" t="s">
        <v>107</v>
      </c>
      <c r="B376">
        <v>9968.0400000000009</v>
      </c>
      <c r="C376">
        <v>9844.7000000000007</v>
      </c>
      <c r="D376">
        <v>9832.3700000000008</v>
      </c>
      <c r="E376">
        <v>8286.83</v>
      </c>
      <c r="F376">
        <v>1852.55</v>
      </c>
      <c r="G376">
        <v>0.147201</v>
      </c>
      <c r="H376">
        <v>0.83701800000000004</v>
      </c>
      <c r="I376">
        <v>0</v>
      </c>
    </row>
    <row r="377" spans="1:9" x14ac:dyDescent="0.25">
      <c r="A377" t="s">
        <v>107</v>
      </c>
      <c r="B377">
        <v>8183.11</v>
      </c>
      <c r="C377">
        <v>8054.86</v>
      </c>
      <c r="D377">
        <v>8045.41</v>
      </c>
      <c r="E377">
        <v>6802.02</v>
      </c>
      <c r="F377">
        <v>1502.59</v>
      </c>
      <c r="G377">
        <v>0.14719599999999999</v>
      </c>
      <c r="H377">
        <v>0.83684400000000003</v>
      </c>
      <c r="I377">
        <v>0</v>
      </c>
    </row>
    <row r="378" spans="1:9" x14ac:dyDescent="0.25">
      <c r="A378" t="s">
        <v>107</v>
      </c>
      <c r="B378">
        <v>9206.39</v>
      </c>
      <c r="C378">
        <v>9118</v>
      </c>
      <c r="D378">
        <v>9107.25</v>
      </c>
      <c r="E378">
        <v>7810.47</v>
      </c>
      <c r="F378">
        <v>1565.79</v>
      </c>
      <c r="G378">
        <v>0.17846100000000001</v>
      </c>
      <c r="H378">
        <v>0.83691000000000004</v>
      </c>
      <c r="I378">
        <v>0</v>
      </c>
    </row>
    <row r="379" spans="1:9" x14ac:dyDescent="0.25">
      <c r="A379" t="s">
        <v>107</v>
      </c>
      <c r="B379">
        <v>9424.7900000000009</v>
      </c>
      <c r="C379">
        <v>9303.0499999999993</v>
      </c>
      <c r="D379">
        <v>9292.59</v>
      </c>
      <c r="E379">
        <v>7925.79</v>
      </c>
      <c r="F379">
        <v>1650.11</v>
      </c>
      <c r="G379">
        <v>0.17847199999999999</v>
      </c>
      <c r="H379">
        <v>0.83634399999999998</v>
      </c>
      <c r="I379">
        <v>0</v>
      </c>
    </row>
    <row r="380" spans="1:9" x14ac:dyDescent="0.25">
      <c r="A380" t="s">
        <v>107</v>
      </c>
      <c r="B380">
        <v>9616.27</v>
      </c>
      <c r="C380">
        <v>9479.5499999999993</v>
      </c>
      <c r="D380">
        <v>9466.76</v>
      </c>
      <c r="E380">
        <v>8032.19</v>
      </c>
      <c r="F380">
        <v>1728.01</v>
      </c>
      <c r="G380">
        <v>0.160519</v>
      </c>
      <c r="H380">
        <v>0.83670100000000003</v>
      </c>
      <c r="I380">
        <v>0</v>
      </c>
    </row>
    <row r="381" spans="1:9" x14ac:dyDescent="0.25">
      <c r="A381" t="s">
        <v>107</v>
      </c>
      <c r="B381">
        <v>9291.61</v>
      </c>
      <c r="C381">
        <v>9202.9599999999991</v>
      </c>
      <c r="D381">
        <v>9191.4500000000007</v>
      </c>
      <c r="E381">
        <v>7837.08</v>
      </c>
      <c r="F381">
        <v>1632.76</v>
      </c>
      <c r="G381">
        <v>0.173841</v>
      </c>
      <c r="H381">
        <v>0.83703899999999998</v>
      </c>
      <c r="I381">
        <v>0</v>
      </c>
    </row>
    <row r="382" spans="1:9" x14ac:dyDescent="0.25">
      <c r="A382" t="s">
        <v>107</v>
      </c>
      <c r="B382">
        <v>8902.93</v>
      </c>
      <c r="C382">
        <v>8764.4699999999993</v>
      </c>
      <c r="D382">
        <v>8751.24</v>
      </c>
      <c r="E382">
        <v>7422.58</v>
      </c>
      <c r="F382">
        <v>1599.87</v>
      </c>
      <c r="G382">
        <v>0.178503</v>
      </c>
      <c r="H382">
        <v>0.83491099999999996</v>
      </c>
      <c r="I382">
        <v>0</v>
      </c>
    </row>
    <row r="383" spans="1:9" x14ac:dyDescent="0.25">
      <c r="A383" t="s">
        <v>107</v>
      </c>
      <c r="B383">
        <v>9026.67</v>
      </c>
      <c r="C383">
        <v>8888.85</v>
      </c>
      <c r="D383">
        <v>8876.2099999999991</v>
      </c>
      <c r="E383">
        <v>7581.27</v>
      </c>
      <c r="F383">
        <v>1563.35</v>
      </c>
      <c r="G383">
        <v>0.16993800000000001</v>
      </c>
      <c r="H383">
        <v>0.84922600000000004</v>
      </c>
      <c r="I383">
        <v>0</v>
      </c>
    </row>
    <row r="384" spans="1:9" x14ac:dyDescent="0.25">
      <c r="A384" t="s">
        <v>107</v>
      </c>
      <c r="B384">
        <v>8513.2000000000007</v>
      </c>
      <c r="C384">
        <v>8391.11</v>
      </c>
      <c r="D384">
        <v>8377.14</v>
      </c>
      <c r="E384">
        <v>7125.68</v>
      </c>
      <c r="F384">
        <v>1509.94</v>
      </c>
      <c r="G384">
        <v>0.15933600000000001</v>
      </c>
      <c r="H384">
        <v>0.86298200000000003</v>
      </c>
      <c r="I384">
        <v>0</v>
      </c>
    </row>
    <row r="385" spans="1:25" x14ac:dyDescent="0.25">
      <c r="A385" t="s">
        <v>107</v>
      </c>
      <c r="B385">
        <v>9042.09</v>
      </c>
      <c r="C385">
        <v>8927.99</v>
      </c>
      <c r="D385">
        <v>8913.36</v>
      </c>
      <c r="E385">
        <v>7586.77</v>
      </c>
      <c r="F385">
        <v>1599.32</v>
      </c>
      <c r="G385">
        <v>0.160528</v>
      </c>
      <c r="H385">
        <v>0.86872899999999997</v>
      </c>
      <c r="I385">
        <v>0</v>
      </c>
    </row>
    <row r="386" spans="1:25" x14ac:dyDescent="0.25">
      <c r="A386" t="s">
        <v>107</v>
      </c>
      <c r="B386">
        <v>6937.45</v>
      </c>
      <c r="C386">
        <v>6849.2</v>
      </c>
      <c r="D386">
        <v>6837.32</v>
      </c>
      <c r="E386">
        <v>5699.45</v>
      </c>
      <c r="F386">
        <v>1375.83</v>
      </c>
      <c r="G386">
        <v>0.178454</v>
      </c>
      <c r="H386">
        <v>0.83705099999999999</v>
      </c>
      <c r="I386">
        <v>0</v>
      </c>
    </row>
    <row r="387" spans="1:25" x14ac:dyDescent="0.25">
      <c r="A387" t="s">
        <v>107</v>
      </c>
      <c r="B387">
        <v>6918.91</v>
      </c>
      <c r="C387">
        <v>6840.81</v>
      </c>
      <c r="D387">
        <v>6824.99</v>
      </c>
      <c r="E387">
        <v>5706.93</v>
      </c>
      <c r="F387">
        <v>1351.84</v>
      </c>
      <c r="G387">
        <v>0.15277099999999999</v>
      </c>
      <c r="H387">
        <v>0.86303799999999997</v>
      </c>
      <c r="I387">
        <v>0</v>
      </c>
    </row>
    <row r="388" spans="1:25" x14ac:dyDescent="0.25">
      <c r="A388" t="s">
        <v>107</v>
      </c>
      <c r="B388">
        <v>6933.69</v>
      </c>
      <c r="C388">
        <v>6832.73</v>
      </c>
      <c r="D388">
        <v>6812.77</v>
      </c>
      <c r="E388">
        <v>5698.07</v>
      </c>
      <c r="F388">
        <v>1347.35</v>
      </c>
      <c r="G388">
        <v>0.14868999999999999</v>
      </c>
      <c r="H388">
        <v>0.83687599999999995</v>
      </c>
      <c r="I388">
        <v>0</v>
      </c>
    </row>
    <row r="389" spans="1:25" x14ac:dyDescent="0.25">
      <c r="A389" t="s">
        <v>107</v>
      </c>
      <c r="B389">
        <v>6871.55</v>
      </c>
      <c r="C389">
        <v>6796.68</v>
      </c>
      <c r="D389">
        <v>6780.92</v>
      </c>
      <c r="E389">
        <v>5665.31</v>
      </c>
      <c r="F389">
        <v>1349.27</v>
      </c>
      <c r="G389">
        <v>0.17848900000000001</v>
      </c>
      <c r="H389">
        <v>0.83616599999999996</v>
      </c>
      <c r="I389">
        <v>0</v>
      </c>
    </row>
    <row r="390" spans="1:25" x14ac:dyDescent="0.25">
      <c r="A390" t="s">
        <v>107</v>
      </c>
      <c r="B390">
        <v>6920.1</v>
      </c>
      <c r="C390">
        <v>6847.44</v>
      </c>
      <c r="D390">
        <v>6831.06</v>
      </c>
      <c r="E390">
        <v>5713.14</v>
      </c>
      <c r="F390">
        <v>1350.72</v>
      </c>
      <c r="G390">
        <v>0.14952199999999999</v>
      </c>
      <c r="H390">
        <v>0.83695299999999995</v>
      </c>
      <c r="I390">
        <v>0</v>
      </c>
    </row>
    <row r="391" spans="1:25" x14ac:dyDescent="0.25">
      <c r="A391" t="s">
        <v>107</v>
      </c>
      <c r="B391">
        <v>7014.44</v>
      </c>
      <c r="C391">
        <v>6932.37</v>
      </c>
      <c r="D391">
        <v>6916.19</v>
      </c>
      <c r="E391">
        <v>5791.34</v>
      </c>
      <c r="F391">
        <v>1359.38</v>
      </c>
      <c r="G391">
        <v>0.122918</v>
      </c>
      <c r="H391">
        <v>0.837001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107</v>
      </c>
      <c r="B392">
        <v>7011.3</v>
      </c>
      <c r="C392">
        <v>6933.9</v>
      </c>
      <c r="D392">
        <v>6916.02</v>
      </c>
      <c r="E392">
        <v>5785.84</v>
      </c>
      <c r="F392">
        <v>1364.23</v>
      </c>
      <c r="G392">
        <v>0.16641600000000001</v>
      </c>
      <c r="H392">
        <v>0.83488899999999999</v>
      </c>
      <c r="I392">
        <v>0</v>
      </c>
      <c r="R392">
        <f>AVERAGE(B343:B392)</f>
        <v>7926.2323999999971</v>
      </c>
      <c r="S392">
        <f>AVERAGE(C343:C392)</f>
        <v>7829.2189999999982</v>
      </c>
      <c r="U392">
        <f>_xlfn.VAR.P(B343:B392)</f>
        <v>1413020.7067422851</v>
      </c>
      <c r="V392">
        <f>_xlfn.VAR.P(C343:C392)</f>
        <v>1367048.1141130249</v>
      </c>
      <c r="X392">
        <f>1.96*SQRT(U392)/50</f>
        <v>46.597254627375477</v>
      </c>
      <c r="Y392">
        <f>1.96*SQRT(V392)/50</f>
        <v>45.832966455059811</v>
      </c>
    </row>
    <row r="393" spans="1:25" x14ac:dyDescent="0.25">
      <c r="A393" t="s">
        <v>108</v>
      </c>
      <c r="B393">
        <v>396451.13020000001</v>
      </c>
      <c r="C393" t="s">
        <v>36</v>
      </c>
    </row>
    <row r="394" spans="1:25" x14ac:dyDescent="0.25">
      <c r="A394" t="s">
        <v>38</v>
      </c>
      <c r="B394">
        <v>3736.36</v>
      </c>
      <c r="C394">
        <v>0</v>
      </c>
      <c r="D394">
        <v>0</v>
      </c>
      <c r="E394">
        <v>0</v>
      </c>
      <c r="F394">
        <v>0</v>
      </c>
      <c r="G394">
        <v>0.14719099999999999</v>
      </c>
      <c r="H394">
        <v>1</v>
      </c>
      <c r="I394">
        <v>0</v>
      </c>
    </row>
    <row r="395" spans="1:25" x14ac:dyDescent="0.25">
      <c r="A395" t="s">
        <v>38</v>
      </c>
      <c r="B395">
        <v>3552.82</v>
      </c>
      <c r="C395">
        <v>0</v>
      </c>
      <c r="D395">
        <v>0</v>
      </c>
      <c r="E395">
        <v>0</v>
      </c>
      <c r="F395">
        <v>0</v>
      </c>
      <c r="G395">
        <v>0.14718999999999999</v>
      </c>
      <c r="H395">
        <v>1</v>
      </c>
      <c r="I395">
        <v>0</v>
      </c>
    </row>
    <row r="396" spans="1:25" x14ac:dyDescent="0.25">
      <c r="A396" t="s">
        <v>38</v>
      </c>
      <c r="B396">
        <v>3560.38</v>
      </c>
      <c r="C396">
        <v>0</v>
      </c>
      <c r="D396">
        <v>0</v>
      </c>
      <c r="E396">
        <v>0</v>
      </c>
      <c r="F396">
        <v>0</v>
      </c>
      <c r="G396">
        <v>0.14719099999999999</v>
      </c>
      <c r="H396">
        <v>1</v>
      </c>
      <c r="I396">
        <v>0</v>
      </c>
    </row>
    <row r="397" spans="1:25" x14ac:dyDescent="0.25">
      <c r="A397" t="s">
        <v>38</v>
      </c>
      <c r="B397">
        <v>3549.4</v>
      </c>
      <c r="C397">
        <v>0</v>
      </c>
      <c r="D397">
        <v>0</v>
      </c>
      <c r="E397">
        <v>0</v>
      </c>
      <c r="F397">
        <v>0</v>
      </c>
      <c r="G397">
        <v>0.14719099999999999</v>
      </c>
      <c r="H397">
        <v>1</v>
      </c>
      <c r="I397">
        <v>0</v>
      </c>
    </row>
    <row r="398" spans="1:25" x14ac:dyDescent="0.25">
      <c r="A398" t="s">
        <v>38</v>
      </c>
      <c r="B398">
        <v>3549.54</v>
      </c>
      <c r="C398">
        <v>0</v>
      </c>
      <c r="D398">
        <v>0</v>
      </c>
      <c r="E398">
        <v>0</v>
      </c>
      <c r="F398">
        <v>0</v>
      </c>
      <c r="G398">
        <v>0.14719099999999999</v>
      </c>
      <c r="H398">
        <v>1</v>
      </c>
      <c r="I398">
        <v>0</v>
      </c>
    </row>
    <row r="399" spans="1:25" x14ac:dyDescent="0.25">
      <c r="A399" t="s">
        <v>38</v>
      </c>
      <c r="B399">
        <v>3555.22</v>
      </c>
      <c r="C399">
        <v>0</v>
      </c>
      <c r="D399">
        <v>0</v>
      </c>
      <c r="E399">
        <v>0</v>
      </c>
      <c r="F399">
        <v>0</v>
      </c>
      <c r="G399">
        <v>0.14719099999999999</v>
      </c>
      <c r="H399">
        <v>1</v>
      </c>
      <c r="I399">
        <v>0</v>
      </c>
    </row>
    <row r="400" spans="1:25" x14ac:dyDescent="0.25">
      <c r="A400" t="s">
        <v>38</v>
      </c>
      <c r="B400">
        <v>3572.43</v>
      </c>
      <c r="C400">
        <v>0</v>
      </c>
      <c r="D400">
        <v>0</v>
      </c>
      <c r="E400">
        <v>0</v>
      </c>
      <c r="F400">
        <v>0</v>
      </c>
      <c r="G400">
        <v>0.14718999999999999</v>
      </c>
      <c r="H400">
        <v>1</v>
      </c>
      <c r="I400">
        <v>0</v>
      </c>
    </row>
    <row r="401" spans="1:9" x14ac:dyDescent="0.25">
      <c r="A401" t="s">
        <v>38</v>
      </c>
      <c r="B401">
        <v>3562.53</v>
      </c>
      <c r="C401">
        <v>0</v>
      </c>
      <c r="D401">
        <v>0</v>
      </c>
      <c r="E401">
        <v>0</v>
      </c>
      <c r="F401">
        <v>0</v>
      </c>
      <c r="G401">
        <v>0.14718999999999999</v>
      </c>
      <c r="H401">
        <v>1</v>
      </c>
      <c r="I401">
        <v>0</v>
      </c>
    </row>
    <row r="402" spans="1:9" x14ac:dyDescent="0.25">
      <c r="A402" t="s">
        <v>38</v>
      </c>
      <c r="B402">
        <v>3570.2</v>
      </c>
      <c r="C402">
        <v>0</v>
      </c>
      <c r="D402">
        <v>0</v>
      </c>
      <c r="E402">
        <v>0</v>
      </c>
      <c r="F402">
        <v>0</v>
      </c>
      <c r="G402">
        <v>0.14719099999999999</v>
      </c>
      <c r="H402">
        <v>1</v>
      </c>
      <c r="I402">
        <v>0</v>
      </c>
    </row>
    <row r="403" spans="1:9" x14ac:dyDescent="0.25">
      <c r="A403" t="s">
        <v>38</v>
      </c>
      <c r="B403">
        <v>3569.6</v>
      </c>
      <c r="C403">
        <v>0</v>
      </c>
      <c r="D403">
        <v>0</v>
      </c>
      <c r="E403">
        <v>0</v>
      </c>
      <c r="F403">
        <v>0</v>
      </c>
      <c r="G403">
        <v>8.8198899999999997E-2</v>
      </c>
      <c r="H403">
        <v>1</v>
      </c>
      <c r="I403">
        <v>0</v>
      </c>
    </row>
    <row r="404" spans="1:9" x14ac:dyDescent="0.25">
      <c r="A404" t="s">
        <v>38</v>
      </c>
      <c r="B404">
        <v>3566.6</v>
      </c>
      <c r="C404">
        <v>0</v>
      </c>
      <c r="D404">
        <v>0</v>
      </c>
      <c r="E404">
        <v>0</v>
      </c>
      <c r="F404">
        <v>0</v>
      </c>
      <c r="G404">
        <v>0.14718999999999999</v>
      </c>
      <c r="H404">
        <v>1</v>
      </c>
      <c r="I404">
        <v>0</v>
      </c>
    </row>
    <row r="405" spans="1:9" x14ac:dyDescent="0.25">
      <c r="A405" t="s">
        <v>38</v>
      </c>
      <c r="B405">
        <v>3566.19</v>
      </c>
      <c r="C405">
        <v>0</v>
      </c>
      <c r="D405">
        <v>0</v>
      </c>
      <c r="E405">
        <v>0</v>
      </c>
      <c r="F405">
        <v>0</v>
      </c>
      <c r="G405">
        <v>7.4762499999999996E-2</v>
      </c>
      <c r="H405">
        <v>1</v>
      </c>
      <c r="I405">
        <v>0</v>
      </c>
    </row>
    <row r="406" spans="1:9" x14ac:dyDescent="0.25">
      <c r="A406" t="s">
        <v>38</v>
      </c>
      <c r="B406">
        <v>3614.73</v>
      </c>
      <c r="C406">
        <v>0</v>
      </c>
      <c r="D406">
        <v>0</v>
      </c>
      <c r="E406">
        <v>0</v>
      </c>
      <c r="F406">
        <v>0</v>
      </c>
      <c r="G406">
        <v>0.115504</v>
      </c>
      <c r="H406">
        <v>1</v>
      </c>
      <c r="I406">
        <v>0</v>
      </c>
    </row>
    <row r="407" spans="1:9" x14ac:dyDescent="0.25">
      <c r="A407" t="s">
        <v>38</v>
      </c>
      <c r="B407">
        <v>3616.8</v>
      </c>
      <c r="C407">
        <v>0</v>
      </c>
      <c r="D407">
        <v>0</v>
      </c>
      <c r="E407">
        <v>0</v>
      </c>
      <c r="F407">
        <v>0</v>
      </c>
      <c r="G407">
        <v>8.3316799999999996E-2</v>
      </c>
      <c r="H407">
        <v>1</v>
      </c>
      <c r="I407">
        <v>0</v>
      </c>
    </row>
    <row r="408" spans="1:9" x14ac:dyDescent="0.25">
      <c r="A408" t="s">
        <v>38</v>
      </c>
      <c r="B408">
        <v>3568.5</v>
      </c>
      <c r="C408">
        <v>0</v>
      </c>
      <c r="D408">
        <v>0</v>
      </c>
      <c r="E408">
        <v>0</v>
      </c>
      <c r="F408">
        <v>0</v>
      </c>
      <c r="G408">
        <v>0.14719099999999999</v>
      </c>
      <c r="H408">
        <v>1</v>
      </c>
      <c r="I408">
        <v>0</v>
      </c>
    </row>
    <row r="409" spans="1:9" x14ac:dyDescent="0.25">
      <c r="A409" t="s">
        <v>38</v>
      </c>
      <c r="B409">
        <v>3569.95</v>
      </c>
      <c r="C409">
        <v>0</v>
      </c>
      <c r="D409">
        <v>0</v>
      </c>
      <c r="E409">
        <v>0</v>
      </c>
      <c r="F409">
        <v>0</v>
      </c>
      <c r="G409">
        <v>0.14719099999999999</v>
      </c>
      <c r="H409">
        <v>1</v>
      </c>
      <c r="I409">
        <v>0</v>
      </c>
    </row>
    <row r="410" spans="1:9" x14ac:dyDescent="0.25">
      <c r="A410" t="s">
        <v>38</v>
      </c>
      <c r="B410">
        <v>3557.84</v>
      </c>
      <c r="C410">
        <v>0</v>
      </c>
      <c r="D410">
        <v>0</v>
      </c>
      <c r="E410">
        <v>0</v>
      </c>
      <c r="F410">
        <v>0</v>
      </c>
      <c r="G410">
        <v>1.7881999999999999E-2</v>
      </c>
      <c r="H410">
        <v>1</v>
      </c>
      <c r="I410">
        <v>0</v>
      </c>
    </row>
    <row r="411" spans="1:9" x14ac:dyDescent="0.25">
      <c r="A411" t="s">
        <v>38</v>
      </c>
      <c r="B411">
        <v>3559.06</v>
      </c>
      <c r="C411">
        <v>0</v>
      </c>
      <c r="D411">
        <v>0</v>
      </c>
      <c r="E411">
        <v>0</v>
      </c>
      <c r="F411">
        <v>0</v>
      </c>
      <c r="G411">
        <v>0.14719099999999999</v>
      </c>
      <c r="H411">
        <v>1</v>
      </c>
      <c r="I411">
        <v>0</v>
      </c>
    </row>
    <row r="412" spans="1:9" x14ac:dyDescent="0.25">
      <c r="A412" t="s">
        <v>38</v>
      </c>
      <c r="B412">
        <v>3568.7</v>
      </c>
      <c r="C412">
        <v>0</v>
      </c>
      <c r="D412">
        <v>0</v>
      </c>
      <c r="E412">
        <v>0</v>
      </c>
      <c r="F412">
        <v>0</v>
      </c>
      <c r="G412">
        <v>0.14719099999999999</v>
      </c>
      <c r="H412">
        <v>1</v>
      </c>
      <c r="I412">
        <v>0</v>
      </c>
    </row>
    <row r="413" spans="1:9" x14ac:dyDescent="0.25">
      <c r="A413" t="s">
        <v>38</v>
      </c>
      <c r="B413">
        <v>3569.29</v>
      </c>
      <c r="C413">
        <v>0</v>
      </c>
      <c r="D413">
        <v>0</v>
      </c>
      <c r="E413">
        <v>0</v>
      </c>
      <c r="F413">
        <v>0</v>
      </c>
      <c r="G413">
        <v>0.14719099999999999</v>
      </c>
      <c r="H413">
        <v>1</v>
      </c>
      <c r="I413">
        <v>0</v>
      </c>
    </row>
    <row r="414" spans="1:9" x14ac:dyDescent="0.25">
      <c r="A414" t="s">
        <v>38</v>
      </c>
      <c r="B414">
        <v>3582.31</v>
      </c>
      <c r="C414">
        <v>0</v>
      </c>
      <c r="D414">
        <v>0</v>
      </c>
      <c r="E414">
        <v>0</v>
      </c>
      <c r="F414">
        <v>0</v>
      </c>
      <c r="G414">
        <v>0.14718999999999999</v>
      </c>
      <c r="H414">
        <v>1</v>
      </c>
      <c r="I414">
        <v>0</v>
      </c>
    </row>
    <row r="415" spans="1:9" x14ac:dyDescent="0.25">
      <c r="A415" t="s">
        <v>38</v>
      </c>
      <c r="B415">
        <v>3588.99</v>
      </c>
      <c r="C415">
        <v>0</v>
      </c>
      <c r="D415">
        <v>0</v>
      </c>
      <c r="E415">
        <v>0</v>
      </c>
      <c r="F415">
        <v>0</v>
      </c>
      <c r="G415">
        <v>0.14719099999999999</v>
      </c>
      <c r="H415">
        <v>1</v>
      </c>
      <c r="I415">
        <v>0</v>
      </c>
    </row>
    <row r="416" spans="1:9" x14ac:dyDescent="0.25">
      <c r="A416" t="s">
        <v>38</v>
      </c>
      <c r="B416">
        <v>3589.63</v>
      </c>
      <c r="C416">
        <v>0</v>
      </c>
      <c r="D416">
        <v>0</v>
      </c>
      <c r="E416">
        <v>0</v>
      </c>
      <c r="F416">
        <v>0</v>
      </c>
      <c r="G416">
        <v>0.14719099999999999</v>
      </c>
      <c r="H416">
        <v>1</v>
      </c>
      <c r="I416">
        <v>0</v>
      </c>
    </row>
    <row r="417" spans="1:9" x14ac:dyDescent="0.25">
      <c r="A417" t="s">
        <v>38</v>
      </c>
      <c r="B417">
        <v>3582.2</v>
      </c>
      <c r="C417">
        <v>0</v>
      </c>
      <c r="D417">
        <v>0</v>
      </c>
      <c r="E417">
        <v>0</v>
      </c>
      <c r="F417">
        <v>0</v>
      </c>
      <c r="G417">
        <v>0.14719099999999999</v>
      </c>
      <c r="H417">
        <v>1</v>
      </c>
      <c r="I417">
        <v>0</v>
      </c>
    </row>
    <row r="418" spans="1:9" x14ac:dyDescent="0.25">
      <c r="A418" t="s">
        <v>38</v>
      </c>
      <c r="B418">
        <v>3589.38</v>
      </c>
      <c r="C418">
        <v>0</v>
      </c>
      <c r="D418">
        <v>0</v>
      </c>
      <c r="E418">
        <v>0</v>
      </c>
      <c r="F418">
        <v>0</v>
      </c>
      <c r="G418">
        <v>0.14719099999999999</v>
      </c>
      <c r="H418">
        <v>1</v>
      </c>
      <c r="I418">
        <v>0</v>
      </c>
    </row>
    <row r="419" spans="1:9" x14ac:dyDescent="0.25">
      <c r="A419" t="s">
        <v>38</v>
      </c>
      <c r="B419">
        <v>3589.54</v>
      </c>
      <c r="C419">
        <v>0</v>
      </c>
      <c r="D419">
        <v>0</v>
      </c>
      <c r="E419">
        <v>0</v>
      </c>
      <c r="F419">
        <v>0</v>
      </c>
      <c r="G419">
        <v>0.14719099999999999</v>
      </c>
      <c r="H419">
        <v>1</v>
      </c>
      <c r="I419">
        <v>0</v>
      </c>
    </row>
    <row r="420" spans="1:9" x14ac:dyDescent="0.25">
      <c r="A420" t="s">
        <v>38</v>
      </c>
      <c r="B420">
        <v>3590.43</v>
      </c>
      <c r="C420">
        <v>0</v>
      </c>
      <c r="D420">
        <v>0</v>
      </c>
      <c r="E420">
        <v>0</v>
      </c>
      <c r="F420">
        <v>0</v>
      </c>
      <c r="G420">
        <v>0.14719099999999999</v>
      </c>
      <c r="H420">
        <v>1</v>
      </c>
      <c r="I420">
        <v>0</v>
      </c>
    </row>
    <row r="421" spans="1:9" x14ac:dyDescent="0.25">
      <c r="A421" t="s">
        <v>38</v>
      </c>
      <c r="B421">
        <v>3587.07</v>
      </c>
      <c r="C421">
        <v>0</v>
      </c>
      <c r="D421">
        <v>0</v>
      </c>
      <c r="E421">
        <v>0</v>
      </c>
      <c r="F421">
        <v>0</v>
      </c>
      <c r="G421">
        <v>0.14719099999999999</v>
      </c>
      <c r="H421">
        <v>1</v>
      </c>
      <c r="I421">
        <v>0</v>
      </c>
    </row>
    <row r="422" spans="1:9" x14ac:dyDescent="0.25">
      <c r="A422" t="s">
        <v>38</v>
      </c>
      <c r="B422">
        <v>3585.12</v>
      </c>
      <c r="C422">
        <v>0</v>
      </c>
      <c r="D422">
        <v>0</v>
      </c>
      <c r="E422">
        <v>0</v>
      </c>
      <c r="F422">
        <v>0</v>
      </c>
      <c r="G422">
        <v>8.9594300000000002E-2</v>
      </c>
      <c r="H422">
        <v>1</v>
      </c>
      <c r="I422">
        <v>0</v>
      </c>
    </row>
    <row r="423" spans="1:9" x14ac:dyDescent="0.25">
      <c r="A423" t="s">
        <v>38</v>
      </c>
      <c r="B423">
        <v>3582.91</v>
      </c>
      <c r="C423">
        <v>0</v>
      </c>
      <c r="D423">
        <v>0</v>
      </c>
      <c r="E423">
        <v>0</v>
      </c>
      <c r="F423">
        <v>0</v>
      </c>
      <c r="G423">
        <v>2.9752899999999999E-2</v>
      </c>
      <c r="H423">
        <v>1</v>
      </c>
      <c r="I423">
        <v>0</v>
      </c>
    </row>
    <row r="424" spans="1:9" x14ac:dyDescent="0.25">
      <c r="A424" t="s">
        <v>38</v>
      </c>
      <c r="B424">
        <v>3583.38</v>
      </c>
      <c r="C424">
        <v>0</v>
      </c>
      <c r="D424">
        <v>0</v>
      </c>
      <c r="E424">
        <v>0</v>
      </c>
      <c r="F424">
        <v>0</v>
      </c>
      <c r="G424">
        <v>5.28403E-2</v>
      </c>
      <c r="H424">
        <v>1</v>
      </c>
      <c r="I424">
        <v>0</v>
      </c>
    </row>
    <row r="425" spans="1:9" x14ac:dyDescent="0.25">
      <c r="A425" t="s">
        <v>38</v>
      </c>
      <c r="B425">
        <v>3588.7</v>
      </c>
      <c r="C425">
        <v>0</v>
      </c>
      <c r="D425">
        <v>0</v>
      </c>
      <c r="E425">
        <v>0</v>
      </c>
      <c r="F425">
        <v>0</v>
      </c>
      <c r="G425">
        <v>0.14719099999999999</v>
      </c>
      <c r="H425">
        <v>1</v>
      </c>
      <c r="I425">
        <v>0</v>
      </c>
    </row>
    <row r="426" spans="1:9" x14ac:dyDescent="0.25">
      <c r="A426" t="s">
        <v>38</v>
      </c>
      <c r="B426">
        <v>3591.15</v>
      </c>
      <c r="C426">
        <v>0</v>
      </c>
      <c r="D426">
        <v>0</v>
      </c>
      <c r="E426">
        <v>0</v>
      </c>
      <c r="F426">
        <v>0</v>
      </c>
      <c r="G426">
        <v>1.3002599999999999E-3</v>
      </c>
      <c r="H426">
        <v>1</v>
      </c>
      <c r="I426">
        <v>0</v>
      </c>
    </row>
    <row r="427" spans="1:9" x14ac:dyDescent="0.25">
      <c r="A427" t="s">
        <v>38</v>
      </c>
      <c r="B427">
        <v>3588.66</v>
      </c>
      <c r="C427">
        <v>0</v>
      </c>
      <c r="D427">
        <v>0</v>
      </c>
      <c r="E427">
        <v>0</v>
      </c>
      <c r="F427">
        <v>0</v>
      </c>
      <c r="G427">
        <v>2.72074E-2</v>
      </c>
      <c r="H427">
        <v>1</v>
      </c>
      <c r="I427">
        <v>0</v>
      </c>
    </row>
    <row r="428" spans="1:9" x14ac:dyDescent="0.25">
      <c r="A428" t="s">
        <v>38</v>
      </c>
      <c r="B428">
        <v>3585.57</v>
      </c>
      <c r="C428">
        <v>0</v>
      </c>
      <c r="D428">
        <v>0</v>
      </c>
      <c r="E428">
        <v>0</v>
      </c>
      <c r="F428">
        <v>0</v>
      </c>
      <c r="G428">
        <v>0.14718999999999999</v>
      </c>
      <c r="H428">
        <v>1</v>
      </c>
      <c r="I428">
        <v>0</v>
      </c>
    </row>
    <row r="429" spans="1:9" x14ac:dyDescent="0.25">
      <c r="A429" t="s">
        <v>38</v>
      </c>
      <c r="B429">
        <v>3583.91</v>
      </c>
      <c r="C429">
        <v>0</v>
      </c>
      <c r="D429">
        <v>0</v>
      </c>
      <c r="E429">
        <v>0</v>
      </c>
      <c r="F429">
        <v>0</v>
      </c>
      <c r="G429">
        <v>0.14719099999999999</v>
      </c>
      <c r="H429">
        <v>1</v>
      </c>
      <c r="I429">
        <v>0</v>
      </c>
    </row>
    <row r="430" spans="1:9" x14ac:dyDescent="0.25">
      <c r="A430" t="s">
        <v>38</v>
      </c>
      <c r="B430">
        <v>3590.13</v>
      </c>
      <c r="C430">
        <v>0</v>
      </c>
      <c r="D430">
        <v>0</v>
      </c>
      <c r="E430">
        <v>0</v>
      </c>
      <c r="F430">
        <v>0</v>
      </c>
      <c r="G430">
        <v>7.6057399999999997E-2</v>
      </c>
      <c r="H430">
        <v>1</v>
      </c>
      <c r="I430">
        <v>0</v>
      </c>
    </row>
    <row r="431" spans="1:9" x14ac:dyDescent="0.25">
      <c r="A431" t="s">
        <v>38</v>
      </c>
      <c r="B431">
        <v>3580.95</v>
      </c>
      <c r="C431">
        <v>0</v>
      </c>
      <c r="D431">
        <v>0</v>
      </c>
      <c r="E431">
        <v>0</v>
      </c>
      <c r="F431">
        <v>0</v>
      </c>
      <c r="G431">
        <v>3.0019400000000002E-2</v>
      </c>
      <c r="H431">
        <v>1</v>
      </c>
      <c r="I431">
        <v>0</v>
      </c>
    </row>
    <row r="432" spans="1:9" x14ac:dyDescent="0.25">
      <c r="A432" t="s">
        <v>38</v>
      </c>
      <c r="B432">
        <v>3582.87</v>
      </c>
      <c r="C432">
        <v>0</v>
      </c>
      <c r="D432">
        <v>0</v>
      </c>
      <c r="E432">
        <v>0</v>
      </c>
      <c r="F432">
        <v>0</v>
      </c>
      <c r="G432">
        <v>0.14718999999999999</v>
      </c>
      <c r="H432">
        <v>1</v>
      </c>
      <c r="I432">
        <v>0</v>
      </c>
    </row>
    <row r="433" spans="1:25" x14ac:dyDescent="0.25">
      <c r="A433" t="s">
        <v>38</v>
      </c>
      <c r="B433">
        <v>3583.24</v>
      </c>
      <c r="C433">
        <v>0</v>
      </c>
      <c r="D433">
        <v>0</v>
      </c>
      <c r="E433">
        <v>0</v>
      </c>
      <c r="F433">
        <v>0</v>
      </c>
      <c r="G433">
        <v>0.14718999999999999</v>
      </c>
      <c r="H433">
        <v>1</v>
      </c>
      <c r="I433">
        <v>0</v>
      </c>
    </row>
    <row r="434" spans="1:25" x14ac:dyDescent="0.25">
      <c r="A434" t="s">
        <v>38</v>
      </c>
      <c r="B434">
        <v>3584.74</v>
      </c>
      <c r="C434">
        <v>0</v>
      </c>
      <c r="D434">
        <v>0</v>
      </c>
      <c r="E434">
        <v>0</v>
      </c>
      <c r="F434">
        <v>0</v>
      </c>
      <c r="G434">
        <v>0.14718999999999999</v>
      </c>
      <c r="H434">
        <v>1</v>
      </c>
      <c r="I434">
        <v>0</v>
      </c>
    </row>
    <row r="435" spans="1:25" x14ac:dyDescent="0.25">
      <c r="A435" t="s">
        <v>38</v>
      </c>
      <c r="B435">
        <v>3583.07</v>
      </c>
      <c r="C435">
        <v>0</v>
      </c>
      <c r="D435">
        <v>0</v>
      </c>
      <c r="E435">
        <v>0</v>
      </c>
      <c r="F435">
        <v>0</v>
      </c>
      <c r="G435">
        <v>0.14719099999999999</v>
      </c>
      <c r="H435">
        <v>1</v>
      </c>
      <c r="I435">
        <v>0</v>
      </c>
    </row>
    <row r="436" spans="1:25" x14ac:dyDescent="0.25">
      <c r="A436" t="s">
        <v>38</v>
      </c>
      <c r="B436">
        <v>3587.36</v>
      </c>
      <c r="C436">
        <v>0</v>
      </c>
      <c r="D436">
        <v>0</v>
      </c>
      <c r="E436">
        <v>0</v>
      </c>
      <c r="F436">
        <v>0</v>
      </c>
      <c r="G436">
        <v>8.3791599999999994E-2</v>
      </c>
      <c r="H436">
        <v>1</v>
      </c>
      <c r="I436">
        <v>0</v>
      </c>
    </row>
    <row r="437" spans="1:25" x14ac:dyDescent="0.25">
      <c r="A437" t="s">
        <v>38</v>
      </c>
      <c r="B437">
        <v>3581.84</v>
      </c>
      <c r="C437">
        <v>0</v>
      </c>
      <c r="D437">
        <v>0</v>
      </c>
      <c r="E437">
        <v>0</v>
      </c>
      <c r="F437">
        <v>0</v>
      </c>
      <c r="G437">
        <v>0.14719099999999999</v>
      </c>
      <c r="H437">
        <v>1</v>
      </c>
      <c r="I437">
        <v>0</v>
      </c>
    </row>
    <row r="438" spans="1:25" x14ac:dyDescent="0.25">
      <c r="A438" t="s">
        <v>38</v>
      </c>
      <c r="B438">
        <v>3587.74</v>
      </c>
      <c r="C438">
        <v>0</v>
      </c>
      <c r="D438">
        <v>0</v>
      </c>
      <c r="E438">
        <v>0</v>
      </c>
      <c r="F438">
        <v>0</v>
      </c>
      <c r="G438">
        <v>0.14718999999999999</v>
      </c>
      <c r="H438">
        <v>1</v>
      </c>
      <c r="I438">
        <v>0</v>
      </c>
    </row>
    <row r="439" spans="1:25" x14ac:dyDescent="0.25">
      <c r="A439" t="s">
        <v>38</v>
      </c>
      <c r="B439">
        <v>3591.47</v>
      </c>
      <c r="C439">
        <v>0</v>
      </c>
      <c r="D439">
        <v>0</v>
      </c>
      <c r="E439">
        <v>0</v>
      </c>
      <c r="F439">
        <v>0</v>
      </c>
      <c r="G439">
        <v>0.14719099999999999</v>
      </c>
      <c r="H439">
        <v>1</v>
      </c>
      <c r="I439">
        <v>0</v>
      </c>
    </row>
    <row r="440" spans="1:25" x14ac:dyDescent="0.25">
      <c r="A440" t="s">
        <v>38</v>
      </c>
      <c r="B440">
        <v>3594.76</v>
      </c>
      <c r="C440">
        <v>0</v>
      </c>
      <c r="D440">
        <v>0</v>
      </c>
      <c r="E440">
        <v>0</v>
      </c>
      <c r="F440">
        <v>0</v>
      </c>
      <c r="G440">
        <v>0.14718999999999999</v>
      </c>
      <c r="H440">
        <v>1</v>
      </c>
      <c r="I440">
        <v>0</v>
      </c>
    </row>
    <row r="441" spans="1:25" x14ac:dyDescent="0.25">
      <c r="A441" t="s">
        <v>38</v>
      </c>
      <c r="B441">
        <v>3583.82</v>
      </c>
      <c r="C441">
        <v>0</v>
      </c>
      <c r="D441">
        <v>0</v>
      </c>
      <c r="E441">
        <v>0</v>
      </c>
      <c r="F441">
        <v>0</v>
      </c>
      <c r="G441">
        <v>0.14718999999999999</v>
      </c>
      <c r="H441">
        <v>1</v>
      </c>
      <c r="I441">
        <v>0</v>
      </c>
    </row>
    <row r="442" spans="1:25" x14ac:dyDescent="0.25">
      <c r="A442" t="s">
        <v>38</v>
      </c>
      <c r="B442">
        <v>3588.77</v>
      </c>
      <c r="C442">
        <v>0</v>
      </c>
      <c r="D442">
        <v>0</v>
      </c>
      <c r="E442">
        <v>0</v>
      </c>
      <c r="F442">
        <v>0</v>
      </c>
      <c r="G442">
        <v>0.14718999999999999</v>
      </c>
      <c r="H442">
        <v>1</v>
      </c>
      <c r="I442">
        <v>0</v>
      </c>
    </row>
    <row r="443" spans="1:25" x14ac:dyDescent="0.25">
      <c r="A443" t="s">
        <v>38</v>
      </c>
      <c r="B443">
        <v>3589.92</v>
      </c>
      <c r="C443">
        <v>0</v>
      </c>
      <c r="D443">
        <v>0</v>
      </c>
      <c r="E443">
        <v>0</v>
      </c>
      <c r="F443">
        <v>0</v>
      </c>
      <c r="G443">
        <v>0.14719099999999999</v>
      </c>
      <c r="H443">
        <v>1</v>
      </c>
      <c r="I443">
        <v>0</v>
      </c>
    </row>
    <row r="444" spans="1:25" x14ac:dyDescent="0.25">
      <c r="A444" t="s">
        <v>38</v>
      </c>
      <c r="B444">
        <v>3581.69</v>
      </c>
      <c r="C444">
        <v>0</v>
      </c>
      <c r="D444">
        <v>0</v>
      </c>
      <c r="E444">
        <v>0</v>
      </c>
      <c r="F444">
        <v>0</v>
      </c>
      <c r="G444">
        <v>0.14719099999999999</v>
      </c>
      <c r="H444">
        <v>1</v>
      </c>
      <c r="I444">
        <v>0</v>
      </c>
    </row>
    <row r="445" spans="1:25" x14ac:dyDescent="0.25">
      <c r="A445" t="s">
        <v>38</v>
      </c>
      <c r="B445">
        <v>3578.43</v>
      </c>
      <c r="C445">
        <v>0</v>
      </c>
      <c r="D445">
        <v>0</v>
      </c>
      <c r="E445">
        <v>0</v>
      </c>
      <c r="F445">
        <v>0</v>
      </c>
      <c r="G445">
        <v>2.12578E-2</v>
      </c>
      <c r="H445">
        <v>1</v>
      </c>
      <c r="I445">
        <v>0</v>
      </c>
    </row>
    <row r="446" spans="1:25" x14ac:dyDescent="0.25">
      <c r="A446" t="s">
        <v>38</v>
      </c>
      <c r="B446">
        <v>3579.97</v>
      </c>
      <c r="C446">
        <v>0</v>
      </c>
      <c r="D446">
        <v>0</v>
      </c>
      <c r="E446">
        <v>0</v>
      </c>
      <c r="F446">
        <v>0</v>
      </c>
      <c r="G446">
        <v>0.14718999999999999</v>
      </c>
      <c r="H446">
        <v>1</v>
      </c>
      <c r="I446">
        <v>0</v>
      </c>
    </row>
    <row r="447" spans="1:25" x14ac:dyDescent="0.25">
      <c r="A447" t="s">
        <v>38</v>
      </c>
      <c r="B447">
        <v>3589.4</v>
      </c>
      <c r="C447">
        <v>0</v>
      </c>
      <c r="D447">
        <v>0</v>
      </c>
      <c r="E447">
        <v>0</v>
      </c>
      <c r="F447">
        <v>0</v>
      </c>
      <c r="G447">
        <v>0.14719099999999999</v>
      </c>
      <c r="H447">
        <v>1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38</v>
      </c>
      <c r="B448">
        <v>3591.31</v>
      </c>
      <c r="C448">
        <v>0</v>
      </c>
      <c r="D448">
        <v>0</v>
      </c>
      <c r="E448">
        <v>0</v>
      </c>
      <c r="F448">
        <v>0</v>
      </c>
      <c r="G448">
        <v>0.14719099999999999</v>
      </c>
      <c r="H448">
        <v>1</v>
      </c>
      <c r="I448">
        <v>0</v>
      </c>
      <c r="R448">
        <f>AVERAGE(B399:B448)</f>
        <v>3582.1613999999995</v>
      </c>
      <c r="S448">
        <f>AVERAGE(C399:C448)</f>
        <v>0</v>
      </c>
      <c r="U448">
        <f>_xlfn.VAR.P(B399:B448)</f>
        <v>144.0904160400006</v>
      </c>
      <c r="V448">
        <f>_xlfn.VAR.P(C399:C448)</f>
        <v>0</v>
      </c>
      <c r="X448">
        <f>1.96*SQRT(U448)/50</f>
        <v>0.47054765635768137</v>
      </c>
      <c r="Y448">
        <f>1.96*SQRT(V448)/50</f>
        <v>0</v>
      </c>
    </row>
    <row r="449" spans="1:9" x14ac:dyDescent="0.25">
      <c r="A449" t="s">
        <v>38</v>
      </c>
      <c r="B449">
        <v>179173.07629999999</v>
      </c>
      <c r="C449" t="s">
        <v>36</v>
      </c>
    </row>
    <row r="450" spans="1:9" x14ac:dyDescent="0.25">
      <c r="A450" t="s">
        <v>39</v>
      </c>
      <c r="B450">
        <v>3590.75</v>
      </c>
      <c r="C450">
        <v>3524.94</v>
      </c>
      <c r="D450">
        <v>3466.68</v>
      </c>
      <c r="E450">
        <v>2590.86</v>
      </c>
      <c r="F450">
        <v>0</v>
      </c>
      <c r="G450">
        <v>4.3621800000000002E-2</v>
      </c>
      <c r="H450">
        <v>1</v>
      </c>
      <c r="I450">
        <v>0</v>
      </c>
    </row>
    <row r="451" spans="1:9" x14ac:dyDescent="0.25">
      <c r="A451" t="s">
        <v>39</v>
      </c>
      <c r="B451">
        <v>3600.53</v>
      </c>
      <c r="C451">
        <v>3536.68</v>
      </c>
      <c r="D451">
        <v>3468.48</v>
      </c>
      <c r="E451">
        <v>2590.67</v>
      </c>
      <c r="F451">
        <v>0</v>
      </c>
      <c r="G451">
        <v>0.14719099999999999</v>
      </c>
      <c r="H451">
        <v>1</v>
      </c>
      <c r="I451">
        <v>0</v>
      </c>
    </row>
    <row r="452" spans="1:9" x14ac:dyDescent="0.25">
      <c r="A452" t="s">
        <v>39</v>
      </c>
      <c r="B452">
        <v>3579.56</v>
      </c>
      <c r="C452">
        <v>3528.07</v>
      </c>
      <c r="D452">
        <v>3467.53</v>
      </c>
      <c r="E452">
        <v>2590.9699999999998</v>
      </c>
      <c r="F452">
        <v>0</v>
      </c>
      <c r="G452">
        <v>0.14718999999999999</v>
      </c>
      <c r="H452">
        <v>1</v>
      </c>
      <c r="I452">
        <v>0</v>
      </c>
    </row>
    <row r="453" spans="1:9" x14ac:dyDescent="0.25">
      <c r="A453" t="s">
        <v>39</v>
      </c>
      <c r="B453">
        <v>3574.43</v>
      </c>
      <c r="C453">
        <v>3536.89</v>
      </c>
      <c r="D453">
        <v>3468.61</v>
      </c>
      <c r="E453">
        <v>2590.98</v>
      </c>
      <c r="F453">
        <v>0</v>
      </c>
      <c r="G453">
        <v>0.14719099999999999</v>
      </c>
      <c r="H453">
        <v>1</v>
      </c>
      <c r="I453">
        <v>0</v>
      </c>
    </row>
    <row r="454" spans="1:9" x14ac:dyDescent="0.25">
      <c r="A454" t="s">
        <v>39</v>
      </c>
      <c r="B454">
        <v>3583.69</v>
      </c>
      <c r="C454">
        <v>3545.6</v>
      </c>
      <c r="D454">
        <v>3468.4</v>
      </c>
      <c r="E454">
        <v>2590.73</v>
      </c>
      <c r="F454">
        <v>0</v>
      </c>
      <c r="G454">
        <v>0.14719099999999999</v>
      </c>
      <c r="H454">
        <v>1</v>
      </c>
      <c r="I454">
        <v>0</v>
      </c>
    </row>
    <row r="455" spans="1:9" x14ac:dyDescent="0.25">
      <c r="A455" t="s">
        <v>39</v>
      </c>
      <c r="B455">
        <v>3584.55</v>
      </c>
      <c r="C455">
        <v>3547.14</v>
      </c>
      <c r="D455">
        <v>3467.57</v>
      </c>
      <c r="E455">
        <v>2590.8000000000002</v>
      </c>
      <c r="F455">
        <v>0</v>
      </c>
      <c r="G455">
        <v>0.14718999999999999</v>
      </c>
      <c r="H455">
        <v>1</v>
      </c>
      <c r="I455">
        <v>0</v>
      </c>
    </row>
    <row r="456" spans="1:9" x14ac:dyDescent="0.25">
      <c r="A456" t="s">
        <v>39</v>
      </c>
      <c r="B456">
        <v>3587.87</v>
      </c>
      <c r="C456">
        <v>3549.38</v>
      </c>
      <c r="D456">
        <v>3468.16</v>
      </c>
      <c r="E456">
        <v>2590.89</v>
      </c>
      <c r="F456">
        <v>0</v>
      </c>
      <c r="G456">
        <v>0.14719099999999999</v>
      </c>
      <c r="H456">
        <v>1</v>
      </c>
      <c r="I456">
        <v>0</v>
      </c>
    </row>
    <row r="457" spans="1:9" x14ac:dyDescent="0.25">
      <c r="A457" t="s">
        <v>39</v>
      </c>
      <c r="B457">
        <v>3582.32</v>
      </c>
      <c r="C457">
        <v>3544.74</v>
      </c>
      <c r="D457">
        <v>3468.6</v>
      </c>
      <c r="E457">
        <v>2590.92</v>
      </c>
      <c r="F457">
        <v>0</v>
      </c>
      <c r="G457">
        <v>0.14718999999999999</v>
      </c>
      <c r="H457">
        <v>1</v>
      </c>
      <c r="I457">
        <v>0</v>
      </c>
    </row>
    <row r="458" spans="1:9" x14ac:dyDescent="0.25">
      <c r="A458" t="s">
        <v>39</v>
      </c>
      <c r="B458">
        <v>3585.46</v>
      </c>
      <c r="C458">
        <v>3547.42</v>
      </c>
      <c r="D458">
        <v>3467.27</v>
      </c>
      <c r="E458">
        <v>2591</v>
      </c>
      <c r="F458">
        <v>0</v>
      </c>
      <c r="G458">
        <v>2.61394E-2</v>
      </c>
      <c r="H458">
        <v>1</v>
      </c>
      <c r="I458">
        <v>0</v>
      </c>
    </row>
    <row r="459" spans="1:9" x14ac:dyDescent="0.25">
      <c r="A459" t="s">
        <v>39</v>
      </c>
      <c r="B459">
        <v>3578.51</v>
      </c>
      <c r="C459">
        <v>3540.48</v>
      </c>
      <c r="D459">
        <v>3468.59</v>
      </c>
      <c r="E459">
        <v>2590.94</v>
      </c>
      <c r="F459">
        <v>0</v>
      </c>
      <c r="G459">
        <v>0.14719099999999999</v>
      </c>
      <c r="H459">
        <v>1</v>
      </c>
      <c r="I459">
        <v>0</v>
      </c>
    </row>
    <row r="460" spans="1:9" x14ac:dyDescent="0.25">
      <c r="A460" t="s">
        <v>39</v>
      </c>
      <c r="B460">
        <v>3583.36</v>
      </c>
      <c r="C460">
        <v>3545.08</v>
      </c>
      <c r="D460">
        <v>3468.49</v>
      </c>
      <c r="E460">
        <v>2590.7399999999998</v>
      </c>
      <c r="F460">
        <v>0</v>
      </c>
      <c r="G460">
        <v>0.14718999999999999</v>
      </c>
      <c r="H460">
        <v>1</v>
      </c>
      <c r="I460">
        <v>0</v>
      </c>
    </row>
    <row r="461" spans="1:9" x14ac:dyDescent="0.25">
      <c r="A461" t="s">
        <v>39</v>
      </c>
      <c r="B461">
        <v>3577.6</v>
      </c>
      <c r="C461">
        <v>3540.25</v>
      </c>
      <c r="D461">
        <v>3469.96</v>
      </c>
      <c r="E461">
        <v>2590.9899999999998</v>
      </c>
      <c r="F461">
        <v>0</v>
      </c>
      <c r="G461">
        <v>0.14718999999999999</v>
      </c>
      <c r="H461">
        <v>1</v>
      </c>
      <c r="I461">
        <v>0</v>
      </c>
    </row>
    <row r="462" spans="1:9" x14ac:dyDescent="0.25">
      <c r="A462" t="s">
        <v>39</v>
      </c>
      <c r="B462">
        <v>3585.9</v>
      </c>
      <c r="C462">
        <v>3547.24</v>
      </c>
      <c r="D462">
        <v>3469.22</v>
      </c>
      <c r="E462">
        <v>2590.8200000000002</v>
      </c>
      <c r="F462">
        <v>0</v>
      </c>
      <c r="G462">
        <v>6.9344199999999995E-2</v>
      </c>
      <c r="H462">
        <v>1</v>
      </c>
      <c r="I462">
        <v>0</v>
      </c>
    </row>
    <row r="463" spans="1:9" x14ac:dyDescent="0.25">
      <c r="A463" t="s">
        <v>39</v>
      </c>
      <c r="B463">
        <v>3587.69</v>
      </c>
      <c r="C463">
        <v>3549.56</v>
      </c>
      <c r="D463">
        <v>3466.78</v>
      </c>
      <c r="E463">
        <v>2590.81</v>
      </c>
      <c r="F463">
        <v>0</v>
      </c>
      <c r="G463">
        <v>3.5413300000000002E-2</v>
      </c>
      <c r="H463">
        <v>1</v>
      </c>
      <c r="I463">
        <v>0</v>
      </c>
    </row>
    <row r="464" spans="1:9" x14ac:dyDescent="0.25">
      <c r="A464" t="s">
        <v>39</v>
      </c>
      <c r="B464">
        <v>3580.87</v>
      </c>
      <c r="C464">
        <v>3543.05</v>
      </c>
      <c r="D464">
        <v>3467.12</v>
      </c>
      <c r="E464">
        <v>2590.89</v>
      </c>
      <c r="F464">
        <v>0</v>
      </c>
      <c r="G464">
        <v>0.11747299999999999</v>
      </c>
      <c r="H464">
        <v>1</v>
      </c>
      <c r="I464">
        <v>0</v>
      </c>
    </row>
    <row r="465" spans="1:9" x14ac:dyDescent="0.25">
      <c r="A465" t="s">
        <v>39</v>
      </c>
      <c r="B465">
        <v>3582.94</v>
      </c>
      <c r="C465">
        <v>3545.16</v>
      </c>
      <c r="D465">
        <v>3469.52</v>
      </c>
      <c r="E465">
        <v>2591.09</v>
      </c>
      <c r="F465">
        <v>0</v>
      </c>
      <c r="G465">
        <v>0.14718999999999999</v>
      </c>
      <c r="H465">
        <v>1</v>
      </c>
      <c r="I465">
        <v>0</v>
      </c>
    </row>
    <row r="466" spans="1:9" x14ac:dyDescent="0.25">
      <c r="A466" t="s">
        <v>39</v>
      </c>
      <c r="B466">
        <v>3582.56</v>
      </c>
      <c r="C466">
        <v>3543.34</v>
      </c>
      <c r="D466">
        <v>3470.51</v>
      </c>
      <c r="E466">
        <v>2591.1999999999998</v>
      </c>
      <c r="F466">
        <v>0</v>
      </c>
      <c r="G466">
        <v>0.14718999999999999</v>
      </c>
      <c r="H466">
        <v>1</v>
      </c>
      <c r="I466">
        <v>0</v>
      </c>
    </row>
    <row r="467" spans="1:9" x14ac:dyDescent="0.25">
      <c r="A467" t="s">
        <v>39</v>
      </c>
      <c r="B467">
        <v>3581.94</v>
      </c>
      <c r="C467">
        <v>3544.34</v>
      </c>
      <c r="D467">
        <v>3471.98</v>
      </c>
      <c r="E467">
        <v>2591.0100000000002</v>
      </c>
      <c r="F467">
        <v>0</v>
      </c>
      <c r="G467">
        <v>2.4521399999999999E-2</v>
      </c>
      <c r="H467">
        <v>1</v>
      </c>
      <c r="I467">
        <v>0</v>
      </c>
    </row>
    <row r="468" spans="1:9" x14ac:dyDescent="0.25">
      <c r="A468" t="s">
        <v>39</v>
      </c>
      <c r="B468">
        <v>3587.02</v>
      </c>
      <c r="C468">
        <v>3549.14</v>
      </c>
      <c r="D468">
        <v>3472.47</v>
      </c>
      <c r="E468">
        <v>2590.87</v>
      </c>
      <c r="F468">
        <v>0</v>
      </c>
      <c r="G468">
        <v>0.14719099999999999</v>
      </c>
      <c r="H468">
        <v>1</v>
      </c>
      <c r="I468">
        <v>0</v>
      </c>
    </row>
    <row r="469" spans="1:9" x14ac:dyDescent="0.25">
      <c r="A469" t="s">
        <v>39</v>
      </c>
      <c r="B469">
        <v>3587.21</v>
      </c>
      <c r="C469">
        <v>3549.77</v>
      </c>
      <c r="D469">
        <v>3472.8</v>
      </c>
      <c r="E469">
        <v>2590.9</v>
      </c>
      <c r="F469">
        <v>0</v>
      </c>
      <c r="G469">
        <v>0.14718999999999999</v>
      </c>
      <c r="H469">
        <v>1</v>
      </c>
      <c r="I469">
        <v>0</v>
      </c>
    </row>
    <row r="470" spans="1:9" x14ac:dyDescent="0.25">
      <c r="A470" t="s">
        <v>39</v>
      </c>
      <c r="B470">
        <v>3580.29</v>
      </c>
      <c r="C470">
        <v>3541.8</v>
      </c>
      <c r="D470">
        <v>3471.2</v>
      </c>
      <c r="E470">
        <v>2590.91</v>
      </c>
      <c r="F470">
        <v>0</v>
      </c>
      <c r="G470">
        <v>0.14719099999999999</v>
      </c>
      <c r="H470">
        <v>1</v>
      </c>
      <c r="I470">
        <v>0</v>
      </c>
    </row>
    <row r="471" spans="1:9" x14ac:dyDescent="0.25">
      <c r="A471" t="s">
        <v>39</v>
      </c>
      <c r="B471">
        <v>3568.78</v>
      </c>
      <c r="C471">
        <v>3530.25</v>
      </c>
      <c r="D471">
        <v>3467.79</v>
      </c>
      <c r="E471">
        <v>2590.88</v>
      </c>
      <c r="F471">
        <v>0</v>
      </c>
      <c r="G471">
        <v>0.14719099999999999</v>
      </c>
      <c r="H471">
        <v>1</v>
      </c>
      <c r="I471">
        <v>0</v>
      </c>
    </row>
    <row r="472" spans="1:9" x14ac:dyDescent="0.25">
      <c r="A472" t="s">
        <v>39</v>
      </c>
      <c r="B472">
        <v>3575.69</v>
      </c>
      <c r="C472">
        <v>3538.08</v>
      </c>
      <c r="D472">
        <v>3470.81</v>
      </c>
      <c r="E472">
        <v>2590.87</v>
      </c>
      <c r="F472">
        <v>0</v>
      </c>
      <c r="G472">
        <v>0.14719099999999999</v>
      </c>
      <c r="H472">
        <v>1</v>
      </c>
      <c r="I472">
        <v>0</v>
      </c>
    </row>
    <row r="473" spans="1:9" x14ac:dyDescent="0.25">
      <c r="A473" t="s">
        <v>39</v>
      </c>
      <c r="B473">
        <v>3582.8</v>
      </c>
      <c r="C473">
        <v>3544.09</v>
      </c>
      <c r="D473">
        <v>3468.37</v>
      </c>
      <c r="E473">
        <v>2590.66</v>
      </c>
      <c r="F473">
        <v>0</v>
      </c>
      <c r="G473">
        <v>0.14719099999999999</v>
      </c>
      <c r="H473">
        <v>1</v>
      </c>
      <c r="I473">
        <v>0</v>
      </c>
    </row>
    <row r="474" spans="1:9" x14ac:dyDescent="0.25">
      <c r="A474" t="s">
        <v>39</v>
      </c>
      <c r="B474">
        <v>3574.01</v>
      </c>
      <c r="C474">
        <v>3536.31</v>
      </c>
      <c r="D474">
        <v>3473.5</v>
      </c>
      <c r="E474">
        <v>2590.7600000000002</v>
      </c>
      <c r="F474">
        <v>0</v>
      </c>
      <c r="G474">
        <v>0.14718999999999999</v>
      </c>
      <c r="H474">
        <v>1</v>
      </c>
      <c r="I474">
        <v>0</v>
      </c>
    </row>
    <row r="475" spans="1:9" x14ac:dyDescent="0.25">
      <c r="A475" t="s">
        <v>39</v>
      </c>
      <c r="B475">
        <v>3560.44</v>
      </c>
      <c r="C475">
        <v>3522.62</v>
      </c>
      <c r="D475">
        <v>3467.44</v>
      </c>
      <c r="E475">
        <v>2590.77</v>
      </c>
      <c r="F475">
        <v>0</v>
      </c>
      <c r="G475">
        <v>0.14718999999999999</v>
      </c>
      <c r="H475">
        <v>1</v>
      </c>
      <c r="I475">
        <v>0</v>
      </c>
    </row>
    <row r="476" spans="1:9" x14ac:dyDescent="0.25">
      <c r="A476" t="s">
        <v>39</v>
      </c>
      <c r="B476">
        <v>3574.71</v>
      </c>
      <c r="C476">
        <v>3537.44</v>
      </c>
      <c r="D476">
        <v>3471.42</v>
      </c>
      <c r="E476">
        <v>2590.75</v>
      </c>
      <c r="F476">
        <v>0</v>
      </c>
      <c r="G476">
        <v>0.14718999999999999</v>
      </c>
      <c r="H476">
        <v>1</v>
      </c>
      <c r="I476">
        <v>0</v>
      </c>
    </row>
    <row r="477" spans="1:9" x14ac:dyDescent="0.25">
      <c r="A477" t="s">
        <v>39</v>
      </c>
      <c r="B477">
        <v>3574.35</v>
      </c>
      <c r="C477">
        <v>3536.41</v>
      </c>
      <c r="D477">
        <v>3470.88</v>
      </c>
      <c r="E477">
        <v>2590.89</v>
      </c>
      <c r="F477">
        <v>0</v>
      </c>
      <c r="G477">
        <v>0.14719099999999999</v>
      </c>
      <c r="H477">
        <v>1</v>
      </c>
      <c r="I477">
        <v>0</v>
      </c>
    </row>
    <row r="478" spans="1:9" x14ac:dyDescent="0.25">
      <c r="A478" t="s">
        <v>39</v>
      </c>
      <c r="B478">
        <v>3572.13</v>
      </c>
      <c r="C478">
        <v>3534.56</v>
      </c>
      <c r="D478">
        <v>3471.3</v>
      </c>
      <c r="E478">
        <v>2590.84</v>
      </c>
      <c r="F478">
        <v>0</v>
      </c>
      <c r="G478">
        <v>0.14718999999999999</v>
      </c>
      <c r="H478">
        <v>1</v>
      </c>
      <c r="I478">
        <v>0</v>
      </c>
    </row>
    <row r="479" spans="1:9" x14ac:dyDescent="0.25">
      <c r="A479" t="s">
        <v>39</v>
      </c>
      <c r="B479">
        <v>3574.2</v>
      </c>
      <c r="C479">
        <v>3535.09</v>
      </c>
      <c r="D479">
        <v>3469.53</v>
      </c>
      <c r="E479">
        <v>2590.98</v>
      </c>
      <c r="F479">
        <v>0</v>
      </c>
      <c r="G479">
        <v>0.14718999999999999</v>
      </c>
      <c r="H479">
        <v>1</v>
      </c>
      <c r="I479">
        <v>0</v>
      </c>
    </row>
    <row r="480" spans="1:9" x14ac:dyDescent="0.25">
      <c r="A480" t="s">
        <v>39</v>
      </c>
      <c r="B480">
        <v>3574.99</v>
      </c>
      <c r="C480">
        <v>3537.6</v>
      </c>
      <c r="D480">
        <v>3470.54</v>
      </c>
      <c r="E480">
        <v>2590.7600000000002</v>
      </c>
      <c r="F480">
        <v>0</v>
      </c>
      <c r="G480">
        <v>0.14718999999999999</v>
      </c>
      <c r="H480">
        <v>1</v>
      </c>
      <c r="I480">
        <v>0</v>
      </c>
    </row>
    <row r="481" spans="1:9" x14ac:dyDescent="0.25">
      <c r="A481" t="s">
        <v>39</v>
      </c>
      <c r="B481">
        <v>3571.43</v>
      </c>
      <c r="C481">
        <v>3533.44</v>
      </c>
      <c r="D481">
        <v>3469.72</v>
      </c>
      <c r="E481">
        <v>2590.9299999999998</v>
      </c>
      <c r="F481">
        <v>0</v>
      </c>
      <c r="G481">
        <v>6.8420699999999996E-3</v>
      </c>
      <c r="H481">
        <v>1</v>
      </c>
      <c r="I481">
        <v>0</v>
      </c>
    </row>
    <row r="482" spans="1:9" x14ac:dyDescent="0.25">
      <c r="A482" t="s">
        <v>39</v>
      </c>
      <c r="B482">
        <v>3567.87</v>
      </c>
      <c r="C482">
        <v>3529.27</v>
      </c>
      <c r="D482">
        <v>3469.59</v>
      </c>
      <c r="E482">
        <v>2590.88</v>
      </c>
      <c r="F482">
        <v>0</v>
      </c>
      <c r="G482">
        <v>5.7860399999999999E-2</v>
      </c>
      <c r="H482">
        <v>1</v>
      </c>
      <c r="I482">
        <v>0</v>
      </c>
    </row>
    <row r="483" spans="1:9" x14ac:dyDescent="0.25">
      <c r="A483" t="s">
        <v>39</v>
      </c>
      <c r="B483">
        <v>3565.94</v>
      </c>
      <c r="C483">
        <v>3528.42</v>
      </c>
      <c r="D483">
        <v>3468.42</v>
      </c>
      <c r="E483">
        <v>2590.83</v>
      </c>
      <c r="F483">
        <v>0</v>
      </c>
      <c r="G483">
        <v>0.14719099999999999</v>
      </c>
      <c r="H483">
        <v>1</v>
      </c>
      <c r="I483">
        <v>0</v>
      </c>
    </row>
    <row r="484" spans="1:9" x14ac:dyDescent="0.25">
      <c r="A484" t="s">
        <v>39</v>
      </c>
      <c r="B484">
        <v>3551.25</v>
      </c>
      <c r="C484">
        <v>3514.35</v>
      </c>
      <c r="D484">
        <v>3465.33</v>
      </c>
      <c r="E484">
        <v>2590.98</v>
      </c>
      <c r="F484">
        <v>0</v>
      </c>
      <c r="G484">
        <v>0.14718999999999999</v>
      </c>
      <c r="H484">
        <v>1</v>
      </c>
      <c r="I484">
        <v>0</v>
      </c>
    </row>
    <row r="485" spans="1:9" x14ac:dyDescent="0.25">
      <c r="A485" t="s">
        <v>39</v>
      </c>
      <c r="B485">
        <v>3547.9</v>
      </c>
      <c r="C485">
        <v>3510.46</v>
      </c>
      <c r="D485">
        <v>3464.07</v>
      </c>
      <c r="E485">
        <v>2590.83</v>
      </c>
      <c r="F485">
        <v>0</v>
      </c>
      <c r="G485">
        <v>0.14719099999999999</v>
      </c>
      <c r="H485">
        <v>1</v>
      </c>
      <c r="I485">
        <v>0</v>
      </c>
    </row>
    <row r="486" spans="1:9" x14ac:dyDescent="0.25">
      <c r="A486" t="s">
        <v>39</v>
      </c>
      <c r="B486">
        <v>3546.55</v>
      </c>
      <c r="C486">
        <v>3509.64</v>
      </c>
      <c r="D486">
        <v>3464.19</v>
      </c>
      <c r="E486">
        <v>2590.9699999999998</v>
      </c>
      <c r="F486">
        <v>0</v>
      </c>
      <c r="G486">
        <v>0.14719099999999999</v>
      </c>
      <c r="H486">
        <v>1</v>
      </c>
      <c r="I486">
        <v>0</v>
      </c>
    </row>
    <row r="487" spans="1:9" x14ac:dyDescent="0.25">
      <c r="A487" t="s">
        <v>39</v>
      </c>
      <c r="B487">
        <v>3543.9</v>
      </c>
      <c r="C487">
        <v>3506.88</v>
      </c>
      <c r="D487">
        <v>3463.68</v>
      </c>
      <c r="E487">
        <v>2590.79</v>
      </c>
      <c r="F487">
        <v>0</v>
      </c>
      <c r="G487">
        <v>0.130359</v>
      </c>
      <c r="H487">
        <v>1</v>
      </c>
      <c r="I487">
        <v>0</v>
      </c>
    </row>
    <row r="488" spans="1:9" x14ac:dyDescent="0.25">
      <c r="A488" t="s">
        <v>39</v>
      </c>
      <c r="B488">
        <v>3545.32</v>
      </c>
      <c r="C488">
        <v>3508.32</v>
      </c>
      <c r="D488">
        <v>3463.81</v>
      </c>
      <c r="E488">
        <v>2590.83</v>
      </c>
      <c r="F488">
        <v>0</v>
      </c>
      <c r="G488">
        <v>0.14718999999999999</v>
      </c>
      <c r="H488">
        <v>1</v>
      </c>
      <c r="I488">
        <v>0</v>
      </c>
    </row>
    <row r="489" spans="1:9" x14ac:dyDescent="0.25">
      <c r="A489" t="s">
        <v>39</v>
      </c>
      <c r="B489">
        <v>3550.17</v>
      </c>
      <c r="C489">
        <v>3512.68</v>
      </c>
      <c r="D489">
        <v>3463.71</v>
      </c>
      <c r="E489">
        <v>2590.9</v>
      </c>
      <c r="F489">
        <v>0</v>
      </c>
      <c r="G489">
        <v>0.187806</v>
      </c>
      <c r="H489">
        <v>1</v>
      </c>
      <c r="I489">
        <v>0</v>
      </c>
    </row>
    <row r="490" spans="1:9" x14ac:dyDescent="0.25">
      <c r="A490" t="s">
        <v>39</v>
      </c>
      <c r="B490">
        <v>3550.14</v>
      </c>
      <c r="C490">
        <v>3512.32</v>
      </c>
      <c r="D490">
        <v>3465.04</v>
      </c>
      <c r="E490">
        <v>2590.73</v>
      </c>
      <c r="F490">
        <v>0</v>
      </c>
      <c r="G490">
        <v>8.0295800000000001E-2</v>
      </c>
      <c r="H490">
        <v>1</v>
      </c>
      <c r="I490">
        <v>0</v>
      </c>
    </row>
    <row r="491" spans="1:9" x14ac:dyDescent="0.25">
      <c r="A491" t="s">
        <v>39</v>
      </c>
      <c r="B491">
        <v>3547.3</v>
      </c>
      <c r="C491">
        <v>3509.22</v>
      </c>
      <c r="D491">
        <v>3464.81</v>
      </c>
      <c r="E491">
        <v>2590.85</v>
      </c>
      <c r="F491">
        <v>0</v>
      </c>
      <c r="G491">
        <v>0.14718999999999999</v>
      </c>
      <c r="H491">
        <v>1</v>
      </c>
      <c r="I491">
        <v>0</v>
      </c>
    </row>
    <row r="492" spans="1:9" x14ac:dyDescent="0.25">
      <c r="A492" t="s">
        <v>39</v>
      </c>
      <c r="B492">
        <v>3558.35</v>
      </c>
      <c r="C492">
        <v>3520.01</v>
      </c>
      <c r="D492">
        <v>3466.57</v>
      </c>
      <c r="E492">
        <v>2590.91</v>
      </c>
      <c r="F492">
        <v>0</v>
      </c>
      <c r="G492">
        <v>0.14718999999999999</v>
      </c>
      <c r="H492">
        <v>1</v>
      </c>
      <c r="I492">
        <v>0</v>
      </c>
    </row>
    <row r="493" spans="1:9" x14ac:dyDescent="0.25">
      <c r="A493" t="s">
        <v>39</v>
      </c>
      <c r="B493">
        <v>3548.52</v>
      </c>
      <c r="C493">
        <v>3510.31</v>
      </c>
      <c r="D493">
        <v>3465.45</v>
      </c>
      <c r="E493">
        <v>2590.84</v>
      </c>
      <c r="F493">
        <v>0</v>
      </c>
      <c r="G493">
        <v>0.14719099999999999</v>
      </c>
      <c r="H493">
        <v>1</v>
      </c>
      <c r="I493">
        <v>0</v>
      </c>
    </row>
    <row r="494" spans="1:9" x14ac:dyDescent="0.25">
      <c r="A494" t="s">
        <v>39</v>
      </c>
      <c r="B494">
        <v>3546.5</v>
      </c>
      <c r="C494">
        <v>3509.99</v>
      </c>
      <c r="D494">
        <v>3465.45</v>
      </c>
      <c r="E494">
        <v>2590.83</v>
      </c>
      <c r="F494">
        <v>0</v>
      </c>
      <c r="G494">
        <v>0.14718999999999999</v>
      </c>
      <c r="H494">
        <v>1</v>
      </c>
      <c r="I494">
        <v>0</v>
      </c>
    </row>
    <row r="495" spans="1:9" x14ac:dyDescent="0.25">
      <c r="A495" t="s">
        <v>39</v>
      </c>
      <c r="B495">
        <v>3546.43</v>
      </c>
      <c r="C495">
        <v>3509.14</v>
      </c>
      <c r="D495">
        <v>3464.54</v>
      </c>
      <c r="E495">
        <v>2590.8000000000002</v>
      </c>
      <c r="F495">
        <v>0</v>
      </c>
      <c r="G495">
        <v>6.6030199999999997E-2</v>
      </c>
      <c r="H495">
        <v>1</v>
      </c>
      <c r="I495">
        <v>0</v>
      </c>
    </row>
    <row r="496" spans="1:9" x14ac:dyDescent="0.25">
      <c r="A496" t="s">
        <v>39</v>
      </c>
      <c r="B496">
        <v>3545.47</v>
      </c>
      <c r="C496">
        <v>3507.71</v>
      </c>
      <c r="D496">
        <v>3464.61</v>
      </c>
      <c r="E496">
        <v>2590.85</v>
      </c>
      <c r="F496">
        <v>0</v>
      </c>
      <c r="G496">
        <v>0.14718999999999999</v>
      </c>
      <c r="H496">
        <v>1</v>
      </c>
      <c r="I496">
        <v>0</v>
      </c>
    </row>
    <row r="497" spans="1:25" x14ac:dyDescent="0.25">
      <c r="A497" t="s">
        <v>39</v>
      </c>
      <c r="B497">
        <v>3545.44</v>
      </c>
      <c r="C497">
        <v>3508.65</v>
      </c>
      <c r="D497">
        <v>3464.72</v>
      </c>
      <c r="E497">
        <v>2590.9</v>
      </c>
      <c r="F497">
        <v>0</v>
      </c>
      <c r="G497">
        <v>0.14719099999999999</v>
      </c>
      <c r="H497">
        <v>1</v>
      </c>
      <c r="I497">
        <v>0</v>
      </c>
    </row>
    <row r="498" spans="1:25" x14ac:dyDescent="0.25">
      <c r="A498" t="s">
        <v>39</v>
      </c>
      <c r="B498">
        <v>3547.61</v>
      </c>
      <c r="C498">
        <v>3510.82</v>
      </c>
      <c r="D498">
        <v>3464.88</v>
      </c>
      <c r="E498">
        <v>2590.91</v>
      </c>
      <c r="F498">
        <v>0</v>
      </c>
      <c r="G498">
        <v>0.14719099999999999</v>
      </c>
      <c r="H498">
        <v>1</v>
      </c>
      <c r="I498">
        <v>0</v>
      </c>
    </row>
    <row r="499" spans="1:25" x14ac:dyDescent="0.25">
      <c r="A499" t="s">
        <v>39</v>
      </c>
      <c r="B499">
        <v>3550.48</v>
      </c>
      <c r="C499">
        <v>3512.81</v>
      </c>
      <c r="D499">
        <v>3464.27</v>
      </c>
      <c r="E499">
        <v>2590.86</v>
      </c>
      <c r="F499">
        <v>0</v>
      </c>
      <c r="G499">
        <v>0.14719099999999999</v>
      </c>
      <c r="H499">
        <v>1</v>
      </c>
      <c r="I499">
        <v>0</v>
      </c>
    </row>
    <row r="500" spans="1:25" x14ac:dyDescent="0.25">
      <c r="A500" t="s">
        <v>39</v>
      </c>
      <c r="B500">
        <v>3546.91</v>
      </c>
      <c r="C500">
        <v>3509.89</v>
      </c>
      <c r="D500">
        <v>3464.29</v>
      </c>
      <c r="E500">
        <v>2590.75</v>
      </c>
      <c r="F500">
        <v>0</v>
      </c>
      <c r="G500">
        <v>0.14719099999999999</v>
      </c>
      <c r="H500">
        <v>1</v>
      </c>
      <c r="I500">
        <v>0</v>
      </c>
    </row>
    <row r="501" spans="1:25" x14ac:dyDescent="0.25">
      <c r="A501" t="s">
        <v>39</v>
      </c>
      <c r="B501">
        <v>3557.47</v>
      </c>
      <c r="C501">
        <v>3518.63</v>
      </c>
      <c r="D501">
        <v>3466.22</v>
      </c>
      <c r="E501">
        <v>2590.9</v>
      </c>
      <c r="F501">
        <v>0</v>
      </c>
      <c r="G501">
        <v>0.14718999999999999</v>
      </c>
      <c r="H501">
        <v>1</v>
      </c>
      <c r="I501">
        <v>0</v>
      </c>
    </row>
    <row r="502" spans="1:25" x14ac:dyDescent="0.25">
      <c r="A502" t="s">
        <v>39</v>
      </c>
      <c r="B502">
        <v>3554.96</v>
      </c>
      <c r="C502">
        <v>3517.22</v>
      </c>
      <c r="D502">
        <v>3465.97</v>
      </c>
      <c r="E502">
        <v>2590.96</v>
      </c>
      <c r="F502">
        <v>0</v>
      </c>
      <c r="G502">
        <v>0.14719099999999999</v>
      </c>
      <c r="H502">
        <v>1</v>
      </c>
      <c r="I502">
        <v>0</v>
      </c>
    </row>
    <row r="503" spans="1:25" x14ac:dyDescent="0.25">
      <c r="A503" t="s">
        <v>39</v>
      </c>
      <c r="B503">
        <v>3551.81</v>
      </c>
      <c r="C503">
        <v>3514.18</v>
      </c>
      <c r="D503">
        <v>3465.09</v>
      </c>
      <c r="E503">
        <v>2590.86</v>
      </c>
      <c r="F503">
        <v>0</v>
      </c>
      <c r="G503">
        <v>0.14719099999999999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39</v>
      </c>
      <c r="B504">
        <v>3549.62</v>
      </c>
      <c r="C504">
        <v>3511.97</v>
      </c>
      <c r="D504">
        <v>3465.27</v>
      </c>
      <c r="E504">
        <v>2591.12</v>
      </c>
      <c r="F504">
        <v>0</v>
      </c>
      <c r="G504">
        <v>0.14718999999999999</v>
      </c>
      <c r="H504">
        <v>1</v>
      </c>
      <c r="I504">
        <v>0</v>
      </c>
      <c r="R504">
        <f>AVERAGE(B455:B504)</f>
        <v>3566.1105999999995</v>
      </c>
      <c r="S504">
        <f>AVERAGE(C455:C504)</f>
        <v>3528.3334000000009</v>
      </c>
      <c r="U504">
        <f>_xlfn.VAR.P(B455:B504)</f>
        <v>243.43665764000033</v>
      </c>
      <c r="V504">
        <f>_xlfn.VAR.P(C455:C504)</f>
        <v>234.58063444000038</v>
      </c>
      <c r="X504">
        <f>1.96*SQRT(U504)/50</f>
        <v>0.61161630586171434</v>
      </c>
      <c r="Y504">
        <f>1.96*SQRT(V504)/50</f>
        <v>0.60038819617467676</v>
      </c>
    </row>
    <row r="505" spans="1:25" x14ac:dyDescent="0.25">
      <c r="A505" t="s">
        <v>38</v>
      </c>
      <c r="B505">
        <v>178376.68119999999</v>
      </c>
      <c r="C505" t="s">
        <v>36</v>
      </c>
    </row>
    <row r="506" spans="1:25" x14ac:dyDescent="0.25">
      <c r="A506" t="s">
        <v>40</v>
      </c>
      <c r="B506">
        <v>1582.35</v>
      </c>
      <c r="C506">
        <v>1551.06</v>
      </c>
      <c r="D506">
        <v>1522.47</v>
      </c>
      <c r="E506">
        <v>650.72500000000002</v>
      </c>
      <c r="F506">
        <v>0</v>
      </c>
      <c r="G506">
        <v>9.2384999999999995E-2</v>
      </c>
      <c r="H506">
        <v>1</v>
      </c>
      <c r="I506">
        <v>0</v>
      </c>
    </row>
    <row r="507" spans="1:25" x14ac:dyDescent="0.25">
      <c r="A507" t="s">
        <v>40</v>
      </c>
      <c r="B507">
        <v>1582.03</v>
      </c>
      <c r="C507">
        <v>1550.35</v>
      </c>
      <c r="D507">
        <v>1522.4</v>
      </c>
      <c r="E507">
        <v>650.71400000000006</v>
      </c>
      <c r="F507">
        <v>0</v>
      </c>
      <c r="G507">
        <v>7.0194699999999999E-3</v>
      </c>
      <c r="H507">
        <v>1</v>
      </c>
      <c r="I507">
        <v>0</v>
      </c>
    </row>
    <row r="508" spans="1:25" x14ac:dyDescent="0.25">
      <c r="A508" t="s">
        <v>40</v>
      </c>
      <c r="B508">
        <v>1586.55</v>
      </c>
      <c r="C508">
        <v>1554.68</v>
      </c>
      <c r="D508">
        <v>1523.54</v>
      </c>
      <c r="E508">
        <v>650.77</v>
      </c>
      <c r="F508">
        <v>0</v>
      </c>
      <c r="G508">
        <v>0.14718999999999999</v>
      </c>
      <c r="H508">
        <v>1</v>
      </c>
      <c r="I508">
        <v>0</v>
      </c>
    </row>
    <row r="509" spans="1:25" x14ac:dyDescent="0.25">
      <c r="A509" t="s">
        <v>40</v>
      </c>
      <c r="B509">
        <v>1584.33</v>
      </c>
      <c r="C509">
        <v>1552.64</v>
      </c>
      <c r="D509">
        <v>1522.82</v>
      </c>
      <c r="E509">
        <v>650.66099999999994</v>
      </c>
      <c r="F509">
        <v>0</v>
      </c>
      <c r="G509">
        <v>0.14718999999999999</v>
      </c>
      <c r="H509">
        <v>1</v>
      </c>
      <c r="I509">
        <v>0</v>
      </c>
    </row>
    <row r="510" spans="1:25" x14ac:dyDescent="0.25">
      <c r="A510" t="s">
        <v>40</v>
      </c>
      <c r="B510">
        <v>1589.14</v>
      </c>
      <c r="C510">
        <v>1557.37</v>
      </c>
      <c r="D510">
        <v>1524.09</v>
      </c>
      <c r="E510">
        <v>650.64599999999996</v>
      </c>
      <c r="F510">
        <v>0</v>
      </c>
      <c r="G510">
        <v>4.9522200000000002E-2</v>
      </c>
      <c r="H510">
        <v>1</v>
      </c>
      <c r="I510">
        <v>0</v>
      </c>
    </row>
    <row r="511" spans="1:25" x14ac:dyDescent="0.25">
      <c r="A511" t="s">
        <v>40</v>
      </c>
      <c r="B511">
        <v>1588.21</v>
      </c>
      <c r="C511">
        <v>1556.93</v>
      </c>
      <c r="D511">
        <v>1523.87</v>
      </c>
      <c r="E511">
        <v>650.72</v>
      </c>
      <c r="F511">
        <v>0</v>
      </c>
      <c r="G511">
        <v>7.9186400000000004E-2</v>
      </c>
      <c r="H511">
        <v>1</v>
      </c>
      <c r="I511">
        <v>0</v>
      </c>
    </row>
    <row r="512" spans="1:25" x14ac:dyDescent="0.25">
      <c r="A512" t="s">
        <v>40</v>
      </c>
      <c r="B512">
        <v>1585.02</v>
      </c>
      <c r="C512">
        <v>1553.41</v>
      </c>
      <c r="D512">
        <v>1523.15</v>
      </c>
      <c r="E512">
        <v>650.70299999999997</v>
      </c>
      <c r="F512">
        <v>0</v>
      </c>
      <c r="G512">
        <v>0.14719099999999999</v>
      </c>
      <c r="H512">
        <v>1</v>
      </c>
      <c r="I512">
        <v>0</v>
      </c>
    </row>
    <row r="513" spans="1:9" x14ac:dyDescent="0.25">
      <c r="A513" t="s">
        <v>40</v>
      </c>
      <c r="B513">
        <v>1584.1</v>
      </c>
      <c r="C513">
        <v>1551.65</v>
      </c>
      <c r="D513">
        <v>1522.79</v>
      </c>
      <c r="E513">
        <v>650.76800000000003</v>
      </c>
      <c r="F513">
        <v>0</v>
      </c>
      <c r="G513">
        <v>0.187806</v>
      </c>
      <c r="H513">
        <v>1</v>
      </c>
      <c r="I513">
        <v>0</v>
      </c>
    </row>
    <row r="514" spans="1:9" x14ac:dyDescent="0.25">
      <c r="A514" t="s">
        <v>40</v>
      </c>
      <c r="B514">
        <v>1588.88</v>
      </c>
      <c r="C514">
        <v>1557</v>
      </c>
      <c r="D514">
        <v>1523.97</v>
      </c>
      <c r="E514">
        <v>650.64800000000002</v>
      </c>
      <c r="F514">
        <v>0</v>
      </c>
      <c r="G514">
        <v>0.14718999999999999</v>
      </c>
      <c r="H514">
        <v>1</v>
      </c>
      <c r="I514">
        <v>0</v>
      </c>
    </row>
    <row r="515" spans="1:9" x14ac:dyDescent="0.25">
      <c r="A515" t="s">
        <v>40</v>
      </c>
      <c r="B515">
        <v>1589.02</v>
      </c>
      <c r="C515">
        <v>1556.96</v>
      </c>
      <c r="D515">
        <v>1523.91</v>
      </c>
      <c r="E515">
        <v>650.82299999999998</v>
      </c>
      <c r="F515">
        <v>0</v>
      </c>
      <c r="G515">
        <v>0.14719099999999999</v>
      </c>
      <c r="H515">
        <v>1</v>
      </c>
      <c r="I515">
        <v>0</v>
      </c>
    </row>
    <row r="516" spans="1:9" x14ac:dyDescent="0.25">
      <c r="A516" t="s">
        <v>40</v>
      </c>
      <c r="B516">
        <v>1584.02</v>
      </c>
      <c r="C516">
        <v>1552.37</v>
      </c>
      <c r="D516">
        <v>1522.94</v>
      </c>
      <c r="E516">
        <v>650.84699999999998</v>
      </c>
      <c r="F516">
        <v>0</v>
      </c>
      <c r="G516">
        <v>0.14718999999999999</v>
      </c>
      <c r="H516">
        <v>1</v>
      </c>
      <c r="I516">
        <v>0</v>
      </c>
    </row>
    <row r="517" spans="1:9" x14ac:dyDescent="0.25">
      <c r="A517" t="s">
        <v>40</v>
      </c>
      <c r="B517">
        <v>1582.7</v>
      </c>
      <c r="C517">
        <v>1551.07</v>
      </c>
      <c r="D517">
        <v>1522.62</v>
      </c>
      <c r="E517">
        <v>650.66800000000001</v>
      </c>
      <c r="F517">
        <v>0</v>
      </c>
      <c r="G517">
        <v>0.14718999999999999</v>
      </c>
      <c r="H517">
        <v>1</v>
      </c>
      <c r="I517">
        <v>0</v>
      </c>
    </row>
    <row r="518" spans="1:9" x14ac:dyDescent="0.25">
      <c r="A518" t="s">
        <v>40</v>
      </c>
      <c r="B518">
        <v>1584.84</v>
      </c>
      <c r="C518">
        <v>1553.3</v>
      </c>
      <c r="D518">
        <v>1523.06</v>
      </c>
      <c r="E518">
        <v>650.72199999999998</v>
      </c>
      <c r="F518">
        <v>0</v>
      </c>
      <c r="G518">
        <v>0.13464400000000001</v>
      </c>
      <c r="H518">
        <v>1</v>
      </c>
      <c r="I518">
        <v>0</v>
      </c>
    </row>
    <row r="519" spans="1:9" x14ac:dyDescent="0.25">
      <c r="A519" t="s">
        <v>40</v>
      </c>
      <c r="B519">
        <v>1588.2</v>
      </c>
      <c r="C519">
        <v>1555.88</v>
      </c>
      <c r="D519">
        <v>1523.61</v>
      </c>
      <c r="E519">
        <v>650.71299999999997</v>
      </c>
      <c r="F519">
        <v>0</v>
      </c>
      <c r="G519">
        <v>0.14718999999999999</v>
      </c>
      <c r="H519">
        <v>1</v>
      </c>
      <c r="I519">
        <v>0</v>
      </c>
    </row>
    <row r="520" spans="1:9" x14ac:dyDescent="0.25">
      <c r="A520" t="s">
        <v>40</v>
      </c>
      <c r="B520">
        <v>1589.67</v>
      </c>
      <c r="C520">
        <v>1557.72</v>
      </c>
      <c r="D520">
        <v>1524.02</v>
      </c>
      <c r="E520">
        <v>650.71100000000001</v>
      </c>
      <c r="F520">
        <v>0</v>
      </c>
      <c r="G520">
        <v>1.4985800000000001E-2</v>
      </c>
      <c r="H520">
        <v>1</v>
      </c>
      <c r="I520">
        <v>0</v>
      </c>
    </row>
    <row r="521" spans="1:9" x14ac:dyDescent="0.25">
      <c r="A521" t="s">
        <v>40</v>
      </c>
      <c r="B521">
        <v>1586.28</v>
      </c>
      <c r="C521">
        <v>1554.01</v>
      </c>
      <c r="D521">
        <v>1523.15</v>
      </c>
      <c r="E521">
        <v>650.68600000000004</v>
      </c>
      <c r="F521">
        <v>0</v>
      </c>
      <c r="G521">
        <v>0.14719099999999999</v>
      </c>
      <c r="H521">
        <v>1</v>
      </c>
      <c r="I521">
        <v>0</v>
      </c>
    </row>
    <row r="522" spans="1:9" x14ac:dyDescent="0.25">
      <c r="A522" t="s">
        <v>40</v>
      </c>
      <c r="B522">
        <v>1586.44</v>
      </c>
      <c r="C522">
        <v>1554.8</v>
      </c>
      <c r="D522">
        <v>1523.29</v>
      </c>
      <c r="E522">
        <v>650.72900000000004</v>
      </c>
      <c r="F522">
        <v>0</v>
      </c>
      <c r="G522">
        <v>0.14718999999999999</v>
      </c>
      <c r="H522">
        <v>1</v>
      </c>
      <c r="I522">
        <v>0</v>
      </c>
    </row>
    <row r="523" spans="1:9" x14ac:dyDescent="0.25">
      <c r="A523" t="s">
        <v>40</v>
      </c>
      <c r="B523">
        <v>1584.61</v>
      </c>
      <c r="C523">
        <v>1552.76</v>
      </c>
      <c r="D523">
        <v>1523.07</v>
      </c>
      <c r="E523">
        <v>650.76900000000001</v>
      </c>
      <c r="F523">
        <v>0</v>
      </c>
      <c r="G523">
        <v>0.14718999999999999</v>
      </c>
      <c r="H523">
        <v>1</v>
      </c>
      <c r="I523">
        <v>0</v>
      </c>
    </row>
    <row r="524" spans="1:9" x14ac:dyDescent="0.25">
      <c r="A524" t="s">
        <v>40</v>
      </c>
      <c r="B524">
        <v>1584.55</v>
      </c>
      <c r="C524">
        <v>1552.98</v>
      </c>
      <c r="D524">
        <v>1522.97</v>
      </c>
      <c r="E524">
        <v>650.51900000000001</v>
      </c>
      <c r="F524">
        <v>0</v>
      </c>
      <c r="G524">
        <v>1.2000800000000001E-2</v>
      </c>
      <c r="H524">
        <v>1</v>
      </c>
      <c r="I524">
        <v>0</v>
      </c>
    </row>
    <row r="525" spans="1:9" x14ac:dyDescent="0.25">
      <c r="A525" t="s">
        <v>40</v>
      </c>
      <c r="B525">
        <v>1587.11</v>
      </c>
      <c r="C525">
        <v>1555.49</v>
      </c>
      <c r="D525">
        <v>1523.28</v>
      </c>
      <c r="E525">
        <v>650.63699999999994</v>
      </c>
      <c r="F525">
        <v>0</v>
      </c>
      <c r="G525">
        <v>2.6070800000000002E-2</v>
      </c>
      <c r="H525">
        <v>1</v>
      </c>
      <c r="I525">
        <v>0</v>
      </c>
    </row>
    <row r="526" spans="1:9" x14ac:dyDescent="0.25">
      <c r="A526" t="s">
        <v>40</v>
      </c>
      <c r="B526">
        <v>1583.38</v>
      </c>
      <c r="C526">
        <v>1552.05</v>
      </c>
      <c r="D526">
        <v>1522.9</v>
      </c>
      <c r="E526">
        <v>650.64700000000005</v>
      </c>
      <c r="F526">
        <v>0</v>
      </c>
      <c r="G526">
        <v>0.14718999999999999</v>
      </c>
      <c r="H526">
        <v>1</v>
      </c>
      <c r="I526">
        <v>0</v>
      </c>
    </row>
    <row r="527" spans="1:9" x14ac:dyDescent="0.25">
      <c r="A527" t="s">
        <v>40</v>
      </c>
      <c r="B527">
        <v>1587.39</v>
      </c>
      <c r="C527">
        <v>1554.42</v>
      </c>
      <c r="D527">
        <v>1523.36</v>
      </c>
      <c r="E527">
        <v>650.79700000000003</v>
      </c>
      <c r="F527">
        <v>0</v>
      </c>
      <c r="G527">
        <v>0.14718999999999999</v>
      </c>
      <c r="H527">
        <v>1</v>
      </c>
      <c r="I527">
        <v>0</v>
      </c>
    </row>
    <row r="528" spans="1:9" x14ac:dyDescent="0.25">
      <c r="A528" t="s">
        <v>40</v>
      </c>
      <c r="B528">
        <v>1581.87</v>
      </c>
      <c r="C528">
        <v>1549.51</v>
      </c>
      <c r="D528">
        <v>1522.45</v>
      </c>
      <c r="E528">
        <v>650.72199999999998</v>
      </c>
      <c r="F528">
        <v>0</v>
      </c>
      <c r="G528">
        <v>7.1895200000000006E-2</v>
      </c>
      <c r="H528">
        <v>1</v>
      </c>
      <c r="I528">
        <v>0</v>
      </c>
    </row>
    <row r="529" spans="1:9" x14ac:dyDescent="0.25">
      <c r="A529" t="s">
        <v>40</v>
      </c>
      <c r="B529">
        <v>1591.08</v>
      </c>
      <c r="C529">
        <v>1559.33</v>
      </c>
      <c r="D529">
        <v>1524.31</v>
      </c>
      <c r="E529">
        <v>650.73699999999997</v>
      </c>
      <c r="F529">
        <v>0</v>
      </c>
      <c r="G529">
        <v>0.13442399999999999</v>
      </c>
      <c r="H529">
        <v>1</v>
      </c>
      <c r="I529">
        <v>0</v>
      </c>
    </row>
    <row r="530" spans="1:9" x14ac:dyDescent="0.25">
      <c r="A530" t="s">
        <v>40</v>
      </c>
      <c r="B530">
        <v>1591.34</v>
      </c>
      <c r="C530">
        <v>1559.83</v>
      </c>
      <c r="D530">
        <v>1524.67</v>
      </c>
      <c r="E530">
        <v>650.86300000000006</v>
      </c>
      <c r="F530">
        <v>0</v>
      </c>
      <c r="G530">
        <v>7.0169300000000004E-2</v>
      </c>
      <c r="H530">
        <v>1</v>
      </c>
      <c r="I530">
        <v>0</v>
      </c>
    </row>
    <row r="531" spans="1:9" x14ac:dyDescent="0.25">
      <c r="A531" t="s">
        <v>40</v>
      </c>
      <c r="B531">
        <v>1588.99</v>
      </c>
      <c r="C531">
        <v>1557.24</v>
      </c>
      <c r="D531">
        <v>1524.01</v>
      </c>
      <c r="E531">
        <v>650.75800000000004</v>
      </c>
      <c r="F531">
        <v>0</v>
      </c>
      <c r="G531">
        <v>0.14718999999999999</v>
      </c>
      <c r="H531">
        <v>1</v>
      </c>
      <c r="I531">
        <v>0</v>
      </c>
    </row>
    <row r="532" spans="1:9" x14ac:dyDescent="0.25">
      <c r="A532" t="s">
        <v>40</v>
      </c>
      <c r="B532">
        <v>1594.14</v>
      </c>
      <c r="C532">
        <v>1561.81</v>
      </c>
      <c r="D532">
        <v>1524.69</v>
      </c>
      <c r="E532">
        <v>650.70399999999995</v>
      </c>
      <c r="F532">
        <v>0</v>
      </c>
      <c r="G532">
        <v>0.14719099999999999</v>
      </c>
      <c r="H532">
        <v>1</v>
      </c>
      <c r="I532">
        <v>0</v>
      </c>
    </row>
    <row r="533" spans="1:9" x14ac:dyDescent="0.25">
      <c r="A533" t="s">
        <v>40</v>
      </c>
      <c r="B533">
        <v>1605.07</v>
      </c>
      <c r="C533">
        <v>1573.06</v>
      </c>
      <c r="D533">
        <v>1527.31</v>
      </c>
      <c r="E533">
        <v>650.75900000000001</v>
      </c>
      <c r="F533">
        <v>0</v>
      </c>
      <c r="G533">
        <v>0.14718999999999999</v>
      </c>
      <c r="H533">
        <v>1</v>
      </c>
      <c r="I533">
        <v>0</v>
      </c>
    </row>
    <row r="534" spans="1:9" x14ac:dyDescent="0.25">
      <c r="A534" t="s">
        <v>40</v>
      </c>
      <c r="B534">
        <v>1609.99</v>
      </c>
      <c r="C534">
        <v>1577.87</v>
      </c>
      <c r="D534">
        <v>1528.59</v>
      </c>
      <c r="E534">
        <v>650.66999999999996</v>
      </c>
      <c r="F534">
        <v>0</v>
      </c>
      <c r="G534">
        <v>0.14718999999999999</v>
      </c>
      <c r="H534">
        <v>1</v>
      </c>
      <c r="I534">
        <v>0</v>
      </c>
    </row>
    <row r="535" spans="1:9" x14ac:dyDescent="0.25">
      <c r="A535" t="s">
        <v>40</v>
      </c>
      <c r="B535">
        <v>1603.28</v>
      </c>
      <c r="C535">
        <v>1571.36</v>
      </c>
      <c r="D535">
        <v>1527.15</v>
      </c>
      <c r="E535">
        <v>650.59400000000005</v>
      </c>
      <c r="F535">
        <v>0</v>
      </c>
      <c r="G535">
        <v>0.12893199999999999</v>
      </c>
      <c r="H535">
        <v>1</v>
      </c>
      <c r="I535">
        <v>0</v>
      </c>
    </row>
    <row r="536" spans="1:9" x14ac:dyDescent="0.25">
      <c r="A536" t="s">
        <v>40</v>
      </c>
      <c r="B536">
        <v>1608.32</v>
      </c>
      <c r="C536">
        <v>1574.81</v>
      </c>
      <c r="D536">
        <v>1527.34</v>
      </c>
      <c r="E536">
        <v>650.71600000000001</v>
      </c>
      <c r="F536">
        <v>0</v>
      </c>
      <c r="G536">
        <v>0.14718999999999999</v>
      </c>
      <c r="H536">
        <v>1</v>
      </c>
      <c r="I536">
        <v>0</v>
      </c>
    </row>
    <row r="537" spans="1:9" x14ac:dyDescent="0.25">
      <c r="A537" t="s">
        <v>40</v>
      </c>
      <c r="B537">
        <v>1609.15</v>
      </c>
      <c r="C537">
        <v>1577.44</v>
      </c>
      <c r="D537">
        <v>1528.32</v>
      </c>
      <c r="E537">
        <v>650.74400000000003</v>
      </c>
      <c r="F537">
        <v>0</v>
      </c>
      <c r="G537">
        <v>0.14719099999999999</v>
      </c>
      <c r="H537">
        <v>1</v>
      </c>
      <c r="I537">
        <v>0</v>
      </c>
    </row>
    <row r="538" spans="1:9" x14ac:dyDescent="0.25">
      <c r="A538" t="s">
        <v>40</v>
      </c>
      <c r="B538">
        <v>1602.86</v>
      </c>
      <c r="C538">
        <v>1570.49</v>
      </c>
      <c r="D538">
        <v>1526.88</v>
      </c>
      <c r="E538">
        <v>650.76199999999994</v>
      </c>
      <c r="F538">
        <v>0</v>
      </c>
      <c r="G538">
        <v>0.14718999999999999</v>
      </c>
      <c r="H538">
        <v>1</v>
      </c>
      <c r="I538">
        <v>0</v>
      </c>
    </row>
    <row r="539" spans="1:9" x14ac:dyDescent="0.25">
      <c r="A539" t="s">
        <v>40</v>
      </c>
      <c r="B539">
        <v>1604.82</v>
      </c>
      <c r="C539">
        <v>1572.57</v>
      </c>
      <c r="D539">
        <v>1527.21</v>
      </c>
      <c r="E539">
        <v>650.62099999999998</v>
      </c>
      <c r="F539">
        <v>0</v>
      </c>
      <c r="G539">
        <v>5.6686499999999999E-3</v>
      </c>
      <c r="H539">
        <v>1</v>
      </c>
      <c r="I539">
        <v>0</v>
      </c>
    </row>
    <row r="540" spans="1:9" x14ac:dyDescent="0.25">
      <c r="A540" t="s">
        <v>40</v>
      </c>
      <c r="B540">
        <v>1604.62</v>
      </c>
      <c r="C540">
        <v>1572.14</v>
      </c>
      <c r="D540">
        <v>1527.08</v>
      </c>
      <c r="E540">
        <v>650.70000000000005</v>
      </c>
      <c r="F540">
        <v>0</v>
      </c>
      <c r="G540">
        <v>1.5626999999999999E-2</v>
      </c>
      <c r="H540">
        <v>1</v>
      </c>
      <c r="I540">
        <v>0</v>
      </c>
    </row>
    <row r="541" spans="1:9" x14ac:dyDescent="0.25">
      <c r="A541" t="s">
        <v>40</v>
      </c>
      <c r="B541">
        <v>1609.18</v>
      </c>
      <c r="C541">
        <v>1575.8</v>
      </c>
      <c r="D541">
        <v>1527.91</v>
      </c>
      <c r="E541">
        <v>650.77</v>
      </c>
      <c r="F541">
        <v>0</v>
      </c>
      <c r="G541">
        <v>0.14718999999999999</v>
      </c>
      <c r="H541">
        <v>1</v>
      </c>
      <c r="I541">
        <v>0</v>
      </c>
    </row>
    <row r="542" spans="1:9" x14ac:dyDescent="0.25">
      <c r="A542" t="s">
        <v>40</v>
      </c>
      <c r="B542">
        <v>1601.54</v>
      </c>
      <c r="C542">
        <v>1569.53</v>
      </c>
      <c r="D542">
        <v>1527.18</v>
      </c>
      <c r="E542">
        <v>650.86699999999996</v>
      </c>
      <c r="F542">
        <v>0</v>
      </c>
      <c r="G542">
        <v>0.14718999999999999</v>
      </c>
      <c r="H542">
        <v>1</v>
      </c>
      <c r="I542">
        <v>0</v>
      </c>
    </row>
    <row r="543" spans="1:9" x14ac:dyDescent="0.25">
      <c r="A543" t="s">
        <v>40</v>
      </c>
      <c r="B543">
        <v>1607.9</v>
      </c>
      <c r="C543">
        <v>1576.31</v>
      </c>
      <c r="D543">
        <v>1528.19</v>
      </c>
      <c r="E543">
        <v>650.71400000000006</v>
      </c>
      <c r="F543">
        <v>0</v>
      </c>
      <c r="G543">
        <v>0.14719099999999999</v>
      </c>
      <c r="H543">
        <v>1</v>
      </c>
      <c r="I543">
        <v>0</v>
      </c>
    </row>
    <row r="544" spans="1:9" x14ac:dyDescent="0.25">
      <c r="A544" t="s">
        <v>40</v>
      </c>
      <c r="B544">
        <v>1608.14</v>
      </c>
      <c r="C544">
        <v>1576.52</v>
      </c>
      <c r="D544">
        <v>1528.37</v>
      </c>
      <c r="E544">
        <v>650.73</v>
      </c>
      <c r="F544">
        <v>0</v>
      </c>
      <c r="G544">
        <v>0.14718999999999999</v>
      </c>
      <c r="H544">
        <v>1</v>
      </c>
      <c r="I544">
        <v>0</v>
      </c>
    </row>
    <row r="545" spans="1:25" x14ac:dyDescent="0.25">
      <c r="A545" t="s">
        <v>40</v>
      </c>
      <c r="B545">
        <v>1609.42</v>
      </c>
      <c r="C545">
        <v>1577.6</v>
      </c>
      <c r="D545">
        <v>1528.18</v>
      </c>
      <c r="E545">
        <v>650.678</v>
      </c>
      <c r="F545">
        <v>0</v>
      </c>
      <c r="G545">
        <v>6.0302799999999997E-2</v>
      </c>
      <c r="H545">
        <v>1</v>
      </c>
      <c r="I545">
        <v>0</v>
      </c>
    </row>
    <row r="546" spans="1:25" x14ac:dyDescent="0.25">
      <c r="A546" t="s">
        <v>40</v>
      </c>
      <c r="B546">
        <v>1605.49</v>
      </c>
      <c r="C546">
        <v>1572.97</v>
      </c>
      <c r="D546">
        <v>1527.77</v>
      </c>
      <c r="E546">
        <v>650.60400000000004</v>
      </c>
      <c r="F546">
        <v>0</v>
      </c>
      <c r="G546">
        <v>0.14718999999999999</v>
      </c>
      <c r="H546">
        <v>1</v>
      </c>
      <c r="I546">
        <v>0</v>
      </c>
    </row>
    <row r="547" spans="1:25" x14ac:dyDescent="0.25">
      <c r="A547" t="s">
        <v>40</v>
      </c>
      <c r="B547">
        <v>1606.78</v>
      </c>
      <c r="C547">
        <v>1574.79</v>
      </c>
      <c r="D547">
        <v>1527.77</v>
      </c>
      <c r="E547">
        <v>650.72299999999996</v>
      </c>
      <c r="F547">
        <v>0</v>
      </c>
      <c r="G547">
        <v>1.6639000000000001E-2</v>
      </c>
      <c r="H547">
        <v>1</v>
      </c>
      <c r="I547">
        <v>0</v>
      </c>
    </row>
    <row r="548" spans="1:25" x14ac:dyDescent="0.25">
      <c r="A548" t="s">
        <v>40</v>
      </c>
      <c r="B548">
        <v>1603.84</v>
      </c>
      <c r="C548">
        <v>1571.65</v>
      </c>
      <c r="D548">
        <v>1527.51</v>
      </c>
      <c r="E548">
        <v>650.75199999999995</v>
      </c>
      <c r="F548">
        <v>0</v>
      </c>
      <c r="G548">
        <v>0.14718999999999999</v>
      </c>
      <c r="H548">
        <v>1</v>
      </c>
      <c r="I548">
        <v>0</v>
      </c>
    </row>
    <row r="549" spans="1:25" x14ac:dyDescent="0.25">
      <c r="A549" t="s">
        <v>40</v>
      </c>
      <c r="B549">
        <v>1608.94</v>
      </c>
      <c r="C549">
        <v>1576.83</v>
      </c>
      <c r="D549">
        <v>1527.76</v>
      </c>
      <c r="E549">
        <v>650.678</v>
      </c>
      <c r="F549">
        <v>0</v>
      </c>
      <c r="G549">
        <v>1.03696E-2</v>
      </c>
      <c r="H549">
        <v>1</v>
      </c>
      <c r="I549">
        <v>0</v>
      </c>
    </row>
    <row r="550" spans="1:25" x14ac:dyDescent="0.25">
      <c r="A550" t="s">
        <v>40</v>
      </c>
      <c r="B550">
        <v>1605.49</v>
      </c>
      <c r="C550">
        <v>1573.56</v>
      </c>
      <c r="D550">
        <v>1527.84</v>
      </c>
      <c r="E550">
        <v>650.69799999999998</v>
      </c>
      <c r="F550">
        <v>0</v>
      </c>
      <c r="G550">
        <v>0.14719099999999999</v>
      </c>
      <c r="H550">
        <v>1</v>
      </c>
      <c r="I550">
        <v>0</v>
      </c>
    </row>
    <row r="551" spans="1:25" x14ac:dyDescent="0.25">
      <c r="A551" t="s">
        <v>40</v>
      </c>
      <c r="B551">
        <v>1606.66</v>
      </c>
      <c r="C551">
        <v>1574.24</v>
      </c>
      <c r="D551">
        <v>1527.79</v>
      </c>
      <c r="E551">
        <v>650.73099999999999</v>
      </c>
      <c r="F551">
        <v>0</v>
      </c>
      <c r="G551">
        <v>0.187806</v>
      </c>
      <c r="H551">
        <v>1</v>
      </c>
      <c r="I551">
        <v>0</v>
      </c>
    </row>
    <row r="552" spans="1:25" x14ac:dyDescent="0.25">
      <c r="A552" t="s">
        <v>40</v>
      </c>
      <c r="B552">
        <v>1603.15</v>
      </c>
      <c r="C552">
        <v>1571.52</v>
      </c>
      <c r="D552">
        <v>1527.32</v>
      </c>
      <c r="E552">
        <v>650.79600000000005</v>
      </c>
      <c r="F552">
        <v>0</v>
      </c>
      <c r="G552">
        <v>0.14718999999999999</v>
      </c>
      <c r="H552">
        <v>1</v>
      </c>
      <c r="I552">
        <v>0</v>
      </c>
    </row>
    <row r="553" spans="1:25" x14ac:dyDescent="0.25">
      <c r="A553" t="s">
        <v>40</v>
      </c>
      <c r="B553">
        <v>1605.22</v>
      </c>
      <c r="C553">
        <v>1573.61</v>
      </c>
      <c r="D553">
        <v>1527.71</v>
      </c>
      <c r="E553">
        <v>650.74900000000002</v>
      </c>
      <c r="F553">
        <v>0</v>
      </c>
      <c r="G553">
        <v>0.11624</v>
      </c>
      <c r="H553">
        <v>1</v>
      </c>
      <c r="I553">
        <v>0</v>
      </c>
    </row>
    <row r="554" spans="1:25" x14ac:dyDescent="0.25">
      <c r="A554" t="s">
        <v>40</v>
      </c>
      <c r="B554">
        <v>1604.73</v>
      </c>
      <c r="C554">
        <v>1572.56</v>
      </c>
      <c r="D554">
        <v>1527.28</v>
      </c>
      <c r="E554">
        <v>650.52099999999996</v>
      </c>
      <c r="F554">
        <v>0</v>
      </c>
      <c r="G554">
        <v>1.6769200000000001E-2</v>
      </c>
      <c r="H554">
        <v>1</v>
      </c>
      <c r="I554">
        <v>0</v>
      </c>
    </row>
    <row r="555" spans="1:25" x14ac:dyDescent="0.25">
      <c r="A555" t="s">
        <v>40</v>
      </c>
      <c r="B555">
        <v>1604.22</v>
      </c>
      <c r="C555">
        <v>1572.4</v>
      </c>
      <c r="D555">
        <v>1527.18</v>
      </c>
      <c r="E555">
        <v>650.55200000000002</v>
      </c>
      <c r="F555">
        <v>0</v>
      </c>
      <c r="G555">
        <v>0.11014</v>
      </c>
      <c r="H555">
        <v>1</v>
      </c>
      <c r="I555">
        <v>0</v>
      </c>
    </row>
    <row r="556" spans="1:25" x14ac:dyDescent="0.25">
      <c r="A556" t="s">
        <v>40</v>
      </c>
      <c r="B556">
        <v>1605.97</v>
      </c>
      <c r="C556">
        <v>1573.74</v>
      </c>
      <c r="D556">
        <v>1527.45</v>
      </c>
      <c r="E556">
        <v>650.63</v>
      </c>
      <c r="F556">
        <v>0</v>
      </c>
      <c r="G556">
        <v>0.187806</v>
      </c>
      <c r="H556">
        <v>1</v>
      </c>
      <c r="I556">
        <v>0</v>
      </c>
    </row>
    <row r="557" spans="1:25" x14ac:dyDescent="0.25">
      <c r="A557" t="s">
        <v>40</v>
      </c>
      <c r="B557">
        <v>1601.94</v>
      </c>
      <c r="C557">
        <v>1570.07</v>
      </c>
      <c r="D557">
        <v>1526.66</v>
      </c>
      <c r="E557">
        <v>650.5</v>
      </c>
      <c r="F557">
        <v>0</v>
      </c>
      <c r="G557">
        <v>3.0786099999999999E-3</v>
      </c>
      <c r="H557">
        <v>1</v>
      </c>
      <c r="I557">
        <v>0</v>
      </c>
    </row>
    <row r="558" spans="1:25" x14ac:dyDescent="0.25">
      <c r="A558" t="s">
        <v>40</v>
      </c>
      <c r="B558">
        <v>1602.82</v>
      </c>
      <c r="C558">
        <v>1569.81</v>
      </c>
      <c r="D558">
        <v>1527.11</v>
      </c>
      <c r="E558">
        <v>650.64</v>
      </c>
      <c r="F558">
        <v>0</v>
      </c>
      <c r="G558">
        <v>0.14719099999999999</v>
      </c>
      <c r="H558">
        <v>1</v>
      </c>
      <c r="I558">
        <v>0</v>
      </c>
    </row>
    <row r="559" spans="1:25" x14ac:dyDescent="0.25">
      <c r="A559" t="s">
        <v>40</v>
      </c>
      <c r="B559">
        <v>1603.66</v>
      </c>
      <c r="C559">
        <v>1571.56</v>
      </c>
      <c r="D559">
        <v>1527.6</v>
      </c>
      <c r="E559">
        <v>650.67899999999997</v>
      </c>
      <c r="F559">
        <v>0</v>
      </c>
      <c r="G559">
        <v>0.14719099999999999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40</v>
      </c>
      <c r="B560">
        <v>1603.22</v>
      </c>
      <c r="C560">
        <v>1571.07</v>
      </c>
      <c r="D560">
        <v>1527.07</v>
      </c>
      <c r="E560">
        <v>650.57899999999995</v>
      </c>
      <c r="F560">
        <v>0</v>
      </c>
      <c r="G560">
        <v>0.14718999999999999</v>
      </c>
      <c r="H560">
        <v>1</v>
      </c>
      <c r="I560">
        <v>0</v>
      </c>
      <c r="R560">
        <f>AVERAGE(B511:B560)</f>
        <v>1597.3652000000002</v>
      </c>
      <c r="S560">
        <f>AVERAGE(C511:C560)</f>
        <v>1565.328</v>
      </c>
      <c r="U560">
        <f>_xlfn.VAR.P(B511:B560)</f>
        <v>93.427612960000246</v>
      </c>
      <c r="V560">
        <f>_xlfn.VAR.P(C511:C560)</f>
        <v>90.776675999999682</v>
      </c>
      <c r="X560">
        <f>1.96*SQRT(U560)/50</f>
        <v>0.37889920451071779</v>
      </c>
      <c r="Y560">
        <f>1.96*SQRT(V560)/50</f>
        <v>0.37348503505313241</v>
      </c>
    </row>
    <row r="561" spans="1:9" x14ac:dyDescent="0.25">
      <c r="A561" t="s">
        <v>40</v>
      </c>
      <c r="B561">
        <v>79959.738899999997</v>
      </c>
      <c r="C561" t="s">
        <v>36</v>
      </c>
    </row>
    <row r="562" spans="1:9" x14ac:dyDescent="0.25">
      <c r="A562" t="s">
        <v>89</v>
      </c>
      <c r="B562">
        <v>5241.5</v>
      </c>
      <c r="C562">
        <v>5204.6400000000003</v>
      </c>
      <c r="D562">
        <v>5134.74</v>
      </c>
      <c r="E562">
        <v>4263.13</v>
      </c>
      <c r="F562">
        <v>0</v>
      </c>
      <c r="G562">
        <v>0.15574099999999999</v>
      </c>
      <c r="H562">
        <v>0.83705200000000002</v>
      </c>
      <c r="I562">
        <v>0</v>
      </c>
    </row>
    <row r="563" spans="1:9" x14ac:dyDescent="0.25">
      <c r="A563" t="s">
        <v>89</v>
      </c>
      <c r="B563">
        <v>5240.07</v>
      </c>
      <c r="C563">
        <v>5203.07</v>
      </c>
      <c r="D563">
        <v>5132.08</v>
      </c>
      <c r="E563">
        <v>4261.41</v>
      </c>
      <c r="F563">
        <v>0</v>
      </c>
      <c r="G563">
        <v>0.14713100000000001</v>
      </c>
      <c r="H563">
        <v>0.83705300000000005</v>
      </c>
      <c r="I563">
        <v>0</v>
      </c>
    </row>
    <row r="564" spans="1:9" x14ac:dyDescent="0.25">
      <c r="A564" t="s">
        <v>89</v>
      </c>
      <c r="B564">
        <v>5245.76</v>
      </c>
      <c r="C564">
        <v>5208</v>
      </c>
      <c r="D564">
        <v>5136.1000000000004</v>
      </c>
      <c r="E564">
        <v>4264.33</v>
      </c>
      <c r="F564">
        <v>0</v>
      </c>
      <c r="G564">
        <v>0.14721200000000001</v>
      </c>
      <c r="H564">
        <v>0.83704599999999996</v>
      </c>
      <c r="I564">
        <v>0</v>
      </c>
    </row>
    <row r="565" spans="1:9" x14ac:dyDescent="0.25">
      <c r="A565" t="s">
        <v>89</v>
      </c>
      <c r="B565">
        <v>5242.6099999999997</v>
      </c>
      <c r="C565">
        <v>5205.54</v>
      </c>
      <c r="D565">
        <v>5135.6400000000003</v>
      </c>
      <c r="E565">
        <v>4264.7700000000004</v>
      </c>
      <c r="F565">
        <v>0</v>
      </c>
      <c r="G565">
        <v>0.155081</v>
      </c>
      <c r="H565">
        <v>0.83701899999999996</v>
      </c>
      <c r="I565">
        <v>0</v>
      </c>
    </row>
    <row r="566" spans="1:9" x14ac:dyDescent="0.25">
      <c r="A566" t="s">
        <v>89</v>
      </c>
      <c r="B566">
        <v>5237.6499999999996</v>
      </c>
      <c r="C566">
        <v>5199.8100000000004</v>
      </c>
      <c r="D566">
        <v>5129.0600000000004</v>
      </c>
      <c r="E566">
        <v>4261.1099999999997</v>
      </c>
      <c r="F566">
        <v>0</v>
      </c>
      <c r="G566">
        <v>0.178456</v>
      </c>
      <c r="H566">
        <v>0.86796600000000002</v>
      </c>
      <c r="I566">
        <v>0</v>
      </c>
    </row>
    <row r="567" spans="1:9" x14ac:dyDescent="0.25">
      <c r="A567" t="s">
        <v>89</v>
      </c>
      <c r="B567">
        <v>5242.3500000000004</v>
      </c>
      <c r="C567">
        <v>5204.96</v>
      </c>
      <c r="D567">
        <v>5134.82</v>
      </c>
      <c r="E567">
        <v>4263.4399999999996</v>
      </c>
      <c r="F567">
        <v>0</v>
      </c>
      <c r="G567">
        <v>0.16079399999999999</v>
      </c>
      <c r="H567">
        <v>0.83694299999999999</v>
      </c>
      <c r="I567">
        <v>0</v>
      </c>
    </row>
    <row r="568" spans="1:9" x14ac:dyDescent="0.25">
      <c r="A568" t="s">
        <v>89</v>
      </c>
      <c r="B568">
        <v>5241.2299999999996</v>
      </c>
      <c r="C568">
        <v>5203.96</v>
      </c>
      <c r="D568">
        <v>5134.3100000000004</v>
      </c>
      <c r="E568">
        <v>4262.5600000000004</v>
      </c>
      <c r="F568">
        <v>0</v>
      </c>
      <c r="G568">
        <v>0.17847199999999999</v>
      </c>
      <c r="H568">
        <v>0.83674999999999999</v>
      </c>
      <c r="I568">
        <v>0</v>
      </c>
    </row>
    <row r="569" spans="1:9" x14ac:dyDescent="0.25">
      <c r="A569" t="s">
        <v>89</v>
      </c>
      <c r="B569">
        <v>5244.26</v>
      </c>
      <c r="C569">
        <v>5206.79</v>
      </c>
      <c r="D569">
        <v>5136.63</v>
      </c>
      <c r="E569">
        <v>4264.93</v>
      </c>
      <c r="F569">
        <v>0</v>
      </c>
      <c r="G569">
        <v>0.15557499999999999</v>
      </c>
      <c r="H569">
        <v>0.83704500000000004</v>
      </c>
      <c r="I569">
        <v>0</v>
      </c>
    </row>
    <row r="570" spans="1:9" x14ac:dyDescent="0.25">
      <c r="A570" t="s">
        <v>89</v>
      </c>
      <c r="B570">
        <v>5245.36</v>
      </c>
      <c r="C570">
        <v>5207.7</v>
      </c>
      <c r="D570">
        <v>5135.45</v>
      </c>
      <c r="E570">
        <v>4264.67</v>
      </c>
      <c r="F570">
        <v>0</v>
      </c>
      <c r="G570">
        <v>0.15123700000000001</v>
      </c>
      <c r="H570">
        <v>0.83642700000000003</v>
      </c>
      <c r="I570">
        <v>0</v>
      </c>
    </row>
    <row r="571" spans="1:9" x14ac:dyDescent="0.25">
      <c r="A571" t="s">
        <v>89</v>
      </c>
      <c r="B571">
        <v>5248.26</v>
      </c>
      <c r="C571">
        <v>5211.09</v>
      </c>
      <c r="D571">
        <v>5137.08</v>
      </c>
      <c r="E571">
        <v>4265.1899999999996</v>
      </c>
      <c r="F571">
        <v>0</v>
      </c>
      <c r="G571">
        <v>0.151058</v>
      </c>
      <c r="H571">
        <v>0.837032</v>
      </c>
      <c r="I571">
        <v>0</v>
      </c>
    </row>
    <row r="572" spans="1:9" x14ac:dyDescent="0.25">
      <c r="A572" t="s">
        <v>89</v>
      </c>
      <c r="B572">
        <v>5244.08</v>
      </c>
      <c r="C572">
        <v>5205.4799999999996</v>
      </c>
      <c r="D572">
        <v>5132.05</v>
      </c>
      <c r="E572">
        <v>4264.42</v>
      </c>
      <c r="F572">
        <v>0</v>
      </c>
      <c r="G572">
        <v>0.178455</v>
      </c>
      <c r="H572">
        <v>0.83696999999999999</v>
      </c>
      <c r="I572">
        <v>0</v>
      </c>
    </row>
    <row r="573" spans="1:9" x14ac:dyDescent="0.25">
      <c r="A573" t="s">
        <v>89</v>
      </c>
      <c r="B573">
        <v>5247.46</v>
      </c>
      <c r="C573">
        <v>5210.3599999999997</v>
      </c>
      <c r="D573">
        <v>5135.3599999999997</v>
      </c>
      <c r="E573">
        <v>4263.8</v>
      </c>
      <c r="F573">
        <v>0</v>
      </c>
      <c r="G573">
        <v>0.14742</v>
      </c>
      <c r="H573">
        <v>0.83681700000000003</v>
      </c>
      <c r="I573">
        <v>0</v>
      </c>
    </row>
    <row r="574" spans="1:9" x14ac:dyDescent="0.25">
      <c r="A574" t="s">
        <v>89</v>
      </c>
      <c r="B574">
        <v>5244.64</v>
      </c>
      <c r="C574">
        <v>5206.3</v>
      </c>
      <c r="D574">
        <v>5133.6099999999997</v>
      </c>
      <c r="E574">
        <v>4263.18</v>
      </c>
      <c r="F574">
        <v>0</v>
      </c>
      <c r="G574">
        <v>0.15332499999999999</v>
      </c>
      <c r="H574">
        <v>0.83665999999999996</v>
      </c>
      <c r="I574">
        <v>0</v>
      </c>
    </row>
    <row r="575" spans="1:9" x14ac:dyDescent="0.25">
      <c r="A575" t="s">
        <v>89</v>
      </c>
      <c r="B575">
        <v>5247.28</v>
      </c>
      <c r="C575">
        <v>5209.0200000000004</v>
      </c>
      <c r="D575">
        <v>5134.78</v>
      </c>
      <c r="E575">
        <v>4266.6899999999996</v>
      </c>
      <c r="F575">
        <v>0</v>
      </c>
      <c r="G575">
        <v>0.17846999999999999</v>
      </c>
      <c r="H575">
        <v>0.83664000000000005</v>
      </c>
      <c r="I575">
        <v>0</v>
      </c>
    </row>
    <row r="576" spans="1:9" x14ac:dyDescent="0.25">
      <c r="A576" t="s">
        <v>89</v>
      </c>
      <c r="B576">
        <v>5236.3999999999996</v>
      </c>
      <c r="C576">
        <v>5198.75</v>
      </c>
      <c r="D576">
        <v>5131.1899999999996</v>
      </c>
      <c r="E576">
        <v>4263.6099999999997</v>
      </c>
      <c r="F576">
        <v>0</v>
      </c>
      <c r="G576">
        <v>0.14777799999999999</v>
      </c>
      <c r="H576">
        <v>0.83661600000000003</v>
      </c>
      <c r="I576">
        <v>0</v>
      </c>
    </row>
    <row r="577" spans="1:9" x14ac:dyDescent="0.25">
      <c r="A577" t="s">
        <v>89</v>
      </c>
      <c r="B577">
        <v>5240.0200000000004</v>
      </c>
      <c r="C577">
        <v>5201.95</v>
      </c>
      <c r="D577">
        <v>5136.1000000000004</v>
      </c>
      <c r="E577">
        <v>4269.33</v>
      </c>
      <c r="F577">
        <v>0</v>
      </c>
      <c r="G577">
        <v>0.15720999999999999</v>
      </c>
      <c r="H577">
        <v>0.83488899999999999</v>
      </c>
      <c r="I577">
        <v>0</v>
      </c>
    </row>
    <row r="578" spans="1:9" x14ac:dyDescent="0.25">
      <c r="A578" t="s">
        <v>89</v>
      </c>
      <c r="B578">
        <v>5228.1000000000004</v>
      </c>
      <c r="C578">
        <v>5191.01</v>
      </c>
      <c r="D578">
        <v>5129.67</v>
      </c>
      <c r="E578">
        <v>4264.47</v>
      </c>
      <c r="F578">
        <v>0</v>
      </c>
      <c r="G578">
        <v>0.15049699999999999</v>
      </c>
      <c r="H578">
        <v>0.83336299999999996</v>
      </c>
      <c r="I578">
        <v>0</v>
      </c>
    </row>
    <row r="579" spans="1:9" x14ac:dyDescent="0.25">
      <c r="A579" t="s">
        <v>89</v>
      </c>
      <c r="B579">
        <v>5229.2299999999996</v>
      </c>
      <c r="C579">
        <v>5191.6899999999996</v>
      </c>
      <c r="D579">
        <v>5131.16</v>
      </c>
      <c r="E579">
        <v>4265.8900000000003</v>
      </c>
      <c r="F579">
        <v>0</v>
      </c>
      <c r="G579">
        <v>0.158888</v>
      </c>
      <c r="H579">
        <v>0.83705200000000002</v>
      </c>
      <c r="I579">
        <v>0</v>
      </c>
    </row>
    <row r="580" spans="1:9" x14ac:dyDescent="0.25">
      <c r="A580" t="s">
        <v>89</v>
      </c>
      <c r="B580">
        <v>5226.8599999999997</v>
      </c>
      <c r="C580">
        <v>5189.4799999999996</v>
      </c>
      <c r="D580">
        <v>5130.2700000000004</v>
      </c>
      <c r="E580">
        <v>4265.58</v>
      </c>
      <c r="F580">
        <v>0</v>
      </c>
      <c r="G580">
        <v>0.15132200000000001</v>
      </c>
      <c r="H580">
        <v>0.84467800000000004</v>
      </c>
      <c r="I580">
        <v>0</v>
      </c>
    </row>
    <row r="581" spans="1:9" x14ac:dyDescent="0.25">
      <c r="A581" t="s">
        <v>89</v>
      </c>
      <c r="B581">
        <v>5228.33</v>
      </c>
      <c r="C581">
        <v>5191.07</v>
      </c>
      <c r="D581">
        <v>5132.28</v>
      </c>
      <c r="E581">
        <v>4267</v>
      </c>
      <c r="F581">
        <v>0</v>
      </c>
      <c r="G581">
        <v>0.178456</v>
      </c>
      <c r="H581">
        <v>0.83673399999999998</v>
      </c>
      <c r="I581">
        <v>0</v>
      </c>
    </row>
    <row r="582" spans="1:9" x14ac:dyDescent="0.25">
      <c r="A582" t="s">
        <v>89</v>
      </c>
      <c r="B582">
        <v>5225.1499999999996</v>
      </c>
      <c r="C582">
        <v>5187.67</v>
      </c>
      <c r="D582">
        <v>5127.13</v>
      </c>
      <c r="E582">
        <v>4262.75</v>
      </c>
      <c r="F582">
        <v>0</v>
      </c>
      <c r="G582">
        <v>0.17095299999999999</v>
      </c>
      <c r="H582">
        <v>0.83596899999999996</v>
      </c>
      <c r="I582">
        <v>0</v>
      </c>
    </row>
    <row r="583" spans="1:9" x14ac:dyDescent="0.25">
      <c r="A583" t="s">
        <v>89</v>
      </c>
      <c r="B583">
        <v>5227.45</v>
      </c>
      <c r="C583">
        <v>5189.54</v>
      </c>
      <c r="D583">
        <v>5131.3500000000004</v>
      </c>
      <c r="E583">
        <v>4266.2</v>
      </c>
      <c r="F583">
        <v>0</v>
      </c>
      <c r="G583">
        <v>0.178455</v>
      </c>
      <c r="H583">
        <v>0.83704699999999999</v>
      </c>
      <c r="I583">
        <v>0</v>
      </c>
    </row>
    <row r="584" spans="1:9" x14ac:dyDescent="0.25">
      <c r="A584" t="s">
        <v>89</v>
      </c>
      <c r="B584">
        <v>5224.68</v>
      </c>
      <c r="C584">
        <v>5187.6400000000003</v>
      </c>
      <c r="D584">
        <v>5126.62</v>
      </c>
      <c r="E584">
        <v>4262</v>
      </c>
      <c r="F584">
        <v>0</v>
      </c>
      <c r="G584">
        <v>0.15689500000000001</v>
      </c>
      <c r="H584">
        <v>0.83698499999999998</v>
      </c>
      <c r="I584">
        <v>0</v>
      </c>
    </row>
    <row r="585" spans="1:9" x14ac:dyDescent="0.25">
      <c r="A585" t="s">
        <v>89</v>
      </c>
      <c r="B585">
        <v>5229.25</v>
      </c>
      <c r="C585">
        <v>5191.42</v>
      </c>
      <c r="D585">
        <v>5131.75</v>
      </c>
      <c r="E585">
        <v>4266.4399999999996</v>
      </c>
      <c r="F585">
        <v>0</v>
      </c>
      <c r="G585">
        <v>0.178454</v>
      </c>
      <c r="H585">
        <v>0.836615</v>
      </c>
      <c r="I585">
        <v>0</v>
      </c>
    </row>
    <row r="586" spans="1:9" x14ac:dyDescent="0.25">
      <c r="A586" t="s">
        <v>89</v>
      </c>
      <c r="B586">
        <v>5225.42</v>
      </c>
      <c r="C586">
        <v>5188.21</v>
      </c>
      <c r="D586">
        <v>5129.1000000000004</v>
      </c>
      <c r="E586">
        <v>4264.83</v>
      </c>
      <c r="F586">
        <v>0</v>
      </c>
      <c r="G586">
        <v>0.147226</v>
      </c>
      <c r="H586">
        <v>0.83174300000000001</v>
      </c>
      <c r="I586">
        <v>0</v>
      </c>
    </row>
    <row r="587" spans="1:9" x14ac:dyDescent="0.25">
      <c r="A587" t="s">
        <v>89</v>
      </c>
      <c r="B587">
        <v>5234.33</v>
      </c>
      <c r="C587">
        <v>5196.12</v>
      </c>
      <c r="D587">
        <v>5132.2</v>
      </c>
      <c r="E587">
        <v>4266.07</v>
      </c>
      <c r="F587">
        <v>0</v>
      </c>
      <c r="G587">
        <v>0.153222</v>
      </c>
      <c r="H587">
        <v>0.83432600000000001</v>
      </c>
      <c r="I587">
        <v>0</v>
      </c>
    </row>
    <row r="588" spans="1:9" x14ac:dyDescent="0.25">
      <c r="A588" t="s">
        <v>89</v>
      </c>
      <c r="B588">
        <v>5236.59</v>
      </c>
      <c r="C588">
        <v>5199.03</v>
      </c>
      <c r="D588">
        <v>5131.01</v>
      </c>
      <c r="E588">
        <v>4264.07</v>
      </c>
      <c r="F588">
        <v>0</v>
      </c>
      <c r="G588">
        <v>0.17601800000000001</v>
      </c>
      <c r="H588">
        <v>0.83502399999999999</v>
      </c>
      <c r="I588">
        <v>0</v>
      </c>
    </row>
    <row r="589" spans="1:9" x14ac:dyDescent="0.25">
      <c r="A589" t="s">
        <v>89</v>
      </c>
      <c r="B589">
        <v>5230.55</v>
      </c>
      <c r="C589">
        <v>5193</v>
      </c>
      <c r="D589">
        <v>5130.25</v>
      </c>
      <c r="E589">
        <v>4263.3100000000004</v>
      </c>
      <c r="F589">
        <v>0</v>
      </c>
      <c r="G589">
        <v>0.178455</v>
      </c>
      <c r="H589">
        <v>0.83664700000000003</v>
      </c>
      <c r="I589">
        <v>0</v>
      </c>
    </row>
    <row r="590" spans="1:9" x14ac:dyDescent="0.25">
      <c r="A590" t="s">
        <v>89</v>
      </c>
      <c r="B590">
        <v>5226.4799999999996</v>
      </c>
      <c r="C590">
        <v>5188.57</v>
      </c>
      <c r="D590">
        <v>5129.16</v>
      </c>
      <c r="E590">
        <v>4263.8100000000004</v>
      </c>
      <c r="F590">
        <v>0</v>
      </c>
      <c r="G590">
        <v>0.16308600000000001</v>
      </c>
      <c r="H590">
        <v>0.83016400000000001</v>
      </c>
      <c r="I590">
        <v>0</v>
      </c>
    </row>
    <row r="591" spans="1:9" x14ac:dyDescent="0.25">
      <c r="A591" t="s">
        <v>89</v>
      </c>
      <c r="B591">
        <v>5233.6899999999996</v>
      </c>
      <c r="C591">
        <v>5195.8999999999996</v>
      </c>
      <c r="D591">
        <v>5132.08</v>
      </c>
      <c r="E591">
        <v>4265.2</v>
      </c>
      <c r="F591">
        <v>0</v>
      </c>
      <c r="G591">
        <v>0.147616</v>
      </c>
      <c r="H591">
        <v>0.85903799999999997</v>
      </c>
      <c r="I591">
        <v>0</v>
      </c>
    </row>
    <row r="592" spans="1:9" x14ac:dyDescent="0.25">
      <c r="A592" t="s">
        <v>89</v>
      </c>
      <c r="B592">
        <v>5225.3500000000004</v>
      </c>
      <c r="C592">
        <v>5187.54</v>
      </c>
      <c r="D592">
        <v>5127.8100000000004</v>
      </c>
      <c r="E592">
        <v>4262.8500000000004</v>
      </c>
      <c r="F592">
        <v>0</v>
      </c>
      <c r="G592">
        <v>0.147869</v>
      </c>
      <c r="H592">
        <v>0.836677</v>
      </c>
      <c r="I592">
        <v>0</v>
      </c>
    </row>
    <row r="593" spans="1:9" x14ac:dyDescent="0.25">
      <c r="A593" t="s">
        <v>89</v>
      </c>
      <c r="B593">
        <v>5229.51</v>
      </c>
      <c r="C593">
        <v>5191.95</v>
      </c>
      <c r="D593">
        <v>5129.55</v>
      </c>
      <c r="E593">
        <v>4263.2</v>
      </c>
      <c r="F593">
        <v>0</v>
      </c>
      <c r="G593">
        <v>0.178456</v>
      </c>
      <c r="H593">
        <v>0.837036</v>
      </c>
      <c r="I593">
        <v>0</v>
      </c>
    </row>
    <row r="594" spans="1:9" x14ac:dyDescent="0.25">
      <c r="A594" t="s">
        <v>89</v>
      </c>
      <c r="B594">
        <v>5237</v>
      </c>
      <c r="C594">
        <v>5199.49</v>
      </c>
      <c r="D594">
        <v>5132.6000000000004</v>
      </c>
      <c r="E594">
        <v>4265.03</v>
      </c>
      <c r="F594">
        <v>0</v>
      </c>
      <c r="G594">
        <v>0.159909</v>
      </c>
      <c r="H594">
        <v>0.83702799999999999</v>
      </c>
      <c r="I594">
        <v>0</v>
      </c>
    </row>
    <row r="595" spans="1:9" x14ac:dyDescent="0.25">
      <c r="A595" t="s">
        <v>89</v>
      </c>
      <c r="B595">
        <v>5244.04</v>
      </c>
      <c r="C595">
        <v>5206</v>
      </c>
      <c r="D595">
        <v>5134.3500000000004</v>
      </c>
      <c r="E595">
        <v>4265.66</v>
      </c>
      <c r="F595">
        <v>0</v>
      </c>
      <c r="G595">
        <v>0.15453500000000001</v>
      </c>
      <c r="H595">
        <v>0.83704699999999999</v>
      </c>
      <c r="I595">
        <v>0</v>
      </c>
    </row>
    <row r="596" spans="1:9" x14ac:dyDescent="0.25">
      <c r="A596" t="s">
        <v>89</v>
      </c>
      <c r="B596">
        <v>5235.74</v>
      </c>
      <c r="C596">
        <v>5197.55</v>
      </c>
      <c r="D596">
        <v>5133.1400000000003</v>
      </c>
      <c r="E596">
        <v>4266.04</v>
      </c>
      <c r="F596">
        <v>0</v>
      </c>
      <c r="G596">
        <v>0.1474</v>
      </c>
      <c r="H596">
        <v>0.837005</v>
      </c>
      <c r="I596">
        <v>0</v>
      </c>
    </row>
    <row r="597" spans="1:9" x14ac:dyDescent="0.25">
      <c r="A597" t="s">
        <v>89</v>
      </c>
      <c r="B597">
        <v>5228.53</v>
      </c>
      <c r="C597">
        <v>5190.97</v>
      </c>
      <c r="D597">
        <v>5129.03</v>
      </c>
      <c r="E597">
        <v>4263.82</v>
      </c>
      <c r="F597">
        <v>0</v>
      </c>
      <c r="G597">
        <v>0.17851300000000001</v>
      </c>
      <c r="H597">
        <v>0.86886099999999999</v>
      </c>
      <c r="I597">
        <v>0</v>
      </c>
    </row>
    <row r="598" spans="1:9" x14ac:dyDescent="0.25">
      <c r="A598" t="s">
        <v>89</v>
      </c>
      <c r="B598">
        <v>5228.63</v>
      </c>
      <c r="C598">
        <v>5191.24</v>
      </c>
      <c r="D598">
        <v>5129.7700000000004</v>
      </c>
      <c r="E598">
        <v>4263.21</v>
      </c>
      <c r="F598">
        <v>0</v>
      </c>
      <c r="G598">
        <v>0.14855699999999999</v>
      </c>
      <c r="H598">
        <v>0.86890100000000003</v>
      </c>
      <c r="I598">
        <v>0</v>
      </c>
    </row>
    <row r="599" spans="1:9" x14ac:dyDescent="0.25">
      <c r="A599" t="s">
        <v>89</v>
      </c>
      <c r="B599">
        <v>5242.16</v>
      </c>
      <c r="C599">
        <v>5205.37</v>
      </c>
      <c r="D599">
        <v>5136.03</v>
      </c>
      <c r="E599">
        <v>4266.04</v>
      </c>
      <c r="F599">
        <v>0</v>
      </c>
      <c r="G599">
        <v>0.178456</v>
      </c>
      <c r="H599">
        <v>0.83699100000000004</v>
      </c>
      <c r="I599">
        <v>0</v>
      </c>
    </row>
    <row r="600" spans="1:9" x14ac:dyDescent="0.25">
      <c r="A600" t="s">
        <v>89</v>
      </c>
      <c r="B600">
        <v>5241.99</v>
      </c>
      <c r="C600">
        <v>5202.42</v>
      </c>
      <c r="D600">
        <v>5132.49</v>
      </c>
      <c r="E600">
        <v>4264.92</v>
      </c>
      <c r="F600">
        <v>0</v>
      </c>
      <c r="G600">
        <v>0.178454</v>
      </c>
      <c r="H600">
        <v>0.83693799999999996</v>
      </c>
      <c r="I600">
        <v>0</v>
      </c>
    </row>
    <row r="601" spans="1:9" x14ac:dyDescent="0.25">
      <c r="A601" t="s">
        <v>89</v>
      </c>
      <c r="B601">
        <v>5246.03</v>
      </c>
      <c r="C601">
        <v>5208.99</v>
      </c>
      <c r="D601">
        <v>5138.87</v>
      </c>
      <c r="E601">
        <v>4266.26</v>
      </c>
      <c r="F601">
        <v>0</v>
      </c>
      <c r="G601">
        <v>0.178455</v>
      </c>
      <c r="H601">
        <v>0.83692900000000003</v>
      </c>
      <c r="I601">
        <v>0</v>
      </c>
    </row>
    <row r="602" spans="1:9" x14ac:dyDescent="0.25">
      <c r="A602" t="s">
        <v>89</v>
      </c>
      <c r="B602">
        <v>5241.28</v>
      </c>
      <c r="C602">
        <v>5204.0600000000004</v>
      </c>
      <c r="D602">
        <v>5136.13</v>
      </c>
      <c r="E602">
        <v>4265.53</v>
      </c>
      <c r="F602">
        <v>0</v>
      </c>
      <c r="G602">
        <v>0.15029100000000001</v>
      </c>
      <c r="H602">
        <v>0.83701199999999998</v>
      </c>
      <c r="I602">
        <v>0</v>
      </c>
    </row>
    <row r="603" spans="1:9" x14ac:dyDescent="0.25">
      <c r="A603" t="s">
        <v>89</v>
      </c>
      <c r="B603">
        <v>5243.89</v>
      </c>
      <c r="C603">
        <v>5207.91</v>
      </c>
      <c r="D603">
        <v>5137.4799999999996</v>
      </c>
      <c r="E603">
        <v>4265.3900000000003</v>
      </c>
      <c r="F603">
        <v>0</v>
      </c>
      <c r="G603">
        <v>0.175925</v>
      </c>
      <c r="H603">
        <v>0.83589800000000003</v>
      </c>
      <c r="I603">
        <v>0</v>
      </c>
    </row>
    <row r="604" spans="1:9" x14ac:dyDescent="0.25">
      <c r="A604" t="s">
        <v>89</v>
      </c>
      <c r="B604">
        <v>5243.19</v>
      </c>
      <c r="C604">
        <v>5206.51</v>
      </c>
      <c r="D604">
        <v>5137.9399999999996</v>
      </c>
      <c r="E604">
        <v>4266.3100000000004</v>
      </c>
      <c r="F604">
        <v>0</v>
      </c>
      <c r="G604">
        <v>0.167852</v>
      </c>
      <c r="H604">
        <v>0.83704000000000001</v>
      </c>
      <c r="I604">
        <v>0</v>
      </c>
    </row>
    <row r="605" spans="1:9" x14ac:dyDescent="0.25">
      <c r="A605" t="s">
        <v>89</v>
      </c>
      <c r="B605">
        <v>5243.35</v>
      </c>
      <c r="C605">
        <v>5205.83</v>
      </c>
      <c r="D605">
        <v>5135.6000000000004</v>
      </c>
      <c r="E605">
        <v>4263.7700000000004</v>
      </c>
      <c r="F605">
        <v>0</v>
      </c>
      <c r="G605">
        <v>0.17845800000000001</v>
      </c>
      <c r="H605">
        <v>0.83618899999999996</v>
      </c>
      <c r="I605">
        <v>0</v>
      </c>
    </row>
    <row r="606" spans="1:9" x14ac:dyDescent="0.25">
      <c r="A606" t="s">
        <v>89</v>
      </c>
      <c r="B606">
        <v>5247.76</v>
      </c>
      <c r="C606">
        <v>5209.18</v>
      </c>
      <c r="D606">
        <v>5136.9399999999996</v>
      </c>
      <c r="E606">
        <v>4264.92</v>
      </c>
      <c r="F606">
        <v>0</v>
      </c>
      <c r="G606">
        <v>0.17388500000000001</v>
      </c>
      <c r="H606">
        <v>0.83685900000000002</v>
      </c>
      <c r="I606">
        <v>0</v>
      </c>
    </row>
    <row r="607" spans="1:9" x14ac:dyDescent="0.25">
      <c r="A607" t="s">
        <v>89</v>
      </c>
      <c r="B607">
        <v>5243.31</v>
      </c>
      <c r="C607">
        <v>5204.84</v>
      </c>
      <c r="D607">
        <v>5134.42</v>
      </c>
      <c r="E607">
        <v>4262.95</v>
      </c>
      <c r="F607">
        <v>0</v>
      </c>
      <c r="G607">
        <v>0.154171</v>
      </c>
      <c r="H607">
        <v>0.83650999999999998</v>
      </c>
      <c r="I607">
        <v>0</v>
      </c>
    </row>
    <row r="608" spans="1:9" x14ac:dyDescent="0.25">
      <c r="A608" t="s">
        <v>89</v>
      </c>
      <c r="B608">
        <v>5242.8599999999997</v>
      </c>
      <c r="C608">
        <v>5206.04</v>
      </c>
      <c r="D608">
        <v>5136.4399999999996</v>
      </c>
      <c r="E608">
        <v>4264.6899999999996</v>
      </c>
      <c r="F608">
        <v>0</v>
      </c>
      <c r="G608">
        <v>0.17847099999999999</v>
      </c>
      <c r="H608">
        <v>0.83643500000000004</v>
      </c>
      <c r="I608">
        <v>0</v>
      </c>
    </row>
    <row r="609" spans="1:25" x14ac:dyDescent="0.25">
      <c r="A609" t="s">
        <v>89</v>
      </c>
      <c r="B609">
        <v>5238.8900000000003</v>
      </c>
      <c r="C609">
        <v>5201.13</v>
      </c>
      <c r="D609">
        <v>5131.58</v>
      </c>
      <c r="E609">
        <v>4263.8999999999996</v>
      </c>
      <c r="F609">
        <v>0</v>
      </c>
      <c r="G609">
        <v>0.148641</v>
      </c>
      <c r="H609">
        <v>0.83705099999999999</v>
      </c>
      <c r="I609">
        <v>0</v>
      </c>
    </row>
    <row r="610" spans="1:25" x14ac:dyDescent="0.25">
      <c r="A610" t="s">
        <v>89</v>
      </c>
      <c r="B610">
        <v>5243.97</v>
      </c>
      <c r="C610">
        <v>5206.87</v>
      </c>
      <c r="D610">
        <v>5136.37</v>
      </c>
      <c r="E610">
        <v>4264.24</v>
      </c>
      <c r="F610">
        <v>0</v>
      </c>
      <c r="G610">
        <v>0.178454</v>
      </c>
      <c r="H610">
        <v>0.83699199999999996</v>
      </c>
      <c r="I610">
        <v>0</v>
      </c>
    </row>
    <row r="611" spans="1:25" x14ac:dyDescent="0.25">
      <c r="A611" t="s">
        <v>89</v>
      </c>
      <c r="B611">
        <v>5241.49</v>
      </c>
      <c r="C611">
        <v>5204.62</v>
      </c>
      <c r="D611">
        <v>5135.72</v>
      </c>
      <c r="E611">
        <v>4265.25</v>
      </c>
      <c r="F611">
        <v>0</v>
      </c>
      <c r="G611">
        <v>0.178454</v>
      </c>
      <c r="H611">
        <v>0.83702500000000002</v>
      </c>
      <c r="I611">
        <v>0</v>
      </c>
    </row>
    <row r="612" spans="1:25" x14ac:dyDescent="0.25">
      <c r="A612" t="s">
        <v>89</v>
      </c>
      <c r="B612">
        <v>5244.81</v>
      </c>
      <c r="C612">
        <v>5206.8900000000003</v>
      </c>
      <c r="D612">
        <v>5136.6000000000004</v>
      </c>
      <c r="E612">
        <v>4264.18</v>
      </c>
      <c r="F612">
        <v>0</v>
      </c>
      <c r="G612">
        <v>0.118766</v>
      </c>
      <c r="H612">
        <v>0.83593099999999998</v>
      </c>
      <c r="I612">
        <v>0</v>
      </c>
    </row>
    <row r="613" spans="1:25" x14ac:dyDescent="0.25">
      <c r="A613" t="s">
        <v>89</v>
      </c>
      <c r="B613">
        <v>5245.55</v>
      </c>
      <c r="C613">
        <v>5208.3999999999996</v>
      </c>
      <c r="D613">
        <v>5137.09</v>
      </c>
      <c r="E613">
        <v>4265.6899999999996</v>
      </c>
      <c r="F613">
        <v>0</v>
      </c>
      <c r="G613">
        <v>0.178454</v>
      </c>
      <c r="H613">
        <v>0.83705300000000005</v>
      </c>
      <c r="I613">
        <v>0</v>
      </c>
    </row>
    <row r="614" spans="1:25" x14ac:dyDescent="0.25">
      <c r="A614" t="s">
        <v>89</v>
      </c>
      <c r="B614">
        <v>5243.4</v>
      </c>
      <c r="C614">
        <v>5206.3999999999996</v>
      </c>
      <c r="D614">
        <v>5136.0600000000004</v>
      </c>
      <c r="E614">
        <v>4264.1400000000003</v>
      </c>
      <c r="F614">
        <v>0</v>
      </c>
      <c r="G614">
        <v>0.14710300000000001</v>
      </c>
      <c r="H614">
        <v>0.83697699999999997</v>
      </c>
      <c r="I614">
        <v>0</v>
      </c>
    </row>
    <row r="615" spans="1:25" x14ac:dyDescent="0.25">
      <c r="A615" t="s">
        <v>89</v>
      </c>
      <c r="B615">
        <v>5247.7</v>
      </c>
      <c r="C615">
        <v>5210.03</v>
      </c>
      <c r="D615">
        <v>5140.24</v>
      </c>
      <c r="E615">
        <v>4268.29</v>
      </c>
      <c r="F615">
        <v>0</v>
      </c>
      <c r="G615">
        <v>0.14761299999999999</v>
      </c>
      <c r="H615">
        <v>0.83693899999999999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89</v>
      </c>
      <c r="B616">
        <v>5238.7700000000004</v>
      </c>
      <c r="C616">
        <v>5200.97</v>
      </c>
      <c r="D616">
        <v>5132.57</v>
      </c>
      <c r="E616">
        <v>4265.75</v>
      </c>
      <c r="F616">
        <v>0</v>
      </c>
      <c r="G616">
        <v>0.178455</v>
      </c>
      <c r="H616">
        <v>0.83610799999999996</v>
      </c>
      <c r="I616">
        <v>0</v>
      </c>
      <c r="R616">
        <f>AVERAGE(B567:B616)</f>
        <v>5237.933</v>
      </c>
      <c r="S616">
        <f>AVERAGE(C567:C616)</f>
        <v>5200.3581999999988</v>
      </c>
      <c r="U616">
        <f>_xlfn.VAR.P(B567:B616)</f>
        <v>57.365981000000431</v>
      </c>
      <c r="V616">
        <f>_xlfn.VAR.P(C567:C616)</f>
        <v>57.433174760000185</v>
      </c>
      <c r="X616">
        <f>1.96*SQRT(U616)/50</f>
        <v>0.29690210683631174</v>
      </c>
      <c r="Y616">
        <f>1.96*SQRT(V616)/50</f>
        <v>0.29707593921959868</v>
      </c>
    </row>
    <row r="617" spans="1:25" x14ac:dyDescent="0.25">
      <c r="A617" t="s">
        <v>89</v>
      </c>
      <c r="B617">
        <v>261982.9166</v>
      </c>
      <c r="C617" t="s">
        <v>36</v>
      </c>
    </row>
    <row r="618" spans="1:25" x14ac:dyDescent="0.25">
      <c r="A618" t="s">
        <v>90</v>
      </c>
      <c r="B618">
        <v>5026.1099999999997</v>
      </c>
      <c r="C618">
        <v>4988.6899999999996</v>
      </c>
      <c r="D618">
        <v>4920.47</v>
      </c>
      <c r="E618">
        <v>4052.66</v>
      </c>
      <c r="F618">
        <v>0</v>
      </c>
      <c r="G618">
        <v>0.178454</v>
      </c>
      <c r="H618">
        <v>0.83661399999999997</v>
      </c>
      <c r="I618">
        <v>0</v>
      </c>
    </row>
    <row r="619" spans="1:25" x14ac:dyDescent="0.25">
      <c r="A619" t="s">
        <v>90</v>
      </c>
      <c r="B619">
        <v>5023.0600000000004</v>
      </c>
      <c r="C619">
        <v>4986.18</v>
      </c>
      <c r="D619">
        <v>4921.3500000000004</v>
      </c>
      <c r="E619">
        <v>4055.09</v>
      </c>
      <c r="F619">
        <v>0</v>
      </c>
      <c r="G619">
        <v>0.178456</v>
      </c>
      <c r="H619">
        <v>0.83702699999999997</v>
      </c>
      <c r="I619">
        <v>0</v>
      </c>
    </row>
    <row r="620" spans="1:25" x14ac:dyDescent="0.25">
      <c r="A620" t="s">
        <v>90</v>
      </c>
      <c r="B620">
        <v>5030.54</v>
      </c>
      <c r="C620">
        <v>4994.3500000000004</v>
      </c>
      <c r="D620">
        <v>4927.3100000000004</v>
      </c>
      <c r="E620">
        <v>4055.37</v>
      </c>
      <c r="F620">
        <v>0</v>
      </c>
      <c r="G620">
        <v>0.15237500000000001</v>
      </c>
      <c r="H620">
        <v>0.83574499999999996</v>
      </c>
      <c r="I620">
        <v>0</v>
      </c>
    </row>
    <row r="621" spans="1:25" x14ac:dyDescent="0.25">
      <c r="A621" t="s">
        <v>90</v>
      </c>
      <c r="B621">
        <v>5024.82</v>
      </c>
      <c r="C621">
        <v>4987.8900000000003</v>
      </c>
      <c r="D621">
        <v>4921.0600000000004</v>
      </c>
      <c r="E621">
        <v>4054.26</v>
      </c>
      <c r="F621">
        <v>0</v>
      </c>
      <c r="G621">
        <v>0.165905</v>
      </c>
      <c r="H621">
        <v>0.83500099999999999</v>
      </c>
      <c r="I621">
        <v>0</v>
      </c>
    </row>
    <row r="622" spans="1:25" x14ac:dyDescent="0.25">
      <c r="A622" t="s">
        <v>90</v>
      </c>
      <c r="B622">
        <v>5030.76</v>
      </c>
      <c r="C622">
        <v>4994.71</v>
      </c>
      <c r="D622">
        <v>4924.33</v>
      </c>
      <c r="E622">
        <v>4052.97</v>
      </c>
      <c r="F622">
        <v>0</v>
      </c>
      <c r="G622">
        <v>0.16808500000000001</v>
      </c>
      <c r="H622">
        <v>0.83665299999999998</v>
      </c>
      <c r="I622">
        <v>0</v>
      </c>
    </row>
    <row r="623" spans="1:25" x14ac:dyDescent="0.25">
      <c r="A623" t="s">
        <v>90</v>
      </c>
      <c r="B623">
        <v>5023.09</v>
      </c>
      <c r="C623">
        <v>4985.7299999999996</v>
      </c>
      <c r="D623">
        <v>4919.01</v>
      </c>
      <c r="E623">
        <v>4050.46</v>
      </c>
      <c r="F623">
        <v>0</v>
      </c>
      <c r="G623">
        <v>0.178476</v>
      </c>
      <c r="H623">
        <v>0.83662499999999995</v>
      </c>
      <c r="I623">
        <v>0</v>
      </c>
    </row>
    <row r="624" spans="1:25" x14ac:dyDescent="0.25">
      <c r="A624" t="s">
        <v>90</v>
      </c>
      <c r="B624">
        <v>5030.6499999999996</v>
      </c>
      <c r="C624">
        <v>4992.83</v>
      </c>
      <c r="D624">
        <v>4920.1400000000003</v>
      </c>
      <c r="E624">
        <v>4050.11</v>
      </c>
      <c r="F624">
        <v>0</v>
      </c>
      <c r="G624">
        <v>0.14899000000000001</v>
      </c>
      <c r="H624">
        <v>0.83506000000000002</v>
      </c>
      <c r="I624">
        <v>0</v>
      </c>
    </row>
    <row r="625" spans="1:9" x14ac:dyDescent="0.25">
      <c r="A625" t="s">
        <v>90</v>
      </c>
      <c r="B625">
        <v>5036.24</v>
      </c>
      <c r="C625">
        <v>4998.47</v>
      </c>
      <c r="D625">
        <v>4922.07</v>
      </c>
      <c r="E625">
        <v>4052.54</v>
      </c>
      <c r="F625">
        <v>0</v>
      </c>
      <c r="G625">
        <v>0.178456</v>
      </c>
      <c r="H625">
        <v>0.83449099999999998</v>
      </c>
      <c r="I625">
        <v>0</v>
      </c>
    </row>
    <row r="626" spans="1:9" x14ac:dyDescent="0.25">
      <c r="A626" t="s">
        <v>90</v>
      </c>
      <c r="B626">
        <v>5036.83</v>
      </c>
      <c r="C626">
        <v>4999.17</v>
      </c>
      <c r="D626">
        <v>4919.93</v>
      </c>
      <c r="E626">
        <v>4051.4</v>
      </c>
      <c r="F626">
        <v>0</v>
      </c>
      <c r="G626">
        <v>0.14710500000000001</v>
      </c>
      <c r="H626">
        <v>0.83690399999999998</v>
      </c>
      <c r="I626">
        <v>0</v>
      </c>
    </row>
    <row r="627" spans="1:9" x14ac:dyDescent="0.25">
      <c r="A627" t="s">
        <v>90</v>
      </c>
      <c r="B627">
        <v>5038.71</v>
      </c>
      <c r="C627">
        <v>5000.9399999999996</v>
      </c>
      <c r="D627">
        <v>4922.8599999999997</v>
      </c>
      <c r="E627">
        <v>4052.64</v>
      </c>
      <c r="F627">
        <v>0</v>
      </c>
      <c r="G627">
        <v>0.14746000000000001</v>
      </c>
      <c r="H627">
        <v>0.83703499999999997</v>
      </c>
      <c r="I627">
        <v>0</v>
      </c>
    </row>
    <row r="628" spans="1:9" x14ac:dyDescent="0.25">
      <c r="A628" t="s">
        <v>90</v>
      </c>
      <c r="B628">
        <v>5041.8999999999996</v>
      </c>
      <c r="C628">
        <v>5004.13</v>
      </c>
      <c r="D628">
        <v>4922</v>
      </c>
      <c r="E628">
        <v>4052.26</v>
      </c>
      <c r="F628">
        <v>0</v>
      </c>
      <c r="G628">
        <v>0.147201</v>
      </c>
      <c r="H628">
        <v>0.83462700000000001</v>
      </c>
      <c r="I628">
        <v>0</v>
      </c>
    </row>
    <row r="629" spans="1:9" x14ac:dyDescent="0.25">
      <c r="A629" t="s">
        <v>90</v>
      </c>
      <c r="B629">
        <v>5032.8</v>
      </c>
      <c r="C629">
        <v>4994.71</v>
      </c>
      <c r="D629">
        <v>4922.63</v>
      </c>
      <c r="E629">
        <v>4053.58</v>
      </c>
      <c r="F629">
        <v>0</v>
      </c>
      <c r="G629">
        <v>0.178454</v>
      </c>
      <c r="H629">
        <v>0.83700799999999997</v>
      </c>
      <c r="I629">
        <v>0</v>
      </c>
    </row>
    <row r="630" spans="1:9" x14ac:dyDescent="0.25">
      <c r="A630" t="s">
        <v>90</v>
      </c>
      <c r="B630">
        <v>5022.7700000000004</v>
      </c>
      <c r="C630">
        <v>4985.58</v>
      </c>
      <c r="D630">
        <v>4917.3100000000004</v>
      </c>
      <c r="E630">
        <v>4049.62</v>
      </c>
      <c r="F630">
        <v>0</v>
      </c>
      <c r="G630">
        <v>0.147893</v>
      </c>
      <c r="H630">
        <v>0.83688300000000004</v>
      </c>
      <c r="I630">
        <v>0</v>
      </c>
    </row>
    <row r="631" spans="1:9" x14ac:dyDescent="0.25">
      <c r="A631" t="s">
        <v>90</v>
      </c>
      <c r="B631">
        <v>5011.1400000000003</v>
      </c>
      <c r="C631">
        <v>4974.09</v>
      </c>
      <c r="D631">
        <v>4914.63</v>
      </c>
      <c r="E631">
        <v>4048.79</v>
      </c>
      <c r="F631">
        <v>0</v>
      </c>
      <c r="G631">
        <v>0.178481</v>
      </c>
      <c r="H631">
        <v>0.83616299999999999</v>
      </c>
      <c r="I631">
        <v>0</v>
      </c>
    </row>
    <row r="632" spans="1:9" x14ac:dyDescent="0.25">
      <c r="A632" t="s">
        <v>90</v>
      </c>
      <c r="B632">
        <v>5014.3900000000003</v>
      </c>
      <c r="C632">
        <v>4976.32</v>
      </c>
      <c r="D632">
        <v>4917.83</v>
      </c>
      <c r="E632">
        <v>4052.85</v>
      </c>
      <c r="F632">
        <v>0</v>
      </c>
      <c r="G632">
        <v>0.16420599999999999</v>
      </c>
      <c r="H632">
        <v>0.83581099999999997</v>
      </c>
      <c r="I632">
        <v>0</v>
      </c>
    </row>
    <row r="633" spans="1:9" x14ac:dyDescent="0.25">
      <c r="A633" t="s">
        <v>90</v>
      </c>
      <c r="B633">
        <v>5011.71</v>
      </c>
      <c r="C633">
        <v>4973.9799999999996</v>
      </c>
      <c r="D633">
        <v>4916.3</v>
      </c>
      <c r="E633">
        <v>4050.78</v>
      </c>
      <c r="F633">
        <v>0</v>
      </c>
      <c r="G633">
        <v>0.154499</v>
      </c>
      <c r="H633">
        <v>0.835951</v>
      </c>
      <c r="I633">
        <v>0</v>
      </c>
    </row>
    <row r="634" spans="1:9" x14ac:dyDescent="0.25">
      <c r="A634" t="s">
        <v>90</v>
      </c>
      <c r="B634">
        <v>5010.8599999999997</v>
      </c>
      <c r="C634">
        <v>4973.49</v>
      </c>
      <c r="D634">
        <v>4916.8100000000004</v>
      </c>
      <c r="E634">
        <v>4052.03</v>
      </c>
      <c r="F634">
        <v>0</v>
      </c>
      <c r="G634">
        <v>0.14724300000000001</v>
      </c>
      <c r="H634">
        <v>0.83671700000000004</v>
      </c>
      <c r="I634">
        <v>0</v>
      </c>
    </row>
    <row r="635" spans="1:9" x14ac:dyDescent="0.25">
      <c r="A635" t="s">
        <v>90</v>
      </c>
      <c r="B635">
        <v>5014.12</v>
      </c>
      <c r="C635">
        <v>4978.3</v>
      </c>
      <c r="D635">
        <v>4920.33</v>
      </c>
      <c r="E635">
        <v>4054.44</v>
      </c>
      <c r="F635">
        <v>0</v>
      </c>
      <c r="G635">
        <v>0.150225</v>
      </c>
      <c r="H635">
        <v>0.83515099999999998</v>
      </c>
      <c r="I635">
        <v>0</v>
      </c>
    </row>
    <row r="636" spans="1:9" x14ac:dyDescent="0.25">
      <c r="A636" t="s">
        <v>90</v>
      </c>
      <c r="B636">
        <v>5009.43</v>
      </c>
      <c r="C636">
        <v>4973.12</v>
      </c>
      <c r="D636">
        <v>4914.68</v>
      </c>
      <c r="E636">
        <v>4049.4</v>
      </c>
      <c r="F636">
        <v>0</v>
      </c>
      <c r="G636">
        <v>0.17848</v>
      </c>
      <c r="H636">
        <v>0.83686400000000005</v>
      </c>
      <c r="I636">
        <v>0</v>
      </c>
    </row>
    <row r="637" spans="1:9" x14ac:dyDescent="0.25">
      <c r="A637" t="s">
        <v>90</v>
      </c>
      <c r="B637">
        <v>5013.4399999999996</v>
      </c>
      <c r="C637">
        <v>4976.63</v>
      </c>
      <c r="D637">
        <v>4919.01</v>
      </c>
      <c r="E637">
        <v>4053.27</v>
      </c>
      <c r="F637">
        <v>0</v>
      </c>
      <c r="G637">
        <v>0.178457</v>
      </c>
      <c r="H637">
        <v>0.83622600000000002</v>
      </c>
      <c r="I637">
        <v>0</v>
      </c>
    </row>
    <row r="638" spans="1:9" x14ac:dyDescent="0.25">
      <c r="A638" t="s">
        <v>90</v>
      </c>
      <c r="B638">
        <v>5014.71</v>
      </c>
      <c r="C638">
        <v>4977.63</v>
      </c>
      <c r="D638">
        <v>4917.8100000000004</v>
      </c>
      <c r="E638">
        <v>4052.06</v>
      </c>
      <c r="F638">
        <v>0</v>
      </c>
      <c r="G638">
        <v>0.14815200000000001</v>
      </c>
      <c r="H638">
        <v>0.83687100000000003</v>
      </c>
      <c r="I638">
        <v>0</v>
      </c>
    </row>
    <row r="639" spans="1:9" x14ac:dyDescent="0.25">
      <c r="A639" t="s">
        <v>90</v>
      </c>
      <c r="B639">
        <v>5015.9399999999996</v>
      </c>
      <c r="C639">
        <v>4979.25</v>
      </c>
      <c r="D639">
        <v>4919.87</v>
      </c>
      <c r="E639">
        <v>4053.76</v>
      </c>
      <c r="F639">
        <v>0</v>
      </c>
      <c r="G639">
        <v>0.148509</v>
      </c>
      <c r="H639">
        <v>0.83590699999999996</v>
      </c>
      <c r="I639">
        <v>0</v>
      </c>
    </row>
    <row r="640" spans="1:9" x14ac:dyDescent="0.25">
      <c r="A640" t="s">
        <v>90</v>
      </c>
      <c r="B640">
        <v>5016.29</v>
      </c>
      <c r="C640">
        <v>4978.67</v>
      </c>
      <c r="D640">
        <v>4918.49</v>
      </c>
      <c r="E640">
        <v>4053.02</v>
      </c>
      <c r="F640">
        <v>0</v>
      </c>
      <c r="G640">
        <v>0.17846600000000001</v>
      </c>
      <c r="H640">
        <v>0.83699599999999996</v>
      </c>
      <c r="I640">
        <v>0</v>
      </c>
    </row>
    <row r="641" spans="1:9" x14ac:dyDescent="0.25">
      <c r="A641" t="s">
        <v>90</v>
      </c>
      <c r="B641">
        <v>5013.66</v>
      </c>
      <c r="C641">
        <v>4975.3100000000004</v>
      </c>
      <c r="D641">
        <v>4916.03</v>
      </c>
      <c r="E641">
        <v>4051.27</v>
      </c>
      <c r="F641">
        <v>0</v>
      </c>
      <c r="G641">
        <v>0.126281</v>
      </c>
      <c r="H641">
        <v>0.837032</v>
      </c>
      <c r="I641">
        <v>0</v>
      </c>
    </row>
    <row r="642" spans="1:9" x14ac:dyDescent="0.25">
      <c r="A642" t="s">
        <v>90</v>
      </c>
      <c r="B642">
        <v>5014.96</v>
      </c>
      <c r="C642">
        <v>4977.46</v>
      </c>
      <c r="D642">
        <v>4917.9799999999996</v>
      </c>
      <c r="E642">
        <v>4051.95</v>
      </c>
      <c r="F642">
        <v>0</v>
      </c>
      <c r="G642">
        <v>0.178485</v>
      </c>
      <c r="H642">
        <v>0.83637899999999998</v>
      </c>
      <c r="I642">
        <v>0</v>
      </c>
    </row>
    <row r="643" spans="1:9" x14ac:dyDescent="0.25">
      <c r="A643" t="s">
        <v>90</v>
      </c>
      <c r="B643">
        <v>5012.24</v>
      </c>
      <c r="C643">
        <v>4975.41</v>
      </c>
      <c r="D643">
        <v>4917.37</v>
      </c>
      <c r="E643">
        <v>4052.71</v>
      </c>
      <c r="F643">
        <v>0</v>
      </c>
      <c r="G643">
        <v>0.178456</v>
      </c>
      <c r="H643">
        <v>0.83705099999999999</v>
      </c>
      <c r="I643">
        <v>0</v>
      </c>
    </row>
    <row r="644" spans="1:9" x14ac:dyDescent="0.25">
      <c r="A644" t="s">
        <v>90</v>
      </c>
      <c r="B644">
        <v>5019.84</v>
      </c>
      <c r="C644">
        <v>4982.7299999999996</v>
      </c>
      <c r="D644">
        <v>4923.28</v>
      </c>
      <c r="E644">
        <v>4056.76</v>
      </c>
      <c r="F644">
        <v>0</v>
      </c>
      <c r="G644">
        <v>0.178454</v>
      </c>
      <c r="H644">
        <v>0.83616699999999999</v>
      </c>
      <c r="I644">
        <v>0</v>
      </c>
    </row>
    <row r="645" spans="1:9" x14ac:dyDescent="0.25">
      <c r="A645" t="s">
        <v>90</v>
      </c>
      <c r="B645">
        <v>5017.28</v>
      </c>
      <c r="C645">
        <v>4979.5600000000004</v>
      </c>
      <c r="D645">
        <v>4919.21</v>
      </c>
      <c r="E645">
        <v>4053.85</v>
      </c>
      <c r="F645">
        <v>0</v>
      </c>
      <c r="G645">
        <v>0.17847399999999999</v>
      </c>
      <c r="H645">
        <v>0.83705099999999999</v>
      </c>
      <c r="I645">
        <v>0</v>
      </c>
    </row>
    <row r="646" spans="1:9" x14ac:dyDescent="0.25">
      <c r="A646" t="s">
        <v>90</v>
      </c>
      <c r="B646">
        <v>5017.75</v>
      </c>
      <c r="C646">
        <v>4981.41</v>
      </c>
      <c r="D646">
        <v>4921.04</v>
      </c>
      <c r="E646">
        <v>4054.82</v>
      </c>
      <c r="F646">
        <v>0</v>
      </c>
      <c r="G646">
        <v>0.178454</v>
      </c>
      <c r="H646">
        <v>0.83699400000000002</v>
      </c>
      <c r="I646">
        <v>0</v>
      </c>
    </row>
    <row r="647" spans="1:9" x14ac:dyDescent="0.25">
      <c r="A647" t="s">
        <v>90</v>
      </c>
      <c r="B647">
        <v>5025.7</v>
      </c>
      <c r="C647">
        <v>4987.38</v>
      </c>
      <c r="D647">
        <v>4921.51</v>
      </c>
      <c r="E647">
        <v>4053.22</v>
      </c>
      <c r="F647">
        <v>0</v>
      </c>
      <c r="G647">
        <v>0.14838200000000001</v>
      </c>
      <c r="H647">
        <v>0.83696099999999996</v>
      </c>
      <c r="I647">
        <v>0</v>
      </c>
    </row>
    <row r="648" spans="1:9" x14ac:dyDescent="0.25">
      <c r="A648" t="s">
        <v>90</v>
      </c>
      <c r="B648">
        <v>5028.6000000000004</v>
      </c>
      <c r="C648">
        <v>4990.2700000000004</v>
      </c>
      <c r="D648">
        <v>4924.88</v>
      </c>
      <c r="E648">
        <v>4054.34</v>
      </c>
      <c r="F648">
        <v>0</v>
      </c>
      <c r="G648">
        <v>0.14821899999999999</v>
      </c>
      <c r="H648">
        <v>0.83956399999999998</v>
      </c>
      <c r="I648">
        <v>0</v>
      </c>
    </row>
    <row r="649" spans="1:9" x14ac:dyDescent="0.25">
      <c r="A649" t="s">
        <v>90</v>
      </c>
      <c r="B649">
        <v>5029.3900000000003</v>
      </c>
      <c r="C649">
        <v>4991.47</v>
      </c>
      <c r="D649">
        <v>4921.43</v>
      </c>
      <c r="E649">
        <v>4051.05</v>
      </c>
      <c r="F649">
        <v>0</v>
      </c>
      <c r="G649">
        <v>0.159414</v>
      </c>
      <c r="H649">
        <v>0.83705200000000002</v>
      </c>
      <c r="I649">
        <v>0</v>
      </c>
    </row>
    <row r="650" spans="1:9" x14ac:dyDescent="0.25">
      <c r="A650" t="s">
        <v>90</v>
      </c>
      <c r="B650">
        <v>5032.75</v>
      </c>
      <c r="C650">
        <v>4995.2</v>
      </c>
      <c r="D650">
        <v>4925.43</v>
      </c>
      <c r="E650">
        <v>4054.62</v>
      </c>
      <c r="F650">
        <v>0</v>
      </c>
      <c r="G650">
        <v>0.15587599999999999</v>
      </c>
      <c r="H650">
        <v>0.83671700000000004</v>
      </c>
      <c r="I650">
        <v>0</v>
      </c>
    </row>
    <row r="651" spans="1:9" x14ac:dyDescent="0.25">
      <c r="A651" t="s">
        <v>90</v>
      </c>
      <c r="B651">
        <v>5033.55</v>
      </c>
      <c r="C651">
        <v>4996.5</v>
      </c>
      <c r="D651">
        <v>4924.3999999999996</v>
      </c>
      <c r="E651">
        <v>4054.19</v>
      </c>
      <c r="F651">
        <v>0</v>
      </c>
      <c r="G651">
        <v>0.16001699999999999</v>
      </c>
      <c r="H651">
        <v>0.83645400000000003</v>
      </c>
      <c r="I651">
        <v>0</v>
      </c>
    </row>
    <row r="652" spans="1:9" x14ac:dyDescent="0.25">
      <c r="A652" t="s">
        <v>90</v>
      </c>
      <c r="B652">
        <v>5027.21</v>
      </c>
      <c r="C652">
        <v>4989.63</v>
      </c>
      <c r="D652">
        <v>4923.1400000000003</v>
      </c>
      <c r="E652">
        <v>4055.34</v>
      </c>
      <c r="F652">
        <v>0</v>
      </c>
      <c r="G652">
        <v>0.164907</v>
      </c>
      <c r="H652">
        <v>0.83705200000000002</v>
      </c>
      <c r="I652">
        <v>0</v>
      </c>
    </row>
    <row r="653" spans="1:9" x14ac:dyDescent="0.25">
      <c r="A653" t="s">
        <v>90</v>
      </c>
      <c r="B653">
        <v>5028.75</v>
      </c>
      <c r="C653">
        <v>4991.54</v>
      </c>
      <c r="D653">
        <v>4921.2700000000004</v>
      </c>
      <c r="E653">
        <v>4051.13</v>
      </c>
      <c r="F653">
        <v>0</v>
      </c>
      <c r="G653">
        <v>0.15596299999999999</v>
      </c>
      <c r="H653">
        <v>0.85789000000000004</v>
      </c>
      <c r="I653">
        <v>0</v>
      </c>
    </row>
    <row r="654" spans="1:9" x14ac:dyDescent="0.25">
      <c r="A654" t="s">
        <v>90</v>
      </c>
      <c r="B654">
        <v>5023.3</v>
      </c>
      <c r="C654">
        <v>4985.96</v>
      </c>
      <c r="D654">
        <v>4920.6899999999996</v>
      </c>
      <c r="E654">
        <v>4052.93</v>
      </c>
      <c r="F654">
        <v>0</v>
      </c>
      <c r="G654">
        <v>0.17849200000000001</v>
      </c>
      <c r="H654">
        <v>0.83702399999999999</v>
      </c>
      <c r="I654">
        <v>0</v>
      </c>
    </row>
    <row r="655" spans="1:9" x14ac:dyDescent="0.25">
      <c r="A655" t="s">
        <v>90</v>
      </c>
      <c r="B655">
        <v>5034.92</v>
      </c>
      <c r="C655">
        <v>4997.75</v>
      </c>
      <c r="D655">
        <v>4923.05</v>
      </c>
      <c r="E655">
        <v>4052.71</v>
      </c>
      <c r="F655">
        <v>0</v>
      </c>
      <c r="G655">
        <v>0.14788899999999999</v>
      </c>
      <c r="H655">
        <v>0.836534</v>
      </c>
      <c r="I655">
        <v>0</v>
      </c>
    </row>
    <row r="656" spans="1:9" x14ac:dyDescent="0.25">
      <c r="A656" t="s">
        <v>90</v>
      </c>
      <c r="B656">
        <v>5023.92</v>
      </c>
      <c r="C656">
        <v>4986.2700000000004</v>
      </c>
      <c r="D656">
        <v>4922.88</v>
      </c>
      <c r="E656">
        <v>4055.65</v>
      </c>
      <c r="F656">
        <v>0</v>
      </c>
      <c r="G656">
        <v>0.156499</v>
      </c>
      <c r="H656">
        <v>0.86661299999999997</v>
      </c>
      <c r="I656">
        <v>0</v>
      </c>
    </row>
    <row r="657" spans="1:25" x14ac:dyDescent="0.25">
      <c r="A657" t="s">
        <v>90</v>
      </c>
      <c r="B657">
        <v>5033.04</v>
      </c>
      <c r="C657">
        <v>4995.5600000000004</v>
      </c>
      <c r="D657">
        <v>4922.58</v>
      </c>
      <c r="E657">
        <v>4052.31</v>
      </c>
      <c r="F657">
        <v>0</v>
      </c>
      <c r="G657">
        <v>0.17845800000000001</v>
      </c>
      <c r="H657">
        <v>0.83667100000000005</v>
      </c>
      <c r="I657">
        <v>0</v>
      </c>
    </row>
    <row r="658" spans="1:25" x14ac:dyDescent="0.25">
      <c r="A658" t="s">
        <v>90</v>
      </c>
      <c r="B658">
        <v>5022.7700000000004</v>
      </c>
      <c r="C658">
        <v>4985.3900000000003</v>
      </c>
      <c r="D658">
        <v>4919</v>
      </c>
      <c r="E658">
        <v>4050.92</v>
      </c>
      <c r="F658">
        <v>0</v>
      </c>
      <c r="G658">
        <v>0.15865000000000001</v>
      </c>
      <c r="H658">
        <v>0.83678399999999997</v>
      </c>
      <c r="I658">
        <v>0</v>
      </c>
    </row>
    <row r="659" spans="1:25" x14ac:dyDescent="0.25">
      <c r="A659" t="s">
        <v>90</v>
      </c>
      <c r="B659">
        <v>5027.5</v>
      </c>
      <c r="C659">
        <v>4990.79</v>
      </c>
      <c r="D659">
        <v>4923.76</v>
      </c>
      <c r="E659">
        <v>4052.89</v>
      </c>
      <c r="F659">
        <v>0</v>
      </c>
      <c r="G659">
        <v>0.17845800000000001</v>
      </c>
      <c r="H659">
        <v>0.83705300000000005</v>
      </c>
      <c r="I659">
        <v>0</v>
      </c>
    </row>
    <row r="660" spans="1:25" x14ac:dyDescent="0.25">
      <c r="A660" t="s">
        <v>90</v>
      </c>
      <c r="B660">
        <v>5031.26</v>
      </c>
      <c r="C660">
        <v>4993.53</v>
      </c>
      <c r="D660">
        <v>4924.3999999999996</v>
      </c>
      <c r="E660">
        <v>4053.03</v>
      </c>
      <c r="F660">
        <v>0</v>
      </c>
      <c r="G660">
        <v>0.163992</v>
      </c>
      <c r="H660">
        <v>0.83703899999999998</v>
      </c>
      <c r="I660">
        <v>0</v>
      </c>
    </row>
    <row r="661" spans="1:25" x14ac:dyDescent="0.25">
      <c r="A661" t="s">
        <v>90</v>
      </c>
      <c r="B661">
        <v>5029.8</v>
      </c>
      <c r="C661">
        <v>4993.82</v>
      </c>
      <c r="D661">
        <v>4925.6899999999996</v>
      </c>
      <c r="E661">
        <v>4053.65</v>
      </c>
      <c r="F661">
        <v>0</v>
      </c>
      <c r="G661">
        <v>0.14885899999999999</v>
      </c>
      <c r="H661">
        <v>0.837001</v>
      </c>
      <c r="I661">
        <v>0</v>
      </c>
    </row>
    <row r="662" spans="1:25" x14ac:dyDescent="0.25">
      <c r="A662" t="s">
        <v>90</v>
      </c>
      <c r="B662">
        <v>5030.08</v>
      </c>
      <c r="C662">
        <v>4993.87</v>
      </c>
      <c r="D662">
        <v>4925.7</v>
      </c>
      <c r="E662">
        <v>4053.61</v>
      </c>
      <c r="F662">
        <v>0</v>
      </c>
      <c r="G662">
        <v>0.115367</v>
      </c>
      <c r="H662">
        <v>0.836198</v>
      </c>
      <c r="I662">
        <v>0</v>
      </c>
    </row>
    <row r="663" spans="1:25" x14ac:dyDescent="0.25">
      <c r="A663" t="s">
        <v>90</v>
      </c>
      <c r="B663">
        <v>5023.43</v>
      </c>
      <c r="C663">
        <v>4987.1099999999997</v>
      </c>
      <c r="D663">
        <v>4920.91</v>
      </c>
      <c r="E663">
        <v>4053.83</v>
      </c>
      <c r="F663">
        <v>0</v>
      </c>
      <c r="G663">
        <v>0.14713399999999999</v>
      </c>
      <c r="H663">
        <v>0.83384499999999995</v>
      </c>
      <c r="I663">
        <v>0</v>
      </c>
    </row>
    <row r="664" spans="1:25" x14ac:dyDescent="0.25">
      <c r="A664" t="s">
        <v>90</v>
      </c>
      <c r="B664">
        <v>5035.3100000000004</v>
      </c>
      <c r="C664">
        <v>4998.1899999999996</v>
      </c>
      <c r="D664">
        <v>4924.1499999999996</v>
      </c>
      <c r="E664">
        <v>4051.73</v>
      </c>
      <c r="F664">
        <v>0</v>
      </c>
      <c r="G664">
        <v>0.15037300000000001</v>
      </c>
      <c r="H664">
        <v>0.83438800000000002</v>
      </c>
      <c r="I664">
        <v>0</v>
      </c>
    </row>
    <row r="665" spans="1:25" x14ac:dyDescent="0.25">
      <c r="A665" t="s">
        <v>90</v>
      </c>
      <c r="B665">
        <v>5031.8599999999997</v>
      </c>
      <c r="C665">
        <v>4994.62</v>
      </c>
      <c r="D665">
        <v>4923.6400000000003</v>
      </c>
      <c r="E665">
        <v>4052.81</v>
      </c>
      <c r="F665">
        <v>0</v>
      </c>
      <c r="G665">
        <v>0.17845900000000001</v>
      </c>
      <c r="H665">
        <v>0.86729000000000001</v>
      </c>
      <c r="I665">
        <v>0</v>
      </c>
    </row>
    <row r="666" spans="1:25" x14ac:dyDescent="0.25">
      <c r="A666" t="s">
        <v>90</v>
      </c>
      <c r="B666">
        <v>5027.08</v>
      </c>
      <c r="C666">
        <v>4990.29</v>
      </c>
      <c r="D666">
        <v>4921.7700000000004</v>
      </c>
      <c r="E666">
        <v>4049.92</v>
      </c>
      <c r="F666">
        <v>0</v>
      </c>
      <c r="G666">
        <v>0.17849499999999999</v>
      </c>
      <c r="H666">
        <v>0.83669000000000004</v>
      </c>
      <c r="I666">
        <v>0</v>
      </c>
    </row>
    <row r="667" spans="1:25" x14ac:dyDescent="0.25">
      <c r="A667" t="s">
        <v>90</v>
      </c>
      <c r="B667">
        <v>5029.9399999999996</v>
      </c>
      <c r="C667">
        <v>4992.3900000000003</v>
      </c>
      <c r="D667">
        <v>4921.42</v>
      </c>
      <c r="E667">
        <v>4050.62</v>
      </c>
      <c r="F667">
        <v>0</v>
      </c>
      <c r="G667">
        <v>0.147783</v>
      </c>
      <c r="H667">
        <v>0.83532399999999996</v>
      </c>
      <c r="I667">
        <v>0</v>
      </c>
    </row>
    <row r="668" spans="1:25" x14ac:dyDescent="0.25">
      <c r="A668" t="s">
        <v>90</v>
      </c>
      <c r="B668">
        <v>5028.54</v>
      </c>
      <c r="C668">
        <v>4990.95</v>
      </c>
      <c r="D668">
        <v>4923.53</v>
      </c>
      <c r="E668">
        <v>4051.31</v>
      </c>
      <c r="F668">
        <v>0</v>
      </c>
      <c r="G668">
        <v>0.14890600000000001</v>
      </c>
      <c r="H668">
        <v>0.83680500000000002</v>
      </c>
      <c r="I668">
        <v>0</v>
      </c>
    </row>
    <row r="669" spans="1:25" x14ac:dyDescent="0.25">
      <c r="A669" t="s">
        <v>90</v>
      </c>
      <c r="B669">
        <v>5034.0200000000004</v>
      </c>
      <c r="C669">
        <v>4996.58</v>
      </c>
      <c r="D669">
        <v>4923.84</v>
      </c>
      <c r="E669">
        <v>4051.12</v>
      </c>
      <c r="F669">
        <v>0</v>
      </c>
      <c r="G669">
        <v>0.17846899999999999</v>
      </c>
      <c r="H669">
        <v>0.83696599999999999</v>
      </c>
      <c r="I669">
        <v>0</v>
      </c>
    </row>
    <row r="670" spans="1:25" x14ac:dyDescent="0.25">
      <c r="A670" t="s">
        <v>90</v>
      </c>
      <c r="B670">
        <v>5033.55</v>
      </c>
      <c r="C670">
        <v>4996.22</v>
      </c>
      <c r="D670">
        <v>4926.01</v>
      </c>
      <c r="E670">
        <v>4053.57</v>
      </c>
      <c r="F670">
        <v>0</v>
      </c>
      <c r="G670">
        <v>0.178456</v>
      </c>
      <c r="H670">
        <v>0.83700600000000003</v>
      </c>
      <c r="I670">
        <v>0</v>
      </c>
    </row>
    <row r="671" spans="1:25" x14ac:dyDescent="0.25">
      <c r="A671" t="s">
        <v>90</v>
      </c>
      <c r="B671">
        <v>5013.34</v>
      </c>
      <c r="C671">
        <v>4976.38</v>
      </c>
      <c r="D671">
        <v>4917.62</v>
      </c>
      <c r="E671">
        <v>4050.93</v>
      </c>
      <c r="F671">
        <v>0</v>
      </c>
      <c r="G671">
        <v>0.14735500000000001</v>
      </c>
      <c r="H671">
        <v>0.83614900000000003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90</v>
      </c>
      <c r="B672">
        <v>5021.28</v>
      </c>
      <c r="C672">
        <v>4982.95</v>
      </c>
      <c r="D672">
        <v>4918.45</v>
      </c>
      <c r="E672">
        <v>4051.08</v>
      </c>
      <c r="F672">
        <v>0</v>
      </c>
      <c r="G672">
        <v>0.17847299999999999</v>
      </c>
      <c r="H672">
        <v>0.836839</v>
      </c>
      <c r="I672">
        <v>0</v>
      </c>
      <c r="R672">
        <f>AVERAGE(B623:B672)</f>
        <v>5024.6327999999994</v>
      </c>
      <c r="S672">
        <f>AVERAGE(C623:C672)</f>
        <v>4987.3106000000007</v>
      </c>
      <c r="U672">
        <f>_xlfn.VAR.P(B623:B672)</f>
        <v>75.150756160000185</v>
      </c>
      <c r="V672">
        <f>_xlfn.VAR.P(C623:C672)</f>
        <v>73.134733640000036</v>
      </c>
      <c r="X672">
        <f>1.96*SQRT(U672)/50</f>
        <v>0.33982298030842872</v>
      </c>
      <c r="Y672">
        <f>1.96*SQRT(V672)/50</f>
        <v>0.33523388417725564</v>
      </c>
    </row>
    <row r="673" spans="1:9" x14ac:dyDescent="0.25">
      <c r="A673" t="s">
        <v>90</v>
      </c>
      <c r="B673">
        <v>251321.432</v>
      </c>
      <c r="C673" t="s">
        <v>36</v>
      </c>
    </row>
    <row r="674" spans="1:9" x14ac:dyDescent="0.25">
      <c r="A674" t="s">
        <v>109</v>
      </c>
      <c r="B674">
        <v>5166.1499999999996</v>
      </c>
      <c r="C674">
        <v>5128.22</v>
      </c>
      <c r="D674">
        <v>5064.29</v>
      </c>
      <c r="E674">
        <v>4099.16</v>
      </c>
      <c r="F674">
        <v>0</v>
      </c>
      <c r="G674">
        <v>0.14894499999999999</v>
      </c>
      <c r="H674">
        <v>0.83457499999999996</v>
      </c>
      <c r="I674">
        <v>0</v>
      </c>
    </row>
    <row r="675" spans="1:9" x14ac:dyDescent="0.25">
      <c r="A675" t="s">
        <v>109</v>
      </c>
      <c r="B675">
        <v>5154.0200000000004</v>
      </c>
      <c r="C675">
        <v>5116.7</v>
      </c>
      <c r="D675">
        <v>5060.07</v>
      </c>
      <c r="E675">
        <v>4098.74</v>
      </c>
      <c r="F675">
        <v>0</v>
      </c>
      <c r="G675">
        <v>0.178455</v>
      </c>
      <c r="H675">
        <v>0.83672899999999995</v>
      </c>
      <c r="I675">
        <v>0</v>
      </c>
    </row>
    <row r="676" spans="1:9" x14ac:dyDescent="0.25">
      <c r="A676" t="s">
        <v>109</v>
      </c>
      <c r="B676">
        <v>5156.08</v>
      </c>
      <c r="C676">
        <v>5119.37</v>
      </c>
      <c r="D676">
        <v>5061.0600000000004</v>
      </c>
      <c r="E676">
        <v>4099.51</v>
      </c>
      <c r="F676">
        <v>0</v>
      </c>
      <c r="G676">
        <v>0.14987400000000001</v>
      </c>
      <c r="H676">
        <v>0.83673699999999995</v>
      </c>
      <c r="I676">
        <v>0</v>
      </c>
    </row>
    <row r="677" spans="1:9" x14ac:dyDescent="0.25">
      <c r="A677" t="s">
        <v>109</v>
      </c>
      <c r="B677">
        <v>5153.04</v>
      </c>
      <c r="C677">
        <v>5117.41</v>
      </c>
      <c r="D677">
        <v>5061.25</v>
      </c>
      <c r="E677">
        <v>4099.6400000000003</v>
      </c>
      <c r="F677">
        <v>0</v>
      </c>
      <c r="G677">
        <v>0.17846899999999999</v>
      </c>
      <c r="H677">
        <v>0.83705099999999999</v>
      </c>
      <c r="I677">
        <v>0</v>
      </c>
    </row>
    <row r="678" spans="1:9" x14ac:dyDescent="0.25">
      <c r="A678" t="s">
        <v>109</v>
      </c>
      <c r="B678">
        <v>5154.05</v>
      </c>
      <c r="C678">
        <v>5117.83</v>
      </c>
      <c r="D678">
        <v>5060.83</v>
      </c>
      <c r="E678">
        <v>4099.2700000000004</v>
      </c>
      <c r="F678">
        <v>0</v>
      </c>
      <c r="G678">
        <v>0.170573</v>
      </c>
      <c r="H678">
        <v>0.83364499999999997</v>
      </c>
      <c r="I678">
        <v>0</v>
      </c>
    </row>
    <row r="679" spans="1:9" x14ac:dyDescent="0.25">
      <c r="A679" t="s">
        <v>109</v>
      </c>
      <c r="B679">
        <v>5153.6499999999996</v>
      </c>
      <c r="C679">
        <v>5116.29</v>
      </c>
      <c r="D679">
        <v>5061.45</v>
      </c>
      <c r="E679">
        <v>4099.3900000000003</v>
      </c>
      <c r="F679">
        <v>0</v>
      </c>
      <c r="G679">
        <v>0.147147</v>
      </c>
      <c r="H679">
        <v>0.83143100000000003</v>
      </c>
      <c r="I679">
        <v>0</v>
      </c>
    </row>
    <row r="680" spans="1:9" x14ac:dyDescent="0.25">
      <c r="A680" t="s">
        <v>109</v>
      </c>
      <c r="B680">
        <v>5149.0600000000004</v>
      </c>
      <c r="C680">
        <v>5110.28</v>
      </c>
      <c r="D680">
        <v>5061.67</v>
      </c>
      <c r="E680">
        <v>4098.8500000000004</v>
      </c>
      <c r="F680">
        <v>0</v>
      </c>
      <c r="G680">
        <v>0.178454</v>
      </c>
      <c r="H680">
        <v>0.83609299999999998</v>
      </c>
      <c r="I680">
        <v>0</v>
      </c>
    </row>
    <row r="681" spans="1:9" x14ac:dyDescent="0.25">
      <c r="A681" t="s">
        <v>109</v>
      </c>
      <c r="B681">
        <v>5169.9399999999996</v>
      </c>
      <c r="C681">
        <v>5129.49</v>
      </c>
      <c r="D681">
        <v>5063.96</v>
      </c>
      <c r="E681">
        <v>4099.37</v>
      </c>
      <c r="F681">
        <v>0</v>
      </c>
      <c r="G681">
        <v>0.14790900000000001</v>
      </c>
      <c r="H681">
        <v>0.83629500000000001</v>
      </c>
      <c r="I681">
        <v>0</v>
      </c>
    </row>
    <row r="682" spans="1:9" x14ac:dyDescent="0.25">
      <c r="A682" t="s">
        <v>109</v>
      </c>
      <c r="B682">
        <v>5161.5200000000004</v>
      </c>
      <c r="C682">
        <v>5123.26</v>
      </c>
      <c r="D682">
        <v>5061.97</v>
      </c>
      <c r="E682">
        <v>4098.97</v>
      </c>
      <c r="F682">
        <v>0</v>
      </c>
      <c r="G682">
        <v>0.17845800000000001</v>
      </c>
      <c r="H682">
        <v>0.83701300000000001</v>
      </c>
      <c r="I682">
        <v>0</v>
      </c>
    </row>
    <row r="683" spans="1:9" x14ac:dyDescent="0.25">
      <c r="A683" t="s">
        <v>109</v>
      </c>
      <c r="B683">
        <v>5169.1400000000003</v>
      </c>
      <c r="C683">
        <v>5132.97</v>
      </c>
      <c r="D683">
        <v>5063.9799999999996</v>
      </c>
      <c r="E683">
        <v>4099.12</v>
      </c>
      <c r="F683">
        <v>0</v>
      </c>
      <c r="G683">
        <v>0.15751200000000001</v>
      </c>
      <c r="H683">
        <v>0.83459700000000003</v>
      </c>
      <c r="I683">
        <v>0</v>
      </c>
    </row>
    <row r="684" spans="1:9" x14ac:dyDescent="0.25">
      <c r="A684" t="s">
        <v>109</v>
      </c>
      <c r="B684">
        <v>5161.2299999999996</v>
      </c>
      <c r="C684">
        <v>5123.59</v>
      </c>
      <c r="D684">
        <v>5064.4799999999996</v>
      </c>
      <c r="E684">
        <v>4098.82</v>
      </c>
      <c r="F684">
        <v>0</v>
      </c>
      <c r="G684">
        <v>0.178455</v>
      </c>
      <c r="H684">
        <v>0.83487599999999995</v>
      </c>
      <c r="I684">
        <v>0</v>
      </c>
    </row>
    <row r="685" spans="1:9" x14ac:dyDescent="0.25">
      <c r="A685" t="s">
        <v>109</v>
      </c>
      <c r="B685">
        <v>5173.3100000000004</v>
      </c>
      <c r="C685">
        <v>5136.9799999999996</v>
      </c>
      <c r="D685">
        <v>5066.3900000000003</v>
      </c>
      <c r="E685">
        <v>4098.84</v>
      </c>
      <c r="F685">
        <v>0</v>
      </c>
      <c r="G685">
        <v>0.178454</v>
      </c>
      <c r="H685">
        <v>0.83704800000000001</v>
      </c>
      <c r="I685">
        <v>0</v>
      </c>
    </row>
    <row r="686" spans="1:9" x14ac:dyDescent="0.25">
      <c r="A686" t="s">
        <v>109</v>
      </c>
      <c r="B686">
        <v>5174.03</v>
      </c>
      <c r="C686">
        <v>5135.28</v>
      </c>
      <c r="D686">
        <v>5066.55</v>
      </c>
      <c r="E686">
        <v>4098.88</v>
      </c>
      <c r="F686">
        <v>0</v>
      </c>
      <c r="G686">
        <v>0.14810999999999999</v>
      </c>
      <c r="H686">
        <v>0.83694000000000002</v>
      </c>
      <c r="I686">
        <v>0</v>
      </c>
    </row>
    <row r="687" spans="1:9" x14ac:dyDescent="0.25">
      <c r="A687" t="s">
        <v>109</v>
      </c>
      <c r="B687">
        <v>5169.97</v>
      </c>
      <c r="C687">
        <v>5130.96</v>
      </c>
      <c r="D687">
        <v>5066.16</v>
      </c>
      <c r="E687">
        <v>4098.74</v>
      </c>
      <c r="F687">
        <v>0</v>
      </c>
      <c r="G687">
        <v>0.14757600000000001</v>
      </c>
      <c r="H687">
        <v>0.83705200000000002</v>
      </c>
      <c r="I687">
        <v>0</v>
      </c>
    </row>
    <row r="688" spans="1:9" x14ac:dyDescent="0.25">
      <c r="A688" t="s">
        <v>109</v>
      </c>
      <c r="B688">
        <v>5172.8999999999996</v>
      </c>
      <c r="C688">
        <v>5130.99</v>
      </c>
      <c r="D688">
        <v>5066.08</v>
      </c>
      <c r="E688">
        <v>4098.68</v>
      </c>
      <c r="F688">
        <v>0</v>
      </c>
      <c r="G688">
        <v>0.178455</v>
      </c>
      <c r="H688">
        <v>0.82907699999999995</v>
      </c>
      <c r="I688">
        <v>0</v>
      </c>
    </row>
    <row r="689" spans="1:9" x14ac:dyDescent="0.25">
      <c r="A689" t="s">
        <v>109</v>
      </c>
      <c r="B689">
        <v>5172.8999999999996</v>
      </c>
      <c r="C689">
        <v>5127.8999999999996</v>
      </c>
      <c r="D689">
        <v>5065.91</v>
      </c>
      <c r="E689">
        <v>4098.99</v>
      </c>
      <c r="F689">
        <v>0</v>
      </c>
      <c r="G689">
        <v>0.17627300000000001</v>
      </c>
      <c r="H689">
        <v>0.86886099999999999</v>
      </c>
      <c r="I689">
        <v>0</v>
      </c>
    </row>
    <row r="690" spans="1:9" x14ac:dyDescent="0.25">
      <c r="A690" t="s">
        <v>109</v>
      </c>
      <c r="B690">
        <v>5171.87</v>
      </c>
      <c r="C690">
        <v>5131.66</v>
      </c>
      <c r="D690">
        <v>5066.59</v>
      </c>
      <c r="E690">
        <v>4099.0200000000004</v>
      </c>
      <c r="F690">
        <v>0</v>
      </c>
      <c r="G690">
        <v>0.148086</v>
      </c>
      <c r="H690">
        <v>0.83701400000000004</v>
      </c>
      <c r="I690">
        <v>0</v>
      </c>
    </row>
    <row r="691" spans="1:9" x14ac:dyDescent="0.25">
      <c r="A691" t="s">
        <v>109</v>
      </c>
      <c r="B691">
        <v>5174.96</v>
      </c>
      <c r="C691">
        <v>5134.8900000000003</v>
      </c>
      <c r="D691">
        <v>5067.09</v>
      </c>
      <c r="E691">
        <v>4098.8100000000004</v>
      </c>
      <c r="F691">
        <v>0</v>
      </c>
      <c r="G691">
        <v>0.178454</v>
      </c>
      <c r="H691">
        <v>0.83692599999999995</v>
      </c>
      <c r="I691">
        <v>0</v>
      </c>
    </row>
    <row r="692" spans="1:9" x14ac:dyDescent="0.25">
      <c r="A692" t="s">
        <v>109</v>
      </c>
      <c r="B692">
        <v>5161.6499999999996</v>
      </c>
      <c r="C692">
        <v>5123.2</v>
      </c>
      <c r="D692">
        <v>5065.34</v>
      </c>
      <c r="E692">
        <v>4099.07</v>
      </c>
      <c r="F692">
        <v>0</v>
      </c>
      <c r="G692">
        <v>0.178454</v>
      </c>
      <c r="H692">
        <v>0.83392999999999995</v>
      </c>
      <c r="I692">
        <v>0</v>
      </c>
    </row>
    <row r="693" spans="1:9" x14ac:dyDescent="0.25">
      <c r="A693" t="s">
        <v>109</v>
      </c>
      <c r="B693">
        <v>5168.6000000000004</v>
      </c>
      <c r="C693">
        <v>5127.59</v>
      </c>
      <c r="D693">
        <v>5065.07</v>
      </c>
      <c r="E693">
        <v>4098.75</v>
      </c>
      <c r="F693">
        <v>0</v>
      </c>
      <c r="G693">
        <v>0.150173</v>
      </c>
      <c r="H693">
        <v>0.83689999999999998</v>
      </c>
      <c r="I693">
        <v>0</v>
      </c>
    </row>
    <row r="694" spans="1:9" x14ac:dyDescent="0.25">
      <c r="A694" t="s">
        <v>109</v>
      </c>
      <c r="B694">
        <v>5156.82</v>
      </c>
      <c r="C694">
        <v>5118.76</v>
      </c>
      <c r="D694">
        <v>5063.6499999999996</v>
      </c>
      <c r="E694">
        <v>4098.1400000000003</v>
      </c>
      <c r="F694">
        <v>0</v>
      </c>
      <c r="G694">
        <v>0.15009600000000001</v>
      </c>
      <c r="H694">
        <v>0.83202500000000001</v>
      </c>
      <c r="I694">
        <v>0</v>
      </c>
    </row>
    <row r="695" spans="1:9" x14ac:dyDescent="0.25">
      <c r="A695" t="s">
        <v>109</v>
      </c>
      <c r="B695">
        <v>5160.01</v>
      </c>
      <c r="C695">
        <v>5121.07</v>
      </c>
      <c r="D695">
        <v>5064.72</v>
      </c>
      <c r="E695">
        <v>4098.41</v>
      </c>
      <c r="F695">
        <v>0</v>
      </c>
      <c r="G695">
        <v>0.178454</v>
      </c>
      <c r="H695">
        <v>0.83294900000000005</v>
      </c>
      <c r="I695">
        <v>0</v>
      </c>
    </row>
    <row r="696" spans="1:9" x14ac:dyDescent="0.25">
      <c r="A696" t="s">
        <v>109</v>
      </c>
      <c r="B696">
        <v>5165.16</v>
      </c>
      <c r="C696">
        <v>5127.1400000000003</v>
      </c>
      <c r="D696">
        <v>5065.57</v>
      </c>
      <c r="E696">
        <v>4098.62</v>
      </c>
      <c r="F696">
        <v>0</v>
      </c>
      <c r="G696">
        <v>0.178456</v>
      </c>
      <c r="H696">
        <v>0.83701700000000001</v>
      </c>
      <c r="I696">
        <v>0</v>
      </c>
    </row>
    <row r="697" spans="1:9" x14ac:dyDescent="0.25">
      <c r="A697" t="s">
        <v>109</v>
      </c>
      <c r="B697">
        <v>5160.92</v>
      </c>
      <c r="C697">
        <v>5122.2</v>
      </c>
      <c r="D697">
        <v>5064.6099999999997</v>
      </c>
      <c r="E697">
        <v>4098.34</v>
      </c>
      <c r="F697">
        <v>0</v>
      </c>
      <c r="G697">
        <v>0.178455</v>
      </c>
      <c r="H697">
        <v>0.83704999999999996</v>
      </c>
      <c r="I697">
        <v>0</v>
      </c>
    </row>
    <row r="698" spans="1:9" x14ac:dyDescent="0.25">
      <c r="A698" t="s">
        <v>109</v>
      </c>
      <c r="B698">
        <v>5158.3</v>
      </c>
      <c r="C698">
        <v>5120.42</v>
      </c>
      <c r="D698">
        <v>5064.03</v>
      </c>
      <c r="E698">
        <v>4098.32</v>
      </c>
      <c r="F698">
        <v>0</v>
      </c>
      <c r="G698">
        <v>0.178454</v>
      </c>
      <c r="H698">
        <v>0.83670100000000003</v>
      </c>
      <c r="I698">
        <v>0</v>
      </c>
    </row>
    <row r="699" spans="1:9" x14ac:dyDescent="0.25">
      <c r="A699" t="s">
        <v>109</v>
      </c>
      <c r="B699">
        <v>5161.38</v>
      </c>
      <c r="C699">
        <v>5123.6400000000003</v>
      </c>
      <c r="D699">
        <v>5064.74</v>
      </c>
      <c r="E699">
        <v>4098.43</v>
      </c>
      <c r="F699">
        <v>0</v>
      </c>
      <c r="G699">
        <v>0.17732500000000001</v>
      </c>
      <c r="H699">
        <v>0.83163699999999996</v>
      </c>
      <c r="I699">
        <v>0</v>
      </c>
    </row>
    <row r="700" spans="1:9" x14ac:dyDescent="0.25">
      <c r="A700" t="s">
        <v>109</v>
      </c>
      <c r="B700">
        <v>5159.7</v>
      </c>
      <c r="C700">
        <v>5123.01</v>
      </c>
      <c r="D700">
        <v>5064.46</v>
      </c>
      <c r="E700">
        <v>4098.13</v>
      </c>
      <c r="F700">
        <v>0</v>
      </c>
      <c r="G700">
        <v>0.178454</v>
      </c>
      <c r="H700">
        <v>0.83661399999999997</v>
      </c>
      <c r="I700">
        <v>0</v>
      </c>
    </row>
    <row r="701" spans="1:9" x14ac:dyDescent="0.25">
      <c r="A701" t="s">
        <v>109</v>
      </c>
      <c r="B701">
        <v>5156.3900000000003</v>
      </c>
      <c r="C701">
        <v>5119.07</v>
      </c>
      <c r="D701">
        <v>5064.42</v>
      </c>
      <c r="E701">
        <v>4098.2299999999996</v>
      </c>
      <c r="F701">
        <v>0</v>
      </c>
      <c r="G701">
        <v>0.17846400000000001</v>
      </c>
      <c r="H701">
        <v>0.83705300000000005</v>
      </c>
      <c r="I701">
        <v>0</v>
      </c>
    </row>
    <row r="702" spans="1:9" x14ac:dyDescent="0.25">
      <c r="A702" t="s">
        <v>109</v>
      </c>
      <c r="B702">
        <v>5167.3500000000004</v>
      </c>
      <c r="C702">
        <v>5128.91</v>
      </c>
      <c r="D702">
        <v>5065.26</v>
      </c>
      <c r="E702">
        <v>4098.04</v>
      </c>
      <c r="F702">
        <v>0</v>
      </c>
      <c r="G702">
        <v>0.15132300000000001</v>
      </c>
      <c r="H702">
        <v>0.83520099999999997</v>
      </c>
      <c r="I702">
        <v>0</v>
      </c>
    </row>
    <row r="703" spans="1:9" x14ac:dyDescent="0.25">
      <c r="A703" t="s">
        <v>109</v>
      </c>
      <c r="B703">
        <v>5160.37</v>
      </c>
      <c r="C703">
        <v>5121.2299999999996</v>
      </c>
      <c r="D703">
        <v>5064.55</v>
      </c>
      <c r="E703">
        <v>4098.0600000000004</v>
      </c>
      <c r="F703">
        <v>0</v>
      </c>
      <c r="G703">
        <v>0.15587699999999999</v>
      </c>
      <c r="H703">
        <v>0.83699500000000004</v>
      </c>
      <c r="I703">
        <v>0</v>
      </c>
    </row>
    <row r="704" spans="1:9" x14ac:dyDescent="0.25">
      <c r="A704" t="s">
        <v>109</v>
      </c>
      <c r="B704">
        <v>5159.0600000000004</v>
      </c>
      <c r="C704">
        <v>5120.67</v>
      </c>
      <c r="D704">
        <v>5065.09</v>
      </c>
      <c r="E704">
        <v>4098.33</v>
      </c>
      <c r="F704">
        <v>0</v>
      </c>
      <c r="G704">
        <v>0.14967800000000001</v>
      </c>
      <c r="H704">
        <v>0.83701400000000004</v>
      </c>
      <c r="I704">
        <v>0</v>
      </c>
    </row>
    <row r="705" spans="1:9" x14ac:dyDescent="0.25">
      <c r="A705" t="s">
        <v>109</v>
      </c>
      <c r="B705">
        <v>5158</v>
      </c>
      <c r="C705">
        <v>5118.62</v>
      </c>
      <c r="D705">
        <v>5064.47</v>
      </c>
      <c r="E705">
        <v>4098.54</v>
      </c>
      <c r="F705">
        <v>0</v>
      </c>
      <c r="G705">
        <v>0.178454</v>
      </c>
      <c r="H705">
        <v>0.83690200000000003</v>
      </c>
      <c r="I705">
        <v>0</v>
      </c>
    </row>
    <row r="706" spans="1:9" x14ac:dyDescent="0.25">
      <c r="A706" t="s">
        <v>109</v>
      </c>
      <c r="B706">
        <v>5155.25</v>
      </c>
      <c r="C706">
        <v>5116.0200000000004</v>
      </c>
      <c r="D706">
        <v>5063.8</v>
      </c>
      <c r="E706">
        <v>4098.53</v>
      </c>
      <c r="F706">
        <v>0</v>
      </c>
      <c r="G706">
        <v>0.17039899999999999</v>
      </c>
      <c r="H706">
        <v>0.83672299999999999</v>
      </c>
      <c r="I706">
        <v>0</v>
      </c>
    </row>
    <row r="707" spans="1:9" x14ac:dyDescent="0.25">
      <c r="A707" t="s">
        <v>109</v>
      </c>
      <c r="B707">
        <v>5160.22</v>
      </c>
      <c r="C707">
        <v>5120.84</v>
      </c>
      <c r="D707">
        <v>5064.96</v>
      </c>
      <c r="E707">
        <v>4098.24</v>
      </c>
      <c r="F707">
        <v>0</v>
      </c>
      <c r="G707">
        <v>0.149426</v>
      </c>
      <c r="H707">
        <v>0.83700600000000003</v>
      </c>
      <c r="I707">
        <v>0</v>
      </c>
    </row>
    <row r="708" spans="1:9" x14ac:dyDescent="0.25">
      <c r="A708" t="s">
        <v>109</v>
      </c>
      <c r="B708">
        <v>5156.97</v>
      </c>
      <c r="C708">
        <v>5118.1400000000003</v>
      </c>
      <c r="D708">
        <v>5063.6000000000004</v>
      </c>
      <c r="E708">
        <v>4097.8900000000003</v>
      </c>
      <c r="F708">
        <v>0</v>
      </c>
      <c r="G708">
        <v>0.17857700000000001</v>
      </c>
      <c r="H708">
        <v>0.83688499999999999</v>
      </c>
      <c r="I708">
        <v>0</v>
      </c>
    </row>
    <row r="709" spans="1:9" x14ac:dyDescent="0.25">
      <c r="A709" t="s">
        <v>109</v>
      </c>
      <c r="B709">
        <v>5158.6499999999996</v>
      </c>
      <c r="C709">
        <v>5119.79</v>
      </c>
      <c r="D709">
        <v>5064.93</v>
      </c>
      <c r="E709">
        <v>4098.55</v>
      </c>
      <c r="F709">
        <v>0</v>
      </c>
      <c r="G709">
        <v>0.17847099999999999</v>
      </c>
      <c r="H709">
        <v>0.83503899999999998</v>
      </c>
      <c r="I709">
        <v>0</v>
      </c>
    </row>
    <row r="710" spans="1:9" x14ac:dyDescent="0.25">
      <c r="A710" t="s">
        <v>109</v>
      </c>
      <c r="B710">
        <v>5169.45</v>
      </c>
      <c r="C710">
        <v>5130.74</v>
      </c>
      <c r="D710">
        <v>5064.46</v>
      </c>
      <c r="E710">
        <v>4098.3</v>
      </c>
      <c r="F710">
        <v>0</v>
      </c>
      <c r="G710">
        <v>0.14742</v>
      </c>
      <c r="H710">
        <v>0.83668600000000004</v>
      </c>
      <c r="I710">
        <v>0</v>
      </c>
    </row>
    <row r="711" spans="1:9" x14ac:dyDescent="0.25">
      <c r="A711" t="s">
        <v>109</v>
      </c>
      <c r="B711">
        <v>5162.8900000000003</v>
      </c>
      <c r="C711">
        <v>5124.45</v>
      </c>
      <c r="D711">
        <v>5064.8500000000004</v>
      </c>
      <c r="E711">
        <v>4098.1099999999997</v>
      </c>
      <c r="F711">
        <v>0</v>
      </c>
      <c r="G711">
        <v>0.16072600000000001</v>
      </c>
      <c r="H711">
        <v>0.83618300000000001</v>
      </c>
      <c r="I711">
        <v>0</v>
      </c>
    </row>
    <row r="712" spans="1:9" x14ac:dyDescent="0.25">
      <c r="A712" t="s">
        <v>109</v>
      </c>
      <c r="B712">
        <v>5159.42</v>
      </c>
      <c r="C712">
        <v>5121.29</v>
      </c>
      <c r="D712">
        <v>5064.8100000000004</v>
      </c>
      <c r="E712">
        <v>4098.09</v>
      </c>
      <c r="F712">
        <v>0</v>
      </c>
      <c r="G712">
        <v>0.14713899999999999</v>
      </c>
      <c r="H712">
        <v>0.83701499999999995</v>
      </c>
      <c r="I712">
        <v>0</v>
      </c>
    </row>
    <row r="713" spans="1:9" x14ac:dyDescent="0.25">
      <c r="A713" t="s">
        <v>109</v>
      </c>
      <c r="B713">
        <v>5153.6000000000004</v>
      </c>
      <c r="C713">
        <v>5115.28</v>
      </c>
      <c r="D713">
        <v>5063.8599999999997</v>
      </c>
      <c r="E713">
        <v>4098.25</v>
      </c>
      <c r="F713">
        <v>0</v>
      </c>
      <c r="G713">
        <v>0.178454</v>
      </c>
      <c r="H713">
        <v>0.83663100000000001</v>
      </c>
      <c r="I713">
        <v>0</v>
      </c>
    </row>
    <row r="714" spans="1:9" x14ac:dyDescent="0.25">
      <c r="A714" t="s">
        <v>109</v>
      </c>
      <c r="B714">
        <v>5165.93</v>
      </c>
      <c r="C714">
        <v>5126.99</v>
      </c>
      <c r="D714">
        <v>5064.57</v>
      </c>
      <c r="E714">
        <v>4098.29</v>
      </c>
      <c r="F714">
        <v>0</v>
      </c>
      <c r="G714">
        <v>0.15245900000000001</v>
      </c>
      <c r="H714">
        <v>0.83642499999999997</v>
      </c>
      <c r="I714">
        <v>0</v>
      </c>
    </row>
    <row r="715" spans="1:9" x14ac:dyDescent="0.25">
      <c r="A715" t="s">
        <v>109</v>
      </c>
      <c r="B715">
        <v>5161.3100000000004</v>
      </c>
      <c r="C715">
        <v>5123.03</v>
      </c>
      <c r="D715">
        <v>5064.3100000000004</v>
      </c>
      <c r="E715">
        <v>4098.45</v>
      </c>
      <c r="F715">
        <v>0</v>
      </c>
      <c r="G715">
        <v>0.14716599999999999</v>
      </c>
      <c r="H715">
        <v>0.83681399999999995</v>
      </c>
      <c r="I715">
        <v>0</v>
      </c>
    </row>
    <row r="716" spans="1:9" x14ac:dyDescent="0.25">
      <c r="A716" t="s">
        <v>109</v>
      </c>
      <c r="B716">
        <v>5161.51</v>
      </c>
      <c r="C716">
        <v>5123.71</v>
      </c>
      <c r="D716">
        <v>5065.09</v>
      </c>
      <c r="E716">
        <v>4098.51</v>
      </c>
      <c r="F716">
        <v>0</v>
      </c>
      <c r="G716">
        <v>0.15007400000000001</v>
      </c>
      <c r="H716">
        <v>0.83697500000000002</v>
      </c>
      <c r="I716">
        <v>0</v>
      </c>
    </row>
    <row r="717" spans="1:9" x14ac:dyDescent="0.25">
      <c r="A717" t="s">
        <v>109</v>
      </c>
      <c r="B717">
        <v>5160.76</v>
      </c>
      <c r="C717">
        <v>5123.53</v>
      </c>
      <c r="D717">
        <v>5065.51</v>
      </c>
      <c r="E717">
        <v>4098.66</v>
      </c>
      <c r="F717">
        <v>0</v>
      </c>
      <c r="G717">
        <v>0.17854900000000001</v>
      </c>
      <c r="H717">
        <v>0.83705200000000002</v>
      </c>
      <c r="I717">
        <v>0</v>
      </c>
    </row>
    <row r="718" spans="1:9" x14ac:dyDescent="0.25">
      <c r="A718" t="s">
        <v>109</v>
      </c>
      <c r="B718">
        <v>5163.28</v>
      </c>
      <c r="C718">
        <v>5125.45</v>
      </c>
      <c r="D718">
        <v>5066.3500000000004</v>
      </c>
      <c r="E718">
        <v>4099.03</v>
      </c>
      <c r="F718">
        <v>0</v>
      </c>
      <c r="G718">
        <v>0.17846500000000001</v>
      </c>
      <c r="H718">
        <v>0.83674099999999996</v>
      </c>
      <c r="I718">
        <v>0</v>
      </c>
    </row>
    <row r="719" spans="1:9" x14ac:dyDescent="0.25">
      <c r="A719" t="s">
        <v>109</v>
      </c>
      <c r="B719">
        <v>5166.6000000000004</v>
      </c>
      <c r="C719">
        <v>5128.57</v>
      </c>
      <c r="D719">
        <v>5064.28</v>
      </c>
      <c r="E719">
        <v>4098.8900000000003</v>
      </c>
      <c r="F719">
        <v>0</v>
      </c>
      <c r="G719">
        <v>0.178455</v>
      </c>
      <c r="H719">
        <v>0.83704999999999996</v>
      </c>
      <c r="I719">
        <v>0</v>
      </c>
    </row>
    <row r="720" spans="1:9" x14ac:dyDescent="0.25">
      <c r="A720" t="s">
        <v>109</v>
      </c>
      <c r="B720">
        <v>5151.3900000000003</v>
      </c>
      <c r="C720">
        <v>5114.3900000000003</v>
      </c>
      <c r="D720">
        <v>5062.9799999999996</v>
      </c>
      <c r="E720">
        <v>4098.63</v>
      </c>
      <c r="F720">
        <v>0</v>
      </c>
      <c r="G720">
        <v>0.14876200000000001</v>
      </c>
      <c r="H720">
        <v>0.83704699999999999</v>
      </c>
      <c r="I720">
        <v>0</v>
      </c>
    </row>
    <row r="721" spans="1:25" x14ac:dyDescent="0.25">
      <c r="A721" t="s">
        <v>109</v>
      </c>
      <c r="B721">
        <v>5143.76</v>
      </c>
      <c r="C721">
        <v>5106.38</v>
      </c>
      <c r="D721">
        <v>5061.49</v>
      </c>
      <c r="E721">
        <v>4098.33</v>
      </c>
      <c r="F721">
        <v>0</v>
      </c>
      <c r="G721">
        <v>0.155279</v>
      </c>
      <c r="H721">
        <v>0.83692500000000003</v>
      </c>
      <c r="I721">
        <v>0</v>
      </c>
    </row>
    <row r="722" spans="1:25" x14ac:dyDescent="0.25">
      <c r="A722" t="s">
        <v>109</v>
      </c>
      <c r="B722">
        <v>5150.6099999999997</v>
      </c>
      <c r="C722">
        <v>5112.1400000000003</v>
      </c>
      <c r="D722">
        <v>5062.71</v>
      </c>
      <c r="E722">
        <v>4098.7700000000004</v>
      </c>
      <c r="F722">
        <v>0</v>
      </c>
      <c r="G722">
        <v>0.14896300000000001</v>
      </c>
      <c r="H722">
        <v>0.83698499999999998</v>
      </c>
      <c r="I722">
        <v>0</v>
      </c>
    </row>
    <row r="723" spans="1:25" x14ac:dyDescent="0.25">
      <c r="A723" t="s">
        <v>109</v>
      </c>
      <c r="B723">
        <v>5149.9799999999996</v>
      </c>
      <c r="C723">
        <v>5111.49</v>
      </c>
      <c r="D723">
        <v>5062.07</v>
      </c>
      <c r="E723">
        <v>4098.8500000000004</v>
      </c>
      <c r="F723">
        <v>0</v>
      </c>
      <c r="G723">
        <v>0.173709</v>
      </c>
      <c r="H723">
        <v>0.83692599999999995</v>
      </c>
      <c r="I723">
        <v>0</v>
      </c>
    </row>
    <row r="724" spans="1:25" x14ac:dyDescent="0.25">
      <c r="A724" t="s">
        <v>109</v>
      </c>
      <c r="B724">
        <v>5156.8900000000003</v>
      </c>
      <c r="C724">
        <v>5118.63</v>
      </c>
      <c r="D724">
        <v>5061.51</v>
      </c>
      <c r="E724">
        <v>4098.49</v>
      </c>
      <c r="F724">
        <v>0</v>
      </c>
      <c r="G724">
        <v>0.14751500000000001</v>
      </c>
      <c r="H724">
        <v>0.83705300000000005</v>
      </c>
      <c r="I724">
        <v>0</v>
      </c>
    </row>
    <row r="725" spans="1:25" x14ac:dyDescent="0.25">
      <c r="A725" t="s">
        <v>109</v>
      </c>
      <c r="B725">
        <v>5151.9799999999996</v>
      </c>
      <c r="C725">
        <v>5114.8</v>
      </c>
      <c r="D725">
        <v>5060.03</v>
      </c>
      <c r="E725">
        <v>4098.3500000000004</v>
      </c>
      <c r="F725">
        <v>0</v>
      </c>
      <c r="G725">
        <v>0.178454</v>
      </c>
      <c r="H725">
        <v>0.83672299999999999</v>
      </c>
      <c r="I725">
        <v>0</v>
      </c>
    </row>
    <row r="726" spans="1:25" x14ac:dyDescent="0.25">
      <c r="A726" t="s">
        <v>109</v>
      </c>
      <c r="B726">
        <v>5161.2</v>
      </c>
      <c r="C726">
        <v>5123.55</v>
      </c>
      <c r="D726">
        <v>5062.17</v>
      </c>
      <c r="E726">
        <v>4098.3100000000004</v>
      </c>
      <c r="F726">
        <v>0</v>
      </c>
      <c r="G726">
        <v>0.15035699999999999</v>
      </c>
      <c r="H726">
        <v>0.83667000000000002</v>
      </c>
      <c r="I726">
        <v>0</v>
      </c>
    </row>
    <row r="727" spans="1:25" x14ac:dyDescent="0.25">
      <c r="A727" t="s">
        <v>109</v>
      </c>
      <c r="B727">
        <v>5158.1000000000004</v>
      </c>
      <c r="C727">
        <v>5121.54</v>
      </c>
      <c r="D727">
        <v>5061.22</v>
      </c>
      <c r="E727">
        <v>4098.16</v>
      </c>
      <c r="F727">
        <v>0</v>
      </c>
      <c r="G727">
        <v>0.17845800000000001</v>
      </c>
      <c r="H727">
        <v>0.83704599999999996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109</v>
      </c>
      <c r="B728">
        <v>5162.8500000000004</v>
      </c>
      <c r="C728">
        <v>5125.4799999999996</v>
      </c>
      <c r="D728">
        <v>5061.8999999999996</v>
      </c>
      <c r="E728">
        <v>4099.08</v>
      </c>
      <c r="F728">
        <v>0</v>
      </c>
      <c r="G728">
        <v>0.163162</v>
      </c>
      <c r="H728">
        <v>0.83691800000000005</v>
      </c>
      <c r="I728">
        <v>0</v>
      </c>
      <c r="R728">
        <f>AVERAGE(B679:B728)</f>
        <v>5161.4158000000034</v>
      </c>
      <c r="S728">
        <f>AVERAGE(C679:C728)</f>
        <v>5122.9259999999995</v>
      </c>
      <c r="U728">
        <f>_xlfn.VAR.P(B679:B728)</f>
        <v>49.766412359999805</v>
      </c>
      <c r="V728">
        <f>_xlfn.VAR.P(C679:C728)</f>
        <v>43.387047999999261</v>
      </c>
      <c r="X728">
        <f>1.96*SQRT(U728)/50</f>
        <v>0.27653762834173234</v>
      </c>
      <c r="Y728">
        <f>1.96*SQRT(V728)/50</f>
        <v>0.25820587413674168</v>
      </c>
    </row>
    <row r="729" spans="1:25" x14ac:dyDescent="0.25">
      <c r="A729" t="s">
        <v>109</v>
      </c>
      <c r="B729">
        <v>258164.87100000001</v>
      </c>
      <c r="C729" t="s">
        <v>36</v>
      </c>
      <c r="U729" t="s">
        <v>75</v>
      </c>
    </row>
    <row r="730" spans="1:25" x14ac:dyDescent="0.25">
      <c r="A730" t="s">
        <v>41</v>
      </c>
      <c r="B730">
        <v>4152.3599999999997</v>
      </c>
      <c r="C730">
        <v>4056.12</v>
      </c>
      <c r="D730">
        <v>4056</v>
      </c>
      <c r="E730">
        <v>3985.09</v>
      </c>
      <c r="F730">
        <v>179.29</v>
      </c>
      <c r="G730">
        <v>253.249</v>
      </c>
      <c r="H730">
        <v>64.796899999999994</v>
      </c>
      <c r="I730">
        <v>57.882199999999997</v>
      </c>
      <c r="J730">
        <v>103.92</v>
      </c>
      <c r="K730">
        <v>3532.77</v>
      </c>
      <c r="L730">
        <v>0.15751699999999999</v>
      </c>
      <c r="M730">
        <v>0.83696800000000005</v>
      </c>
      <c r="N730">
        <v>0</v>
      </c>
      <c r="O730" t="s">
        <v>42</v>
      </c>
      <c r="U730">
        <f>_xlfn.STDEV.P(B679:B728)</f>
        <v>7.0545313352482744</v>
      </c>
      <c r="V730">
        <f>_xlfn.STDEV.P(C679:C728)</f>
        <v>6.5868845443046338</v>
      </c>
    </row>
    <row r="731" spans="1:25" x14ac:dyDescent="0.25">
      <c r="A731" t="s">
        <v>41</v>
      </c>
      <c r="B731">
        <v>4055.98</v>
      </c>
      <c r="C731">
        <v>3966.98</v>
      </c>
      <c r="D731">
        <v>3966.88</v>
      </c>
      <c r="E731">
        <v>3896.73</v>
      </c>
      <c r="F731">
        <v>173.72300000000001</v>
      </c>
      <c r="G731">
        <v>250.39500000000001</v>
      </c>
      <c r="H731">
        <v>64.418000000000006</v>
      </c>
      <c r="I731">
        <v>57.3185</v>
      </c>
      <c r="J731">
        <v>102.107</v>
      </c>
      <c r="K731">
        <v>3453.77</v>
      </c>
      <c r="L731">
        <v>0.164218</v>
      </c>
      <c r="M731">
        <v>0.83701700000000001</v>
      </c>
      <c r="N731">
        <v>0</v>
      </c>
      <c r="O731" t="s">
        <v>42</v>
      </c>
    </row>
    <row r="732" spans="1:25" x14ac:dyDescent="0.25">
      <c r="A732" t="s">
        <v>41</v>
      </c>
      <c r="B732">
        <v>4117.5600000000004</v>
      </c>
      <c r="C732">
        <v>4029.74</v>
      </c>
      <c r="D732">
        <v>4029.61</v>
      </c>
      <c r="E732">
        <v>3958.98</v>
      </c>
      <c r="F732">
        <v>176.858</v>
      </c>
      <c r="G732">
        <v>254.33199999999999</v>
      </c>
      <c r="H732">
        <v>65.110799999999998</v>
      </c>
      <c r="I732">
        <v>58.249000000000002</v>
      </c>
      <c r="J732">
        <v>104.43</v>
      </c>
      <c r="K732">
        <v>3508.67</v>
      </c>
      <c r="L732">
        <v>0.175759</v>
      </c>
      <c r="M732">
        <v>0.83633800000000003</v>
      </c>
      <c r="N732">
        <v>0</v>
      </c>
      <c r="O732" t="s">
        <v>42</v>
      </c>
    </row>
    <row r="733" spans="1:25" x14ac:dyDescent="0.25">
      <c r="A733" t="s">
        <v>41</v>
      </c>
      <c r="B733">
        <v>4063.01</v>
      </c>
      <c r="C733">
        <v>3973.32</v>
      </c>
      <c r="D733">
        <v>3973.21</v>
      </c>
      <c r="E733">
        <v>3902.89</v>
      </c>
      <c r="F733">
        <v>173.923</v>
      </c>
      <c r="G733">
        <v>252.06399999999999</v>
      </c>
      <c r="H733">
        <v>64.019199999999998</v>
      </c>
      <c r="I733">
        <v>57.738</v>
      </c>
      <c r="J733">
        <v>103.575</v>
      </c>
      <c r="K733">
        <v>3457.77</v>
      </c>
      <c r="L733">
        <v>0.14860300000000001</v>
      </c>
      <c r="M733">
        <v>0.83682900000000005</v>
      </c>
      <c r="N733">
        <v>0</v>
      </c>
      <c r="O733" t="s">
        <v>42</v>
      </c>
    </row>
    <row r="734" spans="1:25" x14ac:dyDescent="0.25">
      <c r="A734" t="s">
        <v>41</v>
      </c>
      <c r="B734">
        <v>4066.91</v>
      </c>
      <c r="C734">
        <v>3977.4</v>
      </c>
      <c r="D734">
        <v>3977.29</v>
      </c>
      <c r="E734">
        <v>3907.67</v>
      </c>
      <c r="F734">
        <v>174.29599999999999</v>
      </c>
      <c r="G734">
        <v>251.905</v>
      </c>
      <c r="H734">
        <v>63.892200000000003</v>
      </c>
      <c r="I734">
        <v>58.951700000000002</v>
      </c>
      <c r="J734">
        <v>102.568</v>
      </c>
      <c r="K734">
        <v>3462.24</v>
      </c>
      <c r="L734">
        <v>0.160052</v>
      </c>
      <c r="M734">
        <v>0.83592200000000005</v>
      </c>
      <c r="N734">
        <v>0</v>
      </c>
      <c r="O734" t="s">
        <v>42</v>
      </c>
    </row>
    <row r="735" spans="1:25" x14ac:dyDescent="0.25">
      <c r="A735" t="s">
        <v>41</v>
      </c>
      <c r="B735">
        <v>4059.22</v>
      </c>
      <c r="C735">
        <v>3969.18</v>
      </c>
      <c r="D735">
        <v>3969.07</v>
      </c>
      <c r="E735">
        <v>3899.59</v>
      </c>
      <c r="F735">
        <v>171.44200000000001</v>
      </c>
      <c r="G735">
        <v>250.26300000000001</v>
      </c>
      <c r="H735">
        <v>63.930300000000003</v>
      </c>
      <c r="I735">
        <v>57.532600000000002</v>
      </c>
      <c r="J735">
        <v>102.44</v>
      </c>
      <c r="K735">
        <v>3459.13</v>
      </c>
      <c r="L735">
        <v>0.14796400000000001</v>
      </c>
      <c r="M735">
        <v>0.83602600000000005</v>
      </c>
      <c r="N735">
        <v>0</v>
      </c>
      <c r="O735" t="s">
        <v>42</v>
      </c>
    </row>
    <row r="736" spans="1:25" x14ac:dyDescent="0.25">
      <c r="A736" t="s">
        <v>41</v>
      </c>
      <c r="B736">
        <v>4101.95</v>
      </c>
      <c r="C736">
        <v>4009.41</v>
      </c>
      <c r="D736">
        <v>4009.29</v>
      </c>
      <c r="E736">
        <v>3939.4</v>
      </c>
      <c r="F736">
        <v>172.98099999999999</v>
      </c>
      <c r="G736">
        <v>251.25800000000001</v>
      </c>
      <c r="H736">
        <v>64.305400000000006</v>
      </c>
      <c r="I736">
        <v>57.823799999999999</v>
      </c>
      <c r="J736">
        <v>102.462</v>
      </c>
      <c r="K736">
        <v>3496.18</v>
      </c>
      <c r="L736">
        <v>0.17558399999999999</v>
      </c>
      <c r="M736">
        <v>0.83703799999999995</v>
      </c>
      <c r="N736">
        <v>0</v>
      </c>
      <c r="O736" t="s">
        <v>42</v>
      </c>
    </row>
    <row r="737" spans="1:15" x14ac:dyDescent="0.25">
      <c r="A737" t="s">
        <v>41</v>
      </c>
      <c r="B737">
        <v>4008.17</v>
      </c>
      <c r="C737">
        <v>3918.72</v>
      </c>
      <c r="D737">
        <v>3918.62</v>
      </c>
      <c r="E737">
        <v>3849.18</v>
      </c>
      <c r="F737">
        <v>168.60300000000001</v>
      </c>
      <c r="G737">
        <v>250.28299999999999</v>
      </c>
      <c r="H737">
        <v>63.5184</v>
      </c>
      <c r="I737">
        <v>57.736600000000003</v>
      </c>
      <c r="J737">
        <v>102.63200000000001</v>
      </c>
      <c r="K737">
        <v>3411.66</v>
      </c>
      <c r="L737">
        <v>0.15582299999999999</v>
      </c>
      <c r="M737">
        <v>0.83672599999999997</v>
      </c>
      <c r="N737">
        <v>0</v>
      </c>
      <c r="O737" t="s">
        <v>42</v>
      </c>
    </row>
    <row r="738" spans="1:15" x14ac:dyDescent="0.25">
      <c r="A738" t="s">
        <v>41</v>
      </c>
      <c r="B738">
        <v>4019.8</v>
      </c>
      <c r="C738">
        <v>3931.71</v>
      </c>
      <c r="D738">
        <v>3931.6</v>
      </c>
      <c r="E738">
        <v>3861.93</v>
      </c>
      <c r="F738">
        <v>170.113</v>
      </c>
      <c r="G738">
        <v>250.8</v>
      </c>
      <c r="H738">
        <v>63.567599999999999</v>
      </c>
      <c r="I738">
        <v>57.652999999999999</v>
      </c>
      <c r="J738">
        <v>103.218</v>
      </c>
      <c r="K738">
        <v>3422.27</v>
      </c>
      <c r="L738">
        <v>0.178454</v>
      </c>
      <c r="M738">
        <v>0.83691899999999997</v>
      </c>
      <c r="N738">
        <v>0</v>
      </c>
      <c r="O738" t="s">
        <v>42</v>
      </c>
    </row>
    <row r="739" spans="1:15" x14ac:dyDescent="0.25">
      <c r="A739" t="s">
        <v>41</v>
      </c>
      <c r="B739">
        <v>4031.24</v>
      </c>
      <c r="C739">
        <v>3942.66</v>
      </c>
      <c r="D739">
        <v>3942.55</v>
      </c>
      <c r="E739">
        <v>3873.34</v>
      </c>
      <c r="F739">
        <v>168.126</v>
      </c>
      <c r="G739">
        <v>250.202</v>
      </c>
      <c r="H739">
        <v>63.253500000000003</v>
      </c>
      <c r="I739">
        <v>58.031799999999997</v>
      </c>
      <c r="J739">
        <v>102.59099999999999</v>
      </c>
      <c r="K739">
        <v>3436.31</v>
      </c>
      <c r="L739">
        <v>0.14713300000000001</v>
      </c>
      <c r="M739">
        <v>0.83458399999999999</v>
      </c>
      <c r="N739">
        <v>0</v>
      </c>
      <c r="O739" t="s">
        <v>42</v>
      </c>
    </row>
    <row r="740" spans="1:15" x14ac:dyDescent="0.25">
      <c r="A740" t="s">
        <v>41</v>
      </c>
      <c r="B740">
        <v>4009.28</v>
      </c>
      <c r="C740">
        <v>3919.56</v>
      </c>
      <c r="D740">
        <v>3919.46</v>
      </c>
      <c r="E740">
        <v>3850.12</v>
      </c>
      <c r="F740">
        <v>170.804</v>
      </c>
      <c r="G740">
        <v>249.126</v>
      </c>
      <c r="H740">
        <v>63.357799999999997</v>
      </c>
      <c r="I740">
        <v>57.521500000000003</v>
      </c>
      <c r="J740">
        <v>101.998</v>
      </c>
      <c r="K740">
        <v>3411.24</v>
      </c>
      <c r="L740">
        <v>0.148169</v>
      </c>
      <c r="M740">
        <v>0.83437899999999998</v>
      </c>
      <c r="N740">
        <v>0</v>
      </c>
      <c r="O740" t="s">
        <v>42</v>
      </c>
    </row>
    <row r="741" spans="1:15" x14ac:dyDescent="0.25">
      <c r="A741" t="s">
        <v>41</v>
      </c>
      <c r="B741">
        <v>4017.17</v>
      </c>
      <c r="C741">
        <v>3927.73</v>
      </c>
      <c r="D741">
        <v>3927.63</v>
      </c>
      <c r="E741">
        <v>3858.52</v>
      </c>
      <c r="F741">
        <v>169.33199999999999</v>
      </c>
      <c r="G741">
        <v>249.54300000000001</v>
      </c>
      <c r="H741">
        <v>63.517200000000003</v>
      </c>
      <c r="I741">
        <v>57.726799999999997</v>
      </c>
      <c r="J741">
        <v>101.97</v>
      </c>
      <c r="K741">
        <v>3421.03</v>
      </c>
      <c r="L741">
        <v>0.178455</v>
      </c>
      <c r="M741">
        <v>0.83699199999999996</v>
      </c>
      <c r="N741">
        <v>0</v>
      </c>
      <c r="O741" t="s">
        <v>42</v>
      </c>
    </row>
    <row r="742" spans="1:15" x14ac:dyDescent="0.25">
      <c r="A742" t="s">
        <v>41</v>
      </c>
      <c r="B742">
        <v>3961.15</v>
      </c>
      <c r="C742">
        <v>3871.36</v>
      </c>
      <c r="D742">
        <v>3871.26</v>
      </c>
      <c r="E742">
        <v>3802.04</v>
      </c>
      <c r="F742">
        <v>170.48099999999999</v>
      </c>
      <c r="G742">
        <v>251.12799999999999</v>
      </c>
      <c r="H742">
        <v>63.567</v>
      </c>
      <c r="I742">
        <v>58.289000000000001</v>
      </c>
      <c r="J742">
        <v>102.896</v>
      </c>
      <c r="K742">
        <v>3361.95</v>
      </c>
      <c r="L742">
        <v>0.14934800000000001</v>
      </c>
      <c r="M742">
        <v>0.86613399999999996</v>
      </c>
      <c r="N742">
        <v>0</v>
      </c>
      <c r="O742" t="s">
        <v>42</v>
      </c>
    </row>
    <row r="743" spans="1:15" x14ac:dyDescent="0.25">
      <c r="A743" t="s">
        <v>41</v>
      </c>
      <c r="B743">
        <v>4017.83</v>
      </c>
      <c r="C743">
        <v>3929.5</v>
      </c>
      <c r="D743">
        <v>3929.39</v>
      </c>
      <c r="E743">
        <v>3860.16</v>
      </c>
      <c r="F743">
        <v>170.76</v>
      </c>
      <c r="G743">
        <v>247.49799999999999</v>
      </c>
      <c r="H743">
        <v>63.416699999999999</v>
      </c>
      <c r="I743">
        <v>57.07</v>
      </c>
      <c r="J743">
        <v>100.852</v>
      </c>
      <c r="K743">
        <v>3423.39</v>
      </c>
      <c r="L743">
        <v>0.15498899999999999</v>
      </c>
      <c r="M743">
        <v>0.83659600000000001</v>
      </c>
      <c r="N743">
        <v>0</v>
      </c>
      <c r="O743" t="s">
        <v>42</v>
      </c>
    </row>
    <row r="744" spans="1:15" x14ac:dyDescent="0.25">
      <c r="A744" t="s">
        <v>41</v>
      </c>
      <c r="B744">
        <v>3977.28</v>
      </c>
      <c r="C744">
        <v>3890.34</v>
      </c>
      <c r="D744">
        <v>3890.24</v>
      </c>
      <c r="E744">
        <v>3821.02</v>
      </c>
      <c r="F744">
        <v>168.37</v>
      </c>
      <c r="G744">
        <v>249.209</v>
      </c>
      <c r="H744">
        <v>63.272300000000001</v>
      </c>
      <c r="I744">
        <v>57.3536</v>
      </c>
      <c r="J744">
        <v>102.261</v>
      </c>
      <c r="K744">
        <v>3384.73</v>
      </c>
      <c r="L744">
        <v>0.14926400000000001</v>
      </c>
      <c r="M744">
        <v>0.83688099999999999</v>
      </c>
      <c r="N744">
        <v>0</v>
      </c>
      <c r="O744" t="s">
        <v>42</v>
      </c>
    </row>
    <row r="745" spans="1:15" x14ac:dyDescent="0.25">
      <c r="A745" t="s">
        <v>41</v>
      </c>
      <c r="B745">
        <v>4002.62</v>
      </c>
      <c r="C745">
        <v>3913.49</v>
      </c>
      <c r="D745">
        <v>3913.39</v>
      </c>
      <c r="E745">
        <v>3843.91</v>
      </c>
      <c r="F745">
        <v>170.74199999999999</v>
      </c>
      <c r="G745">
        <v>249.93100000000001</v>
      </c>
      <c r="H745">
        <v>63.591000000000001</v>
      </c>
      <c r="I745">
        <v>57.542700000000004</v>
      </c>
      <c r="J745">
        <v>102.488</v>
      </c>
      <c r="K745">
        <v>3404.66</v>
      </c>
      <c r="L745">
        <v>0.17846200000000001</v>
      </c>
      <c r="M745">
        <v>0.83462199999999998</v>
      </c>
      <c r="N745">
        <v>0</v>
      </c>
      <c r="O745" t="s">
        <v>42</v>
      </c>
    </row>
    <row r="746" spans="1:15" x14ac:dyDescent="0.25">
      <c r="A746" t="s">
        <v>41</v>
      </c>
      <c r="B746">
        <v>4069.73</v>
      </c>
      <c r="C746">
        <v>3982.23</v>
      </c>
      <c r="D746">
        <v>3982.11</v>
      </c>
      <c r="E746">
        <v>3912.62</v>
      </c>
      <c r="F746">
        <v>170.203</v>
      </c>
      <c r="G746">
        <v>251.001</v>
      </c>
      <c r="H746">
        <v>63.823399999999999</v>
      </c>
      <c r="I746">
        <v>57.947099999999999</v>
      </c>
      <c r="J746">
        <v>102.782</v>
      </c>
      <c r="K746">
        <v>3472.48</v>
      </c>
      <c r="L746">
        <v>0.14821100000000001</v>
      </c>
      <c r="M746">
        <v>0.86532500000000001</v>
      </c>
      <c r="N746">
        <v>0</v>
      </c>
      <c r="O746" t="s">
        <v>42</v>
      </c>
    </row>
    <row r="747" spans="1:15" x14ac:dyDescent="0.25">
      <c r="A747" t="s">
        <v>41</v>
      </c>
      <c r="B747">
        <v>4115.62</v>
      </c>
      <c r="C747">
        <v>4024.71</v>
      </c>
      <c r="D747">
        <v>4024.56</v>
      </c>
      <c r="E747">
        <v>3954.34</v>
      </c>
      <c r="F747">
        <v>175.77799999999999</v>
      </c>
      <c r="G747">
        <v>254.91800000000001</v>
      </c>
      <c r="H747">
        <v>64.767300000000006</v>
      </c>
      <c r="I747">
        <v>58.564500000000002</v>
      </c>
      <c r="J747">
        <v>105.005</v>
      </c>
      <c r="K747">
        <v>3504.58</v>
      </c>
      <c r="L747">
        <v>0.147172</v>
      </c>
      <c r="M747">
        <v>0.83702200000000004</v>
      </c>
      <c r="N747">
        <v>0</v>
      </c>
      <c r="O747" t="s">
        <v>42</v>
      </c>
    </row>
    <row r="748" spans="1:15" x14ac:dyDescent="0.25">
      <c r="A748" t="s">
        <v>41</v>
      </c>
      <c r="B748">
        <v>4125.78</v>
      </c>
      <c r="C748">
        <v>4033.81</v>
      </c>
      <c r="D748">
        <v>4033.66</v>
      </c>
      <c r="E748">
        <v>3963.41</v>
      </c>
      <c r="F748">
        <v>174.262</v>
      </c>
      <c r="G748">
        <v>252.70400000000001</v>
      </c>
      <c r="H748">
        <v>64.727099999999993</v>
      </c>
      <c r="I748">
        <v>57.357799999999997</v>
      </c>
      <c r="J748">
        <v>103.87</v>
      </c>
      <c r="K748">
        <v>3517.26</v>
      </c>
      <c r="L748">
        <v>0.15195900000000001</v>
      </c>
      <c r="M748">
        <v>0.83669700000000002</v>
      </c>
      <c r="N748">
        <v>0</v>
      </c>
      <c r="O748" t="s">
        <v>42</v>
      </c>
    </row>
    <row r="749" spans="1:15" x14ac:dyDescent="0.25">
      <c r="A749" t="s">
        <v>41</v>
      </c>
      <c r="B749">
        <v>4106.82</v>
      </c>
      <c r="C749">
        <v>4019.21</v>
      </c>
      <c r="D749">
        <v>4019.07</v>
      </c>
      <c r="E749">
        <v>3949.31</v>
      </c>
      <c r="F749">
        <v>173.48699999999999</v>
      </c>
      <c r="G749">
        <v>252.33099999999999</v>
      </c>
      <c r="H749">
        <v>64.5167</v>
      </c>
      <c r="I749">
        <v>57.988</v>
      </c>
      <c r="J749">
        <v>103.179</v>
      </c>
      <c r="K749">
        <v>3504.45</v>
      </c>
      <c r="L749">
        <v>0.152283</v>
      </c>
      <c r="M749">
        <v>0.83691000000000004</v>
      </c>
      <c r="N749">
        <v>0</v>
      </c>
      <c r="O749" t="s">
        <v>42</v>
      </c>
    </row>
    <row r="750" spans="1:15" x14ac:dyDescent="0.25">
      <c r="A750" t="s">
        <v>41</v>
      </c>
      <c r="B750">
        <v>4137.4799999999996</v>
      </c>
      <c r="C750">
        <v>4048.71</v>
      </c>
      <c r="D750">
        <v>4048.57</v>
      </c>
      <c r="E750">
        <v>3978.16</v>
      </c>
      <c r="F750">
        <v>175.84899999999999</v>
      </c>
      <c r="G750">
        <v>252.68299999999999</v>
      </c>
      <c r="H750">
        <v>64.967399999999998</v>
      </c>
      <c r="I750">
        <v>57.818600000000004</v>
      </c>
      <c r="J750">
        <v>103.32299999999999</v>
      </c>
      <c r="K750">
        <v>3530.36</v>
      </c>
      <c r="L750">
        <v>0.178454</v>
      </c>
      <c r="M750">
        <v>0.83700200000000002</v>
      </c>
      <c r="N750">
        <v>0</v>
      </c>
      <c r="O750" t="s">
        <v>42</v>
      </c>
    </row>
    <row r="751" spans="1:15" x14ac:dyDescent="0.25">
      <c r="A751" t="s">
        <v>41</v>
      </c>
      <c r="B751">
        <v>4118.28</v>
      </c>
      <c r="C751">
        <v>4026.22</v>
      </c>
      <c r="D751">
        <v>4026.09</v>
      </c>
      <c r="E751">
        <v>3954.94</v>
      </c>
      <c r="F751">
        <v>174.95599999999999</v>
      </c>
      <c r="G751">
        <v>250.58500000000001</v>
      </c>
      <c r="H751">
        <v>64.380799999999994</v>
      </c>
      <c r="I751">
        <v>57.469499999999996</v>
      </c>
      <c r="J751">
        <v>101.985</v>
      </c>
      <c r="K751">
        <v>3510.46</v>
      </c>
      <c r="L751">
        <v>0.147145</v>
      </c>
      <c r="M751">
        <v>0.83261300000000005</v>
      </c>
      <c r="N751">
        <v>0</v>
      </c>
      <c r="O751" t="s">
        <v>42</v>
      </c>
    </row>
    <row r="752" spans="1:15" x14ac:dyDescent="0.25">
      <c r="A752" t="s">
        <v>41</v>
      </c>
      <c r="B752">
        <v>4132.0600000000004</v>
      </c>
      <c r="C752">
        <v>4040.37</v>
      </c>
      <c r="D752">
        <v>4040.24</v>
      </c>
      <c r="E752">
        <v>3970.16</v>
      </c>
      <c r="F752">
        <v>175.428</v>
      </c>
      <c r="G752">
        <v>252.565</v>
      </c>
      <c r="H752">
        <v>64.876999999999995</v>
      </c>
      <c r="I752">
        <v>57.415900000000001</v>
      </c>
      <c r="J752">
        <v>103.681</v>
      </c>
      <c r="K752">
        <v>3523.08</v>
      </c>
      <c r="L752">
        <v>0.15229999999999999</v>
      </c>
      <c r="M752">
        <v>0.83696300000000001</v>
      </c>
      <c r="N752">
        <v>0</v>
      </c>
      <c r="O752" t="s">
        <v>42</v>
      </c>
    </row>
    <row r="753" spans="1:15" x14ac:dyDescent="0.25">
      <c r="A753" t="s">
        <v>41</v>
      </c>
      <c r="B753">
        <v>4137.55</v>
      </c>
      <c r="C753">
        <v>4048.24</v>
      </c>
      <c r="D753">
        <v>4048.1</v>
      </c>
      <c r="E753">
        <v>3977.53</v>
      </c>
      <c r="F753">
        <v>175.85499999999999</v>
      </c>
      <c r="G753">
        <v>252.05699999999999</v>
      </c>
      <c r="H753">
        <v>65.054199999999994</v>
      </c>
      <c r="I753">
        <v>57.077399999999997</v>
      </c>
      <c r="J753">
        <v>103.51900000000001</v>
      </c>
      <c r="K753">
        <v>3530.38</v>
      </c>
      <c r="L753">
        <v>0.178454</v>
      </c>
      <c r="M753">
        <v>0.86707800000000002</v>
      </c>
      <c r="N753">
        <v>0</v>
      </c>
      <c r="O753" t="s">
        <v>42</v>
      </c>
    </row>
    <row r="754" spans="1:15" x14ac:dyDescent="0.25">
      <c r="A754" t="s">
        <v>41</v>
      </c>
      <c r="B754">
        <v>4073.18</v>
      </c>
      <c r="C754">
        <v>3983.68</v>
      </c>
      <c r="D754">
        <v>3983.55</v>
      </c>
      <c r="E754">
        <v>3913.39</v>
      </c>
      <c r="F754">
        <v>173.16900000000001</v>
      </c>
      <c r="G754">
        <v>251.768</v>
      </c>
      <c r="H754">
        <v>64.006399999999999</v>
      </c>
      <c r="I754">
        <v>57.759799999999998</v>
      </c>
      <c r="J754">
        <v>103.563</v>
      </c>
      <c r="K754">
        <v>3469.5</v>
      </c>
      <c r="L754">
        <v>0.178454</v>
      </c>
      <c r="M754">
        <v>0.83697600000000005</v>
      </c>
      <c r="N754">
        <v>0</v>
      </c>
      <c r="O754" t="s">
        <v>42</v>
      </c>
    </row>
    <row r="755" spans="1:15" x14ac:dyDescent="0.25">
      <c r="A755" t="s">
        <v>41</v>
      </c>
      <c r="B755">
        <v>4119.96</v>
      </c>
      <c r="C755">
        <v>4029.33</v>
      </c>
      <c r="D755">
        <v>4029.18</v>
      </c>
      <c r="E755">
        <v>3958.98</v>
      </c>
      <c r="F755">
        <v>174.29900000000001</v>
      </c>
      <c r="G755">
        <v>252.79</v>
      </c>
      <c r="H755">
        <v>64.540199999999999</v>
      </c>
      <c r="I755">
        <v>57.827399999999997</v>
      </c>
      <c r="J755">
        <v>103.70099999999999</v>
      </c>
      <c r="K755">
        <v>3512.77</v>
      </c>
      <c r="L755">
        <v>0.14958199999999999</v>
      </c>
      <c r="M755">
        <v>0.86587800000000004</v>
      </c>
      <c r="N755">
        <v>0</v>
      </c>
      <c r="O755" t="s">
        <v>42</v>
      </c>
    </row>
    <row r="756" spans="1:15" x14ac:dyDescent="0.25">
      <c r="A756" t="s">
        <v>41</v>
      </c>
      <c r="B756">
        <v>4108.79</v>
      </c>
      <c r="C756">
        <v>4019.8</v>
      </c>
      <c r="D756">
        <v>4019.66</v>
      </c>
      <c r="E756">
        <v>3949.25</v>
      </c>
      <c r="F756">
        <v>173.81</v>
      </c>
      <c r="G756">
        <v>251.755</v>
      </c>
      <c r="H756">
        <v>64.732799999999997</v>
      </c>
      <c r="I756">
        <v>57.382199999999997</v>
      </c>
      <c r="J756">
        <v>103.178</v>
      </c>
      <c r="K756">
        <v>3504.56</v>
      </c>
      <c r="L756">
        <v>0.147396</v>
      </c>
      <c r="M756">
        <v>0.83704900000000004</v>
      </c>
      <c r="N756">
        <v>0</v>
      </c>
      <c r="O756" t="s">
        <v>42</v>
      </c>
    </row>
    <row r="757" spans="1:15" x14ac:dyDescent="0.25">
      <c r="A757" t="s">
        <v>41</v>
      </c>
      <c r="B757">
        <v>4101.5200000000004</v>
      </c>
      <c r="C757">
        <v>4009.83</v>
      </c>
      <c r="D757">
        <v>4009.69</v>
      </c>
      <c r="E757">
        <v>3939.59</v>
      </c>
      <c r="F757">
        <v>175.08199999999999</v>
      </c>
      <c r="G757">
        <v>251.82</v>
      </c>
      <c r="H757">
        <v>64.848200000000006</v>
      </c>
      <c r="I757">
        <v>57.438400000000001</v>
      </c>
      <c r="J757">
        <v>102.884</v>
      </c>
      <c r="K757">
        <v>3493.51</v>
      </c>
      <c r="L757">
        <v>0.15814600000000001</v>
      </c>
      <c r="M757">
        <v>0.83703000000000005</v>
      </c>
      <c r="N757">
        <v>0</v>
      </c>
      <c r="O757" t="s">
        <v>42</v>
      </c>
    </row>
    <row r="758" spans="1:15" x14ac:dyDescent="0.25">
      <c r="A758" t="s">
        <v>41</v>
      </c>
      <c r="B758">
        <v>4110.28</v>
      </c>
      <c r="C758">
        <v>4021.17</v>
      </c>
      <c r="D758">
        <v>4021.03</v>
      </c>
      <c r="E758">
        <v>3951.35</v>
      </c>
      <c r="F758">
        <v>174.285</v>
      </c>
      <c r="G758">
        <v>252.29400000000001</v>
      </c>
      <c r="H758">
        <v>64.669300000000007</v>
      </c>
      <c r="I758">
        <v>57.636099999999999</v>
      </c>
      <c r="J758">
        <v>103.42700000000001</v>
      </c>
      <c r="K758">
        <v>3505.84</v>
      </c>
      <c r="L758">
        <v>0.15316099999999999</v>
      </c>
      <c r="M758">
        <v>0.83696899999999996</v>
      </c>
      <c r="N758">
        <v>0</v>
      </c>
      <c r="O758" t="s">
        <v>42</v>
      </c>
    </row>
    <row r="759" spans="1:15" x14ac:dyDescent="0.25">
      <c r="A759" t="s">
        <v>41</v>
      </c>
      <c r="B759">
        <v>4136.9399999999996</v>
      </c>
      <c r="C759">
        <v>4048.61</v>
      </c>
      <c r="D759">
        <v>4048.46</v>
      </c>
      <c r="E759">
        <v>3978.15</v>
      </c>
      <c r="F759">
        <v>177.101</v>
      </c>
      <c r="G759">
        <v>253.16300000000001</v>
      </c>
      <c r="H759">
        <v>64.922700000000006</v>
      </c>
      <c r="I759">
        <v>58.0914</v>
      </c>
      <c r="J759">
        <v>103.66200000000001</v>
      </c>
      <c r="K759">
        <v>3528.73</v>
      </c>
      <c r="L759">
        <v>0.157587</v>
      </c>
      <c r="M759">
        <v>0.837001</v>
      </c>
      <c r="N759">
        <v>0</v>
      </c>
      <c r="O759" t="s">
        <v>42</v>
      </c>
    </row>
    <row r="760" spans="1:15" x14ac:dyDescent="0.25">
      <c r="A760" t="s">
        <v>41</v>
      </c>
      <c r="B760">
        <v>4130.2</v>
      </c>
      <c r="C760">
        <v>4042.62</v>
      </c>
      <c r="D760">
        <v>4042.48</v>
      </c>
      <c r="E760">
        <v>3971.9</v>
      </c>
      <c r="F760">
        <v>176.34200000000001</v>
      </c>
      <c r="G760">
        <v>251.55699999999999</v>
      </c>
      <c r="H760">
        <v>64.5077</v>
      </c>
      <c r="I760">
        <v>56.978900000000003</v>
      </c>
      <c r="J760">
        <v>102.414</v>
      </c>
      <c r="K760">
        <v>3524.89</v>
      </c>
      <c r="L760">
        <v>0.14777199999999999</v>
      </c>
      <c r="M760">
        <v>0.83685399999999999</v>
      </c>
      <c r="N760">
        <v>0</v>
      </c>
      <c r="O760" t="s">
        <v>42</v>
      </c>
    </row>
    <row r="761" spans="1:15" x14ac:dyDescent="0.25">
      <c r="A761" t="s">
        <v>41</v>
      </c>
      <c r="B761">
        <v>4135.16</v>
      </c>
      <c r="C761">
        <v>4046.24</v>
      </c>
      <c r="D761">
        <v>4046.09</v>
      </c>
      <c r="E761">
        <v>3976.07</v>
      </c>
      <c r="F761">
        <v>178.19800000000001</v>
      </c>
      <c r="G761">
        <v>254.35400000000001</v>
      </c>
      <c r="H761">
        <v>65.149699999999996</v>
      </c>
      <c r="I761">
        <v>57.646799999999999</v>
      </c>
      <c r="J761">
        <v>104.926</v>
      </c>
      <c r="K761">
        <v>3524.42</v>
      </c>
      <c r="L761">
        <v>0.156557</v>
      </c>
      <c r="M761">
        <v>0.86865599999999998</v>
      </c>
      <c r="N761">
        <v>0</v>
      </c>
      <c r="O761" t="s">
        <v>42</v>
      </c>
    </row>
    <row r="762" spans="1:15" x14ac:dyDescent="0.25">
      <c r="A762" t="s">
        <v>41</v>
      </c>
      <c r="B762">
        <v>4146.8</v>
      </c>
      <c r="C762">
        <v>4051.21</v>
      </c>
      <c r="D762">
        <v>4051.05</v>
      </c>
      <c r="E762">
        <v>3980.31</v>
      </c>
      <c r="F762">
        <v>179.011</v>
      </c>
      <c r="G762">
        <v>255.73</v>
      </c>
      <c r="H762">
        <v>65.491799999999998</v>
      </c>
      <c r="I762">
        <v>58.140599999999999</v>
      </c>
      <c r="J762">
        <v>105.20099999999999</v>
      </c>
      <c r="K762">
        <v>3526.65</v>
      </c>
      <c r="L762">
        <v>0.15263699999999999</v>
      </c>
      <c r="M762">
        <v>0.83604699999999998</v>
      </c>
      <c r="N762">
        <v>0</v>
      </c>
      <c r="O762" t="s">
        <v>42</v>
      </c>
    </row>
    <row r="763" spans="1:15" x14ac:dyDescent="0.25">
      <c r="A763" t="s">
        <v>41</v>
      </c>
      <c r="B763">
        <v>4082.11</v>
      </c>
      <c r="C763">
        <v>3993.42</v>
      </c>
      <c r="D763">
        <v>3993.27</v>
      </c>
      <c r="E763">
        <v>3922.96</v>
      </c>
      <c r="F763">
        <v>175.07300000000001</v>
      </c>
      <c r="G763">
        <v>254.15700000000001</v>
      </c>
      <c r="H763">
        <v>65.245999999999995</v>
      </c>
      <c r="I763">
        <v>58.2303</v>
      </c>
      <c r="J763">
        <v>103.764</v>
      </c>
      <c r="K763">
        <v>3474.99</v>
      </c>
      <c r="L763">
        <v>0.15418899999999999</v>
      </c>
      <c r="M763">
        <v>0.83674599999999999</v>
      </c>
      <c r="N763">
        <v>0</v>
      </c>
      <c r="O763" t="s">
        <v>42</v>
      </c>
    </row>
    <row r="764" spans="1:15" x14ac:dyDescent="0.25">
      <c r="A764" t="s">
        <v>41</v>
      </c>
      <c r="B764">
        <v>4136.59</v>
      </c>
      <c r="C764">
        <v>4043.98</v>
      </c>
      <c r="D764">
        <v>4043.84</v>
      </c>
      <c r="E764">
        <v>3973.96</v>
      </c>
      <c r="F764">
        <v>176.196</v>
      </c>
      <c r="G764">
        <v>253.07900000000001</v>
      </c>
      <c r="H764">
        <v>65.769599999999997</v>
      </c>
      <c r="I764">
        <v>57.540300000000002</v>
      </c>
      <c r="J764">
        <v>102.892</v>
      </c>
      <c r="K764">
        <v>3525.57</v>
      </c>
      <c r="L764">
        <v>0.15185499999999999</v>
      </c>
      <c r="M764">
        <v>0.83478699999999995</v>
      </c>
      <c r="N764">
        <v>0</v>
      </c>
      <c r="O764" t="s">
        <v>42</v>
      </c>
    </row>
    <row r="765" spans="1:15" x14ac:dyDescent="0.25">
      <c r="A765" t="s">
        <v>41</v>
      </c>
      <c r="B765">
        <v>4095.33</v>
      </c>
      <c r="C765">
        <v>4005.38</v>
      </c>
      <c r="D765">
        <v>4005.25</v>
      </c>
      <c r="E765">
        <v>3934.9</v>
      </c>
      <c r="F765">
        <v>175.267</v>
      </c>
      <c r="G765">
        <v>252.596</v>
      </c>
      <c r="H765">
        <v>64.561499999999995</v>
      </c>
      <c r="I765">
        <v>57.924900000000001</v>
      </c>
      <c r="J765">
        <v>103.57599999999999</v>
      </c>
      <c r="K765">
        <v>3487.84</v>
      </c>
      <c r="L765">
        <v>0.15932299999999999</v>
      </c>
      <c r="M765">
        <v>0.83693300000000004</v>
      </c>
      <c r="N765">
        <v>0</v>
      </c>
      <c r="O765" t="s">
        <v>42</v>
      </c>
    </row>
    <row r="766" spans="1:15" x14ac:dyDescent="0.25">
      <c r="A766" t="s">
        <v>41</v>
      </c>
      <c r="B766">
        <v>4094.57</v>
      </c>
      <c r="C766">
        <v>4004.59</v>
      </c>
      <c r="D766">
        <v>4004.45</v>
      </c>
      <c r="E766">
        <v>3934.6</v>
      </c>
      <c r="F766">
        <v>174.971</v>
      </c>
      <c r="G766">
        <v>252.34399999999999</v>
      </c>
      <c r="H766">
        <v>65.415899999999993</v>
      </c>
      <c r="I766">
        <v>57.5139</v>
      </c>
      <c r="J766">
        <v>102.92700000000001</v>
      </c>
      <c r="K766">
        <v>3488.47</v>
      </c>
      <c r="L766">
        <v>0.148229</v>
      </c>
      <c r="M766">
        <v>0.83642300000000003</v>
      </c>
      <c r="N766">
        <v>0</v>
      </c>
      <c r="O766" t="s">
        <v>42</v>
      </c>
    </row>
    <row r="767" spans="1:15" x14ac:dyDescent="0.25">
      <c r="A767" t="s">
        <v>41</v>
      </c>
      <c r="B767">
        <v>4117.6000000000004</v>
      </c>
      <c r="C767">
        <v>4026.61</v>
      </c>
      <c r="D767">
        <v>4026.47</v>
      </c>
      <c r="E767">
        <v>3956.69</v>
      </c>
      <c r="F767">
        <v>177.73699999999999</v>
      </c>
      <c r="G767">
        <v>254.101</v>
      </c>
      <c r="H767">
        <v>65.695400000000006</v>
      </c>
      <c r="I767">
        <v>57.914000000000001</v>
      </c>
      <c r="J767">
        <v>103.88500000000001</v>
      </c>
      <c r="K767">
        <v>3506.05</v>
      </c>
      <c r="L767">
        <v>0.16022</v>
      </c>
      <c r="M767">
        <v>0.83701599999999998</v>
      </c>
      <c r="N767">
        <v>0</v>
      </c>
      <c r="O767" t="s">
        <v>42</v>
      </c>
    </row>
    <row r="768" spans="1:15" x14ac:dyDescent="0.25">
      <c r="A768" t="s">
        <v>41</v>
      </c>
      <c r="B768">
        <v>4122.37</v>
      </c>
      <c r="C768">
        <v>4033.36</v>
      </c>
      <c r="D768">
        <v>4033.21</v>
      </c>
      <c r="E768">
        <v>3962.83</v>
      </c>
      <c r="F768">
        <v>175.005</v>
      </c>
      <c r="G768">
        <v>253.05</v>
      </c>
      <c r="H768">
        <v>64.615899999999996</v>
      </c>
      <c r="I768">
        <v>58.139299999999999</v>
      </c>
      <c r="J768">
        <v>103.70099999999999</v>
      </c>
      <c r="K768">
        <v>3515.82</v>
      </c>
      <c r="L768">
        <v>0.14743100000000001</v>
      </c>
      <c r="M768">
        <v>0.868641</v>
      </c>
      <c r="N768">
        <v>0</v>
      </c>
      <c r="O768" t="s">
        <v>42</v>
      </c>
    </row>
    <row r="769" spans="1:25" x14ac:dyDescent="0.25">
      <c r="A769" t="s">
        <v>41</v>
      </c>
      <c r="B769">
        <v>4158.3100000000004</v>
      </c>
      <c r="C769">
        <v>4068.29</v>
      </c>
      <c r="D769">
        <v>4068.14</v>
      </c>
      <c r="E769">
        <v>3997.66</v>
      </c>
      <c r="F769">
        <v>176.62100000000001</v>
      </c>
      <c r="G769">
        <v>253.733</v>
      </c>
      <c r="H769">
        <v>64.897300000000001</v>
      </c>
      <c r="I769">
        <v>58.0792</v>
      </c>
      <c r="J769">
        <v>104.065</v>
      </c>
      <c r="K769">
        <v>3547.85</v>
      </c>
      <c r="L769">
        <v>0.151002</v>
      </c>
      <c r="M769">
        <v>0.83699000000000001</v>
      </c>
      <c r="N769">
        <v>0</v>
      </c>
      <c r="O769" t="s">
        <v>42</v>
      </c>
    </row>
    <row r="770" spans="1:25" x14ac:dyDescent="0.25">
      <c r="A770" t="s">
        <v>41</v>
      </c>
      <c r="B770">
        <v>4138.76</v>
      </c>
      <c r="C770">
        <v>4048.74</v>
      </c>
      <c r="D770">
        <v>4048.6</v>
      </c>
      <c r="E770">
        <v>3978.15</v>
      </c>
      <c r="F770">
        <v>175.523</v>
      </c>
      <c r="G770">
        <v>254.673</v>
      </c>
      <c r="H770">
        <v>65.132400000000004</v>
      </c>
      <c r="I770">
        <v>57.973799999999997</v>
      </c>
      <c r="J770">
        <v>104.47799999999999</v>
      </c>
      <c r="K770">
        <v>3528.84</v>
      </c>
      <c r="L770">
        <v>0.15503800000000001</v>
      </c>
      <c r="M770">
        <v>0.83698799999999995</v>
      </c>
      <c r="N770">
        <v>0</v>
      </c>
      <c r="O770" t="s">
        <v>42</v>
      </c>
    </row>
    <row r="771" spans="1:25" x14ac:dyDescent="0.25">
      <c r="A771" t="s">
        <v>41</v>
      </c>
      <c r="B771">
        <v>4141.72</v>
      </c>
      <c r="C771">
        <v>4052.11</v>
      </c>
      <c r="D771">
        <v>4051.96</v>
      </c>
      <c r="E771">
        <v>3981.06</v>
      </c>
      <c r="F771">
        <v>176.041</v>
      </c>
      <c r="G771">
        <v>254.876</v>
      </c>
      <c r="H771">
        <v>65.234700000000004</v>
      </c>
      <c r="I771">
        <v>58.459499999999998</v>
      </c>
      <c r="J771">
        <v>104.742</v>
      </c>
      <c r="K771">
        <v>3530.9</v>
      </c>
      <c r="L771">
        <v>0.17846999999999999</v>
      </c>
      <c r="M771">
        <v>0.83704199999999995</v>
      </c>
      <c r="N771">
        <v>0</v>
      </c>
      <c r="O771" t="s">
        <v>42</v>
      </c>
    </row>
    <row r="772" spans="1:25" x14ac:dyDescent="0.25">
      <c r="A772" t="s">
        <v>41</v>
      </c>
      <c r="B772">
        <v>4127.22</v>
      </c>
      <c r="C772">
        <v>4039.33</v>
      </c>
      <c r="D772">
        <v>4039.19</v>
      </c>
      <c r="E772">
        <v>3968.53</v>
      </c>
      <c r="F772">
        <v>176.79</v>
      </c>
      <c r="G772">
        <v>252.91499999999999</v>
      </c>
      <c r="H772">
        <v>64.756200000000007</v>
      </c>
      <c r="I772">
        <v>58.139200000000002</v>
      </c>
      <c r="J772">
        <v>103.377</v>
      </c>
      <c r="K772">
        <v>3519.95</v>
      </c>
      <c r="L772">
        <v>0.16742299999999999</v>
      </c>
      <c r="M772">
        <v>0.83698399999999995</v>
      </c>
      <c r="N772">
        <v>0</v>
      </c>
      <c r="O772" t="s">
        <v>42</v>
      </c>
    </row>
    <row r="773" spans="1:25" x14ac:dyDescent="0.25">
      <c r="A773" t="s">
        <v>41</v>
      </c>
      <c r="B773">
        <v>4123.9399999999996</v>
      </c>
      <c r="C773">
        <v>4030.13</v>
      </c>
      <c r="D773">
        <v>4029.99</v>
      </c>
      <c r="E773">
        <v>3959.85</v>
      </c>
      <c r="F773">
        <v>175.477</v>
      </c>
      <c r="G773">
        <v>250.965</v>
      </c>
      <c r="H773">
        <v>64.574799999999996</v>
      </c>
      <c r="I773">
        <v>57.043900000000001</v>
      </c>
      <c r="J773">
        <v>102.98099999999999</v>
      </c>
      <c r="K773">
        <v>3514.45</v>
      </c>
      <c r="L773">
        <v>0.176236</v>
      </c>
      <c r="M773">
        <v>0.83705099999999999</v>
      </c>
      <c r="N773">
        <v>0</v>
      </c>
      <c r="O773" t="s">
        <v>42</v>
      </c>
    </row>
    <row r="774" spans="1:25" x14ac:dyDescent="0.25">
      <c r="A774" t="s">
        <v>41</v>
      </c>
      <c r="B774">
        <v>4148.6400000000003</v>
      </c>
      <c r="C774">
        <v>4057.5</v>
      </c>
      <c r="D774">
        <v>4057.35</v>
      </c>
      <c r="E774">
        <v>3986.86</v>
      </c>
      <c r="F774">
        <v>178.11500000000001</v>
      </c>
      <c r="G774">
        <v>254.904</v>
      </c>
      <c r="H774">
        <v>65.7684</v>
      </c>
      <c r="I774">
        <v>58.050899999999999</v>
      </c>
      <c r="J774">
        <v>104.491</v>
      </c>
      <c r="K774">
        <v>3534.67</v>
      </c>
      <c r="L774">
        <v>0.150338</v>
      </c>
      <c r="M774">
        <v>0.83697500000000002</v>
      </c>
      <c r="N774">
        <v>0</v>
      </c>
      <c r="O774" t="s">
        <v>42</v>
      </c>
    </row>
    <row r="775" spans="1:25" x14ac:dyDescent="0.25">
      <c r="A775" t="s">
        <v>41</v>
      </c>
      <c r="B775">
        <v>4123.97</v>
      </c>
      <c r="C775">
        <v>4032.21</v>
      </c>
      <c r="D775">
        <v>4032.07</v>
      </c>
      <c r="E775">
        <v>3960.96</v>
      </c>
      <c r="F775">
        <v>176.16300000000001</v>
      </c>
      <c r="G775">
        <v>254.07400000000001</v>
      </c>
      <c r="H775">
        <v>65.236099999999993</v>
      </c>
      <c r="I775">
        <v>57.804699999999997</v>
      </c>
      <c r="J775">
        <v>104.45399999999999</v>
      </c>
      <c r="K775">
        <v>3511.41</v>
      </c>
      <c r="L775">
        <v>0.17655199999999999</v>
      </c>
      <c r="M775">
        <v>0.86747099999999999</v>
      </c>
      <c r="N775">
        <v>0</v>
      </c>
      <c r="O775" t="s">
        <v>42</v>
      </c>
    </row>
    <row r="776" spans="1:25" x14ac:dyDescent="0.25">
      <c r="A776" t="s">
        <v>41</v>
      </c>
      <c r="B776">
        <v>4113.96</v>
      </c>
      <c r="C776">
        <v>4026.1</v>
      </c>
      <c r="D776">
        <v>4025.96</v>
      </c>
      <c r="E776">
        <v>3955.9</v>
      </c>
      <c r="F776">
        <v>176.4</v>
      </c>
      <c r="G776">
        <v>254.90700000000001</v>
      </c>
      <c r="H776">
        <v>64.516999999999996</v>
      </c>
      <c r="I776">
        <v>58.170499999999997</v>
      </c>
      <c r="J776">
        <v>105.247</v>
      </c>
      <c r="K776">
        <v>3505.42</v>
      </c>
      <c r="L776">
        <v>0.150976</v>
      </c>
      <c r="M776">
        <v>0.83705200000000002</v>
      </c>
      <c r="N776">
        <v>0</v>
      </c>
      <c r="O776" t="s">
        <v>42</v>
      </c>
    </row>
    <row r="777" spans="1:25" x14ac:dyDescent="0.25">
      <c r="A777" t="s">
        <v>41</v>
      </c>
      <c r="B777">
        <v>4002.9</v>
      </c>
      <c r="C777">
        <v>3912.67</v>
      </c>
      <c r="D777">
        <v>3912.56</v>
      </c>
      <c r="E777">
        <v>3843.46</v>
      </c>
      <c r="F777">
        <v>170.86699999999999</v>
      </c>
      <c r="G777">
        <v>251.17599999999999</v>
      </c>
      <c r="H777">
        <v>63.575899999999997</v>
      </c>
      <c r="I777">
        <v>58.323099999999997</v>
      </c>
      <c r="J777">
        <v>102.872</v>
      </c>
      <c r="K777">
        <v>3402.94</v>
      </c>
      <c r="L777">
        <v>0.17374600000000001</v>
      </c>
      <c r="M777">
        <v>0.83700300000000005</v>
      </c>
      <c r="N777">
        <v>0</v>
      </c>
      <c r="O777" t="s">
        <v>42</v>
      </c>
    </row>
    <row r="778" spans="1:25" x14ac:dyDescent="0.25">
      <c r="A778" t="s">
        <v>41</v>
      </c>
      <c r="B778">
        <v>4062.87</v>
      </c>
      <c r="C778">
        <v>3973.27</v>
      </c>
      <c r="D778">
        <v>3973.15</v>
      </c>
      <c r="E778">
        <v>3903.32</v>
      </c>
      <c r="F778">
        <v>171.999</v>
      </c>
      <c r="G778">
        <v>249.52799999999999</v>
      </c>
      <c r="H778">
        <v>64.208799999999997</v>
      </c>
      <c r="I778">
        <v>57.183799999999998</v>
      </c>
      <c r="J778">
        <v>101.755</v>
      </c>
      <c r="K778">
        <v>3462.9</v>
      </c>
      <c r="L778">
        <v>0.15401599999999999</v>
      </c>
      <c r="M778">
        <v>0.83673299999999995</v>
      </c>
      <c r="N778">
        <v>0</v>
      </c>
      <c r="O778" t="s">
        <v>42</v>
      </c>
    </row>
    <row r="779" spans="1:25" x14ac:dyDescent="0.25">
      <c r="A779" t="s">
        <v>41</v>
      </c>
      <c r="B779">
        <v>3979.68</v>
      </c>
      <c r="C779">
        <v>3890.93</v>
      </c>
      <c r="D779">
        <v>3890.82</v>
      </c>
      <c r="E779">
        <v>3821.3</v>
      </c>
      <c r="F779">
        <v>171.011</v>
      </c>
      <c r="G779">
        <v>248.971</v>
      </c>
      <c r="H779">
        <v>63.433599999999998</v>
      </c>
      <c r="I779">
        <v>57.369199999999999</v>
      </c>
      <c r="J779">
        <v>101.77200000000001</v>
      </c>
      <c r="K779">
        <v>3382.69</v>
      </c>
      <c r="L779">
        <v>0.16175100000000001</v>
      </c>
      <c r="M779">
        <v>0.83705099999999999</v>
      </c>
      <c r="N779">
        <v>0</v>
      </c>
      <c r="O779" t="s">
        <v>42</v>
      </c>
    </row>
    <row r="780" spans="1:25" x14ac:dyDescent="0.25">
      <c r="A780" t="s">
        <v>41</v>
      </c>
      <c r="B780">
        <v>4076.24</v>
      </c>
      <c r="C780">
        <v>3989.17</v>
      </c>
      <c r="D780">
        <v>3989.06</v>
      </c>
      <c r="E780">
        <v>3919.8</v>
      </c>
      <c r="F780">
        <v>170.511</v>
      </c>
      <c r="G780">
        <v>256.16699999999997</v>
      </c>
      <c r="H780">
        <v>63.6267</v>
      </c>
      <c r="I780">
        <v>60.624200000000002</v>
      </c>
      <c r="J780">
        <v>105.36799999999999</v>
      </c>
      <c r="K780">
        <v>3474.18</v>
      </c>
      <c r="L780">
        <v>0.16389699999999999</v>
      </c>
      <c r="M780">
        <v>0.837036</v>
      </c>
      <c r="N780">
        <v>0</v>
      </c>
      <c r="O780" t="s">
        <v>42</v>
      </c>
    </row>
    <row r="781" spans="1:25" x14ac:dyDescent="0.25">
      <c r="A781" t="s">
        <v>41</v>
      </c>
      <c r="B781">
        <v>3989.87</v>
      </c>
      <c r="C781">
        <v>3901.48</v>
      </c>
      <c r="D781">
        <v>3901.38</v>
      </c>
      <c r="E781">
        <v>3831.83</v>
      </c>
      <c r="F781">
        <v>171.51499999999999</v>
      </c>
      <c r="G781">
        <v>247.958</v>
      </c>
      <c r="H781">
        <v>63.592100000000002</v>
      </c>
      <c r="I781">
        <v>56.872900000000001</v>
      </c>
      <c r="J781">
        <v>101.366</v>
      </c>
      <c r="K781">
        <v>3393.97</v>
      </c>
      <c r="L781">
        <v>0.17088900000000001</v>
      </c>
      <c r="M781">
        <v>0.83705300000000005</v>
      </c>
      <c r="N781">
        <v>0</v>
      </c>
      <c r="O781" t="s">
        <v>42</v>
      </c>
    </row>
    <row r="782" spans="1:25" x14ac:dyDescent="0.25">
      <c r="A782" t="s">
        <v>41</v>
      </c>
      <c r="B782">
        <v>3984.61</v>
      </c>
      <c r="C782">
        <v>3897.37</v>
      </c>
      <c r="D782">
        <v>3897.26</v>
      </c>
      <c r="E782">
        <v>3828.12</v>
      </c>
      <c r="F782">
        <v>169.02500000000001</v>
      </c>
      <c r="G782">
        <v>249.83</v>
      </c>
      <c r="H782">
        <v>63.440600000000003</v>
      </c>
      <c r="I782">
        <v>57.712400000000002</v>
      </c>
      <c r="J782">
        <v>102.258</v>
      </c>
      <c r="K782">
        <v>3390.4</v>
      </c>
      <c r="L782">
        <v>0.148373</v>
      </c>
      <c r="M782">
        <v>0.836588</v>
      </c>
      <c r="N782">
        <v>0</v>
      </c>
      <c r="O782" t="s">
        <v>42</v>
      </c>
    </row>
    <row r="783" spans="1:25" x14ac:dyDescent="0.25">
      <c r="A783" t="s">
        <v>41</v>
      </c>
      <c r="B783">
        <v>4066.44</v>
      </c>
      <c r="C783">
        <v>3978.94</v>
      </c>
      <c r="D783">
        <v>3978.83</v>
      </c>
      <c r="E783">
        <v>3909.24</v>
      </c>
      <c r="F783">
        <v>172.202</v>
      </c>
      <c r="G783">
        <v>248.517</v>
      </c>
      <c r="H783">
        <v>63.87</v>
      </c>
      <c r="I783">
        <v>56.787100000000002</v>
      </c>
      <c r="J783">
        <v>101.527</v>
      </c>
      <c r="K783">
        <v>3469.6</v>
      </c>
      <c r="L783">
        <v>0.178455</v>
      </c>
      <c r="M783">
        <v>0.83648299999999998</v>
      </c>
      <c r="N783">
        <v>0</v>
      </c>
      <c r="O783" t="s">
        <v>42</v>
      </c>
      <c r="R783" t="s">
        <v>67</v>
      </c>
      <c r="U783" t="s">
        <v>66</v>
      </c>
      <c r="X783" t="s">
        <v>64</v>
      </c>
    </row>
    <row r="784" spans="1:25" x14ac:dyDescent="0.25">
      <c r="A784" t="s">
        <v>41</v>
      </c>
      <c r="B784">
        <v>4079.49</v>
      </c>
      <c r="C784">
        <v>3990.83</v>
      </c>
      <c r="D784">
        <v>3990.72</v>
      </c>
      <c r="E784">
        <v>3921.07</v>
      </c>
      <c r="F784">
        <v>173.65700000000001</v>
      </c>
      <c r="G784">
        <v>251.51300000000001</v>
      </c>
      <c r="H784">
        <v>63.980400000000003</v>
      </c>
      <c r="I784">
        <v>57.86</v>
      </c>
      <c r="J784">
        <v>102.857</v>
      </c>
      <c r="K784">
        <v>3477.01</v>
      </c>
      <c r="L784">
        <v>0.178457</v>
      </c>
      <c r="M784">
        <v>0.83701199999999998</v>
      </c>
      <c r="N784">
        <v>0</v>
      </c>
      <c r="O784" t="s">
        <v>42</v>
      </c>
      <c r="R784">
        <f>AVERAGE(B735:B784)</f>
        <v>4083.5809999999992</v>
      </c>
      <c r="S784">
        <f>AVERAGE(C735:C784)</f>
        <v>3993.9211999999989</v>
      </c>
      <c r="U784">
        <f>_xlfn.VAR.P(B735:B784)</f>
        <v>3059.0257330000018</v>
      </c>
      <c r="V784">
        <f>_xlfn.VAR.P(C735:C784)</f>
        <v>2982.6584305600013</v>
      </c>
      <c r="X784">
        <f>1.96*SQRT(U784)/50</f>
        <v>2.1680916268361727</v>
      </c>
      <c r="Y784">
        <f>1.96*SQRT(V784)/50</f>
        <v>2.1408578305753325</v>
      </c>
    </row>
    <row r="785" spans="1:14" x14ac:dyDescent="0.25">
      <c r="A785" t="s">
        <v>43</v>
      </c>
      <c r="B785">
        <v>204347.96739999999</v>
      </c>
      <c r="C785" t="s">
        <v>36</v>
      </c>
    </row>
    <row r="786" spans="1:14" x14ac:dyDescent="0.25">
      <c r="A786" t="s">
        <v>44</v>
      </c>
      <c r="B786">
        <v>4005.63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0.178455</v>
      </c>
      <c r="L786">
        <v>0.83680600000000005</v>
      </c>
      <c r="M786">
        <v>0</v>
      </c>
      <c r="N786" t="s">
        <v>42</v>
      </c>
    </row>
    <row r="787" spans="1:14" x14ac:dyDescent="0.25">
      <c r="A787" t="s">
        <v>44</v>
      </c>
      <c r="B787">
        <v>4028.93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0.157552</v>
      </c>
      <c r="L787">
        <v>0.83701700000000001</v>
      </c>
      <c r="M787">
        <v>0</v>
      </c>
      <c r="N787" t="s">
        <v>42</v>
      </c>
    </row>
    <row r="788" spans="1:14" x14ac:dyDescent="0.25">
      <c r="A788" t="s">
        <v>44</v>
      </c>
      <c r="B788">
        <v>4020.21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0.15002299999999999</v>
      </c>
      <c r="L788">
        <v>0.83667400000000003</v>
      </c>
      <c r="M788">
        <v>0</v>
      </c>
      <c r="N788" t="s">
        <v>42</v>
      </c>
    </row>
    <row r="789" spans="1:14" x14ac:dyDescent="0.25">
      <c r="A789" t="s">
        <v>44</v>
      </c>
      <c r="B789">
        <v>3967.58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0.161327</v>
      </c>
      <c r="L789">
        <v>0.83654399999999995</v>
      </c>
      <c r="M789">
        <v>0</v>
      </c>
      <c r="N789" t="s">
        <v>42</v>
      </c>
    </row>
    <row r="790" spans="1:14" x14ac:dyDescent="0.25">
      <c r="A790" t="s">
        <v>44</v>
      </c>
      <c r="B790">
        <v>3984.5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0.14821899999999999</v>
      </c>
      <c r="L790">
        <v>0.83698399999999995</v>
      </c>
      <c r="M790">
        <v>0</v>
      </c>
      <c r="N790" t="s">
        <v>42</v>
      </c>
    </row>
    <row r="791" spans="1:14" x14ac:dyDescent="0.25">
      <c r="A791" t="s">
        <v>44</v>
      </c>
      <c r="B791">
        <v>4026.38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0.152059</v>
      </c>
      <c r="L791">
        <v>0.83701499999999995</v>
      </c>
      <c r="M791">
        <v>0</v>
      </c>
      <c r="N791" t="s">
        <v>42</v>
      </c>
    </row>
    <row r="792" spans="1:14" x14ac:dyDescent="0.25">
      <c r="A792" t="s">
        <v>44</v>
      </c>
      <c r="B792">
        <v>4054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0.14724599999999999</v>
      </c>
      <c r="L792">
        <v>0.83528100000000005</v>
      </c>
      <c r="M792">
        <v>0</v>
      </c>
      <c r="N792" t="s">
        <v>42</v>
      </c>
    </row>
    <row r="793" spans="1:14" x14ac:dyDescent="0.25">
      <c r="A793" t="s">
        <v>44</v>
      </c>
      <c r="B793">
        <v>4008.94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0.162712</v>
      </c>
      <c r="L793">
        <v>0.857321</v>
      </c>
      <c r="M793">
        <v>0</v>
      </c>
      <c r="N793" t="s">
        <v>42</v>
      </c>
    </row>
    <row r="794" spans="1:14" x14ac:dyDescent="0.25">
      <c r="A794" t="s">
        <v>44</v>
      </c>
      <c r="B794">
        <v>3961.63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0.154778</v>
      </c>
      <c r="L794">
        <v>0.83704999999999996</v>
      </c>
      <c r="M794">
        <v>0</v>
      </c>
      <c r="N794" t="s">
        <v>42</v>
      </c>
    </row>
    <row r="795" spans="1:14" x14ac:dyDescent="0.25">
      <c r="A795" t="s">
        <v>44</v>
      </c>
      <c r="B795">
        <v>4017.99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0.16384000000000001</v>
      </c>
      <c r="L795">
        <v>0.86177999999999999</v>
      </c>
      <c r="M795">
        <v>0</v>
      </c>
      <c r="N795" t="s">
        <v>42</v>
      </c>
    </row>
    <row r="796" spans="1:14" x14ac:dyDescent="0.25">
      <c r="A796" t="s">
        <v>44</v>
      </c>
      <c r="B796">
        <v>3975.29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0.178454</v>
      </c>
      <c r="L796">
        <v>0.83703000000000005</v>
      </c>
      <c r="M796">
        <v>0</v>
      </c>
      <c r="N796" t="s">
        <v>42</v>
      </c>
    </row>
    <row r="797" spans="1:14" x14ac:dyDescent="0.25">
      <c r="A797" t="s">
        <v>44</v>
      </c>
      <c r="B797">
        <v>4000.53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0.14882000000000001</v>
      </c>
      <c r="L797">
        <v>0.86244799999999999</v>
      </c>
      <c r="M797">
        <v>0</v>
      </c>
      <c r="N797" t="s">
        <v>42</v>
      </c>
    </row>
    <row r="798" spans="1:14" x14ac:dyDescent="0.25">
      <c r="A798" t="s">
        <v>44</v>
      </c>
      <c r="B798">
        <v>4001.63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0.148815</v>
      </c>
      <c r="L798">
        <v>0.83325199999999999</v>
      </c>
      <c r="M798">
        <v>0</v>
      </c>
      <c r="N798" t="s">
        <v>42</v>
      </c>
    </row>
    <row r="799" spans="1:14" x14ac:dyDescent="0.25">
      <c r="A799" t="s">
        <v>44</v>
      </c>
      <c r="B799">
        <v>4067.46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0.154809</v>
      </c>
      <c r="L799">
        <v>0.83681399999999995</v>
      </c>
      <c r="M799">
        <v>0</v>
      </c>
      <c r="N799" t="s">
        <v>42</v>
      </c>
    </row>
    <row r="800" spans="1:14" x14ac:dyDescent="0.25">
      <c r="A800" t="s">
        <v>44</v>
      </c>
      <c r="B800">
        <v>3978.84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0.14720900000000001</v>
      </c>
      <c r="L800">
        <v>0.83698600000000001</v>
      </c>
      <c r="M800">
        <v>0</v>
      </c>
      <c r="N800" t="s">
        <v>42</v>
      </c>
    </row>
    <row r="801" spans="1:14" x14ac:dyDescent="0.25">
      <c r="A801" t="s">
        <v>44</v>
      </c>
      <c r="B801">
        <v>4012.71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0.14724699999999999</v>
      </c>
      <c r="L801">
        <v>0.83705200000000002</v>
      </c>
      <c r="M801">
        <v>0</v>
      </c>
      <c r="N801" t="s">
        <v>42</v>
      </c>
    </row>
    <row r="802" spans="1:14" x14ac:dyDescent="0.25">
      <c r="A802" t="s">
        <v>44</v>
      </c>
      <c r="B802">
        <v>4046.16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0.14769299999999999</v>
      </c>
      <c r="L802">
        <v>0.83640099999999995</v>
      </c>
      <c r="M802">
        <v>0</v>
      </c>
      <c r="N802" t="s">
        <v>42</v>
      </c>
    </row>
    <row r="803" spans="1:14" x14ac:dyDescent="0.25">
      <c r="A803" t="s">
        <v>44</v>
      </c>
      <c r="B803">
        <v>3986.91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0.14716699999999999</v>
      </c>
      <c r="L803">
        <v>0.83651900000000001</v>
      </c>
      <c r="M803">
        <v>0</v>
      </c>
      <c r="N803" t="s">
        <v>42</v>
      </c>
    </row>
    <row r="804" spans="1:14" x14ac:dyDescent="0.25">
      <c r="A804" t="s">
        <v>44</v>
      </c>
      <c r="B804">
        <v>3983.4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0.14782999999999999</v>
      </c>
      <c r="L804">
        <v>0.83703300000000003</v>
      </c>
      <c r="M804">
        <v>0</v>
      </c>
      <c r="N804" t="s">
        <v>42</v>
      </c>
    </row>
    <row r="805" spans="1:14" x14ac:dyDescent="0.25">
      <c r="A805" t="s">
        <v>44</v>
      </c>
      <c r="B805">
        <v>3964.94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0.163907</v>
      </c>
      <c r="L805">
        <v>0.83030000000000004</v>
      </c>
      <c r="M805">
        <v>0</v>
      </c>
      <c r="N805" t="s">
        <v>42</v>
      </c>
    </row>
    <row r="806" spans="1:14" x14ac:dyDescent="0.25">
      <c r="A806" t="s">
        <v>44</v>
      </c>
      <c r="B806">
        <v>4004.25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0.14785000000000001</v>
      </c>
      <c r="L806">
        <v>0.83538400000000002</v>
      </c>
      <c r="M806">
        <v>0</v>
      </c>
      <c r="N806" t="s">
        <v>42</v>
      </c>
    </row>
    <row r="807" spans="1:14" x14ac:dyDescent="0.25">
      <c r="A807" t="s">
        <v>44</v>
      </c>
      <c r="B807">
        <v>4069.21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0.15487400000000001</v>
      </c>
      <c r="L807">
        <v>0.83702600000000005</v>
      </c>
      <c r="M807">
        <v>0</v>
      </c>
      <c r="N807" t="s">
        <v>42</v>
      </c>
    </row>
    <row r="808" spans="1:14" x14ac:dyDescent="0.25">
      <c r="A808" t="s">
        <v>44</v>
      </c>
      <c r="B808">
        <v>4048.42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0.147123</v>
      </c>
      <c r="L808">
        <v>0.836588</v>
      </c>
      <c r="M808">
        <v>0</v>
      </c>
      <c r="N808" t="s">
        <v>42</v>
      </c>
    </row>
    <row r="809" spans="1:14" x14ac:dyDescent="0.25">
      <c r="A809" t="s">
        <v>44</v>
      </c>
      <c r="B809">
        <v>4007.12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0.178477</v>
      </c>
      <c r="L809">
        <v>0.83693700000000004</v>
      </c>
      <c r="M809">
        <v>0</v>
      </c>
      <c r="N809" t="s">
        <v>42</v>
      </c>
    </row>
    <row r="810" spans="1:14" x14ac:dyDescent="0.25">
      <c r="A810" t="s">
        <v>44</v>
      </c>
      <c r="B810">
        <v>4014.74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0.178479</v>
      </c>
      <c r="L810">
        <v>0.837009</v>
      </c>
      <c r="M810">
        <v>0</v>
      </c>
      <c r="N810" t="s">
        <v>42</v>
      </c>
    </row>
    <row r="811" spans="1:14" x14ac:dyDescent="0.25">
      <c r="A811" t="s">
        <v>44</v>
      </c>
      <c r="B811">
        <v>4028.88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0.178454</v>
      </c>
      <c r="L811">
        <v>0.83695600000000003</v>
      </c>
      <c r="M811">
        <v>0</v>
      </c>
      <c r="N811" t="s">
        <v>42</v>
      </c>
    </row>
    <row r="812" spans="1:14" x14ac:dyDescent="0.25">
      <c r="A812" t="s">
        <v>44</v>
      </c>
      <c r="B812">
        <v>4057.07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0.14746200000000001</v>
      </c>
      <c r="L812">
        <v>0.83453500000000003</v>
      </c>
      <c r="M812">
        <v>0</v>
      </c>
      <c r="N812" t="s">
        <v>42</v>
      </c>
    </row>
    <row r="813" spans="1:14" x14ac:dyDescent="0.25">
      <c r="A813" t="s">
        <v>44</v>
      </c>
      <c r="B813">
        <v>4064.3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0.178454</v>
      </c>
      <c r="L813">
        <v>0.83477500000000004</v>
      </c>
      <c r="M813">
        <v>0</v>
      </c>
      <c r="N813" t="s">
        <v>42</v>
      </c>
    </row>
    <row r="814" spans="1:14" x14ac:dyDescent="0.25">
      <c r="A814" t="s">
        <v>44</v>
      </c>
      <c r="B814">
        <v>4052.62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0.17849999999999999</v>
      </c>
      <c r="L814">
        <v>0.83704800000000001</v>
      </c>
      <c r="M814">
        <v>0</v>
      </c>
      <c r="N814" t="s">
        <v>42</v>
      </c>
    </row>
    <row r="815" spans="1:14" x14ac:dyDescent="0.25">
      <c r="A815" t="s">
        <v>44</v>
      </c>
      <c r="B815">
        <v>4032.25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0.14768600000000001</v>
      </c>
      <c r="L815">
        <v>0.83665299999999998</v>
      </c>
      <c r="M815">
        <v>0</v>
      </c>
      <c r="N815" t="s">
        <v>42</v>
      </c>
    </row>
    <row r="816" spans="1:14" x14ac:dyDescent="0.25">
      <c r="A816" t="s">
        <v>44</v>
      </c>
      <c r="B816">
        <v>4038.92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0.147818</v>
      </c>
      <c r="L816">
        <v>0.83697100000000002</v>
      </c>
      <c r="M816">
        <v>0</v>
      </c>
      <c r="N816" t="s">
        <v>42</v>
      </c>
    </row>
    <row r="817" spans="1:14" x14ac:dyDescent="0.25">
      <c r="A817" t="s">
        <v>44</v>
      </c>
      <c r="B817">
        <v>4040.54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0.15403500000000001</v>
      </c>
      <c r="L817">
        <v>0.83646699999999996</v>
      </c>
      <c r="M817">
        <v>0</v>
      </c>
      <c r="N817" t="s">
        <v>42</v>
      </c>
    </row>
    <row r="818" spans="1:14" x14ac:dyDescent="0.25">
      <c r="A818" t="s">
        <v>44</v>
      </c>
      <c r="B818">
        <v>4038.14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0.14713399999999999</v>
      </c>
      <c r="L818">
        <v>0.83682999999999996</v>
      </c>
      <c r="M818">
        <v>0</v>
      </c>
      <c r="N818" t="s">
        <v>42</v>
      </c>
    </row>
    <row r="819" spans="1:14" x14ac:dyDescent="0.25">
      <c r="A819" t="s">
        <v>44</v>
      </c>
      <c r="B819">
        <v>4078.14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0.15096699999999999</v>
      </c>
      <c r="L819">
        <v>0.86490599999999995</v>
      </c>
      <c r="M819">
        <v>0</v>
      </c>
      <c r="N819" t="s">
        <v>42</v>
      </c>
    </row>
    <row r="820" spans="1:14" x14ac:dyDescent="0.25">
      <c r="A820" t="s">
        <v>44</v>
      </c>
      <c r="B820">
        <v>4061.49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0.14819399999999999</v>
      </c>
      <c r="L820">
        <v>0.83691400000000005</v>
      </c>
      <c r="M820">
        <v>0</v>
      </c>
      <c r="N820" t="s">
        <v>42</v>
      </c>
    </row>
    <row r="821" spans="1:14" x14ac:dyDescent="0.25">
      <c r="A821" t="s">
        <v>44</v>
      </c>
      <c r="B821">
        <v>4043.51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0.178454</v>
      </c>
      <c r="L821">
        <v>0.837032</v>
      </c>
      <c r="M821">
        <v>0</v>
      </c>
      <c r="N821" t="s">
        <v>42</v>
      </c>
    </row>
    <row r="822" spans="1:14" x14ac:dyDescent="0.25">
      <c r="A822" t="s">
        <v>44</v>
      </c>
      <c r="B822">
        <v>4095.59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0.14879999999999999</v>
      </c>
      <c r="L822">
        <v>0.83492999999999995</v>
      </c>
      <c r="M822">
        <v>0</v>
      </c>
      <c r="N822" t="s">
        <v>42</v>
      </c>
    </row>
    <row r="823" spans="1:14" x14ac:dyDescent="0.25">
      <c r="A823" t="s">
        <v>44</v>
      </c>
      <c r="B823">
        <v>4066.09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0.14845900000000001</v>
      </c>
      <c r="L823">
        <v>0.83671300000000004</v>
      </c>
      <c r="M823">
        <v>0</v>
      </c>
      <c r="N823" t="s">
        <v>42</v>
      </c>
    </row>
    <row r="824" spans="1:14" x14ac:dyDescent="0.25">
      <c r="A824" t="s">
        <v>44</v>
      </c>
      <c r="B824">
        <v>4066.53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0.15446399999999999</v>
      </c>
      <c r="L824">
        <v>0.83698799999999995</v>
      </c>
      <c r="M824">
        <v>0</v>
      </c>
      <c r="N824" t="s">
        <v>42</v>
      </c>
    </row>
    <row r="825" spans="1:14" x14ac:dyDescent="0.25">
      <c r="A825" t="s">
        <v>44</v>
      </c>
      <c r="B825">
        <v>4095.77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0.178454</v>
      </c>
      <c r="L825">
        <v>0.83344399999999996</v>
      </c>
      <c r="M825">
        <v>0</v>
      </c>
      <c r="N825" t="s">
        <v>42</v>
      </c>
    </row>
    <row r="826" spans="1:14" x14ac:dyDescent="0.25">
      <c r="A826" t="s">
        <v>44</v>
      </c>
      <c r="B826">
        <v>4087.4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0.14712800000000001</v>
      </c>
      <c r="L826">
        <v>0.83555299999999999</v>
      </c>
      <c r="M826">
        <v>0</v>
      </c>
      <c r="N826" t="s">
        <v>42</v>
      </c>
    </row>
    <row r="827" spans="1:14" x14ac:dyDescent="0.25">
      <c r="A827" t="s">
        <v>44</v>
      </c>
      <c r="B827">
        <v>4055.97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0.17846000000000001</v>
      </c>
      <c r="L827">
        <v>0.83705300000000005</v>
      </c>
      <c r="M827">
        <v>0</v>
      </c>
      <c r="N827" t="s">
        <v>42</v>
      </c>
    </row>
    <row r="828" spans="1:14" x14ac:dyDescent="0.25">
      <c r="A828" t="s">
        <v>44</v>
      </c>
      <c r="B828">
        <v>4104.6000000000004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0.147482</v>
      </c>
      <c r="L828">
        <v>0.83221999999999996</v>
      </c>
      <c r="M828">
        <v>0</v>
      </c>
      <c r="N828" t="s">
        <v>42</v>
      </c>
    </row>
    <row r="829" spans="1:14" x14ac:dyDescent="0.25">
      <c r="A829" t="s">
        <v>44</v>
      </c>
      <c r="B829">
        <v>4066.25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0.178455</v>
      </c>
      <c r="L829">
        <v>0.83699100000000004</v>
      </c>
      <c r="M829">
        <v>0</v>
      </c>
      <c r="N829" t="s">
        <v>42</v>
      </c>
    </row>
    <row r="830" spans="1:14" x14ac:dyDescent="0.25">
      <c r="A830" t="s">
        <v>44</v>
      </c>
      <c r="B830">
        <v>4113.8900000000003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0.17124600000000001</v>
      </c>
      <c r="L830">
        <v>0.83700699999999995</v>
      </c>
      <c r="M830">
        <v>0</v>
      </c>
      <c r="N830" t="s">
        <v>42</v>
      </c>
    </row>
    <row r="831" spans="1:14" x14ac:dyDescent="0.25">
      <c r="A831" t="s">
        <v>44</v>
      </c>
      <c r="B831">
        <v>4050.37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0.178454</v>
      </c>
      <c r="L831">
        <v>0.83687100000000003</v>
      </c>
      <c r="M831">
        <v>0</v>
      </c>
      <c r="N831" t="s">
        <v>42</v>
      </c>
    </row>
    <row r="832" spans="1:14" x14ac:dyDescent="0.25">
      <c r="A832" t="s">
        <v>44</v>
      </c>
      <c r="B832">
        <v>4075.05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0.14712700000000001</v>
      </c>
      <c r="L832">
        <v>0.83682999999999996</v>
      </c>
      <c r="M832">
        <v>0</v>
      </c>
      <c r="N832" t="s">
        <v>42</v>
      </c>
    </row>
    <row r="833" spans="1:25" x14ac:dyDescent="0.25">
      <c r="A833" t="s">
        <v>44</v>
      </c>
      <c r="B833">
        <v>4094.77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0.161772</v>
      </c>
      <c r="L833">
        <v>0.83693499999999998</v>
      </c>
      <c r="M833">
        <v>0</v>
      </c>
      <c r="N833" t="s">
        <v>42</v>
      </c>
    </row>
    <row r="834" spans="1:25" x14ac:dyDescent="0.25">
      <c r="A834" t="s">
        <v>44</v>
      </c>
      <c r="B834">
        <v>4071.18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0.14721899999999999</v>
      </c>
      <c r="L834">
        <v>0.85921400000000003</v>
      </c>
      <c r="M834">
        <v>0</v>
      </c>
      <c r="N834" t="s">
        <v>42</v>
      </c>
    </row>
    <row r="835" spans="1:25" x14ac:dyDescent="0.25">
      <c r="A835" t="s">
        <v>44</v>
      </c>
      <c r="B835">
        <v>4089.51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0.14952599999999999</v>
      </c>
      <c r="L835">
        <v>0.83704599999999996</v>
      </c>
      <c r="M835">
        <v>0</v>
      </c>
      <c r="N835" t="s">
        <v>42</v>
      </c>
    </row>
    <row r="836" spans="1:25" x14ac:dyDescent="0.25">
      <c r="A836" t="s">
        <v>44</v>
      </c>
      <c r="B836">
        <v>4056.98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0.17846600000000001</v>
      </c>
      <c r="L836">
        <v>0.83699500000000004</v>
      </c>
      <c r="M836">
        <v>0</v>
      </c>
      <c r="N836" t="s">
        <v>42</v>
      </c>
    </row>
    <row r="837" spans="1:25" x14ac:dyDescent="0.25">
      <c r="A837" t="s">
        <v>44</v>
      </c>
      <c r="B837">
        <v>4032.64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0.149032</v>
      </c>
      <c r="L837">
        <v>0.836924</v>
      </c>
      <c r="M837">
        <v>0</v>
      </c>
      <c r="N837" t="s">
        <v>42</v>
      </c>
    </row>
    <row r="838" spans="1:25" x14ac:dyDescent="0.25">
      <c r="A838" t="s">
        <v>44</v>
      </c>
      <c r="B838">
        <v>4027.37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0.160833</v>
      </c>
      <c r="L838">
        <v>0.835256</v>
      </c>
      <c r="M838">
        <v>0</v>
      </c>
      <c r="N838" t="s">
        <v>42</v>
      </c>
    </row>
    <row r="839" spans="1:25" x14ac:dyDescent="0.25">
      <c r="A839" t="s">
        <v>44</v>
      </c>
      <c r="B839">
        <v>4006.8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0.15795699999999999</v>
      </c>
      <c r="L839">
        <v>0.83704199999999995</v>
      </c>
      <c r="M839">
        <v>0</v>
      </c>
      <c r="N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44</v>
      </c>
      <c r="B840">
        <v>4000.43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0.14713100000000001</v>
      </c>
      <c r="L840">
        <v>0.83702900000000002</v>
      </c>
      <c r="M840">
        <v>0</v>
      </c>
      <c r="N840" t="s">
        <v>42</v>
      </c>
      <c r="R840">
        <f>AVERAGE(B791:B840)</f>
        <v>4040.4719999999998</v>
      </c>
      <c r="S840">
        <f>AVERAGE(C791:C840)</f>
        <v>0</v>
      </c>
      <c r="U840">
        <f>_xlfn.VAR.P(B791:B840)</f>
        <v>1410.6061400000021</v>
      </c>
      <c r="V840">
        <f>_xlfn.VAR.P(C791:C840)</f>
        <v>0</v>
      </c>
      <c r="X840">
        <f>1.96*SQRT(U840)/50</f>
        <v>1.4722750486813265</v>
      </c>
      <c r="Y840">
        <f>1.96*SQRT(V840)/50</f>
        <v>0</v>
      </c>
    </row>
    <row r="841" spans="1:25" x14ac:dyDescent="0.25">
      <c r="A841" t="s">
        <v>45</v>
      </c>
      <c r="B841">
        <v>202130.94349999999</v>
      </c>
      <c r="C841" t="s">
        <v>36</v>
      </c>
    </row>
    <row r="842" spans="1:25" x14ac:dyDescent="0.25">
      <c r="A842" t="s">
        <v>46</v>
      </c>
      <c r="B842">
        <v>3360.63</v>
      </c>
      <c r="C842">
        <v>3331.8</v>
      </c>
      <c r="D842">
        <v>3331.7</v>
      </c>
      <c r="E842">
        <v>3262.63</v>
      </c>
      <c r="F842">
        <v>170.31100000000001</v>
      </c>
      <c r="G842">
        <v>0</v>
      </c>
      <c r="H842">
        <v>63.246099999999998</v>
      </c>
      <c r="I842">
        <v>0</v>
      </c>
      <c r="J842">
        <v>0.14716499999999999</v>
      </c>
      <c r="K842">
        <v>0.83658299999999997</v>
      </c>
      <c r="L842">
        <v>0</v>
      </c>
      <c r="M842" t="s">
        <v>42</v>
      </c>
    </row>
    <row r="843" spans="1:25" x14ac:dyDescent="0.25">
      <c r="A843" t="s">
        <v>46</v>
      </c>
      <c r="B843">
        <v>3357.91</v>
      </c>
      <c r="C843">
        <v>3328.66</v>
      </c>
      <c r="D843">
        <v>3328.56</v>
      </c>
      <c r="E843">
        <v>3259.42</v>
      </c>
      <c r="F843">
        <v>171.30699999999999</v>
      </c>
      <c r="G843">
        <v>0</v>
      </c>
      <c r="H843">
        <v>63.4163</v>
      </c>
      <c r="I843">
        <v>0</v>
      </c>
      <c r="J843">
        <v>0.17846300000000001</v>
      </c>
      <c r="K843">
        <v>0.83468799999999999</v>
      </c>
      <c r="L843">
        <v>0</v>
      </c>
      <c r="M843" t="s">
        <v>42</v>
      </c>
    </row>
    <row r="844" spans="1:25" x14ac:dyDescent="0.25">
      <c r="A844" t="s">
        <v>46</v>
      </c>
      <c r="B844">
        <v>3357.12</v>
      </c>
      <c r="C844">
        <v>3328.13</v>
      </c>
      <c r="D844">
        <v>3328.02</v>
      </c>
      <c r="E844">
        <v>3258.82</v>
      </c>
      <c r="F844">
        <v>170.709</v>
      </c>
      <c r="G844">
        <v>0</v>
      </c>
      <c r="H844">
        <v>63.4771</v>
      </c>
      <c r="I844">
        <v>0</v>
      </c>
      <c r="J844">
        <v>0.14846400000000001</v>
      </c>
      <c r="K844">
        <v>0.83704900000000004</v>
      </c>
      <c r="L844">
        <v>0</v>
      </c>
      <c r="M844" t="s">
        <v>42</v>
      </c>
    </row>
    <row r="845" spans="1:25" x14ac:dyDescent="0.25">
      <c r="A845" t="s">
        <v>46</v>
      </c>
      <c r="B845">
        <v>3348.63</v>
      </c>
      <c r="C845">
        <v>3318.83</v>
      </c>
      <c r="D845">
        <v>3318.72</v>
      </c>
      <c r="E845">
        <v>3249.52</v>
      </c>
      <c r="F845">
        <v>169.43600000000001</v>
      </c>
      <c r="G845">
        <v>0</v>
      </c>
      <c r="H845">
        <v>63.233899999999998</v>
      </c>
      <c r="I845">
        <v>0</v>
      </c>
      <c r="J845">
        <v>0.16736999999999999</v>
      </c>
      <c r="K845">
        <v>0.83700399999999997</v>
      </c>
      <c r="L845">
        <v>0</v>
      </c>
      <c r="M845" t="s">
        <v>42</v>
      </c>
    </row>
    <row r="846" spans="1:25" x14ac:dyDescent="0.25">
      <c r="A846" t="s">
        <v>46</v>
      </c>
      <c r="B846">
        <v>3369.93</v>
      </c>
      <c r="C846">
        <v>3341.4</v>
      </c>
      <c r="D846">
        <v>3341.3</v>
      </c>
      <c r="E846">
        <v>3272.17</v>
      </c>
      <c r="F846">
        <v>170.52099999999999</v>
      </c>
      <c r="G846">
        <v>0</v>
      </c>
      <c r="H846">
        <v>63.383200000000002</v>
      </c>
      <c r="I846">
        <v>0</v>
      </c>
      <c r="J846">
        <v>0.153588</v>
      </c>
      <c r="K846">
        <v>0.83705300000000005</v>
      </c>
      <c r="L846">
        <v>0</v>
      </c>
      <c r="M846" t="s">
        <v>42</v>
      </c>
    </row>
    <row r="847" spans="1:25" x14ac:dyDescent="0.25">
      <c r="A847" t="s">
        <v>46</v>
      </c>
      <c r="B847">
        <v>3352.35</v>
      </c>
      <c r="C847">
        <v>3323.5</v>
      </c>
      <c r="D847">
        <v>3323.39</v>
      </c>
      <c r="E847">
        <v>3254.26</v>
      </c>
      <c r="F847">
        <v>169.71799999999999</v>
      </c>
      <c r="G847">
        <v>0</v>
      </c>
      <c r="H847">
        <v>63.264200000000002</v>
      </c>
      <c r="I847">
        <v>0</v>
      </c>
      <c r="J847">
        <v>0.14711299999999999</v>
      </c>
      <c r="K847">
        <v>0.83694900000000005</v>
      </c>
      <c r="L847">
        <v>0</v>
      </c>
      <c r="M847" t="s">
        <v>42</v>
      </c>
    </row>
    <row r="848" spans="1:25" x14ac:dyDescent="0.25">
      <c r="A848" t="s">
        <v>46</v>
      </c>
      <c r="B848">
        <v>3336.15</v>
      </c>
      <c r="C848">
        <v>3306.72</v>
      </c>
      <c r="D848">
        <v>3306.61</v>
      </c>
      <c r="E848">
        <v>3237.51</v>
      </c>
      <c r="F848">
        <v>168.56</v>
      </c>
      <c r="G848">
        <v>0</v>
      </c>
      <c r="H848">
        <v>63.503399999999999</v>
      </c>
      <c r="I848">
        <v>0</v>
      </c>
      <c r="J848">
        <v>0.147503</v>
      </c>
      <c r="K848">
        <v>0.83703499999999997</v>
      </c>
      <c r="L848">
        <v>0</v>
      </c>
      <c r="M848" t="s">
        <v>42</v>
      </c>
    </row>
    <row r="849" spans="1:13" x14ac:dyDescent="0.25">
      <c r="A849" t="s">
        <v>46</v>
      </c>
      <c r="B849">
        <v>3352.82</v>
      </c>
      <c r="C849">
        <v>3324.08</v>
      </c>
      <c r="D849">
        <v>3323.97</v>
      </c>
      <c r="E849">
        <v>3254.9</v>
      </c>
      <c r="F849">
        <v>169.65299999999999</v>
      </c>
      <c r="G849">
        <v>0</v>
      </c>
      <c r="H849">
        <v>63.302999999999997</v>
      </c>
      <c r="I849">
        <v>0</v>
      </c>
      <c r="J849">
        <v>0.16592499999999999</v>
      </c>
      <c r="K849">
        <v>0.83510600000000001</v>
      </c>
      <c r="L849">
        <v>0</v>
      </c>
      <c r="M849" t="s">
        <v>42</v>
      </c>
    </row>
    <row r="850" spans="1:13" x14ac:dyDescent="0.25">
      <c r="A850" t="s">
        <v>46</v>
      </c>
      <c r="B850">
        <v>3343.23</v>
      </c>
      <c r="C850">
        <v>3314.62</v>
      </c>
      <c r="D850">
        <v>3314.52</v>
      </c>
      <c r="E850">
        <v>3245.43</v>
      </c>
      <c r="F850">
        <v>168.95500000000001</v>
      </c>
      <c r="G850">
        <v>0</v>
      </c>
      <c r="H850">
        <v>63.420099999999998</v>
      </c>
      <c r="I850">
        <v>0</v>
      </c>
      <c r="J850">
        <v>0.178454</v>
      </c>
      <c r="K850">
        <v>0.83690299999999995</v>
      </c>
      <c r="L850">
        <v>0</v>
      </c>
      <c r="M850" t="s">
        <v>42</v>
      </c>
    </row>
    <row r="851" spans="1:13" x14ac:dyDescent="0.25">
      <c r="A851" t="s">
        <v>46</v>
      </c>
      <c r="B851">
        <v>3354.66</v>
      </c>
      <c r="C851">
        <v>3325.37</v>
      </c>
      <c r="D851">
        <v>3325.27</v>
      </c>
      <c r="E851">
        <v>3256.03</v>
      </c>
      <c r="F851">
        <v>169.947</v>
      </c>
      <c r="G851">
        <v>0</v>
      </c>
      <c r="H851">
        <v>63.404400000000003</v>
      </c>
      <c r="I851">
        <v>0</v>
      </c>
      <c r="J851">
        <v>0.147147</v>
      </c>
      <c r="K851">
        <v>0.85432699999999995</v>
      </c>
      <c r="L851">
        <v>0</v>
      </c>
      <c r="M851" t="s">
        <v>42</v>
      </c>
    </row>
    <row r="852" spans="1:13" x14ac:dyDescent="0.25">
      <c r="A852" t="s">
        <v>46</v>
      </c>
      <c r="B852">
        <v>3337.22</v>
      </c>
      <c r="C852">
        <v>3307.57</v>
      </c>
      <c r="D852">
        <v>3307.47</v>
      </c>
      <c r="E852">
        <v>3238.43</v>
      </c>
      <c r="F852">
        <v>168.45599999999999</v>
      </c>
      <c r="G852">
        <v>0</v>
      </c>
      <c r="H852">
        <v>63.3123</v>
      </c>
      <c r="I852">
        <v>0</v>
      </c>
      <c r="J852">
        <v>0.17035500000000001</v>
      </c>
      <c r="K852">
        <v>0.83593399999999995</v>
      </c>
      <c r="L852">
        <v>0</v>
      </c>
      <c r="M852" t="s">
        <v>42</v>
      </c>
    </row>
    <row r="853" spans="1:13" x14ac:dyDescent="0.25">
      <c r="A853" t="s">
        <v>46</v>
      </c>
      <c r="B853">
        <v>3352.73</v>
      </c>
      <c r="C853">
        <v>3323.63</v>
      </c>
      <c r="D853">
        <v>3323.53</v>
      </c>
      <c r="E853">
        <v>3254.27</v>
      </c>
      <c r="F853">
        <v>170.37200000000001</v>
      </c>
      <c r="G853">
        <v>0</v>
      </c>
      <c r="H853">
        <v>63.509399999999999</v>
      </c>
      <c r="I853">
        <v>0</v>
      </c>
      <c r="J853">
        <v>0.157056</v>
      </c>
      <c r="K853">
        <v>0.83690600000000004</v>
      </c>
      <c r="L853">
        <v>0</v>
      </c>
      <c r="M853" t="s">
        <v>42</v>
      </c>
    </row>
    <row r="854" spans="1:13" x14ac:dyDescent="0.25">
      <c r="A854" t="s">
        <v>46</v>
      </c>
      <c r="B854">
        <v>3383.27</v>
      </c>
      <c r="C854">
        <v>3353.8</v>
      </c>
      <c r="D854">
        <v>3353.7</v>
      </c>
      <c r="E854">
        <v>3284.3</v>
      </c>
      <c r="F854">
        <v>171.239</v>
      </c>
      <c r="G854">
        <v>0</v>
      </c>
      <c r="H854">
        <v>63.810499999999998</v>
      </c>
      <c r="I854">
        <v>0</v>
      </c>
      <c r="J854">
        <v>0.158974</v>
      </c>
      <c r="K854">
        <v>0.83704900000000004</v>
      </c>
      <c r="L854">
        <v>0</v>
      </c>
      <c r="M854" t="s">
        <v>42</v>
      </c>
    </row>
    <row r="855" spans="1:13" x14ac:dyDescent="0.25">
      <c r="A855" t="s">
        <v>46</v>
      </c>
      <c r="B855">
        <v>3405.41</v>
      </c>
      <c r="C855">
        <v>3375.32</v>
      </c>
      <c r="D855">
        <v>3375.19</v>
      </c>
      <c r="E855">
        <v>3304.56</v>
      </c>
      <c r="F855">
        <v>174.32400000000001</v>
      </c>
      <c r="G855">
        <v>0</v>
      </c>
      <c r="H855">
        <v>64.379000000000005</v>
      </c>
      <c r="I855">
        <v>0</v>
      </c>
      <c r="J855">
        <v>0.14932500000000001</v>
      </c>
      <c r="K855">
        <v>0.86177899999999996</v>
      </c>
      <c r="L855">
        <v>0</v>
      </c>
      <c r="M855" t="s">
        <v>42</v>
      </c>
    </row>
    <row r="856" spans="1:13" x14ac:dyDescent="0.25">
      <c r="A856" t="s">
        <v>46</v>
      </c>
      <c r="B856">
        <v>3344.39</v>
      </c>
      <c r="C856">
        <v>3314.97</v>
      </c>
      <c r="D856">
        <v>3314.87</v>
      </c>
      <c r="E856">
        <v>3245.49</v>
      </c>
      <c r="F856">
        <v>168.691</v>
      </c>
      <c r="G856">
        <v>0</v>
      </c>
      <c r="H856">
        <v>63.173099999999998</v>
      </c>
      <c r="I856">
        <v>0</v>
      </c>
      <c r="J856">
        <v>0.178457</v>
      </c>
      <c r="K856">
        <v>0.836731</v>
      </c>
      <c r="L856">
        <v>0</v>
      </c>
      <c r="M856" t="s">
        <v>42</v>
      </c>
    </row>
    <row r="857" spans="1:13" x14ac:dyDescent="0.25">
      <c r="A857" t="s">
        <v>46</v>
      </c>
      <c r="B857">
        <v>3358.7</v>
      </c>
      <c r="C857">
        <v>3329.16</v>
      </c>
      <c r="D857">
        <v>3329.06</v>
      </c>
      <c r="E857">
        <v>3260.04</v>
      </c>
      <c r="F857">
        <v>170.58600000000001</v>
      </c>
      <c r="G857">
        <v>0</v>
      </c>
      <c r="H857">
        <v>63.568100000000001</v>
      </c>
      <c r="I857">
        <v>0</v>
      </c>
      <c r="J857">
        <v>0.178455</v>
      </c>
      <c r="K857">
        <v>0.83704299999999998</v>
      </c>
      <c r="L857">
        <v>0</v>
      </c>
      <c r="M857" t="s">
        <v>42</v>
      </c>
    </row>
    <row r="858" spans="1:13" x14ac:dyDescent="0.25">
      <c r="A858" t="s">
        <v>46</v>
      </c>
      <c r="B858">
        <v>3342.35</v>
      </c>
      <c r="C858">
        <v>3312.92</v>
      </c>
      <c r="D858">
        <v>3312.83</v>
      </c>
      <c r="E858">
        <v>3243.65</v>
      </c>
      <c r="F858">
        <v>168.53899999999999</v>
      </c>
      <c r="G858">
        <v>0</v>
      </c>
      <c r="H858">
        <v>63.067900000000002</v>
      </c>
      <c r="I858">
        <v>0</v>
      </c>
      <c r="J858">
        <v>0.178479</v>
      </c>
      <c r="K858">
        <v>0.83701099999999995</v>
      </c>
      <c r="L858">
        <v>0</v>
      </c>
      <c r="M858" t="s">
        <v>42</v>
      </c>
    </row>
    <row r="859" spans="1:13" x14ac:dyDescent="0.25">
      <c r="A859" t="s">
        <v>46</v>
      </c>
      <c r="B859">
        <v>3342.87</v>
      </c>
      <c r="C859">
        <v>3313.45</v>
      </c>
      <c r="D859">
        <v>3313.35</v>
      </c>
      <c r="E859">
        <v>3244.19</v>
      </c>
      <c r="F859">
        <v>168.46799999999999</v>
      </c>
      <c r="G859">
        <v>0</v>
      </c>
      <c r="H859">
        <v>63.120100000000001</v>
      </c>
      <c r="I859">
        <v>0</v>
      </c>
      <c r="J859">
        <v>0.17846200000000001</v>
      </c>
      <c r="K859">
        <v>0.83643599999999996</v>
      </c>
      <c r="L859">
        <v>0</v>
      </c>
      <c r="M859" t="s">
        <v>42</v>
      </c>
    </row>
    <row r="860" spans="1:13" x14ac:dyDescent="0.25">
      <c r="A860" t="s">
        <v>46</v>
      </c>
      <c r="B860">
        <v>3364.29</v>
      </c>
      <c r="C860">
        <v>3334.97</v>
      </c>
      <c r="D860">
        <v>3334.87</v>
      </c>
      <c r="E860">
        <v>3265.58</v>
      </c>
      <c r="F860">
        <v>169.60300000000001</v>
      </c>
      <c r="G860">
        <v>0</v>
      </c>
      <c r="H860">
        <v>63.527099999999997</v>
      </c>
      <c r="I860">
        <v>0</v>
      </c>
      <c r="J860">
        <v>0.17845800000000001</v>
      </c>
      <c r="K860">
        <v>0.86332299999999995</v>
      </c>
      <c r="L860">
        <v>0</v>
      </c>
      <c r="M860" t="s">
        <v>42</v>
      </c>
    </row>
    <row r="861" spans="1:13" x14ac:dyDescent="0.25">
      <c r="A861" t="s">
        <v>46</v>
      </c>
      <c r="B861">
        <v>3337.39</v>
      </c>
      <c r="C861">
        <v>3307.76</v>
      </c>
      <c r="D861">
        <v>3307.66</v>
      </c>
      <c r="E861">
        <v>3238.54</v>
      </c>
      <c r="F861">
        <v>168.25800000000001</v>
      </c>
      <c r="G861">
        <v>0</v>
      </c>
      <c r="H861">
        <v>63.0182</v>
      </c>
      <c r="I861">
        <v>0</v>
      </c>
      <c r="J861">
        <v>0.17846300000000001</v>
      </c>
      <c r="K861">
        <v>0.836588</v>
      </c>
      <c r="L861">
        <v>0</v>
      </c>
      <c r="M861" t="s">
        <v>42</v>
      </c>
    </row>
    <row r="862" spans="1:13" x14ac:dyDescent="0.25">
      <c r="A862" t="s">
        <v>46</v>
      </c>
      <c r="B862">
        <v>3341.7</v>
      </c>
      <c r="C862">
        <v>3312.1</v>
      </c>
      <c r="D862">
        <v>3312</v>
      </c>
      <c r="E862">
        <v>3242.52</v>
      </c>
      <c r="F862">
        <v>168.84700000000001</v>
      </c>
      <c r="G862">
        <v>0</v>
      </c>
      <c r="H862">
        <v>63.128399999999999</v>
      </c>
      <c r="I862">
        <v>0</v>
      </c>
      <c r="J862">
        <v>0.149086</v>
      </c>
      <c r="K862">
        <v>0.83689899999999995</v>
      </c>
      <c r="L862">
        <v>0</v>
      </c>
      <c r="M862" t="s">
        <v>42</v>
      </c>
    </row>
    <row r="863" spans="1:13" x14ac:dyDescent="0.25">
      <c r="A863" t="s">
        <v>46</v>
      </c>
      <c r="B863">
        <v>3354.84</v>
      </c>
      <c r="C863">
        <v>3325.14</v>
      </c>
      <c r="D863">
        <v>3325.05</v>
      </c>
      <c r="E863">
        <v>3255.98</v>
      </c>
      <c r="F863">
        <v>169.83099999999999</v>
      </c>
      <c r="G863">
        <v>0</v>
      </c>
      <c r="H863">
        <v>63.498800000000003</v>
      </c>
      <c r="I863">
        <v>0</v>
      </c>
      <c r="J863">
        <v>0.16783100000000001</v>
      </c>
      <c r="K863">
        <v>0.83704999999999996</v>
      </c>
      <c r="L863">
        <v>0</v>
      </c>
      <c r="M863" t="s">
        <v>42</v>
      </c>
    </row>
    <row r="864" spans="1:13" x14ac:dyDescent="0.25">
      <c r="A864" t="s">
        <v>46</v>
      </c>
      <c r="B864">
        <v>3366.03</v>
      </c>
      <c r="C864">
        <v>3336.71</v>
      </c>
      <c r="D864">
        <v>3336.61</v>
      </c>
      <c r="E864">
        <v>3267.36</v>
      </c>
      <c r="F864">
        <v>169.60499999999999</v>
      </c>
      <c r="G864">
        <v>0</v>
      </c>
      <c r="H864">
        <v>63.326799999999999</v>
      </c>
      <c r="I864">
        <v>0</v>
      </c>
      <c r="J864">
        <v>0.168541</v>
      </c>
      <c r="K864">
        <v>0.847078</v>
      </c>
      <c r="L864">
        <v>0</v>
      </c>
      <c r="M864" t="s">
        <v>42</v>
      </c>
    </row>
    <row r="865" spans="1:13" x14ac:dyDescent="0.25">
      <c r="A865" t="s">
        <v>46</v>
      </c>
      <c r="B865">
        <v>3337.22</v>
      </c>
      <c r="C865">
        <v>3307.54</v>
      </c>
      <c r="D865">
        <v>3307.44</v>
      </c>
      <c r="E865">
        <v>3238.29</v>
      </c>
      <c r="F865">
        <v>168.208</v>
      </c>
      <c r="G865">
        <v>0</v>
      </c>
      <c r="H865">
        <v>63.121200000000002</v>
      </c>
      <c r="I865">
        <v>0</v>
      </c>
      <c r="J865">
        <v>0.14739099999999999</v>
      </c>
      <c r="K865">
        <v>0.83692900000000003</v>
      </c>
      <c r="L865">
        <v>0</v>
      </c>
      <c r="M865" t="s">
        <v>42</v>
      </c>
    </row>
    <row r="866" spans="1:13" x14ac:dyDescent="0.25">
      <c r="A866" t="s">
        <v>46</v>
      </c>
      <c r="B866">
        <v>3349.57</v>
      </c>
      <c r="C866">
        <v>3320.07</v>
      </c>
      <c r="D866">
        <v>3319.96</v>
      </c>
      <c r="E866">
        <v>3250.62</v>
      </c>
      <c r="F866">
        <v>169.72</v>
      </c>
      <c r="G866">
        <v>0</v>
      </c>
      <c r="H866">
        <v>63.248100000000001</v>
      </c>
      <c r="I866">
        <v>0</v>
      </c>
      <c r="J866">
        <v>0.16109999999999999</v>
      </c>
      <c r="K866">
        <v>0.83673699999999995</v>
      </c>
      <c r="L866">
        <v>0</v>
      </c>
      <c r="M866" t="s">
        <v>42</v>
      </c>
    </row>
    <row r="867" spans="1:13" x14ac:dyDescent="0.25">
      <c r="A867" t="s">
        <v>46</v>
      </c>
      <c r="B867">
        <v>3353.8</v>
      </c>
      <c r="C867">
        <v>3324.14</v>
      </c>
      <c r="D867">
        <v>3324.04</v>
      </c>
      <c r="E867">
        <v>3254.93</v>
      </c>
      <c r="F867">
        <v>168.85900000000001</v>
      </c>
      <c r="G867">
        <v>0</v>
      </c>
      <c r="H867">
        <v>63.356000000000002</v>
      </c>
      <c r="I867">
        <v>0</v>
      </c>
      <c r="J867">
        <v>0.14737700000000001</v>
      </c>
      <c r="K867">
        <v>0.83700399999999997</v>
      </c>
      <c r="L867">
        <v>0</v>
      </c>
      <c r="M867" t="s">
        <v>42</v>
      </c>
    </row>
    <row r="868" spans="1:13" x14ac:dyDescent="0.25">
      <c r="A868" t="s">
        <v>46</v>
      </c>
      <c r="B868">
        <v>3338.23</v>
      </c>
      <c r="C868">
        <v>3309.08</v>
      </c>
      <c r="D868">
        <v>3308.97</v>
      </c>
      <c r="E868">
        <v>3239.79</v>
      </c>
      <c r="F868">
        <v>167.98500000000001</v>
      </c>
      <c r="G868">
        <v>0</v>
      </c>
      <c r="H868">
        <v>63.207500000000003</v>
      </c>
      <c r="I868">
        <v>0</v>
      </c>
      <c r="J868">
        <v>0.17851400000000001</v>
      </c>
      <c r="K868">
        <v>0.83564099999999997</v>
      </c>
      <c r="L868">
        <v>0</v>
      </c>
      <c r="M868" t="s">
        <v>42</v>
      </c>
    </row>
    <row r="869" spans="1:13" x14ac:dyDescent="0.25">
      <c r="A869" t="s">
        <v>46</v>
      </c>
      <c r="B869">
        <v>3356.68</v>
      </c>
      <c r="C869">
        <v>3326.4</v>
      </c>
      <c r="D869">
        <v>3326.3</v>
      </c>
      <c r="E869">
        <v>3256.97</v>
      </c>
      <c r="F869">
        <v>169.59899999999999</v>
      </c>
      <c r="G869">
        <v>0</v>
      </c>
      <c r="H869">
        <v>63.341900000000003</v>
      </c>
      <c r="I869">
        <v>0</v>
      </c>
      <c r="J869">
        <v>0.150335</v>
      </c>
      <c r="K869">
        <v>0.83670299999999997</v>
      </c>
      <c r="L869">
        <v>0</v>
      </c>
      <c r="M869" t="s">
        <v>42</v>
      </c>
    </row>
    <row r="870" spans="1:13" x14ac:dyDescent="0.25">
      <c r="A870" t="s">
        <v>46</v>
      </c>
      <c r="B870">
        <v>3338.34</v>
      </c>
      <c r="C870">
        <v>3309.18</v>
      </c>
      <c r="D870">
        <v>3309.09</v>
      </c>
      <c r="E870">
        <v>3240</v>
      </c>
      <c r="F870">
        <v>168.26499999999999</v>
      </c>
      <c r="G870">
        <v>0</v>
      </c>
      <c r="H870">
        <v>63.1295</v>
      </c>
      <c r="I870">
        <v>0</v>
      </c>
      <c r="J870">
        <v>0.17846000000000001</v>
      </c>
      <c r="K870">
        <v>0.83703799999999995</v>
      </c>
      <c r="L870">
        <v>0</v>
      </c>
      <c r="M870" t="s">
        <v>42</v>
      </c>
    </row>
    <row r="871" spans="1:13" x14ac:dyDescent="0.25">
      <c r="A871" t="s">
        <v>46</v>
      </c>
      <c r="B871">
        <v>3367.01</v>
      </c>
      <c r="C871">
        <v>3337.3</v>
      </c>
      <c r="D871">
        <v>3337.19</v>
      </c>
      <c r="E871">
        <v>3267.84</v>
      </c>
      <c r="F871">
        <v>169.68600000000001</v>
      </c>
      <c r="G871">
        <v>0</v>
      </c>
      <c r="H871">
        <v>63.456000000000003</v>
      </c>
      <c r="I871">
        <v>0</v>
      </c>
      <c r="J871">
        <v>0.17846300000000001</v>
      </c>
      <c r="K871">
        <v>0.83631900000000003</v>
      </c>
      <c r="L871">
        <v>0</v>
      </c>
      <c r="M871" t="s">
        <v>42</v>
      </c>
    </row>
    <row r="872" spans="1:13" x14ac:dyDescent="0.25">
      <c r="A872" t="s">
        <v>46</v>
      </c>
      <c r="B872">
        <v>3448.47</v>
      </c>
      <c r="C872">
        <v>3418.65</v>
      </c>
      <c r="D872">
        <v>3418.52</v>
      </c>
      <c r="E872">
        <v>3347.82</v>
      </c>
      <c r="F872">
        <v>174.36600000000001</v>
      </c>
      <c r="G872">
        <v>0</v>
      </c>
      <c r="H872">
        <v>65.186499999999995</v>
      </c>
      <c r="I872">
        <v>0</v>
      </c>
      <c r="J872">
        <v>0.178455</v>
      </c>
      <c r="K872">
        <v>0.83705099999999999</v>
      </c>
      <c r="L872">
        <v>0</v>
      </c>
      <c r="M872" t="s">
        <v>42</v>
      </c>
    </row>
    <row r="873" spans="1:13" x14ac:dyDescent="0.25">
      <c r="A873" t="s">
        <v>46</v>
      </c>
      <c r="B873">
        <v>3460.15</v>
      </c>
      <c r="C873">
        <v>3430.17</v>
      </c>
      <c r="D873">
        <v>3430.03</v>
      </c>
      <c r="E873">
        <v>3359.55</v>
      </c>
      <c r="F873">
        <v>178.048</v>
      </c>
      <c r="G873">
        <v>0</v>
      </c>
      <c r="H873">
        <v>64.565799999999996</v>
      </c>
      <c r="I873">
        <v>0</v>
      </c>
      <c r="J873">
        <v>0.133355</v>
      </c>
      <c r="K873">
        <v>0.83612500000000001</v>
      </c>
      <c r="L873">
        <v>0</v>
      </c>
      <c r="M873" t="s">
        <v>42</v>
      </c>
    </row>
    <row r="874" spans="1:13" x14ac:dyDescent="0.25">
      <c r="A874" t="s">
        <v>46</v>
      </c>
      <c r="B874">
        <v>3434.2</v>
      </c>
      <c r="C874">
        <v>3405.22</v>
      </c>
      <c r="D874">
        <v>3405.09</v>
      </c>
      <c r="E874">
        <v>3334.89</v>
      </c>
      <c r="F874">
        <v>173.744</v>
      </c>
      <c r="G874">
        <v>0</v>
      </c>
      <c r="H874">
        <v>64.463700000000003</v>
      </c>
      <c r="I874">
        <v>0</v>
      </c>
      <c r="J874">
        <v>0.158834</v>
      </c>
      <c r="K874">
        <v>0.83654099999999998</v>
      </c>
      <c r="L874">
        <v>0</v>
      </c>
      <c r="M874" t="s">
        <v>42</v>
      </c>
    </row>
    <row r="875" spans="1:13" x14ac:dyDescent="0.25">
      <c r="A875" t="s">
        <v>46</v>
      </c>
      <c r="B875">
        <v>3435.09</v>
      </c>
      <c r="C875">
        <v>3405.73</v>
      </c>
      <c r="D875">
        <v>3405.6</v>
      </c>
      <c r="E875">
        <v>3335.54</v>
      </c>
      <c r="F875">
        <v>175.95500000000001</v>
      </c>
      <c r="G875">
        <v>0</v>
      </c>
      <c r="H875">
        <v>64.277000000000001</v>
      </c>
      <c r="I875">
        <v>0</v>
      </c>
      <c r="J875">
        <v>0.155305</v>
      </c>
      <c r="K875">
        <v>0.83702100000000002</v>
      </c>
      <c r="L875">
        <v>0</v>
      </c>
      <c r="M875" t="s">
        <v>42</v>
      </c>
    </row>
    <row r="876" spans="1:13" x14ac:dyDescent="0.25">
      <c r="A876" t="s">
        <v>46</v>
      </c>
      <c r="B876">
        <v>3418.22</v>
      </c>
      <c r="C876">
        <v>3389.67</v>
      </c>
      <c r="D876">
        <v>3389.55</v>
      </c>
      <c r="E876">
        <v>3319.42</v>
      </c>
      <c r="F876">
        <v>173.55199999999999</v>
      </c>
      <c r="G876">
        <v>0</v>
      </c>
      <c r="H876">
        <v>63.9818</v>
      </c>
      <c r="I876">
        <v>0</v>
      </c>
      <c r="J876">
        <v>0.178455</v>
      </c>
      <c r="K876">
        <v>0.84235000000000004</v>
      </c>
      <c r="L876">
        <v>0</v>
      </c>
      <c r="M876" t="s">
        <v>42</v>
      </c>
    </row>
    <row r="877" spans="1:13" x14ac:dyDescent="0.25">
      <c r="A877" t="s">
        <v>46</v>
      </c>
      <c r="B877">
        <v>3421.92</v>
      </c>
      <c r="C877">
        <v>3393.28</v>
      </c>
      <c r="D877">
        <v>3393.15</v>
      </c>
      <c r="E877">
        <v>3323.31</v>
      </c>
      <c r="F877">
        <v>174.107</v>
      </c>
      <c r="G877">
        <v>0</v>
      </c>
      <c r="H877">
        <v>64.3</v>
      </c>
      <c r="I877">
        <v>0</v>
      </c>
      <c r="J877">
        <v>0.14714099999999999</v>
      </c>
      <c r="K877">
        <v>0.83703099999999997</v>
      </c>
      <c r="L877">
        <v>0</v>
      </c>
      <c r="M877" t="s">
        <v>42</v>
      </c>
    </row>
    <row r="878" spans="1:13" x14ac:dyDescent="0.25">
      <c r="A878" t="s">
        <v>46</v>
      </c>
      <c r="B878">
        <v>3426.59</v>
      </c>
      <c r="C878">
        <v>3396.44</v>
      </c>
      <c r="D878">
        <v>3396.31</v>
      </c>
      <c r="E878">
        <v>3326.22</v>
      </c>
      <c r="F878">
        <v>173.47</v>
      </c>
      <c r="G878">
        <v>0</v>
      </c>
      <c r="H878">
        <v>64.4315</v>
      </c>
      <c r="I878">
        <v>0</v>
      </c>
      <c r="J878">
        <v>0.15590000000000001</v>
      </c>
      <c r="K878">
        <v>0.83641900000000002</v>
      </c>
      <c r="L878">
        <v>0</v>
      </c>
      <c r="M878" t="s">
        <v>42</v>
      </c>
    </row>
    <row r="879" spans="1:13" x14ac:dyDescent="0.25">
      <c r="A879" t="s">
        <v>46</v>
      </c>
      <c r="B879">
        <v>3438.5</v>
      </c>
      <c r="C879">
        <v>3409.18</v>
      </c>
      <c r="D879">
        <v>3409.05</v>
      </c>
      <c r="E879">
        <v>3338.97</v>
      </c>
      <c r="F879">
        <v>175.02699999999999</v>
      </c>
      <c r="G879">
        <v>0</v>
      </c>
      <c r="H879">
        <v>64.564099999999996</v>
      </c>
      <c r="I879">
        <v>0</v>
      </c>
      <c r="J879">
        <v>0.150418</v>
      </c>
      <c r="K879">
        <v>0.83698399999999995</v>
      </c>
      <c r="L879">
        <v>0</v>
      </c>
      <c r="M879" t="s">
        <v>42</v>
      </c>
    </row>
    <row r="880" spans="1:13" x14ac:dyDescent="0.25">
      <c r="A880" t="s">
        <v>46</v>
      </c>
      <c r="B880">
        <v>3412.68</v>
      </c>
      <c r="C880">
        <v>3384.08</v>
      </c>
      <c r="D880">
        <v>3383.94</v>
      </c>
      <c r="E880">
        <v>3314.46</v>
      </c>
      <c r="F880">
        <v>173.20400000000001</v>
      </c>
      <c r="G880">
        <v>0</v>
      </c>
      <c r="H880">
        <v>64.679900000000004</v>
      </c>
      <c r="I880">
        <v>0</v>
      </c>
      <c r="J880">
        <v>0.15135799999999999</v>
      </c>
      <c r="K880">
        <v>0.83705200000000002</v>
      </c>
      <c r="L880">
        <v>0</v>
      </c>
      <c r="M880" t="s">
        <v>42</v>
      </c>
    </row>
    <row r="881" spans="1:25" x14ac:dyDescent="0.25">
      <c r="A881" t="s">
        <v>46</v>
      </c>
      <c r="B881">
        <v>3426.5</v>
      </c>
      <c r="C881">
        <v>3397.9</v>
      </c>
      <c r="D881">
        <v>3397.78</v>
      </c>
      <c r="E881">
        <v>3327.73</v>
      </c>
      <c r="F881">
        <v>173.751</v>
      </c>
      <c r="G881">
        <v>0</v>
      </c>
      <c r="H881">
        <v>64.676400000000001</v>
      </c>
      <c r="I881">
        <v>0</v>
      </c>
      <c r="J881">
        <v>0.173207</v>
      </c>
      <c r="K881">
        <v>0.83704500000000004</v>
      </c>
      <c r="L881">
        <v>0</v>
      </c>
      <c r="M881" t="s">
        <v>42</v>
      </c>
    </row>
    <row r="882" spans="1:25" x14ac:dyDescent="0.25">
      <c r="A882" t="s">
        <v>46</v>
      </c>
      <c r="B882">
        <v>3430.1</v>
      </c>
      <c r="C882">
        <v>3400.53</v>
      </c>
      <c r="D882">
        <v>3400.4</v>
      </c>
      <c r="E882">
        <v>3330.53</v>
      </c>
      <c r="F882">
        <v>175.61</v>
      </c>
      <c r="G882">
        <v>0</v>
      </c>
      <c r="H882">
        <v>65.473799999999997</v>
      </c>
      <c r="I882">
        <v>0</v>
      </c>
      <c r="J882">
        <v>0.15112600000000001</v>
      </c>
      <c r="K882">
        <v>0.83657700000000002</v>
      </c>
      <c r="L882">
        <v>0</v>
      </c>
      <c r="M882" t="s">
        <v>42</v>
      </c>
    </row>
    <row r="883" spans="1:25" x14ac:dyDescent="0.25">
      <c r="A883" t="s">
        <v>46</v>
      </c>
      <c r="B883">
        <v>3426.38</v>
      </c>
      <c r="C883">
        <v>3397.19</v>
      </c>
      <c r="D883">
        <v>3397.06</v>
      </c>
      <c r="E883">
        <v>3327.05</v>
      </c>
      <c r="F883">
        <v>175.09299999999999</v>
      </c>
      <c r="G883">
        <v>0</v>
      </c>
      <c r="H883">
        <v>64.377399999999994</v>
      </c>
      <c r="I883">
        <v>0</v>
      </c>
      <c r="J883">
        <v>0.14720800000000001</v>
      </c>
      <c r="K883">
        <v>0.83698399999999995</v>
      </c>
      <c r="L883">
        <v>0</v>
      </c>
      <c r="M883" t="s">
        <v>42</v>
      </c>
    </row>
    <row r="884" spans="1:25" x14ac:dyDescent="0.25">
      <c r="A884" t="s">
        <v>46</v>
      </c>
      <c r="B884">
        <v>3429.72</v>
      </c>
      <c r="C884">
        <v>3400.68</v>
      </c>
      <c r="D884">
        <v>3400.52</v>
      </c>
      <c r="E884">
        <v>3330.88</v>
      </c>
      <c r="F884">
        <v>175.03100000000001</v>
      </c>
      <c r="G884">
        <v>0</v>
      </c>
      <c r="H884">
        <v>64.595100000000002</v>
      </c>
      <c r="I884">
        <v>0</v>
      </c>
      <c r="J884">
        <v>0.151286</v>
      </c>
      <c r="K884">
        <v>0.83702399999999999</v>
      </c>
      <c r="L884">
        <v>0</v>
      </c>
      <c r="M884" t="s">
        <v>42</v>
      </c>
    </row>
    <row r="885" spans="1:25" x14ac:dyDescent="0.25">
      <c r="A885" t="s">
        <v>46</v>
      </c>
      <c r="B885">
        <v>3445.33</v>
      </c>
      <c r="C885">
        <v>3416.39</v>
      </c>
      <c r="D885">
        <v>3416.27</v>
      </c>
      <c r="E885">
        <v>3346.09</v>
      </c>
      <c r="F885">
        <v>174.02799999999999</v>
      </c>
      <c r="G885">
        <v>0</v>
      </c>
      <c r="H885">
        <v>64.420699999999997</v>
      </c>
      <c r="I885">
        <v>0</v>
      </c>
      <c r="J885">
        <v>0.178457</v>
      </c>
      <c r="K885">
        <v>0.83493099999999998</v>
      </c>
      <c r="L885">
        <v>0</v>
      </c>
      <c r="M885" t="s">
        <v>42</v>
      </c>
    </row>
    <row r="886" spans="1:25" x14ac:dyDescent="0.25">
      <c r="A886" t="s">
        <v>46</v>
      </c>
      <c r="B886">
        <v>3439.46</v>
      </c>
      <c r="C886">
        <v>3410.5</v>
      </c>
      <c r="D886">
        <v>3410.37</v>
      </c>
      <c r="E886">
        <v>3339.58</v>
      </c>
      <c r="F886">
        <v>175.18199999999999</v>
      </c>
      <c r="G886">
        <v>0</v>
      </c>
      <c r="H886">
        <v>64.123000000000005</v>
      </c>
      <c r="I886">
        <v>0</v>
      </c>
      <c r="J886">
        <v>0.178454</v>
      </c>
      <c r="K886">
        <v>0.83023899999999995</v>
      </c>
      <c r="L886">
        <v>0</v>
      </c>
      <c r="M886" t="s">
        <v>42</v>
      </c>
    </row>
    <row r="887" spans="1:25" x14ac:dyDescent="0.25">
      <c r="A887" t="s">
        <v>46</v>
      </c>
      <c r="B887">
        <v>3420.23</v>
      </c>
      <c r="C887">
        <v>3391.59</v>
      </c>
      <c r="D887">
        <v>3391.46</v>
      </c>
      <c r="E887">
        <v>3321.44</v>
      </c>
      <c r="F887">
        <v>173.947</v>
      </c>
      <c r="G887">
        <v>0</v>
      </c>
      <c r="H887">
        <v>64.177000000000007</v>
      </c>
      <c r="I887">
        <v>0</v>
      </c>
      <c r="J887">
        <v>0.17585600000000001</v>
      </c>
      <c r="K887">
        <v>0.83684599999999998</v>
      </c>
      <c r="L887">
        <v>0</v>
      </c>
      <c r="M887" t="s">
        <v>42</v>
      </c>
    </row>
    <row r="888" spans="1:25" x14ac:dyDescent="0.25">
      <c r="A888" t="s">
        <v>46</v>
      </c>
      <c r="B888">
        <v>3428.56</v>
      </c>
      <c r="C888">
        <v>3399.95</v>
      </c>
      <c r="D888">
        <v>3399.82</v>
      </c>
      <c r="E888">
        <v>3329.85</v>
      </c>
      <c r="F888">
        <v>174.834</v>
      </c>
      <c r="G888">
        <v>0</v>
      </c>
      <c r="H888">
        <v>64.681399999999996</v>
      </c>
      <c r="I888">
        <v>0</v>
      </c>
      <c r="J888">
        <v>0.178455</v>
      </c>
      <c r="K888">
        <v>0.836955</v>
      </c>
      <c r="L888">
        <v>0</v>
      </c>
      <c r="M888" t="s">
        <v>42</v>
      </c>
    </row>
    <row r="889" spans="1:25" x14ac:dyDescent="0.25">
      <c r="A889" t="s">
        <v>46</v>
      </c>
      <c r="B889">
        <v>3430.69</v>
      </c>
      <c r="C889">
        <v>3401.61</v>
      </c>
      <c r="D889">
        <v>3401.48</v>
      </c>
      <c r="E889">
        <v>3331.52</v>
      </c>
      <c r="F889">
        <v>174.82599999999999</v>
      </c>
      <c r="G889">
        <v>0</v>
      </c>
      <c r="H889">
        <v>64.775999999999996</v>
      </c>
      <c r="I889">
        <v>0</v>
      </c>
      <c r="J889">
        <v>0.16786400000000001</v>
      </c>
      <c r="K889">
        <v>0.83681799999999995</v>
      </c>
      <c r="L889">
        <v>0</v>
      </c>
      <c r="M889" t="s">
        <v>42</v>
      </c>
    </row>
    <row r="890" spans="1:25" x14ac:dyDescent="0.25">
      <c r="A890" t="s">
        <v>46</v>
      </c>
      <c r="B890">
        <v>3504.46</v>
      </c>
      <c r="C890">
        <v>3475.45</v>
      </c>
      <c r="D890">
        <v>3475.28</v>
      </c>
      <c r="E890">
        <v>3403.34</v>
      </c>
      <c r="F890">
        <v>181.024</v>
      </c>
      <c r="G890">
        <v>0</v>
      </c>
      <c r="H890">
        <v>66.319900000000004</v>
      </c>
      <c r="I890">
        <v>0</v>
      </c>
      <c r="J890">
        <v>0.147289</v>
      </c>
      <c r="K890">
        <v>0.83703300000000003</v>
      </c>
      <c r="L890">
        <v>0</v>
      </c>
      <c r="M890" t="s">
        <v>42</v>
      </c>
    </row>
    <row r="891" spans="1:25" x14ac:dyDescent="0.25">
      <c r="A891" t="s">
        <v>46</v>
      </c>
      <c r="B891">
        <v>3497.14</v>
      </c>
      <c r="C891">
        <v>3468.43</v>
      </c>
      <c r="D891">
        <v>3468.24</v>
      </c>
      <c r="E891">
        <v>3396.73</v>
      </c>
      <c r="F891">
        <v>181.54900000000001</v>
      </c>
      <c r="G891">
        <v>0</v>
      </c>
      <c r="H891">
        <v>65.931799999999996</v>
      </c>
      <c r="I891">
        <v>0</v>
      </c>
      <c r="J891">
        <v>0.169595</v>
      </c>
      <c r="K891">
        <v>0.836781</v>
      </c>
      <c r="L891">
        <v>0</v>
      </c>
      <c r="M891" t="s">
        <v>42</v>
      </c>
    </row>
    <row r="892" spans="1:25" x14ac:dyDescent="0.25">
      <c r="A892" t="s">
        <v>46</v>
      </c>
      <c r="B892">
        <v>3491.07</v>
      </c>
      <c r="C892">
        <v>3461.86</v>
      </c>
      <c r="D892">
        <v>3461.69</v>
      </c>
      <c r="E892">
        <v>3389.89</v>
      </c>
      <c r="F892">
        <v>179.47900000000001</v>
      </c>
      <c r="G892">
        <v>0</v>
      </c>
      <c r="H892">
        <v>65.8673</v>
      </c>
      <c r="I892">
        <v>0</v>
      </c>
      <c r="J892">
        <v>0.178454</v>
      </c>
      <c r="K892">
        <v>0.83684400000000003</v>
      </c>
      <c r="L892">
        <v>0</v>
      </c>
      <c r="M892" t="s">
        <v>42</v>
      </c>
    </row>
    <row r="893" spans="1:25" x14ac:dyDescent="0.25">
      <c r="A893" t="s">
        <v>46</v>
      </c>
      <c r="B893">
        <v>3472.88</v>
      </c>
      <c r="C893">
        <v>3443.22</v>
      </c>
      <c r="D893">
        <v>3443.03</v>
      </c>
      <c r="E893">
        <v>3371.47</v>
      </c>
      <c r="F893">
        <v>179.36099999999999</v>
      </c>
      <c r="G893">
        <v>0</v>
      </c>
      <c r="H893">
        <v>65.014200000000002</v>
      </c>
      <c r="I893">
        <v>0</v>
      </c>
      <c r="J893">
        <v>0.17846100000000001</v>
      </c>
      <c r="K893">
        <v>0.83704800000000001</v>
      </c>
      <c r="L893">
        <v>0</v>
      </c>
      <c r="M893" t="s">
        <v>42</v>
      </c>
    </row>
    <row r="894" spans="1:25" x14ac:dyDescent="0.25">
      <c r="A894" t="s">
        <v>46</v>
      </c>
      <c r="B894">
        <v>3492.02</v>
      </c>
      <c r="C894">
        <v>3462.93</v>
      </c>
      <c r="D894">
        <v>3462.69</v>
      </c>
      <c r="E894">
        <v>3391.16</v>
      </c>
      <c r="F894">
        <v>182.56700000000001</v>
      </c>
      <c r="G894">
        <v>0</v>
      </c>
      <c r="H894">
        <v>65.596100000000007</v>
      </c>
      <c r="I894">
        <v>0</v>
      </c>
      <c r="J894">
        <v>0.148953</v>
      </c>
      <c r="K894">
        <v>0.83705099999999999</v>
      </c>
      <c r="L894">
        <v>0</v>
      </c>
      <c r="M894" t="s">
        <v>42</v>
      </c>
    </row>
    <row r="895" spans="1:25" x14ac:dyDescent="0.25">
      <c r="A895" t="s">
        <v>46</v>
      </c>
      <c r="B895">
        <v>3488.71</v>
      </c>
      <c r="C895">
        <v>3459.75</v>
      </c>
      <c r="D895">
        <v>3459.57</v>
      </c>
      <c r="E895">
        <v>3388.08</v>
      </c>
      <c r="F895">
        <v>180.68600000000001</v>
      </c>
      <c r="G895">
        <v>0</v>
      </c>
      <c r="H895">
        <v>65.410799999999995</v>
      </c>
      <c r="I895">
        <v>0</v>
      </c>
      <c r="J895">
        <v>0.147789</v>
      </c>
      <c r="K895">
        <v>0.83695799999999998</v>
      </c>
      <c r="L895">
        <v>0</v>
      </c>
      <c r="M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46</v>
      </c>
      <c r="B896">
        <v>3519.7</v>
      </c>
      <c r="C896">
        <v>3490.73</v>
      </c>
      <c r="D896">
        <v>3490.54</v>
      </c>
      <c r="E896">
        <v>3417.79</v>
      </c>
      <c r="F896">
        <v>184.33</v>
      </c>
      <c r="G896">
        <v>0</v>
      </c>
      <c r="H896">
        <v>66.851600000000005</v>
      </c>
      <c r="I896">
        <v>0</v>
      </c>
      <c r="J896">
        <v>0.14940500000000001</v>
      </c>
      <c r="K896">
        <v>0.83704999999999996</v>
      </c>
      <c r="L896">
        <v>0</v>
      </c>
      <c r="M896" t="s">
        <v>42</v>
      </c>
      <c r="R896">
        <f>AVERAGE(B847:B896)</f>
        <v>3401.0003999999999</v>
      </c>
      <c r="S896">
        <f>AVERAGE(C847:C896)</f>
        <v>3371.7325999999989</v>
      </c>
      <c r="U896">
        <f>_xlfn.VAR.P(B847:B896)</f>
        <v>2955.5336878400003</v>
      </c>
      <c r="V896">
        <f>_xlfn.VAR.P(C847:C896)</f>
        <v>2968.2431992400002</v>
      </c>
      <c r="X896">
        <f>1.96*SQRT(U896)/50</f>
        <v>2.1311009563327725</v>
      </c>
      <c r="Y896">
        <f>1.96*SQRT(V896)/50</f>
        <v>2.1356781662226529</v>
      </c>
    </row>
    <row r="897" spans="1:12" x14ac:dyDescent="0.25">
      <c r="A897" t="s">
        <v>46</v>
      </c>
      <c r="B897">
        <v>170176.62179999999</v>
      </c>
      <c r="C897" t="s">
        <v>36</v>
      </c>
    </row>
    <row r="898" spans="1:12" x14ac:dyDescent="0.25">
      <c r="A898" t="s">
        <v>47</v>
      </c>
      <c r="B898">
        <v>90412.2</v>
      </c>
      <c r="C898">
        <v>85602.5</v>
      </c>
      <c r="D898">
        <v>85541.8</v>
      </c>
      <c r="E898">
        <v>85377.8</v>
      </c>
      <c r="F898">
        <v>576.83799999999997</v>
      </c>
      <c r="G898">
        <v>810.58199999999999</v>
      </c>
      <c r="H898">
        <v>391.26400000000001</v>
      </c>
      <c r="I898">
        <v>0.178456</v>
      </c>
      <c r="J898">
        <v>0.84899599999999997</v>
      </c>
      <c r="K898">
        <v>0</v>
      </c>
      <c r="L898" t="s">
        <v>42</v>
      </c>
    </row>
    <row r="899" spans="1:12" x14ac:dyDescent="0.25">
      <c r="A899" t="s">
        <v>47</v>
      </c>
      <c r="B899">
        <v>90565.9</v>
      </c>
      <c r="C899">
        <v>85002.2</v>
      </c>
      <c r="D899">
        <v>84938.9</v>
      </c>
      <c r="E899">
        <v>84775.8</v>
      </c>
      <c r="F899">
        <v>576.21199999999999</v>
      </c>
      <c r="G899">
        <v>808.05700000000002</v>
      </c>
      <c r="H899">
        <v>387.142</v>
      </c>
      <c r="I899">
        <v>0.17855699999999999</v>
      </c>
      <c r="J899">
        <v>0.83678300000000005</v>
      </c>
      <c r="K899">
        <v>0</v>
      </c>
      <c r="L899" t="s">
        <v>42</v>
      </c>
    </row>
    <row r="900" spans="1:12" x14ac:dyDescent="0.25">
      <c r="A900" t="s">
        <v>47</v>
      </c>
      <c r="B900">
        <v>90130.9</v>
      </c>
      <c r="C900">
        <v>85379.3</v>
      </c>
      <c r="D900">
        <v>85312.6</v>
      </c>
      <c r="E900">
        <v>85149.6</v>
      </c>
      <c r="F900">
        <v>576.15</v>
      </c>
      <c r="G900">
        <v>821.48400000000004</v>
      </c>
      <c r="H900">
        <v>387.53</v>
      </c>
      <c r="I900">
        <v>0.14710400000000001</v>
      </c>
      <c r="J900">
        <v>0.83690399999999998</v>
      </c>
      <c r="K900">
        <v>0</v>
      </c>
      <c r="L900" t="s">
        <v>42</v>
      </c>
    </row>
    <row r="901" spans="1:12" x14ac:dyDescent="0.25">
      <c r="A901" t="s">
        <v>47</v>
      </c>
      <c r="B901">
        <v>89686.399999999994</v>
      </c>
      <c r="C901">
        <v>84929</v>
      </c>
      <c r="D901">
        <v>84863.4</v>
      </c>
      <c r="E901">
        <v>84700.800000000003</v>
      </c>
      <c r="F901">
        <v>580.03399999999999</v>
      </c>
      <c r="G901">
        <v>822.29399999999998</v>
      </c>
      <c r="H901">
        <v>383.10199999999998</v>
      </c>
      <c r="I901">
        <v>0.162383</v>
      </c>
      <c r="J901">
        <v>0.83670299999999997</v>
      </c>
      <c r="K901">
        <v>0</v>
      </c>
      <c r="L901" t="s">
        <v>42</v>
      </c>
    </row>
    <row r="902" spans="1:12" x14ac:dyDescent="0.25">
      <c r="A902" t="s">
        <v>47</v>
      </c>
      <c r="B902">
        <v>90268.4</v>
      </c>
      <c r="C902">
        <v>85477.1</v>
      </c>
      <c r="D902">
        <v>85410.9</v>
      </c>
      <c r="E902">
        <v>85247.5</v>
      </c>
      <c r="F902">
        <v>582.98</v>
      </c>
      <c r="G902">
        <v>928.08900000000006</v>
      </c>
      <c r="H902">
        <v>389.07</v>
      </c>
      <c r="I902">
        <v>0.14813299999999999</v>
      </c>
      <c r="J902">
        <v>0.83695299999999995</v>
      </c>
      <c r="K902">
        <v>0</v>
      </c>
      <c r="L902" t="s">
        <v>42</v>
      </c>
    </row>
    <row r="903" spans="1:12" x14ac:dyDescent="0.25">
      <c r="A903" t="s">
        <v>47</v>
      </c>
      <c r="B903">
        <v>88305.600000000006</v>
      </c>
      <c r="C903">
        <v>83628.7</v>
      </c>
      <c r="D903">
        <v>83567.100000000006</v>
      </c>
      <c r="E903">
        <v>83407.5</v>
      </c>
      <c r="F903">
        <v>559.79700000000003</v>
      </c>
      <c r="G903">
        <v>785.18700000000001</v>
      </c>
      <c r="H903">
        <v>364.94900000000001</v>
      </c>
      <c r="I903">
        <v>0.14716599999999999</v>
      </c>
      <c r="J903">
        <v>0.83699699999999999</v>
      </c>
      <c r="K903">
        <v>0</v>
      </c>
      <c r="L903" t="s">
        <v>42</v>
      </c>
    </row>
    <row r="904" spans="1:12" x14ac:dyDescent="0.25">
      <c r="A904" t="s">
        <v>47</v>
      </c>
      <c r="B904">
        <v>88170.6</v>
      </c>
      <c r="C904">
        <v>83579.3</v>
      </c>
      <c r="D904">
        <v>83520.100000000006</v>
      </c>
      <c r="E904">
        <v>83360.899999999994</v>
      </c>
      <c r="F904">
        <v>554.86</v>
      </c>
      <c r="G904">
        <v>892.63</v>
      </c>
      <c r="H904">
        <v>358.97300000000001</v>
      </c>
      <c r="I904">
        <v>0.178456</v>
      </c>
      <c r="J904">
        <v>0.83699900000000005</v>
      </c>
      <c r="K904">
        <v>0</v>
      </c>
      <c r="L904" t="s">
        <v>42</v>
      </c>
    </row>
    <row r="905" spans="1:12" x14ac:dyDescent="0.25">
      <c r="A905" t="s">
        <v>47</v>
      </c>
      <c r="B905">
        <v>88753.1</v>
      </c>
      <c r="C905">
        <v>84096.7</v>
      </c>
      <c r="D905">
        <v>84033.9</v>
      </c>
      <c r="E905">
        <v>83873</v>
      </c>
      <c r="F905">
        <v>560.02599999999995</v>
      </c>
      <c r="G905">
        <v>970.995</v>
      </c>
      <c r="H905">
        <v>363.67700000000002</v>
      </c>
      <c r="I905">
        <v>0.16270599999999999</v>
      </c>
      <c r="J905">
        <v>0.83705300000000005</v>
      </c>
      <c r="K905">
        <v>0</v>
      </c>
      <c r="L905" t="s">
        <v>42</v>
      </c>
    </row>
    <row r="906" spans="1:12" x14ac:dyDescent="0.25">
      <c r="A906" t="s">
        <v>47</v>
      </c>
      <c r="B906">
        <v>88505.8</v>
      </c>
      <c r="C906">
        <v>83763.600000000006</v>
      </c>
      <c r="D906">
        <v>83701.100000000006</v>
      </c>
      <c r="E906">
        <v>83539.8</v>
      </c>
      <c r="F906">
        <v>557.65099999999995</v>
      </c>
      <c r="G906">
        <v>795.61699999999996</v>
      </c>
      <c r="H906">
        <v>362.89699999999999</v>
      </c>
      <c r="I906">
        <v>0.17846500000000001</v>
      </c>
      <c r="J906">
        <v>0.83563399999999999</v>
      </c>
      <c r="K906">
        <v>0</v>
      </c>
      <c r="L906" t="s">
        <v>42</v>
      </c>
    </row>
    <row r="907" spans="1:12" x14ac:dyDescent="0.25">
      <c r="A907" t="s">
        <v>47</v>
      </c>
      <c r="B907">
        <v>89183.9</v>
      </c>
      <c r="C907">
        <v>84501.7</v>
      </c>
      <c r="D907">
        <v>84437.2</v>
      </c>
      <c r="E907">
        <v>84275.1</v>
      </c>
      <c r="F907">
        <v>566.18399999999997</v>
      </c>
      <c r="G907">
        <v>813.62800000000004</v>
      </c>
      <c r="H907">
        <v>374.73200000000003</v>
      </c>
      <c r="I907">
        <v>0.17846000000000001</v>
      </c>
      <c r="J907">
        <v>0.83704299999999998</v>
      </c>
      <c r="K907">
        <v>0</v>
      </c>
      <c r="L907" t="s">
        <v>42</v>
      </c>
    </row>
    <row r="908" spans="1:12" x14ac:dyDescent="0.25">
      <c r="A908" t="s">
        <v>47</v>
      </c>
      <c r="B908">
        <v>89349.7</v>
      </c>
      <c r="C908">
        <v>84623</v>
      </c>
      <c r="D908">
        <v>84556.6</v>
      </c>
      <c r="E908">
        <v>84395</v>
      </c>
      <c r="F908">
        <v>560.07100000000003</v>
      </c>
      <c r="G908">
        <v>806.274</v>
      </c>
      <c r="H908">
        <v>372.83</v>
      </c>
      <c r="I908">
        <v>0.14710599999999999</v>
      </c>
      <c r="J908">
        <v>0.83562499999999995</v>
      </c>
      <c r="K908">
        <v>0</v>
      </c>
      <c r="L908" t="s">
        <v>42</v>
      </c>
    </row>
    <row r="909" spans="1:12" x14ac:dyDescent="0.25">
      <c r="A909" t="s">
        <v>47</v>
      </c>
      <c r="B909">
        <v>88429.2</v>
      </c>
      <c r="C909">
        <v>83772.3</v>
      </c>
      <c r="D909">
        <v>83708.600000000006</v>
      </c>
      <c r="E909">
        <v>83548.100000000006</v>
      </c>
      <c r="F909">
        <v>560.46199999999999</v>
      </c>
      <c r="G909">
        <v>810.08799999999997</v>
      </c>
      <c r="H909">
        <v>364.13499999999999</v>
      </c>
      <c r="I909">
        <v>0.155172</v>
      </c>
      <c r="J909">
        <v>0.83595200000000003</v>
      </c>
      <c r="K909">
        <v>0</v>
      </c>
      <c r="L909" t="s">
        <v>42</v>
      </c>
    </row>
    <row r="910" spans="1:12" x14ac:dyDescent="0.25">
      <c r="A910" t="s">
        <v>47</v>
      </c>
      <c r="B910">
        <v>88841.5</v>
      </c>
      <c r="C910">
        <v>84143.6</v>
      </c>
      <c r="D910">
        <v>84075.6</v>
      </c>
      <c r="E910">
        <v>83915</v>
      </c>
      <c r="F910">
        <v>562.51</v>
      </c>
      <c r="G910">
        <v>818.40499999999997</v>
      </c>
      <c r="H910">
        <v>369.245</v>
      </c>
      <c r="I910">
        <v>0.17848</v>
      </c>
      <c r="J910">
        <v>0.83579599999999998</v>
      </c>
      <c r="K910">
        <v>0</v>
      </c>
      <c r="L910" t="s">
        <v>42</v>
      </c>
    </row>
    <row r="911" spans="1:12" x14ac:dyDescent="0.25">
      <c r="A911" t="s">
        <v>47</v>
      </c>
      <c r="B911">
        <v>89287.3</v>
      </c>
      <c r="C911">
        <v>84552.1</v>
      </c>
      <c r="D911">
        <v>84483.199999999997</v>
      </c>
      <c r="E911">
        <v>84321.4</v>
      </c>
      <c r="F911">
        <v>568.92899999999997</v>
      </c>
      <c r="G911">
        <v>816.82899999999995</v>
      </c>
      <c r="H911">
        <v>373.18299999999999</v>
      </c>
      <c r="I911">
        <v>0.174647</v>
      </c>
      <c r="J911">
        <v>0.83683700000000005</v>
      </c>
      <c r="K911">
        <v>0</v>
      </c>
      <c r="L911" t="s">
        <v>42</v>
      </c>
    </row>
    <row r="912" spans="1:12" x14ac:dyDescent="0.25">
      <c r="A912" t="s">
        <v>47</v>
      </c>
      <c r="B912">
        <v>88333.7</v>
      </c>
      <c r="C912">
        <v>83654.5</v>
      </c>
      <c r="D912">
        <v>83583.899999999994</v>
      </c>
      <c r="E912">
        <v>83423.600000000006</v>
      </c>
      <c r="F912">
        <v>556.21600000000001</v>
      </c>
      <c r="G912">
        <v>798.63599999999997</v>
      </c>
      <c r="H912">
        <v>362.87799999999999</v>
      </c>
      <c r="I912">
        <v>0.172435</v>
      </c>
      <c r="J912">
        <v>0.83704500000000004</v>
      </c>
      <c r="K912">
        <v>0</v>
      </c>
      <c r="L912" t="s">
        <v>42</v>
      </c>
    </row>
    <row r="913" spans="1:12" x14ac:dyDescent="0.25">
      <c r="A913" t="s">
        <v>47</v>
      </c>
      <c r="B913">
        <v>89153.5</v>
      </c>
      <c r="C913">
        <v>84429.8</v>
      </c>
      <c r="D913">
        <v>84359.3</v>
      </c>
      <c r="E913">
        <v>84196.7</v>
      </c>
      <c r="F913">
        <v>576.93499999999995</v>
      </c>
      <c r="G913">
        <v>822.37</v>
      </c>
      <c r="H913">
        <v>371.35899999999998</v>
      </c>
      <c r="I913">
        <v>0.148865</v>
      </c>
      <c r="J913">
        <v>0.83057000000000003</v>
      </c>
      <c r="K913">
        <v>0</v>
      </c>
      <c r="L913" t="s">
        <v>42</v>
      </c>
    </row>
    <row r="914" spans="1:12" x14ac:dyDescent="0.25">
      <c r="A914" t="s">
        <v>47</v>
      </c>
      <c r="B914">
        <v>89503.9</v>
      </c>
      <c r="C914">
        <v>84744.4</v>
      </c>
      <c r="D914">
        <v>84671.7</v>
      </c>
      <c r="E914">
        <v>84509.4</v>
      </c>
      <c r="F914">
        <v>568.34799999999996</v>
      </c>
      <c r="G914">
        <v>846.90800000000002</v>
      </c>
      <c r="H914">
        <v>377.387</v>
      </c>
      <c r="I914">
        <v>0.14738899999999999</v>
      </c>
      <c r="J914">
        <v>0.86381699999999995</v>
      </c>
      <c r="K914">
        <v>0</v>
      </c>
      <c r="L914" t="s">
        <v>42</v>
      </c>
    </row>
    <row r="915" spans="1:12" x14ac:dyDescent="0.25">
      <c r="A915" t="s">
        <v>47</v>
      </c>
      <c r="B915">
        <v>89717.8</v>
      </c>
      <c r="C915">
        <v>84875.3</v>
      </c>
      <c r="D915">
        <v>84796.1</v>
      </c>
      <c r="E915">
        <v>84632.9</v>
      </c>
      <c r="F915">
        <v>571.36300000000006</v>
      </c>
      <c r="G915">
        <v>846.04499999999996</v>
      </c>
      <c r="H915">
        <v>377.334</v>
      </c>
      <c r="I915">
        <v>0.178455</v>
      </c>
      <c r="J915">
        <v>0.836202</v>
      </c>
      <c r="K915">
        <v>0</v>
      </c>
      <c r="L915" t="s">
        <v>42</v>
      </c>
    </row>
    <row r="916" spans="1:12" x14ac:dyDescent="0.25">
      <c r="A916" t="s">
        <v>47</v>
      </c>
      <c r="B916">
        <v>90319.8</v>
      </c>
      <c r="C916">
        <v>85542.1</v>
      </c>
      <c r="D916">
        <v>85461.6</v>
      </c>
      <c r="E916">
        <v>85297</v>
      </c>
      <c r="F916">
        <v>576.31799999999998</v>
      </c>
      <c r="G916">
        <v>880.51599999999996</v>
      </c>
      <c r="H916">
        <v>383.33600000000001</v>
      </c>
      <c r="I916">
        <v>0.147115</v>
      </c>
      <c r="J916">
        <v>0.83700799999999997</v>
      </c>
      <c r="K916">
        <v>0</v>
      </c>
      <c r="L916" t="s">
        <v>42</v>
      </c>
    </row>
    <row r="917" spans="1:12" x14ac:dyDescent="0.25">
      <c r="A917" t="s">
        <v>47</v>
      </c>
      <c r="B917">
        <v>92263</v>
      </c>
      <c r="C917">
        <v>87457.3</v>
      </c>
      <c r="D917">
        <v>87375.5</v>
      </c>
      <c r="E917">
        <v>87208.8</v>
      </c>
      <c r="F917">
        <v>593.47199999999998</v>
      </c>
      <c r="G917">
        <v>922.38699999999994</v>
      </c>
      <c r="H917">
        <v>407.72500000000002</v>
      </c>
      <c r="I917">
        <v>0.115679</v>
      </c>
      <c r="J917">
        <v>0.83702399999999999</v>
      </c>
      <c r="K917">
        <v>0</v>
      </c>
      <c r="L917" t="s">
        <v>42</v>
      </c>
    </row>
    <row r="918" spans="1:12" x14ac:dyDescent="0.25">
      <c r="A918" t="s">
        <v>47</v>
      </c>
      <c r="B918">
        <v>91698.8</v>
      </c>
      <c r="C918">
        <v>86908</v>
      </c>
      <c r="D918">
        <v>86823.2</v>
      </c>
      <c r="E918">
        <v>86656.6</v>
      </c>
      <c r="F918">
        <v>589.95299999999997</v>
      </c>
      <c r="G918">
        <v>930.322</v>
      </c>
      <c r="H918">
        <v>405.80099999999999</v>
      </c>
      <c r="I918">
        <v>0.15973000000000001</v>
      </c>
      <c r="J918">
        <v>0.83022099999999999</v>
      </c>
      <c r="K918">
        <v>0</v>
      </c>
      <c r="L918" t="s">
        <v>42</v>
      </c>
    </row>
    <row r="919" spans="1:12" x14ac:dyDescent="0.25">
      <c r="A919" t="s">
        <v>47</v>
      </c>
      <c r="B919">
        <v>91638.6</v>
      </c>
      <c r="C919">
        <v>86792.1</v>
      </c>
      <c r="D919">
        <v>86711.2</v>
      </c>
      <c r="E919">
        <v>86544.4</v>
      </c>
      <c r="F919">
        <v>587.72900000000004</v>
      </c>
      <c r="G919">
        <v>911.09900000000005</v>
      </c>
      <c r="H919">
        <v>399.21800000000002</v>
      </c>
      <c r="I919">
        <v>0.15559300000000001</v>
      </c>
      <c r="J919">
        <v>0.83697100000000002</v>
      </c>
      <c r="K919">
        <v>0</v>
      </c>
      <c r="L919" t="s">
        <v>42</v>
      </c>
    </row>
    <row r="920" spans="1:12" x14ac:dyDescent="0.25">
      <c r="A920" t="s">
        <v>47</v>
      </c>
      <c r="B920">
        <v>89555.3</v>
      </c>
      <c r="C920">
        <v>84767</v>
      </c>
      <c r="D920">
        <v>84686.7</v>
      </c>
      <c r="E920">
        <v>84524.1</v>
      </c>
      <c r="F920">
        <v>568.18899999999996</v>
      </c>
      <c r="G920">
        <v>872.25199999999995</v>
      </c>
      <c r="H920">
        <v>378.512</v>
      </c>
      <c r="I920">
        <v>0.14788200000000001</v>
      </c>
      <c r="J920">
        <v>0.83705099999999999</v>
      </c>
      <c r="K920">
        <v>0</v>
      </c>
      <c r="L920" t="s">
        <v>42</v>
      </c>
    </row>
    <row r="921" spans="1:12" x14ac:dyDescent="0.25">
      <c r="A921" t="s">
        <v>47</v>
      </c>
      <c r="B921">
        <v>90438.5</v>
      </c>
      <c r="C921">
        <v>85487</v>
      </c>
      <c r="D921">
        <v>85409.3</v>
      </c>
      <c r="E921">
        <v>85245.4</v>
      </c>
      <c r="F921">
        <v>572.12699999999995</v>
      </c>
      <c r="G921">
        <v>897.92600000000004</v>
      </c>
      <c r="H921">
        <v>386.904</v>
      </c>
      <c r="I921">
        <v>0.15643499999999999</v>
      </c>
      <c r="J921">
        <v>0.86623899999999998</v>
      </c>
      <c r="K921">
        <v>0</v>
      </c>
      <c r="L921" t="s">
        <v>42</v>
      </c>
    </row>
    <row r="922" spans="1:12" x14ac:dyDescent="0.25">
      <c r="A922" t="s">
        <v>47</v>
      </c>
      <c r="B922">
        <v>90603.7</v>
      </c>
      <c r="C922">
        <v>85799.5</v>
      </c>
      <c r="D922">
        <v>85714.1</v>
      </c>
      <c r="E922">
        <v>85550.9</v>
      </c>
      <c r="F922">
        <v>579.77700000000004</v>
      </c>
      <c r="G922">
        <v>900.28200000000004</v>
      </c>
      <c r="H922">
        <v>392.589</v>
      </c>
      <c r="I922">
        <v>0.152448</v>
      </c>
      <c r="J922">
        <v>0.83700799999999997</v>
      </c>
      <c r="K922">
        <v>0</v>
      </c>
      <c r="L922" t="s">
        <v>42</v>
      </c>
    </row>
    <row r="923" spans="1:12" x14ac:dyDescent="0.25">
      <c r="A923" t="s">
        <v>47</v>
      </c>
      <c r="B923">
        <v>91206.1</v>
      </c>
      <c r="C923">
        <v>86438.7</v>
      </c>
      <c r="D923">
        <v>86354.2</v>
      </c>
      <c r="E923">
        <v>86189.7</v>
      </c>
      <c r="F923">
        <v>584.07000000000005</v>
      </c>
      <c r="G923">
        <v>916.89499999999998</v>
      </c>
      <c r="H923">
        <v>400.69099999999997</v>
      </c>
      <c r="I923">
        <v>0.14743999999999999</v>
      </c>
      <c r="J923">
        <v>0.83702799999999999</v>
      </c>
      <c r="K923">
        <v>0</v>
      </c>
      <c r="L923" t="s">
        <v>42</v>
      </c>
    </row>
    <row r="924" spans="1:12" x14ac:dyDescent="0.25">
      <c r="A924" t="s">
        <v>47</v>
      </c>
      <c r="B924">
        <v>89491.8</v>
      </c>
      <c r="C924">
        <v>84619.9</v>
      </c>
      <c r="D924">
        <v>84541.2</v>
      </c>
      <c r="E924">
        <v>84378.1</v>
      </c>
      <c r="F924">
        <v>568.56799999999998</v>
      </c>
      <c r="G924">
        <v>862.67399999999998</v>
      </c>
      <c r="H924">
        <v>373.23200000000003</v>
      </c>
      <c r="I924">
        <v>0.14821799999999999</v>
      </c>
      <c r="J924">
        <v>0.83681099999999997</v>
      </c>
      <c r="K924">
        <v>0</v>
      </c>
      <c r="L924" t="s">
        <v>42</v>
      </c>
    </row>
    <row r="925" spans="1:12" x14ac:dyDescent="0.25">
      <c r="A925" t="s">
        <v>47</v>
      </c>
      <c r="B925">
        <v>88439.8</v>
      </c>
      <c r="C925">
        <v>83738.7</v>
      </c>
      <c r="D925">
        <v>83665.7</v>
      </c>
      <c r="E925">
        <v>83506</v>
      </c>
      <c r="F925">
        <v>556.99</v>
      </c>
      <c r="G925">
        <v>846.92899999999997</v>
      </c>
      <c r="H925">
        <v>358.79500000000002</v>
      </c>
      <c r="I925">
        <v>0.14755699999999999</v>
      </c>
      <c r="J925">
        <v>0.83663900000000002</v>
      </c>
      <c r="K925">
        <v>0</v>
      </c>
      <c r="L925" t="s">
        <v>42</v>
      </c>
    </row>
    <row r="926" spans="1:12" x14ac:dyDescent="0.25">
      <c r="A926" t="s">
        <v>47</v>
      </c>
      <c r="B926">
        <v>88776.2</v>
      </c>
      <c r="C926">
        <v>84105.3</v>
      </c>
      <c r="D926">
        <v>84031.9</v>
      </c>
      <c r="E926">
        <v>83869.899999999994</v>
      </c>
      <c r="F926">
        <v>560.17600000000004</v>
      </c>
      <c r="G926">
        <v>841.726</v>
      </c>
      <c r="H926">
        <v>364.77699999999999</v>
      </c>
      <c r="I926">
        <v>0.178454</v>
      </c>
      <c r="J926">
        <v>0.84684499999999996</v>
      </c>
      <c r="K926">
        <v>0</v>
      </c>
      <c r="L926" t="s">
        <v>42</v>
      </c>
    </row>
    <row r="927" spans="1:12" x14ac:dyDescent="0.25">
      <c r="A927" t="s">
        <v>47</v>
      </c>
      <c r="B927">
        <v>89357.4</v>
      </c>
      <c r="C927">
        <v>84601.4</v>
      </c>
      <c r="D927">
        <v>84521.2</v>
      </c>
      <c r="E927">
        <v>84359.3</v>
      </c>
      <c r="F927">
        <v>568.29999999999995</v>
      </c>
      <c r="G927">
        <v>848.15800000000002</v>
      </c>
      <c r="H927">
        <v>370.71600000000001</v>
      </c>
      <c r="I927">
        <v>0.153477</v>
      </c>
      <c r="J927">
        <v>0.83595299999999995</v>
      </c>
      <c r="K927">
        <v>0</v>
      </c>
      <c r="L927" t="s">
        <v>42</v>
      </c>
    </row>
    <row r="928" spans="1:12" x14ac:dyDescent="0.25">
      <c r="A928" t="s">
        <v>47</v>
      </c>
      <c r="B928">
        <v>88287.4</v>
      </c>
      <c r="C928">
        <v>83531.5</v>
      </c>
      <c r="D928">
        <v>83457.5</v>
      </c>
      <c r="E928">
        <v>83297.3</v>
      </c>
      <c r="F928">
        <v>561.24699999999996</v>
      </c>
      <c r="G928">
        <v>825.06600000000003</v>
      </c>
      <c r="H928">
        <v>358.13900000000001</v>
      </c>
      <c r="I928">
        <v>0.178456</v>
      </c>
      <c r="J928">
        <v>0.86152099999999998</v>
      </c>
      <c r="K928">
        <v>0</v>
      </c>
      <c r="L928" t="s">
        <v>42</v>
      </c>
    </row>
    <row r="929" spans="1:12" x14ac:dyDescent="0.25">
      <c r="A929" t="s">
        <v>47</v>
      </c>
      <c r="B929">
        <v>89132.3</v>
      </c>
      <c r="C929">
        <v>84435.8</v>
      </c>
      <c r="D929">
        <v>84356.6</v>
      </c>
      <c r="E929">
        <v>84195.7</v>
      </c>
      <c r="F929">
        <v>569.19299999999998</v>
      </c>
      <c r="G929">
        <v>868.80899999999997</v>
      </c>
      <c r="H929">
        <v>369.83300000000003</v>
      </c>
      <c r="I929">
        <v>0.153753</v>
      </c>
      <c r="J929">
        <v>0.85162499999999997</v>
      </c>
      <c r="K929">
        <v>0</v>
      </c>
      <c r="L929" t="s">
        <v>42</v>
      </c>
    </row>
    <row r="930" spans="1:12" x14ac:dyDescent="0.25">
      <c r="A930" t="s">
        <v>47</v>
      </c>
      <c r="B930">
        <v>88814.3</v>
      </c>
      <c r="C930">
        <v>84104</v>
      </c>
      <c r="D930">
        <v>84024.8</v>
      </c>
      <c r="E930">
        <v>83863.8</v>
      </c>
      <c r="F930">
        <v>563.298</v>
      </c>
      <c r="G930">
        <v>836.42100000000005</v>
      </c>
      <c r="H930">
        <v>365.82100000000003</v>
      </c>
      <c r="I930">
        <v>0.178456</v>
      </c>
      <c r="J930">
        <v>0.83649399999999996</v>
      </c>
      <c r="K930">
        <v>0</v>
      </c>
      <c r="L930" t="s">
        <v>42</v>
      </c>
    </row>
    <row r="931" spans="1:12" x14ac:dyDescent="0.25">
      <c r="A931" t="s">
        <v>47</v>
      </c>
      <c r="B931">
        <v>88429.2</v>
      </c>
      <c r="C931">
        <v>83704.899999999994</v>
      </c>
      <c r="D931">
        <v>83625.5</v>
      </c>
      <c r="E931">
        <v>83465.8</v>
      </c>
      <c r="F931">
        <v>556.98900000000003</v>
      </c>
      <c r="G931">
        <v>823.48400000000004</v>
      </c>
      <c r="H931">
        <v>361.39600000000002</v>
      </c>
      <c r="I931">
        <v>0.16872999999999999</v>
      </c>
      <c r="J931">
        <v>0.83705200000000002</v>
      </c>
      <c r="K931">
        <v>0</v>
      </c>
      <c r="L931" t="s">
        <v>42</v>
      </c>
    </row>
    <row r="932" spans="1:12" x14ac:dyDescent="0.25">
      <c r="A932" t="s">
        <v>47</v>
      </c>
      <c r="B932">
        <v>89368.7</v>
      </c>
      <c r="C932">
        <v>84545.8</v>
      </c>
      <c r="D932">
        <v>84466.5</v>
      </c>
      <c r="E932">
        <v>84303.7</v>
      </c>
      <c r="F932">
        <v>575.77599999999995</v>
      </c>
      <c r="G932">
        <v>845.61699999999996</v>
      </c>
      <c r="H932">
        <v>371.20699999999999</v>
      </c>
      <c r="I932">
        <v>0.14776900000000001</v>
      </c>
      <c r="J932">
        <v>0.83672599999999997</v>
      </c>
      <c r="K932">
        <v>0</v>
      </c>
      <c r="L932" t="s">
        <v>42</v>
      </c>
    </row>
    <row r="933" spans="1:12" x14ac:dyDescent="0.25">
      <c r="A933" t="s">
        <v>47</v>
      </c>
      <c r="B933">
        <v>88529.2</v>
      </c>
      <c r="C933">
        <v>83837.3</v>
      </c>
      <c r="D933">
        <v>83760.2</v>
      </c>
      <c r="E933">
        <v>83600.5</v>
      </c>
      <c r="F933">
        <v>564.29499999999996</v>
      </c>
      <c r="G933">
        <v>840.80600000000004</v>
      </c>
      <c r="H933">
        <v>363.13799999999998</v>
      </c>
      <c r="I933">
        <v>0.153668</v>
      </c>
      <c r="J933">
        <v>0.83626199999999995</v>
      </c>
      <c r="K933">
        <v>0</v>
      </c>
      <c r="L933" t="s">
        <v>42</v>
      </c>
    </row>
    <row r="934" spans="1:12" x14ac:dyDescent="0.25">
      <c r="A934" t="s">
        <v>47</v>
      </c>
      <c r="B934">
        <v>88761.2</v>
      </c>
      <c r="C934">
        <v>84056.1</v>
      </c>
      <c r="D934">
        <v>83978.8</v>
      </c>
      <c r="E934">
        <v>83817.399999999994</v>
      </c>
      <c r="F934">
        <v>559.74900000000002</v>
      </c>
      <c r="G934">
        <v>856.27300000000002</v>
      </c>
      <c r="H934">
        <v>366.029</v>
      </c>
      <c r="I934">
        <v>0.14715500000000001</v>
      </c>
      <c r="J934">
        <v>0.83665</v>
      </c>
      <c r="K934">
        <v>0</v>
      </c>
      <c r="L934" t="s">
        <v>42</v>
      </c>
    </row>
    <row r="935" spans="1:12" x14ac:dyDescent="0.25">
      <c r="A935" t="s">
        <v>47</v>
      </c>
      <c r="B935">
        <v>89379.3</v>
      </c>
      <c r="C935">
        <v>84644.5</v>
      </c>
      <c r="D935">
        <v>84563.6</v>
      </c>
      <c r="E935">
        <v>84402</v>
      </c>
      <c r="F935">
        <v>566.76</v>
      </c>
      <c r="G935">
        <v>854.04399999999998</v>
      </c>
      <c r="H935">
        <v>371.584</v>
      </c>
      <c r="I935">
        <v>0.178146</v>
      </c>
      <c r="J935">
        <v>0.83699299999999999</v>
      </c>
      <c r="K935">
        <v>0</v>
      </c>
      <c r="L935" t="s">
        <v>42</v>
      </c>
    </row>
    <row r="936" spans="1:12" x14ac:dyDescent="0.25">
      <c r="A936" t="s">
        <v>47</v>
      </c>
      <c r="B936">
        <v>88311.8</v>
      </c>
      <c r="C936">
        <v>83532.100000000006</v>
      </c>
      <c r="D936">
        <v>83456.3</v>
      </c>
      <c r="E936">
        <v>83296.600000000006</v>
      </c>
      <c r="F936">
        <v>554.47500000000002</v>
      </c>
      <c r="G936">
        <v>827.15800000000002</v>
      </c>
      <c r="H936">
        <v>358.51</v>
      </c>
      <c r="I936">
        <v>0.14737800000000001</v>
      </c>
      <c r="J936">
        <v>0.83702500000000002</v>
      </c>
      <c r="K936">
        <v>0</v>
      </c>
      <c r="L936" t="s">
        <v>42</v>
      </c>
    </row>
    <row r="937" spans="1:12" x14ac:dyDescent="0.25">
      <c r="A937" t="s">
        <v>47</v>
      </c>
      <c r="B937">
        <v>89034.4</v>
      </c>
      <c r="C937">
        <v>84318.6</v>
      </c>
      <c r="D937">
        <v>84237.2</v>
      </c>
      <c r="E937">
        <v>84075</v>
      </c>
      <c r="F937">
        <v>567.89300000000003</v>
      </c>
      <c r="G937">
        <v>851.72799999999995</v>
      </c>
      <c r="H937">
        <v>367.65600000000001</v>
      </c>
      <c r="I937">
        <v>0.17846799999999999</v>
      </c>
      <c r="J937">
        <v>0.836982</v>
      </c>
      <c r="K937">
        <v>0</v>
      </c>
      <c r="L937" t="s">
        <v>42</v>
      </c>
    </row>
    <row r="938" spans="1:12" x14ac:dyDescent="0.25">
      <c r="A938" t="s">
        <v>47</v>
      </c>
      <c r="B938">
        <v>89116.5</v>
      </c>
      <c r="C938">
        <v>84263.4</v>
      </c>
      <c r="D938">
        <v>84182.6</v>
      </c>
      <c r="E938">
        <v>84021.2</v>
      </c>
      <c r="F938">
        <v>562.19600000000003</v>
      </c>
      <c r="G938">
        <v>837.94600000000003</v>
      </c>
      <c r="H938">
        <v>367.26499999999999</v>
      </c>
      <c r="I938">
        <v>0.14745</v>
      </c>
      <c r="J938">
        <v>0.83705200000000002</v>
      </c>
      <c r="K938">
        <v>0</v>
      </c>
      <c r="L938" t="s">
        <v>42</v>
      </c>
    </row>
    <row r="939" spans="1:12" x14ac:dyDescent="0.25">
      <c r="A939" t="s">
        <v>47</v>
      </c>
      <c r="B939">
        <v>88367.5</v>
      </c>
      <c r="C939">
        <v>83559.100000000006</v>
      </c>
      <c r="D939">
        <v>83481.7</v>
      </c>
      <c r="E939">
        <v>83321.5</v>
      </c>
      <c r="F939">
        <v>554.88699999999994</v>
      </c>
      <c r="G939">
        <v>823.904</v>
      </c>
      <c r="H939">
        <v>359.221</v>
      </c>
      <c r="I939">
        <v>0.178457</v>
      </c>
      <c r="J939">
        <v>0.83701000000000003</v>
      </c>
      <c r="K939">
        <v>0</v>
      </c>
      <c r="L939" t="s">
        <v>42</v>
      </c>
    </row>
    <row r="940" spans="1:12" x14ac:dyDescent="0.25">
      <c r="A940" t="s">
        <v>47</v>
      </c>
      <c r="B940">
        <v>89310.6</v>
      </c>
      <c r="C940">
        <v>84530.4</v>
      </c>
      <c r="D940">
        <v>84448.6</v>
      </c>
      <c r="E940">
        <v>84286.6</v>
      </c>
      <c r="F940">
        <v>567.97500000000002</v>
      </c>
      <c r="G940">
        <v>851.37099999999998</v>
      </c>
      <c r="H940">
        <v>372.745</v>
      </c>
      <c r="I940">
        <v>0.17847499999999999</v>
      </c>
      <c r="J940">
        <v>0.83704199999999995</v>
      </c>
      <c r="K940">
        <v>0</v>
      </c>
      <c r="L940" t="s">
        <v>42</v>
      </c>
    </row>
    <row r="941" spans="1:12" x14ac:dyDescent="0.25">
      <c r="A941" t="s">
        <v>47</v>
      </c>
      <c r="B941">
        <v>88615.2</v>
      </c>
      <c r="C941">
        <v>83902.8</v>
      </c>
      <c r="D941">
        <v>83822.5</v>
      </c>
      <c r="E941">
        <v>83661</v>
      </c>
      <c r="F941">
        <v>564.56899999999996</v>
      </c>
      <c r="G941">
        <v>831.52599999999995</v>
      </c>
      <c r="H941">
        <v>363.47399999999999</v>
      </c>
      <c r="I941">
        <v>0.17845800000000001</v>
      </c>
      <c r="J941">
        <v>0.83637399999999995</v>
      </c>
      <c r="K941">
        <v>0</v>
      </c>
      <c r="L941" t="s">
        <v>42</v>
      </c>
    </row>
    <row r="942" spans="1:12" x14ac:dyDescent="0.25">
      <c r="A942" t="s">
        <v>47</v>
      </c>
      <c r="B942">
        <v>88666.3</v>
      </c>
      <c r="C942">
        <v>83928.7</v>
      </c>
      <c r="D942">
        <v>83848</v>
      </c>
      <c r="E942">
        <v>83686.8</v>
      </c>
      <c r="F942">
        <v>565.15599999999995</v>
      </c>
      <c r="G942">
        <v>840.44</v>
      </c>
      <c r="H942">
        <v>363.733</v>
      </c>
      <c r="I942">
        <v>0.14710599999999999</v>
      </c>
      <c r="J942">
        <v>0.83704500000000004</v>
      </c>
      <c r="K942">
        <v>0</v>
      </c>
      <c r="L942" t="s">
        <v>42</v>
      </c>
    </row>
    <row r="943" spans="1:12" x14ac:dyDescent="0.25">
      <c r="A943" t="s">
        <v>47</v>
      </c>
      <c r="B943">
        <v>89500.5</v>
      </c>
      <c r="C943">
        <v>84649</v>
      </c>
      <c r="D943">
        <v>84566.2</v>
      </c>
      <c r="E943">
        <v>84403.4</v>
      </c>
      <c r="F943">
        <v>566.14</v>
      </c>
      <c r="G943">
        <v>852.60299999999995</v>
      </c>
      <c r="H943">
        <v>374.084</v>
      </c>
      <c r="I943">
        <v>0.14924899999999999</v>
      </c>
      <c r="J943">
        <v>0.83702900000000002</v>
      </c>
      <c r="K943">
        <v>0</v>
      </c>
      <c r="L943" t="s">
        <v>42</v>
      </c>
    </row>
    <row r="944" spans="1:12" x14ac:dyDescent="0.25">
      <c r="A944" t="s">
        <v>47</v>
      </c>
      <c r="B944">
        <v>88479.4</v>
      </c>
      <c r="C944">
        <v>83730.399999999994</v>
      </c>
      <c r="D944">
        <v>83652.600000000006</v>
      </c>
      <c r="E944">
        <v>83492.399999999994</v>
      </c>
      <c r="F944">
        <v>558.803</v>
      </c>
      <c r="G944">
        <v>830.42</v>
      </c>
      <c r="H944">
        <v>361.25700000000001</v>
      </c>
      <c r="I944">
        <v>0.16204199999999999</v>
      </c>
      <c r="J944">
        <v>0.83704400000000001</v>
      </c>
      <c r="K944">
        <v>0</v>
      </c>
      <c r="L944" t="s">
        <v>42</v>
      </c>
    </row>
    <row r="945" spans="1:25" x14ac:dyDescent="0.25">
      <c r="A945" t="s">
        <v>47</v>
      </c>
      <c r="B945">
        <v>89181.8</v>
      </c>
      <c r="C945">
        <v>84434.2</v>
      </c>
      <c r="D945">
        <v>84353.2</v>
      </c>
      <c r="E945">
        <v>84192.4</v>
      </c>
      <c r="F945">
        <v>552.08900000000006</v>
      </c>
      <c r="G945">
        <v>850.745</v>
      </c>
      <c r="H945">
        <v>369.10399999999998</v>
      </c>
      <c r="I945">
        <v>0.15402199999999999</v>
      </c>
      <c r="J945">
        <v>0.83701899999999996</v>
      </c>
      <c r="K945">
        <v>0</v>
      </c>
      <c r="L945" t="s">
        <v>42</v>
      </c>
    </row>
    <row r="946" spans="1:25" x14ac:dyDescent="0.25">
      <c r="A946" t="s">
        <v>47</v>
      </c>
      <c r="B946">
        <v>89345.8</v>
      </c>
      <c r="C946">
        <v>84584</v>
      </c>
      <c r="D946">
        <v>84500.9</v>
      </c>
      <c r="E946">
        <v>84338.9</v>
      </c>
      <c r="F946">
        <v>566.86699999999996</v>
      </c>
      <c r="G946">
        <v>868.41899999999998</v>
      </c>
      <c r="H946">
        <v>371.59500000000003</v>
      </c>
      <c r="I946">
        <v>0.12542500000000001</v>
      </c>
      <c r="J946">
        <v>0.83680500000000002</v>
      </c>
      <c r="K946">
        <v>0</v>
      </c>
      <c r="L946" t="s">
        <v>42</v>
      </c>
    </row>
    <row r="947" spans="1:25" x14ac:dyDescent="0.25">
      <c r="A947" t="s">
        <v>47</v>
      </c>
      <c r="B947">
        <v>88953.8</v>
      </c>
      <c r="C947">
        <v>84150.399999999994</v>
      </c>
      <c r="D947">
        <v>84070.1</v>
      </c>
      <c r="E947">
        <v>83910.2</v>
      </c>
      <c r="F947">
        <v>563.08100000000002</v>
      </c>
      <c r="G947">
        <v>841.26199999999994</v>
      </c>
      <c r="H947">
        <v>368.37</v>
      </c>
      <c r="I947">
        <v>0.15141299999999999</v>
      </c>
      <c r="J947">
        <v>0.83645199999999997</v>
      </c>
      <c r="K947">
        <v>0</v>
      </c>
      <c r="L947" t="s">
        <v>42</v>
      </c>
    </row>
    <row r="948" spans="1:25" x14ac:dyDescent="0.25">
      <c r="A948" t="s">
        <v>47</v>
      </c>
      <c r="B948">
        <v>89358.5</v>
      </c>
      <c r="C948">
        <v>84645.4</v>
      </c>
      <c r="D948">
        <v>84564.2</v>
      </c>
      <c r="E948">
        <v>84402.4</v>
      </c>
      <c r="F948">
        <v>565.98800000000006</v>
      </c>
      <c r="G948">
        <v>868.44799999999998</v>
      </c>
      <c r="H948">
        <v>372.44099999999997</v>
      </c>
      <c r="I948">
        <v>0.17846000000000001</v>
      </c>
      <c r="J948">
        <v>0.83702299999999996</v>
      </c>
      <c r="K948">
        <v>0</v>
      </c>
      <c r="L948" t="s">
        <v>42</v>
      </c>
    </row>
    <row r="949" spans="1:25" x14ac:dyDescent="0.25">
      <c r="A949" t="s">
        <v>47</v>
      </c>
      <c r="B949">
        <v>89278.6</v>
      </c>
      <c r="C949">
        <v>84477.1</v>
      </c>
      <c r="D949">
        <v>84393.1</v>
      </c>
      <c r="E949">
        <v>84230.3</v>
      </c>
      <c r="F949">
        <v>566.42999999999995</v>
      </c>
      <c r="G949">
        <v>888.69299999999998</v>
      </c>
      <c r="H949">
        <v>377.48899999999998</v>
      </c>
      <c r="I949">
        <v>0.176538</v>
      </c>
      <c r="J949">
        <v>0.83560599999999996</v>
      </c>
      <c r="K949">
        <v>0</v>
      </c>
      <c r="L949" t="s">
        <v>42</v>
      </c>
    </row>
    <row r="950" spans="1:25" x14ac:dyDescent="0.25">
      <c r="A950" t="s">
        <v>47</v>
      </c>
      <c r="B950">
        <v>89877.3</v>
      </c>
      <c r="C950">
        <v>85113.600000000006</v>
      </c>
      <c r="D950">
        <v>85025.2</v>
      </c>
      <c r="E950">
        <v>84860.6</v>
      </c>
      <c r="F950">
        <v>575.899</v>
      </c>
      <c r="G950">
        <v>890.721</v>
      </c>
      <c r="H950">
        <v>384.755</v>
      </c>
      <c r="I950">
        <v>0.14873</v>
      </c>
      <c r="J950">
        <v>0.83688099999999999</v>
      </c>
      <c r="K950">
        <v>0</v>
      </c>
      <c r="L950" t="s">
        <v>42</v>
      </c>
    </row>
    <row r="951" spans="1:25" x14ac:dyDescent="0.25">
      <c r="A951" t="s">
        <v>47</v>
      </c>
      <c r="B951">
        <v>93320.3</v>
      </c>
      <c r="C951">
        <v>88383.2</v>
      </c>
      <c r="D951">
        <v>88285.2</v>
      </c>
      <c r="E951">
        <v>88115.1</v>
      </c>
      <c r="F951">
        <v>601.375</v>
      </c>
      <c r="G951">
        <v>991.62</v>
      </c>
      <c r="H951">
        <v>421.988</v>
      </c>
      <c r="I951">
        <v>0.178454</v>
      </c>
      <c r="J951">
        <v>0.83704199999999995</v>
      </c>
      <c r="K951">
        <v>0</v>
      </c>
      <c r="L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47</v>
      </c>
      <c r="B952">
        <v>88352.6</v>
      </c>
      <c r="C952">
        <v>83615.600000000006</v>
      </c>
      <c r="D952">
        <v>83529.2</v>
      </c>
      <c r="E952">
        <v>83367.8</v>
      </c>
      <c r="F952">
        <v>560.35</v>
      </c>
      <c r="G952">
        <v>851.52599999999995</v>
      </c>
      <c r="H952">
        <v>361.57299999999998</v>
      </c>
      <c r="I952">
        <v>0.14824699999999999</v>
      </c>
      <c r="J952">
        <v>0.83681499999999998</v>
      </c>
      <c r="K952">
        <v>0</v>
      </c>
      <c r="L952" t="s">
        <v>42</v>
      </c>
      <c r="R952">
        <f>AVERAGE(B903:B952)</f>
        <v>89341.941999999981</v>
      </c>
      <c r="S952">
        <f>AVERAGE(C903:C952)</f>
        <v>84585.997999999992</v>
      </c>
      <c r="U952">
        <f>_xlfn.VAR.P(B903:B952)</f>
        <v>1161292.0388360019</v>
      </c>
      <c r="V952">
        <f>_xlfn.VAR.P(C903:C952)</f>
        <v>1073325.2625959998</v>
      </c>
      <c r="X952">
        <f>1.96*SQRT(U952)/50</f>
        <v>42.243198251990272</v>
      </c>
      <c r="Y952">
        <f>1.96*SQRT(V952)/50</f>
        <v>40.611753612907648</v>
      </c>
    </row>
    <row r="953" spans="1:25" x14ac:dyDescent="0.25">
      <c r="A953" t="s">
        <v>48</v>
      </c>
      <c r="B953">
        <v>4467295.6983000003</v>
      </c>
      <c r="C953" t="s">
        <v>36</v>
      </c>
    </row>
    <row r="954" spans="1:25" x14ac:dyDescent="0.25">
      <c r="A954" t="s">
        <v>49</v>
      </c>
      <c r="B954">
        <v>83779.899999999994</v>
      </c>
      <c r="C954">
        <v>83742.3</v>
      </c>
      <c r="D954">
        <v>83683.5</v>
      </c>
      <c r="E954">
        <v>83521.3</v>
      </c>
      <c r="F954">
        <v>568.226</v>
      </c>
      <c r="G954">
        <v>0</v>
      </c>
      <c r="H954">
        <v>360.85899999999998</v>
      </c>
      <c r="I954">
        <v>0.178454</v>
      </c>
      <c r="J954">
        <v>0.83704400000000001</v>
      </c>
      <c r="K954">
        <v>0</v>
      </c>
      <c r="L954" t="s">
        <v>42</v>
      </c>
    </row>
    <row r="955" spans="1:25" x14ac:dyDescent="0.25">
      <c r="A955" t="s">
        <v>49</v>
      </c>
      <c r="B955">
        <v>84143.8</v>
      </c>
      <c r="C955">
        <v>84106.3</v>
      </c>
      <c r="D955">
        <v>84047.1</v>
      </c>
      <c r="E955">
        <v>83884.7</v>
      </c>
      <c r="F955">
        <v>569.19399999999996</v>
      </c>
      <c r="G955">
        <v>0</v>
      </c>
      <c r="H955">
        <v>366.71499999999997</v>
      </c>
      <c r="I955">
        <v>0.17845800000000001</v>
      </c>
      <c r="J955">
        <v>0.83614900000000003</v>
      </c>
      <c r="K955">
        <v>0</v>
      </c>
      <c r="L955" t="s">
        <v>42</v>
      </c>
    </row>
    <row r="956" spans="1:25" x14ac:dyDescent="0.25">
      <c r="A956" t="s">
        <v>49</v>
      </c>
      <c r="B956">
        <v>84011.3</v>
      </c>
      <c r="C956">
        <v>83974.6</v>
      </c>
      <c r="D956">
        <v>83915.9</v>
      </c>
      <c r="E956">
        <v>83754.8</v>
      </c>
      <c r="F956">
        <v>568.77599999999995</v>
      </c>
      <c r="G956">
        <v>0</v>
      </c>
      <c r="H956">
        <v>367.74200000000002</v>
      </c>
      <c r="I956">
        <v>0.15077199999999999</v>
      </c>
      <c r="J956">
        <v>0.86763500000000005</v>
      </c>
      <c r="K956">
        <v>0</v>
      </c>
      <c r="L956" t="s">
        <v>42</v>
      </c>
    </row>
    <row r="957" spans="1:25" x14ac:dyDescent="0.25">
      <c r="A957" t="s">
        <v>49</v>
      </c>
      <c r="B957">
        <v>84228.9</v>
      </c>
      <c r="C957">
        <v>84192.1</v>
      </c>
      <c r="D957">
        <v>84132.6</v>
      </c>
      <c r="E957">
        <v>83969</v>
      </c>
      <c r="F957">
        <v>577.15899999999999</v>
      </c>
      <c r="G957">
        <v>0</v>
      </c>
      <c r="H957">
        <v>368.84</v>
      </c>
      <c r="I957">
        <v>0.149365</v>
      </c>
      <c r="J957">
        <v>0.83701199999999998</v>
      </c>
      <c r="K957">
        <v>0</v>
      </c>
      <c r="L957" t="s">
        <v>42</v>
      </c>
    </row>
    <row r="958" spans="1:25" x14ac:dyDescent="0.25">
      <c r="A958" t="s">
        <v>49</v>
      </c>
      <c r="B958">
        <v>84025.8</v>
      </c>
      <c r="C958">
        <v>83989.5</v>
      </c>
      <c r="D958">
        <v>83931.8</v>
      </c>
      <c r="E958">
        <v>83771</v>
      </c>
      <c r="F958">
        <v>572.63699999999994</v>
      </c>
      <c r="G958">
        <v>0</v>
      </c>
      <c r="H958">
        <v>365.37200000000001</v>
      </c>
      <c r="I958">
        <v>0.14711299999999999</v>
      </c>
      <c r="J958">
        <v>0.83705200000000002</v>
      </c>
      <c r="K958">
        <v>0</v>
      </c>
      <c r="L958" t="s">
        <v>42</v>
      </c>
    </row>
    <row r="959" spans="1:25" x14ac:dyDescent="0.25">
      <c r="A959" t="s">
        <v>49</v>
      </c>
      <c r="B959">
        <v>84045.6</v>
      </c>
      <c r="C959">
        <v>84008.9</v>
      </c>
      <c r="D959">
        <v>83950.1</v>
      </c>
      <c r="E959">
        <v>83788.800000000003</v>
      </c>
      <c r="F959">
        <v>572.76400000000001</v>
      </c>
      <c r="G959">
        <v>0</v>
      </c>
      <c r="H959">
        <v>367.84399999999999</v>
      </c>
      <c r="I959">
        <v>0.178455</v>
      </c>
      <c r="J959">
        <v>0.83705099999999999</v>
      </c>
      <c r="K959">
        <v>0</v>
      </c>
      <c r="L959" t="s">
        <v>42</v>
      </c>
    </row>
    <row r="960" spans="1:25" x14ac:dyDescent="0.25">
      <c r="A960" t="s">
        <v>49</v>
      </c>
      <c r="B960">
        <v>84722.2</v>
      </c>
      <c r="C960">
        <v>84684.1</v>
      </c>
      <c r="D960">
        <v>84623.9</v>
      </c>
      <c r="E960">
        <v>84460.800000000003</v>
      </c>
      <c r="F960">
        <v>579.30100000000004</v>
      </c>
      <c r="G960">
        <v>0</v>
      </c>
      <c r="H960">
        <v>376.04500000000002</v>
      </c>
      <c r="I960">
        <v>0.17846000000000001</v>
      </c>
      <c r="J960">
        <v>0.836117</v>
      </c>
      <c r="K960">
        <v>0</v>
      </c>
      <c r="L960" t="s">
        <v>42</v>
      </c>
    </row>
    <row r="961" spans="1:12" x14ac:dyDescent="0.25">
      <c r="A961" t="s">
        <v>49</v>
      </c>
      <c r="B961">
        <v>84708.800000000003</v>
      </c>
      <c r="C961">
        <v>84672</v>
      </c>
      <c r="D961">
        <v>84612</v>
      </c>
      <c r="E961">
        <v>84448.8</v>
      </c>
      <c r="F961">
        <v>581.29200000000003</v>
      </c>
      <c r="G961">
        <v>0</v>
      </c>
      <c r="H961">
        <v>377.52600000000001</v>
      </c>
      <c r="I961">
        <v>0.16888900000000001</v>
      </c>
      <c r="J961">
        <v>0.83702399999999999</v>
      </c>
      <c r="K961">
        <v>0</v>
      </c>
      <c r="L961" t="s">
        <v>42</v>
      </c>
    </row>
    <row r="962" spans="1:12" x14ac:dyDescent="0.25">
      <c r="A962" t="s">
        <v>49</v>
      </c>
      <c r="B962">
        <v>85023.2</v>
      </c>
      <c r="C962">
        <v>84984.7</v>
      </c>
      <c r="D962">
        <v>84924.9</v>
      </c>
      <c r="E962">
        <v>84762</v>
      </c>
      <c r="F962">
        <v>585.22900000000004</v>
      </c>
      <c r="G962">
        <v>0</v>
      </c>
      <c r="H962">
        <v>383.73200000000003</v>
      </c>
      <c r="I962">
        <v>0.15007499999999999</v>
      </c>
      <c r="J962">
        <v>0.83696599999999999</v>
      </c>
      <c r="K962">
        <v>0</v>
      </c>
      <c r="L962" t="s">
        <v>42</v>
      </c>
    </row>
    <row r="963" spans="1:12" x14ac:dyDescent="0.25">
      <c r="A963" t="s">
        <v>49</v>
      </c>
      <c r="B963">
        <v>84561.8</v>
      </c>
      <c r="C963">
        <v>84522.8</v>
      </c>
      <c r="D963">
        <v>84462.8</v>
      </c>
      <c r="E963">
        <v>84300.800000000003</v>
      </c>
      <c r="F963">
        <v>581.88900000000001</v>
      </c>
      <c r="G963">
        <v>0</v>
      </c>
      <c r="H963">
        <v>376.89400000000001</v>
      </c>
      <c r="I963">
        <v>0.158637</v>
      </c>
      <c r="J963">
        <v>0.83300099999999999</v>
      </c>
      <c r="K963">
        <v>0</v>
      </c>
      <c r="L963" t="s">
        <v>42</v>
      </c>
    </row>
    <row r="964" spans="1:12" x14ac:dyDescent="0.25">
      <c r="A964" t="s">
        <v>49</v>
      </c>
      <c r="B964">
        <v>85587.9</v>
      </c>
      <c r="C964">
        <v>85551.3</v>
      </c>
      <c r="D964">
        <v>85489</v>
      </c>
      <c r="E964">
        <v>85325.4</v>
      </c>
      <c r="F964">
        <v>578.97799999999995</v>
      </c>
      <c r="G964">
        <v>0</v>
      </c>
      <c r="H964">
        <v>393.19600000000003</v>
      </c>
      <c r="I964">
        <v>0.16717699999999999</v>
      </c>
      <c r="J964">
        <v>0.83705099999999999</v>
      </c>
      <c r="K964">
        <v>0</v>
      </c>
      <c r="L964" t="s">
        <v>42</v>
      </c>
    </row>
    <row r="965" spans="1:12" x14ac:dyDescent="0.25">
      <c r="A965" t="s">
        <v>49</v>
      </c>
      <c r="B965">
        <v>84431.5</v>
      </c>
      <c r="C965">
        <v>84393.7</v>
      </c>
      <c r="D965">
        <v>84335.6</v>
      </c>
      <c r="E965">
        <v>84173</v>
      </c>
      <c r="F965">
        <v>575.08299999999997</v>
      </c>
      <c r="G965">
        <v>0</v>
      </c>
      <c r="H965">
        <v>370.899</v>
      </c>
      <c r="I965">
        <v>0.14779800000000001</v>
      </c>
      <c r="J965">
        <v>0.83699900000000005</v>
      </c>
      <c r="K965">
        <v>0</v>
      </c>
      <c r="L965" t="s">
        <v>42</v>
      </c>
    </row>
    <row r="966" spans="1:12" x14ac:dyDescent="0.25">
      <c r="A966" t="s">
        <v>49</v>
      </c>
      <c r="B966">
        <v>85858</v>
      </c>
      <c r="C966">
        <v>85821.3</v>
      </c>
      <c r="D966">
        <v>85758.399999999994</v>
      </c>
      <c r="E966">
        <v>85593</v>
      </c>
      <c r="F966">
        <v>594.22699999999998</v>
      </c>
      <c r="G966">
        <v>0</v>
      </c>
      <c r="H966">
        <v>394.84899999999999</v>
      </c>
      <c r="I966">
        <v>0.15151200000000001</v>
      </c>
      <c r="J966">
        <v>0.83695900000000001</v>
      </c>
      <c r="K966">
        <v>0</v>
      </c>
      <c r="L966" t="s">
        <v>42</v>
      </c>
    </row>
    <row r="967" spans="1:12" x14ac:dyDescent="0.25">
      <c r="A967" t="s">
        <v>49</v>
      </c>
      <c r="B967">
        <v>84575.2</v>
      </c>
      <c r="C967">
        <v>84537.7</v>
      </c>
      <c r="D967">
        <v>84477.3</v>
      </c>
      <c r="E967">
        <v>84314.5</v>
      </c>
      <c r="F967">
        <v>584.24099999999999</v>
      </c>
      <c r="G967">
        <v>0</v>
      </c>
      <c r="H967">
        <v>377.63</v>
      </c>
      <c r="I967">
        <v>0.147255</v>
      </c>
      <c r="J967">
        <v>0.84053</v>
      </c>
      <c r="K967">
        <v>0</v>
      </c>
      <c r="L967" t="s">
        <v>42</v>
      </c>
    </row>
    <row r="968" spans="1:12" x14ac:dyDescent="0.25">
      <c r="A968" t="s">
        <v>49</v>
      </c>
      <c r="B968">
        <v>83372.2</v>
      </c>
      <c r="C968">
        <v>83335.5</v>
      </c>
      <c r="D968">
        <v>83279.199999999997</v>
      </c>
      <c r="E968">
        <v>83118.7</v>
      </c>
      <c r="F968">
        <v>565.34199999999998</v>
      </c>
      <c r="G968">
        <v>0</v>
      </c>
      <c r="H968">
        <v>356.041</v>
      </c>
      <c r="I968">
        <v>0.178454</v>
      </c>
      <c r="J968">
        <v>0.83500600000000003</v>
      </c>
      <c r="K968">
        <v>0</v>
      </c>
      <c r="L968" t="s">
        <v>42</v>
      </c>
    </row>
    <row r="969" spans="1:12" x14ac:dyDescent="0.25">
      <c r="A969" t="s">
        <v>49</v>
      </c>
      <c r="B969">
        <v>85041.3</v>
      </c>
      <c r="C969">
        <v>85004.1</v>
      </c>
      <c r="D969">
        <v>84944.3</v>
      </c>
      <c r="E969">
        <v>84780.7</v>
      </c>
      <c r="F969">
        <v>580.22</v>
      </c>
      <c r="G969">
        <v>0</v>
      </c>
      <c r="H969">
        <v>380.50099999999998</v>
      </c>
      <c r="I969">
        <v>0.178454</v>
      </c>
      <c r="J969">
        <v>0.83455100000000004</v>
      </c>
      <c r="K969">
        <v>0</v>
      </c>
      <c r="L969" t="s">
        <v>42</v>
      </c>
    </row>
    <row r="970" spans="1:12" x14ac:dyDescent="0.25">
      <c r="A970" t="s">
        <v>49</v>
      </c>
      <c r="B970">
        <v>83705</v>
      </c>
      <c r="C970">
        <v>83668</v>
      </c>
      <c r="D970">
        <v>83610.100000000006</v>
      </c>
      <c r="E970">
        <v>83449</v>
      </c>
      <c r="F970">
        <v>569.67499999999995</v>
      </c>
      <c r="G970">
        <v>0</v>
      </c>
      <c r="H970">
        <v>362.35700000000003</v>
      </c>
      <c r="I970">
        <v>0.16187699999999999</v>
      </c>
      <c r="J970">
        <v>0.83701499999999995</v>
      </c>
      <c r="K970">
        <v>0</v>
      </c>
      <c r="L970" t="s">
        <v>42</v>
      </c>
    </row>
    <row r="971" spans="1:12" x14ac:dyDescent="0.25">
      <c r="A971" t="s">
        <v>49</v>
      </c>
      <c r="B971">
        <v>84223.7</v>
      </c>
      <c r="C971">
        <v>84186.5</v>
      </c>
      <c r="D971">
        <v>84126</v>
      </c>
      <c r="E971">
        <v>83963.4</v>
      </c>
      <c r="F971">
        <v>575.81899999999996</v>
      </c>
      <c r="G971">
        <v>0</v>
      </c>
      <c r="H971">
        <v>369.94099999999997</v>
      </c>
      <c r="I971">
        <v>0.14967</v>
      </c>
      <c r="J971">
        <v>0.83676399999999995</v>
      </c>
      <c r="K971">
        <v>0</v>
      </c>
      <c r="L971" t="s">
        <v>42</v>
      </c>
    </row>
    <row r="972" spans="1:12" x14ac:dyDescent="0.25">
      <c r="A972" t="s">
        <v>49</v>
      </c>
      <c r="B972">
        <v>84571.7</v>
      </c>
      <c r="C972">
        <v>84534.9</v>
      </c>
      <c r="D972">
        <v>84474.7</v>
      </c>
      <c r="E972">
        <v>84311.3</v>
      </c>
      <c r="F972">
        <v>580.29899999999998</v>
      </c>
      <c r="G972">
        <v>0</v>
      </c>
      <c r="H972">
        <v>374.23200000000003</v>
      </c>
      <c r="I972">
        <v>0.17846400000000001</v>
      </c>
      <c r="J972">
        <v>0.83705099999999999</v>
      </c>
      <c r="K972">
        <v>0</v>
      </c>
      <c r="L972" t="s">
        <v>42</v>
      </c>
    </row>
    <row r="973" spans="1:12" x14ac:dyDescent="0.25">
      <c r="A973" t="s">
        <v>49</v>
      </c>
      <c r="B973">
        <v>83192.600000000006</v>
      </c>
      <c r="C973">
        <v>83155.8</v>
      </c>
      <c r="D973">
        <v>83098.8</v>
      </c>
      <c r="E973">
        <v>82939</v>
      </c>
      <c r="F973">
        <v>565.81200000000001</v>
      </c>
      <c r="G973">
        <v>0</v>
      </c>
      <c r="H973">
        <v>355.60500000000002</v>
      </c>
      <c r="I973">
        <v>0.17852100000000001</v>
      </c>
      <c r="J973">
        <v>0.83501800000000004</v>
      </c>
      <c r="K973">
        <v>0</v>
      </c>
      <c r="L973" t="s">
        <v>42</v>
      </c>
    </row>
    <row r="974" spans="1:12" x14ac:dyDescent="0.25">
      <c r="A974" t="s">
        <v>49</v>
      </c>
      <c r="B974">
        <v>83585.2</v>
      </c>
      <c r="C974">
        <v>83547.600000000006</v>
      </c>
      <c r="D974">
        <v>83489.7</v>
      </c>
      <c r="E974">
        <v>83327.899999999994</v>
      </c>
      <c r="F974">
        <v>570.23699999999997</v>
      </c>
      <c r="G974">
        <v>0</v>
      </c>
      <c r="H974">
        <v>360.459</v>
      </c>
      <c r="I974">
        <v>0.17553199999999999</v>
      </c>
      <c r="J974">
        <v>0.83704999999999996</v>
      </c>
      <c r="K974">
        <v>0</v>
      </c>
      <c r="L974" t="s">
        <v>42</v>
      </c>
    </row>
    <row r="975" spans="1:12" x14ac:dyDescent="0.25">
      <c r="A975" t="s">
        <v>49</v>
      </c>
      <c r="B975">
        <v>85851.199999999997</v>
      </c>
      <c r="C975">
        <v>85814.6</v>
      </c>
      <c r="D975">
        <v>85751.9</v>
      </c>
      <c r="E975">
        <v>85585.2</v>
      </c>
      <c r="F975">
        <v>589.35299999999995</v>
      </c>
      <c r="G975">
        <v>0</v>
      </c>
      <c r="H975">
        <v>398.62200000000001</v>
      </c>
      <c r="I975">
        <v>0.15629999999999999</v>
      </c>
      <c r="J975">
        <v>0.83674300000000001</v>
      </c>
      <c r="K975">
        <v>0</v>
      </c>
      <c r="L975" t="s">
        <v>42</v>
      </c>
    </row>
    <row r="976" spans="1:12" x14ac:dyDescent="0.25">
      <c r="A976" t="s">
        <v>49</v>
      </c>
      <c r="B976">
        <v>85930.7</v>
      </c>
      <c r="C976">
        <v>85893.8</v>
      </c>
      <c r="D976">
        <v>85831.6</v>
      </c>
      <c r="E976">
        <v>85666.7</v>
      </c>
      <c r="F976">
        <v>576.95299999999997</v>
      </c>
      <c r="G976">
        <v>0</v>
      </c>
      <c r="H976">
        <v>394.50599999999997</v>
      </c>
      <c r="I976">
        <v>0.178456</v>
      </c>
      <c r="J976">
        <v>0.86567300000000003</v>
      </c>
      <c r="K976">
        <v>0</v>
      </c>
      <c r="L976" t="s">
        <v>42</v>
      </c>
    </row>
    <row r="977" spans="1:12" x14ac:dyDescent="0.25">
      <c r="A977" t="s">
        <v>49</v>
      </c>
      <c r="B977">
        <v>84328.8</v>
      </c>
      <c r="C977">
        <v>84291.5</v>
      </c>
      <c r="D977">
        <v>84232.7</v>
      </c>
      <c r="E977">
        <v>84070.7</v>
      </c>
      <c r="F977">
        <v>577.10400000000004</v>
      </c>
      <c r="G977">
        <v>0</v>
      </c>
      <c r="H977">
        <v>368.86</v>
      </c>
      <c r="I977">
        <v>0.178454</v>
      </c>
      <c r="J977">
        <v>0.83609299999999998</v>
      </c>
      <c r="K977">
        <v>0</v>
      </c>
      <c r="L977" t="s">
        <v>42</v>
      </c>
    </row>
    <row r="978" spans="1:12" x14ac:dyDescent="0.25">
      <c r="A978" t="s">
        <v>49</v>
      </c>
      <c r="B978">
        <v>84148.3</v>
      </c>
      <c r="C978">
        <v>84110.7</v>
      </c>
      <c r="D978">
        <v>84051.3</v>
      </c>
      <c r="E978">
        <v>83889.600000000006</v>
      </c>
      <c r="F978">
        <v>573.48099999999999</v>
      </c>
      <c r="G978">
        <v>0</v>
      </c>
      <c r="H978">
        <v>370.01100000000002</v>
      </c>
      <c r="I978">
        <v>0.14712900000000001</v>
      </c>
      <c r="J978">
        <v>0.83701899999999996</v>
      </c>
      <c r="K978">
        <v>0</v>
      </c>
      <c r="L978" t="s">
        <v>42</v>
      </c>
    </row>
    <row r="979" spans="1:12" x14ac:dyDescent="0.25">
      <c r="A979" t="s">
        <v>49</v>
      </c>
      <c r="B979">
        <v>84806.6</v>
      </c>
      <c r="C979">
        <v>84769.8</v>
      </c>
      <c r="D979">
        <v>84709.2</v>
      </c>
      <c r="E979">
        <v>84546.9</v>
      </c>
      <c r="F979">
        <v>584.03899999999999</v>
      </c>
      <c r="G979">
        <v>0</v>
      </c>
      <c r="H979">
        <v>377.89800000000002</v>
      </c>
      <c r="I979">
        <v>0.14954100000000001</v>
      </c>
      <c r="J979">
        <v>0.83676099999999998</v>
      </c>
      <c r="K979">
        <v>0</v>
      </c>
      <c r="L979" t="s">
        <v>42</v>
      </c>
    </row>
    <row r="980" spans="1:12" x14ac:dyDescent="0.25">
      <c r="A980" t="s">
        <v>49</v>
      </c>
      <c r="B980">
        <v>85184.7</v>
      </c>
      <c r="C980">
        <v>85148.1</v>
      </c>
      <c r="D980">
        <v>85087.3</v>
      </c>
      <c r="E980">
        <v>84922.6</v>
      </c>
      <c r="F980">
        <v>584.43399999999997</v>
      </c>
      <c r="G980">
        <v>0</v>
      </c>
      <c r="H980">
        <v>387.40499999999997</v>
      </c>
      <c r="I980">
        <v>0.178456</v>
      </c>
      <c r="J980">
        <v>0.83688399999999996</v>
      </c>
      <c r="K980">
        <v>0</v>
      </c>
      <c r="L980" t="s">
        <v>42</v>
      </c>
    </row>
    <row r="981" spans="1:12" x14ac:dyDescent="0.25">
      <c r="A981" t="s">
        <v>49</v>
      </c>
      <c r="B981">
        <v>84252.800000000003</v>
      </c>
      <c r="C981">
        <v>84213.4</v>
      </c>
      <c r="D981">
        <v>84153.9</v>
      </c>
      <c r="E981">
        <v>83992.6</v>
      </c>
      <c r="F981">
        <v>578.32000000000005</v>
      </c>
      <c r="G981">
        <v>0</v>
      </c>
      <c r="H981">
        <v>373.19600000000003</v>
      </c>
      <c r="I981">
        <v>0.16810800000000001</v>
      </c>
      <c r="J981">
        <v>0.84078799999999998</v>
      </c>
      <c r="K981">
        <v>0</v>
      </c>
      <c r="L981" t="s">
        <v>42</v>
      </c>
    </row>
    <row r="982" spans="1:12" x14ac:dyDescent="0.25">
      <c r="A982" t="s">
        <v>49</v>
      </c>
      <c r="B982">
        <v>83259</v>
      </c>
      <c r="C982">
        <v>83222.899999999994</v>
      </c>
      <c r="D982">
        <v>83166.8</v>
      </c>
      <c r="E982">
        <v>83006.5</v>
      </c>
      <c r="F982">
        <v>565.81100000000004</v>
      </c>
      <c r="G982">
        <v>0</v>
      </c>
      <c r="H982">
        <v>355.84100000000001</v>
      </c>
      <c r="I982">
        <v>0.178455</v>
      </c>
      <c r="J982">
        <v>0.83705300000000005</v>
      </c>
      <c r="K982">
        <v>0</v>
      </c>
      <c r="L982" t="s">
        <v>42</v>
      </c>
    </row>
    <row r="983" spans="1:12" x14ac:dyDescent="0.25">
      <c r="A983" t="s">
        <v>49</v>
      </c>
      <c r="B983">
        <v>83981.1</v>
      </c>
      <c r="C983">
        <v>83943.4</v>
      </c>
      <c r="D983">
        <v>83885.5</v>
      </c>
      <c r="E983">
        <v>83723.3</v>
      </c>
      <c r="F983">
        <v>569.41200000000003</v>
      </c>
      <c r="G983">
        <v>0</v>
      </c>
      <c r="H983">
        <v>363.22300000000001</v>
      </c>
      <c r="I983">
        <v>0.16925999999999999</v>
      </c>
      <c r="J983">
        <v>0.83702799999999999</v>
      </c>
      <c r="K983">
        <v>0</v>
      </c>
      <c r="L983" t="s">
        <v>42</v>
      </c>
    </row>
    <row r="984" spans="1:12" x14ac:dyDescent="0.25">
      <c r="A984" t="s">
        <v>49</v>
      </c>
      <c r="B984">
        <v>84089.3</v>
      </c>
      <c r="C984">
        <v>84052.7</v>
      </c>
      <c r="D984">
        <v>83993.600000000006</v>
      </c>
      <c r="E984">
        <v>83832.5</v>
      </c>
      <c r="F984">
        <v>578.43100000000004</v>
      </c>
      <c r="G984">
        <v>0</v>
      </c>
      <c r="H984">
        <v>369.26600000000002</v>
      </c>
      <c r="I984">
        <v>0.16317100000000001</v>
      </c>
      <c r="J984">
        <v>0.83693200000000001</v>
      </c>
      <c r="K984">
        <v>0</v>
      </c>
      <c r="L984" t="s">
        <v>42</v>
      </c>
    </row>
    <row r="985" spans="1:12" x14ac:dyDescent="0.25">
      <c r="A985" t="s">
        <v>49</v>
      </c>
      <c r="B985">
        <v>85364.6</v>
      </c>
      <c r="C985">
        <v>85322.4</v>
      </c>
      <c r="D985">
        <v>85262.5</v>
      </c>
      <c r="E985">
        <v>85098.3</v>
      </c>
      <c r="F985">
        <v>583.70899999999995</v>
      </c>
      <c r="G985">
        <v>0</v>
      </c>
      <c r="H985">
        <v>385.35599999999999</v>
      </c>
      <c r="I985">
        <v>0.17848700000000001</v>
      </c>
      <c r="J985">
        <v>0.83680900000000003</v>
      </c>
      <c r="K985">
        <v>0</v>
      </c>
      <c r="L985" t="s">
        <v>42</v>
      </c>
    </row>
    <row r="986" spans="1:12" x14ac:dyDescent="0.25">
      <c r="A986" t="s">
        <v>49</v>
      </c>
      <c r="B986">
        <v>83401</v>
      </c>
      <c r="C986">
        <v>83364.3</v>
      </c>
      <c r="D986">
        <v>83307.399999999994</v>
      </c>
      <c r="E986">
        <v>83146.2</v>
      </c>
      <c r="F986">
        <v>567.96500000000003</v>
      </c>
      <c r="G986">
        <v>0</v>
      </c>
      <c r="H986">
        <v>356.21699999999998</v>
      </c>
      <c r="I986">
        <v>0.17845900000000001</v>
      </c>
      <c r="J986">
        <v>0.83705200000000002</v>
      </c>
      <c r="K986">
        <v>0</v>
      </c>
      <c r="L986" t="s">
        <v>42</v>
      </c>
    </row>
    <row r="987" spans="1:12" x14ac:dyDescent="0.25">
      <c r="A987" t="s">
        <v>49</v>
      </c>
      <c r="B987">
        <v>83099.5</v>
      </c>
      <c r="C987">
        <v>83063.100000000006</v>
      </c>
      <c r="D987">
        <v>83006.600000000006</v>
      </c>
      <c r="E987">
        <v>82846.899999999994</v>
      </c>
      <c r="F987">
        <v>564.14400000000001</v>
      </c>
      <c r="G987">
        <v>0</v>
      </c>
      <c r="H987">
        <v>355.32</v>
      </c>
      <c r="I987">
        <v>0.178455</v>
      </c>
      <c r="J987">
        <v>0.837032</v>
      </c>
      <c r="K987">
        <v>0</v>
      </c>
      <c r="L987" t="s">
        <v>42</v>
      </c>
    </row>
    <row r="988" spans="1:12" x14ac:dyDescent="0.25">
      <c r="A988" t="s">
        <v>49</v>
      </c>
      <c r="B988">
        <v>83306.100000000006</v>
      </c>
      <c r="C988">
        <v>83269.5</v>
      </c>
      <c r="D988">
        <v>83212.5</v>
      </c>
      <c r="E988">
        <v>83052.2</v>
      </c>
      <c r="F988">
        <v>569.29200000000003</v>
      </c>
      <c r="G988">
        <v>0</v>
      </c>
      <c r="H988">
        <v>356.42200000000003</v>
      </c>
      <c r="I988">
        <v>0.14743600000000001</v>
      </c>
      <c r="J988">
        <v>0.83688300000000004</v>
      </c>
      <c r="K988">
        <v>0</v>
      </c>
      <c r="L988" t="s">
        <v>42</v>
      </c>
    </row>
    <row r="989" spans="1:12" x14ac:dyDescent="0.25">
      <c r="A989" t="s">
        <v>49</v>
      </c>
      <c r="B989">
        <v>83644.7</v>
      </c>
      <c r="C989">
        <v>83607.600000000006</v>
      </c>
      <c r="D989">
        <v>83550.5</v>
      </c>
      <c r="E989">
        <v>83389.899999999994</v>
      </c>
      <c r="F989">
        <v>566.13099999999997</v>
      </c>
      <c r="G989">
        <v>0</v>
      </c>
      <c r="H989">
        <v>359.11599999999999</v>
      </c>
      <c r="I989">
        <v>0.14712</v>
      </c>
      <c r="J989">
        <v>0.83696800000000005</v>
      </c>
      <c r="K989">
        <v>0</v>
      </c>
      <c r="L989" t="s">
        <v>42</v>
      </c>
    </row>
    <row r="990" spans="1:12" x14ac:dyDescent="0.25">
      <c r="A990" t="s">
        <v>49</v>
      </c>
      <c r="B990">
        <v>83034.600000000006</v>
      </c>
      <c r="C990">
        <v>82997.2</v>
      </c>
      <c r="D990">
        <v>82940.899999999994</v>
      </c>
      <c r="E990">
        <v>82782.100000000006</v>
      </c>
      <c r="F990">
        <v>564.33299999999997</v>
      </c>
      <c r="G990">
        <v>0</v>
      </c>
      <c r="H990">
        <v>352.29300000000001</v>
      </c>
      <c r="I990">
        <v>0.178454</v>
      </c>
      <c r="J990">
        <v>0.83702699999999997</v>
      </c>
      <c r="K990">
        <v>0</v>
      </c>
      <c r="L990" t="s">
        <v>42</v>
      </c>
    </row>
    <row r="991" spans="1:12" x14ac:dyDescent="0.25">
      <c r="A991" t="s">
        <v>49</v>
      </c>
      <c r="B991">
        <v>83341.399999999994</v>
      </c>
      <c r="C991">
        <v>83304.100000000006</v>
      </c>
      <c r="D991">
        <v>83246.399999999994</v>
      </c>
      <c r="E991">
        <v>83085.7</v>
      </c>
      <c r="F991">
        <v>567.97</v>
      </c>
      <c r="G991">
        <v>0</v>
      </c>
      <c r="H991">
        <v>356.05200000000002</v>
      </c>
      <c r="I991">
        <v>0.15012600000000001</v>
      </c>
      <c r="J991">
        <v>0.83663699999999996</v>
      </c>
      <c r="K991">
        <v>0</v>
      </c>
      <c r="L991" t="s">
        <v>42</v>
      </c>
    </row>
    <row r="992" spans="1:12" x14ac:dyDescent="0.25">
      <c r="A992" t="s">
        <v>49</v>
      </c>
      <c r="B992">
        <v>83450.2</v>
      </c>
      <c r="C992">
        <v>83413.399999999994</v>
      </c>
      <c r="D992">
        <v>83357.100000000006</v>
      </c>
      <c r="E992">
        <v>83196.3</v>
      </c>
      <c r="F992">
        <v>566.83600000000001</v>
      </c>
      <c r="G992">
        <v>0</v>
      </c>
      <c r="H992">
        <v>358.221</v>
      </c>
      <c r="I992">
        <v>0.17455000000000001</v>
      </c>
      <c r="J992">
        <v>0.84841</v>
      </c>
      <c r="K992">
        <v>0</v>
      </c>
      <c r="L992" t="s">
        <v>42</v>
      </c>
    </row>
    <row r="993" spans="1:25" x14ac:dyDescent="0.25">
      <c r="A993" t="s">
        <v>49</v>
      </c>
      <c r="B993">
        <v>83009.399999999994</v>
      </c>
      <c r="C993">
        <v>82972.7</v>
      </c>
      <c r="D993">
        <v>82916.5</v>
      </c>
      <c r="E993">
        <v>82757.100000000006</v>
      </c>
      <c r="F993">
        <v>561.35500000000002</v>
      </c>
      <c r="G993">
        <v>0</v>
      </c>
      <c r="H993">
        <v>351.31200000000001</v>
      </c>
      <c r="I993">
        <v>0.16408200000000001</v>
      </c>
      <c r="J993">
        <v>0.836843</v>
      </c>
      <c r="K993">
        <v>0</v>
      </c>
      <c r="L993" t="s">
        <v>42</v>
      </c>
    </row>
    <row r="994" spans="1:25" x14ac:dyDescent="0.25">
      <c r="A994" t="s">
        <v>49</v>
      </c>
      <c r="B994">
        <v>83313.2</v>
      </c>
      <c r="C994">
        <v>83276</v>
      </c>
      <c r="D994">
        <v>83219.100000000006</v>
      </c>
      <c r="E994">
        <v>83058.7</v>
      </c>
      <c r="F994">
        <v>565.65200000000004</v>
      </c>
      <c r="G994">
        <v>0</v>
      </c>
      <c r="H994">
        <v>354.77699999999999</v>
      </c>
      <c r="I994">
        <v>0.153284</v>
      </c>
      <c r="J994">
        <v>0.83705099999999999</v>
      </c>
      <c r="K994">
        <v>0</v>
      </c>
      <c r="L994" t="s">
        <v>42</v>
      </c>
    </row>
    <row r="995" spans="1:25" x14ac:dyDescent="0.25">
      <c r="A995" t="s">
        <v>49</v>
      </c>
      <c r="B995">
        <v>83331.7</v>
      </c>
      <c r="C995">
        <v>83295.199999999997</v>
      </c>
      <c r="D995">
        <v>83238.7</v>
      </c>
      <c r="E995">
        <v>83078.399999999994</v>
      </c>
      <c r="F995">
        <v>567.06200000000001</v>
      </c>
      <c r="G995">
        <v>0</v>
      </c>
      <c r="H995">
        <v>356.24099999999999</v>
      </c>
      <c r="I995">
        <v>0.15878400000000001</v>
      </c>
      <c r="J995">
        <v>0.83485799999999999</v>
      </c>
      <c r="K995">
        <v>0</v>
      </c>
      <c r="L995" t="s">
        <v>42</v>
      </c>
    </row>
    <row r="996" spans="1:25" x14ac:dyDescent="0.25">
      <c r="A996" t="s">
        <v>49</v>
      </c>
      <c r="B996">
        <v>83026.899999999994</v>
      </c>
      <c r="C996">
        <v>82989.7</v>
      </c>
      <c r="D996">
        <v>82933.399999999994</v>
      </c>
      <c r="E996">
        <v>82773.399999999994</v>
      </c>
      <c r="F996">
        <v>566.745</v>
      </c>
      <c r="G996">
        <v>0</v>
      </c>
      <c r="H996">
        <v>352.97199999999998</v>
      </c>
      <c r="I996">
        <v>0.17328499999999999</v>
      </c>
      <c r="J996">
        <v>0.83687299999999998</v>
      </c>
      <c r="K996">
        <v>0</v>
      </c>
      <c r="L996" t="s">
        <v>42</v>
      </c>
    </row>
    <row r="997" spans="1:25" x14ac:dyDescent="0.25">
      <c r="A997" t="s">
        <v>49</v>
      </c>
      <c r="B997">
        <v>83453.2</v>
      </c>
      <c r="C997">
        <v>83415.8</v>
      </c>
      <c r="D997">
        <v>83359.100000000006</v>
      </c>
      <c r="E997">
        <v>83198</v>
      </c>
      <c r="F997">
        <v>568.58699999999999</v>
      </c>
      <c r="G997">
        <v>0</v>
      </c>
      <c r="H997">
        <v>357.98700000000002</v>
      </c>
      <c r="I997">
        <v>0.178454</v>
      </c>
      <c r="J997">
        <v>0.83683300000000005</v>
      </c>
      <c r="K997">
        <v>0</v>
      </c>
      <c r="L997" t="s">
        <v>42</v>
      </c>
    </row>
    <row r="998" spans="1:25" x14ac:dyDescent="0.25">
      <c r="A998" t="s">
        <v>49</v>
      </c>
      <c r="B998">
        <v>83236.899999999994</v>
      </c>
      <c r="C998">
        <v>83199.7</v>
      </c>
      <c r="D998">
        <v>83143</v>
      </c>
      <c r="E998">
        <v>82982.600000000006</v>
      </c>
      <c r="F998">
        <v>563.76499999999999</v>
      </c>
      <c r="G998">
        <v>0</v>
      </c>
      <c r="H998">
        <v>354.35899999999998</v>
      </c>
      <c r="I998">
        <v>0.14846400000000001</v>
      </c>
      <c r="J998">
        <v>0.83705300000000005</v>
      </c>
      <c r="K998">
        <v>0</v>
      </c>
      <c r="L998" t="s">
        <v>42</v>
      </c>
    </row>
    <row r="999" spans="1:25" x14ac:dyDescent="0.25">
      <c r="A999" t="s">
        <v>49</v>
      </c>
      <c r="B999">
        <v>83028.5</v>
      </c>
      <c r="C999">
        <v>82991.7</v>
      </c>
      <c r="D999">
        <v>82935</v>
      </c>
      <c r="E999">
        <v>82775</v>
      </c>
      <c r="F999">
        <v>563.827</v>
      </c>
      <c r="G999">
        <v>0</v>
      </c>
      <c r="H999">
        <v>352.43900000000002</v>
      </c>
      <c r="I999">
        <v>0.151394</v>
      </c>
      <c r="J999">
        <v>0.83416199999999996</v>
      </c>
      <c r="K999">
        <v>0</v>
      </c>
      <c r="L999" t="s">
        <v>42</v>
      </c>
    </row>
    <row r="1000" spans="1:25" x14ac:dyDescent="0.25">
      <c r="A1000" t="s">
        <v>49</v>
      </c>
      <c r="B1000">
        <v>83364.7</v>
      </c>
      <c r="C1000">
        <v>83328.2</v>
      </c>
      <c r="D1000">
        <v>83272.5</v>
      </c>
      <c r="E1000">
        <v>83112.600000000006</v>
      </c>
      <c r="F1000">
        <v>567.89499999999998</v>
      </c>
      <c r="G1000">
        <v>0</v>
      </c>
      <c r="H1000">
        <v>354.43299999999999</v>
      </c>
      <c r="I1000">
        <v>0.161106</v>
      </c>
      <c r="J1000">
        <v>0.83693600000000001</v>
      </c>
      <c r="K1000">
        <v>0</v>
      </c>
      <c r="L1000" t="s">
        <v>42</v>
      </c>
    </row>
    <row r="1001" spans="1:25" x14ac:dyDescent="0.25">
      <c r="A1001" t="s">
        <v>49</v>
      </c>
      <c r="B1001">
        <v>83275</v>
      </c>
      <c r="C1001">
        <v>83237.600000000006</v>
      </c>
      <c r="D1001">
        <v>83181.100000000006</v>
      </c>
      <c r="E1001">
        <v>83020.2</v>
      </c>
      <c r="F1001">
        <v>566.27499999999998</v>
      </c>
      <c r="G1001">
        <v>0</v>
      </c>
      <c r="H1001">
        <v>354.78100000000001</v>
      </c>
      <c r="I1001">
        <v>0.16967399999999999</v>
      </c>
      <c r="J1001">
        <v>0.86560000000000004</v>
      </c>
      <c r="K1001">
        <v>0</v>
      </c>
      <c r="L1001" t="s">
        <v>42</v>
      </c>
    </row>
    <row r="1002" spans="1:25" x14ac:dyDescent="0.25">
      <c r="A1002" t="s">
        <v>49</v>
      </c>
      <c r="B1002">
        <v>83055.8</v>
      </c>
      <c r="C1002">
        <v>83018.7</v>
      </c>
      <c r="D1002">
        <v>82962.3</v>
      </c>
      <c r="E1002">
        <v>82803.199999999997</v>
      </c>
      <c r="F1002">
        <v>563.86099999999999</v>
      </c>
      <c r="G1002">
        <v>0</v>
      </c>
      <c r="H1002">
        <v>351.10300000000001</v>
      </c>
      <c r="I1002">
        <v>0.17328299999999999</v>
      </c>
      <c r="J1002">
        <v>0.83702399999999999</v>
      </c>
      <c r="K1002">
        <v>0</v>
      </c>
      <c r="L1002" t="s">
        <v>42</v>
      </c>
    </row>
    <row r="1003" spans="1:25" x14ac:dyDescent="0.25">
      <c r="A1003" t="s">
        <v>49</v>
      </c>
      <c r="B1003">
        <v>83475.899999999994</v>
      </c>
      <c r="C1003">
        <v>83438.3</v>
      </c>
      <c r="D1003">
        <v>83381.7</v>
      </c>
      <c r="E1003">
        <v>83222</v>
      </c>
      <c r="F1003">
        <v>563.69899999999996</v>
      </c>
      <c r="G1003">
        <v>0</v>
      </c>
      <c r="H1003">
        <v>356.44099999999997</v>
      </c>
      <c r="I1003">
        <v>0.178456</v>
      </c>
      <c r="J1003">
        <v>0.83690299999999995</v>
      </c>
      <c r="K1003">
        <v>0</v>
      </c>
      <c r="L1003" t="s">
        <v>42</v>
      </c>
    </row>
    <row r="1004" spans="1:25" x14ac:dyDescent="0.25">
      <c r="A1004" t="s">
        <v>49</v>
      </c>
      <c r="B1004">
        <v>83100.3</v>
      </c>
      <c r="C1004">
        <v>83063.600000000006</v>
      </c>
      <c r="D1004">
        <v>83007.5</v>
      </c>
      <c r="E1004">
        <v>82847.100000000006</v>
      </c>
      <c r="F1004">
        <v>565.00699999999995</v>
      </c>
      <c r="G1004">
        <v>0</v>
      </c>
      <c r="H1004">
        <v>352.26799999999997</v>
      </c>
      <c r="I1004">
        <v>0.178478</v>
      </c>
      <c r="J1004">
        <v>0.83702600000000005</v>
      </c>
      <c r="K1004">
        <v>0</v>
      </c>
      <c r="L1004" t="s">
        <v>42</v>
      </c>
    </row>
    <row r="1005" spans="1:25" x14ac:dyDescent="0.25">
      <c r="A1005" t="s">
        <v>49</v>
      </c>
      <c r="B1005">
        <v>83110.899999999994</v>
      </c>
      <c r="C1005">
        <v>83073</v>
      </c>
      <c r="D1005">
        <v>83017</v>
      </c>
      <c r="E1005">
        <v>82856.7</v>
      </c>
      <c r="F1005">
        <v>562.476</v>
      </c>
      <c r="G1005">
        <v>0</v>
      </c>
      <c r="H1005">
        <v>352.18200000000002</v>
      </c>
      <c r="I1005">
        <v>0.14995600000000001</v>
      </c>
      <c r="J1005">
        <v>0.83705200000000002</v>
      </c>
      <c r="K1005">
        <v>0</v>
      </c>
      <c r="L1005" t="s">
        <v>42</v>
      </c>
    </row>
    <row r="1006" spans="1:25" x14ac:dyDescent="0.25">
      <c r="A1006" t="s">
        <v>49</v>
      </c>
      <c r="B1006">
        <v>83497.5</v>
      </c>
      <c r="C1006">
        <v>83460</v>
      </c>
      <c r="D1006">
        <v>83402.600000000006</v>
      </c>
      <c r="E1006">
        <v>83241.7</v>
      </c>
      <c r="F1006">
        <v>565.98</v>
      </c>
      <c r="G1006">
        <v>0</v>
      </c>
      <c r="H1006">
        <v>356.745</v>
      </c>
      <c r="I1006">
        <v>0.178455</v>
      </c>
      <c r="J1006">
        <v>0.83698099999999998</v>
      </c>
      <c r="K1006">
        <v>0</v>
      </c>
      <c r="L1006" t="s">
        <v>42</v>
      </c>
    </row>
    <row r="1007" spans="1:25" x14ac:dyDescent="0.25">
      <c r="A1007" t="s">
        <v>49</v>
      </c>
      <c r="B1007">
        <v>83054.8</v>
      </c>
      <c r="C1007">
        <v>83017.7</v>
      </c>
      <c r="D1007">
        <v>82962.100000000006</v>
      </c>
      <c r="E1007">
        <v>82802.7</v>
      </c>
      <c r="F1007">
        <v>562.19200000000001</v>
      </c>
      <c r="G1007">
        <v>0</v>
      </c>
      <c r="H1007">
        <v>351.06700000000001</v>
      </c>
      <c r="I1007">
        <v>0.148815</v>
      </c>
      <c r="J1007">
        <v>0.83703300000000003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49</v>
      </c>
      <c r="B1008">
        <v>86778.5</v>
      </c>
      <c r="C1008">
        <v>86741.4</v>
      </c>
      <c r="D1008">
        <v>86677.8</v>
      </c>
      <c r="E1008">
        <v>86511.1</v>
      </c>
      <c r="F1008">
        <v>596.245</v>
      </c>
      <c r="G1008">
        <v>0</v>
      </c>
      <c r="H1008">
        <v>397.8</v>
      </c>
      <c r="I1008">
        <v>0.14730699999999999</v>
      </c>
      <c r="J1008">
        <v>0.837009</v>
      </c>
      <c r="K1008">
        <v>0</v>
      </c>
      <c r="L1008" t="s">
        <v>42</v>
      </c>
      <c r="R1008">
        <f>AVERAGE(B959:B1008)</f>
        <v>84015.874000000011</v>
      </c>
      <c r="S1008">
        <f>AVERAGE(C959:C1008)</f>
        <v>83978.614000000045</v>
      </c>
      <c r="U1008">
        <f>_xlfn.VAR.P(B959:B1008)</f>
        <v>882672.84072400047</v>
      </c>
      <c r="V1008">
        <f>_xlfn.VAR.P(C959:C1008)</f>
        <v>882300.07400400087</v>
      </c>
      <c r="X1008">
        <f>1.96*SQRT(U1008)/50</f>
        <v>36.828662668771017</v>
      </c>
      <c r="Y1008">
        <f>1.96*SQRT(V1008)/50</f>
        <v>36.820885183785407</v>
      </c>
    </row>
    <row r="1009" spans="1:12" x14ac:dyDescent="0.25">
      <c r="A1009" t="s">
        <v>50</v>
      </c>
      <c r="B1009">
        <v>4200929.2489999998</v>
      </c>
      <c r="C1009" t="s">
        <v>36</v>
      </c>
    </row>
    <row r="1010" spans="1:12" x14ac:dyDescent="0.25">
      <c r="A1010" t="s">
        <v>51</v>
      </c>
      <c r="B1010">
        <v>4291.8500000000004</v>
      </c>
      <c r="C1010">
        <v>4191.3900000000003</v>
      </c>
      <c r="D1010">
        <v>4191.08</v>
      </c>
      <c r="E1010">
        <v>4116.72</v>
      </c>
      <c r="F1010">
        <v>208.977</v>
      </c>
      <c r="G1010">
        <v>261.13</v>
      </c>
      <c r="H1010">
        <v>71.066100000000006</v>
      </c>
      <c r="I1010">
        <v>0.17846600000000001</v>
      </c>
      <c r="J1010">
        <v>0.85722100000000001</v>
      </c>
      <c r="K1010">
        <v>0</v>
      </c>
      <c r="L1010" t="s">
        <v>42</v>
      </c>
    </row>
    <row r="1011" spans="1:12" x14ac:dyDescent="0.25">
      <c r="A1011" t="s">
        <v>51</v>
      </c>
      <c r="B1011">
        <v>4362.1899999999996</v>
      </c>
      <c r="C1011">
        <v>4259.87</v>
      </c>
      <c r="D1011">
        <v>4259.54</v>
      </c>
      <c r="E1011">
        <v>4184.05</v>
      </c>
      <c r="F1011">
        <v>214.38900000000001</v>
      </c>
      <c r="G1011">
        <v>269.19</v>
      </c>
      <c r="H1011">
        <v>72.471500000000006</v>
      </c>
      <c r="I1011">
        <v>0.160103</v>
      </c>
      <c r="J1011">
        <v>0.83704599999999996</v>
      </c>
      <c r="K1011">
        <v>0</v>
      </c>
      <c r="L1011" t="s">
        <v>42</v>
      </c>
    </row>
    <row r="1012" spans="1:12" x14ac:dyDescent="0.25">
      <c r="A1012" t="s">
        <v>51</v>
      </c>
      <c r="B1012">
        <v>4370.87</v>
      </c>
      <c r="C1012">
        <v>4268.9799999999996</v>
      </c>
      <c r="D1012">
        <v>4268.67</v>
      </c>
      <c r="E1012">
        <v>4193.3500000000004</v>
      </c>
      <c r="F1012">
        <v>215.16300000000001</v>
      </c>
      <c r="G1012">
        <v>268.51799999999997</v>
      </c>
      <c r="H1012">
        <v>73.399199999999993</v>
      </c>
      <c r="I1012">
        <v>0.14818500000000001</v>
      </c>
      <c r="J1012">
        <v>0.83546900000000002</v>
      </c>
      <c r="K1012">
        <v>0</v>
      </c>
      <c r="L1012" t="s">
        <v>42</v>
      </c>
    </row>
    <row r="1013" spans="1:12" x14ac:dyDescent="0.25">
      <c r="A1013" t="s">
        <v>51</v>
      </c>
      <c r="B1013">
        <v>4394.55</v>
      </c>
      <c r="C1013">
        <v>4295.83</v>
      </c>
      <c r="D1013">
        <v>4295.5200000000004</v>
      </c>
      <c r="E1013">
        <v>4219.8500000000004</v>
      </c>
      <c r="F1013">
        <v>214.23400000000001</v>
      </c>
      <c r="G1013">
        <v>274.36700000000002</v>
      </c>
      <c r="H1013">
        <v>74.562100000000001</v>
      </c>
      <c r="I1013">
        <v>0.163799</v>
      </c>
      <c r="J1013">
        <v>0.83568500000000001</v>
      </c>
      <c r="K1013">
        <v>0</v>
      </c>
      <c r="L1013" t="s">
        <v>42</v>
      </c>
    </row>
    <row r="1014" spans="1:12" x14ac:dyDescent="0.25">
      <c r="A1014" t="s">
        <v>51</v>
      </c>
      <c r="B1014">
        <v>4534.54</v>
      </c>
      <c r="C1014">
        <v>4424.49</v>
      </c>
      <c r="D1014">
        <v>4424.16</v>
      </c>
      <c r="E1014">
        <v>4345.76</v>
      </c>
      <c r="F1014">
        <v>229.654</v>
      </c>
      <c r="G1014">
        <v>286.601</v>
      </c>
      <c r="H1014">
        <v>77.936999999999998</v>
      </c>
      <c r="I1014">
        <v>0.150781</v>
      </c>
      <c r="J1014">
        <v>0.83558699999999997</v>
      </c>
      <c r="K1014">
        <v>0</v>
      </c>
      <c r="L1014" t="s">
        <v>42</v>
      </c>
    </row>
    <row r="1015" spans="1:12" x14ac:dyDescent="0.25">
      <c r="A1015" t="s">
        <v>51</v>
      </c>
      <c r="B1015">
        <v>4530.05</v>
      </c>
      <c r="C1015">
        <v>4425.84</v>
      </c>
      <c r="D1015">
        <v>4425.5</v>
      </c>
      <c r="E1015">
        <v>4347.75</v>
      </c>
      <c r="F1015">
        <v>226.93100000000001</v>
      </c>
      <c r="G1015">
        <v>286.92</v>
      </c>
      <c r="H1015">
        <v>77.726900000000001</v>
      </c>
      <c r="I1015">
        <v>0.17859900000000001</v>
      </c>
      <c r="J1015">
        <v>0.83698099999999998</v>
      </c>
      <c r="K1015">
        <v>0</v>
      </c>
      <c r="L1015" t="s">
        <v>42</v>
      </c>
    </row>
    <row r="1016" spans="1:12" x14ac:dyDescent="0.25">
      <c r="A1016" t="s">
        <v>51</v>
      </c>
      <c r="B1016">
        <v>4529</v>
      </c>
      <c r="C1016">
        <v>4425.05</v>
      </c>
      <c r="D1016">
        <v>4424.72</v>
      </c>
      <c r="E1016">
        <v>4345.6899999999996</v>
      </c>
      <c r="F1016">
        <v>230.71</v>
      </c>
      <c r="G1016">
        <v>284.40800000000002</v>
      </c>
      <c r="H1016">
        <v>77.490200000000002</v>
      </c>
      <c r="I1016">
        <v>0.17845800000000001</v>
      </c>
      <c r="J1016">
        <v>0.85669099999999998</v>
      </c>
      <c r="K1016">
        <v>0</v>
      </c>
      <c r="L1016" t="s">
        <v>42</v>
      </c>
    </row>
    <row r="1017" spans="1:12" x14ac:dyDescent="0.25">
      <c r="A1017" t="s">
        <v>51</v>
      </c>
      <c r="B1017">
        <v>4499</v>
      </c>
      <c r="C1017">
        <v>4403.32</v>
      </c>
      <c r="D1017">
        <v>4402.9399999999996</v>
      </c>
      <c r="E1017">
        <v>4324.8500000000004</v>
      </c>
      <c r="F1017">
        <v>223.59800000000001</v>
      </c>
      <c r="G1017">
        <v>282.16699999999997</v>
      </c>
      <c r="H1017">
        <v>76.982200000000006</v>
      </c>
      <c r="I1017">
        <v>0.178454</v>
      </c>
      <c r="J1017">
        <v>0.83685600000000004</v>
      </c>
      <c r="K1017">
        <v>0</v>
      </c>
      <c r="L1017" t="s">
        <v>42</v>
      </c>
    </row>
    <row r="1018" spans="1:12" x14ac:dyDescent="0.25">
      <c r="A1018" t="s">
        <v>51</v>
      </c>
      <c r="B1018">
        <v>4521.29</v>
      </c>
      <c r="C1018">
        <v>4418</v>
      </c>
      <c r="D1018">
        <v>4417.68</v>
      </c>
      <c r="E1018">
        <v>4340.3100000000004</v>
      </c>
      <c r="F1018">
        <v>226.21700000000001</v>
      </c>
      <c r="G1018">
        <v>283.95800000000003</v>
      </c>
      <c r="H1018">
        <v>77.164500000000004</v>
      </c>
      <c r="I1018">
        <v>0.147205</v>
      </c>
      <c r="J1018">
        <v>0.83704800000000001</v>
      </c>
      <c r="K1018">
        <v>0</v>
      </c>
      <c r="L1018" t="s">
        <v>42</v>
      </c>
    </row>
    <row r="1019" spans="1:12" x14ac:dyDescent="0.25">
      <c r="A1019" t="s">
        <v>51</v>
      </c>
      <c r="B1019">
        <v>4540.92</v>
      </c>
      <c r="C1019">
        <v>4430.6499999999996</v>
      </c>
      <c r="D1019">
        <v>4430.32</v>
      </c>
      <c r="E1019">
        <v>4352.04</v>
      </c>
      <c r="F1019">
        <v>226.66900000000001</v>
      </c>
      <c r="G1019">
        <v>285.54000000000002</v>
      </c>
      <c r="H1019">
        <v>77.6434</v>
      </c>
      <c r="I1019">
        <v>0.17582700000000001</v>
      </c>
      <c r="J1019">
        <v>0.83702600000000005</v>
      </c>
      <c r="K1019">
        <v>0</v>
      </c>
      <c r="L1019" t="s">
        <v>42</v>
      </c>
    </row>
    <row r="1020" spans="1:12" x14ac:dyDescent="0.25">
      <c r="A1020" t="s">
        <v>51</v>
      </c>
      <c r="B1020">
        <v>4486.49</v>
      </c>
      <c r="C1020">
        <v>4382.9399999999996</v>
      </c>
      <c r="D1020">
        <v>4382.63</v>
      </c>
      <c r="E1020">
        <v>4304.97</v>
      </c>
      <c r="F1020">
        <v>225.85900000000001</v>
      </c>
      <c r="G1020">
        <v>280.59100000000001</v>
      </c>
      <c r="H1020">
        <v>76.665999999999997</v>
      </c>
      <c r="I1020">
        <v>0.153561</v>
      </c>
      <c r="J1020">
        <v>0.83697900000000003</v>
      </c>
      <c r="K1020">
        <v>0</v>
      </c>
      <c r="L1020" t="s">
        <v>42</v>
      </c>
    </row>
    <row r="1021" spans="1:12" x14ac:dyDescent="0.25">
      <c r="A1021" t="s">
        <v>51</v>
      </c>
      <c r="B1021">
        <v>4511.24</v>
      </c>
      <c r="C1021">
        <v>4413.7</v>
      </c>
      <c r="D1021">
        <v>4413.38</v>
      </c>
      <c r="E1021">
        <v>4335.3500000000004</v>
      </c>
      <c r="F1021">
        <v>224.29400000000001</v>
      </c>
      <c r="G1021">
        <v>283.98099999999999</v>
      </c>
      <c r="H1021">
        <v>77.720399999999998</v>
      </c>
      <c r="I1021">
        <v>0.15521399999999999</v>
      </c>
      <c r="J1021">
        <v>0.83705300000000005</v>
      </c>
      <c r="K1021">
        <v>0</v>
      </c>
      <c r="L1021" t="s">
        <v>42</v>
      </c>
    </row>
    <row r="1022" spans="1:12" x14ac:dyDescent="0.25">
      <c r="A1022" t="s">
        <v>51</v>
      </c>
      <c r="B1022">
        <v>4484.83</v>
      </c>
      <c r="C1022">
        <v>4379.63</v>
      </c>
      <c r="D1022">
        <v>4379.3100000000004</v>
      </c>
      <c r="E1022">
        <v>4301.72</v>
      </c>
      <c r="F1022">
        <v>226.203</v>
      </c>
      <c r="G1022">
        <v>282.63600000000002</v>
      </c>
      <c r="H1022">
        <v>76.413499999999999</v>
      </c>
      <c r="I1022">
        <v>0.16453499999999999</v>
      </c>
      <c r="J1022">
        <v>0.83604699999999998</v>
      </c>
      <c r="K1022">
        <v>0</v>
      </c>
      <c r="L1022" t="s">
        <v>42</v>
      </c>
    </row>
    <row r="1023" spans="1:12" x14ac:dyDescent="0.25">
      <c r="A1023" t="s">
        <v>51</v>
      </c>
      <c r="B1023">
        <v>4260.21</v>
      </c>
      <c r="C1023">
        <v>4161.21</v>
      </c>
      <c r="D1023">
        <v>4160.97</v>
      </c>
      <c r="E1023">
        <v>4087.21</v>
      </c>
      <c r="F1023">
        <v>200.21</v>
      </c>
      <c r="G1023">
        <v>256.80399999999997</v>
      </c>
      <c r="H1023">
        <v>70.224699999999999</v>
      </c>
      <c r="I1023">
        <v>0.178454</v>
      </c>
      <c r="J1023">
        <v>0.83701800000000004</v>
      </c>
      <c r="K1023">
        <v>0</v>
      </c>
      <c r="L1023" t="s">
        <v>42</v>
      </c>
    </row>
    <row r="1024" spans="1:12" x14ac:dyDescent="0.25">
      <c r="A1024" t="s">
        <v>51</v>
      </c>
      <c r="B1024">
        <v>4083.97</v>
      </c>
      <c r="C1024">
        <v>3995.18</v>
      </c>
      <c r="D1024">
        <v>3995</v>
      </c>
      <c r="E1024">
        <v>3924.99</v>
      </c>
      <c r="F1024">
        <v>182.57599999999999</v>
      </c>
      <c r="G1024">
        <v>234.13</v>
      </c>
      <c r="H1024">
        <v>65.296599999999998</v>
      </c>
      <c r="I1024">
        <v>0.17116300000000001</v>
      </c>
      <c r="J1024">
        <v>0.836897</v>
      </c>
      <c r="K1024">
        <v>0</v>
      </c>
      <c r="L1024" t="s">
        <v>42</v>
      </c>
    </row>
    <row r="1025" spans="1:12" x14ac:dyDescent="0.25">
      <c r="A1025" t="s">
        <v>51</v>
      </c>
      <c r="B1025">
        <v>4097.29</v>
      </c>
      <c r="C1025">
        <v>4008.24</v>
      </c>
      <c r="D1025">
        <v>4008.06</v>
      </c>
      <c r="E1025">
        <v>3937.93</v>
      </c>
      <c r="F1025">
        <v>183.529</v>
      </c>
      <c r="G1025">
        <v>234.15600000000001</v>
      </c>
      <c r="H1025">
        <v>65.345299999999995</v>
      </c>
      <c r="I1025">
        <v>0.167046</v>
      </c>
      <c r="J1025">
        <v>0.85568500000000003</v>
      </c>
      <c r="K1025">
        <v>0</v>
      </c>
      <c r="L1025" t="s">
        <v>42</v>
      </c>
    </row>
    <row r="1026" spans="1:12" x14ac:dyDescent="0.25">
      <c r="A1026" t="s">
        <v>51</v>
      </c>
      <c r="B1026">
        <v>4067.28</v>
      </c>
      <c r="C1026">
        <v>3975.68</v>
      </c>
      <c r="D1026">
        <v>3975.51</v>
      </c>
      <c r="E1026">
        <v>3905.47</v>
      </c>
      <c r="F1026">
        <v>180.536</v>
      </c>
      <c r="G1026">
        <v>233.23099999999999</v>
      </c>
      <c r="H1026">
        <v>64.568399999999997</v>
      </c>
      <c r="I1026">
        <v>0.178454</v>
      </c>
      <c r="J1026">
        <v>0.837032</v>
      </c>
      <c r="K1026">
        <v>0</v>
      </c>
      <c r="L1026" t="s">
        <v>42</v>
      </c>
    </row>
    <row r="1027" spans="1:12" x14ac:dyDescent="0.25">
      <c r="A1027" t="s">
        <v>51</v>
      </c>
      <c r="B1027">
        <v>4223.8999999999996</v>
      </c>
      <c r="C1027">
        <v>4132.7299999999996</v>
      </c>
      <c r="D1027">
        <v>4132.4799999999996</v>
      </c>
      <c r="E1027">
        <v>4059.77</v>
      </c>
      <c r="F1027">
        <v>193.892</v>
      </c>
      <c r="G1027">
        <v>248.49299999999999</v>
      </c>
      <c r="H1027">
        <v>68.789599999999993</v>
      </c>
      <c r="I1027">
        <v>0.14885699999999999</v>
      </c>
      <c r="J1027">
        <v>0.83672500000000005</v>
      </c>
      <c r="K1027">
        <v>0</v>
      </c>
      <c r="L1027" t="s">
        <v>42</v>
      </c>
    </row>
    <row r="1028" spans="1:12" x14ac:dyDescent="0.25">
      <c r="A1028" t="s">
        <v>51</v>
      </c>
      <c r="B1028">
        <v>4334.38</v>
      </c>
      <c r="C1028">
        <v>4236.5</v>
      </c>
      <c r="D1028">
        <v>4236.2299999999996</v>
      </c>
      <c r="E1028">
        <v>4161.72</v>
      </c>
      <c r="F1028">
        <v>203.922</v>
      </c>
      <c r="G1028">
        <v>258.01</v>
      </c>
      <c r="H1028">
        <v>71.291399999999996</v>
      </c>
      <c r="I1028">
        <v>0.14980499999999999</v>
      </c>
      <c r="J1028">
        <v>0.83676700000000004</v>
      </c>
      <c r="K1028">
        <v>0</v>
      </c>
      <c r="L1028" t="s">
        <v>42</v>
      </c>
    </row>
    <row r="1029" spans="1:12" x14ac:dyDescent="0.25">
      <c r="A1029" t="s">
        <v>51</v>
      </c>
      <c r="B1029">
        <v>4322.62</v>
      </c>
      <c r="C1029">
        <v>4228.59</v>
      </c>
      <c r="D1029">
        <v>4228.32</v>
      </c>
      <c r="E1029">
        <v>4153.5200000000004</v>
      </c>
      <c r="F1029">
        <v>203.36</v>
      </c>
      <c r="G1029">
        <v>258.44099999999997</v>
      </c>
      <c r="H1029">
        <v>71.359700000000004</v>
      </c>
      <c r="I1029">
        <v>0.167299</v>
      </c>
      <c r="J1029">
        <v>0.83165999999999995</v>
      </c>
      <c r="K1029">
        <v>0</v>
      </c>
      <c r="L1029" t="s">
        <v>42</v>
      </c>
    </row>
    <row r="1030" spans="1:12" x14ac:dyDescent="0.25">
      <c r="A1030" t="s">
        <v>51</v>
      </c>
      <c r="B1030">
        <v>4361.07</v>
      </c>
      <c r="C1030">
        <v>4265.68</v>
      </c>
      <c r="D1030">
        <v>4265.41</v>
      </c>
      <c r="E1030">
        <v>4189.8500000000004</v>
      </c>
      <c r="F1030">
        <v>208.37200000000001</v>
      </c>
      <c r="G1030">
        <v>261.452</v>
      </c>
      <c r="H1030">
        <v>71.886700000000005</v>
      </c>
      <c r="I1030">
        <v>0.178481</v>
      </c>
      <c r="J1030">
        <v>0.83576600000000001</v>
      </c>
      <c r="K1030">
        <v>0</v>
      </c>
      <c r="L1030" t="s">
        <v>42</v>
      </c>
    </row>
    <row r="1031" spans="1:12" x14ac:dyDescent="0.25">
      <c r="A1031" t="s">
        <v>51</v>
      </c>
      <c r="B1031">
        <v>4339.51</v>
      </c>
      <c r="C1031">
        <v>4243.8599999999997</v>
      </c>
      <c r="D1031">
        <v>4243.57</v>
      </c>
      <c r="E1031">
        <v>4168.3500000000004</v>
      </c>
      <c r="F1031">
        <v>206.79900000000001</v>
      </c>
      <c r="G1031">
        <v>259.52999999999997</v>
      </c>
      <c r="H1031">
        <v>71.827600000000004</v>
      </c>
      <c r="I1031">
        <v>0.150005</v>
      </c>
      <c r="J1031">
        <v>0.83694000000000002</v>
      </c>
      <c r="K1031">
        <v>0</v>
      </c>
      <c r="L1031" t="s">
        <v>42</v>
      </c>
    </row>
    <row r="1032" spans="1:12" x14ac:dyDescent="0.25">
      <c r="A1032" t="s">
        <v>51</v>
      </c>
      <c r="B1032">
        <v>4340.84</v>
      </c>
      <c r="C1032">
        <v>4246.72</v>
      </c>
      <c r="D1032">
        <v>4246.45</v>
      </c>
      <c r="E1032">
        <v>4171.54</v>
      </c>
      <c r="F1032">
        <v>204.745</v>
      </c>
      <c r="G1032">
        <v>261.40600000000001</v>
      </c>
      <c r="H1032">
        <v>71.934799999999996</v>
      </c>
      <c r="I1032">
        <v>0.14904999999999999</v>
      </c>
      <c r="J1032">
        <v>0.83627899999999999</v>
      </c>
      <c r="K1032">
        <v>0</v>
      </c>
      <c r="L1032" t="s">
        <v>42</v>
      </c>
    </row>
    <row r="1033" spans="1:12" x14ac:dyDescent="0.25">
      <c r="A1033" t="s">
        <v>51</v>
      </c>
      <c r="B1033">
        <v>4325.54</v>
      </c>
      <c r="C1033">
        <v>4218.3599999999997</v>
      </c>
      <c r="D1033">
        <v>4218.1000000000004</v>
      </c>
      <c r="E1033">
        <v>4143.6000000000004</v>
      </c>
      <c r="F1033">
        <v>202.44</v>
      </c>
      <c r="G1033">
        <v>259.625</v>
      </c>
      <c r="H1033">
        <v>71.725899999999996</v>
      </c>
      <c r="I1033">
        <v>0.178454</v>
      </c>
      <c r="J1033">
        <v>0.83684800000000004</v>
      </c>
      <c r="K1033">
        <v>0</v>
      </c>
      <c r="L1033" t="s">
        <v>42</v>
      </c>
    </row>
    <row r="1034" spans="1:12" x14ac:dyDescent="0.25">
      <c r="A1034" t="s">
        <v>51</v>
      </c>
      <c r="B1034">
        <v>4576.72</v>
      </c>
      <c r="C1034">
        <v>4480.33</v>
      </c>
      <c r="D1034">
        <v>4479.9799999999996</v>
      </c>
      <c r="E1034">
        <v>4400.4799999999996</v>
      </c>
      <c r="F1034">
        <v>231.53899999999999</v>
      </c>
      <c r="G1034">
        <v>291.94400000000002</v>
      </c>
      <c r="H1034">
        <v>78.253500000000003</v>
      </c>
      <c r="I1034">
        <v>0.14762</v>
      </c>
      <c r="J1034">
        <v>0.83604800000000001</v>
      </c>
      <c r="K1034">
        <v>0</v>
      </c>
      <c r="L1034" t="s">
        <v>42</v>
      </c>
    </row>
    <row r="1035" spans="1:12" x14ac:dyDescent="0.25">
      <c r="A1035" t="s">
        <v>51</v>
      </c>
      <c r="B1035">
        <v>4563.2700000000004</v>
      </c>
      <c r="C1035">
        <v>4458.55</v>
      </c>
      <c r="D1035">
        <v>4458.2299999999996</v>
      </c>
      <c r="E1035">
        <v>4379.21</v>
      </c>
      <c r="F1035">
        <v>229.142</v>
      </c>
      <c r="G1035">
        <v>288.71699999999998</v>
      </c>
      <c r="H1035">
        <v>78.530600000000007</v>
      </c>
      <c r="I1035">
        <v>0.14777000000000001</v>
      </c>
      <c r="J1035">
        <v>0.83704100000000004</v>
      </c>
      <c r="K1035">
        <v>0</v>
      </c>
      <c r="L1035" t="s">
        <v>42</v>
      </c>
    </row>
    <row r="1036" spans="1:12" x14ac:dyDescent="0.25">
      <c r="A1036" t="s">
        <v>51</v>
      </c>
      <c r="B1036">
        <v>4569.74</v>
      </c>
      <c r="C1036">
        <v>4466.79</v>
      </c>
      <c r="D1036">
        <v>4466.4399999999996</v>
      </c>
      <c r="E1036">
        <v>4387.25</v>
      </c>
      <c r="F1036">
        <v>234.215</v>
      </c>
      <c r="G1036">
        <v>289.733</v>
      </c>
      <c r="H1036">
        <v>78.59</v>
      </c>
      <c r="I1036">
        <v>0.178454</v>
      </c>
      <c r="J1036">
        <v>0.83683700000000005</v>
      </c>
      <c r="K1036">
        <v>0</v>
      </c>
      <c r="L1036" t="s">
        <v>42</v>
      </c>
    </row>
    <row r="1037" spans="1:12" x14ac:dyDescent="0.25">
      <c r="A1037" t="s">
        <v>51</v>
      </c>
      <c r="B1037">
        <v>4535.63</v>
      </c>
      <c r="C1037">
        <v>4429.62</v>
      </c>
      <c r="D1037">
        <v>4429.29</v>
      </c>
      <c r="E1037">
        <v>4350.88</v>
      </c>
      <c r="F1037">
        <v>227.92599999999999</v>
      </c>
      <c r="G1037">
        <v>287.09199999999998</v>
      </c>
      <c r="H1037">
        <v>77.644599999999997</v>
      </c>
      <c r="I1037">
        <v>0.156641</v>
      </c>
      <c r="J1037">
        <v>0.83371200000000001</v>
      </c>
      <c r="K1037">
        <v>0</v>
      </c>
      <c r="L1037" t="s">
        <v>42</v>
      </c>
    </row>
    <row r="1038" spans="1:12" x14ac:dyDescent="0.25">
      <c r="A1038" t="s">
        <v>51</v>
      </c>
      <c r="B1038">
        <v>4608.59</v>
      </c>
      <c r="C1038">
        <v>4502.7700000000004</v>
      </c>
      <c r="D1038">
        <v>4502.3999999999996</v>
      </c>
      <c r="E1038">
        <v>4422.28</v>
      </c>
      <c r="F1038">
        <v>234.33699999999999</v>
      </c>
      <c r="G1038">
        <v>295.57600000000002</v>
      </c>
      <c r="H1038">
        <v>79.438699999999997</v>
      </c>
      <c r="I1038">
        <v>0.178457</v>
      </c>
      <c r="J1038">
        <v>0.85992500000000005</v>
      </c>
      <c r="K1038">
        <v>0</v>
      </c>
      <c r="L1038" t="s">
        <v>42</v>
      </c>
    </row>
    <row r="1039" spans="1:12" x14ac:dyDescent="0.25">
      <c r="A1039" t="s">
        <v>51</v>
      </c>
      <c r="B1039">
        <v>4546.6099999999997</v>
      </c>
      <c r="C1039">
        <v>4439.83</v>
      </c>
      <c r="D1039">
        <v>4439.49</v>
      </c>
      <c r="E1039">
        <v>4361.1099999999997</v>
      </c>
      <c r="F1039">
        <v>230.21299999999999</v>
      </c>
      <c r="G1039">
        <v>288.92899999999997</v>
      </c>
      <c r="H1039">
        <v>78.107500000000002</v>
      </c>
      <c r="I1039">
        <v>0.178454</v>
      </c>
      <c r="J1039">
        <v>0.83633999999999997</v>
      </c>
      <c r="K1039">
        <v>0</v>
      </c>
      <c r="L1039" t="s">
        <v>42</v>
      </c>
    </row>
    <row r="1040" spans="1:12" x14ac:dyDescent="0.25">
      <c r="A1040" t="s">
        <v>51</v>
      </c>
      <c r="B1040">
        <v>4555.78</v>
      </c>
      <c r="C1040">
        <v>4447.8500000000004</v>
      </c>
      <c r="D1040">
        <v>4447.53</v>
      </c>
      <c r="E1040">
        <v>4369.76</v>
      </c>
      <c r="F1040">
        <v>228.49</v>
      </c>
      <c r="G1040">
        <v>286.05500000000001</v>
      </c>
      <c r="H1040">
        <v>78.143100000000004</v>
      </c>
      <c r="I1040">
        <v>0.151641</v>
      </c>
      <c r="J1040">
        <v>0.83673299999999995</v>
      </c>
      <c r="K1040">
        <v>0</v>
      </c>
      <c r="L1040" t="s">
        <v>42</v>
      </c>
    </row>
    <row r="1041" spans="1:12" x14ac:dyDescent="0.25">
      <c r="A1041" t="s">
        <v>51</v>
      </c>
      <c r="B1041">
        <v>4543.9399999999996</v>
      </c>
      <c r="C1041">
        <v>4441.05</v>
      </c>
      <c r="D1041">
        <v>4440.71</v>
      </c>
      <c r="E1041">
        <v>4362.5</v>
      </c>
      <c r="F1041">
        <v>226.952</v>
      </c>
      <c r="G1041">
        <v>287.87900000000002</v>
      </c>
      <c r="H1041">
        <v>78.561800000000005</v>
      </c>
      <c r="I1041">
        <v>0.16233700000000001</v>
      </c>
      <c r="J1041">
        <v>0.86626899999999996</v>
      </c>
      <c r="K1041">
        <v>0</v>
      </c>
      <c r="L1041" t="s">
        <v>42</v>
      </c>
    </row>
    <row r="1042" spans="1:12" x14ac:dyDescent="0.25">
      <c r="A1042" t="s">
        <v>51</v>
      </c>
      <c r="B1042">
        <v>4529.9399999999996</v>
      </c>
      <c r="C1042">
        <v>4419.28</v>
      </c>
      <c r="D1042">
        <v>4418.96</v>
      </c>
      <c r="E1042">
        <v>4340.41</v>
      </c>
      <c r="F1042">
        <v>228.709</v>
      </c>
      <c r="G1042">
        <v>285.98899999999998</v>
      </c>
      <c r="H1042">
        <v>77.804299999999998</v>
      </c>
      <c r="I1042">
        <v>0.17133100000000001</v>
      </c>
      <c r="J1042">
        <v>0.83628899999999995</v>
      </c>
      <c r="K1042">
        <v>0</v>
      </c>
      <c r="L1042" t="s">
        <v>42</v>
      </c>
    </row>
    <row r="1043" spans="1:12" x14ac:dyDescent="0.25">
      <c r="A1043" t="s">
        <v>51</v>
      </c>
      <c r="B1043">
        <v>4484.37</v>
      </c>
      <c r="C1043">
        <v>4384.5200000000004</v>
      </c>
      <c r="D1043">
        <v>4384.21</v>
      </c>
      <c r="E1043">
        <v>4306.5600000000004</v>
      </c>
      <c r="F1043">
        <v>223.21</v>
      </c>
      <c r="G1043">
        <v>282.19799999999998</v>
      </c>
      <c r="H1043">
        <v>76.618700000000004</v>
      </c>
      <c r="I1043">
        <v>0.156388</v>
      </c>
      <c r="J1043">
        <v>0.83704699999999999</v>
      </c>
      <c r="K1043">
        <v>0</v>
      </c>
      <c r="L1043" t="s">
        <v>42</v>
      </c>
    </row>
    <row r="1044" spans="1:12" x14ac:dyDescent="0.25">
      <c r="A1044" t="s">
        <v>51</v>
      </c>
      <c r="B1044">
        <v>4506.78</v>
      </c>
      <c r="C1044">
        <v>4405.78</v>
      </c>
      <c r="D1044">
        <v>4405.46</v>
      </c>
      <c r="E1044">
        <v>4327.78</v>
      </c>
      <c r="F1044">
        <v>227.86</v>
      </c>
      <c r="G1044">
        <v>286.94499999999999</v>
      </c>
      <c r="H1044">
        <v>78.248900000000006</v>
      </c>
      <c r="I1044">
        <v>0.17846300000000001</v>
      </c>
      <c r="J1044">
        <v>0.83703799999999995</v>
      </c>
      <c r="K1044">
        <v>0</v>
      </c>
      <c r="L1044" t="s">
        <v>42</v>
      </c>
    </row>
    <row r="1045" spans="1:12" x14ac:dyDescent="0.25">
      <c r="A1045" t="s">
        <v>51</v>
      </c>
      <c r="B1045">
        <v>4477.3100000000004</v>
      </c>
      <c r="C1045">
        <v>4373.82</v>
      </c>
      <c r="D1045">
        <v>4373.4799999999996</v>
      </c>
      <c r="E1045">
        <v>4295.3</v>
      </c>
      <c r="F1045">
        <v>227.774</v>
      </c>
      <c r="G1045">
        <v>283.11900000000003</v>
      </c>
      <c r="H1045">
        <v>76.915099999999995</v>
      </c>
      <c r="I1045">
        <v>0.14833299999999999</v>
      </c>
      <c r="J1045">
        <v>0.83645999999999998</v>
      </c>
      <c r="K1045">
        <v>0</v>
      </c>
      <c r="L1045" t="s">
        <v>42</v>
      </c>
    </row>
    <row r="1046" spans="1:12" x14ac:dyDescent="0.25">
      <c r="A1046" t="s">
        <v>51</v>
      </c>
      <c r="B1046">
        <v>4380.33</v>
      </c>
      <c r="C1046">
        <v>4279.28</v>
      </c>
      <c r="D1046">
        <v>4278.9799999999996</v>
      </c>
      <c r="E1046">
        <v>4202.63</v>
      </c>
      <c r="F1046">
        <v>220.28899999999999</v>
      </c>
      <c r="G1046">
        <v>275.90600000000001</v>
      </c>
      <c r="H1046">
        <v>75.159000000000006</v>
      </c>
      <c r="I1046">
        <v>0.15820400000000001</v>
      </c>
      <c r="J1046">
        <v>0.83702799999999999</v>
      </c>
      <c r="K1046">
        <v>0</v>
      </c>
      <c r="L1046" t="s">
        <v>42</v>
      </c>
    </row>
    <row r="1047" spans="1:12" x14ac:dyDescent="0.25">
      <c r="A1047" t="s">
        <v>51</v>
      </c>
      <c r="B1047">
        <v>4488.8599999999997</v>
      </c>
      <c r="C1047">
        <v>4381.9399999999996</v>
      </c>
      <c r="D1047">
        <v>4381.62</v>
      </c>
      <c r="E1047">
        <v>4304.2700000000004</v>
      </c>
      <c r="F1047">
        <v>223.17699999999999</v>
      </c>
      <c r="G1047">
        <v>283.62700000000001</v>
      </c>
      <c r="H1047">
        <v>76.409300000000002</v>
      </c>
      <c r="I1047">
        <v>0.160689</v>
      </c>
      <c r="J1047">
        <v>0.83655500000000005</v>
      </c>
      <c r="K1047">
        <v>0</v>
      </c>
      <c r="L1047" t="s">
        <v>42</v>
      </c>
    </row>
    <row r="1048" spans="1:12" x14ac:dyDescent="0.25">
      <c r="A1048" t="s">
        <v>51</v>
      </c>
      <c r="B1048">
        <v>4468.3999999999996</v>
      </c>
      <c r="C1048">
        <v>4363.21</v>
      </c>
      <c r="D1048">
        <v>4362.87</v>
      </c>
      <c r="E1048">
        <v>4285.26</v>
      </c>
      <c r="F1048">
        <v>227.57900000000001</v>
      </c>
      <c r="G1048">
        <v>282.37900000000002</v>
      </c>
      <c r="H1048">
        <v>77.194000000000003</v>
      </c>
      <c r="I1048">
        <v>0.178454</v>
      </c>
      <c r="J1048">
        <v>0.83702399999999999</v>
      </c>
      <c r="K1048">
        <v>0</v>
      </c>
      <c r="L1048" t="s">
        <v>42</v>
      </c>
    </row>
    <row r="1049" spans="1:12" x14ac:dyDescent="0.25">
      <c r="A1049" t="s">
        <v>51</v>
      </c>
      <c r="B1049">
        <v>4453.3100000000004</v>
      </c>
      <c r="C1049">
        <v>4351.3100000000004</v>
      </c>
      <c r="D1049">
        <v>4351</v>
      </c>
      <c r="E1049">
        <v>4273.8</v>
      </c>
      <c r="F1049">
        <v>223.31200000000001</v>
      </c>
      <c r="G1049">
        <v>280.49900000000002</v>
      </c>
      <c r="H1049">
        <v>76.260499999999993</v>
      </c>
      <c r="I1049">
        <v>0.17848900000000001</v>
      </c>
      <c r="J1049">
        <v>0.83644099999999999</v>
      </c>
      <c r="K1049">
        <v>0</v>
      </c>
      <c r="L1049" t="s">
        <v>42</v>
      </c>
    </row>
    <row r="1050" spans="1:12" x14ac:dyDescent="0.25">
      <c r="A1050" t="s">
        <v>51</v>
      </c>
      <c r="B1050">
        <v>4439.51</v>
      </c>
      <c r="C1050">
        <v>4336.68</v>
      </c>
      <c r="D1050">
        <v>4336.34</v>
      </c>
      <c r="E1050">
        <v>4259.38</v>
      </c>
      <c r="F1050">
        <v>222.09299999999999</v>
      </c>
      <c r="G1050">
        <v>277.48500000000001</v>
      </c>
      <c r="H1050">
        <v>75.196700000000007</v>
      </c>
      <c r="I1050">
        <v>0.17846100000000001</v>
      </c>
      <c r="J1050">
        <v>0.83704599999999996</v>
      </c>
      <c r="K1050">
        <v>0</v>
      </c>
      <c r="L1050" t="s">
        <v>42</v>
      </c>
    </row>
    <row r="1051" spans="1:12" x14ac:dyDescent="0.25">
      <c r="A1051" t="s">
        <v>51</v>
      </c>
      <c r="B1051">
        <v>4133.82</v>
      </c>
      <c r="C1051">
        <v>4038.21</v>
      </c>
      <c r="D1051">
        <v>4037.99</v>
      </c>
      <c r="E1051">
        <v>3965.97</v>
      </c>
      <c r="F1051">
        <v>187.26300000000001</v>
      </c>
      <c r="G1051">
        <v>240.76900000000001</v>
      </c>
      <c r="H1051">
        <v>66.486999999999995</v>
      </c>
      <c r="I1051">
        <v>0.178455</v>
      </c>
      <c r="J1051">
        <v>0.83702699999999997</v>
      </c>
      <c r="K1051">
        <v>0</v>
      </c>
      <c r="L1051" t="s">
        <v>42</v>
      </c>
    </row>
    <row r="1052" spans="1:12" x14ac:dyDescent="0.25">
      <c r="A1052" t="s">
        <v>51</v>
      </c>
      <c r="B1052">
        <v>4137.3999999999996</v>
      </c>
      <c r="C1052">
        <v>4047.48</v>
      </c>
      <c r="D1052">
        <v>4047.26</v>
      </c>
      <c r="E1052">
        <v>3975.55</v>
      </c>
      <c r="F1052">
        <v>188.93700000000001</v>
      </c>
      <c r="G1052">
        <v>239.994</v>
      </c>
      <c r="H1052">
        <v>66.407600000000002</v>
      </c>
      <c r="I1052">
        <v>0.14912</v>
      </c>
      <c r="J1052">
        <v>0.83677000000000001</v>
      </c>
      <c r="K1052">
        <v>0</v>
      </c>
      <c r="L1052" t="s">
        <v>42</v>
      </c>
    </row>
    <row r="1053" spans="1:12" x14ac:dyDescent="0.25">
      <c r="A1053" t="s">
        <v>51</v>
      </c>
      <c r="B1053">
        <v>4105.38</v>
      </c>
      <c r="C1053">
        <v>4009.36</v>
      </c>
      <c r="D1053">
        <v>4009.15</v>
      </c>
      <c r="E1053">
        <v>3938.07</v>
      </c>
      <c r="F1053">
        <v>184.53700000000001</v>
      </c>
      <c r="G1053">
        <v>238.63900000000001</v>
      </c>
      <c r="H1053">
        <v>66.006399999999999</v>
      </c>
      <c r="I1053">
        <v>0.178457</v>
      </c>
      <c r="J1053">
        <v>0.83704299999999998</v>
      </c>
      <c r="K1053">
        <v>0</v>
      </c>
      <c r="L1053" t="s">
        <v>42</v>
      </c>
    </row>
    <row r="1054" spans="1:12" x14ac:dyDescent="0.25">
      <c r="A1054" t="s">
        <v>51</v>
      </c>
      <c r="B1054">
        <v>4366.3900000000003</v>
      </c>
      <c r="C1054">
        <v>4272.54</v>
      </c>
      <c r="D1054">
        <v>4272.25</v>
      </c>
      <c r="E1054">
        <v>4196.88</v>
      </c>
      <c r="F1054">
        <v>215.762</v>
      </c>
      <c r="G1054">
        <v>269.87</v>
      </c>
      <c r="H1054">
        <v>74.005399999999995</v>
      </c>
      <c r="I1054">
        <v>0.15009600000000001</v>
      </c>
      <c r="J1054">
        <v>0.83659899999999998</v>
      </c>
      <c r="K1054">
        <v>0</v>
      </c>
      <c r="L1054" t="s">
        <v>42</v>
      </c>
    </row>
    <row r="1055" spans="1:12" x14ac:dyDescent="0.25">
      <c r="A1055" t="s">
        <v>51</v>
      </c>
      <c r="B1055">
        <v>4479.41</v>
      </c>
      <c r="C1055">
        <v>4371.08</v>
      </c>
      <c r="D1055">
        <v>4370.7700000000004</v>
      </c>
      <c r="E1055">
        <v>4293.8599999999997</v>
      </c>
      <c r="F1055">
        <v>223.23099999999999</v>
      </c>
      <c r="G1055">
        <v>284.69799999999998</v>
      </c>
      <c r="H1055">
        <v>77.324200000000005</v>
      </c>
      <c r="I1055">
        <v>0.14734800000000001</v>
      </c>
      <c r="J1055">
        <v>0.83516400000000002</v>
      </c>
      <c r="K1055">
        <v>0</v>
      </c>
      <c r="L1055" t="s">
        <v>42</v>
      </c>
    </row>
    <row r="1056" spans="1:12" x14ac:dyDescent="0.25">
      <c r="A1056" t="s">
        <v>51</v>
      </c>
      <c r="B1056">
        <v>4532.95</v>
      </c>
      <c r="C1056">
        <v>4427.0600000000004</v>
      </c>
      <c r="D1056">
        <v>4426.7299999999996</v>
      </c>
      <c r="E1056">
        <v>4349.1499999999996</v>
      </c>
      <c r="F1056">
        <v>229.87100000000001</v>
      </c>
      <c r="G1056">
        <v>293.19900000000001</v>
      </c>
      <c r="H1056">
        <v>77.4114</v>
      </c>
      <c r="I1056">
        <v>0.15232699999999999</v>
      </c>
      <c r="J1056">
        <v>0.83561099999999999</v>
      </c>
      <c r="K1056">
        <v>0</v>
      </c>
      <c r="L1056" t="s">
        <v>42</v>
      </c>
    </row>
    <row r="1057" spans="1:25" x14ac:dyDescent="0.25">
      <c r="A1057" t="s">
        <v>51</v>
      </c>
      <c r="B1057">
        <v>4397.8999999999996</v>
      </c>
      <c r="C1057">
        <v>4291.4799999999996</v>
      </c>
      <c r="D1057">
        <v>4291.17</v>
      </c>
      <c r="E1057">
        <v>4215.5200000000004</v>
      </c>
      <c r="F1057">
        <v>213.96899999999999</v>
      </c>
      <c r="G1057">
        <v>272.38600000000002</v>
      </c>
      <c r="H1057">
        <v>74.801400000000001</v>
      </c>
      <c r="I1057">
        <v>0.178454</v>
      </c>
      <c r="J1057">
        <v>0.83704500000000004</v>
      </c>
      <c r="K1057">
        <v>0</v>
      </c>
      <c r="L1057" t="s">
        <v>42</v>
      </c>
    </row>
    <row r="1058" spans="1:25" x14ac:dyDescent="0.25">
      <c r="A1058" t="s">
        <v>51</v>
      </c>
      <c r="B1058">
        <v>4335.7299999999996</v>
      </c>
      <c r="C1058">
        <v>4229.37</v>
      </c>
      <c r="D1058">
        <v>4229.07</v>
      </c>
      <c r="E1058">
        <v>4154.0600000000004</v>
      </c>
      <c r="F1058">
        <v>212.26900000000001</v>
      </c>
      <c r="G1058">
        <v>269.12</v>
      </c>
      <c r="H1058">
        <v>73.278599999999997</v>
      </c>
      <c r="I1058">
        <v>0.15463099999999999</v>
      </c>
      <c r="J1058">
        <v>0.83705200000000002</v>
      </c>
      <c r="K1058">
        <v>0</v>
      </c>
      <c r="L1058" t="s">
        <v>42</v>
      </c>
    </row>
    <row r="1059" spans="1:25" x14ac:dyDescent="0.25">
      <c r="A1059" t="s">
        <v>51</v>
      </c>
      <c r="B1059">
        <v>4419.33</v>
      </c>
      <c r="C1059">
        <v>4324.7299999999996</v>
      </c>
      <c r="D1059">
        <v>4324.3999999999996</v>
      </c>
      <c r="E1059">
        <v>4247.53</v>
      </c>
      <c r="F1059">
        <v>219.197</v>
      </c>
      <c r="G1059">
        <v>275.83800000000002</v>
      </c>
      <c r="H1059">
        <v>74.791300000000007</v>
      </c>
      <c r="I1059">
        <v>0.14720800000000001</v>
      </c>
      <c r="J1059">
        <v>0.83704699999999999</v>
      </c>
      <c r="K1059">
        <v>0</v>
      </c>
      <c r="L1059" t="s">
        <v>42</v>
      </c>
    </row>
    <row r="1060" spans="1:25" x14ac:dyDescent="0.25">
      <c r="A1060" t="s">
        <v>51</v>
      </c>
      <c r="B1060">
        <v>4293.57</v>
      </c>
      <c r="C1060">
        <v>4197.66</v>
      </c>
      <c r="D1060">
        <v>4197.3500000000004</v>
      </c>
      <c r="E1060">
        <v>4122.43</v>
      </c>
      <c r="F1060">
        <v>213.352</v>
      </c>
      <c r="G1060">
        <v>266.56200000000001</v>
      </c>
      <c r="H1060">
        <v>72.658600000000007</v>
      </c>
      <c r="I1060">
        <v>0.178562</v>
      </c>
      <c r="J1060">
        <v>0.85551999999999995</v>
      </c>
      <c r="K1060">
        <v>0</v>
      </c>
      <c r="L1060" t="s">
        <v>42</v>
      </c>
    </row>
    <row r="1061" spans="1:25" x14ac:dyDescent="0.25">
      <c r="A1061" t="s">
        <v>51</v>
      </c>
      <c r="B1061">
        <v>4471</v>
      </c>
      <c r="C1061">
        <v>4372.47</v>
      </c>
      <c r="D1061">
        <v>4372.1000000000004</v>
      </c>
      <c r="E1061">
        <v>4294.34</v>
      </c>
      <c r="F1061">
        <v>227.97900000000001</v>
      </c>
      <c r="G1061">
        <v>283.19400000000002</v>
      </c>
      <c r="H1061">
        <v>77.103899999999996</v>
      </c>
      <c r="I1061">
        <v>0.178454</v>
      </c>
      <c r="J1061">
        <v>0.83704900000000004</v>
      </c>
      <c r="K1061">
        <v>0</v>
      </c>
      <c r="L1061" t="s">
        <v>42</v>
      </c>
    </row>
    <row r="1062" spans="1:25" x14ac:dyDescent="0.25">
      <c r="A1062" t="s">
        <v>51</v>
      </c>
      <c r="B1062">
        <v>4543.75</v>
      </c>
      <c r="C1062">
        <v>4432.5600000000004</v>
      </c>
      <c r="D1062">
        <v>4432.1400000000003</v>
      </c>
      <c r="E1062">
        <v>4353.5200000000004</v>
      </c>
      <c r="F1062">
        <v>233.863</v>
      </c>
      <c r="G1062">
        <v>289.05799999999999</v>
      </c>
      <c r="H1062">
        <v>78.028999999999996</v>
      </c>
      <c r="I1062">
        <v>0.17845800000000001</v>
      </c>
      <c r="J1062">
        <v>0.83633500000000005</v>
      </c>
      <c r="K1062">
        <v>0</v>
      </c>
      <c r="L1062" t="s">
        <v>42</v>
      </c>
    </row>
    <row r="1063" spans="1:25" x14ac:dyDescent="0.25">
      <c r="A1063" t="s">
        <v>51</v>
      </c>
      <c r="B1063">
        <v>4559.8999999999996</v>
      </c>
      <c r="C1063">
        <v>4452.21</v>
      </c>
      <c r="D1063">
        <v>4451.8599999999997</v>
      </c>
      <c r="E1063">
        <v>4373.47</v>
      </c>
      <c r="F1063">
        <v>231.70400000000001</v>
      </c>
      <c r="G1063">
        <v>289.89299999999997</v>
      </c>
      <c r="H1063">
        <v>78.3566</v>
      </c>
      <c r="I1063">
        <v>0.14713599999999999</v>
      </c>
      <c r="J1063">
        <v>0.82825199999999999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51</v>
      </c>
      <c r="B1064">
        <v>4550.66</v>
      </c>
      <c r="C1064">
        <v>4442.1400000000003</v>
      </c>
      <c r="D1064">
        <v>4441.82</v>
      </c>
      <c r="E1064">
        <v>4362.43</v>
      </c>
      <c r="F1064">
        <v>232.27799999999999</v>
      </c>
      <c r="G1064">
        <v>289.47800000000001</v>
      </c>
      <c r="H1064">
        <v>78.598200000000006</v>
      </c>
      <c r="I1064">
        <v>0.169293</v>
      </c>
      <c r="J1064">
        <v>0.83695200000000003</v>
      </c>
      <c r="K1064">
        <v>0</v>
      </c>
      <c r="L1064" t="s">
        <v>42</v>
      </c>
      <c r="R1064">
        <f>AVERAGE(B1015:B1064)</f>
        <v>4418.3142000000007</v>
      </c>
      <c r="S1064">
        <f>AVERAGE(C1015:C1064)</f>
        <v>4317.2568000000001</v>
      </c>
      <c r="U1064">
        <f>_xlfn.VAR.P(B1015:B1064)</f>
        <v>21616.840280360004</v>
      </c>
      <c r="V1064">
        <f>_xlfn.VAR.P(C1015:C1064)</f>
        <v>20334.419285760014</v>
      </c>
      <c r="X1064">
        <f>1.96*SQRT(U1064)/50</f>
        <v>5.7634452759102688</v>
      </c>
      <c r="Y1064">
        <f>1.96*SQRT(V1064)/50</f>
        <v>5.5898731695155899</v>
      </c>
    </row>
    <row r="1065" spans="1:25" x14ac:dyDescent="0.25">
      <c r="A1065" t="s">
        <v>51</v>
      </c>
      <c r="B1065">
        <v>221081.92670000001</v>
      </c>
      <c r="C1065" t="s">
        <v>36</v>
      </c>
    </row>
    <row r="1066" spans="1:25" x14ac:dyDescent="0.25">
      <c r="A1066" t="s">
        <v>70</v>
      </c>
      <c r="B1066">
        <v>4058.4</v>
      </c>
      <c r="C1066">
        <v>4018.65</v>
      </c>
      <c r="D1066">
        <v>4018.34</v>
      </c>
      <c r="E1066">
        <v>3939.22</v>
      </c>
      <c r="F1066">
        <v>226.72399999999999</v>
      </c>
      <c r="G1066">
        <v>0</v>
      </c>
      <c r="H1066">
        <v>78.287099999999995</v>
      </c>
      <c r="I1066">
        <v>0.178457</v>
      </c>
      <c r="J1066">
        <v>0.85293799999999997</v>
      </c>
      <c r="K1066">
        <v>0</v>
      </c>
      <c r="L1066" t="s">
        <v>42</v>
      </c>
    </row>
    <row r="1067" spans="1:25" x14ac:dyDescent="0.25">
      <c r="A1067" t="s">
        <v>70</v>
      </c>
      <c r="B1067">
        <v>4035.87</v>
      </c>
      <c r="C1067">
        <v>4003.75</v>
      </c>
      <c r="D1067">
        <v>4003.45</v>
      </c>
      <c r="E1067">
        <v>3924.71</v>
      </c>
      <c r="F1067">
        <v>229.22</v>
      </c>
      <c r="G1067">
        <v>0</v>
      </c>
      <c r="H1067">
        <v>79.312700000000007</v>
      </c>
      <c r="I1067">
        <v>0.14710300000000001</v>
      </c>
      <c r="J1067">
        <v>0.83704400000000001</v>
      </c>
      <c r="K1067">
        <v>0</v>
      </c>
      <c r="L1067" t="s">
        <v>42</v>
      </c>
    </row>
    <row r="1068" spans="1:25" x14ac:dyDescent="0.25">
      <c r="A1068" t="s">
        <v>70</v>
      </c>
      <c r="B1068">
        <v>4032.37</v>
      </c>
      <c r="C1068">
        <v>4001.06</v>
      </c>
      <c r="D1068">
        <v>4000.76</v>
      </c>
      <c r="E1068">
        <v>3922.61</v>
      </c>
      <c r="F1068">
        <v>224.36600000000001</v>
      </c>
      <c r="G1068">
        <v>0</v>
      </c>
      <c r="H1068">
        <v>78.373900000000006</v>
      </c>
      <c r="I1068">
        <v>0.15745700000000001</v>
      </c>
      <c r="J1068">
        <v>0.83704699999999999</v>
      </c>
      <c r="K1068">
        <v>0</v>
      </c>
      <c r="L1068" t="s">
        <v>42</v>
      </c>
    </row>
    <row r="1069" spans="1:25" x14ac:dyDescent="0.25">
      <c r="A1069" t="s">
        <v>70</v>
      </c>
      <c r="B1069">
        <v>3931.84</v>
      </c>
      <c r="C1069">
        <v>3897.69</v>
      </c>
      <c r="D1069">
        <v>3897.38</v>
      </c>
      <c r="E1069">
        <v>3819.3</v>
      </c>
      <c r="F1069">
        <v>221.602</v>
      </c>
      <c r="G1069">
        <v>0</v>
      </c>
      <c r="H1069">
        <v>76.054000000000002</v>
      </c>
      <c r="I1069">
        <v>0.178456</v>
      </c>
      <c r="J1069">
        <v>0.83273200000000003</v>
      </c>
      <c r="K1069">
        <v>0</v>
      </c>
      <c r="L1069" t="s">
        <v>42</v>
      </c>
    </row>
    <row r="1070" spans="1:25" x14ac:dyDescent="0.25">
      <c r="A1070" t="s">
        <v>70</v>
      </c>
      <c r="B1070">
        <v>3922.02</v>
      </c>
      <c r="C1070">
        <v>3890.6</v>
      </c>
      <c r="D1070">
        <v>3890.32</v>
      </c>
      <c r="E1070">
        <v>3813.01</v>
      </c>
      <c r="F1070">
        <v>216.95</v>
      </c>
      <c r="G1070">
        <v>0</v>
      </c>
      <c r="H1070">
        <v>76.104699999999994</v>
      </c>
      <c r="I1070">
        <v>0.15212000000000001</v>
      </c>
      <c r="J1070">
        <v>0.83697299999999997</v>
      </c>
      <c r="K1070">
        <v>0</v>
      </c>
      <c r="L1070" t="s">
        <v>42</v>
      </c>
    </row>
    <row r="1071" spans="1:25" x14ac:dyDescent="0.25">
      <c r="A1071" t="s">
        <v>70</v>
      </c>
      <c r="B1071">
        <v>3960.36</v>
      </c>
      <c r="C1071">
        <v>3929.45</v>
      </c>
      <c r="D1071">
        <v>3929.16</v>
      </c>
      <c r="E1071">
        <v>3850.8</v>
      </c>
      <c r="F1071">
        <v>221.98</v>
      </c>
      <c r="G1071">
        <v>0</v>
      </c>
      <c r="H1071">
        <v>76.639600000000002</v>
      </c>
      <c r="I1071">
        <v>0.178455</v>
      </c>
      <c r="J1071">
        <v>0.83690600000000004</v>
      </c>
      <c r="K1071">
        <v>0</v>
      </c>
      <c r="L1071" t="s">
        <v>42</v>
      </c>
    </row>
    <row r="1072" spans="1:25" x14ac:dyDescent="0.25">
      <c r="A1072" t="s">
        <v>70</v>
      </c>
      <c r="B1072">
        <v>3979.52</v>
      </c>
      <c r="C1072">
        <v>3943.6</v>
      </c>
      <c r="D1072">
        <v>3943.3</v>
      </c>
      <c r="E1072">
        <v>3864.84</v>
      </c>
      <c r="F1072">
        <v>223.37</v>
      </c>
      <c r="G1072">
        <v>0</v>
      </c>
      <c r="H1072">
        <v>76.837299999999999</v>
      </c>
      <c r="I1072">
        <v>0.178454</v>
      </c>
      <c r="J1072">
        <v>0.83641500000000002</v>
      </c>
      <c r="K1072">
        <v>0</v>
      </c>
      <c r="L1072" t="s">
        <v>42</v>
      </c>
    </row>
    <row r="1073" spans="1:12" x14ac:dyDescent="0.25">
      <c r="A1073" t="s">
        <v>70</v>
      </c>
      <c r="B1073">
        <v>3985.9</v>
      </c>
      <c r="C1073">
        <v>3954.49</v>
      </c>
      <c r="D1073">
        <v>3954.19</v>
      </c>
      <c r="E1073">
        <v>3875.95</v>
      </c>
      <c r="F1073">
        <v>222.19</v>
      </c>
      <c r="G1073">
        <v>0</v>
      </c>
      <c r="H1073">
        <v>77.575400000000002</v>
      </c>
      <c r="I1073">
        <v>0.17851</v>
      </c>
      <c r="J1073">
        <v>0.83485399999999998</v>
      </c>
      <c r="K1073">
        <v>0</v>
      </c>
      <c r="L1073" t="s">
        <v>42</v>
      </c>
    </row>
    <row r="1074" spans="1:12" x14ac:dyDescent="0.25">
      <c r="A1074" t="s">
        <v>70</v>
      </c>
      <c r="B1074">
        <v>3868.65</v>
      </c>
      <c r="C1074">
        <v>3837.53</v>
      </c>
      <c r="D1074">
        <v>3837.24</v>
      </c>
      <c r="E1074">
        <v>3760.96</v>
      </c>
      <c r="F1074">
        <v>210.988</v>
      </c>
      <c r="G1074">
        <v>0</v>
      </c>
      <c r="H1074">
        <v>74.639799999999994</v>
      </c>
      <c r="I1074">
        <v>0.17863699999999999</v>
      </c>
      <c r="J1074">
        <v>0.85690900000000003</v>
      </c>
      <c r="K1074">
        <v>0</v>
      </c>
      <c r="L1074" t="s">
        <v>42</v>
      </c>
    </row>
    <row r="1075" spans="1:12" x14ac:dyDescent="0.25">
      <c r="A1075" t="s">
        <v>70</v>
      </c>
      <c r="B1075">
        <v>3778.49</v>
      </c>
      <c r="C1075">
        <v>3744.55</v>
      </c>
      <c r="D1075">
        <v>3744.24</v>
      </c>
      <c r="E1075">
        <v>3669.54</v>
      </c>
      <c r="F1075">
        <v>204.89500000000001</v>
      </c>
      <c r="G1075">
        <v>0</v>
      </c>
      <c r="H1075">
        <v>70.918199999999999</v>
      </c>
      <c r="I1075">
        <v>0.17546200000000001</v>
      </c>
      <c r="J1075">
        <v>0.83640199999999998</v>
      </c>
      <c r="K1075">
        <v>0</v>
      </c>
      <c r="L1075" t="s">
        <v>42</v>
      </c>
    </row>
    <row r="1076" spans="1:12" x14ac:dyDescent="0.25">
      <c r="A1076" t="s">
        <v>70</v>
      </c>
      <c r="B1076">
        <v>3832.24</v>
      </c>
      <c r="C1076">
        <v>3801.63</v>
      </c>
      <c r="D1076">
        <v>3801.35</v>
      </c>
      <c r="E1076">
        <v>3725.35</v>
      </c>
      <c r="F1076">
        <v>208.983</v>
      </c>
      <c r="G1076">
        <v>0</v>
      </c>
      <c r="H1076">
        <v>73.737099999999998</v>
      </c>
      <c r="I1076">
        <v>0.15268799999999999</v>
      </c>
      <c r="J1076">
        <v>0.83662099999999995</v>
      </c>
      <c r="K1076">
        <v>0</v>
      </c>
      <c r="L1076" t="s">
        <v>42</v>
      </c>
    </row>
    <row r="1077" spans="1:12" x14ac:dyDescent="0.25">
      <c r="A1077" t="s">
        <v>70</v>
      </c>
      <c r="B1077">
        <v>3804.82</v>
      </c>
      <c r="C1077">
        <v>3773.28</v>
      </c>
      <c r="D1077">
        <v>3773</v>
      </c>
      <c r="E1077">
        <v>3697.33</v>
      </c>
      <c r="F1077">
        <v>209.45099999999999</v>
      </c>
      <c r="G1077">
        <v>0</v>
      </c>
      <c r="H1077">
        <v>72.395200000000003</v>
      </c>
      <c r="I1077">
        <v>0.14790500000000001</v>
      </c>
      <c r="J1077">
        <v>0.83702299999999996</v>
      </c>
      <c r="K1077">
        <v>0</v>
      </c>
      <c r="L1077" t="s">
        <v>42</v>
      </c>
    </row>
    <row r="1078" spans="1:12" x14ac:dyDescent="0.25">
      <c r="A1078" t="s">
        <v>70</v>
      </c>
      <c r="B1078">
        <v>3902.32</v>
      </c>
      <c r="C1078">
        <v>3871.55</v>
      </c>
      <c r="D1078">
        <v>3871.26</v>
      </c>
      <c r="E1078">
        <v>3794.43</v>
      </c>
      <c r="F1078">
        <v>215.465</v>
      </c>
      <c r="G1078">
        <v>0</v>
      </c>
      <c r="H1078">
        <v>73.718900000000005</v>
      </c>
      <c r="I1078">
        <v>0.167737</v>
      </c>
      <c r="J1078">
        <v>0.85197999999999996</v>
      </c>
      <c r="K1078">
        <v>0</v>
      </c>
      <c r="L1078" t="s">
        <v>42</v>
      </c>
    </row>
    <row r="1079" spans="1:12" x14ac:dyDescent="0.25">
      <c r="A1079" t="s">
        <v>70</v>
      </c>
      <c r="B1079">
        <v>3963.59</v>
      </c>
      <c r="C1079">
        <v>3931.07</v>
      </c>
      <c r="D1079">
        <v>3930.76</v>
      </c>
      <c r="E1079">
        <v>3853.65</v>
      </c>
      <c r="F1079">
        <v>219.09899999999999</v>
      </c>
      <c r="G1079">
        <v>0</v>
      </c>
      <c r="H1079">
        <v>75.741799999999998</v>
      </c>
      <c r="I1079">
        <v>0.178457</v>
      </c>
      <c r="J1079">
        <v>0.83691400000000005</v>
      </c>
      <c r="K1079">
        <v>0</v>
      </c>
      <c r="L1079" t="s">
        <v>42</v>
      </c>
    </row>
    <row r="1080" spans="1:12" x14ac:dyDescent="0.25">
      <c r="A1080" t="s">
        <v>70</v>
      </c>
      <c r="B1080">
        <v>3940.75</v>
      </c>
      <c r="C1080">
        <v>3909.61</v>
      </c>
      <c r="D1080">
        <v>3909.29</v>
      </c>
      <c r="E1080">
        <v>3832.1</v>
      </c>
      <c r="F1080">
        <v>216.98500000000001</v>
      </c>
      <c r="G1080">
        <v>0</v>
      </c>
      <c r="H1080">
        <v>75.380499999999998</v>
      </c>
      <c r="I1080">
        <v>0.164246</v>
      </c>
      <c r="J1080">
        <v>0.83704400000000001</v>
      </c>
      <c r="K1080">
        <v>0</v>
      </c>
      <c r="L1080" t="s">
        <v>42</v>
      </c>
    </row>
    <row r="1081" spans="1:12" x14ac:dyDescent="0.25">
      <c r="A1081" t="s">
        <v>70</v>
      </c>
      <c r="B1081">
        <v>3926.35</v>
      </c>
      <c r="C1081">
        <v>3895.1</v>
      </c>
      <c r="D1081">
        <v>3894.8</v>
      </c>
      <c r="E1081">
        <v>3817.77</v>
      </c>
      <c r="F1081">
        <v>216.23099999999999</v>
      </c>
      <c r="G1081">
        <v>0</v>
      </c>
      <c r="H1081">
        <v>75.4739</v>
      </c>
      <c r="I1081">
        <v>0.17846100000000001</v>
      </c>
      <c r="J1081">
        <v>0.83704199999999995</v>
      </c>
      <c r="K1081">
        <v>0</v>
      </c>
      <c r="L1081" t="s">
        <v>42</v>
      </c>
    </row>
    <row r="1082" spans="1:12" x14ac:dyDescent="0.25">
      <c r="A1082" t="s">
        <v>70</v>
      </c>
      <c r="B1082">
        <v>3909.92</v>
      </c>
      <c r="C1082">
        <v>3872.28</v>
      </c>
      <c r="D1082">
        <v>3871.99</v>
      </c>
      <c r="E1082">
        <v>3794.84</v>
      </c>
      <c r="F1082">
        <v>214.14099999999999</v>
      </c>
      <c r="G1082">
        <v>0</v>
      </c>
      <c r="H1082">
        <v>74.955200000000005</v>
      </c>
      <c r="I1082">
        <v>0.150454</v>
      </c>
      <c r="J1082">
        <v>0.83687</v>
      </c>
      <c r="K1082">
        <v>0</v>
      </c>
      <c r="L1082" t="s">
        <v>42</v>
      </c>
    </row>
    <row r="1083" spans="1:12" x14ac:dyDescent="0.25">
      <c r="A1083" t="s">
        <v>70</v>
      </c>
      <c r="B1083">
        <v>3860.88</v>
      </c>
      <c r="C1083">
        <v>3829.72</v>
      </c>
      <c r="D1083">
        <v>3829.44</v>
      </c>
      <c r="E1083">
        <v>3753.24</v>
      </c>
      <c r="F1083">
        <v>214.42400000000001</v>
      </c>
      <c r="G1083">
        <v>0</v>
      </c>
      <c r="H1083">
        <v>73.528000000000006</v>
      </c>
      <c r="I1083">
        <v>0.15284200000000001</v>
      </c>
      <c r="J1083">
        <v>0.83702900000000002</v>
      </c>
      <c r="K1083">
        <v>0</v>
      </c>
      <c r="L1083" t="s">
        <v>42</v>
      </c>
    </row>
    <row r="1084" spans="1:12" x14ac:dyDescent="0.25">
      <c r="A1084" t="s">
        <v>70</v>
      </c>
      <c r="B1084">
        <v>3890.16</v>
      </c>
      <c r="C1084">
        <v>3853.67</v>
      </c>
      <c r="D1084">
        <v>3853.37</v>
      </c>
      <c r="E1084">
        <v>3777.09</v>
      </c>
      <c r="F1084">
        <v>212.82900000000001</v>
      </c>
      <c r="G1084">
        <v>0</v>
      </c>
      <c r="H1084">
        <v>74.130600000000001</v>
      </c>
      <c r="I1084">
        <v>0.17846000000000001</v>
      </c>
      <c r="J1084">
        <v>0.83703399999999994</v>
      </c>
      <c r="K1084">
        <v>0</v>
      </c>
      <c r="L1084" t="s">
        <v>42</v>
      </c>
    </row>
    <row r="1085" spans="1:12" x14ac:dyDescent="0.25">
      <c r="A1085" t="s">
        <v>70</v>
      </c>
      <c r="B1085">
        <v>3902.11</v>
      </c>
      <c r="C1085">
        <v>3870.96</v>
      </c>
      <c r="D1085">
        <v>3870.53</v>
      </c>
      <c r="E1085">
        <v>3793.77</v>
      </c>
      <c r="F1085">
        <v>216.20500000000001</v>
      </c>
      <c r="G1085">
        <v>0</v>
      </c>
      <c r="H1085">
        <v>74.730500000000006</v>
      </c>
      <c r="I1085">
        <v>0.156638</v>
      </c>
      <c r="J1085">
        <v>0.83696800000000005</v>
      </c>
      <c r="K1085">
        <v>0</v>
      </c>
      <c r="L1085" t="s">
        <v>42</v>
      </c>
    </row>
    <row r="1086" spans="1:12" x14ac:dyDescent="0.25">
      <c r="A1086" t="s">
        <v>70</v>
      </c>
      <c r="B1086">
        <v>3901.83</v>
      </c>
      <c r="C1086">
        <v>3869.93</v>
      </c>
      <c r="D1086">
        <v>3869.65</v>
      </c>
      <c r="E1086">
        <v>3792.99</v>
      </c>
      <c r="F1086">
        <v>214.28700000000001</v>
      </c>
      <c r="G1086">
        <v>0</v>
      </c>
      <c r="H1086">
        <v>75.028999999999996</v>
      </c>
      <c r="I1086">
        <v>0.178456</v>
      </c>
      <c r="J1086">
        <v>0.83445100000000005</v>
      </c>
      <c r="K1086">
        <v>0</v>
      </c>
      <c r="L1086" t="s">
        <v>42</v>
      </c>
    </row>
    <row r="1087" spans="1:12" x14ac:dyDescent="0.25">
      <c r="A1087" t="s">
        <v>70</v>
      </c>
      <c r="B1087">
        <v>3885.5</v>
      </c>
      <c r="C1087">
        <v>3854.36</v>
      </c>
      <c r="D1087">
        <v>3854.08</v>
      </c>
      <c r="E1087">
        <v>3777.63</v>
      </c>
      <c r="F1087">
        <v>213.059</v>
      </c>
      <c r="G1087">
        <v>0</v>
      </c>
      <c r="H1087">
        <v>75.040400000000005</v>
      </c>
      <c r="I1087">
        <v>0.14715500000000001</v>
      </c>
      <c r="J1087">
        <v>0.85386499999999999</v>
      </c>
      <c r="K1087">
        <v>0</v>
      </c>
      <c r="L1087" t="s">
        <v>42</v>
      </c>
    </row>
    <row r="1088" spans="1:12" x14ac:dyDescent="0.25">
      <c r="A1088" t="s">
        <v>70</v>
      </c>
      <c r="B1088">
        <v>3901.97</v>
      </c>
      <c r="C1088">
        <v>3869.54</v>
      </c>
      <c r="D1088">
        <v>3869.24</v>
      </c>
      <c r="E1088">
        <v>3793.23</v>
      </c>
      <c r="F1088">
        <v>213.73400000000001</v>
      </c>
      <c r="G1088">
        <v>0</v>
      </c>
      <c r="H1088">
        <v>74.537800000000004</v>
      </c>
      <c r="I1088">
        <v>0.178456</v>
      </c>
      <c r="J1088">
        <v>0.83703799999999995</v>
      </c>
      <c r="K1088">
        <v>0</v>
      </c>
      <c r="L1088" t="s">
        <v>42</v>
      </c>
    </row>
    <row r="1089" spans="1:12" x14ac:dyDescent="0.25">
      <c r="A1089" t="s">
        <v>70</v>
      </c>
      <c r="B1089">
        <v>3938.23</v>
      </c>
      <c r="C1089">
        <v>3905.76</v>
      </c>
      <c r="D1089">
        <v>3905.47</v>
      </c>
      <c r="E1089">
        <v>3828.43</v>
      </c>
      <c r="F1089">
        <v>215.666</v>
      </c>
      <c r="G1089">
        <v>0</v>
      </c>
      <c r="H1089">
        <v>75.881900000000002</v>
      </c>
      <c r="I1089">
        <v>0.17846000000000001</v>
      </c>
      <c r="J1089">
        <v>0.85056900000000002</v>
      </c>
      <c r="K1089">
        <v>0</v>
      </c>
      <c r="L1089" t="s">
        <v>42</v>
      </c>
    </row>
    <row r="1090" spans="1:12" x14ac:dyDescent="0.25">
      <c r="A1090" t="s">
        <v>70</v>
      </c>
      <c r="B1090">
        <v>3938.1</v>
      </c>
      <c r="C1090">
        <v>3897.81</v>
      </c>
      <c r="D1090">
        <v>3897.5</v>
      </c>
      <c r="E1090">
        <v>3820</v>
      </c>
      <c r="F1090">
        <v>217.82</v>
      </c>
      <c r="G1090">
        <v>0</v>
      </c>
      <c r="H1090">
        <v>75.935400000000001</v>
      </c>
      <c r="I1090">
        <v>0.148003</v>
      </c>
      <c r="J1090">
        <v>0.83703099999999997</v>
      </c>
      <c r="K1090">
        <v>0</v>
      </c>
      <c r="L1090" t="s">
        <v>42</v>
      </c>
    </row>
    <row r="1091" spans="1:12" x14ac:dyDescent="0.25">
      <c r="A1091" t="s">
        <v>70</v>
      </c>
      <c r="B1091">
        <v>3910.31</v>
      </c>
      <c r="C1091">
        <v>3876.89</v>
      </c>
      <c r="D1091">
        <v>3876.6</v>
      </c>
      <c r="E1091">
        <v>3799.97</v>
      </c>
      <c r="F1091">
        <v>214.56299999999999</v>
      </c>
      <c r="G1091">
        <v>0</v>
      </c>
      <c r="H1091">
        <v>75.335899999999995</v>
      </c>
      <c r="I1091">
        <v>0.178454</v>
      </c>
      <c r="J1091">
        <v>0.83646600000000004</v>
      </c>
      <c r="K1091">
        <v>0</v>
      </c>
      <c r="L1091" t="s">
        <v>42</v>
      </c>
    </row>
    <row r="1092" spans="1:12" x14ac:dyDescent="0.25">
      <c r="A1092" t="s">
        <v>70</v>
      </c>
      <c r="B1092">
        <v>3891.89</v>
      </c>
      <c r="C1092">
        <v>3860.16</v>
      </c>
      <c r="D1092">
        <v>3859.87</v>
      </c>
      <c r="E1092">
        <v>3783.14</v>
      </c>
      <c r="F1092">
        <v>211.523</v>
      </c>
      <c r="G1092">
        <v>0</v>
      </c>
      <c r="H1092">
        <v>74.724199999999996</v>
      </c>
      <c r="I1092">
        <v>0.178455</v>
      </c>
      <c r="J1092">
        <v>0.83690100000000001</v>
      </c>
      <c r="K1092">
        <v>0</v>
      </c>
      <c r="L1092" t="s">
        <v>42</v>
      </c>
    </row>
    <row r="1093" spans="1:12" x14ac:dyDescent="0.25">
      <c r="A1093" t="s">
        <v>70</v>
      </c>
      <c r="B1093">
        <v>3892.26</v>
      </c>
      <c r="C1093">
        <v>3860.3</v>
      </c>
      <c r="D1093">
        <v>3860.02</v>
      </c>
      <c r="E1093">
        <v>3783.5</v>
      </c>
      <c r="F1093">
        <v>215.345</v>
      </c>
      <c r="G1093">
        <v>0</v>
      </c>
      <c r="H1093">
        <v>74.83</v>
      </c>
      <c r="I1093">
        <v>0.14804500000000001</v>
      </c>
      <c r="J1093">
        <v>0.836974</v>
      </c>
      <c r="K1093">
        <v>0</v>
      </c>
      <c r="L1093" t="s">
        <v>42</v>
      </c>
    </row>
    <row r="1094" spans="1:12" x14ac:dyDescent="0.25">
      <c r="A1094" t="s">
        <v>70</v>
      </c>
      <c r="B1094">
        <v>3905.89</v>
      </c>
      <c r="C1094">
        <v>3874.15</v>
      </c>
      <c r="D1094">
        <v>3873.85</v>
      </c>
      <c r="E1094">
        <v>3797.25</v>
      </c>
      <c r="F1094">
        <v>213.92400000000001</v>
      </c>
      <c r="G1094">
        <v>0</v>
      </c>
      <c r="H1094">
        <v>75.235600000000005</v>
      </c>
      <c r="I1094">
        <v>0.17845800000000001</v>
      </c>
      <c r="J1094">
        <v>0.83704500000000004</v>
      </c>
      <c r="K1094">
        <v>0</v>
      </c>
      <c r="L1094" t="s">
        <v>42</v>
      </c>
    </row>
    <row r="1095" spans="1:12" x14ac:dyDescent="0.25">
      <c r="A1095" t="s">
        <v>70</v>
      </c>
      <c r="B1095">
        <v>3935.75</v>
      </c>
      <c r="C1095">
        <v>3904.8</v>
      </c>
      <c r="D1095">
        <v>3904.5</v>
      </c>
      <c r="E1095">
        <v>3827.6</v>
      </c>
      <c r="F1095">
        <v>214.982</v>
      </c>
      <c r="G1095">
        <v>0</v>
      </c>
      <c r="H1095">
        <v>76.217399999999998</v>
      </c>
      <c r="I1095">
        <v>0.178455</v>
      </c>
      <c r="J1095">
        <v>0.83583300000000005</v>
      </c>
      <c r="K1095">
        <v>0</v>
      </c>
      <c r="L1095" t="s">
        <v>42</v>
      </c>
    </row>
    <row r="1096" spans="1:12" x14ac:dyDescent="0.25">
      <c r="A1096" t="s">
        <v>70</v>
      </c>
      <c r="B1096">
        <v>3904.98</v>
      </c>
      <c r="C1096">
        <v>3872.54</v>
      </c>
      <c r="D1096">
        <v>3872.23</v>
      </c>
      <c r="E1096">
        <v>3795.54</v>
      </c>
      <c r="F1096">
        <v>212.60599999999999</v>
      </c>
      <c r="G1096">
        <v>0</v>
      </c>
      <c r="H1096">
        <v>74.9191</v>
      </c>
      <c r="I1096">
        <v>0.147144</v>
      </c>
      <c r="J1096">
        <v>0.86773599999999995</v>
      </c>
      <c r="K1096">
        <v>0</v>
      </c>
      <c r="L1096" t="s">
        <v>42</v>
      </c>
    </row>
    <row r="1097" spans="1:12" x14ac:dyDescent="0.25">
      <c r="A1097" t="s">
        <v>70</v>
      </c>
      <c r="B1097">
        <v>3922.39</v>
      </c>
      <c r="C1097">
        <v>3890.96</v>
      </c>
      <c r="D1097">
        <v>3890.67</v>
      </c>
      <c r="E1097">
        <v>3813.67</v>
      </c>
      <c r="F1097">
        <v>217.21199999999999</v>
      </c>
      <c r="G1097">
        <v>0</v>
      </c>
      <c r="H1097">
        <v>75.648300000000006</v>
      </c>
      <c r="I1097">
        <v>0.152589</v>
      </c>
      <c r="J1097">
        <v>0.83673799999999998</v>
      </c>
      <c r="K1097">
        <v>0</v>
      </c>
      <c r="L1097" t="s">
        <v>42</v>
      </c>
    </row>
    <row r="1098" spans="1:12" x14ac:dyDescent="0.25">
      <c r="A1098" t="s">
        <v>70</v>
      </c>
      <c r="B1098">
        <v>3895.52</v>
      </c>
      <c r="C1098">
        <v>3864</v>
      </c>
      <c r="D1098">
        <v>3863.72</v>
      </c>
      <c r="E1098">
        <v>3787.53</v>
      </c>
      <c r="F1098">
        <v>211.53100000000001</v>
      </c>
      <c r="G1098">
        <v>0</v>
      </c>
      <c r="H1098">
        <v>74.822100000000006</v>
      </c>
      <c r="I1098">
        <v>0.148059</v>
      </c>
      <c r="J1098">
        <v>0.83704800000000001</v>
      </c>
      <c r="K1098">
        <v>0</v>
      </c>
      <c r="L1098" t="s">
        <v>42</v>
      </c>
    </row>
    <row r="1099" spans="1:12" x14ac:dyDescent="0.25">
      <c r="A1099" t="s">
        <v>70</v>
      </c>
      <c r="B1099">
        <v>3893.08</v>
      </c>
      <c r="C1099">
        <v>3861.61</v>
      </c>
      <c r="D1099">
        <v>3861.32</v>
      </c>
      <c r="E1099">
        <v>3784.67</v>
      </c>
      <c r="F1099">
        <v>214.29400000000001</v>
      </c>
      <c r="G1099">
        <v>0</v>
      </c>
      <c r="H1099">
        <v>75.173400000000001</v>
      </c>
      <c r="I1099">
        <v>0.149031</v>
      </c>
      <c r="J1099">
        <v>0.83340400000000003</v>
      </c>
      <c r="K1099">
        <v>0</v>
      </c>
      <c r="L1099" t="s">
        <v>42</v>
      </c>
    </row>
    <row r="1100" spans="1:12" x14ac:dyDescent="0.25">
      <c r="A1100" t="s">
        <v>70</v>
      </c>
      <c r="B1100">
        <v>3939.8</v>
      </c>
      <c r="C1100">
        <v>3908.88</v>
      </c>
      <c r="D1100">
        <v>3908.58</v>
      </c>
      <c r="E1100">
        <v>3830.94</v>
      </c>
      <c r="F1100">
        <v>217.87200000000001</v>
      </c>
      <c r="G1100">
        <v>0</v>
      </c>
      <c r="H1100">
        <v>76.548400000000001</v>
      </c>
      <c r="I1100">
        <v>0.147539</v>
      </c>
      <c r="J1100">
        <v>0.868927</v>
      </c>
      <c r="K1100">
        <v>0</v>
      </c>
      <c r="L1100" t="s">
        <v>42</v>
      </c>
    </row>
    <row r="1101" spans="1:12" x14ac:dyDescent="0.25">
      <c r="A1101" t="s">
        <v>70</v>
      </c>
      <c r="B1101">
        <v>3953.52</v>
      </c>
      <c r="C1101">
        <v>3916.69</v>
      </c>
      <c r="D1101">
        <v>3916.38</v>
      </c>
      <c r="E1101">
        <v>3838.73</v>
      </c>
      <c r="F1101">
        <v>219.16499999999999</v>
      </c>
      <c r="G1101">
        <v>0</v>
      </c>
      <c r="H1101">
        <v>75.683199999999999</v>
      </c>
      <c r="I1101">
        <v>0.132684</v>
      </c>
      <c r="J1101">
        <v>0.83701800000000004</v>
      </c>
      <c r="K1101">
        <v>0</v>
      </c>
      <c r="L1101" t="s">
        <v>42</v>
      </c>
    </row>
    <row r="1102" spans="1:12" x14ac:dyDescent="0.25">
      <c r="A1102" t="s">
        <v>70</v>
      </c>
      <c r="B1102">
        <v>3908.1</v>
      </c>
      <c r="C1102">
        <v>3874.3</v>
      </c>
      <c r="D1102">
        <v>3874.01</v>
      </c>
      <c r="E1102">
        <v>3797.22</v>
      </c>
      <c r="F1102">
        <v>213.679</v>
      </c>
      <c r="G1102">
        <v>0</v>
      </c>
      <c r="H1102">
        <v>74.841200000000001</v>
      </c>
      <c r="I1102">
        <v>0.14937</v>
      </c>
      <c r="J1102">
        <v>0.83614100000000002</v>
      </c>
      <c r="K1102">
        <v>0</v>
      </c>
      <c r="L1102" t="s">
        <v>42</v>
      </c>
    </row>
    <row r="1103" spans="1:12" x14ac:dyDescent="0.25">
      <c r="A1103" t="s">
        <v>70</v>
      </c>
      <c r="B1103">
        <v>3864.75</v>
      </c>
      <c r="C1103">
        <v>3833.48</v>
      </c>
      <c r="D1103">
        <v>3833.19</v>
      </c>
      <c r="E1103">
        <v>3756.93</v>
      </c>
      <c r="F1103">
        <v>213.19900000000001</v>
      </c>
      <c r="G1103">
        <v>0</v>
      </c>
      <c r="H1103">
        <v>73.783000000000001</v>
      </c>
      <c r="I1103">
        <v>0.178454</v>
      </c>
      <c r="J1103">
        <v>0.83700399999999997</v>
      </c>
      <c r="K1103">
        <v>0</v>
      </c>
      <c r="L1103" t="s">
        <v>42</v>
      </c>
    </row>
    <row r="1104" spans="1:12" x14ac:dyDescent="0.25">
      <c r="A1104" t="s">
        <v>70</v>
      </c>
      <c r="B1104">
        <v>3933.6</v>
      </c>
      <c r="C1104">
        <v>3902.63</v>
      </c>
      <c r="D1104">
        <v>3902.32</v>
      </c>
      <c r="E1104">
        <v>3825.13</v>
      </c>
      <c r="F1104">
        <v>218.46100000000001</v>
      </c>
      <c r="G1104">
        <v>0</v>
      </c>
      <c r="H1104">
        <v>75.957300000000004</v>
      </c>
      <c r="I1104">
        <v>0.14810100000000001</v>
      </c>
      <c r="J1104">
        <v>0.83703799999999995</v>
      </c>
      <c r="K1104">
        <v>0</v>
      </c>
      <c r="L1104" t="s">
        <v>42</v>
      </c>
    </row>
    <row r="1105" spans="1:25" x14ac:dyDescent="0.25">
      <c r="A1105" t="s">
        <v>70</v>
      </c>
      <c r="B1105">
        <v>3925.05</v>
      </c>
      <c r="C1105">
        <v>3890.3</v>
      </c>
      <c r="D1105">
        <v>3890.01</v>
      </c>
      <c r="E1105">
        <v>3813.61</v>
      </c>
      <c r="F1105">
        <v>216.79599999999999</v>
      </c>
      <c r="G1105">
        <v>0</v>
      </c>
      <c r="H1105">
        <v>74.768199999999993</v>
      </c>
      <c r="I1105">
        <v>0.178454</v>
      </c>
      <c r="J1105">
        <v>0.83703799999999995</v>
      </c>
      <c r="K1105">
        <v>0</v>
      </c>
      <c r="L1105" t="s">
        <v>42</v>
      </c>
    </row>
    <row r="1106" spans="1:25" x14ac:dyDescent="0.25">
      <c r="A1106" t="s">
        <v>70</v>
      </c>
      <c r="B1106">
        <v>3904.18</v>
      </c>
      <c r="C1106">
        <v>3869.38</v>
      </c>
      <c r="D1106">
        <v>3869.09</v>
      </c>
      <c r="E1106">
        <v>3792.62</v>
      </c>
      <c r="F1106">
        <v>213.76900000000001</v>
      </c>
      <c r="G1106">
        <v>0</v>
      </c>
      <c r="H1106">
        <v>74.978899999999996</v>
      </c>
      <c r="I1106">
        <v>0.16111700000000001</v>
      </c>
      <c r="J1106">
        <v>0.836893</v>
      </c>
      <c r="K1106">
        <v>0</v>
      </c>
      <c r="L1106" t="s">
        <v>42</v>
      </c>
    </row>
    <row r="1107" spans="1:25" x14ac:dyDescent="0.25">
      <c r="A1107" t="s">
        <v>70</v>
      </c>
      <c r="B1107">
        <v>3908.8</v>
      </c>
      <c r="C1107">
        <v>3877.35</v>
      </c>
      <c r="D1107">
        <v>3877.05</v>
      </c>
      <c r="E1107">
        <v>3800.34</v>
      </c>
      <c r="F1107">
        <v>215.75399999999999</v>
      </c>
      <c r="G1107">
        <v>0</v>
      </c>
      <c r="H1107">
        <v>74.558000000000007</v>
      </c>
      <c r="I1107">
        <v>0.15637300000000001</v>
      </c>
      <c r="J1107">
        <v>0.83686899999999997</v>
      </c>
      <c r="K1107">
        <v>0</v>
      </c>
      <c r="L1107" t="s">
        <v>42</v>
      </c>
    </row>
    <row r="1108" spans="1:25" x14ac:dyDescent="0.25">
      <c r="A1108" t="s">
        <v>70</v>
      </c>
      <c r="B1108">
        <v>3868.54</v>
      </c>
      <c r="C1108">
        <v>3830.07</v>
      </c>
      <c r="D1108">
        <v>3829.77</v>
      </c>
      <c r="E1108">
        <v>3753.76</v>
      </c>
      <c r="F1108">
        <v>213.73400000000001</v>
      </c>
      <c r="G1108">
        <v>0</v>
      </c>
      <c r="H1108">
        <v>73.774900000000002</v>
      </c>
      <c r="I1108">
        <v>0.14868000000000001</v>
      </c>
      <c r="J1108">
        <v>0.83646900000000002</v>
      </c>
      <c r="K1108">
        <v>0</v>
      </c>
      <c r="L1108" t="s">
        <v>42</v>
      </c>
    </row>
    <row r="1109" spans="1:25" x14ac:dyDescent="0.25">
      <c r="A1109" t="s">
        <v>70</v>
      </c>
      <c r="B1109">
        <v>3948.05</v>
      </c>
      <c r="C1109">
        <v>3916.89</v>
      </c>
      <c r="D1109">
        <v>3916.58</v>
      </c>
      <c r="E1109">
        <v>3839.31</v>
      </c>
      <c r="F1109">
        <v>219.482</v>
      </c>
      <c r="G1109">
        <v>0</v>
      </c>
      <c r="H1109">
        <v>76.260199999999998</v>
      </c>
      <c r="I1109">
        <v>0.154194</v>
      </c>
      <c r="J1109">
        <v>0.83683099999999999</v>
      </c>
      <c r="K1109">
        <v>0</v>
      </c>
      <c r="L1109" t="s">
        <v>42</v>
      </c>
    </row>
    <row r="1110" spans="1:25" x14ac:dyDescent="0.25">
      <c r="A1110" t="s">
        <v>70</v>
      </c>
      <c r="B1110">
        <v>3934.63</v>
      </c>
      <c r="C1110">
        <v>3903.27</v>
      </c>
      <c r="D1110">
        <v>3902.98</v>
      </c>
      <c r="E1110">
        <v>3826.4</v>
      </c>
      <c r="F1110">
        <v>213.852</v>
      </c>
      <c r="G1110">
        <v>0</v>
      </c>
      <c r="H1110">
        <v>75.468900000000005</v>
      </c>
      <c r="I1110">
        <v>0.15682699999999999</v>
      </c>
      <c r="J1110">
        <v>0.83694500000000005</v>
      </c>
      <c r="K1110">
        <v>0</v>
      </c>
      <c r="L1110" t="s">
        <v>42</v>
      </c>
    </row>
    <row r="1111" spans="1:25" x14ac:dyDescent="0.25">
      <c r="A1111" t="s">
        <v>70</v>
      </c>
      <c r="B1111">
        <v>3929.12</v>
      </c>
      <c r="C1111">
        <v>3897.64</v>
      </c>
      <c r="D1111">
        <v>3897.33</v>
      </c>
      <c r="E1111">
        <v>3820.54</v>
      </c>
      <c r="F1111">
        <v>218.107</v>
      </c>
      <c r="G1111">
        <v>0</v>
      </c>
      <c r="H1111">
        <v>75.436400000000006</v>
      </c>
      <c r="I1111">
        <v>0.178454</v>
      </c>
      <c r="J1111">
        <v>0.83579400000000004</v>
      </c>
      <c r="K1111">
        <v>0</v>
      </c>
      <c r="L1111" t="s">
        <v>42</v>
      </c>
    </row>
    <row r="1112" spans="1:25" x14ac:dyDescent="0.25">
      <c r="A1112" t="s">
        <v>70</v>
      </c>
      <c r="B1112">
        <v>3906.4</v>
      </c>
      <c r="C1112">
        <v>3873.97</v>
      </c>
      <c r="D1112">
        <v>3873.63</v>
      </c>
      <c r="E1112">
        <v>3796.58</v>
      </c>
      <c r="F1112">
        <v>216.209</v>
      </c>
      <c r="G1112">
        <v>0</v>
      </c>
      <c r="H1112">
        <v>75.264799999999994</v>
      </c>
      <c r="I1112">
        <v>0.15007100000000001</v>
      </c>
      <c r="J1112">
        <v>0.83663500000000002</v>
      </c>
      <c r="K1112">
        <v>0</v>
      </c>
      <c r="L1112" t="s">
        <v>42</v>
      </c>
    </row>
    <row r="1113" spans="1:25" x14ac:dyDescent="0.25">
      <c r="A1113" t="s">
        <v>70</v>
      </c>
      <c r="B1113">
        <v>3929.02</v>
      </c>
      <c r="C1113">
        <v>3895.93</v>
      </c>
      <c r="D1113">
        <v>3895.65</v>
      </c>
      <c r="E1113">
        <v>3818.92</v>
      </c>
      <c r="F1113">
        <v>216.71199999999999</v>
      </c>
      <c r="G1113">
        <v>0</v>
      </c>
      <c r="H1113">
        <v>75.6678</v>
      </c>
      <c r="I1113">
        <v>0.14899799999999999</v>
      </c>
      <c r="J1113">
        <v>0.83676399999999995</v>
      </c>
      <c r="K1113">
        <v>0</v>
      </c>
      <c r="L1113" t="s">
        <v>42</v>
      </c>
    </row>
    <row r="1114" spans="1:25" x14ac:dyDescent="0.25">
      <c r="A1114" t="s">
        <v>70</v>
      </c>
      <c r="B1114">
        <v>3889.53</v>
      </c>
      <c r="C1114">
        <v>3858.47</v>
      </c>
      <c r="D1114">
        <v>3858.18</v>
      </c>
      <c r="E1114">
        <v>3781.6</v>
      </c>
      <c r="F1114">
        <v>212.99600000000001</v>
      </c>
      <c r="G1114">
        <v>0</v>
      </c>
      <c r="H1114">
        <v>74.426100000000005</v>
      </c>
      <c r="I1114">
        <v>0.15302099999999999</v>
      </c>
      <c r="J1114">
        <v>0.83703300000000003</v>
      </c>
      <c r="K1114">
        <v>0</v>
      </c>
      <c r="L1114" t="s">
        <v>42</v>
      </c>
    </row>
    <row r="1115" spans="1:25" x14ac:dyDescent="0.25">
      <c r="A1115" t="s">
        <v>70</v>
      </c>
      <c r="B1115">
        <v>3854.72</v>
      </c>
      <c r="C1115">
        <v>3824.04</v>
      </c>
      <c r="D1115">
        <v>3823.75</v>
      </c>
      <c r="E1115">
        <v>3747.33</v>
      </c>
      <c r="F1115">
        <v>215.173</v>
      </c>
      <c r="G1115">
        <v>0</v>
      </c>
      <c r="H1115">
        <v>74.257099999999994</v>
      </c>
      <c r="I1115">
        <v>0.165799</v>
      </c>
      <c r="J1115">
        <v>0.83518999999999999</v>
      </c>
      <c r="K1115">
        <v>0</v>
      </c>
      <c r="L1115" t="s">
        <v>42</v>
      </c>
    </row>
    <row r="1116" spans="1:25" x14ac:dyDescent="0.25">
      <c r="A1116" t="s">
        <v>70</v>
      </c>
      <c r="B1116">
        <v>3890.98</v>
      </c>
      <c r="C1116">
        <v>3857.91</v>
      </c>
      <c r="D1116">
        <v>3857.63</v>
      </c>
      <c r="E1116">
        <v>3780.49</v>
      </c>
      <c r="F1116">
        <v>215.602</v>
      </c>
      <c r="G1116">
        <v>0</v>
      </c>
      <c r="H1116">
        <v>74.649299999999997</v>
      </c>
      <c r="I1116">
        <v>0.14738000000000001</v>
      </c>
      <c r="J1116">
        <v>0.84631500000000004</v>
      </c>
      <c r="K1116">
        <v>0</v>
      </c>
      <c r="L1116" t="s">
        <v>42</v>
      </c>
    </row>
    <row r="1117" spans="1:25" x14ac:dyDescent="0.25">
      <c r="A1117" t="s">
        <v>70</v>
      </c>
      <c r="B1117">
        <v>3877.63</v>
      </c>
      <c r="C1117">
        <v>3845.86</v>
      </c>
      <c r="D1117">
        <v>3845.58</v>
      </c>
      <c r="E1117">
        <v>3768.86</v>
      </c>
      <c r="F1117">
        <v>212.166</v>
      </c>
      <c r="G1117">
        <v>0</v>
      </c>
      <c r="H1117">
        <v>74.628399999999999</v>
      </c>
      <c r="I1117">
        <v>0.14936199999999999</v>
      </c>
      <c r="J1117">
        <v>0.84023400000000004</v>
      </c>
      <c r="K1117">
        <v>0</v>
      </c>
      <c r="L1117" t="s">
        <v>42</v>
      </c>
    </row>
    <row r="1118" spans="1:25" x14ac:dyDescent="0.25">
      <c r="A1118" t="s">
        <v>70</v>
      </c>
      <c r="B1118">
        <v>3859.88</v>
      </c>
      <c r="C1118">
        <v>3829.17</v>
      </c>
      <c r="D1118">
        <v>3828.89</v>
      </c>
      <c r="E1118">
        <v>3752.92</v>
      </c>
      <c r="F1118">
        <v>210.477</v>
      </c>
      <c r="G1118">
        <v>0</v>
      </c>
      <c r="H1118">
        <v>74.267200000000003</v>
      </c>
      <c r="I1118">
        <v>0.163494</v>
      </c>
      <c r="J1118">
        <v>0.83705200000000002</v>
      </c>
      <c r="K1118">
        <v>0</v>
      </c>
      <c r="L1118" t="s">
        <v>42</v>
      </c>
    </row>
    <row r="1119" spans="1:25" x14ac:dyDescent="0.25">
      <c r="A1119" t="s">
        <v>70</v>
      </c>
      <c r="B1119">
        <v>3894.1</v>
      </c>
      <c r="C1119">
        <v>3862.84</v>
      </c>
      <c r="D1119">
        <v>3862.55</v>
      </c>
      <c r="E1119">
        <v>3785.79</v>
      </c>
      <c r="F1119">
        <v>215.56399999999999</v>
      </c>
      <c r="G1119">
        <v>0</v>
      </c>
      <c r="H1119">
        <v>74.912999999999997</v>
      </c>
      <c r="I1119">
        <v>0.15296599999999999</v>
      </c>
      <c r="J1119">
        <v>0.83684400000000003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70</v>
      </c>
      <c r="B1120">
        <v>3920.74</v>
      </c>
      <c r="C1120">
        <v>3889.92</v>
      </c>
      <c r="D1120">
        <v>3889.63</v>
      </c>
      <c r="E1120">
        <v>3812.42</v>
      </c>
      <c r="F1120">
        <v>216.83</v>
      </c>
      <c r="G1120">
        <v>0</v>
      </c>
      <c r="H1120">
        <v>76.024900000000002</v>
      </c>
      <c r="I1120">
        <v>0.147344</v>
      </c>
      <c r="J1120">
        <v>0.83491700000000002</v>
      </c>
      <c r="K1120">
        <v>0</v>
      </c>
      <c r="L1120" t="s">
        <v>42</v>
      </c>
      <c r="R1120">
        <f>AVERAGE(B1071:B1120)</f>
        <v>3905.2979999999993</v>
      </c>
      <c r="S1120">
        <f>AVERAGE(C1071:C1120)</f>
        <v>3872.8058000000005</v>
      </c>
      <c r="U1120">
        <f>_xlfn.VAR.P(B1071:B1120)</f>
        <v>1547.9362200000014</v>
      </c>
      <c r="V1120">
        <f>_xlfn.VAR.P(C1071:C1120)</f>
        <v>1533.5165763599971</v>
      </c>
      <c r="X1120">
        <f>1.96*SQRT(U1120)/50</f>
        <v>1.542277767816421</v>
      </c>
      <c r="Y1120">
        <f>1.96*SQRT(V1120)/50</f>
        <v>1.5350774937760718</v>
      </c>
    </row>
    <row r="1121" spans="1:15" x14ac:dyDescent="0.25">
      <c r="A1121" t="s">
        <v>70</v>
      </c>
      <c r="B1121">
        <v>195414.73540000001</v>
      </c>
      <c r="C1121" t="s">
        <v>36</v>
      </c>
    </row>
    <row r="1122" spans="1:15" x14ac:dyDescent="0.25">
      <c r="A1122" t="s">
        <v>154</v>
      </c>
      <c r="B1122">
        <v>4574.3</v>
      </c>
      <c r="C1122">
        <v>4467.71</v>
      </c>
      <c r="D1122">
        <v>4467.42</v>
      </c>
      <c r="E1122">
        <v>4353.28</v>
      </c>
      <c r="F1122">
        <v>214.51900000000001</v>
      </c>
      <c r="G1122">
        <v>294.92099999999999</v>
      </c>
      <c r="H1122">
        <v>73.770899999999997</v>
      </c>
      <c r="I1122">
        <v>67.327600000000004</v>
      </c>
      <c r="J1122">
        <v>124.813</v>
      </c>
      <c r="K1122">
        <v>3821.19</v>
      </c>
      <c r="L1122">
        <v>0.14772099999999999</v>
      </c>
      <c r="M1122">
        <v>0.85373900000000003</v>
      </c>
      <c r="N1122">
        <v>0</v>
      </c>
      <c r="O1122" t="s">
        <v>42</v>
      </c>
    </row>
    <row r="1123" spans="1:15" x14ac:dyDescent="0.25">
      <c r="A1123" t="s">
        <v>154</v>
      </c>
      <c r="B1123">
        <v>4580.6099999999997</v>
      </c>
      <c r="C1123">
        <v>4473.25</v>
      </c>
      <c r="D1123">
        <v>4472.95</v>
      </c>
      <c r="E1123">
        <v>4358.12</v>
      </c>
      <c r="F1123">
        <v>215.11799999999999</v>
      </c>
      <c r="G1123">
        <v>294.25099999999998</v>
      </c>
      <c r="H1123">
        <v>74.392799999999994</v>
      </c>
      <c r="I1123">
        <v>66.313100000000006</v>
      </c>
      <c r="J1123">
        <v>123.986</v>
      </c>
      <c r="K1123">
        <v>3826.36</v>
      </c>
      <c r="L1123">
        <v>0.14716499999999999</v>
      </c>
      <c r="M1123">
        <v>0.83683799999999997</v>
      </c>
      <c r="N1123">
        <v>0</v>
      </c>
      <c r="O1123" t="s">
        <v>42</v>
      </c>
    </row>
    <row r="1124" spans="1:15" x14ac:dyDescent="0.25">
      <c r="A1124" t="s">
        <v>154</v>
      </c>
      <c r="B1124">
        <v>4562.53</v>
      </c>
      <c r="C1124">
        <v>4456.38</v>
      </c>
      <c r="D1124">
        <v>4456.08</v>
      </c>
      <c r="E1124">
        <v>4341.4399999999996</v>
      </c>
      <c r="F1124">
        <v>218.13900000000001</v>
      </c>
      <c r="G1124">
        <v>292.20699999999999</v>
      </c>
      <c r="H1124">
        <v>74.210499999999996</v>
      </c>
      <c r="I1124">
        <v>65.542599999999993</v>
      </c>
      <c r="J1124">
        <v>123.367</v>
      </c>
      <c r="K1124">
        <v>3808.78</v>
      </c>
      <c r="L1124">
        <v>0.147346</v>
      </c>
      <c r="M1124">
        <v>0.83704299999999998</v>
      </c>
      <c r="N1124">
        <v>0</v>
      </c>
      <c r="O1124" t="s">
        <v>42</v>
      </c>
    </row>
    <row r="1125" spans="1:15" x14ac:dyDescent="0.25">
      <c r="A1125" t="s">
        <v>154</v>
      </c>
      <c r="B1125">
        <v>4609.3100000000004</v>
      </c>
      <c r="C1125">
        <v>4508.1899999999996</v>
      </c>
      <c r="D1125">
        <v>4507.8900000000003</v>
      </c>
      <c r="E1125">
        <v>4391.25</v>
      </c>
      <c r="F1125">
        <v>218.197</v>
      </c>
      <c r="G1125">
        <v>295.40499999999997</v>
      </c>
      <c r="H1125">
        <v>75.154399999999995</v>
      </c>
      <c r="I1125">
        <v>66.284800000000004</v>
      </c>
      <c r="J1125">
        <v>124.542</v>
      </c>
      <c r="K1125">
        <v>3854.9</v>
      </c>
      <c r="L1125">
        <v>0.17846200000000001</v>
      </c>
      <c r="M1125">
        <v>0.837001</v>
      </c>
      <c r="N1125">
        <v>0</v>
      </c>
      <c r="O1125" t="s">
        <v>42</v>
      </c>
    </row>
    <row r="1126" spans="1:15" x14ac:dyDescent="0.25">
      <c r="A1126" t="s">
        <v>154</v>
      </c>
      <c r="B1126">
        <v>4561.3599999999997</v>
      </c>
      <c r="C1126">
        <v>4463.08</v>
      </c>
      <c r="D1126">
        <v>4462.78</v>
      </c>
      <c r="E1126">
        <v>4348.97</v>
      </c>
      <c r="F1126">
        <v>216.56399999999999</v>
      </c>
      <c r="G1126">
        <v>292.10599999999999</v>
      </c>
      <c r="H1126">
        <v>74.264600000000002</v>
      </c>
      <c r="I1126">
        <v>65.613900000000001</v>
      </c>
      <c r="J1126">
        <v>123.05800000000001</v>
      </c>
      <c r="K1126">
        <v>3817.62</v>
      </c>
      <c r="L1126">
        <v>0.14715</v>
      </c>
      <c r="M1126">
        <v>0.83705200000000002</v>
      </c>
      <c r="N1126">
        <v>0</v>
      </c>
      <c r="O1126" t="s">
        <v>42</v>
      </c>
    </row>
    <row r="1127" spans="1:15" x14ac:dyDescent="0.25">
      <c r="A1127" t="s">
        <v>154</v>
      </c>
      <c r="B1127">
        <v>4535.37</v>
      </c>
      <c r="C1127">
        <v>4434.24</v>
      </c>
      <c r="D1127">
        <v>4433.96</v>
      </c>
      <c r="E1127">
        <v>4321.92</v>
      </c>
      <c r="F1127">
        <v>215.46899999999999</v>
      </c>
      <c r="G1127">
        <v>290.81900000000002</v>
      </c>
      <c r="H1127">
        <v>74.013499999999993</v>
      </c>
      <c r="I1127">
        <v>65.257099999999994</v>
      </c>
      <c r="J1127">
        <v>122.53100000000001</v>
      </c>
      <c r="K1127">
        <v>3793.45</v>
      </c>
      <c r="L1127">
        <v>0.17086599999999999</v>
      </c>
      <c r="M1127">
        <v>0.83447899999999997</v>
      </c>
      <c r="N1127">
        <v>0</v>
      </c>
      <c r="O1127" t="s">
        <v>42</v>
      </c>
    </row>
    <row r="1128" spans="1:15" x14ac:dyDescent="0.25">
      <c r="A1128" t="s">
        <v>154</v>
      </c>
      <c r="B1128">
        <v>4564.5600000000004</v>
      </c>
      <c r="C1128">
        <v>4460.59</v>
      </c>
      <c r="D1128">
        <v>4460.32</v>
      </c>
      <c r="E1128">
        <v>4346.82</v>
      </c>
      <c r="F1128">
        <v>216.08500000000001</v>
      </c>
      <c r="G1128">
        <v>292.678</v>
      </c>
      <c r="H1128">
        <v>74.4298</v>
      </c>
      <c r="I1128">
        <v>65.860200000000006</v>
      </c>
      <c r="J1128">
        <v>123.06100000000001</v>
      </c>
      <c r="K1128">
        <v>3815.71</v>
      </c>
      <c r="L1128">
        <v>0.162355</v>
      </c>
      <c r="M1128">
        <v>0.83652599999999999</v>
      </c>
      <c r="N1128">
        <v>0</v>
      </c>
      <c r="O1128" t="s">
        <v>42</v>
      </c>
    </row>
    <row r="1129" spans="1:15" x14ac:dyDescent="0.25">
      <c r="A1129" t="s">
        <v>154</v>
      </c>
      <c r="B1129">
        <v>4610.21</v>
      </c>
      <c r="C1129">
        <v>4511.2299999999996</v>
      </c>
      <c r="D1129">
        <v>4510.9399999999996</v>
      </c>
      <c r="E1129">
        <v>4396.6899999999996</v>
      </c>
      <c r="F1129">
        <v>217.803</v>
      </c>
      <c r="G1129">
        <v>299.75799999999998</v>
      </c>
      <c r="H1129">
        <v>75.416899999999998</v>
      </c>
      <c r="I1129">
        <v>68.539699999999996</v>
      </c>
      <c r="J1129">
        <v>126.68600000000001</v>
      </c>
      <c r="K1129">
        <v>3856.3</v>
      </c>
      <c r="L1129">
        <v>0.14721799999999999</v>
      </c>
      <c r="M1129">
        <v>0.83692299999999997</v>
      </c>
      <c r="N1129">
        <v>0</v>
      </c>
      <c r="O1129" t="s">
        <v>42</v>
      </c>
    </row>
    <row r="1130" spans="1:15" x14ac:dyDescent="0.25">
      <c r="A1130" t="s">
        <v>154</v>
      </c>
      <c r="B1130">
        <v>4547.0200000000004</v>
      </c>
      <c r="C1130">
        <v>4450.0200000000004</v>
      </c>
      <c r="D1130">
        <v>4449.74</v>
      </c>
      <c r="E1130">
        <v>4337.51</v>
      </c>
      <c r="F1130">
        <v>215.904</v>
      </c>
      <c r="G1130">
        <v>294.24</v>
      </c>
      <c r="H1130">
        <v>74.534300000000002</v>
      </c>
      <c r="I1130">
        <v>66.566500000000005</v>
      </c>
      <c r="J1130">
        <v>124.06699999999999</v>
      </c>
      <c r="K1130">
        <v>3804.8</v>
      </c>
      <c r="L1130">
        <v>0.178455</v>
      </c>
      <c r="M1130">
        <v>0.83644799999999997</v>
      </c>
      <c r="N1130">
        <v>0</v>
      </c>
      <c r="O1130" t="s">
        <v>42</v>
      </c>
    </row>
    <row r="1131" spans="1:15" x14ac:dyDescent="0.25">
      <c r="A1131" t="s">
        <v>154</v>
      </c>
      <c r="B1131">
        <v>4540.54</v>
      </c>
      <c r="C1131">
        <v>4433.49</v>
      </c>
      <c r="D1131">
        <v>4433.2</v>
      </c>
      <c r="E1131">
        <v>4320.54</v>
      </c>
      <c r="F1131">
        <v>215.27500000000001</v>
      </c>
      <c r="G1131">
        <v>290.76900000000001</v>
      </c>
      <c r="H1131">
        <v>74.187700000000007</v>
      </c>
      <c r="I1131">
        <v>65.096500000000006</v>
      </c>
      <c r="J1131">
        <v>122.34699999999999</v>
      </c>
      <c r="K1131">
        <v>3791.99</v>
      </c>
      <c r="L1131">
        <v>0.148089</v>
      </c>
      <c r="M1131">
        <v>0.83703099999999997</v>
      </c>
      <c r="N1131">
        <v>0</v>
      </c>
      <c r="O1131" t="s">
        <v>42</v>
      </c>
    </row>
    <row r="1132" spans="1:15" x14ac:dyDescent="0.25">
      <c r="A1132" t="s">
        <v>154</v>
      </c>
      <c r="B1132">
        <v>4600.66</v>
      </c>
      <c r="C1132">
        <v>4496.8900000000003</v>
      </c>
      <c r="D1132">
        <v>4496.6000000000004</v>
      </c>
      <c r="E1132">
        <v>4382.3100000000004</v>
      </c>
      <c r="F1132">
        <v>219.404</v>
      </c>
      <c r="G1132">
        <v>297.08100000000002</v>
      </c>
      <c r="H1132">
        <v>74.980999999999995</v>
      </c>
      <c r="I1132">
        <v>67.709599999999995</v>
      </c>
      <c r="J1132">
        <v>125.21</v>
      </c>
      <c r="K1132">
        <v>3843.14</v>
      </c>
      <c r="L1132">
        <v>0.16819100000000001</v>
      </c>
      <c r="M1132">
        <v>0.83699000000000001</v>
      </c>
      <c r="N1132">
        <v>0</v>
      </c>
      <c r="O1132" t="s">
        <v>42</v>
      </c>
    </row>
    <row r="1133" spans="1:15" x14ac:dyDescent="0.25">
      <c r="A1133" t="s">
        <v>154</v>
      </c>
      <c r="B1133">
        <v>4593.7299999999996</v>
      </c>
      <c r="C1133">
        <v>4488.97</v>
      </c>
      <c r="D1133">
        <v>4488.67</v>
      </c>
      <c r="E1133">
        <v>4373.24</v>
      </c>
      <c r="F1133">
        <v>218.89500000000001</v>
      </c>
      <c r="G1133">
        <v>294.14600000000002</v>
      </c>
      <c r="H1133">
        <v>74.585400000000007</v>
      </c>
      <c r="I1133">
        <v>66.325599999999994</v>
      </c>
      <c r="J1133">
        <v>123.96</v>
      </c>
      <c r="K1133">
        <v>3837.77</v>
      </c>
      <c r="L1133">
        <v>0.15779599999999999</v>
      </c>
      <c r="M1133">
        <v>0.83704500000000004</v>
      </c>
      <c r="N1133">
        <v>0</v>
      </c>
      <c r="O1133" t="s">
        <v>42</v>
      </c>
    </row>
    <row r="1134" spans="1:15" x14ac:dyDescent="0.25">
      <c r="A1134" t="s">
        <v>154</v>
      </c>
      <c r="B1134">
        <v>4617.07</v>
      </c>
      <c r="C1134">
        <v>4518.75</v>
      </c>
      <c r="D1134">
        <v>4518.45</v>
      </c>
      <c r="E1134">
        <v>4402.1000000000004</v>
      </c>
      <c r="F1134">
        <v>218.751</v>
      </c>
      <c r="G1134">
        <v>297.17700000000002</v>
      </c>
      <c r="H1134">
        <v>75.2577</v>
      </c>
      <c r="I1134">
        <v>67.194299999999998</v>
      </c>
      <c r="J1134">
        <v>125.298</v>
      </c>
      <c r="K1134">
        <v>3863.76</v>
      </c>
      <c r="L1134">
        <v>0.16146199999999999</v>
      </c>
      <c r="M1134">
        <v>0.83699999999999997</v>
      </c>
      <c r="N1134">
        <v>0</v>
      </c>
      <c r="O1134" t="s">
        <v>42</v>
      </c>
    </row>
    <row r="1135" spans="1:15" x14ac:dyDescent="0.25">
      <c r="A1135" t="s">
        <v>154</v>
      </c>
      <c r="B1135">
        <v>4634.5200000000004</v>
      </c>
      <c r="C1135">
        <v>4534.91</v>
      </c>
      <c r="D1135">
        <v>4534.6000000000004</v>
      </c>
      <c r="E1135">
        <v>4417.25</v>
      </c>
      <c r="F1135">
        <v>221.80600000000001</v>
      </c>
      <c r="G1135">
        <v>298.755</v>
      </c>
      <c r="H1135">
        <v>75.830299999999994</v>
      </c>
      <c r="I1135">
        <v>67.812799999999996</v>
      </c>
      <c r="J1135">
        <v>125.369</v>
      </c>
      <c r="K1135">
        <v>3874.01</v>
      </c>
      <c r="L1135">
        <v>0.147231</v>
      </c>
      <c r="M1135">
        <v>0.834619</v>
      </c>
      <c r="N1135">
        <v>0</v>
      </c>
      <c r="O1135" t="s">
        <v>42</v>
      </c>
    </row>
    <row r="1136" spans="1:15" x14ac:dyDescent="0.25">
      <c r="A1136" t="s">
        <v>154</v>
      </c>
      <c r="B1136">
        <v>4620.42</v>
      </c>
      <c r="C1136">
        <v>4498.4799999999996</v>
      </c>
      <c r="D1136">
        <v>4498.1899999999996</v>
      </c>
      <c r="E1136">
        <v>4380.71</v>
      </c>
      <c r="F1136">
        <v>218.124</v>
      </c>
      <c r="G1136">
        <v>295.745</v>
      </c>
      <c r="H1136">
        <v>74.955799999999996</v>
      </c>
      <c r="I1136">
        <v>66.546499999999995</v>
      </c>
      <c r="J1136">
        <v>124.96299999999999</v>
      </c>
      <c r="K1136">
        <v>3844.45</v>
      </c>
      <c r="L1136">
        <v>0.15001999999999999</v>
      </c>
      <c r="M1136">
        <v>0.83673299999999995</v>
      </c>
      <c r="N1136">
        <v>0</v>
      </c>
      <c r="O1136" t="s">
        <v>42</v>
      </c>
    </row>
    <row r="1137" spans="1:15" x14ac:dyDescent="0.25">
      <c r="A1137" t="s">
        <v>154</v>
      </c>
      <c r="B1137">
        <v>4597.1000000000004</v>
      </c>
      <c r="C1137">
        <v>4490.3599999999997</v>
      </c>
      <c r="D1137">
        <v>4490.0600000000004</v>
      </c>
      <c r="E1137">
        <v>4372.58</v>
      </c>
      <c r="F1137">
        <v>218.767</v>
      </c>
      <c r="G1137">
        <v>295.79300000000001</v>
      </c>
      <c r="H1137">
        <v>74.530500000000004</v>
      </c>
      <c r="I1137">
        <v>66.822800000000001</v>
      </c>
      <c r="J1137">
        <v>125.036</v>
      </c>
      <c r="K1137">
        <v>3835.48</v>
      </c>
      <c r="L1137">
        <v>0.17847399999999999</v>
      </c>
      <c r="M1137">
        <v>0.83695799999999998</v>
      </c>
      <c r="N1137">
        <v>0</v>
      </c>
      <c r="O1137" t="s">
        <v>42</v>
      </c>
    </row>
    <row r="1138" spans="1:15" x14ac:dyDescent="0.25">
      <c r="A1138" t="s">
        <v>154</v>
      </c>
      <c r="B1138">
        <v>4528.6400000000003</v>
      </c>
      <c r="C1138">
        <v>4422.8</v>
      </c>
      <c r="D1138">
        <v>4422.51</v>
      </c>
      <c r="E1138">
        <v>4307.54</v>
      </c>
      <c r="F1138">
        <v>213.41900000000001</v>
      </c>
      <c r="G1138">
        <v>291.23099999999999</v>
      </c>
      <c r="H1138">
        <v>73.624200000000002</v>
      </c>
      <c r="I1138">
        <v>65.622600000000006</v>
      </c>
      <c r="J1138">
        <v>122.988</v>
      </c>
      <c r="K1138">
        <v>3780.68</v>
      </c>
      <c r="L1138">
        <v>0.17410900000000001</v>
      </c>
      <c r="M1138">
        <v>0.83694800000000003</v>
      </c>
      <c r="N1138">
        <v>0</v>
      </c>
      <c r="O1138" t="s">
        <v>42</v>
      </c>
    </row>
    <row r="1139" spans="1:15" x14ac:dyDescent="0.25">
      <c r="A1139" t="s">
        <v>154</v>
      </c>
      <c r="B1139">
        <v>4559.5200000000004</v>
      </c>
      <c r="C1139">
        <v>4452.6000000000004</v>
      </c>
      <c r="D1139">
        <v>4452.32</v>
      </c>
      <c r="E1139">
        <v>4336.7</v>
      </c>
      <c r="F1139">
        <v>215.25800000000001</v>
      </c>
      <c r="G1139">
        <v>291.964</v>
      </c>
      <c r="H1139">
        <v>73.537999999999997</v>
      </c>
      <c r="I1139">
        <v>66.142099999999999</v>
      </c>
      <c r="J1139">
        <v>123.36199999999999</v>
      </c>
      <c r="K1139">
        <v>3807.4</v>
      </c>
      <c r="L1139">
        <v>0.178454</v>
      </c>
      <c r="M1139">
        <v>0.83682599999999996</v>
      </c>
      <c r="N1139">
        <v>0</v>
      </c>
      <c r="O1139" t="s">
        <v>42</v>
      </c>
    </row>
    <row r="1140" spans="1:15" x14ac:dyDescent="0.25">
      <c r="A1140" t="s">
        <v>154</v>
      </c>
      <c r="B1140">
        <v>4541.3500000000004</v>
      </c>
      <c r="C1140">
        <v>4433.82</v>
      </c>
      <c r="D1140">
        <v>4433.53</v>
      </c>
      <c r="E1140">
        <v>4320.22</v>
      </c>
      <c r="F1140">
        <v>213.03800000000001</v>
      </c>
      <c r="G1140">
        <v>291.07299999999998</v>
      </c>
      <c r="H1140">
        <v>73.7881</v>
      </c>
      <c r="I1140">
        <v>65.189800000000005</v>
      </c>
      <c r="J1140">
        <v>122.866</v>
      </c>
      <c r="K1140">
        <v>3793.78</v>
      </c>
      <c r="L1140">
        <v>0.149899</v>
      </c>
      <c r="M1140">
        <v>0.83703799999999995</v>
      </c>
      <c r="N1140">
        <v>0</v>
      </c>
      <c r="O1140" t="s">
        <v>42</v>
      </c>
    </row>
    <row r="1141" spans="1:15" x14ac:dyDescent="0.25">
      <c r="A1141" t="s">
        <v>154</v>
      </c>
      <c r="B1141">
        <v>4566.2700000000004</v>
      </c>
      <c r="C1141">
        <v>4465.62</v>
      </c>
      <c r="D1141">
        <v>4465.32</v>
      </c>
      <c r="E1141">
        <v>4349.7299999999996</v>
      </c>
      <c r="F1141">
        <v>217.096</v>
      </c>
      <c r="G1141">
        <v>293.13900000000001</v>
      </c>
      <c r="H1141">
        <v>74.334800000000001</v>
      </c>
      <c r="I1141">
        <v>65.720500000000001</v>
      </c>
      <c r="J1141">
        <v>123.88500000000001</v>
      </c>
      <c r="K1141">
        <v>3817.17</v>
      </c>
      <c r="L1141">
        <v>0.14766899999999999</v>
      </c>
      <c r="M1141">
        <v>0.83699699999999999</v>
      </c>
      <c r="N1141">
        <v>0</v>
      </c>
      <c r="O1141" t="s">
        <v>42</v>
      </c>
    </row>
    <row r="1142" spans="1:15" x14ac:dyDescent="0.25">
      <c r="A1142" t="s">
        <v>154</v>
      </c>
      <c r="B1142">
        <v>4558.8</v>
      </c>
      <c r="C1142">
        <v>4457.59</v>
      </c>
      <c r="D1142">
        <v>4457.28</v>
      </c>
      <c r="E1142">
        <v>4341.5</v>
      </c>
      <c r="F1142">
        <v>217.196</v>
      </c>
      <c r="G1142">
        <v>292.33499999999998</v>
      </c>
      <c r="H1142">
        <v>73.859800000000007</v>
      </c>
      <c r="I1142">
        <v>65.803100000000001</v>
      </c>
      <c r="J1142">
        <v>123.431</v>
      </c>
      <c r="K1142">
        <v>3809.77</v>
      </c>
      <c r="L1142">
        <v>0.178455</v>
      </c>
      <c r="M1142">
        <v>0.83702299999999996</v>
      </c>
      <c r="N1142">
        <v>0</v>
      </c>
      <c r="O1142" t="s">
        <v>42</v>
      </c>
    </row>
    <row r="1143" spans="1:15" x14ac:dyDescent="0.25">
      <c r="A1143" t="s">
        <v>154</v>
      </c>
      <c r="B1143">
        <v>4576.54</v>
      </c>
      <c r="C1143">
        <v>4468.49</v>
      </c>
      <c r="D1143">
        <v>4468.2</v>
      </c>
      <c r="E1143">
        <v>4352.58</v>
      </c>
      <c r="F1143">
        <v>216.649</v>
      </c>
      <c r="G1143">
        <v>293.61700000000002</v>
      </c>
      <c r="H1143">
        <v>73.6614</v>
      </c>
      <c r="I1143">
        <v>66.476500000000001</v>
      </c>
      <c r="J1143">
        <v>124.34</v>
      </c>
      <c r="K1143">
        <v>3820.08</v>
      </c>
      <c r="L1143">
        <v>0.178454</v>
      </c>
      <c r="M1143">
        <v>0.86602900000000005</v>
      </c>
      <c r="N1143">
        <v>0</v>
      </c>
      <c r="O1143" t="s">
        <v>42</v>
      </c>
    </row>
    <row r="1144" spans="1:15" x14ac:dyDescent="0.25">
      <c r="A1144" t="s">
        <v>154</v>
      </c>
      <c r="B1144">
        <v>4609.47</v>
      </c>
      <c r="C1144">
        <v>4507.76</v>
      </c>
      <c r="D1144">
        <v>4507.45</v>
      </c>
      <c r="E1144">
        <v>4390.1499999999996</v>
      </c>
      <c r="F1144">
        <v>216.262</v>
      </c>
      <c r="G1144">
        <v>297.49700000000001</v>
      </c>
      <c r="H1144">
        <v>74.757800000000003</v>
      </c>
      <c r="I1144">
        <v>67.38</v>
      </c>
      <c r="J1144">
        <v>126.1</v>
      </c>
      <c r="K1144">
        <v>3853.93</v>
      </c>
      <c r="L1144">
        <v>0.14934</v>
      </c>
      <c r="M1144">
        <v>0.83704400000000001</v>
      </c>
      <c r="N1144">
        <v>0</v>
      </c>
      <c r="O1144" t="s">
        <v>42</v>
      </c>
    </row>
    <row r="1145" spans="1:15" x14ac:dyDescent="0.25">
      <c r="A1145" t="s">
        <v>154</v>
      </c>
      <c r="B1145">
        <v>4567.46</v>
      </c>
      <c r="C1145">
        <v>4467.6000000000004</v>
      </c>
      <c r="D1145">
        <v>4467.3100000000004</v>
      </c>
      <c r="E1145">
        <v>4351.42</v>
      </c>
      <c r="F1145">
        <v>214.261</v>
      </c>
      <c r="G1145">
        <v>294.09399999999999</v>
      </c>
      <c r="H1145">
        <v>73.632099999999994</v>
      </c>
      <c r="I1145">
        <v>66.945499999999996</v>
      </c>
      <c r="J1145">
        <v>124.474</v>
      </c>
      <c r="K1145">
        <v>3820.65</v>
      </c>
      <c r="L1145">
        <v>0.152225</v>
      </c>
      <c r="M1145">
        <v>0.83556200000000003</v>
      </c>
      <c r="N1145">
        <v>0</v>
      </c>
      <c r="O1145" t="s">
        <v>42</v>
      </c>
    </row>
    <row r="1146" spans="1:15" x14ac:dyDescent="0.25">
      <c r="A1146" t="s">
        <v>154</v>
      </c>
      <c r="B1146">
        <v>4545.21</v>
      </c>
      <c r="C1146">
        <v>4436.22</v>
      </c>
      <c r="D1146">
        <v>4435.92</v>
      </c>
      <c r="E1146">
        <v>4320.57</v>
      </c>
      <c r="F1146">
        <v>213.62899999999999</v>
      </c>
      <c r="G1146">
        <v>289.74700000000001</v>
      </c>
      <c r="H1146">
        <v>73.353399999999993</v>
      </c>
      <c r="I1146">
        <v>65.106200000000001</v>
      </c>
      <c r="J1146">
        <v>122.30500000000001</v>
      </c>
      <c r="K1146">
        <v>3794.99</v>
      </c>
      <c r="L1146">
        <v>0.164271</v>
      </c>
      <c r="M1146">
        <v>0.83705099999999999</v>
      </c>
      <c r="N1146">
        <v>0</v>
      </c>
      <c r="O1146" t="s">
        <v>42</v>
      </c>
    </row>
    <row r="1147" spans="1:15" x14ac:dyDescent="0.25">
      <c r="A1147" t="s">
        <v>154</v>
      </c>
      <c r="B1147">
        <v>4621.8100000000004</v>
      </c>
      <c r="C1147">
        <v>4523.57</v>
      </c>
      <c r="D1147">
        <v>4523.26</v>
      </c>
      <c r="E1147">
        <v>4405.53</v>
      </c>
      <c r="F1147">
        <v>220.15199999999999</v>
      </c>
      <c r="G1147">
        <v>299.416</v>
      </c>
      <c r="H1147">
        <v>75.296700000000001</v>
      </c>
      <c r="I1147">
        <v>68.291899999999998</v>
      </c>
      <c r="J1147">
        <v>126.453</v>
      </c>
      <c r="K1147">
        <v>3863.36</v>
      </c>
      <c r="L1147">
        <v>0.16312299999999999</v>
      </c>
      <c r="M1147">
        <v>0.837009</v>
      </c>
      <c r="N1147">
        <v>0</v>
      </c>
      <c r="O1147" t="s">
        <v>42</v>
      </c>
    </row>
    <row r="1148" spans="1:15" x14ac:dyDescent="0.25">
      <c r="A1148" t="s">
        <v>154</v>
      </c>
      <c r="B1148">
        <v>4607.84</v>
      </c>
      <c r="C1148">
        <v>4502.3999999999996</v>
      </c>
      <c r="D1148">
        <v>4502.09</v>
      </c>
      <c r="E1148">
        <v>4385.55</v>
      </c>
      <c r="F1148">
        <v>216.423</v>
      </c>
      <c r="G1148">
        <v>295.35700000000003</v>
      </c>
      <c r="H1148">
        <v>74.822999999999993</v>
      </c>
      <c r="I1148">
        <v>66.847099999999998</v>
      </c>
      <c r="J1148">
        <v>124.32599999999999</v>
      </c>
      <c r="K1148">
        <v>3851.26</v>
      </c>
      <c r="L1148">
        <v>0.14710300000000001</v>
      </c>
      <c r="M1148">
        <v>0.836503</v>
      </c>
      <c r="N1148">
        <v>0</v>
      </c>
      <c r="O1148" t="s">
        <v>42</v>
      </c>
    </row>
    <row r="1149" spans="1:15" x14ac:dyDescent="0.25">
      <c r="A1149" t="s">
        <v>154</v>
      </c>
      <c r="B1149">
        <v>4575.5</v>
      </c>
      <c r="C1149">
        <v>4478.25</v>
      </c>
      <c r="D1149">
        <v>4477.95</v>
      </c>
      <c r="E1149">
        <v>4361.45</v>
      </c>
      <c r="F1149">
        <v>217.011</v>
      </c>
      <c r="G1149">
        <v>293.745</v>
      </c>
      <c r="H1149">
        <v>74.494200000000006</v>
      </c>
      <c r="I1149">
        <v>65.969800000000006</v>
      </c>
      <c r="J1149">
        <v>124.021</v>
      </c>
      <c r="K1149">
        <v>3828.51</v>
      </c>
      <c r="L1149">
        <v>0.17847399999999999</v>
      </c>
      <c r="M1149">
        <v>0.83693099999999998</v>
      </c>
      <c r="N1149">
        <v>0</v>
      </c>
      <c r="O1149" t="s">
        <v>42</v>
      </c>
    </row>
    <row r="1150" spans="1:15" x14ac:dyDescent="0.25">
      <c r="A1150" t="s">
        <v>154</v>
      </c>
      <c r="B1150">
        <v>4630.5</v>
      </c>
      <c r="C1150">
        <v>4524.22</v>
      </c>
      <c r="D1150">
        <v>4523.92</v>
      </c>
      <c r="E1150">
        <v>4405.74</v>
      </c>
      <c r="F1150">
        <v>220.04599999999999</v>
      </c>
      <c r="G1150">
        <v>296.55799999999999</v>
      </c>
      <c r="H1150">
        <v>75.126099999999994</v>
      </c>
      <c r="I1150">
        <v>66.913899999999998</v>
      </c>
      <c r="J1150">
        <v>125.102</v>
      </c>
      <c r="K1150">
        <v>3866.7</v>
      </c>
      <c r="L1150">
        <v>0.14935799999999999</v>
      </c>
      <c r="M1150">
        <v>0.83701999999999999</v>
      </c>
      <c r="N1150">
        <v>0</v>
      </c>
      <c r="O1150" t="s">
        <v>42</v>
      </c>
    </row>
    <row r="1151" spans="1:15" x14ac:dyDescent="0.25">
      <c r="A1151" t="s">
        <v>154</v>
      </c>
      <c r="B1151">
        <v>4576.2</v>
      </c>
      <c r="C1151">
        <v>4472.45</v>
      </c>
      <c r="D1151">
        <v>4472.1499999999996</v>
      </c>
      <c r="E1151">
        <v>4357.8100000000004</v>
      </c>
      <c r="F1151">
        <v>214.64400000000001</v>
      </c>
      <c r="G1151">
        <v>295.07900000000001</v>
      </c>
      <c r="H1151">
        <v>74.156400000000005</v>
      </c>
      <c r="I1151">
        <v>66.9315</v>
      </c>
      <c r="J1151">
        <v>124.88500000000001</v>
      </c>
      <c r="K1151">
        <v>3825.63</v>
      </c>
      <c r="L1151">
        <v>0.17846300000000001</v>
      </c>
      <c r="M1151">
        <v>0.83704900000000004</v>
      </c>
      <c r="N1151">
        <v>0</v>
      </c>
      <c r="O1151" t="s">
        <v>42</v>
      </c>
    </row>
    <row r="1152" spans="1:15" x14ac:dyDescent="0.25">
      <c r="A1152" t="s">
        <v>154</v>
      </c>
      <c r="B1152">
        <v>4571.71</v>
      </c>
      <c r="C1152">
        <v>4466.4799999999996</v>
      </c>
      <c r="D1152">
        <v>4466.18</v>
      </c>
      <c r="E1152">
        <v>4349.7700000000004</v>
      </c>
      <c r="F1152">
        <v>217.655</v>
      </c>
      <c r="G1152">
        <v>293.44499999999999</v>
      </c>
      <c r="H1152">
        <v>74.418300000000002</v>
      </c>
      <c r="I1152">
        <v>65.953400000000002</v>
      </c>
      <c r="J1152">
        <v>123.825</v>
      </c>
      <c r="K1152">
        <v>3816.07</v>
      </c>
      <c r="L1152">
        <v>0.14733299999999999</v>
      </c>
      <c r="M1152">
        <v>0.83705300000000005</v>
      </c>
      <c r="N1152">
        <v>0</v>
      </c>
      <c r="O1152" t="s">
        <v>42</v>
      </c>
    </row>
    <row r="1153" spans="1:15" x14ac:dyDescent="0.25">
      <c r="A1153" t="s">
        <v>154</v>
      </c>
      <c r="B1153">
        <v>4547.83</v>
      </c>
      <c r="C1153">
        <v>4449.13</v>
      </c>
      <c r="D1153">
        <v>4448.84</v>
      </c>
      <c r="E1153">
        <v>4334.5600000000004</v>
      </c>
      <c r="F1153">
        <v>213.85599999999999</v>
      </c>
      <c r="G1153">
        <v>290.69499999999999</v>
      </c>
      <c r="H1153">
        <v>73.884200000000007</v>
      </c>
      <c r="I1153">
        <v>64.975700000000003</v>
      </c>
      <c r="J1153">
        <v>122.619</v>
      </c>
      <c r="K1153">
        <v>3807.61</v>
      </c>
      <c r="L1153">
        <v>0.152893</v>
      </c>
      <c r="M1153">
        <v>0.83704699999999999</v>
      </c>
      <c r="N1153">
        <v>0</v>
      </c>
      <c r="O1153" t="s">
        <v>42</v>
      </c>
    </row>
    <row r="1154" spans="1:15" x14ac:dyDescent="0.25">
      <c r="A1154" t="s">
        <v>154</v>
      </c>
      <c r="B1154">
        <v>4618.2299999999996</v>
      </c>
      <c r="C1154">
        <v>4516.8999999999996</v>
      </c>
      <c r="D1154">
        <v>4516.59</v>
      </c>
      <c r="E1154">
        <v>4398.05</v>
      </c>
      <c r="F1154">
        <v>218.16800000000001</v>
      </c>
      <c r="G1154">
        <v>296.65499999999997</v>
      </c>
      <c r="H1154">
        <v>75.5411</v>
      </c>
      <c r="I1154">
        <v>66.372200000000007</v>
      </c>
      <c r="J1154">
        <v>125.157</v>
      </c>
      <c r="K1154">
        <v>3860.42</v>
      </c>
      <c r="L1154">
        <v>0.156805</v>
      </c>
      <c r="M1154">
        <v>0.83691800000000005</v>
      </c>
      <c r="N1154">
        <v>0</v>
      </c>
      <c r="O1154" t="s">
        <v>42</v>
      </c>
    </row>
    <row r="1155" spans="1:15" x14ac:dyDescent="0.25">
      <c r="A1155" t="s">
        <v>154</v>
      </c>
      <c r="B1155">
        <v>4548.3100000000004</v>
      </c>
      <c r="C1155">
        <v>4436.29</v>
      </c>
      <c r="D1155">
        <v>4436.01</v>
      </c>
      <c r="E1155">
        <v>4321.6899999999996</v>
      </c>
      <c r="F1155">
        <v>212.887</v>
      </c>
      <c r="G1155">
        <v>290.916</v>
      </c>
      <c r="H1155">
        <v>73.614800000000002</v>
      </c>
      <c r="I1155">
        <v>65.587100000000007</v>
      </c>
      <c r="J1155">
        <v>122.69799999999999</v>
      </c>
      <c r="K1155">
        <v>3795.54</v>
      </c>
      <c r="L1155">
        <v>0.17846100000000001</v>
      </c>
      <c r="M1155">
        <v>0.83525099999999997</v>
      </c>
      <c r="N1155">
        <v>0</v>
      </c>
      <c r="O1155" t="s">
        <v>42</v>
      </c>
    </row>
    <row r="1156" spans="1:15" x14ac:dyDescent="0.25">
      <c r="A1156" t="s">
        <v>154</v>
      </c>
      <c r="B1156">
        <v>4577.1099999999997</v>
      </c>
      <c r="C1156">
        <v>4479.18</v>
      </c>
      <c r="D1156">
        <v>4478.8999999999996</v>
      </c>
      <c r="E1156">
        <v>4364.7</v>
      </c>
      <c r="F1156">
        <v>215.23699999999999</v>
      </c>
      <c r="G1156">
        <v>296.11399999999998</v>
      </c>
      <c r="H1156">
        <v>74.112300000000005</v>
      </c>
      <c r="I1156">
        <v>67.365899999999996</v>
      </c>
      <c r="J1156">
        <v>125.346</v>
      </c>
      <c r="K1156">
        <v>3830.97</v>
      </c>
      <c r="L1156">
        <v>0.14712900000000001</v>
      </c>
      <c r="M1156">
        <v>0.83699699999999999</v>
      </c>
      <c r="N1156">
        <v>0</v>
      </c>
      <c r="O1156" t="s">
        <v>42</v>
      </c>
    </row>
    <row r="1157" spans="1:15" x14ac:dyDescent="0.25">
      <c r="A1157" t="s">
        <v>154</v>
      </c>
      <c r="B1157">
        <v>4569.57</v>
      </c>
      <c r="C1157">
        <v>4466.7</v>
      </c>
      <c r="D1157">
        <v>4466.3900000000003</v>
      </c>
      <c r="E1157">
        <v>4350.38</v>
      </c>
      <c r="F1157">
        <v>216.21899999999999</v>
      </c>
      <c r="G1157">
        <v>291.24</v>
      </c>
      <c r="H1157">
        <v>74.330500000000001</v>
      </c>
      <c r="I1157">
        <v>64.915800000000004</v>
      </c>
      <c r="J1157">
        <v>122.80200000000001</v>
      </c>
      <c r="K1157">
        <v>3820.56</v>
      </c>
      <c r="L1157">
        <v>0.150507</v>
      </c>
      <c r="M1157">
        <v>0.83589000000000002</v>
      </c>
      <c r="N1157">
        <v>0</v>
      </c>
      <c r="O1157" t="s">
        <v>42</v>
      </c>
    </row>
    <row r="1158" spans="1:15" x14ac:dyDescent="0.25">
      <c r="A1158" t="s">
        <v>154</v>
      </c>
      <c r="B1158">
        <v>4615.24</v>
      </c>
      <c r="C1158">
        <v>4507.51</v>
      </c>
      <c r="D1158">
        <v>4507.21</v>
      </c>
      <c r="E1158">
        <v>4389.8900000000003</v>
      </c>
      <c r="F1158">
        <v>218</v>
      </c>
      <c r="G1158">
        <v>295.61099999999999</v>
      </c>
      <c r="H1158">
        <v>75.2958</v>
      </c>
      <c r="I1158">
        <v>66.294600000000003</v>
      </c>
      <c r="J1158">
        <v>124.479</v>
      </c>
      <c r="K1158">
        <v>3853.64</v>
      </c>
      <c r="L1158">
        <v>0.14830499999999999</v>
      </c>
      <c r="M1158">
        <v>0.83686000000000005</v>
      </c>
      <c r="N1158">
        <v>0</v>
      </c>
      <c r="O1158" t="s">
        <v>42</v>
      </c>
    </row>
    <row r="1159" spans="1:15" x14ac:dyDescent="0.25">
      <c r="A1159" t="s">
        <v>154</v>
      </c>
      <c r="B1159">
        <v>4565.0200000000004</v>
      </c>
      <c r="C1159">
        <v>4460.3500000000004</v>
      </c>
      <c r="D1159">
        <v>4460.07</v>
      </c>
      <c r="E1159">
        <v>4345.4799999999996</v>
      </c>
      <c r="F1159">
        <v>216.482</v>
      </c>
      <c r="G1159">
        <v>291.86399999999998</v>
      </c>
      <c r="H1159">
        <v>74.069900000000004</v>
      </c>
      <c r="I1159">
        <v>65.589399999999998</v>
      </c>
      <c r="J1159">
        <v>123.19499999999999</v>
      </c>
      <c r="K1159">
        <v>3814.58</v>
      </c>
      <c r="L1159">
        <v>0.178455</v>
      </c>
      <c r="M1159">
        <v>0.83694999999999997</v>
      </c>
      <c r="N1159">
        <v>0</v>
      </c>
      <c r="O1159" t="s">
        <v>42</v>
      </c>
    </row>
    <row r="1160" spans="1:15" x14ac:dyDescent="0.25">
      <c r="A1160" t="s">
        <v>154</v>
      </c>
      <c r="B1160">
        <v>4675.2299999999996</v>
      </c>
      <c r="C1160">
        <v>4569.12</v>
      </c>
      <c r="D1160">
        <v>4568.82</v>
      </c>
      <c r="E1160">
        <v>4449.63</v>
      </c>
      <c r="F1160">
        <v>222.143</v>
      </c>
      <c r="G1160">
        <v>301.58100000000002</v>
      </c>
      <c r="H1160">
        <v>76.766999999999996</v>
      </c>
      <c r="I1160">
        <v>68.124499999999998</v>
      </c>
      <c r="J1160">
        <v>126.93899999999999</v>
      </c>
      <c r="K1160">
        <v>3902.78</v>
      </c>
      <c r="L1160">
        <v>0.178455</v>
      </c>
      <c r="M1160">
        <v>0.83624299999999996</v>
      </c>
      <c r="N1160">
        <v>0</v>
      </c>
      <c r="O1160" t="s">
        <v>42</v>
      </c>
    </row>
    <row r="1161" spans="1:15" x14ac:dyDescent="0.25">
      <c r="A1161" t="s">
        <v>154</v>
      </c>
      <c r="B1161">
        <v>4600.8599999999997</v>
      </c>
      <c r="C1161">
        <v>4504.67</v>
      </c>
      <c r="D1161">
        <v>4504.37</v>
      </c>
      <c r="E1161">
        <v>4386.45</v>
      </c>
      <c r="F1161">
        <v>220.09100000000001</v>
      </c>
      <c r="G1161">
        <v>295.923</v>
      </c>
      <c r="H1161">
        <v>75.134500000000003</v>
      </c>
      <c r="I1161">
        <v>66.779499999999999</v>
      </c>
      <c r="J1161">
        <v>124.657</v>
      </c>
      <c r="K1161">
        <v>3847.65</v>
      </c>
      <c r="L1161">
        <v>0.15070800000000001</v>
      </c>
      <c r="M1161">
        <v>0.85342700000000005</v>
      </c>
      <c r="N1161">
        <v>0</v>
      </c>
      <c r="O1161" t="s">
        <v>42</v>
      </c>
    </row>
    <row r="1162" spans="1:15" x14ac:dyDescent="0.25">
      <c r="A1162" t="s">
        <v>154</v>
      </c>
      <c r="B1162">
        <v>4579.58</v>
      </c>
      <c r="C1162">
        <v>4477.34</v>
      </c>
      <c r="D1162">
        <v>4477.03</v>
      </c>
      <c r="E1162">
        <v>4361.28</v>
      </c>
      <c r="F1162">
        <v>216.114</v>
      </c>
      <c r="G1162">
        <v>293.95499999999998</v>
      </c>
      <c r="H1162">
        <v>74.634299999999996</v>
      </c>
      <c r="I1162">
        <v>66.184899999999999</v>
      </c>
      <c r="J1162">
        <v>124.045</v>
      </c>
      <c r="K1162">
        <v>3828.71</v>
      </c>
      <c r="L1162">
        <v>0.178456</v>
      </c>
      <c r="M1162">
        <v>0.83698499999999998</v>
      </c>
      <c r="N1162">
        <v>0</v>
      </c>
      <c r="O1162" t="s">
        <v>42</v>
      </c>
    </row>
    <row r="1163" spans="1:15" x14ac:dyDescent="0.25">
      <c r="A1163" t="s">
        <v>154</v>
      </c>
      <c r="B1163">
        <v>4562.38</v>
      </c>
      <c r="C1163">
        <v>4459.07</v>
      </c>
      <c r="D1163">
        <v>4458.78</v>
      </c>
      <c r="E1163">
        <v>4345.45</v>
      </c>
      <c r="F1163">
        <v>212.01</v>
      </c>
      <c r="G1163">
        <v>293.30599999999998</v>
      </c>
      <c r="H1163">
        <v>73.9054</v>
      </c>
      <c r="I1163">
        <v>66.275999999999996</v>
      </c>
      <c r="J1163">
        <v>123.864</v>
      </c>
      <c r="K1163">
        <v>3817.77</v>
      </c>
      <c r="L1163">
        <v>0.17564199999999999</v>
      </c>
      <c r="M1163">
        <v>0.83704699999999999</v>
      </c>
      <c r="N1163">
        <v>0</v>
      </c>
      <c r="O1163" t="s">
        <v>42</v>
      </c>
    </row>
    <row r="1164" spans="1:15" x14ac:dyDescent="0.25">
      <c r="A1164" t="s">
        <v>154</v>
      </c>
      <c r="B1164">
        <v>4535.1499999999996</v>
      </c>
      <c r="C1164">
        <v>4428.3999999999996</v>
      </c>
      <c r="D1164">
        <v>4428.1099999999997</v>
      </c>
      <c r="E1164">
        <v>4313.43</v>
      </c>
      <c r="F1164">
        <v>217.34100000000001</v>
      </c>
      <c r="G1164">
        <v>291.46300000000002</v>
      </c>
      <c r="H1164">
        <v>73.775000000000006</v>
      </c>
      <c r="I1164">
        <v>65.676599999999993</v>
      </c>
      <c r="J1164">
        <v>123.036</v>
      </c>
      <c r="K1164">
        <v>3782.25</v>
      </c>
      <c r="L1164">
        <v>0.178455</v>
      </c>
      <c r="M1164">
        <v>0.83085799999999999</v>
      </c>
      <c r="N1164">
        <v>0</v>
      </c>
      <c r="O1164" t="s">
        <v>42</v>
      </c>
    </row>
    <row r="1165" spans="1:15" x14ac:dyDescent="0.25">
      <c r="A1165" t="s">
        <v>154</v>
      </c>
      <c r="B1165">
        <v>4570.05</v>
      </c>
      <c r="C1165">
        <v>4470.3100000000004</v>
      </c>
      <c r="D1165">
        <v>4470.03</v>
      </c>
      <c r="E1165">
        <v>4355.37</v>
      </c>
      <c r="F1165">
        <v>216.69399999999999</v>
      </c>
      <c r="G1165">
        <v>295.334</v>
      </c>
      <c r="H1165">
        <v>74.387900000000002</v>
      </c>
      <c r="I1165">
        <v>66.795599999999993</v>
      </c>
      <c r="J1165">
        <v>124.84699999999999</v>
      </c>
      <c r="K1165">
        <v>3820.87</v>
      </c>
      <c r="L1165">
        <v>0.17852699999999999</v>
      </c>
      <c r="M1165">
        <v>0.83617200000000003</v>
      </c>
      <c r="N1165">
        <v>0</v>
      </c>
      <c r="O1165" t="s">
        <v>42</v>
      </c>
    </row>
    <row r="1166" spans="1:15" x14ac:dyDescent="0.25">
      <c r="A1166" t="s">
        <v>154</v>
      </c>
      <c r="B1166">
        <v>4601.76</v>
      </c>
      <c r="C1166">
        <v>4489.71</v>
      </c>
      <c r="D1166">
        <v>4489.41</v>
      </c>
      <c r="E1166">
        <v>4373.63</v>
      </c>
      <c r="F1166">
        <v>220.56299999999999</v>
      </c>
      <c r="G1166">
        <v>296.73899999999998</v>
      </c>
      <c r="H1166">
        <v>74.881799999999998</v>
      </c>
      <c r="I1166">
        <v>67.299099999999996</v>
      </c>
      <c r="J1166">
        <v>125.223</v>
      </c>
      <c r="K1166">
        <v>3833.71</v>
      </c>
      <c r="L1166">
        <v>0.16188900000000001</v>
      </c>
      <c r="M1166">
        <v>0.83652700000000002</v>
      </c>
      <c r="N1166">
        <v>0</v>
      </c>
      <c r="O1166" t="s">
        <v>42</v>
      </c>
    </row>
    <row r="1167" spans="1:15" x14ac:dyDescent="0.25">
      <c r="A1167" t="s">
        <v>154</v>
      </c>
      <c r="B1167">
        <v>4511.96</v>
      </c>
      <c r="C1167">
        <v>4404.63</v>
      </c>
      <c r="D1167">
        <v>4404.3500000000004</v>
      </c>
      <c r="E1167">
        <v>4291.74</v>
      </c>
      <c r="F1167">
        <v>214.09800000000001</v>
      </c>
      <c r="G1167">
        <v>289.09500000000003</v>
      </c>
      <c r="H1167">
        <v>73.236900000000006</v>
      </c>
      <c r="I1167">
        <v>64.603499999999997</v>
      </c>
      <c r="J1167">
        <v>122.396</v>
      </c>
      <c r="K1167">
        <v>3766.46</v>
      </c>
      <c r="L1167">
        <v>0.178456</v>
      </c>
      <c r="M1167">
        <v>0.83667100000000005</v>
      </c>
      <c r="N1167">
        <v>0</v>
      </c>
      <c r="O1167" t="s">
        <v>42</v>
      </c>
    </row>
    <row r="1168" spans="1:15" x14ac:dyDescent="0.25">
      <c r="A1168" t="s">
        <v>154</v>
      </c>
      <c r="B1168">
        <v>4542.62</v>
      </c>
      <c r="C1168">
        <v>4444.0200000000004</v>
      </c>
      <c r="D1168">
        <v>4443.75</v>
      </c>
      <c r="E1168">
        <v>4328.5600000000004</v>
      </c>
      <c r="F1168">
        <v>213.84200000000001</v>
      </c>
      <c r="G1168">
        <v>291.447</v>
      </c>
      <c r="H1168">
        <v>73.694900000000004</v>
      </c>
      <c r="I1168">
        <v>65.388599999999997</v>
      </c>
      <c r="J1168">
        <v>123.249</v>
      </c>
      <c r="K1168">
        <v>3801.12</v>
      </c>
      <c r="L1168">
        <v>0.15545100000000001</v>
      </c>
      <c r="M1168">
        <v>0.83704900000000004</v>
      </c>
      <c r="N1168">
        <v>0</v>
      </c>
      <c r="O1168" t="s">
        <v>42</v>
      </c>
    </row>
    <row r="1169" spans="1:25" x14ac:dyDescent="0.25">
      <c r="A1169" t="s">
        <v>154</v>
      </c>
      <c r="B1169">
        <v>4508.3999999999996</v>
      </c>
      <c r="C1169">
        <v>4410.55</v>
      </c>
      <c r="D1169">
        <v>4410.26</v>
      </c>
      <c r="E1169">
        <v>4297.72</v>
      </c>
      <c r="F1169">
        <v>214.56200000000001</v>
      </c>
      <c r="G1169">
        <v>290.08300000000003</v>
      </c>
      <c r="H1169">
        <v>73.462400000000002</v>
      </c>
      <c r="I1169">
        <v>65.064899999999994</v>
      </c>
      <c r="J1169">
        <v>122.584</v>
      </c>
      <c r="K1169">
        <v>3770.82</v>
      </c>
      <c r="L1169">
        <v>0.147729</v>
      </c>
      <c r="M1169">
        <v>0.83705099999999999</v>
      </c>
      <c r="N1169">
        <v>0</v>
      </c>
      <c r="O1169" t="s">
        <v>42</v>
      </c>
    </row>
    <row r="1170" spans="1:25" x14ac:dyDescent="0.25">
      <c r="A1170" t="s">
        <v>154</v>
      </c>
      <c r="B1170">
        <v>4568.84</v>
      </c>
      <c r="C1170">
        <v>4470.5</v>
      </c>
      <c r="D1170">
        <v>4470.21</v>
      </c>
      <c r="E1170">
        <v>4355.8900000000003</v>
      </c>
      <c r="F1170">
        <v>214.988</v>
      </c>
      <c r="G1170">
        <v>295.44799999999998</v>
      </c>
      <c r="H1170">
        <v>74.070099999999996</v>
      </c>
      <c r="I1170">
        <v>67.319199999999995</v>
      </c>
      <c r="J1170">
        <v>124.93</v>
      </c>
      <c r="K1170">
        <v>3823.11</v>
      </c>
      <c r="L1170">
        <v>0.14892900000000001</v>
      </c>
      <c r="M1170">
        <v>0.83599599999999996</v>
      </c>
      <c r="N1170">
        <v>0</v>
      </c>
      <c r="O1170" t="s">
        <v>42</v>
      </c>
    </row>
    <row r="1171" spans="1:25" x14ac:dyDescent="0.25">
      <c r="A1171" t="s">
        <v>154</v>
      </c>
      <c r="B1171">
        <v>4507.57</v>
      </c>
      <c r="C1171">
        <v>4410.67</v>
      </c>
      <c r="D1171">
        <v>4410.37</v>
      </c>
      <c r="E1171">
        <v>4298.32</v>
      </c>
      <c r="F1171">
        <v>213.256</v>
      </c>
      <c r="G1171">
        <v>289.71199999999999</v>
      </c>
      <c r="H1171">
        <v>73.276499999999999</v>
      </c>
      <c r="I1171">
        <v>64.853700000000003</v>
      </c>
      <c r="J1171">
        <v>122.51600000000001</v>
      </c>
      <c r="K1171">
        <v>3773.2</v>
      </c>
      <c r="L1171">
        <v>0.16377700000000001</v>
      </c>
      <c r="M1171">
        <v>0.83509699999999998</v>
      </c>
      <c r="N1171">
        <v>0</v>
      </c>
      <c r="O1171" t="s">
        <v>42</v>
      </c>
    </row>
    <row r="1172" spans="1:25" x14ac:dyDescent="0.25">
      <c r="A1172" t="s">
        <v>154</v>
      </c>
      <c r="B1172">
        <v>4512.58</v>
      </c>
      <c r="C1172">
        <v>4412.97</v>
      </c>
      <c r="D1172">
        <v>4412.68</v>
      </c>
      <c r="E1172">
        <v>4300.58</v>
      </c>
      <c r="F1172">
        <v>212.85900000000001</v>
      </c>
      <c r="G1172">
        <v>288.72500000000002</v>
      </c>
      <c r="H1172">
        <v>73.1464</v>
      </c>
      <c r="I1172">
        <v>64.785700000000006</v>
      </c>
      <c r="J1172">
        <v>121.93600000000001</v>
      </c>
      <c r="K1172">
        <v>3776.74</v>
      </c>
      <c r="L1172">
        <v>0.14902499999999999</v>
      </c>
      <c r="M1172">
        <v>0.837005</v>
      </c>
      <c r="N1172">
        <v>0</v>
      </c>
      <c r="O1172" t="s">
        <v>42</v>
      </c>
    </row>
    <row r="1173" spans="1:25" x14ac:dyDescent="0.25">
      <c r="A1173" t="s">
        <v>154</v>
      </c>
      <c r="B1173">
        <v>4577.93</v>
      </c>
      <c r="C1173">
        <v>4479.97</v>
      </c>
      <c r="D1173">
        <v>4479.67</v>
      </c>
      <c r="E1173">
        <v>4363.84</v>
      </c>
      <c r="F1173">
        <v>218.71600000000001</v>
      </c>
      <c r="G1173">
        <v>296.16000000000003</v>
      </c>
      <c r="H1173">
        <v>74.557500000000005</v>
      </c>
      <c r="I1173">
        <v>67.018600000000006</v>
      </c>
      <c r="J1173">
        <v>125.306</v>
      </c>
      <c r="K1173">
        <v>3826.47</v>
      </c>
      <c r="L1173">
        <v>0.15204000000000001</v>
      </c>
      <c r="M1173">
        <v>0.83495900000000001</v>
      </c>
      <c r="N1173">
        <v>0</v>
      </c>
      <c r="O1173" t="s">
        <v>42</v>
      </c>
    </row>
    <row r="1174" spans="1:25" x14ac:dyDescent="0.25">
      <c r="A1174" t="s">
        <v>154</v>
      </c>
      <c r="B1174">
        <v>4603.84</v>
      </c>
      <c r="C1174">
        <v>4493.6499999999996</v>
      </c>
      <c r="D1174">
        <v>4493.34</v>
      </c>
      <c r="E1174">
        <v>4375.82</v>
      </c>
      <c r="F1174">
        <v>220.25299999999999</v>
      </c>
      <c r="G1174">
        <v>297.125</v>
      </c>
      <c r="H1174">
        <v>75.013099999999994</v>
      </c>
      <c r="I1174">
        <v>67.173199999999994</v>
      </c>
      <c r="J1174">
        <v>125.499</v>
      </c>
      <c r="K1174">
        <v>3835.92</v>
      </c>
      <c r="L1174">
        <v>0.17846600000000001</v>
      </c>
      <c r="M1174">
        <v>0.836974</v>
      </c>
      <c r="N1174">
        <v>0</v>
      </c>
      <c r="O1174" t="s">
        <v>42</v>
      </c>
    </row>
    <row r="1175" spans="1:25" x14ac:dyDescent="0.25">
      <c r="A1175" t="s">
        <v>154</v>
      </c>
      <c r="B1175">
        <v>4573.41</v>
      </c>
      <c r="C1175">
        <v>4477.3</v>
      </c>
      <c r="D1175">
        <v>4477</v>
      </c>
      <c r="E1175">
        <v>4360.78</v>
      </c>
      <c r="F1175">
        <v>216.07400000000001</v>
      </c>
      <c r="G1175">
        <v>295.25400000000002</v>
      </c>
      <c r="H1175">
        <v>74.522599999999997</v>
      </c>
      <c r="I1175">
        <v>66.957300000000004</v>
      </c>
      <c r="J1175">
        <v>124.556</v>
      </c>
      <c r="K1175">
        <v>3826.98</v>
      </c>
      <c r="L1175">
        <v>0.153727</v>
      </c>
      <c r="M1175">
        <v>0.83704599999999996</v>
      </c>
      <c r="N1175">
        <v>0</v>
      </c>
      <c r="O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154</v>
      </c>
      <c r="B1176">
        <v>4572.4399999999996</v>
      </c>
      <c r="C1176">
        <v>4466.4799999999996</v>
      </c>
      <c r="D1176">
        <v>4466.2</v>
      </c>
      <c r="E1176">
        <v>4351.58</v>
      </c>
      <c r="F1176">
        <v>216.88399999999999</v>
      </c>
      <c r="G1176">
        <v>294.642</v>
      </c>
      <c r="H1176">
        <v>74.772300000000001</v>
      </c>
      <c r="I1176">
        <v>66.426500000000004</v>
      </c>
      <c r="J1176">
        <v>124.006</v>
      </c>
      <c r="K1176">
        <v>3817.48</v>
      </c>
      <c r="L1176">
        <v>0.14774999999999999</v>
      </c>
      <c r="M1176">
        <v>0.86607100000000004</v>
      </c>
      <c r="N1176">
        <v>0</v>
      </c>
      <c r="O1176" t="s">
        <v>42</v>
      </c>
      <c r="R1176">
        <f>AVERAGE(B1127:B1176)</f>
        <v>4574.8785999999991</v>
      </c>
      <c r="S1176">
        <f>AVERAGE(C1127:C1176)</f>
        <v>4471.6643999999997</v>
      </c>
      <c r="U1176">
        <f>_xlfn.VAR.P(B1127:B1176)</f>
        <v>1264.0700640399989</v>
      </c>
      <c r="V1176">
        <f>_xlfn.VAR.P(C1127:C1176)</f>
        <v>1235.1710886399965</v>
      </c>
      <c r="X1176">
        <f>1.96*SQRT(U1176)/50</f>
        <v>1.3937075099196474</v>
      </c>
      <c r="Y1176">
        <f>1.96*SQRT(V1176)/50</f>
        <v>1.377684035491362</v>
      </c>
    </row>
    <row r="1177" spans="1:25" x14ac:dyDescent="0.25">
      <c r="A1177" t="s">
        <v>155</v>
      </c>
      <c r="B1177">
        <v>228943.83189999999</v>
      </c>
      <c r="C1177" t="s">
        <v>36</v>
      </c>
    </row>
    <row r="1178" spans="1:25" x14ac:dyDescent="0.25">
      <c r="A1178" t="s">
        <v>156</v>
      </c>
      <c r="B1178">
        <v>4492.5200000000004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0.178454</v>
      </c>
      <c r="L1178">
        <v>0.83638599999999996</v>
      </c>
      <c r="M1178">
        <v>0</v>
      </c>
      <c r="N1178" t="s">
        <v>42</v>
      </c>
    </row>
    <row r="1179" spans="1:25" x14ac:dyDescent="0.25">
      <c r="A1179" t="s">
        <v>156</v>
      </c>
      <c r="B1179">
        <v>4488.05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0.178454</v>
      </c>
      <c r="L1179">
        <v>0.83227200000000001</v>
      </c>
      <c r="M1179">
        <v>0</v>
      </c>
      <c r="N1179" t="s">
        <v>42</v>
      </c>
    </row>
    <row r="1180" spans="1:25" x14ac:dyDescent="0.25">
      <c r="A1180" t="s">
        <v>156</v>
      </c>
      <c r="B1180">
        <v>4481.7700000000004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0.147505</v>
      </c>
      <c r="L1180">
        <v>0.83653</v>
      </c>
      <c r="M1180">
        <v>0</v>
      </c>
      <c r="N1180" t="s">
        <v>42</v>
      </c>
    </row>
    <row r="1181" spans="1:25" x14ac:dyDescent="0.25">
      <c r="A1181" t="s">
        <v>156</v>
      </c>
      <c r="B1181">
        <v>4531.58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0.15467500000000001</v>
      </c>
      <c r="L1181">
        <v>0.83659700000000004</v>
      </c>
      <c r="M1181">
        <v>0</v>
      </c>
      <c r="N1181" t="s">
        <v>42</v>
      </c>
    </row>
    <row r="1182" spans="1:25" x14ac:dyDescent="0.25">
      <c r="A1182" t="s">
        <v>156</v>
      </c>
      <c r="B1182">
        <v>4508.8599999999997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0.16134699999999999</v>
      </c>
      <c r="L1182">
        <v>0.83704699999999999</v>
      </c>
      <c r="M1182">
        <v>0</v>
      </c>
      <c r="N1182" t="s">
        <v>42</v>
      </c>
    </row>
    <row r="1183" spans="1:25" x14ac:dyDescent="0.25">
      <c r="A1183" t="s">
        <v>156</v>
      </c>
      <c r="B1183">
        <v>4534.91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0.15083299999999999</v>
      </c>
      <c r="L1183">
        <v>0.83681399999999995</v>
      </c>
      <c r="M1183">
        <v>0</v>
      </c>
      <c r="N1183" t="s">
        <v>42</v>
      </c>
    </row>
    <row r="1184" spans="1:25" x14ac:dyDescent="0.25">
      <c r="A1184" t="s">
        <v>156</v>
      </c>
      <c r="B1184">
        <v>4526.74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0.149005</v>
      </c>
      <c r="L1184">
        <v>0.835928</v>
      </c>
      <c r="M1184">
        <v>0</v>
      </c>
      <c r="N1184" t="s">
        <v>42</v>
      </c>
    </row>
    <row r="1185" spans="1:14" x14ac:dyDescent="0.25">
      <c r="A1185" t="s">
        <v>156</v>
      </c>
      <c r="B1185">
        <v>4506.12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0.178454</v>
      </c>
      <c r="L1185">
        <v>0.83691700000000002</v>
      </c>
      <c r="M1185">
        <v>0</v>
      </c>
      <c r="N1185" t="s">
        <v>42</v>
      </c>
    </row>
    <row r="1186" spans="1:14" x14ac:dyDescent="0.25">
      <c r="A1186" t="s">
        <v>156</v>
      </c>
      <c r="B1186">
        <v>4538.66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0.15282000000000001</v>
      </c>
      <c r="L1186">
        <v>0.83679300000000001</v>
      </c>
      <c r="M1186">
        <v>0</v>
      </c>
      <c r="N1186" t="s">
        <v>42</v>
      </c>
    </row>
    <row r="1187" spans="1:14" x14ac:dyDescent="0.25">
      <c r="A1187" t="s">
        <v>156</v>
      </c>
      <c r="B1187">
        <v>4532.4799999999996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0.16367100000000001</v>
      </c>
      <c r="L1187">
        <v>0.83704400000000001</v>
      </c>
      <c r="M1187">
        <v>0</v>
      </c>
      <c r="N1187" t="s">
        <v>42</v>
      </c>
    </row>
    <row r="1188" spans="1:14" x14ac:dyDescent="0.25">
      <c r="A1188" t="s">
        <v>156</v>
      </c>
      <c r="B1188">
        <v>4556.63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0.178703</v>
      </c>
      <c r="L1188">
        <v>0.83694599999999997</v>
      </c>
      <c r="M1188">
        <v>0</v>
      </c>
      <c r="N1188" t="s">
        <v>42</v>
      </c>
    </row>
    <row r="1189" spans="1:14" x14ac:dyDescent="0.25">
      <c r="A1189" t="s">
        <v>156</v>
      </c>
      <c r="B1189">
        <v>4484.01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0.14749100000000001</v>
      </c>
      <c r="L1189">
        <v>0.83705200000000002</v>
      </c>
      <c r="M1189">
        <v>0</v>
      </c>
      <c r="N1189" t="s">
        <v>42</v>
      </c>
    </row>
    <row r="1190" spans="1:14" x14ac:dyDescent="0.25">
      <c r="A1190" t="s">
        <v>156</v>
      </c>
      <c r="B1190">
        <v>4536.08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0.150176</v>
      </c>
      <c r="L1190">
        <v>0.83699999999999997</v>
      </c>
      <c r="M1190">
        <v>0</v>
      </c>
      <c r="N1190" t="s">
        <v>42</v>
      </c>
    </row>
    <row r="1191" spans="1:14" x14ac:dyDescent="0.25">
      <c r="A1191" t="s">
        <v>156</v>
      </c>
      <c r="B1191">
        <v>4552.76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0.178454</v>
      </c>
      <c r="L1191">
        <v>0.83650100000000005</v>
      </c>
      <c r="M1191">
        <v>0</v>
      </c>
      <c r="N1191" t="s">
        <v>42</v>
      </c>
    </row>
    <row r="1192" spans="1:14" x14ac:dyDescent="0.25">
      <c r="A1192" t="s">
        <v>156</v>
      </c>
      <c r="B1192">
        <v>4477.8100000000004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0.16738600000000001</v>
      </c>
      <c r="L1192">
        <v>0.83690500000000001</v>
      </c>
      <c r="M1192">
        <v>0</v>
      </c>
      <c r="N1192" t="s">
        <v>42</v>
      </c>
    </row>
    <row r="1193" spans="1:14" x14ac:dyDescent="0.25">
      <c r="A1193" t="s">
        <v>156</v>
      </c>
      <c r="B1193">
        <v>4496.92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0.178456</v>
      </c>
      <c r="L1193">
        <v>0.83614299999999997</v>
      </c>
      <c r="M1193">
        <v>0</v>
      </c>
      <c r="N1193" t="s">
        <v>42</v>
      </c>
    </row>
    <row r="1194" spans="1:14" x14ac:dyDescent="0.25">
      <c r="A1194" t="s">
        <v>156</v>
      </c>
      <c r="B1194">
        <v>4456.88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0.17846000000000001</v>
      </c>
      <c r="L1194">
        <v>0.83433000000000002</v>
      </c>
      <c r="M1194">
        <v>0</v>
      </c>
      <c r="N1194" t="s">
        <v>42</v>
      </c>
    </row>
    <row r="1195" spans="1:14" x14ac:dyDescent="0.25">
      <c r="A1195" t="s">
        <v>156</v>
      </c>
      <c r="B1195">
        <v>4466.0600000000004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0.168297</v>
      </c>
      <c r="L1195">
        <v>0.83359000000000005</v>
      </c>
      <c r="M1195">
        <v>0</v>
      </c>
      <c r="N1195" t="s">
        <v>42</v>
      </c>
    </row>
    <row r="1196" spans="1:14" x14ac:dyDescent="0.25">
      <c r="A1196" t="s">
        <v>156</v>
      </c>
      <c r="B1196">
        <v>4447.83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0.15686</v>
      </c>
      <c r="L1196">
        <v>0.84533700000000001</v>
      </c>
      <c r="M1196">
        <v>0</v>
      </c>
      <c r="N1196" t="s">
        <v>42</v>
      </c>
    </row>
    <row r="1197" spans="1:14" x14ac:dyDescent="0.25">
      <c r="A1197" t="s">
        <v>156</v>
      </c>
      <c r="B1197">
        <v>4469.93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0.148035</v>
      </c>
      <c r="L1197">
        <v>0.83705300000000005</v>
      </c>
      <c r="M1197">
        <v>0</v>
      </c>
      <c r="N1197" t="s">
        <v>42</v>
      </c>
    </row>
    <row r="1198" spans="1:14" x14ac:dyDescent="0.25">
      <c r="A1198" t="s">
        <v>156</v>
      </c>
      <c r="B1198">
        <v>4474.38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0.14816699999999999</v>
      </c>
      <c r="L1198">
        <v>0.83704299999999998</v>
      </c>
      <c r="M1198">
        <v>0</v>
      </c>
      <c r="N1198" t="s">
        <v>42</v>
      </c>
    </row>
    <row r="1199" spans="1:14" x14ac:dyDescent="0.25">
      <c r="A1199" t="s">
        <v>156</v>
      </c>
      <c r="B1199">
        <v>4476.09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0.17845900000000001</v>
      </c>
      <c r="L1199">
        <v>0.83672800000000003</v>
      </c>
      <c r="M1199">
        <v>0</v>
      </c>
      <c r="N1199" t="s">
        <v>42</v>
      </c>
    </row>
    <row r="1200" spans="1:14" x14ac:dyDescent="0.25">
      <c r="A1200" t="s">
        <v>156</v>
      </c>
      <c r="B1200">
        <v>4519.97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0.149397</v>
      </c>
      <c r="L1200">
        <v>0.83705300000000005</v>
      </c>
      <c r="M1200">
        <v>0</v>
      </c>
      <c r="N1200" t="s">
        <v>42</v>
      </c>
    </row>
    <row r="1201" spans="1:14" x14ac:dyDescent="0.25">
      <c r="A1201" t="s">
        <v>156</v>
      </c>
      <c r="B1201">
        <v>4575.33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0.15607299999999999</v>
      </c>
      <c r="L1201">
        <v>0.83702399999999999</v>
      </c>
      <c r="M1201">
        <v>0</v>
      </c>
      <c r="N1201" t="s">
        <v>42</v>
      </c>
    </row>
    <row r="1202" spans="1:14" x14ac:dyDescent="0.25">
      <c r="A1202" t="s">
        <v>156</v>
      </c>
      <c r="B1202">
        <v>4524.96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0.16153600000000001</v>
      </c>
      <c r="L1202">
        <v>0.83704500000000004</v>
      </c>
      <c r="M1202">
        <v>0</v>
      </c>
      <c r="N1202" t="s">
        <v>42</v>
      </c>
    </row>
    <row r="1203" spans="1:14" x14ac:dyDescent="0.25">
      <c r="A1203" t="s">
        <v>156</v>
      </c>
      <c r="B1203">
        <v>4522.49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0.17846400000000001</v>
      </c>
      <c r="L1203">
        <v>0.83699400000000002</v>
      </c>
      <c r="M1203">
        <v>0</v>
      </c>
      <c r="N1203" t="s">
        <v>42</v>
      </c>
    </row>
    <row r="1204" spans="1:14" x14ac:dyDescent="0.25">
      <c r="A1204" t="s">
        <v>156</v>
      </c>
      <c r="B1204">
        <v>4511.83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0.178454</v>
      </c>
      <c r="L1204">
        <v>0.830202</v>
      </c>
      <c r="M1204">
        <v>0</v>
      </c>
      <c r="N1204" t="s">
        <v>42</v>
      </c>
    </row>
    <row r="1205" spans="1:14" x14ac:dyDescent="0.25">
      <c r="A1205" t="s">
        <v>156</v>
      </c>
      <c r="B1205">
        <v>4529.34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0.15504999999999999</v>
      </c>
      <c r="L1205">
        <v>0.83600600000000003</v>
      </c>
      <c r="M1205">
        <v>0</v>
      </c>
      <c r="N1205" t="s">
        <v>42</v>
      </c>
    </row>
    <row r="1206" spans="1:14" x14ac:dyDescent="0.25">
      <c r="A1206" t="s">
        <v>156</v>
      </c>
      <c r="B1206">
        <v>4515.5200000000004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0.14808099999999999</v>
      </c>
      <c r="L1206">
        <v>0.83705099999999999</v>
      </c>
      <c r="M1206">
        <v>0</v>
      </c>
      <c r="N1206" t="s">
        <v>42</v>
      </c>
    </row>
    <row r="1207" spans="1:14" x14ac:dyDescent="0.25">
      <c r="A1207" t="s">
        <v>156</v>
      </c>
      <c r="B1207">
        <v>4499.0600000000004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0.147645</v>
      </c>
      <c r="L1207">
        <v>0.83431100000000002</v>
      </c>
      <c r="M1207">
        <v>0</v>
      </c>
      <c r="N1207" t="s">
        <v>42</v>
      </c>
    </row>
    <row r="1208" spans="1:14" x14ac:dyDescent="0.25">
      <c r="A1208" t="s">
        <v>156</v>
      </c>
      <c r="B1208">
        <v>4529.95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0.178456</v>
      </c>
      <c r="L1208">
        <v>0.83697299999999997</v>
      </c>
      <c r="M1208">
        <v>0</v>
      </c>
      <c r="N1208" t="s">
        <v>42</v>
      </c>
    </row>
    <row r="1209" spans="1:14" x14ac:dyDescent="0.25">
      <c r="A1209" t="s">
        <v>156</v>
      </c>
      <c r="B1209">
        <v>4495.6099999999997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0.14751300000000001</v>
      </c>
      <c r="L1209">
        <v>0.83687999999999996</v>
      </c>
      <c r="M1209">
        <v>0</v>
      </c>
      <c r="N1209" t="s">
        <v>42</v>
      </c>
    </row>
    <row r="1210" spans="1:14" x14ac:dyDescent="0.25">
      <c r="A1210" t="s">
        <v>156</v>
      </c>
      <c r="B1210">
        <v>4480.5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0.14710500000000001</v>
      </c>
      <c r="L1210">
        <v>0.83635199999999998</v>
      </c>
      <c r="M1210">
        <v>0</v>
      </c>
      <c r="N1210" t="s">
        <v>42</v>
      </c>
    </row>
    <row r="1211" spans="1:14" x14ac:dyDescent="0.25">
      <c r="A1211" t="s">
        <v>156</v>
      </c>
      <c r="B1211">
        <v>4470.88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0.165577</v>
      </c>
      <c r="L1211">
        <v>0.83421000000000001</v>
      </c>
      <c r="M1211">
        <v>0</v>
      </c>
      <c r="N1211" t="s">
        <v>42</v>
      </c>
    </row>
    <row r="1212" spans="1:14" x14ac:dyDescent="0.25">
      <c r="A1212" t="s">
        <v>156</v>
      </c>
      <c r="B1212">
        <v>4501.05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0.178454</v>
      </c>
      <c r="L1212">
        <v>0.83699299999999999</v>
      </c>
      <c r="M1212">
        <v>0</v>
      </c>
      <c r="N1212" t="s">
        <v>42</v>
      </c>
    </row>
    <row r="1213" spans="1:14" x14ac:dyDescent="0.25">
      <c r="A1213" t="s">
        <v>156</v>
      </c>
      <c r="B1213">
        <v>4523.67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0.178454</v>
      </c>
      <c r="L1213">
        <v>0.83702399999999999</v>
      </c>
      <c r="M1213">
        <v>0</v>
      </c>
      <c r="N1213" t="s">
        <v>42</v>
      </c>
    </row>
    <row r="1214" spans="1:14" x14ac:dyDescent="0.25">
      <c r="A1214" t="s">
        <v>156</v>
      </c>
      <c r="B1214">
        <v>4499.17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0.155225</v>
      </c>
      <c r="L1214">
        <v>0.83703000000000005</v>
      </c>
      <c r="M1214">
        <v>0</v>
      </c>
      <c r="N1214" t="s">
        <v>42</v>
      </c>
    </row>
    <row r="1215" spans="1:14" x14ac:dyDescent="0.25">
      <c r="A1215" t="s">
        <v>156</v>
      </c>
      <c r="B1215">
        <v>4510.66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0.15553900000000001</v>
      </c>
      <c r="L1215">
        <v>0.83703499999999997</v>
      </c>
      <c r="M1215">
        <v>0</v>
      </c>
      <c r="N1215" t="s">
        <v>42</v>
      </c>
    </row>
    <row r="1216" spans="1:14" x14ac:dyDescent="0.25">
      <c r="A1216" t="s">
        <v>156</v>
      </c>
      <c r="B1216">
        <v>4493.57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0.15146799999999999</v>
      </c>
      <c r="L1216">
        <v>0.83695200000000003</v>
      </c>
      <c r="M1216">
        <v>0</v>
      </c>
      <c r="N1216" t="s">
        <v>42</v>
      </c>
    </row>
    <row r="1217" spans="1:25" x14ac:dyDescent="0.25">
      <c r="A1217" t="s">
        <v>156</v>
      </c>
      <c r="B1217">
        <v>4450.8500000000004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0.16272300000000001</v>
      </c>
      <c r="L1217">
        <v>0.86568800000000001</v>
      </c>
      <c r="M1217">
        <v>0</v>
      </c>
      <c r="N1217" t="s">
        <v>42</v>
      </c>
    </row>
    <row r="1218" spans="1:25" x14ac:dyDescent="0.25">
      <c r="A1218" t="s">
        <v>156</v>
      </c>
      <c r="B1218">
        <v>4527.53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0.17845900000000001</v>
      </c>
      <c r="L1218">
        <v>0.83693700000000004</v>
      </c>
      <c r="M1218">
        <v>0</v>
      </c>
      <c r="N1218" t="s">
        <v>42</v>
      </c>
    </row>
    <row r="1219" spans="1:25" x14ac:dyDescent="0.25">
      <c r="A1219" t="s">
        <v>156</v>
      </c>
      <c r="B1219">
        <v>4520.51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0.17848900000000001</v>
      </c>
      <c r="L1219">
        <v>0.83695799999999998</v>
      </c>
      <c r="M1219">
        <v>0</v>
      </c>
      <c r="N1219" t="s">
        <v>42</v>
      </c>
    </row>
    <row r="1220" spans="1:25" x14ac:dyDescent="0.25">
      <c r="A1220" t="s">
        <v>156</v>
      </c>
      <c r="B1220">
        <v>4548.6899999999996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0.17846000000000001</v>
      </c>
      <c r="L1220">
        <v>0.83565199999999995</v>
      </c>
      <c r="M1220">
        <v>0</v>
      </c>
      <c r="N1220" t="s">
        <v>42</v>
      </c>
    </row>
    <row r="1221" spans="1:25" x14ac:dyDescent="0.25">
      <c r="A1221" t="s">
        <v>156</v>
      </c>
      <c r="B1221">
        <v>4483.28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0.14755399999999999</v>
      </c>
      <c r="L1221">
        <v>0.83705300000000005</v>
      </c>
      <c r="M1221">
        <v>0</v>
      </c>
      <c r="N1221" t="s">
        <v>42</v>
      </c>
    </row>
    <row r="1222" spans="1:25" x14ac:dyDescent="0.25">
      <c r="A1222" t="s">
        <v>156</v>
      </c>
      <c r="B1222">
        <v>4477.71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0.178454</v>
      </c>
      <c r="L1222">
        <v>0.83698799999999995</v>
      </c>
      <c r="M1222">
        <v>0</v>
      </c>
      <c r="N1222" t="s">
        <v>42</v>
      </c>
    </row>
    <row r="1223" spans="1:25" x14ac:dyDescent="0.25">
      <c r="A1223" t="s">
        <v>156</v>
      </c>
      <c r="B1223">
        <v>4436.45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0.178457</v>
      </c>
      <c r="L1223">
        <v>0.83677199999999996</v>
      </c>
      <c r="M1223">
        <v>0</v>
      </c>
      <c r="N1223" t="s">
        <v>42</v>
      </c>
    </row>
    <row r="1224" spans="1:25" x14ac:dyDescent="0.25">
      <c r="A1224" t="s">
        <v>156</v>
      </c>
      <c r="B1224">
        <v>4458.03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0.14747399999999999</v>
      </c>
      <c r="L1224">
        <v>0.86800200000000005</v>
      </c>
      <c r="M1224">
        <v>0</v>
      </c>
      <c r="N1224" t="s">
        <v>42</v>
      </c>
    </row>
    <row r="1225" spans="1:25" x14ac:dyDescent="0.25">
      <c r="A1225" t="s">
        <v>156</v>
      </c>
      <c r="B1225">
        <v>4437.8100000000004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0.17849300000000001</v>
      </c>
      <c r="L1225">
        <v>0.83680699999999997</v>
      </c>
      <c r="M1225">
        <v>0</v>
      </c>
      <c r="N1225" t="s">
        <v>42</v>
      </c>
    </row>
    <row r="1226" spans="1:25" x14ac:dyDescent="0.25">
      <c r="A1226" t="s">
        <v>156</v>
      </c>
      <c r="B1226">
        <v>4471.74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0.14727699999999999</v>
      </c>
      <c r="L1226">
        <v>0.83665100000000003</v>
      </c>
      <c r="M1226">
        <v>0</v>
      </c>
      <c r="N1226" t="s">
        <v>42</v>
      </c>
    </row>
    <row r="1227" spans="1:25" x14ac:dyDescent="0.25">
      <c r="A1227" t="s">
        <v>156</v>
      </c>
      <c r="B1227">
        <v>4481.55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0.17860400000000001</v>
      </c>
      <c r="L1227">
        <v>0.86690299999999998</v>
      </c>
      <c r="M1227">
        <v>0</v>
      </c>
      <c r="N1227" t="s">
        <v>42</v>
      </c>
    </row>
    <row r="1228" spans="1:25" x14ac:dyDescent="0.25">
      <c r="A1228" t="s">
        <v>156</v>
      </c>
      <c r="B1228">
        <v>4540.57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0.147179</v>
      </c>
      <c r="L1228">
        <v>0.836816</v>
      </c>
      <c r="M1228">
        <v>0</v>
      </c>
      <c r="N1228" t="s">
        <v>42</v>
      </c>
    </row>
    <row r="1229" spans="1:25" x14ac:dyDescent="0.25">
      <c r="A1229" t="s">
        <v>156</v>
      </c>
      <c r="B1229">
        <v>4483.6000000000004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0.148288</v>
      </c>
      <c r="L1229">
        <v>0.83684199999999997</v>
      </c>
      <c r="M1229">
        <v>0</v>
      </c>
      <c r="N1229" t="s">
        <v>42</v>
      </c>
    </row>
    <row r="1230" spans="1:25" x14ac:dyDescent="0.25">
      <c r="A1230" t="s">
        <v>156</v>
      </c>
      <c r="B1230">
        <v>4551.29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0.163018</v>
      </c>
      <c r="L1230">
        <v>0.83680699999999997</v>
      </c>
      <c r="M1230">
        <v>0</v>
      </c>
      <c r="N1230" t="s">
        <v>42</v>
      </c>
    </row>
    <row r="1231" spans="1:25" x14ac:dyDescent="0.25">
      <c r="A1231" t="s">
        <v>156</v>
      </c>
      <c r="B1231">
        <v>4462.9799999999996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0.15490999999999999</v>
      </c>
      <c r="L1231">
        <v>0.83704400000000001</v>
      </c>
      <c r="M1231">
        <v>0</v>
      </c>
      <c r="N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156</v>
      </c>
      <c r="B1232">
        <v>4507.28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0.178455</v>
      </c>
      <c r="L1232">
        <v>0.84857099999999996</v>
      </c>
      <c r="M1232">
        <v>0</v>
      </c>
      <c r="N1232" t="s">
        <v>42</v>
      </c>
      <c r="R1232">
        <f>AVERAGE(B1183:B1232)</f>
        <v>4501.5544000000018</v>
      </c>
      <c r="S1232">
        <f>AVERAGE(C1183:C1232)</f>
        <v>0</v>
      </c>
      <c r="U1232">
        <f>_xlfn.VAR.P(B1183:B1232)</f>
        <v>1102.7701046399959</v>
      </c>
      <c r="V1232">
        <f>_xlfn.VAR.P(C1183:C1232)</f>
        <v>0</v>
      </c>
      <c r="X1232">
        <f>1.96*SQRT(U1232)/50</f>
        <v>1.3017529157232579</v>
      </c>
      <c r="Y1232">
        <f>1.96*SQRT(V1232)/50</f>
        <v>0</v>
      </c>
    </row>
    <row r="1233" spans="1:13" x14ac:dyDescent="0.25">
      <c r="A1233" t="s">
        <v>157</v>
      </c>
      <c r="B1233">
        <v>225208.59880000001</v>
      </c>
      <c r="C1233" t="s">
        <v>36</v>
      </c>
    </row>
    <row r="1234" spans="1:13" x14ac:dyDescent="0.25">
      <c r="A1234" t="s">
        <v>158</v>
      </c>
      <c r="B1234">
        <v>4315.6400000000003</v>
      </c>
      <c r="C1234">
        <v>4284.3999999999996</v>
      </c>
      <c r="D1234">
        <v>4284.09</v>
      </c>
      <c r="E1234">
        <v>4171.09</v>
      </c>
      <c r="F1234">
        <v>215.27</v>
      </c>
      <c r="G1234">
        <v>0</v>
      </c>
      <c r="H1234">
        <v>75.127700000000004</v>
      </c>
      <c r="I1234">
        <v>0</v>
      </c>
      <c r="J1234">
        <v>0.14710699999999999</v>
      </c>
      <c r="K1234">
        <v>0.83705300000000005</v>
      </c>
      <c r="L1234">
        <v>0</v>
      </c>
      <c r="M1234" t="s">
        <v>42</v>
      </c>
    </row>
    <row r="1235" spans="1:13" x14ac:dyDescent="0.25">
      <c r="A1235" t="s">
        <v>158</v>
      </c>
      <c r="B1235">
        <v>4310.12</v>
      </c>
      <c r="C1235">
        <v>4263.0600000000004</v>
      </c>
      <c r="D1235">
        <v>4262.74</v>
      </c>
      <c r="E1235">
        <v>4149.54</v>
      </c>
      <c r="F1235">
        <v>218.577</v>
      </c>
      <c r="G1235">
        <v>0</v>
      </c>
      <c r="H1235">
        <v>75.012</v>
      </c>
      <c r="I1235">
        <v>0</v>
      </c>
      <c r="J1235">
        <v>0.15056700000000001</v>
      </c>
      <c r="K1235">
        <v>0.83699699999999999</v>
      </c>
      <c r="L1235">
        <v>0</v>
      </c>
      <c r="M1235" t="s">
        <v>42</v>
      </c>
    </row>
    <row r="1236" spans="1:13" x14ac:dyDescent="0.25">
      <c r="A1236" t="s">
        <v>158</v>
      </c>
      <c r="B1236">
        <v>4344.3999999999996</v>
      </c>
      <c r="C1236">
        <v>4312.66</v>
      </c>
      <c r="D1236">
        <v>4312.34</v>
      </c>
      <c r="E1236">
        <v>4198.17</v>
      </c>
      <c r="F1236">
        <v>217.76900000000001</v>
      </c>
      <c r="G1236">
        <v>0</v>
      </c>
      <c r="H1236">
        <v>75.320999999999998</v>
      </c>
      <c r="I1236">
        <v>0</v>
      </c>
      <c r="J1236">
        <v>0.14714099999999999</v>
      </c>
      <c r="K1236">
        <v>0.836426</v>
      </c>
      <c r="L1236">
        <v>0</v>
      </c>
      <c r="M1236" t="s">
        <v>42</v>
      </c>
    </row>
    <row r="1237" spans="1:13" x14ac:dyDescent="0.25">
      <c r="A1237" t="s">
        <v>158</v>
      </c>
      <c r="B1237">
        <v>4286.91</v>
      </c>
      <c r="C1237">
        <v>4254.46</v>
      </c>
      <c r="D1237">
        <v>4254.1400000000003</v>
      </c>
      <c r="E1237">
        <v>4141.17</v>
      </c>
      <c r="F1237">
        <v>213.751</v>
      </c>
      <c r="G1237">
        <v>0</v>
      </c>
      <c r="H1237">
        <v>74.261899999999997</v>
      </c>
      <c r="I1237">
        <v>0</v>
      </c>
      <c r="J1237">
        <v>0.16214400000000001</v>
      </c>
      <c r="K1237">
        <v>0.83702500000000002</v>
      </c>
      <c r="L1237">
        <v>0</v>
      </c>
      <c r="M1237" t="s">
        <v>42</v>
      </c>
    </row>
    <row r="1238" spans="1:13" x14ac:dyDescent="0.25">
      <c r="A1238" t="s">
        <v>158</v>
      </c>
      <c r="B1238">
        <v>4336.3100000000004</v>
      </c>
      <c r="C1238">
        <v>4304.32</v>
      </c>
      <c r="D1238">
        <v>4303.99</v>
      </c>
      <c r="E1238">
        <v>4189.82</v>
      </c>
      <c r="F1238">
        <v>219.62799999999999</v>
      </c>
      <c r="G1238">
        <v>0</v>
      </c>
      <c r="H1238">
        <v>75.259</v>
      </c>
      <c r="I1238">
        <v>0</v>
      </c>
      <c r="J1238">
        <v>0.16325000000000001</v>
      </c>
      <c r="K1238">
        <v>0.836955</v>
      </c>
      <c r="L1238">
        <v>0</v>
      </c>
      <c r="M1238" t="s">
        <v>42</v>
      </c>
    </row>
    <row r="1239" spans="1:13" x14ac:dyDescent="0.25">
      <c r="A1239" t="s">
        <v>158</v>
      </c>
      <c r="B1239">
        <v>4315.88</v>
      </c>
      <c r="C1239">
        <v>4281.54</v>
      </c>
      <c r="D1239">
        <v>4281.2299999999996</v>
      </c>
      <c r="E1239">
        <v>4169.6400000000003</v>
      </c>
      <c r="F1239">
        <v>214.87299999999999</v>
      </c>
      <c r="G1239">
        <v>0</v>
      </c>
      <c r="H1239">
        <v>74.712100000000007</v>
      </c>
      <c r="I1239">
        <v>0</v>
      </c>
      <c r="J1239">
        <v>0.15359100000000001</v>
      </c>
      <c r="K1239">
        <v>0.83704900000000004</v>
      </c>
      <c r="L1239">
        <v>0</v>
      </c>
      <c r="M1239" t="s">
        <v>42</v>
      </c>
    </row>
    <row r="1240" spans="1:13" x14ac:dyDescent="0.25">
      <c r="A1240" t="s">
        <v>158</v>
      </c>
      <c r="B1240">
        <v>4297.67</v>
      </c>
      <c r="C1240">
        <v>4266.6000000000004</v>
      </c>
      <c r="D1240">
        <v>4266.29</v>
      </c>
      <c r="E1240">
        <v>4153.46</v>
      </c>
      <c r="F1240">
        <v>217.85300000000001</v>
      </c>
      <c r="G1240">
        <v>0</v>
      </c>
      <c r="H1240">
        <v>74.741600000000005</v>
      </c>
      <c r="I1240">
        <v>0</v>
      </c>
      <c r="J1240">
        <v>0.17848600000000001</v>
      </c>
      <c r="K1240">
        <v>0.83503499999999997</v>
      </c>
      <c r="L1240">
        <v>0</v>
      </c>
      <c r="M1240" t="s">
        <v>42</v>
      </c>
    </row>
    <row r="1241" spans="1:13" x14ac:dyDescent="0.25">
      <c r="A1241" t="s">
        <v>158</v>
      </c>
      <c r="B1241">
        <v>4351.05</v>
      </c>
      <c r="C1241">
        <v>4316.88</v>
      </c>
      <c r="D1241">
        <v>4316.57</v>
      </c>
      <c r="E1241">
        <v>4203.78</v>
      </c>
      <c r="F1241">
        <v>217.09</v>
      </c>
      <c r="G1241">
        <v>0</v>
      </c>
      <c r="H1241">
        <v>75.573999999999998</v>
      </c>
      <c r="I1241">
        <v>0</v>
      </c>
      <c r="J1241">
        <v>0.14718600000000001</v>
      </c>
      <c r="K1241">
        <v>0.83648800000000001</v>
      </c>
      <c r="L1241">
        <v>0</v>
      </c>
      <c r="M1241" t="s">
        <v>42</v>
      </c>
    </row>
    <row r="1242" spans="1:13" x14ac:dyDescent="0.25">
      <c r="A1242" t="s">
        <v>158</v>
      </c>
      <c r="B1242">
        <v>4349.63</v>
      </c>
      <c r="C1242">
        <v>4317.88</v>
      </c>
      <c r="D1242">
        <v>4317.5600000000004</v>
      </c>
      <c r="E1242">
        <v>4203.04</v>
      </c>
      <c r="F1242">
        <v>219.31700000000001</v>
      </c>
      <c r="G1242">
        <v>0</v>
      </c>
      <c r="H1242">
        <v>75.437600000000003</v>
      </c>
      <c r="I1242">
        <v>0</v>
      </c>
      <c r="J1242">
        <v>0.178455</v>
      </c>
      <c r="K1242">
        <v>0.83703099999999997</v>
      </c>
      <c r="L1242">
        <v>0</v>
      </c>
      <c r="M1242" t="s">
        <v>42</v>
      </c>
    </row>
    <row r="1243" spans="1:13" x14ac:dyDescent="0.25">
      <c r="A1243" t="s">
        <v>158</v>
      </c>
      <c r="B1243">
        <v>4341.2700000000004</v>
      </c>
      <c r="C1243">
        <v>4304.62</v>
      </c>
      <c r="D1243">
        <v>4304.29</v>
      </c>
      <c r="E1243">
        <v>4188.4399999999996</v>
      </c>
      <c r="F1243">
        <v>219</v>
      </c>
      <c r="G1243">
        <v>0</v>
      </c>
      <c r="H1243">
        <v>75.368300000000005</v>
      </c>
      <c r="I1243">
        <v>0</v>
      </c>
      <c r="J1243">
        <v>0.161437</v>
      </c>
      <c r="K1243">
        <v>0.83702100000000002</v>
      </c>
      <c r="L1243">
        <v>0</v>
      </c>
      <c r="M1243" t="s">
        <v>42</v>
      </c>
    </row>
    <row r="1244" spans="1:13" x14ac:dyDescent="0.25">
      <c r="A1244" t="s">
        <v>158</v>
      </c>
      <c r="B1244">
        <v>4290.8100000000004</v>
      </c>
      <c r="C1244">
        <v>4259.4399999999996</v>
      </c>
      <c r="D1244">
        <v>4259.12</v>
      </c>
      <c r="E1244">
        <v>4146.74</v>
      </c>
      <c r="F1244">
        <v>214.571</v>
      </c>
      <c r="G1244">
        <v>0</v>
      </c>
      <c r="H1244">
        <v>75.105900000000005</v>
      </c>
      <c r="I1244">
        <v>0</v>
      </c>
      <c r="J1244">
        <v>0.14771999999999999</v>
      </c>
      <c r="K1244">
        <v>0.83694900000000005</v>
      </c>
      <c r="L1244">
        <v>0</v>
      </c>
      <c r="M1244" t="s">
        <v>42</v>
      </c>
    </row>
    <row r="1245" spans="1:13" x14ac:dyDescent="0.25">
      <c r="A1245" t="s">
        <v>158</v>
      </c>
      <c r="B1245">
        <v>4327.07</v>
      </c>
      <c r="C1245">
        <v>4288.82</v>
      </c>
      <c r="D1245">
        <v>4288.45</v>
      </c>
      <c r="E1245">
        <v>4174.7</v>
      </c>
      <c r="F1245">
        <v>216.85</v>
      </c>
      <c r="G1245">
        <v>0</v>
      </c>
      <c r="H1245">
        <v>74.563199999999995</v>
      </c>
      <c r="I1245">
        <v>0</v>
      </c>
      <c r="J1245">
        <v>0.17846600000000001</v>
      </c>
      <c r="K1245">
        <v>0.83699900000000005</v>
      </c>
      <c r="L1245">
        <v>0</v>
      </c>
      <c r="M1245" t="s">
        <v>42</v>
      </c>
    </row>
    <row r="1246" spans="1:13" x14ac:dyDescent="0.25">
      <c r="A1246" t="s">
        <v>158</v>
      </c>
      <c r="B1246">
        <v>4317.32</v>
      </c>
      <c r="C1246">
        <v>4285.6400000000003</v>
      </c>
      <c r="D1246">
        <v>4285.3</v>
      </c>
      <c r="E1246">
        <v>4172.5200000000004</v>
      </c>
      <c r="F1246">
        <v>216.42099999999999</v>
      </c>
      <c r="G1246">
        <v>0</v>
      </c>
      <c r="H1246">
        <v>74.877899999999997</v>
      </c>
      <c r="I1246">
        <v>0</v>
      </c>
      <c r="J1246">
        <v>0.178478</v>
      </c>
      <c r="K1246">
        <v>0.836978</v>
      </c>
      <c r="L1246">
        <v>0</v>
      </c>
      <c r="M1246" t="s">
        <v>42</v>
      </c>
    </row>
    <row r="1247" spans="1:13" x14ac:dyDescent="0.25">
      <c r="A1247" t="s">
        <v>158</v>
      </c>
      <c r="B1247">
        <v>4345.96</v>
      </c>
      <c r="C1247">
        <v>4314.6499999999996</v>
      </c>
      <c r="D1247">
        <v>4314.34</v>
      </c>
      <c r="E1247">
        <v>4201.2</v>
      </c>
      <c r="F1247">
        <v>218.208</v>
      </c>
      <c r="G1247">
        <v>0</v>
      </c>
      <c r="H1247">
        <v>75.464399999999998</v>
      </c>
      <c r="I1247">
        <v>0</v>
      </c>
      <c r="J1247">
        <v>0.17845900000000001</v>
      </c>
      <c r="K1247">
        <v>0.83630899999999997</v>
      </c>
      <c r="L1247">
        <v>0</v>
      </c>
      <c r="M1247" t="s">
        <v>42</v>
      </c>
    </row>
    <row r="1248" spans="1:13" x14ac:dyDescent="0.25">
      <c r="A1248" t="s">
        <v>158</v>
      </c>
      <c r="B1248">
        <v>4348.8500000000004</v>
      </c>
      <c r="C1248">
        <v>4317.29</v>
      </c>
      <c r="D1248">
        <v>4316.9799999999996</v>
      </c>
      <c r="E1248">
        <v>4204.29</v>
      </c>
      <c r="F1248">
        <v>216.935</v>
      </c>
      <c r="G1248">
        <v>0</v>
      </c>
      <c r="H1248">
        <v>75.626199999999997</v>
      </c>
      <c r="I1248">
        <v>0</v>
      </c>
      <c r="J1248">
        <v>0.17847399999999999</v>
      </c>
      <c r="K1248">
        <v>0.83704199999999995</v>
      </c>
      <c r="L1248">
        <v>0</v>
      </c>
      <c r="M1248" t="s">
        <v>42</v>
      </c>
    </row>
    <row r="1249" spans="1:13" x14ac:dyDescent="0.25">
      <c r="A1249" t="s">
        <v>158</v>
      </c>
      <c r="B1249">
        <v>4310.34</v>
      </c>
      <c r="C1249">
        <v>4279.05</v>
      </c>
      <c r="D1249">
        <v>4278.74</v>
      </c>
      <c r="E1249">
        <v>4165.3</v>
      </c>
      <c r="F1249">
        <v>217.779</v>
      </c>
      <c r="G1249">
        <v>0</v>
      </c>
      <c r="H1249">
        <v>74.364400000000003</v>
      </c>
      <c r="I1249">
        <v>0</v>
      </c>
      <c r="J1249">
        <v>0.14723</v>
      </c>
      <c r="K1249">
        <v>0.83704900000000004</v>
      </c>
      <c r="L1249">
        <v>0</v>
      </c>
      <c r="M1249" t="s">
        <v>42</v>
      </c>
    </row>
    <row r="1250" spans="1:13" x14ac:dyDescent="0.25">
      <c r="A1250" t="s">
        <v>158</v>
      </c>
      <c r="B1250">
        <v>4313.7299999999996</v>
      </c>
      <c r="C1250">
        <v>4282.6400000000003</v>
      </c>
      <c r="D1250">
        <v>4282.3</v>
      </c>
      <c r="E1250">
        <v>4168.3</v>
      </c>
      <c r="F1250">
        <v>219.404</v>
      </c>
      <c r="G1250">
        <v>0</v>
      </c>
      <c r="H1250">
        <v>74.733699999999999</v>
      </c>
      <c r="I1250">
        <v>0</v>
      </c>
      <c r="J1250">
        <v>0.14955399999999999</v>
      </c>
      <c r="K1250">
        <v>0.83702299999999996</v>
      </c>
      <c r="L1250">
        <v>0</v>
      </c>
      <c r="M1250" t="s">
        <v>42</v>
      </c>
    </row>
    <row r="1251" spans="1:13" x14ac:dyDescent="0.25">
      <c r="A1251" t="s">
        <v>158</v>
      </c>
      <c r="B1251">
        <v>4316.66</v>
      </c>
      <c r="C1251">
        <v>4285.45</v>
      </c>
      <c r="D1251">
        <v>4285.13</v>
      </c>
      <c r="E1251">
        <v>4173.2</v>
      </c>
      <c r="F1251">
        <v>214.03299999999999</v>
      </c>
      <c r="G1251">
        <v>0</v>
      </c>
      <c r="H1251">
        <v>75.004499999999993</v>
      </c>
      <c r="I1251">
        <v>0</v>
      </c>
      <c r="J1251">
        <v>0.14710999999999999</v>
      </c>
      <c r="K1251">
        <v>0.83698799999999995</v>
      </c>
      <c r="L1251">
        <v>0</v>
      </c>
      <c r="M1251" t="s">
        <v>42</v>
      </c>
    </row>
    <row r="1252" spans="1:13" x14ac:dyDescent="0.25">
      <c r="A1252" t="s">
        <v>158</v>
      </c>
      <c r="B1252">
        <v>4319.42</v>
      </c>
      <c r="C1252">
        <v>4286.9399999999996</v>
      </c>
      <c r="D1252">
        <v>4286.6099999999997</v>
      </c>
      <c r="E1252">
        <v>4173.1899999999996</v>
      </c>
      <c r="F1252">
        <v>217.10300000000001</v>
      </c>
      <c r="G1252">
        <v>0</v>
      </c>
      <c r="H1252">
        <v>75.193799999999996</v>
      </c>
      <c r="I1252">
        <v>0</v>
      </c>
      <c r="J1252">
        <v>0.15557499999999999</v>
      </c>
      <c r="K1252">
        <v>0.837001</v>
      </c>
      <c r="L1252">
        <v>0</v>
      </c>
      <c r="M1252" t="s">
        <v>42</v>
      </c>
    </row>
    <row r="1253" spans="1:13" x14ac:dyDescent="0.25">
      <c r="A1253" t="s">
        <v>158</v>
      </c>
      <c r="B1253">
        <v>4292.22</v>
      </c>
      <c r="C1253">
        <v>4260.92</v>
      </c>
      <c r="D1253">
        <v>4260.58</v>
      </c>
      <c r="E1253">
        <v>4146.3100000000004</v>
      </c>
      <c r="F1253">
        <v>217.077</v>
      </c>
      <c r="G1253">
        <v>0</v>
      </c>
      <c r="H1253">
        <v>74.460599999999999</v>
      </c>
      <c r="I1253">
        <v>0</v>
      </c>
      <c r="J1253">
        <v>0.151088</v>
      </c>
      <c r="K1253">
        <v>0.83702100000000002</v>
      </c>
      <c r="L1253">
        <v>0</v>
      </c>
      <c r="M1253" t="s">
        <v>42</v>
      </c>
    </row>
    <row r="1254" spans="1:13" x14ac:dyDescent="0.25">
      <c r="A1254" t="s">
        <v>158</v>
      </c>
      <c r="B1254">
        <v>4290.68</v>
      </c>
      <c r="C1254">
        <v>4259.8100000000004</v>
      </c>
      <c r="D1254">
        <v>4259.49</v>
      </c>
      <c r="E1254">
        <v>4145.74</v>
      </c>
      <c r="F1254">
        <v>216.32900000000001</v>
      </c>
      <c r="G1254">
        <v>0</v>
      </c>
      <c r="H1254">
        <v>74.302999999999997</v>
      </c>
      <c r="I1254">
        <v>0</v>
      </c>
      <c r="J1254">
        <v>0.14921599999999999</v>
      </c>
      <c r="K1254">
        <v>0.83613000000000004</v>
      </c>
      <c r="L1254">
        <v>0</v>
      </c>
      <c r="M1254" t="s">
        <v>42</v>
      </c>
    </row>
    <row r="1255" spans="1:13" x14ac:dyDescent="0.25">
      <c r="A1255" t="s">
        <v>158</v>
      </c>
      <c r="B1255">
        <v>4272.66</v>
      </c>
      <c r="C1255">
        <v>4242.09</v>
      </c>
      <c r="D1255">
        <v>4241.7700000000004</v>
      </c>
      <c r="E1255">
        <v>4129.83</v>
      </c>
      <c r="F1255">
        <v>214.773</v>
      </c>
      <c r="G1255">
        <v>0</v>
      </c>
      <c r="H1255">
        <v>73.719700000000003</v>
      </c>
      <c r="I1255">
        <v>0</v>
      </c>
      <c r="J1255">
        <v>0.14710300000000001</v>
      </c>
      <c r="K1255">
        <v>0.83677299999999999</v>
      </c>
      <c r="L1255">
        <v>0</v>
      </c>
      <c r="M1255" t="s">
        <v>42</v>
      </c>
    </row>
    <row r="1256" spans="1:13" x14ac:dyDescent="0.25">
      <c r="A1256" t="s">
        <v>158</v>
      </c>
      <c r="B1256">
        <v>4346.07</v>
      </c>
      <c r="C1256">
        <v>4308.75</v>
      </c>
      <c r="D1256">
        <v>4308.41</v>
      </c>
      <c r="E1256">
        <v>4193.93</v>
      </c>
      <c r="F1256">
        <v>219.78200000000001</v>
      </c>
      <c r="G1256">
        <v>0</v>
      </c>
      <c r="H1256">
        <v>75.336399999999998</v>
      </c>
      <c r="I1256">
        <v>0</v>
      </c>
      <c r="J1256">
        <v>0.14772099999999999</v>
      </c>
      <c r="K1256">
        <v>0.83685799999999999</v>
      </c>
      <c r="L1256">
        <v>0</v>
      </c>
      <c r="M1256" t="s">
        <v>42</v>
      </c>
    </row>
    <row r="1257" spans="1:13" x14ac:dyDescent="0.25">
      <c r="A1257" t="s">
        <v>158</v>
      </c>
      <c r="B1257">
        <v>4358.99</v>
      </c>
      <c r="C1257">
        <v>4323.84</v>
      </c>
      <c r="D1257">
        <v>4323.5200000000004</v>
      </c>
      <c r="E1257">
        <v>4209.97</v>
      </c>
      <c r="F1257">
        <v>218.08500000000001</v>
      </c>
      <c r="G1257">
        <v>0</v>
      </c>
      <c r="H1257">
        <v>75.646799999999999</v>
      </c>
      <c r="I1257">
        <v>0</v>
      </c>
      <c r="J1257">
        <v>0.152729</v>
      </c>
      <c r="K1257">
        <v>0.83704699999999999</v>
      </c>
      <c r="L1257">
        <v>0</v>
      </c>
      <c r="M1257" t="s">
        <v>42</v>
      </c>
    </row>
    <row r="1258" spans="1:13" x14ac:dyDescent="0.25">
      <c r="A1258" t="s">
        <v>158</v>
      </c>
      <c r="B1258">
        <v>4277.99</v>
      </c>
      <c r="C1258">
        <v>4246.93</v>
      </c>
      <c r="D1258">
        <v>4246.6000000000004</v>
      </c>
      <c r="E1258">
        <v>4134.1499999999996</v>
      </c>
      <c r="F1258">
        <v>215.00299999999999</v>
      </c>
      <c r="G1258">
        <v>0</v>
      </c>
      <c r="H1258">
        <v>74.027600000000007</v>
      </c>
      <c r="I1258">
        <v>0</v>
      </c>
      <c r="J1258">
        <v>0.178456</v>
      </c>
      <c r="K1258">
        <v>0.84611199999999998</v>
      </c>
      <c r="L1258">
        <v>0</v>
      </c>
      <c r="M1258" t="s">
        <v>42</v>
      </c>
    </row>
    <row r="1259" spans="1:13" x14ac:dyDescent="0.25">
      <c r="A1259" t="s">
        <v>158</v>
      </c>
      <c r="B1259">
        <v>4313.58</v>
      </c>
      <c r="C1259">
        <v>4282.6099999999997</v>
      </c>
      <c r="D1259">
        <v>4282.29</v>
      </c>
      <c r="E1259">
        <v>4169.51</v>
      </c>
      <c r="F1259">
        <v>213.72</v>
      </c>
      <c r="G1259">
        <v>0</v>
      </c>
      <c r="H1259">
        <v>74.829099999999997</v>
      </c>
      <c r="I1259">
        <v>0</v>
      </c>
      <c r="J1259">
        <v>0.15551200000000001</v>
      </c>
      <c r="K1259">
        <v>0.83693200000000001</v>
      </c>
      <c r="L1259">
        <v>0</v>
      </c>
      <c r="M1259" t="s">
        <v>42</v>
      </c>
    </row>
    <row r="1260" spans="1:13" x14ac:dyDescent="0.25">
      <c r="A1260" t="s">
        <v>158</v>
      </c>
      <c r="B1260">
        <v>4316.33</v>
      </c>
      <c r="C1260">
        <v>4285.53</v>
      </c>
      <c r="D1260">
        <v>4285.21</v>
      </c>
      <c r="E1260">
        <v>4171.88</v>
      </c>
      <c r="F1260">
        <v>218.274</v>
      </c>
      <c r="G1260">
        <v>0</v>
      </c>
      <c r="H1260">
        <v>75.173699999999997</v>
      </c>
      <c r="I1260">
        <v>0</v>
      </c>
      <c r="J1260">
        <v>0.16297</v>
      </c>
      <c r="K1260">
        <v>0.83702799999999999</v>
      </c>
      <c r="L1260">
        <v>0</v>
      </c>
      <c r="M1260" t="s">
        <v>42</v>
      </c>
    </row>
    <row r="1261" spans="1:13" x14ac:dyDescent="0.25">
      <c r="A1261" t="s">
        <v>158</v>
      </c>
      <c r="B1261">
        <v>4284.54</v>
      </c>
      <c r="C1261">
        <v>4253.37</v>
      </c>
      <c r="D1261">
        <v>4253.03</v>
      </c>
      <c r="E1261">
        <v>4140.1099999999997</v>
      </c>
      <c r="F1261">
        <v>215.73500000000001</v>
      </c>
      <c r="G1261">
        <v>0</v>
      </c>
      <c r="H1261">
        <v>73.757400000000004</v>
      </c>
      <c r="I1261">
        <v>0</v>
      </c>
      <c r="J1261">
        <v>0.15837399999999999</v>
      </c>
      <c r="K1261">
        <v>0.83686499999999997</v>
      </c>
      <c r="L1261">
        <v>0</v>
      </c>
      <c r="M1261" t="s">
        <v>42</v>
      </c>
    </row>
    <row r="1262" spans="1:13" x14ac:dyDescent="0.25">
      <c r="A1262" t="s">
        <v>158</v>
      </c>
      <c r="B1262">
        <v>4316.08</v>
      </c>
      <c r="C1262">
        <v>4284.99</v>
      </c>
      <c r="D1262">
        <v>4284.67</v>
      </c>
      <c r="E1262">
        <v>4169.88</v>
      </c>
      <c r="F1262">
        <v>217.03899999999999</v>
      </c>
      <c r="G1262">
        <v>0</v>
      </c>
      <c r="H1262">
        <v>75.116</v>
      </c>
      <c r="I1262">
        <v>0</v>
      </c>
      <c r="J1262">
        <v>0.14710599999999999</v>
      </c>
      <c r="K1262">
        <v>0.83577400000000002</v>
      </c>
      <c r="L1262">
        <v>0</v>
      </c>
      <c r="M1262" t="s">
        <v>42</v>
      </c>
    </row>
    <row r="1263" spans="1:13" x14ac:dyDescent="0.25">
      <c r="A1263" t="s">
        <v>158</v>
      </c>
      <c r="B1263">
        <v>4332.3900000000003</v>
      </c>
      <c r="C1263">
        <v>4300.95</v>
      </c>
      <c r="D1263">
        <v>4300.63</v>
      </c>
      <c r="E1263">
        <v>4186.33</v>
      </c>
      <c r="F1263">
        <v>218.55199999999999</v>
      </c>
      <c r="G1263">
        <v>0</v>
      </c>
      <c r="H1263">
        <v>74.9876</v>
      </c>
      <c r="I1263">
        <v>0</v>
      </c>
      <c r="J1263">
        <v>0.14888599999999999</v>
      </c>
      <c r="K1263">
        <v>0.83702699999999997</v>
      </c>
      <c r="L1263">
        <v>0</v>
      </c>
      <c r="M1263" t="s">
        <v>42</v>
      </c>
    </row>
    <row r="1264" spans="1:13" x14ac:dyDescent="0.25">
      <c r="A1264" t="s">
        <v>158</v>
      </c>
      <c r="B1264">
        <v>4333.97</v>
      </c>
      <c r="C1264">
        <v>4298.2700000000004</v>
      </c>
      <c r="D1264">
        <v>4297.96</v>
      </c>
      <c r="E1264">
        <v>4182.93</v>
      </c>
      <c r="F1264">
        <v>220.61600000000001</v>
      </c>
      <c r="G1264">
        <v>0</v>
      </c>
      <c r="H1264">
        <v>75.306899999999999</v>
      </c>
      <c r="I1264">
        <v>0</v>
      </c>
      <c r="J1264">
        <v>0.17846000000000001</v>
      </c>
      <c r="K1264">
        <v>0.83691199999999999</v>
      </c>
      <c r="L1264">
        <v>0</v>
      </c>
      <c r="M1264" t="s">
        <v>42</v>
      </c>
    </row>
    <row r="1265" spans="1:13" x14ac:dyDescent="0.25">
      <c r="A1265" t="s">
        <v>158</v>
      </c>
      <c r="B1265">
        <v>4330.4799999999996</v>
      </c>
      <c r="C1265">
        <v>4299.1899999999996</v>
      </c>
      <c r="D1265">
        <v>4298.87</v>
      </c>
      <c r="E1265">
        <v>4185.17</v>
      </c>
      <c r="F1265">
        <v>220.05699999999999</v>
      </c>
      <c r="G1265">
        <v>0</v>
      </c>
      <c r="H1265">
        <v>75.480599999999995</v>
      </c>
      <c r="I1265">
        <v>0</v>
      </c>
      <c r="J1265">
        <v>0.153169</v>
      </c>
      <c r="K1265">
        <v>0.83556699999999995</v>
      </c>
      <c r="L1265">
        <v>0</v>
      </c>
      <c r="M1265" t="s">
        <v>42</v>
      </c>
    </row>
    <row r="1266" spans="1:13" x14ac:dyDescent="0.25">
      <c r="A1266" t="s">
        <v>158</v>
      </c>
      <c r="B1266">
        <v>4240.12</v>
      </c>
      <c r="C1266">
        <v>4203.2</v>
      </c>
      <c r="D1266">
        <v>4202.8999999999996</v>
      </c>
      <c r="E1266">
        <v>4093.28</v>
      </c>
      <c r="F1266">
        <v>211.649</v>
      </c>
      <c r="G1266">
        <v>0</v>
      </c>
      <c r="H1266">
        <v>73.296800000000005</v>
      </c>
      <c r="I1266">
        <v>0</v>
      </c>
      <c r="J1266">
        <v>0.14867</v>
      </c>
      <c r="K1266">
        <v>0.83704900000000004</v>
      </c>
      <c r="L1266">
        <v>0</v>
      </c>
      <c r="M1266" t="s">
        <v>42</v>
      </c>
    </row>
    <row r="1267" spans="1:13" x14ac:dyDescent="0.25">
      <c r="A1267" t="s">
        <v>158</v>
      </c>
      <c r="B1267">
        <v>4339.24</v>
      </c>
      <c r="C1267">
        <v>4301.95</v>
      </c>
      <c r="D1267">
        <v>4301.62</v>
      </c>
      <c r="E1267">
        <v>4187.5600000000004</v>
      </c>
      <c r="F1267">
        <v>218.05</v>
      </c>
      <c r="G1267">
        <v>0</v>
      </c>
      <c r="H1267">
        <v>75.340299999999999</v>
      </c>
      <c r="I1267">
        <v>0</v>
      </c>
      <c r="J1267">
        <v>0.15262600000000001</v>
      </c>
      <c r="K1267">
        <v>0.83704900000000004</v>
      </c>
      <c r="L1267">
        <v>0</v>
      </c>
      <c r="M1267" t="s">
        <v>42</v>
      </c>
    </row>
    <row r="1268" spans="1:13" x14ac:dyDescent="0.25">
      <c r="A1268" t="s">
        <v>158</v>
      </c>
      <c r="B1268">
        <v>4385.93</v>
      </c>
      <c r="C1268">
        <v>4351.45</v>
      </c>
      <c r="D1268">
        <v>4351.1099999999997</v>
      </c>
      <c r="E1268">
        <v>4234.2</v>
      </c>
      <c r="F1268">
        <v>225.14400000000001</v>
      </c>
      <c r="G1268">
        <v>0</v>
      </c>
      <c r="H1268">
        <v>76.536000000000001</v>
      </c>
      <c r="I1268">
        <v>0</v>
      </c>
      <c r="J1268">
        <v>0.14722399999999999</v>
      </c>
      <c r="K1268">
        <v>0.83519600000000005</v>
      </c>
      <c r="L1268">
        <v>0</v>
      </c>
      <c r="M1268" t="s">
        <v>42</v>
      </c>
    </row>
    <row r="1269" spans="1:13" x14ac:dyDescent="0.25">
      <c r="A1269" t="s">
        <v>158</v>
      </c>
      <c r="B1269">
        <v>4361.1400000000003</v>
      </c>
      <c r="C1269">
        <v>4329.83</v>
      </c>
      <c r="D1269">
        <v>4329.51</v>
      </c>
      <c r="E1269">
        <v>4217.87</v>
      </c>
      <c r="F1269">
        <v>214.17500000000001</v>
      </c>
      <c r="G1269">
        <v>0</v>
      </c>
      <c r="H1269">
        <v>76.1374</v>
      </c>
      <c r="I1269">
        <v>0</v>
      </c>
      <c r="J1269">
        <v>0.16908300000000001</v>
      </c>
      <c r="K1269">
        <v>0.83515399999999995</v>
      </c>
      <c r="L1269">
        <v>0</v>
      </c>
      <c r="M1269" t="s">
        <v>42</v>
      </c>
    </row>
    <row r="1270" spans="1:13" x14ac:dyDescent="0.25">
      <c r="A1270" t="s">
        <v>158</v>
      </c>
      <c r="B1270">
        <v>4341.99</v>
      </c>
      <c r="C1270">
        <v>4306.75</v>
      </c>
      <c r="D1270">
        <v>4306.46</v>
      </c>
      <c r="E1270">
        <v>4193.47</v>
      </c>
      <c r="F1270">
        <v>216.506</v>
      </c>
      <c r="G1270">
        <v>0</v>
      </c>
      <c r="H1270">
        <v>75.935100000000006</v>
      </c>
      <c r="I1270">
        <v>0</v>
      </c>
      <c r="J1270">
        <v>0.16327900000000001</v>
      </c>
      <c r="K1270">
        <v>0.836314</v>
      </c>
      <c r="L1270">
        <v>0</v>
      </c>
      <c r="M1270" t="s">
        <v>42</v>
      </c>
    </row>
    <row r="1271" spans="1:13" x14ac:dyDescent="0.25">
      <c r="A1271" t="s">
        <v>158</v>
      </c>
      <c r="B1271">
        <v>4322.6899999999996</v>
      </c>
      <c r="C1271">
        <v>4284.2299999999996</v>
      </c>
      <c r="D1271">
        <v>4283.92</v>
      </c>
      <c r="E1271">
        <v>4171.54</v>
      </c>
      <c r="F1271">
        <v>216.815</v>
      </c>
      <c r="G1271">
        <v>0</v>
      </c>
      <c r="H1271">
        <v>74.823999999999998</v>
      </c>
      <c r="I1271">
        <v>0</v>
      </c>
      <c r="J1271">
        <v>0.14918899999999999</v>
      </c>
      <c r="K1271">
        <v>0.84954700000000005</v>
      </c>
      <c r="L1271">
        <v>0</v>
      </c>
      <c r="M1271" t="s">
        <v>42</v>
      </c>
    </row>
    <row r="1272" spans="1:13" x14ac:dyDescent="0.25">
      <c r="A1272" t="s">
        <v>158</v>
      </c>
      <c r="B1272">
        <v>4283.2299999999996</v>
      </c>
      <c r="C1272">
        <v>4252.01</v>
      </c>
      <c r="D1272">
        <v>4251.72</v>
      </c>
      <c r="E1272">
        <v>4142.09</v>
      </c>
      <c r="F1272">
        <v>214.51300000000001</v>
      </c>
      <c r="G1272">
        <v>0</v>
      </c>
      <c r="H1272">
        <v>74.039000000000001</v>
      </c>
      <c r="I1272">
        <v>0</v>
      </c>
      <c r="J1272">
        <v>0.14754</v>
      </c>
      <c r="K1272">
        <v>0.83704699999999999</v>
      </c>
      <c r="L1272">
        <v>0</v>
      </c>
      <c r="M1272" t="s">
        <v>42</v>
      </c>
    </row>
    <row r="1273" spans="1:13" x14ac:dyDescent="0.25">
      <c r="A1273" t="s">
        <v>158</v>
      </c>
      <c r="B1273">
        <v>4293.93</v>
      </c>
      <c r="C1273">
        <v>4263.42</v>
      </c>
      <c r="D1273">
        <v>4263.12</v>
      </c>
      <c r="E1273">
        <v>4153.08</v>
      </c>
      <c r="F1273">
        <v>213.99600000000001</v>
      </c>
      <c r="G1273">
        <v>0</v>
      </c>
      <c r="H1273">
        <v>74.2928</v>
      </c>
      <c r="I1273">
        <v>0</v>
      </c>
      <c r="J1273">
        <v>0.148063</v>
      </c>
      <c r="K1273">
        <v>0.837005</v>
      </c>
      <c r="L1273">
        <v>0</v>
      </c>
      <c r="M1273" t="s">
        <v>42</v>
      </c>
    </row>
    <row r="1274" spans="1:13" x14ac:dyDescent="0.25">
      <c r="A1274" t="s">
        <v>158</v>
      </c>
      <c r="B1274">
        <v>4279.1899999999996</v>
      </c>
      <c r="C1274">
        <v>4244.7</v>
      </c>
      <c r="D1274">
        <v>4244.3900000000003</v>
      </c>
      <c r="E1274">
        <v>4132.87</v>
      </c>
      <c r="F1274">
        <v>215.982</v>
      </c>
      <c r="G1274">
        <v>0</v>
      </c>
      <c r="H1274">
        <v>74.065899999999999</v>
      </c>
      <c r="I1274">
        <v>0</v>
      </c>
      <c r="J1274">
        <v>0.14741799999999999</v>
      </c>
      <c r="K1274">
        <v>0.83705099999999999</v>
      </c>
      <c r="L1274">
        <v>0</v>
      </c>
      <c r="M1274" t="s">
        <v>42</v>
      </c>
    </row>
    <row r="1275" spans="1:13" x14ac:dyDescent="0.25">
      <c r="A1275" t="s">
        <v>158</v>
      </c>
      <c r="B1275">
        <v>4312.6400000000003</v>
      </c>
      <c r="C1275">
        <v>4282.12</v>
      </c>
      <c r="D1275">
        <v>4281.8</v>
      </c>
      <c r="E1275">
        <v>4170.78</v>
      </c>
      <c r="F1275">
        <v>215.00800000000001</v>
      </c>
      <c r="G1275">
        <v>0</v>
      </c>
      <c r="H1275">
        <v>74.525199999999998</v>
      </c>
      <c r="I1275">
        <v>0</v>
      </c>
      <c r="J1275">
        <v>0.158911</v>
      </c>
      <c r="K1275">
        <v>0.83705200000000002</v>
      </c>
      <c r="L1275">
        <v>0</v>
      </c>
      <c r="M1275" t="s">
        <v>42</v>
      </c>
    </row>
    <row r="1276" spans="1:13" x14ac:dyDescent="0.25">
      <c r="A1276" t="s">
        <v>158</v>
      </c>
      <c r="B1276">
        <v>4343.47</v>
      </c>
      <c r="C1276">
        <v>4312.46</v>
      </c>
      <c r="D1276">
        <v>4312.13</v>
      </c>
      <c r="E1276">
        <v>4198.38</v>
      </c>
      <c r="F1276">
        <v>217.21199999999999</v>
      </c>
      <c r="G1276">
        <v>0</v>
      </c>
      <c r="H1276">
        <v>76.136099999999999</v>
      </c>
      <c r="I1276">
        <v>0</v>
      </c>
      <c r="J1276">
        <v>0.147122</v>
      </c>
      <c r="K1276">
        <v>0.83704800000000001</v>
      </c>
      <c r="L1276">
        <v>0</v>
      </c>
      <c r="M1276" t="s">
        <v>42</v>
      </c>
    </row>
    <row r="1277" spans="1:13" x14ac:dyDescent="0.25">
      <c r="A1277" t="s">
        <v>158</v>
      </c>
      <c r="B1277">
        <v>4306</v>
      </c>
      <c r="C1277">
        <v>4274.97</v>
      </c>
      <c r="D1277">
        <v>4274.62</v>
      </c>
      <c r="E1277">
        <v>4161.05</v>
      </c>
      <c r="F1277">
        <v>214.499</v>
      </c>
      <c r="G1277">
        <v>0</v>
      </c>
      <c r="H1277">
        <v>74.402699999999996</v>
      </c>
      <c r="I1277">
        <v>0</v>
      </c>
      <c r="J1277">
        <v>0.150946</v>
      </c>
      <c r="K1277">
        <v>0.83703000000000005</v>
      </c>
      <c r="L1277">
        <v>0</v>
      </c>
      <c r="M1277" t="s">
        <v>42</v>
      </c>
    </row>
    <row r="1278" spans="1:13" x14ac:dyDescent="0.25">
      <c r="A1278" t="s">
        <v>158</v>
      </c>
      <c r="B1278">
        <v>4308.79</v>
      </c>
      <c r="C1278">
        <v>4277</v>
      </c>
      <c r="D1278">
        <v>4276.6899999999996</v>
      </c>
      <c r="E1278">
        <v>4164.25</v>
      </c>
      <c r="F1278">
        <v>215.078</v>
      </c>
      <c r="G1278">
        <v>0</v>
      </c>
      <c r="H1278">
        <v>75.095100000000002</v>
      </c>
      <c r="I1278">
        <v>0</v>
      </c>
      <c r="J1278">
        <v>0.178456</v>
      </c>
      <c r="K1278">
        <v>0.83702900000000002</v>
      </c>
      <c r="L1278">
        <v>0</v>
      </c>
      <c r="M1278" t="s">
        <v>42</v>
      </c>
    </row>
    <row r="1279" spans="1:13" x14ac:dyDescent="0.25">
      <c r="A1279" t="s">
        <v>158</v>
      </c>
      <c r="B1279">
        <v>4346.6099999999997</v>
      </c>
      <c r="C1279">
        <v>4315.0200000000004</v>
      </c>
      <c r="D1279">
        <v>4314.71</v>
      </c>
      <c r="E1279">
        <v>4201.6400000000003</v>
      </c>
      <c r="F1279">
        <v>217.06700000000001</v>
      </c>
      <c r="G1279">
        <v>0</v>
      </c>
      <c r="H1279">
        <v>75.889799999999994</v>
      </c>
      <c r="I1279">
        <v>0</v>
      </c>
      <c r="J1279">
        <v>0.14819499999999999</v>
      </c>
      <c r="K1279">
        <v>0.83638699999999999</v>
      </c>
      <c r="L1279">
        <v>0</v>
      </c>
      <c r="M1279" t="s">
        <v>42</v>
      </c>
    </row>
    <row r="1280" spans="1:13" x14ac:dyDescent="0.25">
      <c r="A1280" t="s">
        <v>158</v>
      </c>
      <c r="B1280">
        <v>4302.2700000000004</v>
      </c>
      <c r="C1280">
        <v>4266.07</v>
      </c>
      <c r="D1280">
        <v>4265.75</v>
      </c>
      <c r="E1280">
        <v>4153.3999999999996</v>
      </c>
      <c r="F1280">
        <v>216.80199999999999</v>
      </c>
      <c r="G1280">
        <v>0</v>
      </c>
      <c r="H1280">
        <v>74.315399999999997</v>
      </c>
      <c r="I1280">
        <v>0</v>
      </c>
      <c r="J1280">
        <v>0.178454</v>
      </c>
      <c r="K1280">
        <v>0.83684700000000001</v>
      </c>
      <c r="L1280">
        <v>0</v>
      </c>
      <c r="M1280" t="s">
        <v>42</v>
      </c>
    </row>
    <row r="1281" spans="1:25" x14ac:dyDescent="0.25">
      <c r="A1281" t="s">
        <v>158</v>
      </c>
      <c r="B1281">
        <v>4314.34</v>
      </c>
      <c r="C1281">
        <v>4275.9399999999996</v>
      </c>
      <c r="D1281">
        <v>4275.6400000000003</v>
      </c>
      <c r="E1281">
        <v>4163.42</v>
      </c>
      <c r="F1281">
        <v>212.41900000000001</v>
      </c>
      <c r="G1281">
        <v>0</v>
      </c>
      <c r="H1281">
        <v>74.719700000000003</v>
      </c>
      <c r="I1281">
        <v>0</v>
      </c>
      <c r="J1281">
        <v>0.17865700000000001</v>
      </c>
      <c r="K1281">
        <v>0.83705099999999999</v>
      </c>
      <c r="L1281">
        <v>0</v>
      </c>
      <c r="M1281" t="s">
        <v>42</v>
      </c>
    </row>
    <row r="1282" spans="1:25" x14ac:dyDescent="0.25">
      <c r="A1282" t="s">
        <v>158</v>
      </c>
      <c r="B1282">
        <v>4346.6499999999996</v>
      </c>
      <c r="C1282">
        <v>4314.7</v>
      </c>
      <c r="D1282">
        <v>4314.32</v>
      </c>
      <c r="E1282">
        <v>4201.34</v>
      </c>
      <c r="F1282">
        <v>215.548</v>
      </c>
      <c r="G1282">
        <v>0</v>
      </c>
      <c r="H1282">
        <v>75.617999999999995</v>
      </c>
      <c r="I1282">
        <v>0</v>
      </c>
      <c r="J1282">
        <v>0.14710500000000001</v>
      </c>
      <c r="K1282">
        <v>0.83699900000000005</v>
      </c>
      <c r="L1282">
        <v>0</v>
      </c>
      <c r="M1282" t="s">
        <v>42</v>
      </c>
    </row>
    <row r="1283" spans="1:25" x14ac:dyDescent="0.25">
      <c r="A1283" t="s">
        <v>158</v>
      </c>
      <c r="B1283">
        <v>4309.45</v>
      </c>
      <c r="C1283">
        <v>4278.2299999999996</v>
      </c>
      <c r="D1283">
        <v>4277.91</v>
      </c>
      <c r="E1283">
        <v>4165.5</v>
      </c>
      <c r="F1283">
        <v>215.905</v>
      </c>
      <c r="G1283">
        <v>0</v>
      </c>
      <c r="H1283">
        <v>74.297899999999998</v>
      </c>
      <c r="I1283">
        <v>0</v>
      </c>
      <c r="J1283">
        <v>0.172851</v>
      </c>
      <c r="K1283">
        <v>0.83643599999999996</v>
      </c>
      <c r="L1283">
        <v>0</v>
      </c>
      <c r="M1283" t="s">
        <v>42</v>
      </c>
    </row>
    <row r="1284" spans="1:25" x14ac:dyDescent="0.25">
      <c r="A1284" t="s">
        <v>158</v>
      </c>
      <c r="B1284">
        <v>4365.1899999999996</v>
      </c>
      <c r="C1284">
        <v>4327.57</v>
      </c>
      <c r="D1284">
        <v>4327.2299999999996</v>
      </c>
      <c r="E1284">
        <v>4210.67</v>
      </c>
      <c r="F1284">
        <v>222.34</v>
      </c>
      <c r="G1284">
        <v>0</v>
      </c>
      <c r="H1284">
        <v>76.027299999999997</v>
      </c>
      <c r="I1284">
        <v>0</v>
      </c>
      <c r="J1284">
        <v>0.17845800000000001</v>
      </c>
      <c r="K1284">
        <v>0.83630899999999997</v>
      </c>
      <c r="L1284">
        <v>0</v>
      </c>
      <c r="M1284" t="s">
        <v>42</v>
      </c>
    </row>
    <row r="1285" spans="1:25" x14ac:dyDescent="0.25">
      <c r="A1285" t="s">
        <v>158</v>
      </c>
      <c r="B1285">
        <v>4293.74</v>
      </c>
      <c r="C1285">
        <v>4262.29</v>
      </c>
      <c r="D1285">
        <v>4261.9799999999996</v>
      </c>
      <c r="E1285">
        <v>4149.91</v>
      </c>
      <c r="F1285">
        <v>214.89400000000001</v>
      </c>
      <c r="G1285">
        <v>0</v>
      </c>
      <c r="H1285">
        <v>74.963200000000001</v>
      </c>
      <c r="I1285">
        <v>0</v>
      </c>
      <c r="J1285">
        <v>0.14788299999999999</v>
      </c>
      <c r="K1285">
        <v>0.83705099999999999</v>
      </c>
      <c r="L1285">
        <v>0</v>
      </c>
      <c r="M1285" t="s">
        <v>42</v>
      </c>
    </row>
    <row r="1286" spans="1:25" x14ac:dyDescent="0.25">
      <c r="A1286" t="s">
        <v>158</v>
      </c>
      <c r="B1286">
        <v>4373.66</v>
      </c>
      <c r="C1286">
        <v>4342.63</v>
      </c>
      <c r="D1286">
        <v>4342.3</v>
      </c>
      <c r="E1286">
        <v>4228.8999999999996</v>
      </c>
      <c r="F1286">
        <v>218.75800000000001</v>
      </c>
      <c r="G1286">
        <v>0</v>
      </c>
      <c r="H1286">
        <v>75.851100000000002</v>
      </c>
      <c r="I1286">
        <v>0</v>
      </c>
      <c r="J1286">
        <v>0.147593</v>
      </c>
      <c r="K1286">
        <v>0.83699800000000002</v>
      </c>
      <c r="L1286">
        <v>0</v>
      </c>
      <c r="M1286" t="s">
        <v>42</v>
      </c>
    </row>
    <row r="1287" spans="1:25" x14ac:dyDescent="0.25">
      <c r="A1287" t="s">
        <v>158</v>
      </c>
      <c r="B1287">
        <v>4328.3999999999996</v>
      </c>
      <c r="C1287">
        <v>4293.8900000000003</v>
      </c>
      <c r="D1287">
        <v>4293.58</v>
      </c>
      <c r="E1287">
        <v>4180.7700000000004</v>
      </c>
      <c r="F1287">
        <v>216.21899999999999</v>
      </c>
      <c r="G1287">
        <v>0</v>
      </c>
      <c r="H1287">
        <v>75.2727</v>
      </c>
      <c r="I1287">
        <v>0</v>
      </c>
      <c r="J1287">
        <v>0.15965099999999999</v>
      </c>
      <c r="K1287">
        <v>0.83540000000000003</v>
      </c>
      <c r="L1287">
        <v>0</v>
      </c>
      <c r="M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158</v>
      </c>
      <c r="B1288">
        <v>4327.29</v>
      </c>
      <c r="C1288">
        <v>4296.1000000000004</v>
      </c>
      <c r="D1288">
        <v>4295.79</v>
      </c>
      <c r="E1288">
        <v>4183.2299999999996</v>
      </c>
      <c r="F1288">
        <v>217.59200000000001</v>
      </c>
      <c r="G1288">
        <v>0</v>
      </c>
      <c r="H1288">
        <v>75.097399999999993</v>
      </c>
      <c r="I1288">
        <v>0</v>
      </c>
      <c r="J1288">
        <v>0.155615</v>
      </c>
      <c r="K1288">
        <v>0.83655500000000005</v>
      </c>
      <c r="L1288">
        <v>0</v>
      </c>
      <c r="M1288" t="s">
        <v>42</v>
      </c>
      <c r="R1288">
        <f>AVERAGE(B1239:B1288)</f>
        <v>4320.7520000000004</v>
      </c>
      <c r="S1288">
        <f>AVERAGE(C1239:C1288)</f>
        <v>4287.8244000000013</v>
      </c>
      <c r="U1288">
        <f>_xlfn.VAR.P(B1239:B1288)</f>
        <v>809.60393600000054</v>
      </c>
      <c r="V1288">
        <f>_xlfn.VAR.P(C1239:C1288)</f>
        <v>787.77022063999948</v>
      </c>
      <c r="X1288">
        <f>1.96*SQRT(U1288)/50</f>
        <v>1.1153787662561272</v>
      </c>
      <c r="Y1288">
        <f>1.96*SQRT(V1288)/50</f>
        <v>1.1002359891606204</v>
      </c>
    </row>
    <row r="1289" spans="1:25" x14ac:dyDescent="0.25">
      <c r="A1289" t="s">
        <v>159</v>
      </c>
      <c r="B1289">
        <v>216185.00700000001</v>
      </c>
      <c r="C1289" t="s">
        <v>36</v>
      </c>
    </row>
    <row r="1290" spans="1:25" x14ac:dyDescent="0.25">
      <c r="A1290" t="s">
        <v>176</v>
      </c>
      <c r="B1290">
        <v>4547.29</v>
      </c>
      <c r="C1290">
        <v>4447.8</v>
      </c>
      <c r="D1290">
        <v>4447.47</v>
      </c>
      <c r="E1290">
        <v>4356.59</v>
      </c>
      <c r="F1290">
        <v>225.435</v>
      </c>
      <c r="G1290">
        <v>350.74700000000001</v>
      </c>
      <c r="H1290">
        <v>115.256</v>
      </c>
      <c r="I1290">
        <v>74.526200000000003</v>
      </c>
      <c r="J1290">
        <v>130.74199999999999</v>
      </c>
      <c r="K1290">
        <v>3756.68</v>
      </c>
      <c r="L1290">
        <v>0.178455</v>
      </c>
      <c r="M1290">
        <v>0.836816</v>
      </c>
      <c r="N1290">
        <v>0</v>
      </c>
      <c r="O1290" t="s">
        <v>42</v>
      </c>
    </row>
    <row r="1291" spans="1:25" x14ac:dyDescent="0.25">
      <c r="A1291" t="s">
        <v>176</v>
      </c>
      <c r="B1291">
        <v>4573.4399999999996</v>
      </c>
      <c r="C1291">
        <v>4467.28</v>
      </c>
      <c r="D1291">
        <v>4466.9399999999996</v>
      </c>
      <c r="E1291">
        <v>4376.4799999999996</v>
      </c>
      <c r="F1291">
        <v>227.548</v>
      </c>
      <c r="G1291">
        <v>351.55200000000002</v>
      </c>
      <c r="H1291">
        <v>115.65600000000001</v>
      </c>
      <c r="I1291">
        <v>74.796099999999996</v>
      </c>
      <c r="J1291">
        <v>130.85300000000001</v>
      </c>
      <c r="K1291">
        <v>3773.97</v>
      </c>
      <c r="L1291">
        <v>0.150148</v>
      </c>
      <c r="M1291">
        <v>0.83626699999999998</v>
      </c>
      <c r="N1291">
        <v>0</v>
      </c>
      <c r="O1291" t="s">
        <v>42</v>
      </c>
    </row>
    <row r="1292" spans="1:25" x14ac:dyDescent="0.25">
      <c r="A1292" t="s">
        <v>176</v>
      </c>
      <c r="B1292">
        <v>4555.4799999999996</v>
      </c>
      <c r="C1292">
        <v>4449.47</v>
      </c>
      <c r="D1292">
        <v>4449.1400000000003</v>
      </c>
      <c r="E1292">
        <v>4358.3900000000003</v>
      </c>
      <c r="F1292">
        <v>224.76300000000001</v>
      </c>
      <c r="G1292">
        <v>351.96</v>
      </c>
      <c r="H1292">
        <v>115.22799999999999</v>
      </c>
      <c r="I1292">
        <v>74.969399999999993</v>
      </c>
      <c r="J1292">
        <v>131.411</v>
      </c>
      <c r="K1292">
        <v>3758.29</v>
      </c>
      <c r="L1292">
        <v>0.178454</v>
      </c>
      <c r="M1292">
        <v>0.83678300000000005</v>
      </c>
      <c r="N1292">
        <v>0</v>
      </c>
      <c r="O1292" t="s">
        <v>42</v>
      </c>
    </row>
    <row r="1293" spans="1:25" x14ac:dyDescent="0.25">
      <c r="A1293" t="s">
        <v>176</v>
      </c>
      <c r="B1293">
        <v>4550.58</v>
      </c>
      <c r="C1293">
        <v>4449.8100000000004</v>
      </c>
      <c r="D1293">
        <v>4449.47</v>
      </c>
      <c r="E1293">
        <v>4358.6400000000003</v>
      </c>
      <c r="F1293">
        <v>225.773</v>
      </c>
      <c r="G1293">
        <v>350.27699999999999</v>
      </c>
      <c r="H1293">
        <v>114</v>
      </c>
      <c r="I1293">
        <v>75.068899999999999</v>
      </c>
      <c r="J1293">
        <v>131.042</v>
      </c>
      <c r="K1293">
        <v>3759.31</v>
      </c>
      <c r="L1293">
        <v>0.151255</v>
      </c>
      <c r="M1293">
        <v>0.83702100000000002</v>
      </c>
      <c r="N1293">
        <v>0</v>
      </c>
      <c r="O1293" t="s">
        <v>42</v>
      </c>
    </row>
    <row r="1294" spans="1:25" x14ac:dyDescent="0.25">
      <c r="A1294" t="s">
        <v>176</v>
      </c>
      <c r="B1294">
        <v>4559.8900000000003</v>
      </c>
      <c r="C1294">
        <v>4449.84</v>
      </c>
      <c r="D1294">
        <v>4449.51</v>
      </c>
      <c r="E1294">
        <v>4359.21</v>
      </c>
      <c r="F1294">
        <v>225.31700000000001</v>
      </c>
      <c r="G1294">
        <v>349.42599999999999</v>
      </c>
      <c r="H1294">
        <v>114.85899999999999</v>
      </c>
      <c r="I1294">
        <v>74.189899999999994</v>
      </c>
      <c r="J1294">
        <v>130.22200000000001</v>
      </c>
      <c r="K1294">
        <v>3761.27</v>
      </c>
      <c r="L1294">
        <v>0.178454</v>
      </c>
      <c r="M1294">
        <v>0.83674199999999999</v>
      </c>
      <c r="N1294">
        <v>0</v>
      </c>
      <c r="O1294" t="s">
        <v>42</v>
      </c>
    </row>
    <row r="1295" spans="1:25" x14ac:dyDescent="0.25">
      <c r="A1295" t="s">
        <v>176</v>
      </c>
      <c r="B1295">
        <v>4575.74</v>
      </c>
      <c r="C1295">
        <v>4470.22</v>
      </c>
      <c r="D1295">
        <v>4469.8999999999996</v>
      </c>
      <c r="E1295">
        <v>4378.6899999999996</v>
      </c>
      <c r="F1295">
        <v>225.624</v>
      </c>
      <c r="G1295">
        <v>352.76</v>
      </c>
      <c r="H1295">
        <v>114.32899999999999</v>
      </c>
      <c r="I1295">
        <v>75.911100000000005</v>
      </c>
      <c r="J1295">
        <v>132.08500000000001</v>
      </c>
      <c r="K1295">
        <v>3776.97</v>
      </c>
      <c r="L1295">
        <v>0.178455</v>
      </c>
      <c r="M1295">
        <v>0.836032</v>
      </c>
      <c r="N1295">
        <v>0</v>
      </c>
      <c r="O1295" t="s">
        <v>42</v>
      </c>
    </row>
    <row r="1296" spans="1:25" x14ac:dyDescent="0.25">
      <c r="A1296" t="s">
        <v>176</v>
      </c>
      <c r="B1296">
        <v>4586.99</v>
      </c>
      <c r="C1296">
        <v>4487.68</v>
      </c>
      <c r="D1296">
        <v>4487.33</v>
      </c>
      <c r="E1296">
        <v>4395.6499999999996</v>
      </c>
      <c r="F1296">
        <v>229.721</v>
      </c>
      <c r="G1296">
        <v>356.00099999999998</v>
      </c>
      <c r="H1296">
        <v>116.44199999999999</v>
      </c>
      <c r="I1296">
        <v>76.312200000000004</v>
      </c>
      <c r="J1296">
        <v>132.81700000000001</v>
      </c>
      <c r="K1296">
        <v>3786.48</v>
      </c>
      <c r="L1296">
        <v>0.17846500000000001</v>
      </c>
      <c r="M1296">
        <v>0.83673399999999998</v>
      </c>
      <c r="N1296">
        <v>0</v>
      </c>
      <c r="O1296" t="s">
        <v>42</v>
      </c>
    </row>
    <row r="1297" spans="1:15" x14ac:dyDescent="0.25">
      <c r="A1297" t="s">
        <v>176</v>
      </c>
      <c r="B1297">
        <v>4555.63</v>
      </c>
      <c r="C1297">
        <v>4448.87</v>
      </c>
      <c r="D1297">
        <v>4448.54</v>
      </c>
      <c r="E1297">
        <v>4357.12</v>
      </c>
      <c r="F1297">
        <v>225.28700000000001</v>
      </c>
      <c r="G1297">
        <v>353.20699999999999</v>
      </c>
      <c r="H1297">
        <v>114.53700000000001</v>
      </c>
      <c r="I1297">
        <v>76.103300000000004</v>
      </c>
      <c r="J1297">
        <v>132.27500000000001</v>
      </c>
      <c r="K1297">
        <v>3755.56</v>
      </c>
      <c r="L1297">
        <v>0.178477</v>
      </c>
      <c r="M1297">
        <v>0.83702299999999996</v>
      </c>
      <c r="N1297">
        <v>0</v>
      </c>
      <c r="O1297" t="s">
        <v>42</v>
      </c>
    </row>
    <row r="1298" spans="1:15" x14ac:dyDescent="0.25">
      <c r="A1298" t="s">
        <v>176</v>
      </c>
      <c r="B1298">
        <v>4538.2</v>
      </c>
      <c r="C1298">
        <v>4433.55</v>
      </c>
      <c r="D1298">
        <v>4433.24</v>
      </c>
      <c r="E1298">
        <v>4343.0600000000004</v>
      </c>
      <c r="F1298">
        <v>223.071</v>
      </c>
      <c r="G1298">
        <v>348.49</v>
      </c>
      <c r="H1298">
        <v>113.711</v>
      </c>
      <c r="I1298">
        <v>74.317899999999995</v>
      </c>
      <c r="J1298">
        <v>130.34100000000001</v>
      </c>
      <c r="K1298">
        <v>3748.21</v>
      </c>
      <c r="L1298">
        <v>0.149118</v>
      </c>
      <c r="M1298">
        <v>0.83702299999999996</v>
      </c>
      <c r="N1298">
        <v>0</v>
      </c>
      <c r="O1298" t="s">
        <v>42</v>
      </c>
    </row>
    <row r="1299" spans="1:15" x14ac:dyDescent="0.25">
      <c r="A1299" t="s">
        <v>176</v>
      </c>
      <c r="B1299">
        <v>4553.37</v>
      </c>
      <c r="C1299">
        <v>4453.21</v>
      </c>
      <c r="D1299">
        <v>4452.88</v>
      </c>
      <c r="E1299">
        <v>4361.82</v>
      </c>
      <c r="F1299">
        <v>227.84700000000001</v>
      </c>
      <c r="G1299">
        <v>347.79399999999998</v>
      </c>
      <c r="H1299">
        <v>114.51600000000001</v>
      </c>
      <c r="I1299">
        <v>73.135000000000005</v>
      </c>
      <c r="J1299">
        <v>130.11799999999999</v>
      </c>
      <c r="K1299">
        <v>3762.89</v>
      </c>
      <c r="L1299">
        <v>0.15307100000000001</v>
      </c>
      <c r="M1299">
        <v>0.83308599999999999</v>
      </c>
      <c r="N1299">
        <v>0</v>
      </c>
      <c r="O1299" t="s">
        <v>42</v>
      </c>
    </row>
    <row r="1300" spans="1:15" x14ac:dyDescent="0.25">
      <c r="A1300" t="s">
        <v>176</v>
      </c>
      <c r="B1300">
        <v>4514.95</v>
      </c>
      <c r="C1300">
        <v>4415.9399999999996</v>
      </c>
      <c r="D1300">
        <v>4415.6400000000003</v>
      </c>
      <c r="E1300">
        <v>4325.72</v>
      </c>
      <c r="F1300">
        <v>220.77</v>
      </c>
      <c r="G1300">
        <v>347.34100000000001</v>
      </c>
      <c r="H1300">
        <v>114.691</v>
      </c>
      <c r="I1300">
        <v>72.8596</v>
      </c>
      <c r="J1300">
        <v>129.60300000000001</v>
      </c>
      <c r="K1300">
        <v>3734.1</v>
      </c>
      <c r="L1300">
        <v>0.14871100000000001</v>
      </c>
      <c r="M1300">
        <v>0.83702900000000002</v>
      </c>
      <c r="N1300">
        <v>0</v>
      </c>
      <c r="O1300" t="s">
        <v>42</v>
      </c>
    </row>
    <row r="1301" spans="1:15" x14ac:dyDescent="0.25">
      <c r="A1301" t="s">
        <v>176</v>
      </c>
      <c r="B1301">
        <v>4496.2</v>
      </c>
      <c r="C1301">
        <v>4385.7299999999996</v>
      </c>
      <c r="D1301">
        <v>4385.42</v>
      </c>
      <c r="E1301">
        <v>4295.37</v>
      </c>
      <c r="F1301">
        <v>219.24100000000001</v>
      </c>
      <c r="G1301">
        <v>343.37900000000002</v>
      </c>
      <c r="H1301">
        <v>111.96299999999999</v>
      </c>
      <c r="I1301">
        <v>73.027100000000004</v>
      </c>
      <c r="J1301">
        <v>128.69999999999999</v>
      </c>
      <c r="K1301">
        <v>3709.64</v>
      </c>
      <c r="L1301">
        <v>0.178454</v>
      </c>
      <c r="M1301">
        <v>0.83665500000000004</v>
      </c>
      <c r="N1301">
        <v>0</v>
      </c>
      <c r="O1301" t="s">
        <v>42</v>
      </c>
    </row>
    <row r="1302" spans="1:15" x14ac:dyDescent="0.25">
      <c r="A1302" t="s">
        <v>176</v>
      </c>
      <c r="B1302">
        <v>4564.6400000000003</v>
      </c>
      <c r="C1302">
        <v>4457.63</v>
      </c>
      <c r="D1302">
        <v>4457.3100000000004</v>
      </c>
      <c r="E1302">
        <v>4366.42</v>
      </c>
      <c r="F1302">
        <v>222.88399999999999</v>
      </c>
      <c r="G1302">
        <v>348.995</v>
      </c>
      <c r="H1302">
        <v>114.048</v>
      </c>
      <c r="I1302">
        <v>74.665099999999995</v>
      </c>
      <c r="J1302">
        <v>130.27000000000001</v>
      </c>
      <c r="K1302">
        <v>3771.11</v>
      </c>
      <c r="L1302">
        <v>0.149951</v>
      </c>
      <c r="M1302">
        <v>0.83703099999999997</v>
      </c>
      <c r="N1302">
        <v>0</v>
      </c>
      <c r="O1302" t="s">
        <v>42</v>
      </c>
    </row>
    <row r="1303" spans="1:15" x14ac:dyDescent="0.25">
      <c r="A1303" t="s">
        <v>176</v>
      </c>
      <c r="B1303">
        <v>4463.9799999999996</v>
      </c>
      <c r="C1303">
        <v>4363.67</v>
      </c>
      <c r="D1303">
        <v>4363.3599999999997</v>
      </c>
      <c r="E1303">
        <v>4274.0600000000004</v>
      </c>
      <c r="F1303">
        <v>218.816</v>
      </c>
      <c r="G1303">
        <v>341.34</v>
      </c>
      <c r="H1303">
        <v>110.565</v>
      </c>
      <c r="I1303">
        <v>72.269099999999995</v>
      </c>
      <c r="J1303">
        <v>128.39099999999999</v>
      </c>
      <c r="K1303">
        <v>3690.9</v>
      </c>
      <c r="L1303">
        <v>0.17127700000000001</v>
      </c>
      <c r="M1303">
        <v>0.83664700000000003</v>
      </c>
      <c r="N1303">
        <v>0</v>
      </c>
      <c r="O1303" t="s">
        <v>42</v>
      </c>
    </row>
    <row r="1304" spans="1:15" x14ac:dyDescent="0.25">
      <c r="A1304" t="s">
        <v>176</v>
      </c>
      <c r="B1304">
        <v>4534.92</v>
      </c>
      <c r="C1304">
        <v>4432.3100000000004</v>
      </c>
      <c r="D1304">
        <v>4432</v>
      </c>
      <c r="E1304">
        <v>4340.93</v>
      </c>
      <c r="F1304">
        <v>223.09299999999999</v>
      </c>
      <c r="G1304">
        <v>348.38</v>
      </c>
      <c r="H1304">
        <v>114.15600000000001</v>
      </c>
      <c r="I1304">
        <v>74.211500000000001</v>
      </c>
      <c r="J1304">
        <v>130.19900000000001</v>
      </c>
      <c r="K1304">
        <v>3746.27</v>
      </c>
      <c r="L1304">
        <v>0.16114400000000001</v>
      </c>
      <c r="M1304">
        <v>0.86373599999999995</v>
      </c>
      <c r="N1304">
        <v>0</v>
      </c>
      <c r="O1304" t="s">
        <v>42</v>
      </c>
    </row>
    <row r="1305" spans="1:15" x14ac:dyDescent="0.25">
      <c r="A1305" t="s">
        <v>176</v>
      </c>
      <c r="B1305">
        <v>4518.18</v>
      </c>
      <c r="C1305">
        <v>4409.1099999999997</v>
      </c>
      <c r="D1305">
        <v>4408.79</v>
      </c>
      <c r="E1305">
        <v>4318.33</v>
      </c>
      <c r="F1305">
        <v>222.11799999999999</v>
      </c>
      <c r="G1305">
        <v>345.56799999999998</v>
      </c>
      <c r="H1305">
        <v>112.29900000000001</v>
      </c>
      <c r="I1305">
        <v>73.809100000000001</v>
      </c>
      <c r="J1305">
        <v>129.61099999999999</v>
      </c>
      <c r="K1305">
        <v>3727.54</v>
      </c>
      <c r="L1305">
        <v>0.14715500000000001</v>
      </c>
      <c r="M1305">
        <v>0.83704100000000004</v>
      </c>
      <c r="N1305">
        <v>0</v>
      </c>
      <c r="O1305" t="s">
        <v>42</v>
      </c>
    </row>
    <row r="1306" spans="1:15" x14ac:dyDescent="0.25">
      <c r="A1306" t="s">
        <v>176</v>
      </c>
      <c r="B1306">
        <v>4576.17</v>
      </c>
      <c r="C1306">
        <v>4471.6499999999996</v>
      </c>
      <c r="D1306">
        <v>4471.34</v>
      </c>
      <c r="E1306">
        <v>4380.4799999999996</v>
      </c>
      <c r="F1306">
        <v>224.62700000000001</v>
      </c>
      <c r="G1306">
        <v>350.95</v>
      </c>
      <c r="H1306">
        <v>115.51900000000001</v>
      </c>
      <c r="I1306">
        <v>74.429299999999998</v>
      </c>
      <c r="J1306">
        <v>130.81299999999999</v>
      </c>
      <c r="K1306">
        <v>3781.38</v>
      </c>
      <c r="L1306">
        <v>0.158224</v>
      </c>
      <c r="M1306">
        <v>0.83547700000000003</v>
      </c>
      <c r="N1306">
        <v>0</v>
      </c>
      <c r="O1306" t="s">
        <v>42</v>
      </c>
    </row>
    <row r="1307" spans="1:15" x14ac:dyDescent="0.25">
      <c r="A1307" t="s">
        <v>176</v>
      </c>
      <c r="B1307">
        <v>4554.59</v>
      </c>
      <c r="C1307">
        <v>4455.49</v>
      </c>
      <c r="D1307">
        <v>4455.18</v>
      </c>
      <c r="E1307">
        <v>4364.3900000000003</v>
      </c>
      <c r="F1307">
        <v>224.816</v>
      </c>
      <c r="G1307">
        <v>349.72800000000001</v>
      </c>
      <c r="H1307">
        <v>114.69199999999999</v>
      </c>
      <c r="I1307">
        <v>74.269000000000005</v>
      </c>
      <c r="J1307">
        <v>130.59100000000001</v>
      </c>
      <c r="K1307">
        <v>3766.36</v>
      </c>
      <c r="L1307">
        <v>0.178477</v>
      </c>
      <c r="M1307">
        <v>0.86877899999999997</v>
      </c>
      <c r="N1307">
        <v>0</v>
      </c>
      <c r="O1307" t="s">
        <v>42</v>
      </c>
    </row>
    <row r="1308" spans="1:15" x14ac:dyDescent="0.25">
      <c r="A1308" t="s">
        <v>176</v>
      </c>
      <c r="B1308">
        <v>4556.8900000000003</v>
      </c>
      <c r="C1308">
        <v>4452.3999999999996</v>
      </c>
      <c r="D1308">
        <v>4452.08</v>
      </c>
      <c r="E1308">
        <v>4360.8100000000004</v>
      </c>
      <c r="F1308">
        <v>222.411</v>
      </c>
      <c r="G1308">
        <v>347.82600000000002</v>
      </c>
      <c r="H1308">
        <v>112.59099999999999</v>
      </c>
      <c r="I1308">
        <v>74.622699999999995</v>
      </c>
      <c r="J1308">
        <v>130.68</v>
      </c>
      <c r="K1308">
        <v>3767.18</v>
      </c>
      <c r="L1308">
        <v>0.17600399999999999</v>
      </c>
      <c r="M1308">
        <v>0.83688099999999999</v>
      </c>
      <c r="N1308">
        <v>0</v>
      </c>
      <c r="O1308" t="s">
        <v>42</v>
      </c>
    </row>
    <row r="1309" spans="1:15" x14ac:dyDescent="0.25">
      <c r="A1309" t="s">
        <v>176</v>
      </c>
      <c r="B1309">
        <v>4549.5</v>
      </c>
      <c r="C1309">
        <v>4439.91</v>
      </c>
      <c r="D1309">
        <v>4439.6000000000004</v>
      </c>
      <c r="E1309">
        <v>4349.37</v>
      </c>
      <c r="F1309">
        <v>220.79900000000001</v>
      </c>
      <c r="G1309">
        <v>349.03800000000001</v>
      </c>
      <c r="H1309">
        <v>114.173</v>
      </c>
      <c r="I1309">
        <v>74.414900000000003</v>
      </c>
      <c r="J1309">
        <v>130.458</v>
      </c>
      <c r="K1309">
        <v>3756.01</v>
      </c>
      <c r="L1309">
        <v>0.15412699999999999</v>
      </c>
      <c r="M1309">
        <v>0.837036</v>
      </c>
      <c r="N1309">
        <v>0</v>
      </c>
      <c r="O1309" t="s">
        <v>42</v>
      </c>
    </row>
    <row r="1310" spans="1:15" x14ac:dyDescent="0.25">
      <c r="A1310" t="s">
        <v>176</v>
      </c>
      <c r="B1310">
        <v>4553.0200000000004</v>
      </c>
      <c r="C1310">
        <v>4444.01</v>
      </c>
      <c r="D1310">
        <v>4443.71</v>
      </c>
      <c r="E1310">
        <v>4352.29</v>
      </c>
      <c r="F1310">
        <v>223.15799999999999</v>
      </c>
      <c r="G1310">
        <v>352.68400000000003</v>
      </c>
      <c r="H1310">
        <v>114.072</v>
      </c>
      <c r="I1310">
        <v>74.403599999999997</v>
      </c>
      <c r="J1310">
        <v>134.143</v>
      </c>
      <c r="K1310">
        <v>3753.05</v>
      </c>
      <c r="L1310">
        <v>0.15678600000000001</v>
      </c>
      <c r="M1310">
        <v>0.83677400000000002</v>
      </c>
      <c r="N1310">
        <v>0</v>
      </c>
      <c r="O1310" t="s">
        <v>42</v>
      </c>
    </row>
    <row r="1311" spans="1:15" x14ac:dyDescent="0.25">
      <c r="A1311" t="s">
        <v>176</v>
      </c>
      <c r="B1311">
        <v>4561.21</v>
      </c>
      <c r="C1311">
        <v>4460.8</v>
      </c>
      <c r="D1311">
        <v>4460.4799999999996</v>
      </c>
      <c r="E1311">
        <v>4370.08</v>
      </c>
      <c r="F1311">
        <v>224.17699999999999</v>
      </c>
      <c r="G1311">
        <v>350.24099999999999</v>
      </c>
      <c r="H1311">
        <v>115.22799999999999</v>
      </c>
      <c r="I1311">
        <v>74.379300000000001</v>
      </c>
      <c r="J1311">
        <v>130.52699999999999</v>
      </c>
      <c r="K1311">
        <v>3772.1</v>
      </c>
      <c r="L1311">
        <v>0.178455</v>
      </c>
      <c r="M1311">
        <v>0.86670199999999997</v>
      </c>
      <c r="N1311">
        <v>0</v>
      </c>
      <c r="O1311" t="s">
        <v>42</v>
      </c>
    </row>
    <row r="1312" spans="1:15" x14ac:dyDescent="0.25">
      <c r="A1312" t="s">
        <v>176</v>
      </c>
      <c r="B1312">
        <v>4559.97</v>
      </c>
      <c r="C1312">
        <v>4459.04</v>
      </c>
      <c r="D1312">
        <v>4458.72</v>
      </c>
      <c r="E1312">
        <v>4367.8500000000004</v>
      </c>
      <c r="F1312">
        <v>226.87200000000001</v>
      </c>
      <c r="G1312">
        <v>352.35</v>
      </c>
      <c r="H1312">
        <v>114.282</v>
      </c>
      <c r="I1312">
        <v>75.664599999999993</v>
      </c>
      <c r="J1312">
        <v>132.041</v>
      </c>
      <c r="K1312">
        <v>3764.87</v>
      </c>
      <c r="L1312">
        <v>0.158911</v>
      </c>
      <c r="M1312">
        <v>0.83658399999999999</v>
      </c>
      <c r="N1312">
        <v>0</v>
      </c>
      <c r="O1312" t="s">
        <v>42</v>
      </c>
    </row>
    <row r="1313" spans="1:15" x14ac:dyDescent="0.25">
      <c r="A1313" t="s">
        <v>176</v>
      </c>
      <c r="B1313">
        <v>4520.37</v>
      </c>
      <c r="C1313">
        <v>4414</v>
      </c>
      <c r="D1313">
        <v>4413.6899999999996</v>
      </c>
      <c r="E1313">
        <v>4323.2</v>
      </c>
      <c r="F1313">
        <v>222.98400000000001</v>
      </c>
      <c r="G1313">
        <v>347.75</v>
      </c>
      <c r="H1313">
        <v>112.87</v>
      </c>
      <c r="I1313">
        <v>74.649199999999993</v>
      </c>
      <c r="J1313">
        <v>130.13800000000001</v>
      </c>
      <c r="K1313">
        <v>3729.33</v>
      </c>
      <c r="L1313">
        <v>0.178455</v>
      </c>
      <c r="M1313">
        <v>0.83689599999999997</v>
      </c>
      <c r="N1313">
        <v>0</v>
      </c>
      <c r="O1313" t="s">
        <v>42</v>
      </c>
    </row>
    <row r="1314" spans="1:15" x14ac:dyDescent="0.25">
      <c r="A1314" t="s">
        <v>176</v>
      </c>
      <c r="B1314">
        <v>4531.75</v>
      </c>
      <c r="C1314">
        <v>4434.8900000000003</v>
      </c>
      <c r="D1314">
        <v>4434.58</v>
      </c>
      <c r="E1314">
        <v>4344.42</v>
      </c>
      <c r="F1314">
        <v>221.875</v>
      </c>
      <c r="G1314">
        <v>348.56</v>
      </c>
      <c r="H1314">
        <v>113.503</v>
      </c>
      <c r="I1314">
        <v>74.608800000000002</v>
      </c>
      <c r="J1314">
        <v>130.20500000000001</v>
      </c>
      <c r="K1314">
        <v>3750.75</v>
      </c>
      <c r="L1314">
        <v>0.162385</v>
      </c>
      <c r="M1314">
        <v>0.83636100000000002</v>
      </c>
      <c r="N1314">
        <v>0</v>
      </c>
      <c r="O1314" t="s">
        <v>42</v>
      </c>
    </row>
    <row r="1315" spans="1:15" x14ac:dyDescent="0.25">
      <c r="A1315" t="s">
        <v>176</v>
      </c>
      <c r="B1315">
        <v>4536.09</v>
      </c>
      <c r="C1315">
        <v>4437.3</v>
      </c>
      <c r="D1315">
        <v>4437</v>
      </c>
      <c r="E1315">
        <v>4346.4799999999996</v>
      </c>
      <c r="F1315">
        <v>222.38300000000001</v>
      </c>
      <c r="G1315">
        <v>351.57100000000003</v>
      </c>
      <c r="H1315">
        <v>114.239</v>
      </c>
      <c r="I1315">
        <v>75.909199999999998</v>
      </c>
      <c r="J1315">
        <v>131.36199999999999</v>
      </c>
      <c r="K1315">
        <v>3749.13</v>
      </c>
      <c r="L1315">
        <v>0.15031</v>
      </c>
      <c r="M1315">
        <v>0.83704900000000004</v>
      </c>
      <c r="N1315">
        <v>0</v>
      </c>
      <c r="O1315" t="s">
        <v>42</v>
      </c>
    </row>
    <row r="1316" spans="1:15" x14ac:dyDescent="0.25">
      <c r="A1316" t="s">
        <v>176</v>
      </c>
      <c r="B1316">
        <v>4512.28</v>
      </c>
      <c r="C1316">
        <v>4417.29</v>
      </c>
      <c r="D1316">
        <v>4416.97</v>
      </c>
      <c r="E1316">
        <v>4326.49</v>
      </c>
      <c r="F1316">
        <v>222.19900000000001</v>
      </c>
      <c r="G1316">
        <v>346.01100000000002</v>
      </c>
      <c r="H1316">
        <v>113.066</v>
      </c>
      <c r="I1316">
        <v>73.348299999999995</v>
      </c>
      <c r="J1316">
        <v>129.71600000000001</v>
      </c>
      <c r="K1316">
        <v>3735.12</v>
      </c>
      <c r="L1316">
        <v>0.147207</v>
      </c>
      <c r="M1316">
        <v>0.83665</v>
      </c>
      <c r="N1316">
        <v>0</v>
      </c>
      <c r="O1316" t="s">
        <v>42</v>
      </c>
    </row>
    <row r="1317" spans="1:15" x14ac:dyDescent="0.25">
      <c r="A1317" t="s">
        <v>176</v>
      </c>
      <c r="B1317">
        <v>4547.66</v>
      </c>
      <c r="C1317">
        <v>4441.17</v>
      </c>
      <c r="D1317">
        <v>4440.8599999999997</v>
      </c>
      <c r="E1317">
        <v>4349.78</v>
      </c>
      <c r="F1317">
        <v>223.255</v>
      </c>
      <c r="G1317">
        <v>348.58499999999998</v>
      </c>
      <c r="H1317">
        <v>113.217</v>
      </c>
      <c r="I1317">
        <v>74.754300000000001</v>
      </c>
      <c r="J1317">
        <v>130.65199999999999</v>
      </c>
      <c r="K1317">
        <v>3754.49</v>
      </c>
      <c r="L1317">
        <v>0.15146399999999999</v>
      </c>
      <c r="M1317">
        <v>0.83695299999999995</v>
      </c>
      <c r="N1317">
        <v>0</v>
      </c>
      <c r="O1317" t="s">
        <v>42</v>
      </c>
    </row>
    <row r="1318" spans="1:15" x14ac:dyDescent="0.25">
      <c r="A1318" t="s">
        <v>176</v>
      </c>
      <c r="B1318">
        <v>4556.87</v>
      </c>
      <c r="C1318">
        <v>4455.3500000000004</v>
      </c>
      <c r="D1318">
        <v>4455.03</v>
      </c>
      <c r="E1318">
        <v>4363.74</v>
      </c>
      <c r="F1318">
        <v>223.91399999999999</v>
      </c>
      <c r="G1318">
        <v>350.33699999999999</v>
      </c>
      <c r="H1318">
        <v>115.12</v>
      </c>
      <c r="I1318">
        <v>74.449299999999994</v>
      </c>
      <c r="J1318">
        <v>130.804</v>
      </c>
      <c r="K1318">
        <v>3766</v>
      </c>
      <c r="L1318">
        <v>0.17774300000000001</v>
      </c>
      <c r="M1318">
        <v>0.83677000000000001</v>
      </c>
      <c r="N1318">
        <v>0</v>
      </c>
      <c r="O1318" t="s">
        <v>42</v>
      </c>
    </row>
    <row r="1319" spans="1:15" x14ac:dyDescent="0.25">
      <c r="A1319" t="s">
        <v>176</v>
      </c>
      <c r="B1319">
        <v>4605.4399999999996</v>
      </c>
      <c r="C1319">
        <v>4496.8900000000003</v>
      </c>
      <c r="D1319">
        <v>4496.57</v>
      </c>
      <c r="E1319">
        <v>4405.32</v>
      </c>
      <c r="F1319">
        <v>227.172</v>
      </c>
      <c r="G1319">
        <v>352.71499999999997</v>
      </c>
      <c r="H1319">
        <v>115.69</v>
      </c>
      <c r="I1319">
        <v>74.986000000000004</v>
      </c>
      <c r="J1319">
        <v>131.75899999999999</v>
      </c>
      <c r="K1319">
        <v>3801.9</v>
      </c>
      <c r="L1319">
        <v>0.17555699999999999</v>
      </c>
      <c r="M1319">
        <v>0.83696499999999996</v>
      </c>
      <c r="N1319">
        <v>0</v>
      </c>
      <c r="O1319" t="s">
        <v>42</v>
      </c>
    </row>
    <row r="1320" spans="1:15" x14ac:dyDescent="0.25">
      <c r="A1320" t="s">
        <v>176</v>
      </c>
      <c r="B1320">
        <v>4532.1400000000003</v>
      </c>
      <c r="C1320">
        <v>4428.71</v>
      </c>
      <c r="D1320">
        <v>4428.3999999999996</v>
      </c>
      <c r="E1320">
        <v>4338.16</v>
      </c>
      <c r="F1320">
        <v>224.41</v>
      </c>
      <c r="G1320">
        <v>350.15600000000001</v>
      </c>
      <c r="H1320">
        <v>114.58</v>
      </c>
      <c r="I1320">
        <v>74.916200000000003</v>
      </c>
      <c r="J1320">
        <v>130.517</v>
      </c>
      <c r="K1320">
        <v>3740.34</v>
      </c>
      <c r="L1320">
        <v>0.14207</v>
      </c>
      <c r="M1320">
        <v>0.83695699999999995</v>
      </c>
      <c r="N1320">
        <v>0</v>
      </c>
      <c r="O1320" t="s">
        <v>42</v>
      </c>
    </row>
    <row r="1321" spans="1:15" x14ac:dyDescent="0.25">
      <c r="A1321" t="s">
        <v>176</v>
      </c>
      <c r="B1321">
        <v>4545.8900000000003</v>
      </c>
      <c r="C1321">
        <v>4449.63</v>
      </c>
      <c r="D1321">
        <v>4449.33</v>
      </c>
      <c r="E1321">
        <v>4358.88</v>
      </c>
      <c r="F1321">
        <v>224.38</v>
      </c>
      <c r="G1321">
        <v>349.84</v>
      </c>
      <c r="H1321">
        <v>114.779</v>
      </c>
      <c r="I1321">
        <v>74.395799999999994</v>
      </c>
      <c r="J1321">
        <v>130.43199999999999</v>
      </c>
      <c r="K1321">
        <v>3761.18</v>
      </c>
      <c r="L1321">
        <v>0.17861099999999999</v>
      </c>
      <c r="M1321">
        <v>0.85074000000000005</v>
      </c>
      <c r="N1321">
        <v>0</v>
      </c>
      <c r="O1321" t="s">
        <v>42</v>
      </c>
    </row>
    <row r="1322" spans="1:15" x14ac:dyDescent="0.25">
      <c r="A1322" t="s">
        <v>176</v>
      </c>
      <c r="B1322">
        <v>4539.43</v>
      </c>
      <c r="C1322">
        <v>4437.26</v>
      </c>
      <c r="D1322">
        <v>4436.9399999999996</v>
      </c>
      <c r="E1322">
        <v>4345.9799999999996</v>
      </c>
      <c r="F1322">
        <v>222.226</v>
      </c>
      <c r="G1322">
        <v>349.45499999999998</v>
      </c>
      <c r="H1322">
        <v>113.392</v>
      </c>
      <c r="I1322">
        <v>74.859499999999997</v>
      </c>
      <c r="J1322">
        <v>131.22</v>
      </c>
      <c r="K1322">
        <v>3751.17</v>
      </c>
      <c r="L1322">
        <v>0.154644</v>
      </c>
      <c r="M1322">
        <v>0.83567000000000002</v>
      </c>
      <c r="N1322">
        <v>0</v>
      </c>
      <c r="O1322" t="s">
        <v>42</v>
      </c>
    </row>
    <row r="1323" spans="1:15" x14ac:dyDescent="0.25">
      <c r="A1323" t="s">
        <v>176</v>
      </c>
      <c r="B1323">
        <v>4555.3999999999996</v>
      </c>
      <c r="C1323">
        <v>4450.62</v>
      </c>
      <c r="D1323">
        <v>4450.29</v>
      </c>
      <c r="E1323">
        <v>4358.95</v>
      </c>
      <c r="F1323">
        <v>226.07900000000001</v>
      </c>
      <c r="G1323">
        <v>351.56099999999998</v>
      </c>
      <c r="H1323">
        <v>114.423</v>
      </c>
      <c r="I1323">
        <v>75.370900000000006</v>
      </c>
      <c r="J1323">
        <v>131.76900000000001</v>
      </c>
      <c r="K1323">
        <v>3758.14</v>
      </c>
      <c r="L1323">
        <v>0.16452600000000001</v>
      </c>
      <c r="M1323">
        <v>0.83621500000000004</v>
      </c>
      <c r="N1323">
        <v>0</v>
      </c>
      <c r="O1323" t="s">
        <v>42</v>
      </c>
    </row>
    <row r="1324" spans="1:15" x14ac:dyDescent="0.25">
      <c r="A1324" t="s">
        <v>176</v>
      </c>
      <c r="B1324">
        <v>4538.22</v>
      </c>
      <c r="C1324">
        <v>4433.18</v>
      </c>
      <c r="D1324">
        <v>4432.8500000000004</v>
      </c>
      <c r="E1324">
        <v>4342.1899999999996</v>
      </c>
      <c r="F1324">
        <v>224.6</v>
      </c>
      <c r="G1324">
        <v>351.32299999999998</v>
      </c>
      <c r="H1324">
        <v>114.462</v>
      </c>
      <c r="I1324">
        <v>75.477400000000003</v>
      </c>
      <c r="J1324">
        <v>131.21</v>
      </c>
      <c r="K1324">
        <v>3743.12</v>
      </c>
      <c r="L1324">
        <v>0.156777</v>
      </c>
      <c r="M1324">
        <v>0.83705099999999999</v>
      </c>
      <c r="N1324">
        <v>0</v>
      </c>
      <c r="O1324" t="s">
        <v>42</v>
      </c>
    </row>
    <row r="1325" spans="1:15" x14ac:dyDescent="0.25">
      <c r="A1325" t="s">
        <v>176</v>
      </c>
      <c r="B1325">
        <v>4562.6099999999997</v>
      </c>
      <c r="C1325">
        <v>4455.54</v>
      </c>
      <c r="D1325">
        <v>4455.21</v>
      </c>
      <c r="E1325">
        <v>4363.8500000000004</v>
      </c>
      <c r="F1325">
        <v>225.87100000000001</v>
      </c>
      <c r="G1325">
        <v>352.00900000000001</v>
      </c>
      <c r="H1325">
        <v>114.922</v>
      </c>
      <c r="I1325">
        <v>75.260300000000001</v>
      </c>
      <c r="J1325">
        <v>131.67599999999999</v>
      </c>
      <c r="K1325">
        <v>3762.65</v>
      </c>
      <c r="L1325">
        <v>0.17847299999999999</v>
      </c>
      <c r="M1325">
        <v>0.83703700000000003</v>
      </c>
      <c r="N1325">
        <v>0</v>
      </c>
      <c r="O1325" t="s">
        <v>42</v>
      </c>
    </row>
    <row r="1326" spans="1:15" x14ac:dyDescent="0.25">
      <c r="A1326" t="s">
        <v>176</v>
      </c>
      <c r="B1326">
        <v>4552.26</v>
      </c>
      <c r="C1326">
        <v>4443.59</v>
      </c>
      <c r="D1326">
        <v>4443.25</v>
      </c>
      <c r="E1326">
        <v>4352.33</v>
      </c>
      <c r="F1326">
        <v>226.08500000000001</v>
      </c>
      <c r="G1326">
        <v>349.26499999999999</v>
      </c>
      <c r="H1326">
        <v>114.92100000000001</v>
      </c>
      <c r="I1326">
        <v>74.113200000000006</v>
      </c>
      <c r="J1326">
        <v>130.18899999999999</v>
      </c>
      <c r="K1326">
        <v>3753.67</v>
      </c>
      <c r="L1326">
        <v>0.15348600000000001</v>
      </c>
      <c r="M1326">
        <v>0.86430899999999999</v>
      </c>
      <c r="N1326">
        <v>0</v>
      </c>
      <c r="O1326" t="s">
        <v>42</v>
      </c>
    </row>
    <row r="1327" spans="1:15" x14ac:dyDescent="0.25">
      <c r="A1327" t="s">
        <v>176</v>
      </c>
      <c r="B1327">
        <v>4572.1099999999997</v>
      </c>
      <c r="C1327">
        <v>4475.97</v>
      </c>
      <c r="D1327">
        <v>4475.6499999999996</v>
      </c>
      <c r="E1327">
        <v>4385.29</v>
      </c>
      <c r="F1327">
        <v>224.631</v>
      </c>
      <c r="G1327">
        <v>352.83699999999999</v>
      </c>
      <c r="H1327">
        <v>116.523</v>
      </c>
      <c r="I1327">
        <v>74.716399999999993</v>
      </c>
      <c r="J1327">
        <v>131.14400000000001</v>
      </c>
      <c r="K1327">
        <v>3784.33</v>
      </c>
      <c r="L1327">
        <v>0.162412</v>
      </c>
      <c r="M1327">
        <v>0.83693300000000004</v>
      </c>
      <c r="N1327">
        <v>0</v>
      </c>
      <c r="O1327" t="s">
        <v>42</v>
      </c>
    </row>
    <row r="1328" spans="1:15" x14ac:dyDescent="0.25">
      <c r="A1328" t="s">
        <v>176</v>
      </c>
      <c r="B1328">
        <v>4600.66</v>
      </c>
      <c r="C1328">
        <v>4493.22</v>
      </c>
      <c r="D1328">
        <v>4492.87</v>
      </c>
      <c r="E1328">
        <v>4401.62</v>
      </c>
      <c r="F1328">
        <v>228.05600000000001</v>
      </c>
      <c r="G1328">
        <v>350.66800000000001</v>
      </c>
      <c r="H1328">
        <v>115.944</v>
      </c>
      <c r="I1328">
        <v>73.677199999999999</v>
      </c>
      <c r="J1328">
        <v>130.596</v>
      </c>
      <c r="K1328">
        <v>3799.14</v>
      </c>
      <c r="L1328">
        <v>0.15751799999999999</v>
      </c>
      <c r="M1328">
        <v>0.84052400000000005</v>
      </c>
      <c r="N1328">
        <v>0</v>
      </c>
      <c r="O1328" t="s">
        <v>42</v>
      </c>
    </row>
    <row r="1329" spans="1:25" x14ac:dyDescent="0.25">
      <c r="A1329" t="s">
        <v>176</v>
      </c>
      <c r="B1329">
        <v>4505.76</v>
      </c>
      <c r="C1329">
        <v>4407.9399999999996</v>
      </c>
      <c r="D1329">
        <v>4407.6000000000004</v>
      </c>
      <c r="E1329">
        <v>4317.7</v>
      </c>
      <c r="F1329">
        <v>222.23599999999999</v>
      </c>
      <c r="G1329">
        <v>347.084</v>
      </c>
      <c r="H1329">
        <v>113.258</v>
      </c>
      <c r="I1329">
        <v>73.934200000000004</v>
      </c>
      <c r="J1329">
        <v>129.90299999999999</v>
      </c>
      <c r="K1329">
        <v>3724.95</v>
      </c>
      <c r="L1329">
        <v>0.14923</v>
      </c>
      <c r="M1329">
        <v>0.83698300000000003</v>
      </c>
      <c r="N1329">
        <v>0</v>
      </c>
      <c r="O1329" t="s">
        <v>42</v>
      </c>
    </row>
    <row r="1330" spans="1:25" x14ac:dyDescent="0.25">
      <c r="A1330" t="s">
        <v>176</v>
      </c>
      <c r="B1330">
        <v>4596.08</v>
      </c>
      <c r="C1330">
        <v>4491.01</v>
      </c>
      <c r="D1330">
        <v>4490.6899999999996</v>
      </c>
      <c r="E1330">
        <v>4399.53</v>
      </c>
      <c r="F1330">
        <v>226.52099999999999</v>
      </c>
      <c r="G1330">
        <v>352.75900000000001</v>
      </c>
      <c r="H1330">
        <v>114.89400000000001</v>
      </c>
      <c r="I1330">
        <v>75.765100000000004</v>
      </c>
      <c r="J1330">
        <v>131.732</v>
      </c>
      <c r="K1330">
        <v>3796.27</v>
      </c>
      <c r="L1330">
        <v>0.17847099999999999</v>
      </c>
      <c r="M1330">
        <v>0.835148</v>
      </c>
      <c r="N1330">
        <v>0</v>
      </c>
      <c r="O1330" t="s">
        <v>42</v>
      </c>
    </row>
    <row r="1331" spans="1:25" x14ac:dyDescent="0.25">
      <c r="A1331" t="s">
        <v>176</v>
      </c>
      <c r="B1331">
        <v>4531.0200000000004</v>
      </c>
      <c r="C1331">
        <v>4422.7299999999996</v>
      </c>
      <c r="D1331">
        <v>4422.42</v>
      </c>
      <c r="E1331">
        <v>4332.26</v>
      </c>
      <c r="F1331">
        <v>219.85</v>
      </c>
      <c r="G1331">
        <v>347.93900000000002</v>
      </c>
      <c r="H1331">
        <v>113.267</v>
      </c>
      <c r="I1331">
        <v>74.308199999999999</v>
      </c>
      <c r="J1331">
        <v>130.32900000000001</v>
      </c>
      <c r="K1331">
        <v>3741.18</v>
      </c>
      <c r="L1331">
        <v>0.14868500000000001</v>
      </c>
      <c r="M1331">
        <v>0.84269300000000003</v>
      </c>
      <c r="N1331">
        <v>0</v>
      </c>
      <c r="O1331" t="s">
        <v>42</v>
      </c>
    </row>
    <row r="1332" spans="1:25" x14ac:dyDescent="0.25">
      <c r="A1332" t="s">
        <v>176</v>
      </c>
      <c r="B1332">
        <v>4517.88</v>
      </c>
      <c r="C1332">
        <v>4418.1899999999996</v>
      </c>
      <c r="D1332">
        <v>4417.87</v>
      </c>
      <c r="E1332">
        <v>4327.62</v>
      </c>
      <c r="F1332">
        <v>222.06399999999999</v>
      </c>
      <c r="G1332">
        <v>346.25099999999998</v>
      </c>
      <c r="H1332">
        <v>113.16500000000001</v>
      </c>
      <c r="I1332">
        <v>73.272499999999994</v>
      </c>
      <c r="J1332">
        <v>129.84200000000001</v>
      </c>
      <c r="K1332">
        <v>3736.33</v>
      </c>
      <c r="L1332">
        <v>0.148538</v>
      </c>
      <c r="M1332">
        <v>0.83705200000000002</v>
      </c>
      <c r="N1332">
        <v>0</v>
      </c>
      <c r="O1332" t="s">
        <v>42</v>
      </c>
    </row>
    <row r="1333" spans="1:25" x14ac:dyDescent="0.25">
      <c r="A1333" t="s">
        <v>176</v>
      </c>
      <c r="B1333">
        <v>4530.8900000000003</v>
      </c>
      <c r="C1333">
        <v>4422.2</v>
      </c>
      <c r="D1333">
        <v>4421.87</v>
      </c>
      <c r="E1333">
        <v>4331.8100000000004</v>
      </c>
      <c r="F1333">
        <v>222.47900000000001</v>
      </c>
      <c r="G1333">
        <v>351.50299999999999</v>
      </c>
      <c r="H1333">
        <v>114.541</v>
      </c>
      <c r="I1333">
        <v>75.217600000000004</v>
      </c>
      <c r="J1333">
        <v>131.495</v>
      </c>
      <c r="K1333">
        <v>3734.58</v>
      </c>
      <c r="L1333">
        <v>0.15532499999999999</v>
      </c>
      <c r="M1333">
        <v>0.83636900000000003</v>
      </c>
      <c r="N1333">
        <v>0</v>
      </c>
      <c r="O1333" t="s">
        <v>42</v>
      </c>
    </row>
    <row r="1334" spans="1:25" x14ac:dyDescent="0.25">
      <c r="A1334" t="s">
        <v>176</v>
      </c>
      <c r="B1334">
        <v>4526.49</v>
      </c>
      <c r="C1334">
        <v>4430.1499999999996</v>
      </c>
      <c r="D1334">
        <v>4429.83</v>
      </c>
      <c r="E1334">
        <v>4339.33</v>
      </c>
      <c r="F1334">
        <v>223.14</v>
      </c>
      <c r="G1334">
        <v>347.786</v>
      </c>
      <c r="H1334">
        <v>113.65</v>
      </c>
      <c r="I1334">
        <v>73.886300000000006</v>
      </c>
      <c r="J1334">
        <v>130.273</v>
      </c>
      <c r="K1334">
        <v>3745.08</v>
      </c>
      <c r="L1334">
        <v>0.14844299999999999</v>
      </c>
      <c r="M1334">
        <v>0.84671700000000005</v>
      </c>
      <c r="N1334">
        <v>0</v>
      </c>
      <c r="O1334" t="s">
        <v>42</v>
      </c>
    </row>
    <row r="1335" spans="1:25" x14ac:dyDescent="0.25">
      <c r="A1335" t="s">
        <v>176</v>
      </c>
      <c r="B1335">
        <v>4512.66</v>
      </c>
      <c r="C1335">
        <v>4408.1099999999997</v>
      </c>
      <c r="D1335">
        <v>4407.78</v>
      </c>
      <c r="E1335">
        <v>4317.88</v>
      </c>
      <c r="F1335">
        <v>221.3</v>
      </c>
      <c r="G1335">
        <v>347.20100000000002</v>
      </c>
      <c r="H1335">
        <v>112.65600000000001</v>
      </c>
      <c r="I1335">
        <v>73.815600000000003</v>
      </c>
      <c r="J1335">
        <v>130.63900000000001</v>
      </c>
      <c r="K1335">
        <v>3726.26</v>
      </c>
      <c r="L1335">
        <v>0.178454</v>
      </c>
      <c r="M1335">
        <v>0.83690200000000003</v>
      </c>
      <c r="N1335">
        <v>0</v>
      </c>
      <c r="O1335" t="s">
        <v>42</v>
      </c>
    </row>
    <row r="1336" spans="1:25" x14ac:dyDescent="0.25">
      <c r="A1336" t="s">
        <v>176</v>
      </c>
      <c r="B1336">
        <v>4545.7299999999996</v>
      </c>
      <c r="C1336">
        <v>4440.04</v>
      </c>
      <c r="D1336">
        <v>4439.71</v>
      </c>
      <c r="E1336">
        <v>4349.1099999999997</v>
      </c>
      <c r="F1336">
        <v>224.614</v>
      </c>
      <c r="G1336">
        <v>349.88099999999997</v>
      </c>
      <c r="H1336">
        <v>112.76900000000001</v>
      </c>
      <c r="I1336">
        <v>75.278700000000001</v>
      </c>
      <c r="J1336">
        <v>131.68600000000001</v>
      </c>
      <c r="K1336">
        <v>3751.41</v>
      </c>
      <c r="L1336">
        <v>0.17847099999999999</v>
      </c>
      <c r="M1336">
        <v>0.86822699999999997</v>
      </c>
      <c r="N1336">
        <v>0</v>
      </c>
      <c r="O1336" t="s">
        <v>42</v>
      </c>
    </row>
    <row r="1337" spans="1:25" x14ac:dyDescent="0.25">
      <c r="A1337" t="s">
        <v>176</v>
      </c>
      <c r="B1337">
        <v>4571.68</v>
      </c>
      <c r="C1337">
        <v>4470.16</v>
      </c>
      <c r="D1337">
        <v>4469.82</v>
      </c>
      <c r="E1337">
        <v>4378.1499999999996</v>
      </c>
      <c r="F1337">
        <v>227.62799999999999</v>
      </c>
      <c r="G1337">
        <v>353.80900000000003</v>
      </c>
      <c r="H1337">
        <v>114.967</v>
      </c>
      <c r="I1337">
        <v>75.786199999999994</v>
      </c>
      <c r="J1337">
        <v>132.74299999999999</v>
      </c>
      <c r="K1337">
        <v>3773.46</v>
      </c>
      <c r="L1337">
        <v>0.178476</v>
      </c>
      <c r="M1337">
        <v>0.86891799999999997</v>
      </c>
      <c r="N1337">
        <v>0</v>
      </c>
      <c r="O1337" t="s">
        <v>42</v>
      </c>
    </row>
    <row r="1338" spans="1:25" x14ac:dyDescent="0.25">
      <c r="A1338" t="s">
        <v>176</v>
      </c>
      <c r="B1338">
        <v>4633.43</v>
      </c>
      <c r="C1338">
        <v>4525.7</v>
      </c>
      <c r="D1338">
        <v>4525.37</v>
      </c>
      <c r="E1338">
        <v>4433.7299999999996</v>
      </c>
      <c r="F1338">
        <v>228.48</v>
      </c>
      <c r="G1338">
        <v>356.959</v>
      </c>
      <c r="H1338">
        <v>117.88200000000001</v>
      </c>
      <c r="I1338">
        <v>75.657899999999998</v>
      </c>
      <c r="J1338">
        <v>132.84800000000001</v>
      </c>
      <c r="K1338">
        <v>3824.42</v>
      </c>
      <c r="L1338">
        <v>0.178455</v>
      </c>
      <c r="M1338">
        <v>0.83704800000000001</v>
      </c>
      <c r="N1338">
        <v>0</v>
      </c>
      <c r="O1338" t="s">
        <v>42</v>
      </c>
    </row>
    <row r="1339" spans="1:25" x14ac:dyDescent="0.25">
      <c r="A1339" t="s">
        <v>176</v>
      </c>
      <c r="B1339">
        <v>4613</v>
      </c>
      <c r="C1339">
        <v>4507.71</v>
      </c>
      <c r="D1339">
        <v>4507.37</v>
      </c>
      <c r="E1339">
        <v>4415.75</v>
      </c>
      <c r="F1339">
        <v>229.03</v>
      </c>
      <c r="G1339">
        <v>353.92500000000001</v>
      </c>
      <c r="H1339">
        <v>116.244</v>
      </c>
      <c r="I1339">
        <v>75.0779</v>
      </c>
      <c r="J1339">
        <v>132.13</v>
      </c>
      <c r="K1339">
        <v>3809.02</v>
      </c>
      <c r="L1339">
        <v>0.149816</v>
      </c>
      <c r="M1339">
        <v>0.83704000000000001</v>
      </c>
      <c r="N1339">
        <v>0</v>
      </c>
      <c r="O1339" t="s">
        <v>42</v>
      </c>
    </row>
    <row r="1340" spans="1:25" x14ac:dyDescent="0.25">
      <c r="A1340" t="s">
        <v>176</v>
      </c>
      <c r="B1340">
        <v>4580.6099999999997</v>
      </c>
      <c r="C1340">
        <v>4475.53</v>
      </c>
      <c r="D1340">
        <v>4475.2</v>
      </c>
      <c r="E1340">
        <v>4384.3900000000003</v>
      </c>
      <c r="F1340">
        <v>226.126</v>
      </c>
      <c r="G1340">
        <v>350.48700000000002</v>
      </c>
      <c r="H1340">
        <v>114.169</v>
      </c>
      <c r="I1340">
        <v>74.47</v>
      </c>
      <c r="J1340">
        <v>131.36799999999999</v>
      </c>
      <c r="K1340">
        <v>3784.1</v>
      </c>
      <c r="L1340">
        <v>0.147398</v>
      </c>
      <c r="M1340">
        <v>0.83705300000000005</v>
      </c>
      <c r="N1340">
        <v>0</v>
      </c>
      <c r="O1340" t="s">
        <v>42</v>
      </c>
    </row>
    <row r="1341" spans="1:25" x14ac:dyDescent="0.25">
      <c r="A1341" t="s">
        <v>176</v>
      </c>
      <c r="B1341">
        <v>4582.88</v>
      </c>
      <c r="C1341">
        <v>4477.1899999999996</v>
      </c>
      <c r="D1341">
        <v>4476.87</v>
      </c>
      <c r="E1341">
        <v>4385.6099999999997</v>
      </c>
      <c r="F1341">
        <v>225.483</v>
      </c>
      <c r="G1341">
        <v>352.048</v>
      </c>
      <c r="H1341">
        <v>115.39700000000001</v>
      </c>
      <c r="I1341">
        <v>74.719499999999996</v>
      </c>
      <c r="J1341">
        <v>131.63399999999999</v>
      </c>
      <c r="K1341">
        <v>3784.28</v>
      </c>
      <c r="L1341">
        <v>0.14791799999999999</v>
      </c>
      <c r="M1341">
        <v>0.83705200000000002</v>
      </c>
      <c r="N1341">
        <v>0</v>
      </c>
      <c r="O1341" t="s">
        <v>42</v>
      </c>
    </row>
    <row r="1342" spans="1:25" x14ac:dyDescent="0.25">
      <c r="A1342" t="s">
        <v>176</v>
      </c>
      <c r="B1342">
        <v>4608.37</v>
      </c>
      <c r="C1342">
        <v>4498.34</v>
      </c>
      <c r="D1342">
        <v>4498.0200000000004</v>
      </c>
      <c r="E1342">
        <v>4407.1899999999996</v>
      </c>
      <c r="F1342">
        <v>225.197</v>
      </c>
      <c r="G1342">
        <v>352.262</v>
      </c>
      <c r="H1342">
        <v>115.679</v>
      </c>
      <c r="I1342">
        <v>74.800200000000004</v>
      </c>
      <c r="J1342">
        <v>131.53399999999999</v>
      </c>
      <c r="K1342">
        <v>3806.15</v>
      </c>
      <c r="L1342">
        <v>0.169874</v>
      </c>
      <c r="M1342">
        <v>0.83660900000000005</v>
      </c>
      <c r="N1342">
        <v>0</v>
      </c>
      <c r="O1342" t="s">
        <v>42</v>
      </c>
    </row>
    <row r="1343" spans="1:25" x14ac:dyDescent="0.25">
      <c r="A1343" t="s">
        <v>176</v>
      </c>
      <c r="B1343">
        <v>4535.78</v>
      </c>
      <c r="C1343">
        <v>4439</v>
      </c>
      <c r="D1343">
        <v>4438.68</v>
      </c>
      <c r="E1343">
        <v>4348.18</v>
      </c>
      <c r="F1343">
        <v>223.16900000000001</v>
      </c>
      <c r="G1343">
        <v>349.71699999999998</v>
      </c>
      <c r="H1343">
        <v>114.60899999999999</v>
      </c>
      <c r="I1343">
        <v>74.580100000000002</v>
      </c>
      <c r="J1343">
        <v>130.495</v>
      </c>
      <c r="K1343">
        <v>3751.76</v>
      </c>
      <c r="L1343">
        <v>0.155419</v>
      </c>
      <c r="M1343">
        <v>0.83702900000000002</v>
      </c>
      <c r="N1343">
        <v>0</v>
      </c>
      <c r="O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176</v>
      </c>
      <c r="B1344">
        <v>4575.67</v>
      </c>
      <c r="C1344">
        <v>4469.29</v>
      </c>
      <c r="D1344">
        <v>4468.95</v>
      </c>
      <c r="E1344">
        <v>4377.46</v>
      </c>
      <c r="F1344">
        <v>227.94499999999999</v>
      </c>
      <c r="G1344">
        <v>351.81700000000001</v>
      </c>
      <c r="H1344">
        <v>114.878</v>
      </c>
      <c r="I1344">
        <v>75.195899999999995</v>
      </c>
      <c r="J1344">
        <v>131.577</v>
      </c>
      <c r="K1344">
        <v>3774.42</v>
      </c>
      <c r="L1344">
        <v>0.15693699999999999</v>
      </c>
      <c r="M1344">
        <v>0.83662099999999995</v>
      </c>
      <c r="N1344">
        <v>0</v>
      </c>
      <c r="O1344" t="s">
        <v>42</v>
      </c>
      <c r="R1344">
        <f>AVERAGE(B1295:B1344)</f>
        <v>4551.8251999999993</v>
      </c>
      <c r="S1344">
        <f>AVERAGE(C1295:C1344)</f>
        <v>4448.1824000000006</v>
      </c>
      <c r="U1344">
        <f>_xlfn.VAR.P(B1295:B1344)</f>
        <v>1025.7652289600003</v>
      </c>
      <c r="V1344">
        <f>_xlfn.VAR.P(C1295:C1344)</f>
        <v>961.25126224000417</v>
      </c>
      <c r="X1344">
        <f>1.96*SQRT(U1344)/50</f>
        <v>1.2554807371796253</v>
      </c>
      <c r="Y1344">
        <f>1.96*SQRT(V1344)/50</f>
        <v>1.2153588521948897</v>
      </c>
    </row>
    <row r="1345" spans="1:14" x14ac:dyDescent="0.25">
      <c r="A1345" t="s">
        <v>177</v>
      </c>
      <c r="B1345">
        <v>227784.709</v>
      </c>
      <c r="C1345" t="s">
        <v>36</v>
      </c>
    </row>
    <row r="1346" spans="1:14" x14ac:dyDescent="0.25">
      <c r="A1346" t="s">
        <v>178</v>
      </c>
      <c r="B1346">
        <v>4401.68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0.16195499999999999</v>
      </c>
      <c r="L1346">
        <v>0.86836100000000005</v>
      </c>
      <c r="M1346">
        <v>0</v>
      </c>
      <c r="N1346" t="s">
        <v>42</v>
      </c>
    </row>
    <row r="1347" spans="1:14" x14ac:dyDescent="0.25">
      <c r="A1347" t="s">
        <v>178</v>
      </c>
      <c r="B1347">
        <v>4468.43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0.178455</v>
      </c>
      <c r="L1347">
        <v>0.84229299999999996</v>
      </c>
      <c r="M1347">
        <v>0</v>
      </c>
      <c r="N1347" t="s">
        <v>42</v>
      </c>
    </row>
    <row r="1348" spans="1:14" x14ac:dyDescent="0.25">
      <c r="A1348" t="s">
        <v>178</v>
      </c>
      <c r="B1348">
        <v>4505.57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0.16011</v>
      </c>
      <c r="L1348">
        <v>0.83691899999999997</v>
      </c>
      <c r="M1348">
        <v>0</v>
      </c>
      <c r="N1348" t="s">
        <v>42</v>
      </c>
    </row>
    <row r="1349" spans="1:14" x14ac:dyDescent="0.25">
      <c r="A1349" t="s">
        <v>178</v>
      </c>
      <c r="B1349">
        <v>4493.7299999999996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0.15623600000000001</v>
      </c>
      <c r="L1349">
        <v>0.83683300000000005</v>
      </c>
      <c r="M1349">
        <v>0</v>
      </c>
      <c r="N1349" t="s">
        <v>42</v>
      </c>
    </row>
    <row r="1350" spans="1:14" x14ac:dyDescent="0.25">
      <c r="A1350" t="s">
        <v>178</v>
      </c>
      <c r="B1350">
        <v>4486.87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0.17349999999999999</v>
      </c>
      <c r="L1350">
        <v>0.83691599999999999</v>
      </c>
      <c r="M1350">
        <v>0</v>
      </c>
      <c r="N1350" t="s">
        <v>42</v>
      </c>
    </row>
    <row r="1351" spans="1:14" x14ac:dyDescent="0.25">
      <c r="A1351" t="s">
        <v>178</v>
      </c>
      <c r="B1351">
        <v>4532.58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0.14730799999999999</v>
      </c>
      <c r="L1351">
        <v>0.86799800000000005</v>
      </c>
      <c r="M1351">
        <v>0</v>
      </c>
      <c r="N1351" t="s">
        <v>42</v>
      </c>
    </row>
    <row r="1352" spans="1:14" x14ac:dyDescent="0.25">
      <c r="A1352" t="s">
        <v>178</v>
      </c>
      <c r="B1352">
        <v>4507.21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0.14711399999999999</v>
      </c>
      <c r="L1352">
        <v>0.83659700000000004</v>
      </c>
      <c r="M1352">
        <v>0</v>
      </c>
      <c r="N1352" t="s">
        <v>42</v>
      </c>
    </row>
    <row r="1353" spans="1:14" x14ac:dyDescent="0.25">
      <c r="A1353" t="s">
        <v>178</v>
      </c>
      <c r="B1353">
        <v>4494.47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0.147143</v>
      </c>
      <c r="L1353">
        <v>0.83677900000000005</v>
      </c>
      <c r="M1353">
        <v>0</v>
      </c>
      <c r="N1353" t="s">
        <v>42</v>
      </c>
    </row>
    <row r="1354" spans="1:14" x14ac:dyDescent="0.25">
      <c r="A1354" t="s">
        <v>178</v>
      </c>
      <c r="B1354">
        <v>4504.62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0.15421699999999999</v>
      </c>
      <c r="L1354">
        <v>0.83696499999999996</v>
      </c>
      <c r="M1354">
        <v>0</v>
      </c>
      <c r="N1354" t="s">
        <v>42</v>
      </c>
    </row>
    <row r="1355" spans="1:14" x14ac:dyDescent="0.25">
      <c r="A1355" t="s">
        <v>178</v>
      </c>
      <c r="B1355">
        <v>4519.29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0.16058800000000001</v>
      </c>
      <c r="L1355">
        <v>0.83554899999999999</v>
      </c>
      <c r="M1355">
        <v>0</v>
      </c>
      <c r="N1355" t="s">
        <v>42</v>
      </c>
    </row>
    <row r="1356" spans="1:14" x14ac:dyDescent="0.25">
      <c r="A1356" t="s">
        <v>178</v>
      </c>
      <c r="B1356">
        <v>4541.12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0.17852599999999999</v>
      </c>
      <c r="L1356">
        <v>0.86436800000000003</v>
      </c>
      <c r="M1356">
        <v>0</v>
      </c>
      <c r="N1356" t="s">
        <v>42</v>
      </c>
    </row>
    <row r="1357" spans="1:14" x14ac:dyDescent="0.25">
      <c r="A1357" t="s">
        <v>178</v>
      </c>
      <c r="B1357">
        <v>4536.16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0.148982</v>
      </c>
      <c r="L1357">
        <v>0.83694299999999999</v>
      </c>
      <c r="M1357">
        <v>0</v>
      </c>
      <c r="N1357" t="s">
        <v>42</v>
      </c>
    </row>
    <row r="1358" spans="1:14" x14ac:dyDescent="0.25">
      <c r="A1358" t="s">
        <v>178</v>
      </c>
      <c r="B1358">
        <v>4484.2700000000004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0.155448</v>
      </c>
      <c r="L1358">
        <v>0.83518400000000004</v>
      </c>
      <c r="M1358">
        <v>0</v>
      </c>
      <c r="N1358" t="s">
        <v>42</v>
      </c>
    </row>
    <row r="1359" spans="1:14" x14ac:dyDescent="0.25">
      <c r="A1359" t="s">
        <v>178</v>
      </c>
      <c r="B1359">
        <v>4450.47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0.17558699999999999</v>
      </c>
      <c r="L1359">
        <v>0.84897</v>
      </c>
      <c r="M1359">
        <v>0</v>
      </c>
      <c r="N1359" t="s">
        <v>42</v>
      </c>
    </row>
    <row r="1360" spans="1:14" x14ac:dyDescent="0.25">
      <c r="A1360" t="s">
        <v>178</v>
      </c>
      <c r="B1360">
        <v>4504.1400000000003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0.178456</v>
      </c>
      <c r="L1360">
        <v>0.83705099999999999</v>
      </c>
      <c r="M1360">
        <v>0</v>
      </c>
      <c r="N1360" t="s">
        <v>42</v>
      </c>
    </row>
    <row r="1361" spans="1:14" x14ac:dyDescent="0.25">
      <c r="A1361" t="s">
        <v>178</v>
      </c>
      <c r="B1361">
        <v>4455.95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0.147785</v>
      </c>
      <c r="L1361">
        <v>0.837036</v>
      </c>
      <c r="M1361">
        <v>0</v>
      </c>
      <c r="N1361" t="s">
        <v>42</v>
      </c>
    </row>
    <row r="1362" spans="1:14" x14ac:dyDescent="0.25">
      <c r="A1362" t="s">
        <v>178</v>
      </c>
      <c r="B1362">
        <v>4448.59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0.152647</v>
      </c>
      <c r="L1362">
        <v>0.83654200000000001</v>
      </c>
      <c r="M1362">
        <v>0</v>
      </c>
      <c r="N1362" t="s">
        <v>42</v>
      </c>
    </row>
    <row r="1363" spans="1:14" x14ac:dyDescent="0.25">
      <c r="A1363" t="s">
        <v>178</v>
      </c>
      <c r="B1363">
        <v>4456.8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0.147145</v>
      </c>
      <c r="L1363">
        <v>0.85541800000000001</v>
      </c>
      <c r="M1363">
        <v>0</v>
      </c>
      <c r="N1363" t="s">
        <v>42</v>
      </c>
    </row>
    <row r="1364" spans="1:14" x14ac:dyDescent="0.25">
      <c r="A1364" t="s">
        <v>178</v>
      </c>
      <c r="B1364">
        <v>4450.87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0.14827199999999999</v>
      </c>
      <c r="L1364">
        <v>0.83628599999999997</v>
      </c>
      <c r="M1364">
        <v>0</v>
      </c>
      <c r="N1364" t="s">
        <v>42</v>
      </c>
    </row>
    <row r="1365" spans="1:14" x14ac:dyDescent="0.25">
      <c r="A1365" t="s">
        <v>178</v>
      </c>
      <c r="B1365">
        <v>4497.93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0.152144</v>
      </c>
      <c r="L1365">
        <v>0.83702799999999999</v>
      </c>
      <c r="M1365">
        <v>0</v>
      </c>
      <c r="N1365" t="s">
        <v>42</v>
      </c>
    </row>
    <row r="1366" spans="1:14" x14ac:dyDescent="0.25">
      <c r="A1366" t="s">
        <v>178</v>
      </c>
      <c r="B1366">
        <v>4526.9399999999996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0.15015000000000001</v>
      </c>
      <c r="L1366">
        <v>0.83701899999999996</v>
      </c>
      <c r="M1366">
        <v>0</v>
      </c>
      <c r="N1366" t="s">
        <v>42</v>
      </c>
    </row>
    <row r="1367" spans="1:14" x14ac:dyDescent="0.25">
      <c r="A1367" t="s">
        <v>178</v>
      </c>
      <c r="B1367">
        <v>4476.2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0.17846000000000001</v>
      </c>
      <c r="L1367">
        <v>0.83687800000000001</v>
      </c>
      <c r="M1367">
        <v>0</v>
      </c>
      <c r="N1367" t="s">
        <v>42</v>
      </c>
    </row>
    <row r="1368" spans="1:14" x14ac:dyDescent="0.25">
      <c r="A1368" t="s">
        <v>178</v>
      </c>
      <c r="B1368">
        <v>4527.8900000000003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0.15415400000000001</v>
      </c>
      <c r="L1368">
        <v>0.83696199999999998</v>
      </c>
      <c r="M1368">
        <v>0</v>
      </c>
      <c r="N1368" t="s">
        <v>42</v>
      </c>
    </row>
    <row r="1369" spans="1:14" x14ac:dyDescent="0.25">
      <c r="A1369" t="s">
        <v>178</v>
      </c>
      <c r="B1369">
        <v>4481.3100000000004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0.17846000000000001</v>
      </c>
      <c r="L1369">
        <v>0.83662700000000001</v>
      </c>
      <c r="M1369">
        <v>0</v>
      </c>
      <c r="N1369" t="s">
        <v>42</v>
      </c>
    </row>
    <row r="1370" spans="1:14" x14ac:dyDescent="0.25">
      <c r="A1370" t="s">
        <v>178</v>
      </c>
      <c r="B1370">
        <v>4467.13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0.147312</v>
      </c>
      <c r="L1370">
        <v>0.83699900000000005</v>
      </c>
      <c r="M1370">
        <v>0</v>
      </c>
      <c r="N1370" t="s">
        <v>42</v>
      </c>
    </row>
    <row r="1371" spans="1:14" x14ac:dyDescent="0.25">
      <c r="A1371" t="s">
        <v>178</v>
      </c>
      <c r="B1371">
        <v>4491.38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0.178454</v>
      </c>
      <c r="L1371">
        <v>0.83704699999999999</v>
      </c>
      <c r="M1371">
        <v>0</v>
      </c>
      <c r="N1371" t="s">
        <v>42</v>
      </c>
    </row>
    <row r="1372" spans="1:14" x14ac:dyDescent="0.25">
      <c r="A1372" t="s">
        <v>178</v>
      </c>
      <c r="B1372">
        <v>4501.8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0.178454</v>
      </c>
      <c r="L1372">
        <v>0.83696099999999996</v>
      </c>
      <c r="M1372">
        <v>0</v>
      </c>
      <c r="N1372" t="s">
        <v>42</v>
      </c>
    </row>
    <row r="1373" spans="1:14" x14ac:dyDescent="0.25">
      <c r="A1373" t="s">
        <v>178</v>
      </c>
      <c r="B1373">
        <v>4505.13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0.15162</v>
      </c>
      <c r="L1373">
        <v>0.83704100000000004</v>
      </c>
      <c r="M1373">
        <v>0</v>
      </c>
      <c r="N1373" t="s">
        <v>42</v>
      </c>
    </row>
    <row r="1374" spans="1:14" x14ac:dyDescent="0.25">
      <c r="A1374" t="s">
        <v>178</v>
      </c>
      <c r="B1374">
        <v>4492.38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0.14712700000000001</v>
      </c>
      <c r="L1374">
        <v>0.83564499999999997</v>
      </c>
      <c r="M1374">
        <v>0</v>
      </c>
      <c r="N1374" t="s">
        <v>42</v>
      </c>
    </row>
    <row r="1375" spans="1:14" x14ac:dyDescent="0.25">
      <c r="A1375" t="s">
        <v>178</v>
      </c>
      <c r="B1375">
        <v>4471.1899999999996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0.15181800000000001</v>
      </c>
      <c r="L1375">
        <v>0.83688300000000004</v>
      </c>
      <c r="M1375">
        <v>0</v>
      </c>
      <c r="N1375" t="s">
        <v>42</v>
      </c>
    </row>
    <row r="1376" spans="1:14" x14ac:dyDescent="0.25">
      <c r="A1376" t="s">
        <v>178</v>
      </c>
      <c r="B1376">
        <v>4468.25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0.150473</v>
      </c>
      <c r="L1376">
        <v>0.833287</v>
      </c>
      <c r="M1376">
        <v>0</v>
      </c>
      <c r="N1376" t="s">
        <v>42</v>
      </c>
    </row>
    <row r="1377" spans="1:14" x14ac:dyDescent="0.25">
      <c r="A1377" t="s">
        <v>178</v>
      </c>
      <c r="B1377">
        <v>4483.3100000000004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0.15440599999999999</v>
      </c>
      <c r="L1377">
        <v>0.83698099999999998</v>
      </c>
      <c r="M1377">
        <v>0</v>
      </c>
      <c r="N1377" t="s">
        <v>42</v>
      </c>
    </row>
    <row r="1378" spans="1:14" x14ac:dyDescent="0.25">
      <c r="A1378" t="s">
        <v>178</v>
      </c>
      <c r="B1378">
        <v>4443.67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0.17846799999999999</v>
      </c>
      <c r="L1378">
        <v>0.83667000000000002</v>
      </c>
      <c r="M1378">
        <v>0</v>
      </c>
      <c r="N1378" t="s">
        <v>42</v>
      </c>
    </row>
    <row r="1379" spans="1:14" x14ac:dyDescent="0.25">
      <c r="A1379" t="s">
        <v>178</v>
      </c>
      <c r="B1379">
        <v>4543.01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0.15109300000000001</v>
      </c>
      <c r="L1379">
        <v>0.83704599999999996</v>
      </c>
      <c r="M1379">
        <v>0</v>
      </c>
      <c r="N1379" t="s">
        <v>42</v>
      </c>
    </row>
    <row r="1380" spans="1:14" x14ac:dyDescent="0.25">
      <c r="A1380" t="s">
        <v>178</v>
      </c>
      <c r="B1380">
        <v>4494.5600000000004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0.17057700000000001</v>
      </c>
      <c r="L1380">
        <v>0.83688499999999999</v>
      </c>
      <c r="M1380">
        <v>0</v>
      </c>
      <c r="N1380" t="s">
        <v>42</v>
      </c>
    </row>
    <row r="1381" spans="1:14" x14ac:dyDescent="0.25">
      <c r="A1381" t="s">
        <v>178</v>
      </c>
      <c r="B1381">
        <v>4534.8900000000003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0.147339</v>
      </c>
      <c r="L1381">
        <v>0.83703799999999995</v>
      </c>
      <c r="M1381">
        <v>0</v>
      </c>
      <c r="N1381" t="s">
        <v>42</v>
      </c>
    </row>
    <row r="1382" spans="1:14" x14ac:dyDescent="0.25">
      <c r="A1382" t="s">
        <v>178</v>
      </c>
      <c r="B1382">
        <v>4510.5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0.178456</v>
      </c>
      <c r="L1382">
        <v>0.86849399999999999</v>
      </c>
      <c r="M1382">
        <v>0</v>
      </c>
      <c r="N1382" t="s">
        <v>42</v>
      </c>
    </row>
    <row r="1383" spans="1:14" x14ac:dyDescent="0.25">
      <c r="A1383" t="s">
        <v>178</v>
      </c>
      <c r="B1383">
        <v>4454.2299999999996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0.15418100000000001</v>
      </c>
      <c r="L1383">
        <v>0.83665500000000004</v>
      </c>
      <c r="M1383">
        <v>0</v>
      </c>
      <c r="N1383" t="s">
        <v>42</v>
      </c>
    </row>
    <row r="1384" spans="1:14" x14ac:dyDescent="0.25">
      <c r="A1384" t="s">
        <v>178</v>
      </c>
      <c r="B1384">
        <v>4491.26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0.148534</v>
      </c>
      <c r="L1384">
        <v>0.83703399999999994</v>
      </c>
      <c r="M1384">
        <v>0</v>
      </c>
      <c r="N1384" t="s">
        <v>42</v>
      </c>
    </row>
    <row r="1385" spans="1:14" x14ac:dyDescent="0.25">
      <c r="A1385" t="s">
        <v>178</v>
      </c>
      <c r="B1385">
        <v>4471.8500000000004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0.178454</v>
      </c>
      <c r="L1385">
        <v>0.836893</v>
      </c>
      <c r="M1385">
        <v>0</v>
      </c>
      <c r="N1385" t="s">
        <v>42</v>
      </c>
    </row>
    <row r="1386" spans="1:14" x14ac:dyDescent="0.25">
      <c r="A1386" t="s">
        <v>178</v>
      </c>
      <c r="B1386">
        <v>4436.5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0.147257</v>
      </c>
      <c r="L1386">
        <v>0.83700799999999997</v>
      </c>
      <c r="M1386">
        <v>0</v>
      </c>
      <c r="N1386" t="s">
        <v>42</v>
      </c>
    </row>
    <row r="1387" spans="1:14" x14ac:dyDescent="0.25">
      <c r="A1387" t="s">
        <v>178</v>
      </c>
      <c r="B1387">
        <v>4445.7299999999996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0.16632</v>
      </c>
      <c r="L1387">
        <v>0.83684199999999997</v>
      </c>
      <c r="M1387">
        <v>0</v>
      </c>
      <c r="N1387" t="s">
        <v>42</v>
      </c>
    </row>
    <row r="1388" spans="1:14" x14ac:dyDescent="0.25">
      <c r="A1388" t="s">
        <v>178</v>
      </c>
      <c r="B1388">
        <v>4459.8900000000003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0.17845900000000001</v>
      </c>
      <c r="L1388">
        <v>0.83704999999999996</v>
      </c>
      <c r="M1388">
        <v>0</v>
      </c>
      <c r="N1388" t="s">
        <v>42</v>
      </c>
    </row>
    <row r="1389" spans="1:14" x14ac:dyDescent="0.25">
      <c r="A1389" t="s">
        <v>178</v>
      </c>
      <c r="B1389">
        <v>4483.8900000000003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0.14918300000000001</v>
      </c>
      <c r="L1389">
        <v>0.836897</v>
      </c>
      <c r="M1389">
        <v>0</v>
      </c>
      <c r="N1389" t="s">
        <v>42</v>
      </c>
    </row>
    <row r="1390" spans="1:14" x14ac:dyDescent="0.25">
      <c r="A1390" t="s">
        <v>178</v>
      </c>
      <c r="B1390">
        <v>4464.83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0.178454</v>
      </c>
      <c r="L1390">
        <v>0.83701800000000004</v>
      </c>
      <c r="M1390">
        <v>0</v>
      </c>
      <c r="N1390" t="s">
        <v>42</v>
      </c>
    </row>
    <row r="1391" spans="1:14" x14ac:dyDescent="0.25">
      <c r="A1391" t="s">
        <v>178</v>
      </c>
      <c r="B1391">
        <v>4405.1000000000004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0.14711299999999999</v>
      </c>
      <c r="L1391">
        <v>0.84406000000000003</v>
      </c>
      <c r="M1391">
        <v>0</v>
      </c>
      <c r="N1391" t="s">
        <v>42</v>
      </c>
    </row>
    <row r="1392" spans="1:14" x14ac:dyDescent="0.25">
      <c r="A1392" t="s">
        <v>178</v>
      </c>
      <c r="B1392">
        <v>4446.3599999999997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0.156031</v>
      </c>
      <c r="L1392">
        <v>0.836866</v>
      </c>
      <c r="M1392">
        <v>0</v>
      </c>
      <c r="N1392" t="s">
        <v>42</v>
      </c>
    </row>
    <row r="1393" spans="1:25" x14ac:dyDescent="0.25">
      <c r="A1393" t="s">
        <v>178</v>
      </c>
      <c r="B1393">
        <v>4538.5600000000004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0.152062</v>
      </c>
      <c r="L1393">
        <v>0.83685799999999999</v>
      </c>
      <c r="M1393">
        <v>0</v>
      </c>
      <c r="N1393" t="s">
        <v>42</v>
      </c>
    </row>
    <row r="1394" spans="1:25" x14ac:dyDescent="0.25">
      <c r="A1394" t="s">
        <v>178</v>
      </c>
      <c r="B1394">
        <v>4509.54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0.178455</v>
      </c>
      <c r="L1394">
        <v>0.83705099999999999</v>
      </c>
      <c r="M1394">
        <v>0</v>
      </c>
      <c r="N1394" t="s">
        <v>42</v>
      </c>
    </row>
    <row r="1395" spans="1:25" x14ac:dyDescent="0.25">
      <c r="A1395" t="s">
        <v>178</v>
      </c>
      <c r="B1395">
        <v>4479.4799999999996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0.15357999999999999</v>
      </c>
      <c r="L1395">
        <v>0.83704599999999996</v>
      </c>
      <c r="M1395">
        <v>0</v>
      </c>
      <c r="N1395" t="s">
        <v>42</v>
      </c>
    </row>
    <row r="1396" spans="1:25" x14ac:dyDescent="0.25">
      <c r="A1396" t="s">
        <v>178</v>
      </c>
      <c r="B1396">
        <v>4463.66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0.178454</v>
      </c>
      <c r="L1396">
        <v>0.83703499999999997</v>
      </c>
      <c r="M1396">
        <v>0</v>
      </c>
      <c r="N1396" t="s">
        <v>42</v>
      </c>
    </row>
    <row r="1397" spans="1:25" x14ac:dyDescent="0.25">
      <c r="A1397" t="s">
        <v>178</v>
      </c>
      <c r="B1397">
        <v>4441.29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0.14711199999999999</v>
      </c>
      <c r="L1397">
        <v>0.83695900000000001</v>
      </c>
      <c r="M1397">
        <v>0</v>
      </c>
      <c r="N1397" t="s">
        <v>42</v>
      </c>
    </row>
    <row r="1398" spans="1:25" x14ac:dyDescent="0.25">
      <c r="A1398" t="s">
        <v>178</v>
      </c>
      <c r="B1398">
        <v>4512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0.15871199999999999</v>
      </c>
      <c r="L1398">
        <v>0.83694100000000005</v>
      </c>
      <c r="M1398">
        <v>0</v>
      </c>
      <c r="N1398" t="s">
        <v>42</v>
      </c>
    </row>
    <row r="1399" spans="1:25" x14ac:dyDescent="0.25">
      <c r="A1399" t="s">
        <v>178</v>
      </c>
      <c r="B1399">
        <v>4486.7700000000004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0.16259399999999999</v>
      </c>
      <c r="L1399">
        <v>0.83692800000000001</v>
      </c>
      <c r="M1399">
        <v>0</v>
      </c>
      <c r="N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178</v>
      </c>
      <c r="B1400">
        <v>4519.45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0.178454</v>
      </c>
      <c r="L1400">
        <v>0.83652300000000002</v>
      </c>
      <c r="M1400">
        <v>0</v>
      </c>
      <c r="N1400" t="s">
        <v>42</v>
      </c>
      <c r="R1400">
        <f>AVERAGE(B1351:B1400)</f>
        <v>4486.2880000000023</v>
      </c>
      <c r="S1400">
        <f>AVERAGE(C1351:C1400)</f>
        <v>0</v>
      </c>
      <c r="U1400">
        <f>_xlfn.VAR.P(B1351:B1400)</f>
        <v>1025.4462320000016</v>
      </c>
      <c r="V1400">
        <f>_xlfn.VAR.P(C1351:C1400)</f>
        <v>0</v>
      </c>
      <c r="X1400">
        <f>1.96*SQRT(U1400)/50</f>
        <v>1.2552855045528417</v>
      </c>
      <c r="Y1400">
        <f>1.96*SQRT(V1400)/50</f>
        <v>0</v>
      </c>
    </row>
    <row r="1401" spans="1:25" x14ac:dyDescent="0.25">
      <c r="A1401" t="s">
        <v>179</v>
      </c>
      <c r="B1401">
        <v>224423.82879999999</v>
      </c>
      <c r="C1401" t="s">
        <v>36</v>
      </c>
    </row>
    <row r="1402" spans="1:25" x14ac:dyDescent="0.25">
      <c r="A1402" t="s">
        <v>180</v>
      </c>
      <c r="B1402">
        <v>3861.37</v>
      </c>
      <c r="C1402">
        <v>3827.93</v>
      </c>
      <c r="D1402">
        <v>3827.59</v>
      </c>
      <c r="E1402">
        <v>3736.19</v>
      </c>
      <c r="F1402">
        <v>220.92500000000001</v>
      </c>
      <c r="G1402">
        <v>0</v>
      </c>
      <c r="H1402">
        <v>112.76900000000001</v>
      </c>
      <c r="I1402">
        <v>0</v>
      </c>
      <c r="J1402">
        <v>0.14719499999999999</v>
      </c>
      <c r="K1402">
        <v>0.83696000000000004</v>
      </c>
      <c r="L1402">
        <v>0</v>
      </c>
      <c r="M1402" t="s">
        <v>42</v>
      </c>
    </row>
    <row r="1403" spans="1:25" x14ac:dyDescent="0.25">
      <c r="A1403" t="s">
        <v>180</v>
      </c>
      <c r="B1403">
        <v>3593.6</v>
      </c>
      <c r="C1403">
        <v>3556.67</v>
      </c>
      <c r="D1403">
        <v>3556.49</v>
      </c>
      <c r="E1403">
        <v>3469.02</v>
      </c>
      <c r="F1403">
        <v>191.62100000000001</v>
      </c>
      <c r="G1403">
        <v>0</v>
      </c>
      <c r="H1403">
        <v>99.325100000000006</v>
      </c>
      <c r="I1403">
        <v>0</v>
      </c>
      <c r="J1403">
        <v>0.178454</v>
      </c>
      <c r="K1403">
        <v>0.83705300000000005</v>
      </c>
      <c r="L1403">
        <v>0</v>
      </c>
      <c r="M1403" t="s">
        <v>42</v>
      </c>
    </row>
    <row r="1404" spans="1:25" x14ac:dyDescent="0.25">
      <c r="A1404" t="s">
        <v>180</v>
      </c>
      <c r="B1404">
        <v>3700.6</v>
      </c>
      <c r="C1404">
        <v>3670.74</v>
      </c>
      <c r="D1404">
        <v>3670.47</v>
      </c>
      <c r="E1404">
        <v>3583.24</v>
      </c>
      <c r="F1404">
        <v>203.46899999999999</v>
      </c>
      <c r="G1404">
        <v>0</v>
      </c>
      <c r="H1404">
        <v>103.093</v>
      </c>
      <c r="I1404">
        <v>0</v>
      </c>
      <c r="J1404">
        <v>0.148671</v>
      </c>
      <c r="K1404">
        <v>0.83687</v>
      </c>
      <c r="L1404">
        <v>0</v>
      </c>
      <c r="M1404" t="s">
        <v>42</v>
      </c>
    </row>
    <row r="1405" spans="1:25" x14ac:dyDescent="0.25">
      <c r="A1405" t="s">
        <v>180</v>
      </c>
      <c r="B1405">
        <v>3980.06</v>
      </c>
      <c r="C1405">
        <v>3947.63</v>
      </c>
      <c r="D1405">
        <v>3947.22</v>
      </c>
      <c r="E1405">
        <v>3853.55</v>
      </c>
      <c r="F1405">
        <v>228.27600000000001</v>
      </c>
      <c r="G1405">
        <v>0</v>
      </c>
      <c r="H1405">
        <v>114.292</v>
      </c>
      <c r="I1405">
        <v>0</v>
      </c>
      <c r="J1405">
        <v>0.178454</v>
      </c>
      <c r="K1405">
        <v>0.83663299999999996</v>
      </c>
      <c r="L1405">
        <v>0</v>
      </c>
      <c r="M1405" t="s">
        <v>42</v>
      </c>
    </row>
    <row r="1406" spans="1:25" x14ac:dyDescent="0.25">
      <c r="A1406" t="s">
        <v>180</v>
      </c>
      <c r="B1406">
        <v>3941.93</v>
      </c>
      <c r="C1406">
        <v>3904.08</v>
      </c>
      <c r="D1406">
        <v>3903.72</v>
      </c>
      <c r="E1406">
        <v>3811.26</v>
      </c>
      <c r="F1406">
        <v>228.453</v>
      </c>
      <c r="G1406">
        <v>0</v>
      </c>
      <c r="H1406">
        <v>114.84399999999999</v>
      </c>
      <c r="I1406">
        <v>0</v>
      </c>
      <c r="J1406">
        <v>0.15617600000000001</v>
      </c>
      <c r="K1406">
        <v>0.83682299999999998</v>
      </c>
      <c r="L1406">
        <v>0</v>
      </c>
      <c r="M1406" t="s">
        <v>42</v>
      </c>
    </row>
    <row r="1407" spans="1:25" x14ac:dyDescent="0.25">
      <c r="A1407" t="s">
        <v>180</v>
      </c>
      <c r="B1407">
        <v>3940.61</v>
      </c>
      <c r="C1407">
        <v>3903.7</v>
      </c>
      <c r="D1407">
        <v>3903.39</v>
      </c>
      <c r="E1407">
        <v>3811.16</v>
      </c>
      <c r="F1407">
        <v>226.465</v>
      </c>
      <c r="G1407">
        <v>0</v>
      </c>
      <c r="H1407">
        <v>115.21299999999999</v>
      </c>
      <c r="I1407">
        <v>0</v>
      </c>
      <c r="J1407">
        <v>0.160055</v>
      </c>
      <c r="K1407">
        <v>0.83671399999999996</v>
      </c>
      <c r="L1407">
        <v>0</v>
      </c>
      <c r="M1407" t="s">
        <v>42</v>
      </c>
    </row>
    <row r="1408" spans="1:25" x14ac:dyDescent="0.25">
      <c r="A1408" t="s">
        <v>180</v>
      </c>
      <c r="B1408">
        <v>3986.39</v>
      </c>
      <c r="C1408">
        <v>3954.55</v>
      </c>
      <c r="D1408">
        <v>3954.19</v>
      </c>
      <c r="E1408">
        <v>3859.73</v>
      </c>
      <c r="F1408">
        <v>228.97399999999999</v>
      </c>
      <c r="G1408">
        <v>0</v>
      </c>
      <c r="H1408">
        <v>116.378</v>
      </c>
      <c r="I1408">
        <v>0</v>
      </c>
      <c r="J1408">
        <v>0.150809</v>
      </c>
      <c r="K1408">
        <v>0.83673299999999995</v>
      </c>
      <c r="L1408">
        <v>0</v>
      </c>
      <c r="M1408" t="s">
        <v>42</v>
      </c>
    </row>
    <row r="1409" spans="1:13" x14ac:dyDescent="0.25">
      <c r="A1409" t="s">
        <v>180</v>
      </c>
      <c r="B1409">
        <v>3966.2</v>
      </c>
      <c r="C1409">
        <v>3928.4</v>
      </c>
      <c r="D1409">
        <v>3928.05</v>
      </c>
      <c r="E1409">
        <v>3835.04</v>
      </c>
      <c r="F1409">
        <v>225.72900000000001</v>
      </c>
      <c r="G1409">
        <v>0</v>
      </c>
      <c r="H1409">
        <v>114.874</v>
      </c>
      <c r="I1409">
        <v>0</v>
      </c>
      <c r="J1409">
        <v>0.15244199999999999</v>
      </c>
      <c r="K1409">
        <v>0.83643800000000001</v>
      </c>
      <c r="L1409">
        <v>0</v>
      </c>
      <c r="M1409" t="s">
        <v>42</v>
      </c>
    </row>
    <row r="1410" spans="1:13" x14ac:dyDescent="0.25">
      <c r="A1410" t="s">
        <v>180</v>
      </c>
      <c r="B1410">
        <v>3946.12</v>
      </c>
      <c r="C1410">
        <v>3910.81</v>
      </c>
      <c r="D1410">
        <v>3910.47</v>
      </c>
      <c r="E1410">
        <v>3818.28</v>
      </c>
      <c r="F1410">
        <v>226.041</v>
      </c>
      <c r="G1410">
        <v>0</v>
      </c>
      <c r="H1410">
        <v>114.298</v>
      </c>
      <c r="I1410">
        <v>0</v>
      </c>
      <c r="J1410">
        <v>0.15443599999999999</v>
      </c>
      <c r="K1410">
        <v>0.83699199999999996</v>
      </c>
      <c r="L1410">
        <v>0</v>
      </c>
      <c r="M1410" t="s">
        <v>42</v>
      </c>
    </row>
    <row r="1411" spans="1:13" x14ac:dyDescent="0.25">
      <c r="A1411" t="s">
        <v>180</v>
      </c>
      <c r="B1411">
        <v>3907.32</v>
      </c>
      <c r="C1411">
        <v>3875.88</v>
      </c>
      <c r="D1411">
        <v>3875.52</v>
      </c>
      <c r="E1411">
        <v>3784.11</v>
      </c>
      <c r="F1411">
        <v>225.49199999999999</v>
      </c>
      <c r="G1411">
        <v>0</v>
      </c>
      <c r="H1411">
        <v>113.66500000000001</v>
      </c>
      <c r="I1411">
        <v>0</v>
      </c>
      <c r="J1411">
        <v>0.15031600000000001</v>
      </c>
      <c r="K1411">
        <v>0.83632200000000001</v>
      </c>
      <c r="L1411">
        <v>0</v>
      </c>
      <c r="M1411" t="s">
        <v>42</v>
      </c>
    </row>
    <row r="1412" spans="1:13" x14ac:dyDescent="0.25">
      <c r="A1412" t="s">
        <v>180</v>
      </c>
      <c r="B1412">
        <v>3919.12</v>
      </c>
      <c r="C1412">
        <v>3881.86</v>
      </c>
      <c r="D1412">
        <v>3881.53</v>
      </c>
      <c r="E1412">
        <v>3789.95</v>
      </c>
      <c r="F1412">
        <v>224.26400000000001</v>
      </c>
      <c r="G1412">
        <v>0</v>
      </c>
      <c r="H1412">
        <v>114.155</v>
      </c>
      <c r="I1412">
        <v>0</v>
      </c>
      <c r="J1412">
        <v>0.178509</v>
      </c>
      <c r="K1412">
        <v>0.83704599999999996</v>
      </c>
      <c r="L1412">
        <v>0</v>
      </c>
      <c r="M1412" t="s">
        <v>42</v>
      </c>
    </row>
    <row r="1413" spans="1:13" x14ac:dyDescent="0.25">
      <c r="A1413" t="s">
        <v>180</v>
      </c>
      <c r="B1413">
        <v>3915.32</v>
      </c>
      <c r="C1413">
        <v>3880.39</v>
      </c>
      <c r="D1413">
        <v>3880.06</v>
      </c>
      <c r="E1413">
        <v>3788.49</v>
      </c>
      <c r="F1413">
        <v>224.62</v>
      </c>
      <c r="G1413">
        <v>0</v>
      </c>
      <c r="H1413">
        <v>114.953</v>
      </c>
      <c r="I1413">
        <v>0</v>
      </c>
      <c r="J1413">
        <v>0.148925</v>
      </c>
      <c r="K1413">
        <v>0.83699999999999997</v>
      </c>
      <c r="L1413">
        <v>0</v>
      </c>
      <c r="M1413" t="s">
        <v>42</v>
      </c>
    </row>
    <row r="1414" spans="1:13" x14ac:dyDescent="0.25">
      <c r="A1414" t="s">
        <v>180</v>
      </c>
      <c r="B1414">
        <v>3932.15</v>
      </c>
      <c r="C1414">
        <v>3891.93</v>
      </c>
      <c r="D1414">
        <v>3891.61</v>
      </c>
      <c r="E1414">
        <v>3799.87</v>
      </c>
      <c r="F1414">
        <v>226.50399999999999</v>
      </c>
      <c r="G1414">
        <v>0</v>
      </c>
      <c r="H1414">
        <v>114.327</v>
      </c>
      <c r="I1414">
        <v>0</v>
      </c>
      <c r="J1414">
        <v>0.17846899999999999</v>
      </c>
      <c r="K1414">
        <v>0.83618599999999998</v>
      </c>
      <c r="L1414">
        <v>0</v>
      </c>
      <c r="M1414" t="s">
        <v>42</v>
      </c>
    </row>
    <row r="1415" spans="1:13" x14ac:dyDescent="0.25">
      <c r="A1415" t="s">
        <v>180</v>
      </c>
      <c r="B1415">
        <v>3874.47</v>
      </c>
      <c r="C1415">
        <v>3835.27</v>
      </c>
      <c r="D1415">
        <v>3834.97</v>
      </c>
      <c r="E1415">
        <v>3744.34</v>
      </c>
      <c r="F1415">
        <v>221.73699999999999</v>
      </c>
      <c r="G1415">
        <v>0</v>
      </c>
      <c r="H1415">
        <v>112.879</v>
      </c>
      <c r="I1415">
        <v>0</v>
      </c>
      <c r="J1415">
        <v>0.14729100000000001</v>
      </c>
      <c r="K1415">
        <v>0.85067599999999999</v>
      </c>
      <c r="L1415">
        <v>0</v>
      </c>
      <c r="M1415" t="s">
        <v>42</v>
      </c>
    </row>
    <row r="1416" spans="1:13" x14ac:dyDescent="0.25">
      <c r="A1416" t="s">
        <v>180</v>
      </c>
      <c r="B1416">
        <v>3916.85</v>
      </c>
      <c r="C1416">
        <v>3883.06</v>
      </c>
      <c r="D1416">
        <v>3882.73</v>
      </c>
      <c r="E1416">
        <v>3790.87</v>
      </c>
      <c r="F1416">
        <v>224.37200000000001</v>
      </c>
      <c r="G1416">
        <v>0</v>
      </c>
      <c r="H1416">
        <v>114.46599999999999</v>
      </c>
      <c r="I1416">
        <v>0</v>
      </c>
      <c r="J1416">
        <v>0.14719599999999999</v>
      </c>
      <c r="K1416">
        <v>0.83701499999999995</v>
      </c>
      <c r="L1416">
        <v>0</v>
      </c>
      <c r="M1416" t="s">
        <v>42</v>
      </c>
    </row>
    <row r="1417" spans="1:13" x14ac:dyDescent="0.25">
      <c r="A1417" t="s">
        <v>180</v>
      </c>
      <c r="B1417">
        <v>3897.78</v>
      </c>
      <c r="C1417">
        <v>3864.76</v>
      </c>
      <c r="D1417">
        <v>3864.45</v>
      </c>
      <c r="E1417">
        <v>3772.97</v>
      </c>
      <c r="F1417">
        <v>223.46799999999999</v>
      </c>
      <c r="G1417">
        <v>0</v>
      </c>
      <c r="H1417">
        <v>113.605</v>
      </c>
      <c r="I1417">
        <v>0</v>
      </c>
      <c r="J1417">
        <v>0.17286799999999999</v>
      </c>
      <c r="K1417">
        <v>0.83701499999999995</v>
      </c>
      <c r="L1417">
        <v>0</v>
      </c>
      <c r="M1417" t="s">
        <v>42</v>
      </c>
    </row>
    <row r="1418" spans="1:13" x14ac:dyDescent="0.25">
      <c r="A1418" t="s">
        <v>180</v>
      </c>
      <c r="B1418">
        <v>3886.18</v>
      </c>
      <c r="C1418">
        <v>3851.89</v>
      </c>
      <c r="D1418">
        <v>3851.57</v>
      </c>
      <c r="E1418">
        <v>3759.17</v>
      </c>
      <c r="F1418">
        <v>224.30600000000001</v>
      </c>
      <c r="G1418">
        <v>0</v>
      </c>
      <c r="H1418">
        <v>114.117</v>
      </c>
      <c r="I1418">
        <v>0</v>
      </c>
      <c r="J1418">
        <v>0.14715800000000001</v>
      </c>
      <c r="K1418">
        <v>0.83676899999999999</v>
      </c>
      <c r="L1418">
        <v>0</v>
      </c>
      <c r="M1418" t="s">
        <v>42</v>
      </c>
    </row>
    <row r="1419" spans="1:13" x14ac:dyDescent="0.25">
      <c r="A1419" t="s">
        <v>180</v>
      </c>
      <c r="B1419">
        <v>3926.51</v>
      </c>
      <c r="C1419">
        <v>3895.54</v>
      </c>
      <c r="D1419">
        <v>3895.2</v>
      </c>
      <c r="E1419">
        <v>3802.28</v>
      </c>
      <c r="F1419">
        <v>225.56899999999999</v>
      </c>
      <c r="G1419">
        <v>0</v>
      </c>
      <c r="H1419">
        <v>114.703</v>
      </c>
      <c r="I1419">
        <v>0</v>
      </c>
      <c r="J1419">
        <v>0.149642</v>
      </c>
      <c r="K1419">
        <v>0.83657099999999995</v>
      </c>
      <c r="L1419">
        <v>0</v>
      </c>
      <c r="M1419" t="s">
        <v>42</v>
      </c>
    </row>
    <row r="1420" spans="1:13" x14ac:dyDescent="0.25">
      <c r="A1420" t="s">
        <v>180</v>
      </c>
      <c r="B1420">
        <v>3889.97</v>
      </c>
      <c r="C1420">
        <v>3858.17</v>
      </c>
      <c r="D1420">
        <v>3857.86</v>
      </c>
      <c r="E1420">
        <v>3766.92</v>
      </c>
      <c r="F1420">
        <v>220.59899999999999</v>
      </c>
      <c r="G1420">
        <v>0</v>
      </c>
      <c r="H1420">
        <v>113.861</v>
      </c>
      <c r="I1420">
        <v>0</v>
      </c>
      <c r="J1420">
        <v>0.15269199999999999</v>
      </c>
      <c r="K1420">
        <v>0.83702399999999999</v>
      </c>
      <c r="L1420">
        <v>0</v>
      </c>
      <c r="M1420" t="s">
        <v>42</v>
      </c>
    </row>
    <row r="1421" spans="1:13" x14ac:dyDescent="0.25">
      <c r="A1421" t="s">
        <v>180</v>
      </c>
      <c r="B1421">
        <v>3879.85</v>
      </c>
      <c r="C1421">
        <v>3848.6</v>
      </c>
      <c r="D1421">
        <v>3848.3</v>
      </c>
      <c r="E1421">
        <v>3757.56</v>
      </c>
      <c r="F1421">
        <v>220.91300000000001</v>
      </c>
      <c r="G1421">
        <v>0</v>
      </c>
      <c r="H1421">
        <v>113.517</v>
      </c>
      <c r="I1421">
        <v>0</v>
      </c>
      <c r="J1421">
        <v>0.16484199999999999</v>
      </c>
      <c r="K1421">
        <v>0.83684000000000003</v>
      </c>
      <c r="L1421">
        <v>0</v>
      </c>
      <c r="M1421" t="s">
        <v>42</v>
      </c>
    </row>
    <row r="1422" spans="1:13" x14ac:dyDescent="0.25">
      <c r="A1422" t="s">
        <v>180</v>
      </c>
      <c r="B1422">
        <v>3908.52</v>
      </c>
      <c r="C1422">
        <v>3875.12</v>
      </c>
      <c r="D1422">
        <v>3874.79</v>
      </c>
      <c r="E1422">
        <v>3783.15</v>
      </c>
      <c r="F1422">
        <v>224.822</v>
      </c>
      <c r="G1422">
        <v>0</v>
      </c>
      <c r="H1422">
        <v>114.19199999999999</v>
      </c>
      <c r="I1422">
        <v>0</v>
      </c>
      <c r="J1422">
        <v>0.16043099999999999</v>
      </c>
      <c r="K1422">
        <v>0.83704500000000004</v>
      </c>
      <c r="L1422">
        <v>0</v>
      </c>
      <c r="M1422" t="s">
        <v>42</v>
      </c>
    </row>
    <row r="1423" spans="1:13" x14ac:dyDescent="0.25">
      <c r="A1423" t="s">
        <v>180</v>
      </c>
      <c r="B1423">
        <v>3958.17</v>
      </c>
      <c r="C1423">
        <v>3925.68</v>
      </c>
      <c r="D1423">
        <v>3925.36</v>
      </c>
      <c r="E1423">
        <v>3833.31</v>
      </c>
      <c r="F1423">
        <v>228.55</v>
      </c>
      <c r="G1423">
        <v>0</v>
      </c>
      <c r="H1423">
        <v>116.726</v>
      </c>
      <c r="I1423">
        <v>0</v>
      </c>
      <c r="J1423">
        <v>0.15391199999999999</v>
      </c>
      <c r="K1423">
        <v>0.83625400000000005</v>
      </c>
      <c r="L1423">
        <v>0</v>
      </c>
      <c r="M1423" t="s">
        <v>42</v>
      </c>
    </row>
    <row r="1424" spans="1:13" x14ac:dyDescent="0.25">
      <c r="A1424" t="s">
        <v>180</v>
      </c>
      <c r="B1424">
        <v>3871.39</v>
      </c>
      <c r="C1424">
        <v>3838.6</v>
      </c>
      <c r="D1424">
        <v>3838.3</v>
      </c>
      <c r="E1424">
        <v>3748.09</v>
      </c>
      <c r="F1424">
        <v>221.04300000000001</v>
      </c>
      <c r="G1424">
        <v>0</v>
      </c>
      <c r="H1424">
        <v>112.273</v>
      </c>
      <c r="I1424">
        <v>0</v>
      </c>
      <c r="J1424">
        <v>0.149953</v>
      </c>
      <c r="K1424">
        <v>0.84913400000000006</v>
      </c>
      <c r="L1424">
        <v>0</v>
      </c>
      <c r="M1424" t="s">
        <v>42</v>
      </c>
    </row>
    <row r="1425" spans="1:13" x14ac:dyDescent="0.25">
      <c r="A1425" t="s">
        <v>180</v>
      </c>
      <c r="B1425">
        <v>3912.66</v>
      </c>
      <c r="C1425">
        <v>3881.87</v>
      </c>
      <c r="D1425">
        <v>3881.54</v>
      </c>
      <c r="E1425">
        <v>3789.57</v>
      </c>
      <c r="F1425">
        <v>224.79599999999999</v>
      </c>
      <c r="G1425">
        <v>0</v>
      </c>
      <c r="H1425">
        <v>113.991</v>
      </c>
      <c r="I1425">
        <v>0</v>
      </c>
      <c r="J1425">
        <v>0.178454</v>
      </c>
      <c r="K1425">
        <v>0.83703000000000005</v>
      </c>
      <c r="L1425">
        <v>0</v>
      </c>
      <c r="M1425" t="s">
        <v>42</v>
      </c>
    </row>
    <row r="1426" spans="1:13" x14ac:dyDescent="0.25">
      <c r="A1426" t="s">
        <v>180</v>
      </c>
      <c r="B1426">
        <v>3898.97</v>
      </c>
      <c r="C1426">
        <v>3867.77</v>
      </c>
      <c r="D1426">
        <v>3867.44</v>
      </c>
      <c r="E1426">
        <v>3775.76</v>
      </c>
      <c r="F1426">
        <v>224.00399999999999</v>
      </c>
      <c r="G1426">
        <v>0</v>
      </c>
      <c r="H1426">
        <v>114.32299999999999</v>
      </c>
      <c r="I1426">
        <v>0</v>
      </c>
      <c r="J1426">
        <v>0.15182899999999999</v>
      </c>
      <c r="K1426">
        <v>0.83705200000000002</v>
      </c>
      <c r="L1426">
        <v>0</v>
      </c>
      <c r="M1426" t="s">
        <v>42</v>
      </c>
    </row>
    <row r="1427" spans="1:13" x14ac:dyDescent="0.25">
      <c r="A1427" t="s">
        <v>180</v>
      </c>
      <c r="B1427">
        <v>3899.88</v>
      </c>
      <c r="C1427">
        <v>3864</v>
      </c>
      <c r="D1427">
        <v>3863.69</v>
      </c>
      <c r="E1427">
        <v>3772.53</v>
      </c>
      <c r="F1427">
        <v>222.58500000000001</v>
      </c>
      <c r="G1427">
        <v>0</v>
      </c>
      <c r="H1427">
        <v>113.331</v>
      </c>
      <c r="I1427">
        <v>0</v>
      </c>
      <c r="J1427">
        <v>0.15067800000000001</v>
      </c>
      <c r="K1427">
        <v>0.83705300000000005</v>
      </c>
      <c r="L1427">
        <v>0</v>
      </c>
      <c r="M1427" t="s">
        <v>42</v>
      </c>
    </row>
    <row r="1428" spans="1:13" x14ac:dyDescent="0.25">
      <c r="A1428" t="s">
        <v>180</v>
      </c>
      <c r="B1428">
        <v>3882.71</v>
      </c>
      <c r="C1428">
        <v>3851.75</v>
      </c>
      <c r="D1428">
        <v>3851.44</v>
      </c>
      <c r="E1428">
        <v>3759.48</v>
      </c>
      <c r="F1428">
        <v>222.06800000000001</v>
      </c>
      <c r="G1428">
        <v>0</v>
      </c>
      <c r="H1428">
        <v>112.02200000000001</v>
      </c>
      <c r="I1428">
        <v>0</v>
      </c>
      <c r="J1428">
        <v>0.14835400000000001</v>
      </c>
      <c r="K1428">
        <v>0.83460100000000004</v>
      </c>
      <c r="L1428">
        <v>0</v>
      </c>
      <c r="M1428" t="s">
        <v>42</v>
      </c>
    </row>
    <row r="1429" spans="1:13" x14ac:dyDescent="0.25">
      <c r="A1429" t="s">
        <v>180</v>
      </c>
      <c r="B1429">
        <v>3901.27</v>
      </c>
      <c r="C1429">
        <v>3869.96</v>
      </c>
      <c r="D1429">
        <v>3869.65</v>
      </c>
      <c r="E1429">
        <v>3779.48</v>
      </c>
      <c r="F1429">
        <v>222.1</v>
      </c>
      <c r="G1429">
        <v>0</v>
      </c>
      <c r="H1429">
        <v>114.26</v>
      </c>
      <c r="I1429">
        <v>0</v>
      </c>
      <c r="J1429">
        <v>0.178454</v>
      </c>
      <c r="K1429">
        <v>0.83704800000000001</v>
      </c>
      <c r="L1429">
        <v>0</v>
      </c>
      <c r="M1429" t="s">
        <v>42</v>
      </c>
    </row>
    <row r="1430" spans="1:13" x14ac:dyDescent="0.25">
      <c r="A1430" t="s">
        <v>180</v>
      </c>
      <c r="B1430">
        <v>3903.8</v>
      </c>
      <c r="C1430">
        <v>3869.38</v>
      </c>
      <c r="D1430">
        <v>3869.06</v>
      </c>
      <c r="E1430">
        <v>3777.01</v>
      </c>
      <c r="F1430">
        <v>226.93700000000001</v>
      </c>
      <c r="G1430">
        <v>0</v>
      </c>
      <c r="H1430">
        <v>114.063</v>
      </c>
      <c r="I1430">
        <v>0</v>
      </c>
      <c r="J1430">
        <v>0.155892</v>
      </c>
      <c r="K1430">
        <v>0.83690500000000001</v>
      </c>
      <c r="L1430">
        <v>0</v>
      </c>
      <c r="M1430" t="s">
        <v>42</v>
      </c>
    </row>
    <row r="1431" spans="1:13" x14ac:dyDescent="0.25">
      <c r="A1431" t="s">
        <v>180</v>
      </c>
      <c r="B1431">
        <v>3932.25</v>
      </c>
      <c r="C1431">
        <v>3894.26</v>
      </c>
      <c r="D1431">
        <v>3893.93</v>
      </c>
      <c r="E1431">
        <v>3802.26</v>
      </c>
      <c r="F1431">
        <v>225.30600000000001</v>
      </c>
      <c r="G1431">
        <v>0</v>
      </c>
      <c r="H1431">
        <v>115.383</v>
      </c>
      <c r="I1431">
        <v>0</v>
      </c>
      <c r="J1431">
        <v>0.14782200000000001</v>
      </c>
      <c r="K1431">
        <v>0.83705200000000002</v>
      </c>
      <c r="L1431">
        <v>0</v>
      </c>
      <c r="M1431" t="s">
        <v>42</v>
      </c>
    </row>
    <row r="1432" spans="1:13" x14ac:dyDescent="0.25">
      <c r="A1432" t="s">
        <v>180</v>
      </c>
      <c r="B1432">
        <v>3902.25</v>
      </c>
      <c r="C1432">
        <v>3871.2</v>
      </c>
      <c r="D1432">
        <v>3870.87</v>
      </c>
      <c r="E1432">
        <v>3778.98</v>
      </c>
      <c r="F1432">
        <v>223.78899999999999</v>
      </c>
      <c r="G1432">
        <v>0</v>
      </c>
      <c r="H1432">
        <v>113.869</v>
      </c>
      <c r="I1432">
        <v>0</v>
      </c>
      <c r="J1432">
        <v>0.14729600000000001</v>
      </c>
      <c r="K1432">
        <v>0.83704299999999998</v>
      </c>
      <c r="L1432">
        <v>0</v>
      </c>
      <c r="M1432" t="s">
        <v>42</v>
      </c>
    </row>
    <row r="1433" spans="1:13" x14ac:dyDescent="0.25">
      <c r="A1433" t="s">
        <v>180</v>
      </c>
      <c r="B1433">
        <v>3953.88</v>
      </c>
      <c r="C1433">
        <v>3921.62</v>
      </c>
      <c r="D1433">
        <v>3921.3</v>
      </c>
      <c r="E1433">
        <v>3827.07</v>
      </c>
      <c r="F1433">
        <v>227.011</v>
      </c>
      <c r="G1433">
        <v>0</v>
      </c>
      <c r="H1433">
        <v>115.068</v>
      </c>
      <c r="I1433">
        <v>0</v>
      </c>
      <c r="J1433">
        <v>0.16550500000000001</v>
      </c>
      <c r="K1433">
        <v>0.83665800000000001</v>
      </c>
      <c r="L1433">
        <v>0</v>
      </c>
      <c r="M1433" t="s">
        <v>42</v>
      </c>
    </row>
    <row r="1434" spans="1:13" x14ac:dyDescent="0.25">
      <c r="A1434" t="s">
        <v>180</v>
      </c>
      <c r="B1434">
        <v>3920.3</v>
      </c>
      <c r="C1434">
        <v>3889.42</v>
      </c>
      <c r="D1434">
        <v>3889.09</v>
      </c>
      <c r="E1434">
        <v>3797.42</v>
      </c>
      <c r="F1434">
        <v>221.85</v>
      </c>
      <c r="G1434">
        <v>0</v>
      </c>
      <c r="H1434">
        <v>115.59</v>
      </c>
      <c r="I1434">
        <v>0</v>
      </c>
      <c r="J1434">
        <v>0.148253</v>
      </c>
      <c r="K1434">
        <v>0.83702600000000005</v>
      </c>
      <c r="L1434">
        <v>0</v>
      </c>
      <c r="M1434" t="s">
        <v>42</v>
      </c>
    </row>
    <row r="1435" spans="1:13" x14ac:dyDescent="0.25">
      <c r="A1435" t="s">
        <v>180</v>
      </c>
      <c r="B1435">
        <v>3917.04</v>
      </c>
      <c r="C1435">
        <v>3885.66</v>
      </c>
      <c r="D1435">
        <v>3885.34</v>
      </c>
      <c r="E1435">
        <v>3794.26</v>
      </c>
      <c r="F1435">
        <v>223.941</v>
      </c>
      <c r="G1435">
        <v>0</v>
      </c>
      <c r="H1435">
        <v>115.51600000000001</v>
      </c>
      <c r="I1435">
        <v>0</v>
      </c>
      <c r="J1435">
        <v>0.14757500000000001</v>
      </c>
      <c r="K1435">
        <v>0.83587500000000003</v>
      </c>
      <c r="L1435">
        <v>0</v>
      </c>
      <c r="M1435" t="s">
        <v>42</v>
      </c>
    </row>
    <row r="1436" spans="1:13" x14ac:dyDescent="0.25">
      <c r="A1436" t="s">
        <v>180</v>
      </c>
      <c r="B1436">
        <v>3959.32</v>
      </c>
      <c r="C1436">
        <v>3927.24</v>
      </c>
      <c r="D1436">
        <v>3926.92</v>
      </c>
      <c r="E1436">
        <v>3834.35</v>
      </c>
      <c r="F1436">
        <v>227.77799999999999</v>
      </c>
      <c r="G1436">
        <v>0</v>
      </c>
      <c r="H1436">
        <v>115.026</v>
      </c>
      <c r="I1436">
        <v>0</v>
      </c>
      <c r="J1436">
        <v>0.178481</v>
      </c>
      <c r="K1436">
        <v>0.83593899999999999</v>
      </c>
      <c r="L1436">
        <v>0</v>
      </c>
      <c r="M1436" t="s">
        <v>42</v>
      </c>
    </row>
    <row r="1437" spans="1:13" x14ac:dyDescent="0.25">
      <c r="A1437" t="s">
        <v>180</v>
      </c>
      <c r="B1437">
        <v>3937.69</v>
      </c>
      <c r="C1437">
        <v>3899.9</v>
      </c>
      <c r="D1437">
        <v>3899.58</v>
      </c>
      <c r="E1437">
        <v>3807.82</v>
      </c>
      <c r="F1437">
        <v>226.011</v>
      </c>
      <c r="G1437">
        <v>0</v>
      </c>
      <c r="H1437">
        <v>115.77200000000001</v>
      </c>
      <c r="I1437">
        <v>0</v>
      </c>
      <c r="J1437">
        <v>0.17845800000000001</v>
      </c>
      <c r="K1437">
        <v>0.83703899999999998</v>
      </c>
      <c r="L1437">
        <v>0</v>
      </c>
      <c r="M1437" t="s">
        <v>42</v>
      </c>
    </row>
    <row r="1438" spans="1:13" x14ac:dyDescent="0.25">
      <c r="A1438" t="s">
        <v>180</v>
      </c>
      <c r="B1438">
        <v>3954.34</v>
      </c>
      <c r="C1438">
        <v>3923.26</v>
      </c>
      <c r="D1438">
        <v>3922.94</v>
      </c>
      <c r="E1438">
        <v>3829.97</v>
      </c>
      <c r="F1438">
        <v>224.42500000000001</v>
      </c>
      <c r="G1438">
        <v>0</v>
      </c>
      <c r="H1438">
        <v>115.52</v>
      </c>
      <c r="I1438">
        <v>0</v>
      </c>
      <c r="J1438">
        <v>0.14790700000000001</v>
      </c>
      <c r="K1438">
        <v>0.83665599999999996</v>
      </c>
      <c r="L1438">
        <v>0</v>
      </c>
      <c r="M1438" t="s">
        <v>42</v>
      </c>
    </row>
    <row r="1439" spans="1:13" x14ac:dyDescent="0.25">
      <c r="A1439" t="s">
        <v>180</v>
      </c>
      <c r="B1439">
        <v>3941.23</v>
      </c>
      <c r="C1439">
        <v>3909.81</v>
      </c>
      <c r="D1439">
        <v>3909.47</v>
      </c>
      <c r="E1439">
        <v>3816.79</v>
      </c>
      <c r="F1439">
        <v>227.33699999999999</v>
      </c>
      <c r="G1439">
        <v>0</v>
      </c>
      <c r="H1439">
        <v>115.12</v>
      </c>
      <c r="I1439">
        <v>0</v>
      </c>
      <c r="J1439">
        <v>0.178456</v>
      </c>
      <c r="K1439">
        <v>0.83695600000000003</v>
      </c>
      <c r="L1439">
        <v>0</v>
      </c>
      <c r="M1439" t="s">
        <v>42</v>
      </c>
    </row>
    <row r="1440" spans="1:13" x14ac:dyDescent="0.25">
      <c r="A1440" t="s">
        <v>180</v>
      </c>
      <c r="B1440">
        <v>3945.68</v>
      </c>
      <c r="C1440">
        <v>3908.18</v>
      </c>
      <c r="D1440">
        <v>3907.84</v>
      </c>
      <c r="E1440">
        <v>3815.09</v>
      </c>
      <c r="F1440">
        <v>227.167</v>
      </c>
      <c r="G1440">
        <v>0</v>
      </c>
      <c r="H1440">
        <v>113.542</v>
      </c>
      <c r="I1440">
        <v>0</v>
      </c>
      <c r="J1440">
        <v>0.14879700000000001</v>
      </c>
      <c r="K1440">
        <v>0.85875999999999997</v>
      </c>
      <c r="L1440">
        <v>0</v>
      </c>
      <c r="M1440" t="s">
        <v>42</v>
      </c>
    </row>
    <row r="1441" spans="1:25" x14ac:dyDescent="0.25">
      <c r="A1441" t="s">
        <v>180</v>
      </c>
      <c r="B1441">
        <v>3910.38</v>
      </c>
      <c r="C1441">
        <v>3871.65</v>
      </c>
      <c r="D1441">
        <v>3871.32</v>
      </c>
      <c r="E1441">
        <v>3778.63</v>
      </c>
      <c r="F1441">
        <v>223.92500000000001</v>
      </c>
      <c r="G1441">
        <v>0</v>
      </c>
      <c r="H1441">
        <v>113.289</v>
      </c>
      <c r="I1441">
        <v>0</v>
      </c>
      <c r="J1441">
        <v>0.150115</v>
      </c>
      <c r="K1441">
        <v>0.83684800000000004</v>
      </c>
      <c r="L1441">
        <v>0</v>
      </c>
      <c r="M1441" t="s">
        <v>42</v>
      </c>
    </row>
    <row r="1442" spans="1:25" x14ac:dyDescent="0.25">
      <c r="A1442" t="s">
        <v>180</v>
      </c>
      <c r="B1442">
        <v>3869.27</v>
      </c>
      <c r="C1442">
        <v>3832.51</v>
      </c>
      <c r="D1442">
        <v>3832.2</v>
      </c>
      <c r="E1442">
        <v>3741.81</v>
      </c>
      <c r="F1442">
        <v>221.304</v>
      </c>
      <c r="G1442">
        <v>0</v>
      </c>
      <c r="H1442">
        <v>114.214</v>
      </c>
      <c r="I1442">
        <v>0</v>
      </c>
      <c r="J1442">
        <v>0.17851700000000001</v>
      </c>
      <c r="K1442">
        <v>0.84656600000000004</v>
      </c>
      <c r="L1442">
        <v>0</v>
      </c>
      <c r="M1442" t="s">
        <v>42</v>
      </c>
    </row>
    <row r="1443" spans="1:25" x14ac:dyDescent="0.25">
      <c r="A1443" t="s">
        <v>180</v>
      </c>
      <c r="B1443">
        <v>3816.6</v>
      </c>
      <c r="C1443">
        <v>3785.64</v>
      </c>
      <c r="D1443">
        <v>3785.34</v>
      </c>
      <c r="E1443">
        <v>3695.71</v>
      </c>
      <c r="F1443">
        <v>216.49299999999999</v>
      </c>
      <c r="G1443">
        <v>0</v>
      </c>
      <c r="H1443">
        <v>112.764</v>
      </c>
      <c r="I1443">
        <v>0</v>
      </c>
      <c r="J1443">
        <v>0.178457</v>
      </c>
      <c r="K1443">
        <v>0.83677999999999997</v>
      </c>
      <c r="L1443">
        <v>0</v>
      </c>
      <c r="M1443" t="s">
        <v>42</v>
      </c>
    </row>
    <row r="1444" spans="1:25" x14ac:dyDescent="0.25">
      <c r="A1444" t="s">
        <v>180</v>
      </c>
      <c r="B1444">
        <v>3882.28</v>
      </c>
      <c r="C1444">
        <v>3848.99</v>
      </c>
      <c r="D1444">
        <v>3848.66</v>
      </c>
      <c r="E1444">
        <v>3757.74</v>
      </c>
      <c r="F1444">
        <v>222.79300000000001</v>
      </c>
      <c r="G1444">
        <v>0</v>
      </c>
      <c r="H1444">
        <v>112.389</v>
      </c>
      <c r="I1444">
        <v>0</v>
      </c>
      <c r="J1444">
        <v>0.15707199999999999</v>
      </c>
      <c r="K1444">
        <v>0.86859500000000001</v>
      </c>
      <c r="L1444">
        <v>0</v>
      </c>
      <c r="M1444" t="s">
        <v>42</v>
      </c>
    </row>
    <row r="1445" spans="1:25" x14ac:dyDescent="0.25">
      <c r="A1445" t="s">
        <v>180</v>
      </c>
      <c r="B1445">
        <v>3895.58</v>
      </c>
      <c r="C1445">
        <v>3863.51</v>
      </c>
      <c r="D1445">
        <v>3863.18</v>
      </c>
      <c r="E1445">
        <v>3772.17</v>
      </c>
      <c r="F1445">
        <v>223.916</v>
      </c>
      <c r="G1445">
        <v>0</v>
      </c>
      <c r="H1445">
        <v>112.82</v>
      </c>
      <c r="I1445">
        <v>0</v>
      </c>
      <c r="J1445">
        <v>0.178454</v>
      </c>
      <c r="K1445">
        <v>0.83704900000000004</v>
      </c>
      <c r="L1445">
        <v>0</v>
      </c>
      <c r="M1445" t="s">
        <v>42</v>
      </c>
    </row>
    <row r="1446" spans="1:25" x14ac:dyDescent="0.25">
      <c r="A1446" t="s">
        <v>180</v>
      </c>
      <c r="B1446">
        <v>3882.5</v>
      </c>
      <c r="C1446">
        <v>3847.03</v>
      </c>
      <c r="D1446">
        <v>3846.71</v>
      </c>
      <c r="E1446">
        <v>3754.55</v>
      </c>
      <c r="F1446">
        <v>222.553</v>
      </c>
      <c r="G1446">
        <v>0</v>
      </c>
      <c r="H1446">
        <v>112.16</v>
      </c>
      <c r="I1446">
        <v>0</v>
      </c>
      <c r="J1446">
        <v>0.178454</v>
      </c>
      <c r="K1446">
        <v>0.83617200000000003</v>
      </c>
      <c r="L1446">
        <v>0</v>
      </c>
      <c r="M1446" t="s">
        <v>42</v>
      </c>
    </row>
    <row r="1447" spans="1:25" x14ac:dyDescent="0.25">
      <c r="A1447" t="s">
        <v>180</v>
      </c>
      <c r="B1447">
        <v>3895.89</v>
      </c>
      <c r="C1447">
        <v>3865.13</v>
      </c>
      <c r="D1447">
        <v>3864.8</v>
      </c>
      <c r="E1447">
        <v>3773.63</v>
      </c>
      <c r="F1447">
        <v>222.63900000000001</v>
      </c>
      <c r="G1447">
        <v>0</v>
      </c>
      <c r="H1447">
        <v>113.837</v>
      </c>
      <c r="I1447">
        <v>0</v>
      </c>
      <c r="J1447">
        <v>0.17848</v>
      </c>
      <c r="K1447">
        <v>0.83607900000000002</v>
      </c>
      <c r="L1447">
        <v>0</v>
      </c>
      <c r="M1447" t="s">
        <v>42</v>
      </c>
    </row>
    <row r="1448" spans="1:25" x14ac:dyDescent="0.25">
      <c r="A1448" t="s">
        <v>180</v>
      </c>
      <c r="B1448">
        <v>3858.27</v>
      </c>
      <c r="C1448">
        <v>3827.12</v>
      </c>
      <c r="D1448">
        <v>3826.81</v>
      </c>
      <c r="E1448">
        <v>3736.08</v>
      </c>
      <c r="F1448">
        <v>218.3</v>
      </c>
      <c r="G1448">
        <v>0</v>
      </c>
      <c r="H1448">
        <v>111.63200000000001</v>
      </c>
      <c r="I1448">
        <v>0</v>
      </c>
      <c r="J1448">
        <v>0.14955199999999999</v>
      </c>
      <c r="K1448">
        <v>0.83550599999999997</v>
      </c>
      <c r="L1448">
        <v>0</v>
      </c>
      <c r="M1448" t="s">
        <v>42</v>
      </c>
    </row>
    <row r="1449" spans="1:25" x14ac:dyDescent="0.25">
      <c r="A1449" t="s">
        <v>180</v>
      </c>
      <c r="B1449">
        <v>3921.87</v>
      </c>
      <c r="C1449">
        <v>3882.98</v>
      </c>
      <c r="D1449">
        <v>3882.67</v>
      </c>
      <c r="E1449">
        <v>3791.33</v>
      </c>
      <c r="F1449">
        <v>224.48400000000001</v>
      </c>
      <c r="G1449">
        <v>0</v>
      </c>
      <c r="H1449">
        <v>114.578</v>
      </c>
      <c r="I1449">
        <v>0</v>
      </c>
      <c r="J1449">
        <v>0.148616</v>
      </c>
      <c r="K1449">
        <v>0.83694199999999996</v>
      </c>
      <c r="L1449">
        <v>0</v>
      </c>
      <c r="M1449" t="s">
        <v>42</v>
      </c>
    </row>
    <row r="1450" spans="1:25" x14ac:dyDescent="0.25">
      <c r="A1450" t="s">
        <v>180</v>
      </c>
      <c r="B1450">
        <v>3886.92</v>
      </c>
      <c r="C1450">
        <v>3851.38</v>
      </c>
      <c r="D1450">
        <v>3851.06</v>
      </c>
      <c r="E1450">
        <v>3759.79</v>
      </c>
      <c r="F1450">
        <v>221.67099999999999</v>
      </c>
      <c r="G1450">
        <v>0</v>
      </c>
      <c r="H1450">
        <v>113.114</v>
      </c>
      <c r="I1450">
        <v>0</v>
      </c>
      <c r="J1450">
        <v>0.152977</v>
      </c>
      <c r="K1450">
        <v>0.83690799999999999</v>
      </c>
      <c r="L1450">
        <v>0</v>
      </c>
      <c r="M1450" t="s">
        <v>42</v>
      </c>
    </row>
    <row r="1451" spans="1:25" x14ac:dyDescent="0.25">
      <c r="A1451" t="s">
        <v>180</v>
      </c>
      <c r="B1451">
        <v>3938.07</v>
      </c>
      <c r="C1451">
        <v>3906.58</v>
      </c>
      <c r="D1451">
        <v>3906.24</v>
      </c>
      <c r="E1451">
        <v>3813.61</v>
      </c>
      <c r="F1451">
        <v>225.78</v>
      </c>
      <c r="G1451">
        <v>0</v>
      </c>
      <c r="H1451">
        <v>115.35899999999999</v>
      </c>
      <c r="I1451">
        <v>0</v>
      </c>
      <c r="J1451">
        <v>0.17846300000000001</v>
      </c>
      <c r="K1451">
        <v>0.83701700000000001</v>
      </c>
      <c r="L1451">
        <v>0</v>
      </c>
      <c r="M1451" t="s">
        <v>42</v>
      </c>
    </row>
    <row r="1452" spans="1:25" x14ac:dyDescent="0.25">
      <c r="A1452" t="s">
        <v>180</v>
      </c>
      <c r="B1452">
        <v>3891.23</v>
      </c>
      <c r="C1452">
        <v>3855</v>
      </c>
      <c r="D1452">
        <v>3854.7</v>
      </c>
      <c r="E1452">
        <v>3761.34</v>
      </c>
      <c r="F1452">
        <v>220.19399999999999</v>
      </c>
      <c r="G1452">
        <v>0</v>
      </c>
      <c r="H1452">
        <v>112.15</v>
      </c>
      <c r="I1452">
        <v>0</v>
      </c>
      <c r="J1452">
        <v>0.178482</v>
      </c>
      <c r="K1452">
        <v>0.83699100000000004</v>
      </c>
      <c r="L1452">
        <v>0</v>
      </c>
      <c r="M1452" t="s">
        <v>42</v>
      </c>
    </row>
    <row r="1453" spans="1:25" x14ac:dyDescent="0.25">
      <c r="A1453" t="s">
        <v>180</v>
      </c>
      <c r="B1453">
        <v>3876.18</v>
      </c>
      <c r="C1453">
        <v>3845.67</v>
      </c>
      <c r="D1453">
        <v>3845.36</v>
      </c>
      <c r="E1453">
        <v>3754.13</v>
      </c>
      <c r="F1453">
        <v>223.291</v>
      </c>
      <c r="G1453">
        <v>0</v>
      </c>
      <c r="H1453">
        <v>112.94799999999999</v>
      </c>
      <c r="I1453">
        <v>0</v>
      </c>
      <c r="J1453">
        <v>0.178454</v>
      </c>
      <c r="K1453">
        <v>0.83662199999999998</v>
      </c>
      <c r="L1453">
        <v>0</v>
      </c>
      <c r="M1453" t="s">
        <v>42</v>
      </c>
    </row>
    <row r="1454" spans="1:25" x14ac:dyDescent="0.25">
      <c r="A1454" t="s">
        <v>180</v>
      </c>
      <c r="B1454">
        <v>3939.58</v>
      </c>
      <c r="C1454">
        <v>3901.68</v>
      </c>
      <c r="D1454">
        <v>3901.35</v>
      </c>
      <c r="E1454">
        <v>3808.78</v>
      </c>
      <c r="F1454">
        <v>225.25399999999999</v>
      </c>
      <c r="G1454">
        <v>0</v>
      </c>
      <c r="H1454">
        <v>114.70699999999999</v>
      </c>
      <c r="I1454">
        <v>0</v>
      </c>
      <c r="J1454">
        <v>0.178481</v>
      </c>
      <c r="K1454">
        <v>0.83635800000000005</v>
      </c>
      <c r="L1454">
        <v>0</v>
      </c>
      <c r="M1454" t="s">
        <v>42</v>
      </c>
    </row>
    <row r="1455" spans="1:25" x14ac:dyDescent="0.25">
      <c r="A1455" t="s">
        <v>180</v>
      </c>
      <c r="B1455">
        <v>3899.88</v>
      </c>
      <c r="C1455">
        <v>3868.89</v>
      </c>
      <c r="D1455">
        <v>3868.56</v>
      </c>
      <c r="E1455">
        <v>3777.21</v>
      </c>
      <c r="F1455">
        <v>224.233</v>
      </c>
      <c r="G1455">
        <v>0</v>
      </c>
      <c r="H1455">
        <v>115.864</v>
      </c>
      <c r="I1455">
        <v>0</v>
      </c>
      <c r="J1455">
        <v>0.151481</v>
      </c>
      <c r="K1455">
        <v>0.83660800000000002</v>
      </c>
      <c r="L1455">
        <v>0</v>
      </c>
      <c r="M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180</v>
      </c>
      <c r="B1456">
        <v>3899.98</v>
      </c>
      <c r="C1456">
        <v>3868.51</v>
      </c>
      <c r="D1456">
        <v>3868.18</v>
      </c>
      <c r="E1456">
        <v>3777</v>
      </c>
      <c r="F1456">
        <v>223.97900000000001</v>
      </c>
      <c r="G1456">
        <v>0</v>
      </c>
      <c r="H1456">
        <v>112.473</v>
      </c>
      <c r="I1456">
        <v>0</v>
      </c>
      <c r="J1456">
        <v>0.148615</v>
      </c>
      <c r="K1456">
        <v>0.83358200000000005</v>
      </c>
      <c r="L1456">
        <v>0</v>
      </c>
      <c r="M1456" t="s">
        <v>42</v>
      </c>
      <c r="R1456">
        <f>AVERAGE(B1407:B1456)</f>
        <v>3911.0134000000007</v>
      </c>
      <c r="S1456">
        <f>AVERAGE(C1407:C1456)</f>
        <v>3877.235200000001</v>
      </c>
      <c r="U1456">
        <f>_xlfn.VAR.P(B1407:B1456)</f>
        <v>987.63261044000114</v>
      </c>
      <c r="V1456">
        <f>_xlfn.VAR.P(C1407:C1456)</f>
        <v>962.39064895999957</v>
      </c>
      <c r="X1456">
        <f>1.96*SQRT(U1456)/50</f>
        <v>1.2319236074150555</v>
      </c>
      <c r="Y1456">
        <f>1.96*SQRT(V1456)/50</f>
        <v>1.2160789311627322</v>
      </c>
    </row>
    <row r="1457" spans="1:15" x14ac:dyDescent="0.25">
      <c r="A1457" t="s">
        <v>180</v>
      </c>
      <c r="B1457">
        <v>195712.9246</v>
      </c>
      <c r="C1457" t="s">
        <v>36</v>
      </c>
    </row>
    <row r="1458" spans="1:15" x14ac:dyDescent="0.25">
      <c r="A1458" t="s">
        <v>181</v>
      </c>
      <c r="B1458">
        <v>4097.17</v>
      </c>
      <c r="C1458">
        <v>3992.03</v>
      </c>
      <c r="D1458">
        <v>3991.74</v>
      </c>
      <c r="E1458">
        <v>3899.66</v>
      </c>
      <c r="F1458">
        <v>228.9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0.159187</v>
      </c>
      <c r="M1458">
        <v>0.83700300000000005</v>
      </c>
      <c r="N1458">
        <v>0</v>
      </c>
      <c r="O1458" t="s">
        <v>42</v>
      </c>
    </row>
    <row r="1459" spans="1:15" x14ac:dyDescent="0.25">
      <c r="A1459" t="s">
        <v>181</v>
      </c>
      <c r="B1459">
        <v>4054.25</v>
      </c>
      <c r="C1459">
        <v>3950.92</v>
      </c>
      <c r="D1459">
        <v>3950.64</v>
      </c>
      <c r="E1459">
        <v>3859.93</v>
      </c>
      <c r="F1459">
        <v>223.26499999999999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0.152583</v>
      </c>
      <c r="M1459">
        <v>0.83687800000000001</v>
      </c>
      <c r="N1459">
        <v>0</v>
      </c>
      <c r="O1459" t="s">
        <v>42</v>
      </c>
    </row>
    <row r="1460" spans="1:15" x14ac:dyDescent="0.25">
      <c r="A1460" t="s">
        <v>181</v>
      </c>
      <c r="B1460">
        <v>4084.8</v>
      </c>
      <c r="C1460">
        <v>3979.66</v>
      </c>
      <c r="D1460">
        <v>3979.37</v>
      </c>
      <c r="E1460">
        <v>3887.42</v>
      </c>
      <c r="F1460">
        <v>227.07499999999999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0.14896799999999999</v>
      </c>
      <c r="M1460">
        <v>0.83703099999999997</v>
      </c>
      <c r="N1460">
        <v>0</v>
      </c>
      <c r="O1460" t="s">
        <v>42</v>
      </c>
    </row>
    <row r="1461" spans="1:15" x14ac:dyDescent="0.25">
      <c r="A1461" t="s">
        <v>181</v>
      </c>
      <c r="B1461">
        <v>4140.9399999999996</v>
      </c>
      <c r="C1461">
        <v>4034.02</v>
      </c>
      <c r="D1461">
        <v>4033.73</v>
      </c>
      <c r="E1461">
        <v>3939.53</v>
      </c>
      <c r="F1461">
        <v>228.14099999999999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0.15812799999999999</v>
      </c>
      <c r="M1461">
        <v>0.83438900000000005</v>
      </c>
      <c r="N1461">
        <v>0</v>
      </c>
      <c r="O1461" t="s">
        <v>42</v>
      </c>
    </row>
    <row r="1462" spans="1:15" x14ac:dyDescent="0.25">
      <c r="A1462" t="s">
        <v>181</v>
      </c>
      <c r="B1462">
        <v>4103.8500000000004</v>
      </c>
      <c r="C1462">
        <v>4003.66</v>
      </c>
      <c r="D1462">
        <v>4003.37</v>
      </c>
      <c r="E1462">
        <v>3911.28</v>
      </c>
      <c r="F1462">
        <v>225.33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0.16298899999999999</v>
      </c>
      <c r="M1462">
        <v>0.83696899999999996</v>
      </c>
      <c r="N1462">
        <v>0</v>
      </c>
      <c r="O1462" t="s">
        <v>42</v>
      </c>
    </row>
    <row r="1463" spans="1:15" x14ac:dyDescent="0.25">
      <c r="A1463" t="s">
        <v>181</v>
      </c>
      <c r="B1463">
        <v>4150.72</v>
      </c>
      <c r="C1463">
        <v>4049.67</v>
      </c>
      <c r="D1463">
        <v>4049.38</v>
      </c>
      <c r="E1463">
        <v>3956.17</v>
      </c>
      <c r="F1463">
        <v>226.76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0.15874199999999999</v>
      </c>
      <c r="M1463">
        <v>0.83704599999999996</v>
      </c>
      <c r="N1463">
        <v>0</v>
      </c>
      <c r="O1463" t="s">
        <v>42</v>
      </c>
    </row>
    <row r="1464" spans="1:15" x14ac:dyDescent="0.25">
      <c r="A1464" t="s">
        <v>181</v>
      </c>
      <c r="B1464">
        <v>4088.93</v>
      </c>
      <c r="C1464">
        <v>3986.72</v>
      </c>
      <c r="D1464">
        <v>3986.42</v>
      </c>
      <c r="E1464">
        <v>3894.59</v>
      </c>
      <c r="F1464">
        <v>229.25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0.178454</v>
      </c>
      <c r="M1464">
        <v>0.83705200000000002</v>
      </c>
      <c r="N1464">
        <v>0</v>
      </c>
      <c r="O1464" t="s">
        <v>42</v>
      </c>
    </row>
    <row r="1465" spans="1:15" x14ac:dyDescent="0.25">
      <c r="A1465" t="s">
        <v>181</v>
      </c>
      <c r="B1465">
        <v>4116.83</v>
      </c>
      <c r="C1465">
        <v>4009.7</v>
      </c>
      <c r="D1465">
        <v>4009.41</v>
      </c>
      <c r="E1465">
        <v>3917.28</v>
      </c>
      <c r="F1465">
        <v>224.59200000000001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0.147341</v>
      </c>
      <c r="M1465">
        <v>0.83679599999999998</v>
      </c>
      <c r="N1465">
        <v>0</v>
      </c>
      <c r="O1465" t="s">
        <v>42</v>
      </c>
    </row>
    <row r="1466" spans="1:15" x14ac:dyDescent="0.25">
      <c r="A1466" t="s">
        <v>181</v>
      </c>
      <c r="B1466">
        <v>4109.4399999999996</v>
      </c>
      <c r="C1466">
        <v>4006.31</v>
      </c>
      <c r="D1466">
        <v>4006</v>
      </c>
      <c r="E1466">
        <v>3914.15</v>
      </c>
      <c r="F1466">
        <v>228.12200000000001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0.15074399999999999</v>
      </c>
      <c r="M1466">
        <v>0.83561399999999997</v>
      </c>
      <c r="N1466">
        <v>0</v>
      </c>
      <c r="O1466" t="s">
        <v>42</v>
      </c>
    </row>
    <row r="1467" spans="1:15" x14ac:dyDescent="0.25">
      <c r="A1467" t="s">
        <v>181</v>
      </c>
      <c r="B1467">
        <v>4085.17</v>
      </c>
      <c r="C1467">
        <v>3985.37</v>
      </c>
      <c r="D1467">
        <v>3985.09</v>
      </c>
      <c r="E1467">
        <v>3893.08</v>
      </c>
      <c r="F1467">
        <v>225.631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0.14833299999999999</v>
      </c>
      <c r="M1467">
        <v>0.83697500000000002</v>
      </c>
      <c r="N1467">
        <v>0</v>
      </c>
      <c r="O1467" t="s">
        <v>42</v>
      </c>
    </row>
    <row r="1468" spans="1:15" x14ac:dyDescent="0.25">
      <c r="A1468" t="s">
        <v>181</v>
      </c>
      <c r="B1468">
        <v>4103.57</v>
      </c>
      <c r="C1468">
        <v>3998.13</v>
      </c>
      <c r="D1468">
        <v>3997.84</v>
      </c>
      <c r="E1468">
        <v>3906.49</v>
      </c>
      <c r="F1468">
        <v>227.40299999999999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0.169379</v>
      </c>
      <c r="M1468">
        <v>0.83649200000000001</v>
      </c>
      <c r="N1468">
        <v>0</v>
      </c>
      <c r="O1468" t="s">
        <v>42</v>
      </c>
    </row>
    <row r="1469" spans="1:15" x14ac:dyDescent="0.25">
      <c r="A1469" t="s">
        <v>181</v>
      </c>
      <c r="B1469">
        <v>4135.38</v>
      </c>
      <c r="C1469">
        <v>4021.8</v>
      </c>
      <c r="D1469">
        <v>4021.49</v>
      </c>
      <c r="E1469">
        <v>3928.78</v>
      </c>
      <c r="F1469">
        <v>228.39599999999999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0.14755099999999999</v>
      </c>
      <c r="M1469">
        <v>0.83704599999999996</v>
      </c>
      <c r="N1469">
        <v>0</v>
      </c>
      <c r="O1469" t="s">
        <v>42</v>
      </c>
    </row>
    <row r="1470" spans="1:15" x14ac:dyDescent="0.25">
      <c r="A1470" t="s">
        <v>181</v>
      </c>
      <c r="B1470">
        <v>4147.91</v>
      </c>
      <c r="C1470">
        <v>4044.66</v>
      </c>
      <c r="D1470">
        <v>4044.37</v>
      </c>
      <c r="E1470">
        <v>3951.11</v>
      </c>
      <c r="F1470">
        <v>228.10400000000001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0.14747399999999999</v>
      </c>
      <c r="M1470">
        <v>0.83698799999999995</v>
      </c>
      <c r="N1470">
        <v>0</v>
      </c>
      <c r="O1470" t="s">
        <v>42</v>
      </c>
    </row>
    <row r="1471" spans="1:15" x14ac:dyDescent="0.25">
      <c r="A1471" t="s">
        <v>181</v>
      </c>
      <c r="B1471">
        <v>4120.72</v>
      </c>
      <c r="C1471">
        <v>4007.98</v>
      </c>
      <c r="D1471">
        <v>4007.68</v>
      </c>
      <c r="E1471">
        <v>3915.58</v>
      </c>
      <c r="F1471">
        <v>228.791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0.167764</v>
      </c>
      <c r="M1471">
        <v>0.83635899999999996</v>
      </c>
      <c r="N1471">
        <v>0</v>
      </c>
      <c r="O1471" t="s">
        <v>42</v>
      </c>
    </row>
    <row r="1472" spans="1:15" x14ac:dyDescent="0.25">
      <c r="A1472" t="s">
        <v>181</v>
      </c>
      <c r="B1472">
        <v>4075.19</v>
      </c>
      <c r="C1472">
        <v>3967.2</v>
      </c>
      <c r="D1472">
        <v>3966.9</v>
      </c>
      <c r="E1472">
        <v>3876.04</v>
      </c>
      <c r="F1472">
        <v>225.28899999999999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0.14762700000000001</v>
      </c>
      <c r="M1472">
        <v>0.852939</v>
      </c>
      <c r="N1472">
        <v>0</v>
      </c>
      <c r="O1472" t="s">
        <v>42</v>
      </c>
    </row>
    <row r="1473" spans="1:15" x14ac:dyDescent="0.25">
      <c r="A1473" t="s">
        <v>181</v>
      </c>
      <c r="B1473">
        <v>4035.17</v>
      </c>
      <c r="C1473">
        <v>3931.29</v>
      </c>
      <c r="D1473">
        <v>3931</v>
      </c>
      <c r="E1473">
        <v>3840.38</v>
      </c>
      <c r="F1473">
        <v>220.87899999999999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0.14818200000000001</v>
      </c>
      <c r="M1473">
        <v>0.83621900000000005</v>
      </c>
      <c r="N1473">
        <v>0</v>
      </c>
      <c r="O1473" t="s">
        <v>42</v>
      </c>
    </row>
    <row r="1474" spans="1:15" x14ac:dyDescent="0.25">
      <c r="A1474" t="s">
        <v>181</v>
      </c>
      <c r="B1474">
        <v>4074.47</v>
      </c>
      <c r="C1474">
        <v>3964.94</v>
      </c>
      <c r="D1474">
        <v>3964.66</v>
      </c>
      <c r="E1474">
        <v>3873.3</v>
      </c>
      <c r="F1474">
        <v>221.869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0.178454</v>
      </c>
      <c r="M1474">
        <v>0.83698300000000003</v>
      </c>
      <c r="N1474">
        <v>0</v>
      </c>
      <c r="O1474" t="s">
        <v>42</v>
      </c>
    </row>
    <row r="1475" spans="1:15" x14ac:dyDescent="0.25">
      <c r="A1475" t="s">
        <v>181</v>
      </c>
      <c r="B1475">
        <v>4042.39</v>
      </c>
      <c r="C1475">
        <v>3933.61</v>
      </c>
      <c r="D1475">
        <v>3933.32</v>
      </c>
      <c r="E1475">
        <v>3842.63</v>
      </c>
      <c r="F1475">
        <v>221.36500000000001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0.15124000000000001</v>
      </c>
      <c r="M1475">
        <v>0.83461399999999997</v>
      </c>
      <c r="N1475">
        <v>0</v>
      </c>
      <c r="O1475" t="s">
        <v>42</v>
      </c>
    </row>
    <row r="1476" spans="1:15" x14ac:dyDescent="0.25">
      <c r="A1476" t="s">
        <v>181</v>
      </c>
      <c r="B1476">
        <v>4134.5200000000004</v>
      </c>
      <c r="C1476">
        <v>4023.72</v>
      </c>
      <c r="D1476">
        <v>4023.44</v>
      </c>
      <c r="E1476">
        <v>3930.1</v>
      </c>
      <c r="F1476">
        <v>225.33600000000001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0.17845800000000001</v>
      </c>
      <c r="M1476">
        <v>0.83693300000000004</v>
      </c>
      <c r="N1476">
        <v>0</v>
      </c>
      <c r="O1476" t="s">
        <v>42</v>
      </c>
    </row>
    <row r="1477" spans="1:15" x14ac:dyDescent="0.25">
      <c r="A1477" t="s">
        <v>181</v>
      </c>
      <c r="B1477">
        <v>4126.63</v>
      </c>
      <c r="C1477">
        <v>4021.55</v>
      </c>
      <c r="D1477">
        <v>4021.27</v>
      </c>
      <c r="E1477">
        <v>3929.03</v>
      </c>
      <c r="F1477">
        <v>223.18100000000001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0.15758900000000001</v>
      </c>
      <c r="M1477">
        <v>0.83683399999999997</v>
      </c>
      <c r="N1477">
        <v>0</v>
      </c>
      <c r="O1477" t="s">
        <v>42</v>
      </c>
    </row>
    <row r="1478" spans="1:15" x14ac:dyDescent="0.25">
      <c r="A1478" t="s">
        <v>181</v>
      </c>
      <c r="B1478">
        <v>4085.43</v>
      </c>
      <c r="C1478">
        <v>3985.83</v>
      </c>
      <c r="D1478">
        <v>3985.54</v>
      </c>
      <c r="E1478">
        <v>3893.74</v>
      </c>
      <c r="F1478">
        <v>225.34399999999999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0.14729200000000001</v>
      </c>
      <c r="M1478">
        <v>0.83679899999999996</v>
      </c>
      <c r="N1478">
        <v>0</v>
      </c>
      <c r="O1478" t="s">
        <v>42</v>
      </c>
    </row>
    <row r="1479" spans="1:15" x14ac:dyDescent="0.25">
      <c r="A1479" t="s">
        <v>181</v>
      </c>
      <c r="B1479">
        <v>4071.91</v>
      </c>
      <c r="C1479">
        <v>3968.46</v>
      </c>
      <c r="D1479">
        <v>3968.17</v>
      </c>
      <c r="E1479">
        <v>3877.07</v>
      </c>
      <c r="F1479">
        <v>225.548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0.17316000000000001</v>
      </c>
      <c r="M1479">
        <v>0.83620099999999997</v>
      </c>
      <c r="N1479">
        <v>0</v>
      </c>
      <c r="O1479" t="s">
        <v>42</v>
      </c>
    </row>
    <row r="1480" spans="1:15" x14ac:dyDescent="0.25">
      <c r="A1480" t="s">
        <v>181</v>
      </c>
      <c r="B1480">
        <v>4064.43</v>
      </c>
      <c r="C1480">
        <v>3954.69</v>
      </c>
      <c r="D1480">
        <v>3954.42</v>
      </c>
      <c r="E1480">
        <v>3863.65</v>
      </c>
      <c r="F1480">
        <v>223.071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0.14901900000000001</v>
      </c>
      <c r="M1480">
        <v>0.83663699999999996</v>
      </c>
      <c r="N1480">
        <v>0</v>
      </c>
      <c r="O1480" t="s">
        <v>42</v>
      </c>
    </row>
    <row r="1481" spans="1:15" x14ac:dyDescent="0.25">
      <c r="A1481" t="s">
        <v>181</v>
      </c>
      <c r="B1481">
        <v>4119.7299999999996</v>
      </c>
      <c r="C1481">
        <v>4022.95</v>
      </c>
      <c r="D1481">
        <v>4022.65</v>
      </c>
      <c r="E1481">
        <v>3929.02</v>
      </c>
      <c r="F1481">
        <v>227.28899999999999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0.178454</v>
      </c>
      <c r="M1481">
        <v>0.836009</v>
      </c>
      <c r="N1481">
        <v>0</v>
      </c>
      <c r="O1481" t="s">
        <v>42</v>
      </c>
    </row>
    <row r="1482" spans="1:15" x14ac:dyDescent="0.25">
      <c r="A1482" t="s">
        <v>181</v>
      </c>
      <c r="B1482">
        <v>4169.7</v>
      </c>
      <c r="C1482">
        <v>4045.86</v>
      </c>
      <c r="D1482">
        <v>4045.57</v>
      </c>
      <c r="E1482">
        <v>3953.21</v>
      </c>
      <c r="F1482">
        <v>228.94800000000001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0.14874000000000001</v>
      </c>
      <c r="M1482">
        <v>0.83549300000000004</v>
      </c>
      <c r="N1482">
        <v>0</v>
      </c>
      <c r="O1482" t="s">
        <v>42</v>
      </c>
    </row>
    <row r="1483" spans="1:15" x14ac:dyDescent="0.25">
      <c r="A1483" t="s">
        <v>181</v>
      </c>
      <c r="B1483">
        <v>4091.66</v>
      </c>
      <c r="C1483">
        <v>3993.82</v>
      </c>
      <c r="D1483">
        <v>3993.52</v>
      </c>
      <c r="E1483">
        <v>3901.61</v>
      </c>
      <c r="F1483">
        <v>228.41499999999999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0.17846500000000001</v>
      </c>
      <c r="M1483">
        <v>0.83685399999999999</v>
      </c>
      <c r="N1483">
        <v>0</v>
      </c>
      <c r="O1483" t="s">
        <v>42</v>
      </c>
    </row>
    <row r="1484" spans="1:15" x14ac:dyDescent="0.25">
      <c r="A1484" t="s">
        <v>181</v>
      </c>
      <c r="B1484">
        <v>4221.49</v>
      </c>
      <c r="C1484">
        <v>4106.6400000000003</v>
      </c>
      <c r="D1484">
        <v>4106.32</v>
      </c>
      <c r="E1484">
        <v>4012.69</v>
      </c>
      <c r="F1484">
        <v>232.006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0.178485</v>
      </c>
      <c r="M1484">
        <v>0.83704999999999996</v>
      </c>
      <c r="N1484">
        <v>0</v>
      </c>
      <c r="O1484" t="s">
        <v>42</v>
      </c>
    </row>
    <row r="1485" spans="1:15" x14ac:dyDescent="0.25">
      <c r="A1485" t="s">
        <v>181</v>
      </c>
      <c r="B1485">
        <v>4096.72</v>
      </c>
      <c r="C1485">
        <v>3994.47</v>
      </c>
      <c r="D1485">
        <v>3994.17</v>
      </c>
      <c r="E1485">
        <v>3902.39</v>
      </c>
      <c r="F1485">
        <v>226.01900000000001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0.150754</v>
      </c>
      <c r="M1485">
        <v>0.84406700000000001</v>
      </c>
      <c r="N1485">
        <v>0</v>
      </c>
      <c r="O1485" t="s">
        <v>42</v>
      </c>
    </row>
    <row r="1486" spans="1:15" x14ac:dyDescent="0.25">
      <c r="A1486" t="s">
        <v>181</v>
      </c>
      <c r="B1486">
        <v>4135.79</v>
      </c>
      <c r="C1486">
        <v>4034.85</v>
      </c>
      <c r="D1486">
        <v>4034.54</v>
      </c>
      <c r="E1486">
        <v>3941.89</v>
      </c>
      <c r="F1486">
        <v>228.98500000000001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0.178454</v>
      </c>
      <c r="M1486">
        <v>0.83704999999999996</v>
      </c>
      <c r="N1486">
        <v>0</v>
      </c>
      <c r="O1486" t="s">
        <v>42</v>
      </c>
    </row>
    <row r="1487" spans="1:15" x14ac:dyDescent="0.25">
      <c r="A1487" t="s">
        <v>181</v>
      </c>
      <c r="B1487">
        <v>4106.1099999999997</v>
      </c>
      <c r="C1487">
        <v>3997.39</v>
      </c>
      <c r="D1487">
        <v>3997.11</v>
      </c>
      <c r="E1487">
        <v>3905.01</v>
      </c>
      <c r="F1487">
        <v>226.095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0.178482</v>
      </c>
      <c r="M1487">
        <v>0.836897</v>
      </c>
      <c r="N1487">
        <v>0</v>
      </c>
      <c r="O1487" t="s">
        <v>42</v>
      </c>
    </row>
    <row r="1488" spans="1:15" x14ac:dyDescent="0.25">
      <c r="A1488" t="s">
        <v>181</v>
      </c>
      <c r="B1488">
        <v>4108.17</v>
      </c>
      <c r="C1488">
        <v>4008.75</v>
      </c>
      <c r="D1488">
        <v>4008.47</v>
      </c>
      <c r="E1488">
        <v>3916.44</v>
      </c>
      <c r="F1488">
        <v>222.304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0.17845800000000001</v>
      </c>
      <c r="M1488">
        <v>0.83679899999999996</v>
      </c>
      <c r="N1488">
        <v>0</v>
      </c>
      <c r="O1488" t="s">
        <v>42</v>
      </c>
    </row>
    <row r="1489" spans="1:15" x14ac:dyDescent="0.25">
      <c r="A1489" t="s">
        <v>181</v>
      </c>
      <c r="B1489">
        <v>4103.03</v>
      </c>
      <c r="C1489">
        <v>3994.99</v>
      </c>
      <c r="D1489">
        <v>3994.71</v>
      </c>
      <c r="E1489">
        <v>3902.67</v>
      </c>
      <c r="F1489">
        <v>223.46600000000001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0.150948</v>
      </c>
      <c r="M1489">
        <v>0.83705300000000005</v>
      </c>
      <c r="N1489">
        <v>0</v>
      </c>
      <c r="O1489" t="s">
        <v>42</v>
      </c>
    </row>
    <row r="1490" spans="1:15" x14ac:dyDescent="0.25">
      <c r="A1490" t="s">
        <v>181</v>
      </c>
      <c r="B1490">
        <v>4162.63</v>
      </c>
      <c r="C1490">
        <v>4054.86</v>
      </c>
      <c r="D1490">
        <v>4054.56</v>
      </c>
      <c r="E1490">
        <v>3960.51</v>
      </c>
      <c r="F1490">
        <v>226.39500000000001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0.15818199999999999</v>
      </c>
      <c r="M1490">
        <v>0.83464400000000005</v>
      </c>
      <c r="N1490">
        <v>0</v>
      </c>
      <c r="O1490" t="s">
        <v>42</v>
      </c>
    </row>
    <row r="1491" spans="1:15" x14ac:dyDescent="0.25">
      <c r="A1491" t="s">
        <v>181</v>
      </c>
      <c r="B1491">
        <v>4154.13</v>
      </c>
      <c r="C1491">
        <v>4050.67</v>
      </c>
      <c r="D1491">
        <v>4050.38</v>
      </c>
      <c r="E1491">
        <v>3956.79</v>
      </c>
      <c r="F1491">
        <v>228.43199999999999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0.150536</v>
      </c>
      <c r="M1491">
        <v>0.83677000000000001</v>
      </c>
      <c r="N1491">
        <v>0</v>
      </c>
      <c r="O1491" t="s">
        <v>42</v>
      </c>
    </row>
    <row r="1492" spans="1:15" x14ac:dyDescent="0.25">
      <c r="A1492" t="s">
        <v>181</v>
      </c>
      <c r="B1492">
        <v>4112.3</v>
      </c>
      <c r="C1492">
        <v>4007.22</v>
      </c>
      <c r="D1492">
        <v>4006.94</v>
      </c>
      <c r="E1492">
        <v>3914.04</v>
      </c>
      <c r="F1492">
        <v>226.75299999999999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0.14802599999999999</v>
      </c>
      <c r="M1492">
        <v>0.83699500000000004</v>
      </c>
      <c r="N1492">
        <v>0</v>
      </c>
      <c r="O1492" t="s">
        <v>42</v>
      </c>
    </row>
    <row r="1493" spans="1:15" x14ac:dyDescent="0.25">
      <c r="A1493" t="s">
        <v>181</v>
      </c>
      <c r="B1493">
        <v>4080.65</v>
      </c>
      <c r="C1493">
        <v>3973.82</v>
      </c>
      <c r="D1493">
        <v>3973.53</v>
      </c>
      <c r="E1493">
        <v>3882.37</v>
      </c>
      <c r="F1493">
        <v>223.89099999999999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0.178455</v>
      </c>
      <c r="M1493">
        <v>0.83688600000000002</v>
      </c>
      <c r="N1493">
        <v>0</v>
      </c>
      <c r="O1493" t="s">
        <v>42</v>
      </c>
    </row>
    <row r="1494" spans="1:15" x14ac:dyDescent="0.25">
      <c r="A1494" t="s">
        <v>181</v>
      </c>
      <c r="B1494">
        <v>4110.01</v>
      </c>
      <c r="C1494">
        <v>4002.38</v>
      </c>
      <c r="D1494">
        <v>4002.1</v>
      </c>
      <c r="E1494">
        <v>3909.53</v>
      </c>
      <c r="F1494">
        <v>225.267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0.15027499999999999</v>
      </c>
      <c r="M1494">
        <v>0.83505099999999999</v>
      </c>
      <c r="N1494">
        <v>0</v>
      </c>
      <c r="O1494" t="s">
        <v>42</v>
      </c>
    </row>
    <row r="1495" spans="1:15" x14ac:dyDescent="0.25">
      <c r="A1495" t="s">
        <v>181</v>
      </c>
      <c r="B1495">
        <v>4157.54</v>
      </c>
      <c r="C1495">
        <v>4055.38</v>
      </c>
      <c r="D1495">
        <v>4055.07</v>
      </c>
      <c r="E1495">
        <v>3960.32</v>
      </c>
      <c r="F1495">
        <v>228.76599999999999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0.15523899999999999</v>
      </c>
      <c r="M1495">
        <v>0.83694900000000005</v>
      </c>
      <c r="N1495">
        <v>0</v>
      </c>
      <c r="O1495" t="s">
        <v>42</v>
      </c>
    </row>
    <row r="1496" spans="1:15" x14ac:dyDescent="0.25">
      <c r="A1496" t="s">
        <v>181</v>
      </c>
      <c r="B1496">
        <v>4134.34</v>
      </c>
      <c r="C1496">
        <v>4030.36</v>
      </c>
      <c r="D1496">
        <v>4030.07</v>
      </c>
      <c r="E1496">
        <v>3937.86</v>
      </c>
      <c r="F1496">
        <v>226.86500000000001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0.153359</v>
      </c>
      <c r="M1496">
        <v>0.83705099999999999</v>
      </c>
      <c r="N1496">
        <v>0</v>
      </c>
      <c r="O1496" t="s">
        <v>42</v>
      </c>
    </row>
    <row r="1497" spans="1:15" x14ac:dyDescent="0.25">
      <c r="A1497" t="s">
        <v>181</v>
      </c>
      <c r="B1497">
        <v>4168.32</v>
      </c>
      <c r="C1497">
        <v>4056.84</v>
      </c>
      <c r="D1497">
        <v>4056.55</v>
      </c>
      <c r="E1497">
        <v>3963.04</v>
      </c>
      <c r="F1497">
        <v>227.83799999999999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0.149225</v>
      </c>
      <c r="M1497">
        <v>0.83614900000000003</v>
      </c>
      <c r="N1497">
        <v>0</v>
      </c>
      <c r="O1497" t="s">
        <v>42</v>
      </c>
    </row>
    <row r="1498" spans="1:15" x14ac:dyDescent="0.25">
      <c r="A1498" t="s">
        <v>181</v>
      </c>
      <c r="B1498">
        <v>4152.8999999999996</v>
      </c>
      <c r="C1498">
        <v>4045.01</v>
      </c>
      <c r="D1498">
        <v>4044.71</v>
      </c>
      <c r="E1498">
        <v>3951.77</v>
      </c>
      <c r="F1498">
        <v>230.29400000000001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0.14818100000000001</v>
      </c>
      <c r="M1498">
        <v>0.83704699999999999</v>
      </c>
      <c r="N1498">
        <v>0</v>
      </c>
      <c r="O1498" t="s">
        <v>42</v>
      </c>
    </row>
    <row r="1499" spans="1:15" x14ac:dyDescent="0.25">
      <c r="A1499" t="s">
        <v>181</v>
      </c>
      <c r="B1499">
        <v>4147.3599999999997</v>
      </c>
      <c r="C1499">
        <v>4045.99</v>
      </c>
      <c r="D1499">
        <v>4045.71</v>
      </c>
      <c r="E1499">
        <v>3952.32</v>
      </c>
      <c r="F1499">
        <v>227.749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0.147651</v>
      </c>
      <c r="M1499">
        <v>0.86869399999999997</v>
      </c>
      <c r="N1499">
        <v>0</v>
      </c>
      <c r="O1499" t="s">
        <v>42</v>
      </c>
    </row>
    <row r="1500" spans="1:15" x14ac:dyDescent="0.25">
      <c r="A1500" t="s">
        <v>181</v>
      </c>
      <c r="B1500">
        <v>4132.03</v>
      </c>
      <c r="C1500">
        <v>4031.28</v>
      </c>
      <c r="D1500">
        <v>4030.96</v>
      </c>
      <c r="E1500">
        <v>3938.45</v>
      </c>
      <c r="F1500">
        <v>228.34399999999999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0.17846100000000001</v>
      </c>
      <c r="M1500">
        <v>0.84409400000000001</v>
      </c>
      <c r="N1500">
        <v>0</v>
      </c>
      <c r="O1500" t="s">
        <v>42</v>
      </c>
    </row>
    <row r="1501" spans="1:15" x14ac:dyDescent="0.25">
      <c r="A1501" t="s">
        <v>181</v>
      </c>
      <c r="B1501">
        <v>4117.2</v>
      </c>
      <c r="C1501">
        <v>4010.26</v>
      </c>
      <c r="D1501">
        <v>4009.95</v>
      </c>
      <c r="E1501">
        <v>3918.1</v>
      </c>
      <c r="F1501">
        <v>227.18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0.149309</v>
      </c>
      <c r="M1501">
        <v>0.83679499999999996</v>
      </c>
      <c r="N1501">
        <v>0</v>
      </c>
      <c r="O1501" t="s">
        <v>42</v>
      </c>
    </row>
    <row r="1502" spans="1:15" x14ac:dyDescent="0.25">
      <c r="A1502" t="s">
        <v>181</v>
      </c>
      <c r="B1502">
        <v>4124.18</v>
      </c>
      <c r="C1502">
        <v>4021.3</v>
      </c>
      <c r="D1502">
        <v>4021.01</v>
      </c>
      <c r="E1502">
        <v>3929.71</v>
      </c>
      <c r="F1502">
        <v>226.613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0.14830599999999999</v>
      </c>
      <c r="M1502">
        <v>0.83696199999999998</v>
      </c>
      <c r="N1502">
        <v>0</v>
      </c>
      <c r="O1502" t="s">
        <v>42</v>
      </c>
    </row>
    <row r="1503" spans="1:15" x14ac:dyDescent="0.25">
      <c r="A1503" t="s">
        <v>181</v>
      </c>
      <c r="B1503">
        <v>4082.38</v>
      </c>
      <c r="C1503">
        <v>3975</v>
      </c>
      <c r="D1503">
        <v>3974.7</v>
      </c>
      <c r="E1503">
        <v>3882.7</v>
      </c>
      <c r="F1503">
        <v>225.34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0.147842</v>
      </c>
      <c r="M1503">
        <v>0.83699500000000004</v>
      </c>
      <c r="N1503">
        <v>0</v>
      </c>
      <c r="O1503" t="s">
        <v>42</v>
      </c>
    </row>
    <row r="1504" spans="1:15" x14ac:dyDescent="0.25">
      <c r="A1504" t="s">
        <v>181</v>
      </c>
      <c r="B1504">
        <v>4149.5600000000004</v>
      </c>
      <c r="C1504">
        <v>4042</v>
      </c>
      <c r="D1504">
        <v>4041.7</v>
      </c>
      <c r="E1504">
        <v>3948.66</v>
      </c>
      <c r="F1504">
        <v>228.21700000000001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0.15160100000000001</v>
      </c>
      <c r="M1504">
        <v>0.83698600000000001</v>
      </c>
      <c r="N1504">
        <v>0</v>
      </c>
      <c r="O1504" t="s">
        <v>42</v>
      </c>
    </row>
    <row r="1505" spans="1:25" x14ac:dyDescent="0.25">
      <c r="A1505" t="s">
        <v>181</v>
      </c>
      <c r="B1505">
        <v>4093.04</v>
      </c>
      <c r="C1505">
        <v>3993.03</v>
      </c>
      <c r="D1505">
        <v>3992.73</v>
      </c>
      <c r="E1505">
        <v>3901.51</v>
      </c>
      <c r="F1505">
        <v>228.34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0.15034800000000001</v>
      </c>
      <c r="M1505">
        <v>0.83548299999999998</v>
      </c>
      <c r="N1505">
        <v>0</v>
      </c>
      <c r="O1505" t="s">
        <v>42</v>
      </c>
    </row>
    <row r="1506" spans="1:25" x14ac:dyDescent="0.25">
      <c r="A1506" t="s">
        <v>181</v>
      </c>
      <c r="B1506">
        <v>4125.51</v>
      </c>
      <c r="C1506">
        <v>4016.14</v>
      </c>
      <c r="D1506">
        <v>4015.84</v>
      </c>
      <c r="E1506">
        <v>3923.29</v>
      </c>
      <c r="F1506">
        <v>225.929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0.178454</v>
      </c>
      <c r="M1506">
        <v>0.82995300000000005</v>
      </c>
      <c r="N1506">
        <v>0</v>
      </c>
      <c r="O1506" t="s">
        <v>42</v>
      </c>
    </row>
    <row r="1507" spans="1:25" x14ac:dyDescent="0.25">
      <c r="A1507" t="s">
        <v>181</v>
      </c>
      <c r="B1507">
        <v>4089.06</v>
      </c>
      <c r="C1507">
        <v>3983.55</v>
      </c>
      <c r="D1507">
        <v>3983.26</v>
      </c>
      <c r="E1507">
        <v>3891.83</v>
      </c>
      <c r="F1507">
        <v>224.12700000000001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0.17343900000000001</v>
      </c>
      <c r="M1507">
        <v>0.86782899999999996</v>
      </c>
      <c r="N1507">
        <v>0</v>
      </c>
      <c r="O1507" t="s">
        <v>42</v>
      </c>
    </row>
    <row r="1508" spans="1:25" x14ac:dyDescent="0.25">
      <c r="A1508" t="s">
        <v>181</v>
      </c>
      <c r="B1508">
        <v>4094.01</v>
      </c>
      <c r="C1508">
        <v>3989.77</v>
      </c>
      <c r="D1508">
        <v>3989.48</v>
      </c>
      <c r="E1508">
        <v>3897.87</v>
      </c>
      <c r="F1508">
        <v>227.35900000000001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0.163934</v>
      </c>
      <c r="M1508">
        <v>0.83698899999999998</v>
      </c>
      <c r="N1508">
        <v>0</v>
      </c>
      <c r="O1508" t="s">
        <v>42</v>
      </c>
    </row>
    <row r="1509" spans="1:25" x14ac:dyDescent="0.25">
      <c r="A1509" t="s">
        <v>181</v>
      </c>
      <c r="B1509">
        <v>4060.16</v>
      </c>
      <c r="C1509">
        <v>3957.51</v>
      </c>
      <c r="D1509">
        <v>3957.23</v>
      </c>
      <c r="E1509">
        <v>3866.73</v>
      </c>
      <c r="F1509">
        <v>221.489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0.16470799999999999</v>
      </c>
      <c r="M1509">
        <v>0.83705300000000005</v>
      </c>
      <c r="N1509">
        <v>0</v>
      </c>
      <c r="O1509" t="s">
        <v>42</v>
      </c>
    </row>
    <row r="1510" spans="1:25" x14ac:dyDescent="0.25">
      <c r="A1510" t="s">
        <v>181</v>
      </c>
      <c r="B1510">
        <v>4058.1</v>
      </c>
      <c r="C1510">
        <v>3955.12</v>
      </c>
      <c r="D1510">
        <v>3954.85</v>
      </c>
      <c r="E1510">
        <v>3863.94</v>
      </c>
      <c r="F1510">
        <v>225.67400000000001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0.161661</v>
      </c>
      <c r="M1510">
        <v>0.83705300000000005</v>
      </c>
      <c r="N1510">
        <v>0</v>
      </c>
      <c r="O1510" t="s">
        <v>42</v>
      </c>
    </row>
    <row r="1511" spans="1:25" x14ac:dyDescent="0.25">
      <c r="A1511" t="s">
        <v>181</v>
      </c>
      <c r="B1511">
        <v>4054.78</v>
      </c>
      <c r="C1511">
        <v>3949</v>
      </c>
      <c r="D1511">
        <v>3948.71</v>
      </c>
      <c r="E1511">
        <v>3857.64</v>
      </c>
      <c r="F1511">
        <v>225.065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0.14710599999999999</v>
      </c>
      <c r="M1511">
        <v>0.83700799999999997</v>
      </c>
      <c r="N1511">
        <v>0</v>
      </c>
      <c r="O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181</v>
      </c>
      <c r="B1512">
        <v>4115.29</v>
      </c>
      <c r="C1512">
        <v>4007.69</v>
      </c>
      <c r="D1512">
        <v>4007.39</v>
      </c>
      <c r="E1512">
        <v>3915.33</v>
      </c>
      <c r="F1512">
        <v>226.244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0.16945299999999999</v>
      </c>
      <c r="M1512">
        <v>0.83702100000000002</v>
      </c>
      <c r="N1512">
        <v>0</v>
      </c>
      <c r="O1512" t="s">
        <v>42</v>
      </c>
      <c r="R1512">
        <f>AVERAGE(B1463:B1512)</f>
        <v>4111.9338000000007</v>
      </c>
      <c r="S1512">
        <f>AVERAGE(C1463:C1512)</f>
        <v>4006.3106000000007</v>
      </c>
      <c r="U1512">
        <f>_xlfn.VAR.P(B1463:B1512)</f>
        <v>1348.4167595599999</v>
      </c>
      <c r="V1512">
        <f>_xlfn.VAR.P(C1463:C1512)</f>
        <v>1268.2275016400022</v>
      </c>
      <c r="X1512">
        <f>1.96*SQRT(U1512)/50</f>
        <v>1.4394551501906121</v>
      </c>
      <c r="Y1512">
        <f>1.96*SQRT(V1512)/50</f>
        <v>1.3959975315594553</v>
      </c>
    </row>
    <row r="1513" spans="1:25" x14ac:dyDescent="0.25">
      <c r="A1513" t="s">
        <v>182</v>
      </c>
      <c r="B1513">
        <v>205781.07209999999</v>
      </c>
      <c r="C1513" t="s">
        <v>36</v>
      </c>
    </row>
    <row r="1514" spans="1:25" x14ac:dyDescent="0.25">
      <c r="A1514" t="s">
        <v>183</v>
      </c>
      <c r="B1514">
        <v>4640.74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0.17847199999999999</v>
      </c>
      <c r="L1514">
        <v>0.83677999999999997</v>
      </c>
      <c r="M1514">
        <v>0</v>
      </c>
      <c r="N1514" t="s">
        <v>42</v>
      </c>
    </row>
    <row r="1515" spans="1:25" x14ac:dyDescent="0.25">
      <c r="A1515" t="s">
        <v>183</v>
      </c>
      <c r="B1515">
        <v>4605.68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0.158724</v>
      </c>
      <c r="L1515">
        <v>0.83705300000000005</v>
      </c>
      <c r="M1515">
        <v>0</v>
      </c>
      <c r="N1515" t="s">
        <v>42</v>
      </c>
    </row>
    <row r="1516" spans="1:25" x14ac:dyDescent="0.25">
      <c r="A1516" t="s">
        <v>183</v>
      </c>
      <c r="B1516">
        <v>4573.3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0.148508</v>
      </c>
      <c r="L1516">
        <v>0.83677900000000005</v>
      </c>
      <c r="M1516">
        <v>0</v>
      </c>
      <c r="N1516" t="s">
        <v>42</v>
      </c>
    </row>
    <row r="1517" spans="1:25" x14ac:dyDescent="0.25">
      <c r="A1517" t="s">
        <v>183</v>
      </c>
      <c r="B1517">
        <v>4576.88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0.150453</v>
      </c>
      <c r="L1517">
        <v>0.83622399999999997</v>
      </c>
      <c r="M1517">
        <v>0</v>
      </c>
      <c r="N1517" t="s">
        <v>42</v>
      </c>
    </row>
    <row r="1518" spans="1:25" x14ac:dyDescent="0.25">
      <c r="A1518" t="s">
        <v>183</v>
      </c>
      <c r="B1518">
        <v>4541.54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0.147421</v>
      </c>
      <c r="L1518">
        <v>0.83704900000000004</v>
      </c>
      <c r="M1518">
        <v>0</v>
      </c>
      <c r="N1518" t="s">
        <v>42</v>
      </c>
    </row>
    <row r="1519" spans="1:25" x14ac:dyDescent="0.25">
      <c r="A1519" t="s">
        <v>183</v>
      </c>
      <c r="B1519">
        <v>4543.3599999999997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0.16214700000000001</v>
      </c>
      <c r="L1519">
        <v>0.83698399999999995</v>
      </c>
      <c r="M1519">
        <v>0</v>
      </c>
      <c r="N1519" t="s">
        <v>42</v>
      </c>
    </row>
    <row r="1520" spans="1:25" x14ac:dyDescent="0.25">
      <c r="A1520" t="s">
        <v>183</v>
      </c>
      <c r="B1520">
        <v>4563.41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0.178456</v>
      </c>
      <c r="L1520">
        <v>0.83701999999999999</v>
      </c>
      <c r="M1520">
        <v>0</v>
      </c>
      <c r="N1520" t="s">
        <v>42</v>
      </c>
    </row>
    <row r="1521" spans="1:14" x14ac:dyDescent="0.25">
      <c r="A1521" t="s">
        <v>183</v>
      </c>
      <c r="B1521">
        <v>4535.1000000000004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0.15271799999999999</v>
      </c>
      <c r="L1521">
        <v>0.83696700000000002</v>
      </c>
      <c r="M1521">
        <v>0</v>
      </c>
      <c r="N1521" t="s">
        <v>42</v>
      </c>
    </row>
    <row r="1522" spans="1:14" x14ac:dyDescent="0.25">
      <c r="A1522" t="s">
        <v>183</v>
      </c>
      <c r="B1522">
        <v>4526.82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0.178454</v>
      </c>
      <c r="L1522">
        <v>0.83597399999999999</v>
      </c>
      <c r="M1522">
        <v>0</v>
      </c>
      <c r="N1522" t="s">
        <v>42</v>
      </c>
    </row>
    <row r="1523" spans="1:14" x14ac:dyDescent="0.25">
      <c r="A1523" t="s">
        <v>183</v>
      </c>
      <c r="B1523">
        <v>4555.25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0.14746600000000001</v>
      </c>
      <c r="L1523">
        <v>0.83575600000000005</v>
      </c>
      <c r="M1523">
        <v>0</v>
      </c>
      <c r="N1523" t="s">
        <v>42</v>
      </c>
    </row>
    <row r="1524" spans="1:14" x14ac:dyDescent="0.25">
      <c r="A1524" t="s">
        <v>183</v>
      </c>
      <c r="B1524">
        <v>4530.18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0.169015</v>
      </c>
      <c r="L1524">
        <v>0.83701499999999995</v>
      </c>
      <c r="M1524">
        <v>0</v>
      </c>
      <c r="N1524" t="s">
        <v>42</v>
      </c>
    </row>
    <row r="1525" spans="1:14" x14ac:dyDescent="0.25">
      <c r="A1525" t="s">
        <v>183</v>
      </c>
      <c r="B1525">
        <v>4556.62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0.17118900000000001</v>
      </c>
      <c r="L1525">
        <v>0.836426</v>
      </c>
      <c r="M1525">
        <v>0</v>
      </c>
      <c r="N1525" t="s">
        <v>42</v>
      </c>
    </row>
    <row r="1526" spans="1:14" x14ac:dyDescent="0.25">
      <c r="A1526" t="s">
        <v>183</v>
      </c>
      <c r="B1526">
        <v>4567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0.16831199999999999</v>
      </c>
      <c r="L1526">
        <v>0.83705300000000005</v>
      </c>
      <c r="M1526">
        <v>0</v>
      </c>
      <c r="N1526" t="s">
        <v>42</v>
      </c>
    </row>
    <row r="1527" spans="1:14" x14ac:dyDescent="0.25">
      <c r="A1527" t="s">
        <v>183</v>
      </c>
      <c r="B1527">
        <v>4583.79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0.15182799999999999</v>
      </c>
      <c r="L1527">
        <v>0.83705099999999999</v>
      </c>
      <c r="M1527">
        <v>0</v>
      </c>
      <c r="N1527" t="s">
        <v>42</v>
      </c>
    </row>
    <row r="1528" spans="1:14" x14ac:dyDescent="0.25">
      <c r="A1528" t="s">
        <v>183</v>
      </c>
      <c r="B1528">
        <v>4563.93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0.15432899999999999</v>
      </c>
      <c r="L1528">
        <v>0.83700200000000002</v>
      </c>
      <c r="M1528">
        <v>0</v>
      </c>
      <c r="N1528" t="s">
        <v>42</v>
      </c>
    </row>
    <row r="1529" spans="1:14" x14ac:dyDescent="0.25">
      <c r="A1529" t="s">
        <v>183</v>
      </c>
      <c r="B1529">
        <v>4531.42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0.14823700000000001</v>
      </c>
      <c r="L1529">
        <v>0.83667100000000005</v>
      </c>
      <c r="M1529">
        <v>0</v>
      </c>
      <c r="N1529" t="s">
        <v>42</v>
      </c>
    </row>
    <row r="1530" spans="1:14" x14ac:dyDescent="0.25">
      <c r="A1530" t="s">
        <v>183</v>
      </c>
      <c r="B1530">
        <v>4576.45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0.14737700000000001</v>
      </c>
      <c r="L1530">
        <v>0.83617699999999995</v>
      </c>
      <c r="M1530">
        <v>0</v>
      </c>
      <c r="N1530" t="s">
        <v>42</v>
      </c>
    </row>
    <row r="1531" spans="1:14" x14ac:dyDescent="0.25">
      <c r="A1531" t="s">
        <v>183</v>
      </c>
      <c r="B1531">
        <v>4553.5600000000004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0.14731</v>
      </c>
      <c r="L1531">
        <v>0.849248</v>
      </c>
      <c r="M1531">
        <v>0</v>
      </c>
      <c r="N1531" t="s">
        <v>42</v>
      </c>
    </row>
    <row r="1532" spans="1:14" x14ac:dyDescent="0.25">
      <c r="A1532" t="s">
        <v>183</v>
      </c>
      <c r="B1532">
        <v>4522.4799999999996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0.14812500000000001</v>
      </c>
      <c r="L1532">
        <v>0.83676099999999998</v>
      </c>
      <c r="M1532">
        <v>0</v>
      </c>
      <c r="N1532" t="s">
        <v>42</v>
      </c>
    </row>
    <row r="1533" spans="1:14" x14ac:dyDescent="0.25">
      <c r="A1533" t="s">
        <v>183</v>
      </c>
      <c r="B1533">
        <v>4539.66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0.15355099999999999</v>
      </c>
      <c r="L1533">
        <v>0.83678600000000003</v>
      </c>
      <c r="M1533">
        <v>0</v>
      </c>
      <c r="N1533" t="s">
        <v>42</v>
      </c>
    </row>
    <row r="1534" spans="1:14" x14ac:dyDescent="0.25">
      <c r="A1534" t="s">
        <v>183</v>
      </c>
      <c r="B1534">
        <v>4497.42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0.15612699999999999</v>
      </c>
      <c r="L1534">
        <v>0.83694900000000005</v>
      </c>
      <c r="M1534">
        <v>0</v>
      </c>
      <c r="N1534" t="s">
        <v>42</v>
      </c>
    </row>
    <row r="1535" spans="1:14" x14ac:dyDescent="0.25">
      <c r="A1535" t="s">
        <v>183</v>
      </c>
      <c r="B1535">
        <v>4531.43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0.14890800000000001</v>
      </c>
      <c r="L1535">
        <v>0.83698300000000003</v>
      </c>
      <c r="M1535">
        <v>0</v>
      </c>
      <c r="N1535" t="s">
        <v>42</v>
      </c>
    </row>
    <row r="1536" spans="1:14" x14ac:dyDescent="0.25">
      <c r="A1536" t="s">
        <v>183</v>
      </c>
      <c r="B1536">
        <v>4568.04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0.15105299999999999</v>
      </c>
      <c r="L1536">
        <v>0.83675200000000005</v>
      </c>
      <c r="M1536">
        <v>0</v>
      </c>
      <c r="N1536" t="s">
        <v>42</v>
      </c>
    </row>
    <row r="1537" spans="1:14" x14ac:dyDescent="0.25">
      <c r="A1537" t="s">
        <v>183</v>
      </c>
      <c r="B1537">
        <v>4512.8100000000004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0.15825500000000001</v>
      </c>
      <c r="L1537">
        <v>0.83647800000000005</v>
      </c>
      <c r="M1537">
        <v>0</v>
      </c>
      <c r="N1537" t="s">
        <v>42</v>
      </c>
    </row>
    <row r="1538" spans="1:14" x14ac:dyDescent="0.25">
      <c r="A1538" t="s">
        <v>183</v>
      </c>
      <c r="B1538">
        <v>4521.6400000000003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0.170985</v>
      </c>
      <c r="L1538">
        <v>0.83670299999999997</v>
      </c>
      <c r="M1538">
        <v>0</v>
      </c>
      <c r="N1538" t="s">
        <v>42</v>
      </c>
    </row>
    <row r="1539" spans="1:14" x14ac:dyDescent="0.25">
      <c r="A1539" t="s">
        <v>183</v>
      </c>
      <c r="B1539">
        <v>4515.3900000000003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0.14710400000000001</v>
      </c>
      <c r="L1539">
        <v>0.83147700000000002</v>
      </c>
      <c r="M1539">
        <v>0</v>
      </c>
      <c r="N1539" t="s">
        <v>42</v>
      </c>
    </row>
    <row r="1540" spans="1:14" x14ac:dyDescent="0.25">
      <c r="A1540" t="s">
        <v>183</v>
      </c>
      <c r="B1540">
        <v>4586.96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0.178455</v>
      </c>
      <c r="L1540">
        <v>0.83692599999999995</v>
      </c>
      <c r="M1540">
        <v>0</v>
      </c>
      <c r="N1540" t="s">
        <v>42</v>
      </c>
    </row>
    <row r="1541" spans="1:14" x14ac:dyDescent="0.25">
      <c r="A1541" t="s">
        <v>183</v>
      </c>
      <c r="B1541">
        <v>4530.4799999999996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0.15854499999999999</v>
      </c>
      <c r="L1541">
        <v>0.83586199999999999</v>
      </c>
      <c r="M1541">
        <v>0</v>
      </c>
      <c r="N1541" t="s">
        <v>42</v>
      </c>
    </row>
    <row r="1542" spans="1:14" x14ac:dyDescent="0.25">
      <c r="A1542" t="s">
        <v>183</v>
      </c>
      <c r="B1542">
        <v>4539.4799999999996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0.178454</v>
      </c>
      <c r="L1542">
        <v>0.84738599999999997</v>
      </c>
      <c r="M1542">
        <v>0</v>
      </c>
      <c r="N1542" t="s">
        <v>42</v>
      </c>
    </row>
    <row r="1543" spans="1:14" x14ac:dyDescent="0.25">
      <c r="A1543" t="s">
        <v>183</v>
      </c>
      <c r="B1543">
        <v>4511.45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0.14930399999999999</v>
      </c>
      <c r="L1543">
        <v>0.83703700000000003</v>
      </c>
      <c r="M1543">
        <v>0</v>
      </c>
      <c r="N1543" t="s">
        <v>42</v>
      </c>
    </row>
    <row r="1544" spans="1:14" x14ac:dyDescent="0.25">
      <c r="A1544" t="s">
        <v>183</v>
      </c>
      <c r="B1544">
        <v>4510.47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0.14835899999999999</v>
      </c>
      <c r="L1544">
        <v>0.83705200000000002</v>
      </c>
      <c r="M1544">
        <v>0</v>
      </c>
      <c r="N1544" t="s">
        <v>42</v>
      </c>
    </row>
    <row r="1545" spans="1:14" x14ac:dyDescent="0.25">
      <c r="A1545" t="s">
        <v>183</v>
      </c>
      <c r="B1545">
        <v>4529.59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0.147788</v>
      </c>
      <c r="L1545">
        <v>0.83322200000000002</v>
      </c>
      <c r="M1545">
        <v>0</v>
      </c>
      <c r="N1545" t="s">
        <v>42</v>
      </c>
    </row>
    <row r="1546" spans="1:14" x14ac:dyDescent="0.25">
      <c r="A1546" t="s">
        <v>183</v>
      </c>
      <c r="B1546">
        <v>4562.25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0.155755</v>
      </c>
      <c r="L1546">
        <v>0.83699999999999997</v>
      </c>
      <c r="M1546">
        <v>0</v>
      </c>
      <c r="N1546" t="s">
        <v>42</v>
      </c>
    </row>
    <row r="1547" spans="1:14" x14ac:dyDescent="0.25">
      <c r="A1547" t="s">
        <v>183</v>
      </c>
      <c r="B1547">
        <v>4550.63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0.17303299999999999</v>
      </c>
      <c r="L1547">
        <v>0.83435899999999996</v>
      </c>
      <c r="M1547">
        <v>0</v>
      </c>
      <c r="N1547" t="s">
        <v>42</v>
      </c>
    </row>
    <row r="1548" spans="1:14" x14ac:dyDescent="0.25">
      <c r="A1548" t="s">
        <v>183</v>
      </c>
      <c r="B1548">
        <v>4515.04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0.14835899999999999</v>
      </c>
      <c r="L1548">
        <v>0.83682199999999995</v>
      </c>
      <c r="M1548">
        <v>0</v>
      </c>
      <c r="N1548" t="s">
        <v>42</v>
      </c>
    </row>
    <row r="1549" spans="1:14" x14ac:dyDescent="0.25">
      <c r="A1549" t="s">
        <v>183</v>
      </c>
      <c r="B1549">
        <v>4529.62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0.14961199999999999</v>
      </c>
      <c r="L1549">
        <v>0.83671899999999999</v>
      </c>
      <c r="M1549">
        <v>0</v>
      </c>
      <c r="N1549" t="s">
        <v>42</v>
      </c>
    </row>
    <row r="1550" spans="1:14" x14ac:dyDescent="0.25">
      <c r="A1550" t="s">
        <v>183</v>
      </c>
      <c r="B1550">
        <v>4565.55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0.17849400000000001</v>
      </c>
      <c r="L1550">
        <v>0.83671300000000004</v>
      </c>
      <c r="M1550">
        <v>0</v>
      </c>
      <c r="N1550" t="s">
        <v>42</v>
      </c>
    </row>
    <row r="1551" spans="1:14" x14ac:dyDescent="0.25">
      <c r="A1551" t="s">
        <v>183</v>
      </c>
      <c r="B1551">
        <v>4547.0200000000004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0.14754600000000001</v>
      </c>
      <c r="L1551">
        <v>0.83705300000000005</v>
      </c>
      <c r="M1551">
        <v>0</v>
      </c>
      <c r="N1551" t="s">
        <v>42</v>
      </c>
    </row>
    <row r="1552" spans="1:14" x14ac:dyDescent="0.25">
      <c r="A1552" t="s">
        <v>183</v>
      </c>
      <c r="B1552">
        <v>4552.8500000000004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0.16944100000000001</v>
      </c>
      <c r="L1552">
        <v>0.83696300000000001</v>
      </c>
      <c r="M1552">
        <v>0</v>
      </c>
      <c r="N1552" t="s">
        <v>42</v>
      </c>
    </row>
    <row r="1553" spans="1:25" x14ac:dyDescent="0.25">
      <c r="A1553" t="s">
        <v>183</v>
      </c>
      <c r="B1553">
        <v>4562.13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0.14716099999999999</v>
      </c>
      <c r="L1553">
        <v>0.83568200000000004</v>
      </c>
      <c r="M1553">
        <v>0</v>
      </c>
      <c r="N1553" t="s">
        <v>42</v>
      </c>
    </row>
    <row r="1554" spans="1:25" x14ac:dyDescent="0.25">
      <c r="A1554" t="s">
        <v>183</v>
      </c>
      <c r="B1554">
        <v>4595.5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0.17845800000000001</v>
      </c>
      <c r="L1554">
        <v>0.83688700000000005</v>
      </c>
      <c r="M1554">
        <v>0</v>
      </c>
      <c r="N1554" t="s">
        <v>42</v>
      </c>
    </row>
    <row r="1555" spans="1:25" x14ac:dyDescent="0.25">
      <c r="A1555" t="s">
        <v>183</v>
      </c>
      <c r="B1555">
        <v>4556.42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0.15608900000000001</v>
      </c>
      <c r="L1555">
        <v>0.83705300000000005</v>
      </c>
      <c r="M1555">
        <v>0</v>
      </c>
      <c r="N1555" t="s">
        <v>42</v>
      </c>
    </row>
    <row r="1556" spans="1:25" x14ac:dyDescent="0.25">
      <c r="A1556" t="s">
        <v>183</v>
      </c>
      <c r="B1556">
        <v>4561.71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0.178455</v>
      </c>
      <c r="L1556">
        <v>0.85026800000000002</v>
      </c>
      <c r="M1556">
        <v>0</v>
      </c>
      <c r="N1556" t="s">
        <v>42</v>
      </c>
    </row>
    <row r="1557" spans="1:25" x14ac:dyDescent="0.25">
      <c r="A1557" t="s">
        <v>183</v>
      </c>
      <c r="B1557">
        <v>4528.5200000000004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0.17850099999999999</v>
      </c>
      <c r="L1557">
        <v>0.836866</v>
      </c>
      <c r="M1557">
        <v>0</v>
      </c>
      <c r="N1557" t="s">
        <v>42</v>
      </c>
    </row>
    <row r="1558" spans="1:25" x14ac:dyDescent="0.25">
      <c r="A1558" t="s">
        <v>183</v>
      </c>
      <c r="B1558">
        <v>4493.55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0.178483</v>
      </c>
      <c r="L1558">
        <v>0.83705200000000002</v>
      </c>
      <c r="M1558">
        <v>0</v>
      </c>
      <c r="N1558" t="s">
        <v>42</v>
      </c>
    </row>
    <row r="1559" spans="1:25" x14ac:dyDescent="0.25">
      <c r="A1559" t="s">
        <v>183</v>
      </c>
      <c r="B1559">
        <v>4502.1099999999997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0.178455</v>
      </c>
      <c r="L1559">
        <v>0.83686899999999997</v>
      </c>
      <c r="M1559">
        <v>0</v>
      </c>
      <c r="N1559" t="s">
        <v>42</v>
      </c>
    </row>
    <row r="1560" spans="1:25" x14ac:dyDescent="0.25">
      <c r="A1560" t="s">
        <v>183</v>
      </c>
      <c r="B1560">
        <v>4503.0200000000004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0.15081700000000001</v>
      </c>
      <c r="L1560">
        <v>0.83699299999999999</v>
      </c>
      <c r="M1560">
        <v>0</v>
      </c>
      <c r="N1560" t="s">
        <v>42</v>
      </c>
    </row>
    <row r="1561" spans="1:25" x14ac:dyDescent="0.25">
      <c r="A1561" t="s">
        <v>183</v>
      </c>
      <c r="B1561">
        <v>4486.07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0.14783199999999999</v>
      </c>
      <c r="L1561">
        <v>0.83705300000000005</v>
      </c>
      <c r="M1561">
        <v>0</v>
      </c>
      <c r="N1561" t="s">
        <v>42</v>
      </c>
    </row>
    <row r="1562" spans="1:25" x14ac:dyDescent="0.25">
      <c r="A1562" t="s">
        <v>183</v>
      </c>
      <c r="B1562">
        <v>4485.4399999999996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0.17846999999999999</v>
      </c>
      <c r="L1562">
        <v>0.83621999999999996</v>
      </c>
      <c r="M1562">
        <v>0</v>
      </c>
      <c r="N1562" t="s">
        <v>42</v>
      </c>
    </row>
    <row r="1563" spans="1:25" x14ac:dyDescent="0.25">
      <c r="A1563" t="s">
        <v>183</v>
      </c>
      <c r="B1563">
        <v>4468.6499999999996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0.147178</v>
      </c>
      <c r="L1563">
        <v>0.83529799999999998</v>
      </c>
      <c r="M1563">
        <v>0</v>
      </c>
      <c r="N1563" t="s">
        <v>42</v>
      </c>
    </row>
    <row r="1564" spans="1:25" x14ac:dyDescent="0.25">
      <c r="A1564" t="s">
        <v>183</v>
      </c>
      <c r="B1564">
        <v>4508.74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0.17845900000000001</v>
      </c>
      <c r="L1564">
        <v>0.83704699999999999</v>
      </c>
      <c r="M1564">
        <v>0</v>
      </c>
      <c r="N1564" t="s">
        <v>42</v>
      </c>
    </row>
    <row r="1565" spans="1:25" x14ac:dyDescent="0.25">
      <c r="A1565" t="s">
        <v>183</v>
      </c>
      <c r="B1565">
        <v>4547.8100000000004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0.17208100000000001</v>
      </c>
      <c r="L1565">
        <v>0.83704100000000004</v>
      </c>
      <c r="M1565">
        <v>0</v>
      </c>
      <c r="N1565" t="s">
        <v>42</v>
      </c>
    </row>
    <row r="1566" spans="1:25" x14ac:dyDescent="0.25">
      <c r="A1566" t="s">
        <v>183</v>
      </c>
      <c r="B1566">
        <v>4526.0600000000004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0.17847099999999999</v>
      </c>
      <c r="L1566">
        <v>0.83647700000000003</v>
      </c>
      <c r="M1566">
        <v>0</v>
      </c>
      <c r="N1566" t="s">
        <v>42</v>
      </c>
    </row>
    <row r="1567" spans="1:25" x14ac:dyDescent="0.25">
      <c r="A1567" t="s">
        <v>183</v>
      </c>
      <c r="B1567">
        <v>4541.95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0.15590100000000001</v>
      </c>
      <c r="L1567">
        <v>0.83703899999999998</v>
      </c>
      <c r="M1567">
        <v>0</v>
      </c>
      <c r="N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183</v>
      </c>
      <c r="B1568">
        <v>4530.83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0.15007899999999999</v>
      </c>
      <c r="L1568">
        <v>0.83705200000000002</v>
      </c>
      <c r="M1568">
        <v>0</v>
      </c>
      <c r="N1568" t="s">
        <v>42</v>
      </c>
      <c r="R1568">
        <f>AVERAGE(B1519:B1568)</f>
        <v>4536.5131999999985</v>
      </c>
      <c r="S1568">
        <f>AVERAGE(C1519:C1568)</f>
        <v>0</v>
      </c>
      <c r="U1568">
        <f>_xlfn.VAR.P(B1519:B1568)</f>
        <v>764.3823217600019</v>
      </c>
      <c r="V1568">
        <f>_xlfn.VAR.P(C1519:C1568)</f>
        <v>0</v>
      </c>
      <c r="X1568">
        <f>1.96*SQRT(U1568)/50</f>
        <v>1.083780628591086</v>
      </c>
      <c r="Y1568">
        <f>1.96*SQRT(V1568)/50</f>
        <v>0</v>
      </c>
    </row>
    <row r="1569" spans="1:13" x14ac:dyDescent="0.25">
      <c r="A1569" t="s">
        <v>184</v>
      </c>
      <c r="B1569">
        <v>226955.54019999999</v>
      </c>
      <c r="C1569" t="s">
        <v>36</v>
      </c>
    </row>
    <row r="1570" spans="1:13" x14ac:dyDescent="0.25">
      <c r="A1570" t="s">
        <v>185</v>
      </c>
      <c r="B1570">
        <v>3991.83</v>
      </c>
      <c r="C1570">
        <v>3960.16</v>
      </c>
      <c r="D1570">
        <v>3959.85</v>
      </c>
      <c r="E1570">
        <v>3868.1</v>
      </c>
      <c r="F1570">
        <v>222.19</v>
      </c>
      <c r="G1570">
        <v>0</v>
      </c>
      <c r="H1570">
        <v>112.495</v>
      </c>
      <c r="I1570">
        <v>0</v>
      </c>
      <c r="J1570">
        <v>0.16175700000000001</v>
      </c>
      <c r="K1570">
        <v>0.83705099999999999</v>
      </c>
      <c r="L1570">
        <v>0</v>
      </c>
      <c r="M1570" t="s">
        <v>42</v>
      </c>
    </row>
    <row r="1571" spans="1:13" x14ac:dyDescent="0.25">
      <c r="A1571" t="s">
        <v>185</v>
      </c>
      <c r="B1571">
        <v>3984.95</v>
      </c>
      <c r="C1571">
        <v>3945.67</v>
      </c>
      <c r="D1571">
        <v>3945.38</v>
      </c>
      <c r="E1571">
        <v>3854.55</v>
      </c>
      <c r="F1571">
        <v>220.596</v>
      </c>
      <c r="G1571">
        <v>0</v>
      </c>
      <c r="H1571">
        <v>113.39400000000001</v>
      </c>
      <c r="I1571">
        <v>0</v>
      </c>
      <c r="J1571">
        <v>0.15154599999999999</v>
      </c>
      <c r="K1571">
        <v>0.83692500000000003</v>
      </c>
      <c r="L1571">
        <v>0</v>
      </c>
      <c r="M1571" t="s">
        <v>42</v>
      </c>
    </row>
    <row r="1572" spans="1:13" x14ac:dyDescent="0.25">
      <c r="A1572" t="s">
        <v>185</v>
      </c>
      <c r="B1572">
        <v>4038.16</v>
      </c>
      <c r="C1572">
        <v>4006.91</v>
      </c>
      <c r="D1572">
        <v>4006.59</v>
      </c>
      <c r="E1572">
        <v>3914.06</v>
      </c>
      <c r="F1572">
        <v>225.35599999999999</v>
      </c>
      <c r="G1572">
        <v>0</v>
      </c>
      <c r="H1572">
        <v>114.29300000000001</v>
      </c>
      <c r="I1572">
        <v>0</v>
      </c>
      <c r="J1572">
        <v>0.14722099999999999</v>
      </c>
      <c r="K1572">
        <v>0.83702500000000002</v>
      </c>
      <c r="L1572">
        <v>0</v>
      </c>
      <c r="M1572" t="s">
        <v>42</v>
      </c>
    </row>
    <row r="1573" spans="1:13" x14ac:dyDescent="0.25">
      <c r="A1573" t="s">
        <v>185</v>
      </c>
      <c r="B1573">
        <v>4022.48</v>
      </c>
      <c r="C1573">
        <v>3990.81</v>
      </c>
      <c r="D1573">
        <v>3990.51</v>
      </c>
      <c r="E1573">
        <v>3898.67</v>
      </c>
      <c r="F1573">
        <v>222.80500000000001</v>
      </c>
      <c r="G1573">
        <v>0</v>
      </c>
      <c r="H1573">
        <v>115.956</v>
      </c>
      <c r="I1573">
        <v>0</v>
      </c>
      <c r="J1573">
        <v>0.148397</v>
      </c>
      <c r="K1573">
        <v>0.83704699999999999</v>
      </c>
      <c r="L1573">
        <v>0</v>
      </c>
      <c r="M1573" t="s">
        <v>42</v>
      </c>
    </row>
    <row r="1574" spans="1:13" x14ac:dyDescent="0.25">
      <c r="A1574" t="s">
        <v>185</v>
      </c>
      <c r="B1574">
        <v>4030.55</v>
      </c>
      <c r="C1574">
        <v>3998.85</v>
      </c>
      <c r="D1574">
        <v>3998.54</v>
      </c>
      <c r="E1574">
        <v>3906.6</v>
      </c>
      <c r="F1574">
        <v>224.768</v>
      </c>
      <c r="G1574">
        <v>0</v>
      </c>
      <c r="H1574">
        <v>114.226</v>
      </c>
      <c r="I1574">
        <v>0</v>
      </c>
      <c r="J1574">
        <v>0.178457</v>
      </c>
      <c r="K1574">
        <v>0.83704100000000004</v>
      </c>
      <c r="L1574">
        <v>0</v>
      </c>
      <c r="M1574" t="s">
        <v>42</v>
      </c>
    </row>
    <row r="1575" spans="1:13" x14ac:dyDescent="0.25">
      <c r="A1575" t="s">
        <v>185</v>
      </c>
      <c r="B1575">
        <v>3996.22</v>
      </c>
      <c r="C1575">
        <v>3957.82</v>
      </c>
      <c r="D1575">
        <v>3957.5</v>
      </c>
      <c r="E1575">
        <v>3866.97</v>
      </c>
      <c r="F1575">
        <v>221.42599999999999</v>
      </c>
      <c r="G1575">
        <v>0</v>
      </c>
      <c r="H1575">
        <v>113.901</v>
      </c>
      <c r="I1575">
        <v>0</v>
      </c>
      <c r="J1575">
        <v>0.147338</v>
      </c>
      <c r="K1575">
        <v>0.836727</v>
      </c>
      <c r="L1575">
        <v>0</v>
      </c>
      <c r="M1575" t="s">
        <v>42</v>
      </c>
    </row>
    <row r="1576" spans="1:13" x14ac:dyDescent="0.25">
      <c r="A1576" t="s">
        <v>185</v>
      </c>
      <c r="B1576">
        <v>4025.86</v>
      </c>
      <c r="C1576">
        <v>3994.54</v>
      </c>
      <c r="D1576">
        <v>3994.22</v>
      </c>
      <c r="E1576">
        <v>3901.83</v>
      </c>
      <c r="F1576">
        <v>226.25399999999999</v>
      </c>
      <c r="G1576">
        <v>0</v>
      </c>
      <c r="H1576">
        <v>113.571</v>
      </c>
      <c r="I1576">
        <v>0</v>
      </c>
      <c r="J1576">
        <v>0.17847299999999999</v>
      </c>
      <c r="K1576">
        <v>0.83256699999999995</v>
      </c>
      <c r="L1576">
        <v>0</v>
      </c>
      <c r="M1576" t="s">
        <v>42</v>
      </c>
    </row>
    <row r="1577" spans="1:13" x14ac:dyDescent="0.25">
      <c r="A1577" t="s">
        <v>185</v>
      </c>
      <c r="B1577">
        <v>4035.04</v>
      </c>
      <c r="C1577">
        <v>4002.67</v>
      </c>
      <c r="D1577">
        <v>4002.35</v>
      </c>
      <c r="E1577">
        <v>3910.28</v>
      </c>
      <c r="F1577">
        <v>225</v>
      </c>
      <c r="G1577">
        <v>0</v>
      </c>
      <c r="H1577">
        <v>114.654</v>
      </c>
      <c r="I1577">
        <v>0</v>
      </c>
      <c r="J1577">
        <v>0.172731</v>
      </c>
      <c r="K1577">
        <v>0.83704500000000004</v>
      </c>
      <c r="L1577">
        <v>0</v>
      </c>
      <c r="M1577" t="s">
        <v>42</v>
      </c>
    </row>
    <row r="1578" spans="1:13" x14ac:dyDescent="0.25">
      <c r="A1578" t="s">
        <v>185</v>
      </c>
      <c r="B1578">
        <v>4010.81</v>
      </c>
      <c r="C1578">
        <v>3979.14</v>
      </c>
      <c r="D1578">
        <v>3978.83</v>
      </c>
      <c r="E1578">
        <v>3887.64</v>
      </c>
      <c r="F1578">
        <v>223.04900000000001</v>
      </c>
      <c r="G1578">
        <v>0</v>
      </c>
      <c r="H1578">
        <v>114.267</v>
      </c>
      <c r="I1578">
        <v>0</v>
      </c>
      <c r="J1578">
        <v>0.14832500000000001</v>
      </c>
      <c r="K1578">
        <v>0.867031</v>
      </c>
      <c r="L1578">
        <v>0</v>
      </c>
      <c r="M1578" t="s">
        <v>42</v>
      </c>
    </row>
    <row r="1579" spans="1:13" x14ac:dyDescent="0.25">
      <c r="A1579" t="s">
        <v>185</v>
      </c>
      <c r="B1579">
        <v>4020.36</v>
      </c>
      <c r="C1579">
        <v>3987.67</v>
      </c>
      <c r="D1579">
        <v>3987.36</v>
      </c>
      <c r="E1579">
        <v>3895.88</v>
      </c>
      <c r="F1579">
        <v>223.489</v>
      </c>
      <c r="G1579">
        <v>0</v>
      </c>
      <c r="H1579">
        <v>113.011</v>
      </c>
      <c r="I1579">
        <v>0</v>
      </c>
      <c r="J1579">
        <v>0.14710500000000001</v>
      </c>
      <c r="K1579">
        <v>0.83699599999999996</v>
      </c>
      <c r="L1579">
        <v>0</v>
      </c>
      <c r="M1579" t="s">
        <v>42</v>
      </c>
    </row>
    <row r="1580" spans="1:13" x14ac:dyDescent="0.25">
      <c r="A1580" t="s">
        <v>185</v>
      </c>
      <c r="B1580">
        <v>4029.16</v>
      </c>
      <c r="C1580">
        <v>3998.18</v>
      </c>
      <c r="D1580">
        <v>3997.88</v>
      </c>
      <c r="E1580">
        <v>3906.32</v>
      </c>
      <c r="F1580">
        <v>224.172</v>
      </c>
      <c r="G1580">
        <v>0</v>
      </c>
      <c r="H1580">
        <v>115.139</v>
      </c>
      <c r="I1580">
        <v>0</v>
      </c>
      <c r="J1580">
        <v>0.178454</v>
      </c>
      <c r="K1580">
        <v>0.83691400000000005</v>
      </c>
      <c r="L1580">
        <v>0</v>
      </c>
      <c r="M1580" t="s">
        <v>42</v>
      </c>
    </row>
    <row r="1581" spans="1:13" x14ac:dyDescent="0.25">
      <c r="A1581" t="s">
        <v>185</v>
      </c>
      <c r="B1581">
        <v>4042.61</v>
      </c>
      <c r="C1581">
        <v>4011.86</v>
      </c>
      <c r="D1581">
        <v>4011.57</v>
      </c>
      <c r="E1581">
        <v>3918.6</v>
      </c>
      <c r="F1581">
        <v>223.94900000000001</v>
      </c>
      <c r="G1581">
        <v>0</v>
      </c>
      <c r="H1581">
        <v>113.994</v>
      </c>
      <c r="I1581">
        <v>0</v>
      </c>
      <c r="J1581">
        <v>0.178455</v>
      </c>
      <c r="K1581">
        <v>0.83648999999999996</v>
      </c>
      <c r="L1581">
        <v>0</v>
      </c>
      <c r="M1581" t="s">
        <v>42</v>
      </c>
    </row>
    <row r="1582" spans="1:13" x14ac:dyDescent="0.25">
      <c r="A1582" t="s">
        <v>185</v>
      </c>
      <c r="B1582">
        <v>4021.63</v>
      </c>
      <c r="C1582">
        <v>3987.98</v>
      </c>
      <c r="D1582">
        <v>3987.67</v>
      </c>
      <c r="E1582">
        <v>3895.48</v>
      </c>
      <c r="F1582">
        <v>222.929</v>
      </c>
      <c r="G1582">
        <v>0</v>
      </c>
      <c r="H1582">
        <v>113.53</v>
      </c>
      <c r="I1582">
        <v>0</v>
      </c>
      <c r="J1582">
        <v>0.17849599999999999</v>
      </c>
      <c r="K1582">
        <v>0.86894000000000005</v>
      </c>
      <c r="L1582">
        <v>0</v>
      </c>
      <c r="M1582" t="s">
        <v>42</v>
      </c>
    </row>
    <row r="1583" spans="1:13" x14ac:dyDescent="0.25">
      <c r="A1583" t="s">
        <v>185</v>
      </c>
      <c r="B1583">
        <v>4042.33</v>
      </c>
      <c r="C1583">
        <v>4003.74</v>
      </c>
      <c r="D1583">
        <v>4003.45</v>
      </c>
      <c r="E1583">
        <v>3912</v>
      </c>
      <c r="F1583">
        <v>223.60400000000001</v>
      </c>
      <c r="G1583">
        <v>0</v>
      </c>
      <c r="H1583">
        <v>115.142</v>
      </c>
      <c r="I1583">
        <v>0</v>
      </c>
      <c r="J1583">
        <v>0.15501300000000001</v>
      </c>
      <c r="K1583">
        <v>0.83704199999999995</v>
      </c>
      <c r="L1583">
        <v>0</v>
      </c>
      <c r="M1583" t="s">
        <v>42</v>
      </c>
    </row>
    <row r="1584" spans="1:13" x14ac:dyDescent="0.25">
      <c r="A1584" t="s">
        <v>185</v>
      </c>
      <c r="B1584">
        <v>4008.73</v>
      </c>
      <c r="C1584">
        <v>3970.83</v>
      </c>
      <c r="D1584">
        <v>3970.54</v>
      </c>
      <c r="E1584">
        <v>3878.71</v>
      </c>
      <c r="F1584">
        <v>220.35900000000001</v>
      </c>
      <c r="G1584">
        <v>0</v>
      </c>
      <c r="H1584">
        <v>113.82</v>
      </c>
      <c r="I1584">
        <v>0</v>
      </c>
      <c r="J1584">
        <v>0.178454</v>
      </c>
      <c r="K1584">
        <v>0.83704199999999995</v>
      </c>
      <c r="L1584">
        <v>0</v>
      </c>
      <c r="M1584" t="s">
        <v>42</v>
      </c>
    </row>
    <row r="1585" spans="1:13" x14ac:dyDescent="0.25">
      <c r="A1585" t="s">
        <v>185</v>
      </c>
      <c r="B1585">
        <v>3957.9</v>
      </c>
      <c r="C1585">
        <v>3922.32</v>
      </c>
      <c r="D1585">
        <v>3922.02</v>
      </c>
      <c r="E1585">
        <v>3830.9</v>
      </c>
      <c r="F1585">
        <v>218.221</v>
      </c>
      <c r="G1585">
        <v>0</v>
      </c>
      <c r="H1585">
        <v>112.7</v>
      </c>
      <c r="I1585">
        <v>0</v>
      </c>
      <c r="J1585">
        <v>0.14775199999999999</v>
      </c>
      <c r="K1585">
        <v>0.83695200000000003</v>
      </c>
      <c r="L1585">
        <v>0</v>
      </c>
      <c r="M1585" t="s">
        <v>42</v>
      </c>
    </row>
    <row r="1586" spans="1:13" x14ac:dyDescent="0.25">
      <c r="A1586" t="s">
        <v>185</v>
      </c>
      <c r="B1586">
        <v>3996.08</v>
      </c>
      <c r="C1586">
        <v>3965.07</v>
      </c>
      <c r="D1586">
        <v>3964.77</v>
      </c>
      <c r="E1586">
        <v>3872.77</v>
      </c>
      <c r="F1586">
        <v>220.41399999999999</v>
      </c>
      <c r="G1586">
        <v>0</v>
      </c>
      <c r="H1586">
        <v>111.535</v>
      </c>
      <c r="I1586">
        <v>0</v>
      </c>
      <c r="J1586">
        <v>0.14710500000000001</v>
      </c>
      <c r="K1586">
        <v>0.83690299999999995</v>
      </c>
      <c r="L1586">
        <v>0</v>
      </c>
      <c r="M1586" t="s">
        <v>42</v>
      </c>
    </row>
    <row r="1587" spans="1:13" x14ac:dyDescent="0.25">
      <c r="A1587" t="s">
        <v>185</v>
      </c>
      <c r="B1587">
        <v>3984.79</v>
      </c>
      <c r="C1587">
        <v>3953.38</v>
      </c>
      <c r="D1587">
        <v>3953.08</v>
      </c>
      <c r="E1587">
        <v>3862.88</v>
      </c>
      <c r="F1587">
        <v>220.256</v>
      </c>
      <c r="G1587">
        <v>0</v>
      </c>
      <c r="H1587">
        <v>115.09399999999999</v>
      </c>
      <c r="I1587">
        <v>0</v>
      </c>
      <c r="J1587">
        <v>0.147731</v>
      </c>
      <c r="K1587">
        <v>0.83701700000000001</v>
      </c>
      <c r="L1587">
        <v>0</v>
      </c>
      <c r="M1587" t="s">
        <v>42</v>
      </c>
    </row>
    <row r="1588" spans="1:13" x14ac:dyDescent="0.25">
      <c r="A1588" t="s">
        <v>185</v>
      </c>
      <c r="B1588">
        <v>3980.05</v>
      </c>
      <c r="C1588">
        <v>3949.3</v>
      </c>
      <c r="D1588">
        <v>3949.01</v>
      </c>
      <c r="E1588">
        <v>3857.62</v>
      </c>
      <c r="F1588">
        <v>219.72200000000001</v>
      </c>
      <c r="G1588">
        <v>0</v>
      </c>
      <c r="H1588">
        <v>112.32</v>
      </c>
      <c r="I1588">
        <v>0</v>
      </c>
      <c r="J1588">
        <v>0.178478</v>
      </c>
      <c r="K1588">
        <v>0.83678699999999995</v>
      </c>
      <c r="L1588">
        <v>0</v>
      </c>
      <c r="M1588" t="s">
        <v>42</v>
      </c>
    </row>
    <row r="1589" spans="1:13" x14ac:dyDescent="0.25">
      <c r="A1589" t="s">
        <v>185</v>
      </c>
      <c r="B1589">
        <v>4000.59</v>
      </c>
      <c r="C1589">
        <v>3967.89</v>
      </c>
      <c r="D1589">
        <v>3967.57</v>
      </c>
      <c r="E1589">
        <v>3876.38</v>
      </c>
      <c r="F1589">
        <v>223.25399999999999</v>
      </c>
      <c r="G1589">
        <v>0</v>
      </c>
      <c r="H1589">
        <v>113.363</v>
      </c>
      <c r="I1589">
        <v>0</v>
      </c>
      <c r="J1589">
        <v>0.178456</v>
      </c>
      <c r="K1589">
        <v>0.83435599999999999</v>
      </c>
      <c r="L1589">
        <v>0</v>
      </c>
      <c r="M1589" t="s">
        <v>42</v>
      </c>
    </row>
    <row r="1590" spans="1:13" x14ac:dyDescent="0.25">
      <c r="A1590" t="s">
        <v>185</v>
      </c>
      <c r="B1590">
        <v>4006.46</v>
      </c>
      <c r="C1590">
        <v>3970.51</v>
      </c>
      <c r="D1590">
        <v>3970.22</v>
      </c>
      <c r="E1590">
        <v>3878.49</v>
      </c>
      <c r="F1590">
        <v>221.47499999999999</v>
      </c>
      <c r="G1590">
        <v>0</v>
      </c>
      <c r="H1590">
        <v>112.038</v>
      </c>
      <c r="I1590">
        <v>0</v>
      </c>
      <c r="J1590">
        <v>0.17848700000000001</v>
      </c>
      <c r="K1590">
        <v>0.829453</v>
      </c>
      <c r="L1590">
        <v>0</v>
      </c>
      <c r="M1590" t="s">
        <v>42</v>
      </c>
    </row>
    <row r="1591" spans="1:13" x14ac:dyDescent="0.25">
      <c r="A1591" t="s">
        <v>185</v>
      </c>
      <c r="B1591">
        <v>3947.71</v>
      </c>
      <c r="C1591">
        <v>3912.62</v>
      </c>
      <c r="D1591">
        <v>3912.33</v>
      </c>
      <c r="E1591">
        <v>3822.19</v>
      </c>
      <c r="F1591">
        <v>219.989</v>
      </c>
      <c r="G1591">
        <v>0</v>
      </c>
      <c r="H1591">
        <v>111.842</v>
      </c>
      <c r="I1591">
        <v>0</v>
      </c>
      <c r="J1591">
        <v>0.147366</v>
      </c>
      <c r="K1591">
        <v>0.84085900000000002</v>
      </c>
      <c r="L1591">
        <v>0</v>
      </c>
      <c r="M1591" t="s">
        <v>42</v>
      </c>
    </row>
    <row r="1592" spans="1:13" x14ac:dyDescent="0.25">
      <c r="A1592" t="s">
        <v>185</v>
      </c>
      <c r="B1592">
        <v>3991</v>
      </c>
      <c r="C1592">
        <v>3960.02</v>
      </c>
      <c r="D1592">
        <v>3959.72</v>
      </c>
      <c r="E1592">
        <v>3867.25</v>
      </c>
      <c r="F1592">
        <v>221.274</v>
      </c>
      <c r="G1592">
        <v>0</v>
      </c>
      <c r="H1592">
        <v>113.152</v>
      </c>
      <c r="I1592">
        <v>0</v>
      </c>
      <c r="J1592">
        <v>0.14715500000000001</v>
      </c>
      <c r="K1592">
        <v>0.83665800000000001</v>
      </c>
      <c r="L1592">
        <v>0</v>
      </c>
      <c r="M1592" t="s">
        <v>42</v>
      </c>
    </row>
    <row r="1593" spans="1:13" x14ac:dyDescent="0.25">
      <c r="A1593" t="s">
        <v>185</v>
      </c>
      <c r="B1593">
        <v>4005.66</v>
      </c>
      <c r="C1593">
        <v>3968.45</v>
      </c>
      <c r="D1593">
        <v>3968.14</v>
      </c>
      <c r="E1593">
        <v>3876.41</v>
      </c>
      <c r="F1593">
        <v>221.40799999999999</v>
      </c>
      <c r="G1593">
        <v>0</v>
      </c>
      <c r="H1593">
        <v>112.97199999999999</v>
      </c>
      <c r="I1593">
        <v>0</v>
      </c>
      <c r="J1593">
        <v>0.15520999999999999</v>
      </c>
      <c r="K1593">
        <v>0.83703300000000003</v>
      </c>
      <c r="L1593">
        <v>0</v>
      </c>
      <c r="M1593" t="s">
        <v>42</v>
      </c>
    </row>
    <row r="1594" spans="1:13" x14ac:dyDescent="0.25">
      <c r="A1594" t="s">
        <v>185</v>
      </c>
      <c r="B1594">
        <v>4040.05</v>
      </c>
      <c r="C1594">
        <v>4003.62</v>
      </c>
      <c r="D1594">
        <v>4003.29</v>
      </c>
      <c r="E1594">
        <v>3910.38</v>
      </c>
      <c r="F1594">
        <v>223.54</v>
      </c>
      <c r="G1594">
        <v>0</v>
      </c>
      <c r="H1594">
        <v>113.708</v>
      </c>
      <c r="I1594">
        <v>0</v>
      </c>
      <c r="J1594">
        <v>0.17846300000000001</v>
      </c>
      <c r="K1594">
        <v>0.85887899999999995</v>
      </c>
      <c r="L1594">
        <v>0</v>
      </c>
      <c r="M1594" t="s">
        <v>42</v>
      </c>
    </row>
    <row r="1595" spans="1:13" x14ac:dyDescent="0.25">
      <c r="A1595" t="s">
        <v>185</v>
      </c>
      <c r="B1595">
        <v>4020.91</v>
      </c>
      <c r="C1595">
        <v>3989.73</v>
      </c>
      <c r="D1595">
        <v>3989.43</v>
      </c>
      <c r="E1595">
        <v>3897.36</v>
      </c>
      <c r="F1595">
        <v>220.43199999999999</v>
      </c>
      <c r="G1595">
        <v>0</v>
      </c>
      <c r="H1595">
        <v>112.376</v>
      </c>
      <c r="I1595">
        <v>0</v>
      </c>
      <c r="J1595">
        <v>0.16331899999999999</v>
      </c>
      <c r="K1595">
        <v>0.836503</v>
      </c>
      <c r="L1595">
        <v>0</v>
      </c>
      <c r="M1595" t="s">
        <v>42</v>
      </c>
    </row>
    <row r="1596" spans="1:13" x14ac:dyDescent="0.25">
      <c r="A1596" t="s">
        <v>185</v>
      </c>
      <c r="B1596">
        <v>3992.42</v>
      </c>
      <c r="C1596">
        <v>3961.26</v>
      </c>
      <c r="D1596">
        <v>3960.96</v>
      </c>
      <c r="E1596">
        <v>3868.97</v>
      </c>
      <c r="F1596">
        <v>220.66200000000001</v>
      </c>
      <c r="G1596">
        <v>0</v>
      </c>
      <c r="H1596">
        <v>111.426</v>
      </c>
      <c r="I1596">
        <v>0</v>
      </c>
      <c r="J1596">
        <v>0.17704500000000001</v>
      </c>
      <c r="K1596">
        <v>0.83704800000000001</v>
      </c>
      <c r="L1596">
        <v>0</v>
      </c>
      <c r="M1596" t="s">
        <v>42</v>
      </c>
    </row>
    <row r="1597" spans="1:13" x14ac:dyDescent="0.25">
      <c r="A1597" t="s">
        <v>185</v>
      </c>
      <c r="B1597">
        <v>4046.61</v>
      </c>
      <c r="C1597">
        <v>4015.6</v>
      </c>
      <c r="D1597">
        <v>4015.28</v>
      </c>
      <c r="E1597">
        <v>3922.54</v>
      </c>
      <c r="F1597">
        <v>223.74299999999999</v>
      </c>
      <c r="G1597">
        <v>0</v>
      </c>
      <c r="H1597">
        <v>114.405</v>
      </c>
      <c r="I1597">
        <v>0</v>
      </c>
      <c r="J1597">
        <v>0.147261</v>
      </c>
      <c r="K1597">
        <v>0.83600099999999999</v>
      </c>
      <c r="L1597">
        <v>0</v>
      </c>
      <c r="M1597" t="s">
        <v>42</v>
      </c>
    </row>
    <row r="1598" spans="1:13" x14ac:dyDescent="0.25">
      <c r="A1598" t="s">
        <v>185</v>
      </c>
      <c r="B1598">
        <v>4042.48</v>
      </c>
      <c r="C1598">
        <v>4008.14</v>
      </c>
      <c r="D1598">
        <v>4007.8</v>
      </c>
      <c r="E1598">
        <v>3915.05</v>
      </c>
      <c r="F1598">
        <v>226.642</v>
      </c>
      <c r="G1598">
        <v>0</v>
      </c>
      <c r="H1598">
        <v>114.416</v>
      </c>
      <c r="I1598">
        <v>0</v>
      </c>
      <c r="J1598">
        <v>0.173205</v>
      </c>
      <c r="K1598">
        <v>0.83661600000000003</v>
      </c>
      <c r="L1598">
        <v>0</v>
      </c>
      <c r="M1598" t="s">
        <v>42</v>
      </c>
    </row>
    <row r="1599" spans="1:13" x14ac:dyDescent="0.25">
      <c r="A1599" t="s">
        <v>185</v>
      </c>
      <c r="B1599">
        <v>4052.85</v>
      </c>
      <c r="C1599">
        <v>4014.24</v>
      </c>
      <c r="D1599">
        <v>4013.93</v>
      </c>
      <c r="E1599">
        <v>3921.56</v>
      </c>
      <c r="F1599">
        <v>222.08099999999999</v>
      </c>
      <c r="G1599">
        <v>0</v>
      </c>
      <c r="H1599">
        <v>114.179</v>
      </c>
      <c r="I1599">
        <v>0</v>
      </c>
      <c r="J1599">
        <v>0.17846000000000001</v>
      </c>
      <c r="K1599">
        <v>0.83677100000000004</v>
      </c>
      <c r="L1599">
        <v>0</v>
      </c>
      <c r="M1599" t="s">
        <v>42</v>
      </c>
    </row>
    <row r="1600" spans="1:13" x14ac:dyDescent="0.25">
      <c r="A1600" t="s">
        <v>185</v>
      </c>
      <c r="B1600">
        <v>4009.75</v>
      </c>
      <c r="C1600">
        <v>3978.48</v>
      </c>
      <c r="D1600">
        <v>3978.15</v>
      </c>
      <c r="E1600">
        <v>3886.82</v>
      </c>
      <c r="F1600">
        <v>224.79499999999999</v>
      </c>
      <c r="G1600">
        <v>0</v>
      </c>
      <c r="H1600">
        <v>113.066</v>
      </c>
      <c r="I1600">
        <v>0</v>
      </c>
      <c r="J1600">
        <v>0.17849000000000001</v>
      </c>
      <c r="K1600">
        <v>0.83696800000000005</v>
      </c>
      <c r="L1600">
        <v>0</v>
      </c>
      <c r="M1600" t="s">
        <v>42</v>
      </c>
    </row>
    <row r="1601" spans="1:13" x14ac:dyDescent="0.25">
      <c r="A1601" t="s">
        <v>185</v>
      </c>
      <c r="B1601">
        <v>4002.85</v>
      </c>
      <c r="C1601">
        <v>3971.3</v>
      </c>
      <c r="D1601">
        <v>3970.98</v>
      </c>
      <c r="E1601">
        <v>3879.76</v>
      </c>
      <c r="F1601">
        <v>223.04499999999999</v>
      </c>
      <c r="G1601">
        <v>0</v>
      </c>
      <c r="H1601">
        <v>113.018</v>
      </c>
      <c r="I1601">
        <v>0</v>
      </c>
      <c r="J1601">
        <v>0.178454</v>
      </c>
      <c r="K1601">
        <v>0.83701400000000004</v>
      </c>
      <c r="L1601">
        <v>0</v>
      </c>
      <c r="M1601" t="s">
        <v>42</v>
      </c>
    </row>
    <row r="1602" spans="1:13" x14ac:dyDescent="0.25">
      <c r="A1602" t="s">
        <v>185</v>
      </c>
      <c r="B1602">
        <v>4015.33</v>
      </c>
      <c r="C1602">
        <v>3983.5</v>
      </c>
      <c r="D1602">
        <v>3983.21</v>
      </c>
      <c r="E1602">
        <v>3891.99</v>
      </c>
      <c r="F1602">
        <v>223.565</v>
      </c>
      <c r="G1602">
        <v>0</v>
      </c>
      <c r="H1602">
        <v>114.133</v>
      </c>
      <c r="I1602">
        <v>0</v>
      </c>
      <c r="J1602">
        <v>0.14827000000000001</v>
      </c>
      <c r="K1602">
        <v>0.83650100000000005</v>
      </c>
      <c r="L1602">
        <v>0</v>
      </c>
      <c r="M1602" t="s">
        <v>42</v>
      </c>
    </row>
    <row r="1603" spans="1:13" x14ac:dyDescent="0.25">
      <c r="A1603" t="s">
        <v>185</v>
      </c>
      <c r="B1603">
        <v>4001.5</v>
      </c>
      <c r="C1603">
        <v>3966.67</v>
      </c>
      <c r="D1603">
        <v>3966.36</v>
      </c>
      <c r="E1603">
        <v>3875.21</v>
      </c>
      <c r="F1603">
        <v>221.59100000000001</v>
      </c>
      <c r="G1603">
        <v>0</v>
      </c>
      <c r="H1603">
        <v>113.80500000000001</v>
      </c>
      <c r="I1603">
        <v>0</v>
      </c>
      <c r="J1603">
        <v>0.17493600000000001</v>
      </c>
      <c r="K1603">
        <v>0.83649200000000001</v>
      </c>
      <c r="L1603">
        <v>0</v>
      </c>
      <c r="M1603" t="s">
        <v>42</v>
      </c>
    </row>
    <row r="1604" spans="1:13" x14ac:dyDescent="0.25">
      <c r="A1604" t="s">
        <v>185</v>
      </c>
      <c r="B1604">
        <v>3975.09</v>
      </c>
      <c r="C1604">
        <v>3936.4</v>
      </c>
      <c r="D1604">
        <v>3936.1</v>
      </c>
      <c r="E1604">
        <v>3845.02</v>
      </c>
      <c r="F1604">
        <v>224.51</v>
      </c>
      <c r="G1604">
        <v>0</v>
      </c>
      <c r="H1604">
        <v>113.315</v>
      </c>
      <c r="I1604">
        <v>0</v>
      </c>
      <c r="J1604">
        <v>0.14710599999999999</v>
      </c>
      <c r="K1604">
        <v>0.83701099999999995</v>
      </c>
      <c r="L1604">
        <v>0</v>
      </c>
      <c r="M1604" t="s">
        <v>42</v>
      </c>
    </row>
    <row r="1605" spans="1:13" x14ac:dyDescent="0.25">
      <c r="A1605" t="s">
        <v>185</v>
      </c>
      <c r="B1605">
        <v>4022.98</v>
      </c>
      <c r="C1605">
        <v>3984.24</v>
      </c>
      <c r="D1605">
        <v>3983.94</v>
      </c>
      <c r="E1605">
        <v>3891.95</v>
      </c>
      <c r="F1605">
        <v>222.36099999999999</v>
      </c>
      <c r="G1605">
        <v>0</v>
      </c>
      <c r="H1605">
        <v>113.72</v>
      </c>
      <c r="I1605">
        <v>0</v>
      </c>
      <c r="J1605">
        <v>0.17416999999999999</v>
      </c>
      <c r="K1605">
        <v>0.83696999999999999</v>
      </c>
      <c r="L1605">
        <v>0</v>
      </c>
      <c r="M1605" t="s">
        <v>42</v>
      </c>
    </row>
    <row r="1606" spans="1:13" x14ac:dyDescent="0.25">
      <c r="A1606" t="s">
        <v>185</v>
      </c>
      <c r="B1606">
        <v>4000.88</v>
      </c>
      <c r="C1606">
        <v>3969.03</v>
      </c>
      <c r="D1606">
        <v>3968.7</v>
      </c>
      <c r="E1606">
        <v>3877.26</v>
      </c>
      <c r="F1606">
        <v>221.74299999999999</v>
      </c>
      <c r="G1606">
        <v>0</v>
      </c>
      <c r="H1606">
        <v>113.23</v>
      </c>
      <c r="I1606">
        <v>0</v>
      </c>
      <c r="J1606">
        <v>0.14776300000000001</v>
      </c>
      <c r="K1606">
        <v>0.854437</v>
      </c>
      <c r="L1606">
        <v>0</v>
      </c>
      <c r="M1606" t="s">
        <v>42</v>
      </c>
    </row>
    <row r="1607" spans="1:13" x14ac:dyDescent="0.25">
      <c r="A1607" t="s">
        <v>185</v>
      </c>
      <c r="B1607">
        <v>4010.95</v>
      </c>
      <c r="C1607">
        <v>3978.86</v>
      </c>
      <c r="D1607">
        <v>3978.54</v>
      </c>
      <c r="E1607">
        <v>3887.59</v>
      </c>
      <c r="F1607">
        <v>224.315</v>
      </c>
      <c r="G1607">
        <v>0</v>
      </c>
      <c r="H1607">
        <v>113.721</v>
      </c>
      <c r="I1607">
        <v>0</v>
      </c>
      <c r="J1607">
        <v>0.14735400000000001</v>
      </c>
      <c r="K1607">
        <v>0.83705200000000002</v>
      </c>
      <c r="L1607">
        <v>0</v>
      </c>
      <c r="M1607" t="s">
        <v>42</v>
      </c>
    </row>
    <row r="1608" spans="1:13" x14ac:dyDescent="0.25">
      <c r="A1608" t="s">
        <v>185</v>
      </c>
      <c r="B1608">
        <v>4038.3</v>
      </c>
      <c r="C1608">
        <v>4006.83</v>
      </c>
      <c r="D1608">
        <v>4006.52</v>
      </c>
      <c r="E1608">
        <v>3914.12</v>
      </c>
      <c r="F1608">
        <v>223.453</v>
      </c>
      <c r="G1608">
        <v>0</v>
      </c>
      <c r="H1608">
        <v>112.051</v>
      </c>
      <c r="I1608">
        <v>0</v>
      </c>
      <c r="J1608">
        <v>0.15331600000000001</v>
      </c>
      <c r="K1608">
        <v>0.83658600000000005</v>
      </c>
      <c r="L1608">
        <v>0</v>
      </c>
      <c r="M1608" t="s">
        <v>42</v>
      </c>
    </row>
    <row r="1609" spans="1:13" x14ac:dyDescent="0.25">
      <c r="A1609" t="s">
        <v>185</v>
      </c>
      <c r="B1609">
        <v>3998.06</v>
      </c>
      <c r="C1609">
        <v>3966.44</v>
      </c>
      <c r="D1609">
        <v>3966.13</v>
      </c>
      <c r="E1609">
        <v>3875.51</v>
      </c>
      <c r="F1609">
        <v>220.22800000000001</v>
      </c>
      <c r="G1609">
        <v>0</v>
      </c>
      <c r="H1609">
        <v>114.35599999999999</v>
      </c>
      <c r="I1609">
        <v>0</v>
      </c>
      <c r="J1609">
        <v>0.178457</v>
      </c>
      <c r="K1609">
        <v>0.83701000000000003</v>
      </c>
      <c r="L1609">
        <v>0</v>
      </c>
      <c r="M1609" t="s">
        <v>42</v>
      </c>
    </row>
    <row r="1610" spans="1:13" x14ac:dyDescent="0.25">
      <c r="A1610" t="s">
        <v>185</v>
      </c>
      <c r="B1610">
        <v>4020.94</v>
      </c>
      <c r="C1610">
        <v>3990.46</v>
      </c>
      <c r="D1610">
        <v>3990.16</v>
      </c>
      <c r="E1610">
        <v>3898.47</v>
      </c>
      <c r="F1610">
        <v>224.386</v>
      </c>
      <c r="G1610">
        <v>0</v>
      </c>
      <c r="H1610">
        <v>113.59099999999999</v>
      </c>
      <c r="I1610">
        <v>0</v>
      </c>
      <c r="J1610">
        <v>0.15099599999999999</v>
      </c>
      <c r="K1610">
        <v>0.83668299999999995</v>
      </c>
      <c r="L1610">
        <v>0</v>
      </c>
      <c r="M1610" t="s">
        <v>42</v>
      </c>
    </row>
    <row r="1611" spans="1:13" x14ac:dyDescent="0.25">
      <c r="A1611" t="s">
        <v>185</v>
      </c>
      <c r="B1611">
        <v>4029.15</v>
      </c>
      <c r="C1611">
        <v>3997.47</v>
      </c>
      <c r="D1611">
        <v>3997.17</v>
      </c>
      <c r="E1611">
        <v>3905.63</v>
      </c>
      <c r="F1611">
        <v>224.83</v>
      </c>
      <c r="G1611">
        <v>0</v>
      </c>
      <c r="H1611">
        <v>114.495</v>
      </c>
      <c r="I1611">
        <v>0</v>
      </c>
      <c r="J1611">
        <v>0.15267700000000001</v>
      </c>
      <c r="K1611">
        <v>0.83267000000000002</v>
      </c>
      <c r="L1611">
        <v>0</v>
      </c>
      <c r="M1611" t="s">
        <v>42</v>
      </c>
    </row>
    <row r="1612" spans="1:13" x14ac:dyDescent="0.25">
      <c r="A1612" t="s">
        <v>185</v>
      </c>
      <c r="B1612">
        <v>4060.3</v>
      </c>
      <c r="C1612">
        <v>4020.85</v>
      </c>
      <c r="D1612">
        <v>4020.54</v>
      </c>
      <c r="E1612">
        <v>3927.46</v>
      </c>
      <c r="F1612">
        <v>223.5</v>
      </c>
      <c r="G1612">
        <v>0</v>
      </c>
      <c r="H1612">
        <v>112.426</v>
      </c>
      <c r="I1612">
        <v>0</v>
      </c>
      <c r="J1612">
        <v>0.15038299999999999</v>
      </c>
      <c r="K1612">
        <v>0.83702299999999996</v>
      </c>
      <c r="L1612">
        <v>0</v>
      </c>
      <c r="M1612" t="s">
        <v>42</v>
      </c>
    </row>
    <row r="1613" spans="1:13" x14ac:dyDescent="0.25">
      <c r="A1613" t="s">
        <v>185</v>
      </c>
      <c r="B1613">
        <v>4040.63</v>
      </c>
      <c r="C1613">
        <v>4001.01</v>
      </c>
      <c r="D1613">
        <v>4000.69</v>
      </c>
      <c r="E1613">
        <v>3909.44</v>
      </c>
      <c r="F1613">
        <v>224.53899999999999</v>
      </c>
      <c r="G1613">
        <v>0</v>
      </c>
      <c r="H1613">
        <v>115.53100000000001</v>
      </c>
      <c r="I1613">
        <v>0</v>
      </c>
      <c r="J1613">
        <v>0.14715800000000001</v>
      </c>
      <c r="K1613">
        <v>0.836808</v>
      </c>
      <c r="L1613">
        <v>0</v>
      </c>
      <c r="M1613" t="s">
        <v>42</v>
      </c>
    </row>
    <row r="1614" spans="1:13" x14ac:dyDescent="0.25">
      <c r="A1614" t="s">
        <v>185</v>
      </c>
      <c r="B1614">
        <v>3987.49</v>
      </c>
      <c r="C1614">
        <v>3949.91</v>
      </c>
      <c r="D1614">
        <v>3949.61</v>
      </c>
      <c r="E1614">
        <v>3857.78</v>
      </c>
      <c r="F1614">
        <v>222.011</v>
      </c>
      <c r="G1614">
        <v>0</v>
      </c>
      <c r="H1614">
        <v>111.68600000000001</v>
      </c>
      <c r="I1614">
        <v>0</v>
      </c>
      <c r="J1614">
        <v>0.15459800000000001</v>
      </c>
      <c r="K1614">
        <v>0.836808</v>
      </c>
      <c r="L1614">
        <v>0</v>
      </c>
      <c r="M1614" t="s">
        <v>42</v>
      </c>
    </row>
    <row r="1615" spans="1:13" x14ac:dyDescent="0.25">
      <c r="A1615" t="s">
        <v>185</v>
      </c>
      <c r="B1615">
        <v>4036.52</v>
      </c>
      <c r="C1615">
        <v>3995.45</v>
      </c>
      <c r="D1615">
        <v>3995.13</v>
      </c>
      <c r="E1615">
        <v>3902.68</v>
      </c>
      <c r="F1615">
        <v>223.23</v>
      </c>
      <c r="G1615">
        <v>0</v>
      </c>
      <c r="H1615">
        <v>114.63200000000001</v>
      </c>
      <c r="I1615">
        <v>0</v>
      </c>
      <c r="J1615">
        <v>0.16575500000000001</v>
      </c>
      <c r="K1615">
        <v>0.83694599999999997</v>
      </c>
      <c r="L1615">
        <v>0</v>
      </c>
      <c r="M1615" t="s">
        <v>42</v>
      </c>
    </row>
    <row r="1616" spans="1:13" x14ac:dyDescent="0.25">
      <c r="A1616" t="s">
        <v>185</v>
      </c>
      <c r="B1616">
        <v>3994.91</v>
      </c>
      <c r="C1616">
        <v>3963.6</v>
      </c>
      <c r="D1616">
        <v>3963.29</v>
      </c>
      <c r="E1616">
        <v>3872.51</v>
      </c>
      <c r="F1616">
        <v>222.56700000000001</v>
      </c>
      <c r="G1616">
        <v>0</v>
      </c>
      <c r="H1616">
        <v>113.854</v>
      </c>
      <c r="I1616">
        <v>0</v>
      </c>
      <c r="J1616">
        <v>0.14752699999999999</v>
      </c>
      <c r="K1616">
        <v>0.83699599999999996</v>
      </c>
      <c r="L1616">
        <v>0</v>
      </c>
      <c r="M1616" t="s">
        <v>42</v>
      </c>
    </row>
    <row r="1617" spans="1:25" x14ac:dyDescent="0.25">
      <c r="A1617" t="s">
        <v>185</v>
      </c>
      <c r="B1617">
        <v>3994.43</v>
      </c>
      <c r="C1617">
        <v>3962.89</v>
      </c>
      <c r="D1617">
        <v>3962.58</v>
      </c>
      <c r="E1617">
        <v>3870.87</v>
      </c>
      <c r="F1617">
        <v>221.24299999999999</v>
      </c>
      <c r="G1617">
        <v>0</v>
      </c>
      <c r="H1617">
        <v>114.214</v>
      </c>
      <c r="I1617">
        <v>0</v>
      </c>
      <c r="J1617">
        <v>0.16564699999999999</v>
      </c>
      <c r="K1617">
        <v>0.83508099999999996</v>
      </c>
      <c r="L1617">
        <v>0</v>
      </c>
      <c r="M1617" t="s">
        <v>42</v>
      </c>
    </row>
    <row r="1618" spans="1:25" x14ac:dyDescent="0.25">
      <c r="A1618" t="s">
        <v>185</v>
      </c>
      <c r="B1618">
        <v>3948.1</v>
      </c>
      <c r="C1618">
        <v>3913.06</v>
      </c>
      <c r="D1618">
        <v>3912.76</v>
      </c>
      <c r="E1618">
        <v>3822.24</v>
      </c>
      <c r="F1618">
        <v>219.17400000000001</v>
      </c>
      <c r="G1618">
        <v>0</v>
      </c>
      <c r="H1618">
        <v>111.782</v>
      </c>
      <c r="I1618">
        <v>0</v>
      </c>
      <c r="J1618">
        <v>0.178455</v>
      </c>
      <c r="K1618">
        <v>0.83702600000000005</v>
      </c>
      <c r="L1618">
        <v>0</v>
      </c>
      <c r="M1618" t="s">
        <v>42</v>
      </c>
    </row>
    <row r="1619" spans="1:25" x14ac:dyDescent="0.25">
      <c r="A1619" t="s">
        <v>185</v>
      </c>
      <c r="B1619">
        <v>3957.63</v>
      </c>
      <c r="C1619">
        <v>3926.76</v>
      </c>
      <c r="D1619">
        <v>3926.47</v>
      </c>
      <c r="E1619">
        <v>3835.67</v>
      </c>
      <c r="F1619">
        <v>219.38</v>
      </c>
      <c r="G1619">
        <v>0</v>
      </c>
      <c r="H1619">
        <v>112.114</v>
      </c>
      <c r="I1619">
        <v>0</v>
      </c>
      <c r="J1619">
        <v>0.14785400000000001</v>
      </c>
      <c r="K1619">
        <v>0.83651600000000004</v>
      </c>
      <c r="L1619">
        <v>0</v>
      </c>
      <c r="M1619" t="s">
        <v>42</v>
      </c>
    </row>
    <row r="1620" spans="1:25" x14ac:dyDescent="0.25">
      <c r="A1620" t="s">
        <v>185</v>
      </c>
      <c r="B1620">
        <v>3945.75</v>
      </c>
      <c r="C1620">
        <v>3914.48</v>
      </c>
      <c r="D1620">
        <v>3914.18</v>
      </c>
      <c r="E1620">
        <v>3823.87</v>
      </c>
      <c r="F1620">
        <v>220.351</v>
      </c>
      <c r="G1620">
        <v>0</v>
      </c>
      <c r="H1620">
        <v>112.239</v>
      </c>
      <c r="I1620">
        <v>0</v>
      </c>
      <c r="J1620">
        <v>0.16110099999999999</v>
      </c>
      <c r="K1620">
        <v>0.83701899999999996</v>
      </c>
      <c r="L1620">
        <v>0</v>
      </c>
      <c r="M1620" t="s">
        <v>42</v>
      </c>
    </row>
    <row r="1621" spans="1:25" x14ac:dyDescent="0.25">
      <c r="A1621" t="s">
        <v>185</v>
      </c>
      <c r="B1621">
        <v>3971.54</v>
      </c>
      <c r="C1621">
        <v>3940.11</v>
      </c>
      <c r="D1621">
        <v>3939.81</v>
      </c>
      <c r="E1621">
        <v>3848.61</v>
      </c>
      <c r="F1621">
        <v>220.34299999999999</v>
      </c>
      <c r="G1621">
        <v>0</v>
      </c>
      <c r="H1621">
        <v>112.244</v>
      </c>
      <c r="I1621">
        <v>0</v>
      </c>
      <c r="J1621">
        <v>0.149815</v>
      </c>
      <c r="K1621">
        <v>0.83690699999999996</v>
      </c>
      <c r="L1621">
        <v>0</v>
      </c>
      <c r="M1621" t="s">
        <v>42</v>
      </c>
    </row>
    <row r="1622" spans="1:25" x14ac:dyDescent="0.25">
      <c r="A1622" t="s">
        <v>185</v>
      </c>
      <c r="B1622">
        <v>3955.06</v>
      </c>
      <c r="C1622">
        <v>3915.37</v>
      </c>
      <c r="D1622">
        <v>3915.07</v>
      </c>
      <c r="E1622">
        <v>3824.21</v>
      </c>
      <c r="F1622">
        <v>219.94800000000001</v>
      </c>
      <c r="G1622">
        <v>0</v>
      </c>
      <c r="H1622">
        <v>111.858</v>
      </c>
      <c r="I1622">
        <v>0</v>
      </c>
      <c r="J1622">
        <v>0.178454</v>
      </c>
      <c r="K1622">
        <v>0.83687900000000004</v>
      </c>
      <c r="L1622">
        <v>0</v>
      </c>
      <c r="M1622" t="s">
        <v>42</v>
      </c>
    </row>
    <row r="1623" spans="1:25" x14ac:dyDescent="0.25">
      <c r="A1623" t="s">
        <v>185</v>
      </c>
      <c r="B1623">
        <v>3947.68</v>
      </c>
      <c r="C1623">
        <v>3916.34</v>
      </c>
      <c r="D1623">
        <v>3916.04</v>
      </c>
      <c r="E1623">
        <v>3825.93</v>
      </c>
      <c r="F1623">
        <v>219.12899999999999</v>
      </c>
      <c r="G1623">
        <v>0</v>
      </c>
      <c r="H1623">
        <v>112.52800000000001</v>
      </c>
      <c r="I1623">
        <v>0</v>
      </c>
      <c r="J1623">
        <v>0.17846400000000001</v>
      </c>
      <c r="K1623">
        <v>0.83699100000000004</v>
      </c>
      <c r="L1623">
        <v>0</v>
      </c>
      <c r="M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185</v>
      </c>
      <c r="B1624">
        <v>3999.37</v>
      </c>
      <c r="C1624">
        <v>3966.31</v>
      </c>
      <c r="D1624">
        <v>3966</v>
      </c>
      <c r="E1624">
        <v>3874.57</v>
      </c>
      <c r="F1624">
        <v>222.89</v>
      </c>
      <c r="G1624">
        <v>0</v>
      </c>
      <c r="H1624">
        <v>112.012</v>
      </c>
      <c r="I1624">
        <v>0</v>
      </c>
      <c r="J1624">
        <v>0.15826899999999999</v>
      </c>
      <c r="K1624">
        <v>0.86890900000000004</v>
      </c>
      <c r="L1624">
        <v>0</v>
      </c>
      <c r="M1624" t="s">
        <v>42</v>
      </c>
      <c r="R1624">
        <f>AVERAGE(B1575:B1624)</f>
        <v>4005.2699999999995</v>
      </c>
      <c r="S1624">
        <f>AVERAGE(C1575:C1624)</f>
        <v>3971.4480000000003</v>
      </c>
      <c r="U1624">
        <f>_xlfn.VAR.P(B1575:B1624)</f>
        <v>888.65128800000127</v>
      </c>
      <c r="V1624">
        <f>_xlfn.VAR.P(C1575:C1624)</f>
        <v>869.64216799999735</v>
      </c>
      <c r="X1624">
        <f>1.96*SQRT(U1624)/50</f>
        <v>1.1685619860291201</v>
      </c>
      <c r="Y1624">
        <f>1.96*SQRT(V1624)/50</f>
        <v>1.1559960817561261</v>
      </c>
    </row>
    <row r="1625" spans="1:25" x14ac:dyDescent="0.25">
      <c r="A1625" t="s">
        <v>186</v>
      </c>
      <c r="B1625">
        <v>200417.00700000001</v>
      </c>
      <c r="C1625" t="s">
        <v>36</v>
      </c>
    </row>
    <row r="1626" spans="1:25" x14ac:dyDescent="0.25">
      <c r="A1626" t="s">
        <v>160</v>
      </c>
      <c r="B1626">
        <v>4622.91</v>
      </c>
      <c r="C1626">
        <v>4523.1400000000003</v>
      </c>
      <c r="D1626">
        <v>4522.88</v>
      </c>
      <c r="E1626">
        <v>4423.3900000000003</v>
      </c>
      <c r="F1626">
        <v>224.13499999999999</v>
      </c>
      <c r="G1626">
        <v>340.32100000000003</v>
      </c>
      <c r="H1626">
        <v>114.676</v>
      </c>
      <c r="I1626">
        <v>69.734399999999994</v>
      </c>
      <c r="J1626">
        <v>126.71899999999999</v>
      </c>
      <c r="K1626">
        <v>3836.02</v>
      </c>
      <c r="L1626">
        <v>0.17073099999999999</v>
      </c>
      <c r="M1626">
        <v>0.83705200000000002</v>
      </c>
      <c r="N1626">
        <v>0</v>
      </c>
      <c r="O1626" t="s">
        <v>42</v>
      </c>
    </row>
    <row r="1627" spans="1:25" x14ac:dyDescent="0.25">
      <c r="A1627" t="s">
        <v>160</v>
      </c>
      <c r="B1627">
        <v>4643.12</v>
      </c>
      <c r="C1627">
        <v>4538.28</v>
      </c>
      <c r="D1627">
        <v>4538</v>
      </c>
      <c r="E1627">
        <v>4437.41</v>
      </c>
      <c r="F1627">
        <v>224.423</v>
      </c>
      <c r="G1627">
        <v>340.82100000000003</v>
      </c>
      <c r="H1627">
        <v>114.215</v>
      </c>
      <c r="I1627">
        <v>69.793499999999995</v>
      </c>
      <c r="J1627">
        <v>127.495</v>
      </c>
      <c r="K1627">
        <v>3848.98</v>
      </c>
      <c r="L1627">
        <v>0.11784799999999999</v>
      </c>
      <c r="M1627">
        <v>0.83370500000000003</v>
      </c>
      <c r="N1627">
        <v>0</v>
      </c>
      <c r="O1627" t="s">
        <v>42</v>
      </c>
    </row>
    <row r="1628" spans="1:25" x14ac:dyDescent="0.25">
      <c r="A1628" t="s">
        <v>160</v>
      </c>
      <c r="B1628">
        <v>4695.16</v>
      </c>
      <c r="C1628">
        <v>4594.2</v>
      </c>
      <c r="D1628">
        <v>4593.8999999999996</v>
      </c>
      <c r="E1628">
        <v>4491.22</v>
      </c>
      <c r="F1628">
        <v>229.006</v>
      </c>
      <c r="G1628">
        <v>343.911</v>
      </c>
      <c r="H1628">
        <v>115.29</v>
      </c>
      <c r="I1628">
        <v>70.668899999999994</v>
      </c>
      <c r="J1628">
        <v>128.62200000000001</v>
      </c>
      <c r="K1628">
        <v>3894.98</v>
      </c>
      <c r="L1628">
        <v>0.163186</v>
      </c>
      <c r="M1628">
        <v>0.83606999999999998</v>
      </c>
      <c r="N1628">
        <v>0</v>
      </c>
      <c r="O1628" t="s">
        <v>42</v>
      </c>
    </row>
    <row r="1629" spans="1:25" x14ac:dyDescent="0.25">
      <c r="A1629" t="s">
        <v>160</v>
      </c>
      <c r="B1629">
        <v>4622.6899999999996</v>
      </c>
      <c r="C1629">
        <v>4523.07</v>
      </c>
      <c r="D1629">
        <v>4522.79</v>
      </c>
      <c r="E1629">
        <v>4421.04</v>
      </c>
      <c r="F1629">
        <v>225.67500000000001</v>
      </c>
      <c r="G1629">
        <v>340.298</v>
      </c>
      <c r="H1629">
        <v>113.27</v>
      </c>
      <c r="I1629">
        <v>69.979699999999994</v>
      </c>
      <c r="J1629">
        <v>127.633</v>
      </c>
      <c r="K1629">
        <v>3832.03</v>
      </c>
      <c r="L1629">
        <v>0.14746200000000001</v>
      </c>
      <c r="M1629">
        <v>0.83680600000000005</v>
      </c>
      <c r="N1629">
        <v>0</v>
      </c>
      <c r="O1629" t="s">
        <v>42</v>
      </c>
    </row>
    <row r="1630" spans="1:25" x14ac:dyDescent="0.25">
      <c r="A1630" t="s">
        <v>160</v>
      </c>
      <c r="B1630">
        <v>4658.84</v>
      </c>
      <c r="C1630">
        <v>4553.9799999999996</v>
      </c>
      <c r="D1630">
        <v>4553.68</v>
      </c>
      <c r="E1630">
        <v>4452.8900000000003</v>
      </c>
      <c r="F1630">
        <v>225.86699999999999</v>
      </c>
      <c r="G1630">
        <v>339.23200000000003</v>
      </c>
      <c r="H1630">
        <v>114.298</v>
      </c>
      <c r="I1630">
        <v>69.241100000000003</v>
      </c>
      <c r="J1630">
        <v>126.313</v>
      </c>
      <c r="K1630">
        <v>3864.51</v>
      </c>
      <c r="L1630">
        <v>0.178454</v>
      </c>
      <c r="M1630">
        <v>0.83701999999999999</v>
      </c>
      <c r="N1630">
        <v>0</v>
      </c>
      <c r="O1630" t="s">
        <v>42</v>
      </c>
    </row>
    <row r="1631" spans="1:25" x14ac:dyDescent="0.25">
      <c r="A1631" t="s">
        <v>160</v>
      </c>
      <c r="B1631">
        <v>4637.34</v>
      </c>
      <c r="C1631">
        <v>4539.34</v>
      </c>
      <c r="D1631">
        <v>4539.07</v>
      </c>
      <c r="E1631">
        <v>4440.3500000000004</v>
      </c>
      <c r="F1631">
        <v>223.84</v>
      </c>
      <c r="G1631">
        <v>341.09500000000003</v>
      </c>
      <c r="H1631">
        <v>114.82299999999999</v>
      </c>
      <c r="I1631">
        <v>69.811400000000006</v>
      </c>
      <c r="J1631">
        <v>127.099</v>
      </c>
      <c r="K1631">
        <v>3852.32</v>
      </c>
      <c r="L1631">
        <v>0.16142300000000001</v>
      </c>
      <c r="M1631">
        <v>0.83704999999999996</v>
      </c>
      <c r="N1631">
        <v>0</v>
      </c>
      <c r="O1631" t="s">
        <v>42</v>
      </c>
    </row>
    <row r="1632" spans="1:25" x14ac:dyDescent="0.25">
      <c r="A1632" t="s">
        <v>160</v>
      </c>
      <c r="B1632">
        <v>4659.96</v>
      </c>
      <c r="C1632">
        <v>4557.0600000000004</v>
      </c>
      <c r="D1632">
        <v>4556.76</v>
      </c>
      <c r="E1632">
        <v>4455.72</v>
      </c>
      <c r="F1632">
        <v>229.83099999999999</v>
      </c>
      <c r="G1632">
        <v>339.69400000000002</v>
      </c>
      <c r="H1632">
        <v>113.73699999999999</v>
      </c>
      <c r="I1632">
        <v>69.714299999999994</v>
      </c>
      <c r="J1632">
        <v>126.873</v>
      </c>
      <c r="K1632">
        <v>3862.97</v>
      </c>
      <c r="L1632">
        <v>0.17469699999999999</v>
      </c>
      <c r="M1632">
        <v>0.83699699999999999</v>
      </c>
      <c r="N1632">
        <v>0</v>
      </c>
      <c r="O1632" t="s">
        <v>42</v>
      </c>
    </row>
    <row r="1633" spans="1:15" x14ac:dyDescent="0.25">
      <c r="A1633" t="s">
        <v>160</v>
      </c>
      <c r="B1633">
        <v>4660.83</v>
      </c>
      <c r="C1633">
        <v>4560.1400000000003</v>
      </c>
      <c r="D1633">
        <v>4559.8599999999997</v>
      </c>
      <c r="E1633">
        <v>4458.46</v>
      </c>
      <c r="F1633">
        <v>224.72200000000001</v>
      </c>
      <c r="G1633">
        <v>343.59100000000001</v>
      </c>
      <c r="H1633">
        <v>114.15</v>
      </c>
      <c r="I1633">
        <v>71.396199999999993</v>
      </c>
      <c r="J1633">
        <v>128.71199999999999</v>
      </c>
      <c r="K1633">
        <v>3867.31</v>
      </c>
      <c r="L1633">
        <v>0.14713899999999999</v>
      </c>
      <c r="M1633">
        <v>0.83667499999999995</v>
      </c>
      <c r="N1633">
        <v>0</v>
      </c>
      <c r="O1633" t="s">
        <v>42</v>
      </c>
    </row>
    <row r="1634" spans="1:15" x14ac:dyDescent="0.25">
      <c r="A1634" t="s">
        <v>160</v>
      </c>
      <c r="B1634">
        <v>4660.79</v>
      </c>
      <c r="C1634">
        <v>4554.3999999999996</v>
      </c>
      <c r="D1634">
        <v>4554.13</v>
      </c>
      <c r="E1634">
        <v>4453.91</v>
      </c>
      <c r="F1634">
        <v>227.614</v>
      </c>
      <c r="G1634">
        <v>342.84100000000001</v>
      </c>
      <c r="H1634">
        <v>114.95</v>
      </c>
      <c r="I1634">
        <v>70.591200000000001</v>
      </c>
      <c r="J1634">
        <v>127.90300000000001</v>
      </c>
      <c r="K1634">
        <v>3860.45</v>
      </c>
      <c r="L1634">
        <v>0.147817</v>
      </c>
      <c r="M1634">
        <v>0.83693200000000001</v>
      </c>
      <c r="N1634">
        <v>0</v>
      </c>
      <c r="O1634" t="s">
        <v>42</v>
      </c>
    </row>
    <row r="1635" spans="1:15" x14ac:dyDescent="0.25">
      <c r="A1635" t="s">
        <v>160</v>
      </c>
      <c r="B1635">
        <v>4645.3599999999997</v>
      </c>
      <c r="C1635">
        <v>4539.66</v>
      </c>
      <c r="D1635">
        <v>4539.37</v>
      </c>
      <c r="E1635">
        <v>4438.6499999999996</v>
      </c>
      <c r="F1635">
        <v>226.31399999999999</v>
      </c>
      <c r="G1635">
        <v>339.72399999999999</v>
      </c>
      <c r="H1635">
        <v>113.58199999999999</v>
      </c>
      <c r="I1635">
        <v>69.6417</v>
      </c>
      <c r="J1635">
        <v>127.149</v>
      </c>
      <c r="K1635">
        <v>3849.61</v>
      </c>
      <c r="L1635">
        <v>0.15029999999999999</v>
      </c>
      <c r="M1635">
        <v>0.83659700000000004</v>
      </c>
      <c r="N1635">
        <v>0</v>
      </c>
      <c r="O1635" t="s">
        <v>42</v>
      </c>
    </row>
    <row r="1636" spans="1:15" x14ac:dyDescent="0.25">
      <c r="A1636" t="s">
        <v>160</v>
      </c>
      <c r="B1636">
        <v>4682.6499999999996</v>
      </c>
      <c r="C1636">
        <v>4573.7299999999996</v>
      </c>
      <c r="D1636">
        <v>4573.46</v>
      </c>
      <c r="E1636">
        <v>4473.0600000000004</v>
      </c>
      <c r="F1636">
        <v>228.65</v>
      </c>
      <c r="G1636">
        <v>344.19400000000002</v>
      </c>
      <c r="H1636">
        <v>115.307</v>
      </c>
      <c r="I1636">
        <v>70.969700000000003</v>
      </c>
      <c r="J1636">
        <v>128.43299999999999</v>
      </c>
      <c r="K1636">
        <v>3877.15</v>
      </c>
      <c r="L1636">
        <v>0.15132100000000001</v>
      </c>
      <c r="M1636">
        <v>0.83701000000000003</v>
      </c>
      <c r="N1636">
        <v>0</v>
      </c>
      <c r="O1636" t="s">
        <v>42</v>
      </c>
    </row>
    <row r="1637" spans="1:15" x14ac:dyDescent="0.25">
      <c r="A1637" t="s">
        <v>160</v>
      </c>
      <c r="B1637">
        <v>4626.37</v>
      </c>
      <c r="C1637">
        <v>4526.71</v>
      </c>
      <c r="D1637">
        <v>4526.42</v>
      </c>
      <c r="E1637">
        <v>4425.95</v>
      </c>
      <c r="F1637">
        <v>226.298</v>
      </c>
      <c r="G1637">
        <v>339.548</v>
      </c>
      <c r="H1637">
        <v>114.77200000000001</v>
      </c>
      <c r="I1637">
        <v>69.416399999999996</v>
      </c>
      <c r="J1637">
        <v>126.244</v>
      </c>
      <c r="K1637">
        <v>3837.24</v>
      </c>
      <c r="L1637">
        <v>0.16036600000000001</v>
      </c>
      <c r="M1637">
        <v>0.83649399999999996</v>
      </c>
      <c r="N1637">
        <v>0</v>
      </c>
      <c r="O1637" t="s">
        <v>42</v>
      </c>
    </row>
    <row r="1638" spans="1:15" x14ac:dyDescent="0.25">
      <c r="A1638" t="s">
        <v>160</v>
      </c>
      <c r="B1638">
        <v>4660.51</v>
      </c>
      <c r="C1638">
        <v>4554.95</v>
      </c>
      <c r="D1638">
        <v>4554.67</v>
      </c>
      <c r="E1638">
        <v>4454.37</v>
      </c>
      <c r="F1638">
        <v>228.738</v>
      </c>
      <c r="G1638">
        <v>338.822</v>
      </c>
      <c r="H1638">
        <v>114.461</v>
      </c>
      <c r="I1638">
        <v>68.907600000000002</v>
      </c>
      <c r="J1638">
        <v>126.074</v>
      </c>
      <c r="K1638">
        <v>3863.86</v>
      </c>
      <c r="L1638">
        <v>0.147176</v>
      </c>
      <c r="M1638">
        <v>0.83687299999999998</v>
      </c>
      <c r="N1638">
        <v>0</v>
      </c>
      <c r="O1638" t="s">
        <v>42</v>
      </c>
    </row>
    <row r="1639" spans="1:15" x14ac:dyDescent="0.25">
      <c r="A1639" t="s">
        <v>160</v>
      </c>
      <c r="B1639">
        <v>4651.78</v>
      </c>
      <c r="C1639">
        <v>4548.84</v>
      </c>
      <c r="D1639">
        <v>4548.5600000000004</v>
      </c>
      <c r="E1639">
        <v>4448.25</v>
      </c>
      <c r="F1639">
        <v>225.33099999999999</v>
      </c>
      <c r="G1639">
        <v>339.71199999999999</v>
      </c>
      <c r="H1639">
        <v>114.501</v>
      </c>
      <c r="I1639">
        <v>69.183099999999996</v>
      </c>
      <c r="J1639">
        <v>126.69499999999999</v>
      </c>
      <c r="K1639">
        <v>3860.24</v>
      </c>
      <c r="L1639">
        <v>0.162161</v>
      </c>
      <c r="M1639">
        <v>0.83650199999999997</v>
      </c>
      <c r="N1639">
        <v>0</v>
      </c>
      <c r="O1639" t="s">
        <v>42</v>
      </c>
    </row>
    <row r="1640" spans="1:15" x14ac:dyDescent="0.25">
      <c r="A1640" t="s">
        <v>160</v>
      </c>
      <c r="B1640">
        <v>4643.0600000000004</v>
      </c>
      <c r="C1640">
        <v>4545.72</v>
      </c>
      <c r="D1640">
        <v>4545.4399999999996</v>
      </c>
      <c r="E1640">
        <v>4445.46</v>
      </c>
      <c r="F1640">
        <v>228.084</v>
      </c>
      <c r="G1640">
        <v>341.15899999999999</v>
      </c>
      <c r="H1640">
        <v>115.297</v>
      </c>
      <c r="I1640">
        <v>69.829400000000007</v>
      </c>
      <c r="J1640">
        <v>126.764</v>
      </c>
      <c r="K1640">
        <v>3853.09</v>
      </c>
      <c r="L1640">
        <v>0.152114</v>
      </c>
      <c r="M1640">
        <v>0.83704999999999996</v>
      </c>
      <c r="N1640">
        <v>0</v>
      </c>
      <c r="O1640" t="s">
        <v>42</v>
      </c>
    </row>
    <row r="1641" spans="1:15" x14ac:dyDescent="0.25">
      <c r="A1641" t="s">
        <v>160</v>
      </c>
      <c r="B1641">
        <v>4694.08</v>
      </c>
      <c r="C1641">
        <v>4588.42</v>
      </c>
      <c r="D1641">
        <v>4588.13</v>
      </c>
      <c r="E1641">
        <v>4485.34</v>
      </c>
      <c r="F1641">
        <v>229.40299999999999</v>
      </c>
      <c r="G1641">
        <v>345.85399999999998</v>
      </c>
      <c r="H1641">
        <v>116.193</v>
      </c>
      <c r="I1641">
        <v>71.006900000000002</v>
      </c>
      <c r="J1641">
        <v>129.23500000000001</v>
      </c>
      <c r="K1641">
        <v>3886.74</v>
      </c>
      <c r="L1641">
        <v>0.15023500000000001</v>
      </c>
      <c r="M1641">
        <v>0.83618400000000004</v>
      </c>
      <c r="N1641">
        <v>0</v>
      </c>
      <c r="O1641" t="s">
        <v>42</v>
      </c>
    </row>
    <row r="1642" spans="1:15" x14ac:dyDescent="0.25">
      <c r="A1642" t="s">
        <v>160</v>
      </c>
      <c r="B1642">
        <v>4634.54</v>
      </c>
      <c r="C1642">
        <v>4525.1000000000004</v>
      </c>
      <c r="D1642">
        <v>4524.83</v>
      </c>
      <c r="E1642">
        <v>4426.6099999999997</v>
      </c>
      <c r="F1642">
        <v>225.328</v>
      </c>
      <c r="G1642">
        <v>338.77300000000002</v>
      </c>
      <c r="H1642">
        <v>114.005</v>
      </c>
      <c r="I1642">
        <v>69.022000000000006</v>
      </c>
      <c r="J1642">
        <v>126.595</v>
      </c>
      <c r="K1642">
        <v>3839.44</v>
      </c>
      <c r="L1642">
        <v>0.149509</v>
      </c>
      <c r="M1642">
        <v>0.83771600000000002</v>
      </c>
      <c r="N1642">
        <v>0</v>
      </c>
      <c r="O1642" t="s">
        <v>42</v>
      </c>
    </row>
    <row r="1643" spans="1:15" x14ac:dyDescent="0.25">
      <c r="A1643" t="s">
        <v>160</v>
      </c>
      <c r="B1643">
        <v>4646.1899999999996</v>
      </c>
      <c r="C1643">
        <v>4548.34</v>
      </c>
      <c r="D1643">
        <v>4548.0600000000004</v>
      </c>
      <c r="E1643">
        <v>4447.03</v>
      </c>
      <c r="F1643">
        <v>225.12700000000001</v>
      </c>
      <c r="G1643">
        <v>339.47199999999998</v>
      </c>
      <c r="H1643">
        <v>114.399</v>
      </c>
      <c r="I1643">
        <v>69.344200000000001</v>
      </c>
      <c r="J1643">
        <v>126.496</v>
      </c>
      <c r="K1643">
        <v>3859.32</v>
      </c>
      <c r="L1643">
        <v>0.178477</v>
      </c>
      <c r="M1643">
        <v>0.83703899999999998</v>
      </c>
      <c r="N1643">
        <v>0</v>
      </c>
      <c r="O1643" t="s">
        <v>42</v>
      </c>
    </row>
    <row r="1644" spans="1:15" x14ac:dyDescent="0.25">
      <c r="A1644" t="s">
        <v>160</v>
      </c>
      <c r="B1644">
        <v>4666.6000000000004</v>
      </c>
      <c r="C1644">
        <v>4564.53</v>
      </c>
      <c r="D1644">
        <v>4564.26</v>
      </c>
      <c r="E1644">
        <v>4464.76</v>
      </c>
      <c r="F1644">
        <v>228.21</v>
      </c>
      <c r="G1644">
        <v>343.14400000000001</v>
      </c>
      <c r="H1644">
        <v>115</v>
      </c>
      <c r="I1644">
        <v>70.828800000000001</v>
      </c>
      <c r="J1644">
        <v>127.788</v>
      </c>
      <c r="K1644">
        <v>3870.27</v>
      </c>
      <c r="L1644">
        <v>0.154034</v>
      </c>
      <c r="M1644">
        <v>0.86702800000000002</v>
      </c>
      <c r="N1644">
        <v>0</v>
      </c>
      <c r="O1644" t="s">
        <v>42</v>
      </c>
    </row>
    <row r="1645" spans="1:15" x14ac:dyDescent="0.25">
      <c r="A1645" t="s">
        <v>160</v>
      </c>
      <c r="B1645">
        <v>4627.87</v>
      </c>
      <c r="C1645">
        <v>4529.63</v>
      </c>
      <c r="D1645">
        <v>4529.3599999999997</v>
      </c>
      <c r="E1645">
        <v>4430.9399999999996</v>
      </c>
      <c r="F1645">
        <v>224.11099999999999</v>
      </c>
      <c r="G1645">
        <v>339.24200000000002</v>
      </c>
      <c r="H1645">
        <v>113.414</v>
      </c>
      <c r="I1645">
        <v>69.603200000000001</v>
      </c>
      <c r="J1645">
        <v>127.01</v>
      </c>
      <c r="K1645">
        <v>3844.58</v>
      </c>
      <c r="L1645">
        <v>0.150417</v>
      </c>
      <c r="M1645">
        <v>0.83703300000000003</v>
      </c>
      <c r="N1645">
        <v>0</v>
      </c>
      <c r="O1645" t="s">
        <v>42</v>
      </c>
    </row>
    <row r="1646" spans="1:15" x14ac:dyDescent="0.25">
      <c r="A1646" t="s">
        <v>160</v>
      </c>
      <c r="B1646">
        <v>4613.1400000000003</v>
      </c>
      <c r="C1646">
        <v>4508.78</v>
      </c>
      <c r="D1646">
        <v>4508.5</v>
      </c>
      <c r="E1646">
        <v>4410.76</v>
      </c>
      <c r="F1646">
        <v>224.637</v>
      </c>
      <c r="G1646">
        <v>338.78</v>
      </c>
      <c r="H1646">
        <v>114.29</v>
      </c>
      <c r="I1646">
        <v>68.996499999999997</v>
      </c>
      <c r="J1646">
        <v>126.26300000000001</v>
      </c>
      <c r="K1646">
        <v>3824.39</v>
      </c>
      <c r="L1646">
        <v>0.152083</v>
      </c>
      <c r="M1646">
        <v>0.83588099999999999</v>
      </c>
      <c r="N1646">
        <v>0</v>
      </c>
      <c r="O1646" t="s">
        <v>42</v>
      </c>
    </row>
    <row r="1647" spans="1:15" x14ac:dyDescent="0.25">
      <c r="A1647" t="s">
        <v>160</v>
      </c>
      <c r="B1647">
        <v>4624.84</v>
      </c>
      <c r="C1647">
        <v>4527.2299999999996</v>
      </c>
      <c r="D1647">
        <v>4526.9399999999996</v>
      </c>
      <c r="E1647">
        <v>4427.03</v>
      </c>
      <c r="F1647">
        <v>223.90799999999999</v>
      </c>
      <c r="G1647">
        <v>337.87299999999999</v>
      </c>
      <c r="H1647">
        <v>113.447</v>
      </c>
      <c r="I1647">
        <v>69.062399999999997</v>
      </c>
      <c r="J1647">
        <v>126.152</v>
      </c>
      <c r="K1647">
        <v>3842.28</v>
      </c>
      <c r="L1647">
        <v>0.15306500000000001</v>
      </c>
      <c r="M1647">
        <v>0.83705200000000002</v>
      </c>
      <c r="N1647">
        <v>0</v>
      </c>
      <c r="O1647" t="s">
        <v>42</v>
      </c>
    </row>
    <row r="1648" spans="1:15" x14ac:dyDescent="0.25">
      <c r="A1648" t="s">
        <v>160</v>
      </c>
      <c r="B1648">
        <v>4597.71</v>
      </c>
      <c r="C1648">
        <v>4489.9799999999996</v>
      </c>
      <c r="D1648">
        <v>4489.71</v>
      </c>
      <c r="E1648">
        <v>4390.6099999999997</v>
      </c>
      <c r="F1648">
        <v>225.82599999999999</v>
      </c>
      <c r="G1648">
        <v>335.66300000000001</v>
      </c>
      <c r="H1648">
        <v>112.83</v>
      </c>
      <c r="I1648">
        <v>68.378399999999999</v>
      </c>
      <c r="J1648">
        <v>125.38200000000001</v>
      </c>
      <c r="K1648">
        <v>3806.2</v>
      </c>
      <c r="L1648">
        <v>0.17321800000000001</v>
      </c>
      <c r="M1648">
        <v>0.83691000000000004</v>
      </c>
      <c r="N1648">
        <v>0</v>
      </c>
      <c r="O1648" t="s">
        <v>42</v>
      </c>
    </row>
    <row r="1649" spans="1:15" x14ac:dyDescent="0.25">
      <c r="A1649" t="s">
        <v>160</v>
      </c>
      <c r="B1649">
        <v>4667.6499999999996</v>
      </c>
      <c r="C1649">
        <v>4566.13</v>
      </c>
      <c r="D1649">
        <v>4565.83</v>
      </c>
      <c r="E1649">
        <v>4463.47</v>
      </c>
      <c r="F1649">
        <v>227.548</v>
      </c>
      <c r="G1649">
        <v>341.34399999999999</v>
      </c>
      <c r="H1649">
        <v>114.25700000000001</v>
      </c>
      <c r="I1649">
        <v>70.093400000000003</v>
      </c>
      <c r="J1649">
        <v>127.64</v>
      </c>
      <c r="K1649">
        <v>3871.3</v>
      </c>
      <c r="L1649">
        <v>0.17847099999999999</v>
      </c>
      <c r="M1649">
        <v>0.83702799999999999</v>
      </c>
      <c r="N1649">
        <v>0</v>
      </c>
      <c r="O1649" t="s">
        <v>42</v>
      </c>
    </row>
    <row r="1650" spans="1:15" x14ac:dyDescent="0.25">
      <c r="A1650" t="s">
        <v>160</v>
      </c>
      <c r="B1650">
        <v>4644.4799999999996</v>
      </c>
      <c r="C1650">
        <v>4547.17</v>
      </c>
      <c r="D1650">
        <v>4546.87</v>
      </c>
      <c r="E1650">
        <v>4446.22</v>
      </c>
      <c r="F1650">
        <v>224.988</v>
      </c>
      <c r="G1650">
        <v>337.66399999999999</v>
      </c>
      <c r="H1650">
        <v>113.31100000000001</v>
      </c>
      <c r="I1650">
        <v>68.879800000000003</v>
      </c>
      <c r="J1650">
        <v>126.316</v>
      </c>
      <c r="K1650">
        <v>3860.33</v>
      </c>
      <c r="L1650">
        <v>0.178455</v>
      </c>
      <c r="M1650">
        <v>0.86658900000000005</v>
      </c>
      <c r="N1650">
        <v>0</v>
      </c>
      <c r="O1650" t="s">
        <v>42</v>
      </c>
    </row>
    <row r="1651" spans="1:15" x14ac:dyDescent="0.25">
      <c r="A1651" t="s">
        <v>160</v>
      </c>
      <c r="B1651">
        <v>4629.1000000000004</v>
      </c>
      <c r="C1651">
        <v>4523.97</v>
      </c>
      <c r="D1651">
        <v>4523.68</v>
      </c>
      <c r="E1651">
        <v>4422.72</v>
      </c>
      <c r="F1651">
        <v>225.90199999999999</v>
      </c>
      <c r="G1651">
        <v>339.392</v>
      </c>
      <c r="H1651">
        <v>113.242</v>
      </c>
      <c r="I1651">
        <v>69.735500000000002</v>
      </c>
      <c r="J1651">
        <v>127.361</v>
      </c>
      <c r="K1651">
        <v>3834.4</v>
      </c>
      <c r="L1651">
        <v>0.16415299999999999</v>
      </c>
      <c r="M1651">
        <v>0.83703799999999995</v>
      </c>
      <c r="N1651">
        <v>0</v>
      </c>
      <c r="O1651" t="s">
        <v>42</v>
      </c>
    </row>
    <row r="1652" spans="1:15" x14ac:dyDescent="0.25">
      <c r="A1652" t="s">
        <v>160</v>
      </c>
      <c r="B1652">
        <v>4600.66</v>
      </c>
      <c r="C1652">
        <v>4492.21</v>
      </c>
      <c r="D1652">
        <v>4491.93</v>
      </c>
      <c r="E1652">
        <v>4392.46</v>
      </c>
      <c r="F1652">
        <v>226.24799999999999</v>
      </c>
      <c r="G1652">
        <v>336.93599999999998</v>
      </c>
      <c r="H1652">
        <v>112.608</v>
      </c>
      <c r="I1652">
        <v>69.096299999999999</v>
      </c>
      <c r="J1652">
        <v>126.14400000000001</v>
      </c>
      <c r="K1652">
        <v>3806.43</v>
      </c>
      <c r="L1652">
        <v>0.178456</v>
      </c>
      <c r="M1652">
        <v>0.83696899999999996</v>
      </c>
      <c r="N1652">
        <v>0</v>
      </c>
      <c r="O1652" t="s">
        <v>42</v>
      </c>
    </row>
    <row r="1653" spans="1:15" x14ac:dyDescent="0.25">
      <c r="A1653" t="s">
        <v>160</v>
      </c>
      <c r="B1653">
        <v>4682.82</v>
      </c>
      <c r="C1653">
        <v>4574.57</v>
      </c>
      <c r="D1653">
        <v>4574.26</v>
      </c>
      <c r="E1653">
        <v>4470.91</v>
      </c>
      <c r="F1653">
        <v>227.43</v>
      </c>
      <c r="G1653">
        <v>339.096</v>
      </c>
      <c r="H1653">
        <v>113.72</v>
      </c>
      <c r="I1653">
        <v>69.248999999999995</v>
      </c>
      <c r="J1653">
        <v>126.843</v>
      </c>
      <c r="K1653">
        <v>3881.35</v>
      </c>
      <c r="L1653">
        <v>0.14840900000000001</v>
      </c>
      <c r="M1653">
        <v>0.83704299999999998</v>
      </c>
      <c r="N1653">
        <v>0</v>
      </c>
      <c r="O1653" t="s">
        <v>42</v>
      </c>
    </row>
    <row r="1654" spans="1:15" x14ac:dyDescent="0.25">
      <c r="A1654" t="s">
        <v>160</v>
      </c>
      <c r="B1654">
        <v>4722.17</v>
      </c>
      <c r="C1654">
        <v>4613.63</v>
      </c>
      <c r="D1654">
        <v>4613.32</v>
      </c>
      <c r="E1654">
        <v>4510.6899999999996</v>
      </c>
      <c r="F1654">
        <v>233.084</v>
      </c>
      <c r="G1654">
        <v>345.56400000000002</v>
      </c>
      <c r="H1654">
        <v>116.398</v>
      </c>
      <c r="I1654">
        <v>70.921400000000006</v>
      </c>
      <c r="J1654">
        <v>128.87799999999999</v>
      </c>
      <c r="K1654">
        <v>3908.71</v>
      </c>
      <c r="L1654">
        <v>0.15465799999999999</v>
      </c>
      <c r="M1654">
        <v>0.83637600000000001</v>
      </c>
      <c r="N1654">
        <v>0</v>
      </c>
      <c r="O1654" t="s">
        <v>42</v>
      </c>
    </row>
    <row r="1655" spans="1:15" x14ac:dyDescent="0.25">
      <c r="A1655" t="s">
        <v>160</v>
      </c>
      <c r="B1655">
        <v>4666.3900000000003</v>
      </c>
      <c r="C1655">
        <v>4560.99</v>
      </c>
      <c r="D1655">
        <v>4560.7</v>
      </c>
      <c r="E1655">
        <v>4459.6499999999996</v>
      </c>
      <c r="F1655">
        <v>227.79900000000001</v>
      </c>
      <c r="G1655">
        <v>339.892</v>
      </c>
      <c r="H1655">
        <v>114.688</v>
      </c>
      <c r="I1655">
        <v>68.950400000000002</v>
      </c>
      <c r="J1655">
        <v>126.78</v>
      </c>
      <c r="K1655">
        <v>3868.9</v>
      </c>
      <c r="L1655">
        <v>0.15936</v>
      </c>
      <c r="M1655">
        <v>0.83688799999999997</v>
      </c>
      <c r="N1655">
        <v>0</v>
      </c>
      <c r="O1655" t="s">
        <v>42</v>
      </c>
    </row>
    <row r="1656" spans="1:15" x14ac:dyDescent="0.25">
      <c r="A1656" t="s">
        <v>160</v>
      </c>
      <c r="B1656">
        <v>4641.25</v>
      </c>
      <c r="C1656">
        <v>4542.17</v>
      </c>
      <c r="D1656">
        <v>4541.8599999999997</v>
      </c>
      <c r="E1656">
        <v>4441.1899999999996</v>
      </c>
      <c r="F1656">
        <v>224.68299999999999</v>
      </c>
      <c r="G1656">
        <v>338.12099999999998</v>
      </c>
      <c r="H1656">
        <v>113.986</v>
      </c>
      <c r="I1656">
        <v>68.729500000000002</v>
      </c>
      <c r="J1656">
        <v>126.247</v>
      </c>
      <c r="K1656">
        <v>3855.38</v>
      </c>
      <c r="L1656">
        <v>0.17849200000000001</v>
      </c>
      <c r="M1656">
        <v>0.83705099999999999</v>
      </c>
      <c r="N1656">
        <v>0</v>
      </c>
      <c r="O1656" t="s">
        <v>42</v>
      </c>
    </row>
    <row r="1657" spans="1:15" x14ac:dyDescent="0.25">
      <c r="A1657" t="s">
        <v>160</v>
      </c>
      <c r="B1657">
        <v>4624.95</v>
      </c>
      <c r="C1657">
        <v>4519.68</v>
      </c>
      <c r="D1657">
        <v>4519.41</v>
      </c>
      <c r="E1657">
        <v>4419.79</v>
      </c>
      <c r="F1657">
        <v>226.05600000000001</v>
      </c>
      <c r="G1657">
        <v>337.767</v>
      </c>
      <c r="H1657">
        <v>113.43300000000001</v>
      </c>
      <c r="I1657">
        <v>68.878200000000007</v>
      </c>
      <c r="J1657">
        <v>126.123</v>
      </c>
      <c r="K1657">
        <v>3832.97</v>
      </c>
      <c r="L1657">
        <v>0.178479</v>
      </c>
      <c r="M1657">
        <v>0.839839</v>
      </c>
      <c r="N1657">
        <v>0</v>
      </c>
      <c r="O1657" t="s">
        <v>42</v>
      </c>
    </row>
    <row r="1658" spans="1:15" x14ac:dyDescent="0.25">
      <c r="A1658" t="s">
        <v>160</v>
      </c>
      <c r="B1658">
        <v>4687.53</v>
      </c>
      <c r="C1658">
        <v>4582.55</v>
      </c>
      <c r="D1658">
        <v>4582.26</v>
      </c>
      <c r="E1658">
        <v>4481.1400000000003</v>
      </c>
      <c r="F1658">
        <v>227.84800000000001</v>
      </c>
      <c r="G1658">
        <v>344.98899999999998</v>
      </c>
      <c r="H1658">
        <v>115.93300000000001</v>
      </c>
      <c r="I1658">
        <v>71.063000000000002</v>
      </c>
      <c r="J1658">
        <v>128.63</v>
      </c>
      <c r="K1658">
        <v>3885.04</v>
      </c>
      <c r="L1658">
        <v>0.14971899999999999</v>
      </c>
      <c r="M1658">
        <v>0.83297200000000005</v>
      </c>
      <c r="N1658">
        <v>0</v>
      </c>
      <c r="O1658" t="s">
        <v>42</v>
      </c>
    </row>
    <row r="1659" spans="1:15" x14ac:dyDescent="0.25">
      <c r="A1659" t="s">
        <v>160</v>
      </c>
      <c r="B1659">
        <v>4643.99</v>
      </c>
      <c r="C1659">
        <v>4542.1400000000003</v>
      </c>
      <c r="D1659">
        <v>4541.8500000000004</v>
      </c>
      <c r="E1659">
        <v>4441.6099999999997</v>
      </c>
      <c r="F1659">
        <v>226.95599999999999</v>
      </c>
      <c r="G1659">
        <v>338.18700000000001</v>
      </c>
      <c r="H1659">
        <v>113.657</v>
      </c>
      <c r="I1659">
        <v>68.865399999999994</v>
      </c>
      <c r="J1659">
        <v>126.53</v>
      </c>
      <c r="K1659">
        <v>3853.45</v>
      </c>
      <c r="L1659">
        <v>0.17849699999999999</v>
      </c>
      <c r="M1659">
        <v>0.83702299999999996</v>
      </c>
      <c r="N1659">
        <v>0</v>
      </c>
      <c r="O1659" t="s">
        <v>42</v>
      </c>
    </row>
    <row r="1660" spans="1:15" x14ac:dyDescent="0.25">
      <c r="A1660" t="s">
        <v>160</v>
      </c>
      <c r="B1660">
        <v>4665.2299999999996</v>
      </c>
      <c r="C1660">
        <v>4564.1400000000003</v>
      </c>
      <c r="D1660">
        <v>4563.8599999999997</v>
      </c>
      <c r="E1660">
        <v>4463.7700000000004</v>
      </c>
      <c r="F1660">
        <v>226.995</v>
      </c>
      <c r="G1660">
        <v>341.53500000000003</v>
      </c>
      <c r="H1660">
        <v>115.143</v>
      </c>
      <c r="I1660">
        <v>69.790899999999993</v>
      </c>
      <c r="J1660">
        <v>127.33799999999999</v>
      </c>
      <c r="K1660">
        <v>3872.07</v>
      </c>
      <c r="L1660">
        <v>0.154276</v>
      </c>
      <c r="M1660">
        <v>0.83704299999999998</v>
      </c>
      <c r="N1660">
        <v>0</v>
      </c>
      <c r="O1660" t="s">
        <v>42</v>
      </c>
    </row>
    <row r="1661" spans="1:15" x14ac:dyDescent="0.25">
      <c r="A1661" t="s">
        <v>160</v>
      </c>
      <c r="B1661">
        <v>4647.59</v>
      </c>
      <c r="C1661">
        <v>4542.97</v>
      </c>
      <c r="D1661">
        <v>4542.66</v>
      </c>
      <c r="E1661">
        <v>4441.18</v>
      </c>
      <c r="F1661">
        <v>228.197</v>
      </c>
      <c r="G1661">
        <v>336.88499999999999</v>
      </c>
      <c r="H1661">
        <v>113.503</v>
      </c>
      <c r="I1661">
        <v>68.253399999999999</v>
      </c>
      <c r="J1661">
        <v>125.887</v>
      </c>
      <c r="K1661">
        <v>3853.13</v>
      </c>
      <c r="L1661">
        <v>0.15800900000000001</v>
      </c>
      <c r="M1661">
        <v>0.83681099999999997</v>
      </c>
      <c r="N1661">
        <v>0</v>
      </c>
      <c r="O1661" t="s">
        <v>42</v>
      </c>
    </row>
    <row r="1662" spans="1:15" x14ac:dyDescent="0.25">
      <c r="A1662" t="s">
        <v>160</v>
      </c>
      <c r="B1662">
        <v>4641.7</v>
      </c>
      <c r="C1662">
        <v>4543.7700000000004</v>
      </c>
      <c r="D1662">
        <v>4543.49</v>
      </c>
      <c r="E1662">
        <v>4443.43</v>
      </c>
      <c r="F1662">
        <v>227.87799999999999</v>
      </c>
      <c r="G1662">
        <v>339.24</v>
      </c>
      <c r="H1662">
        <v>114.66800000000001</v>
      </c>
      <c r="I1662">
        <v>68.758499999999998</v>
      </c>
      <c r="J1662">
        <v>126.416</v>
      </c>
      <c r="K1662">
        <v>3853.23</v>
      </c>
      <c r="L1662">
        <v>0.15401000000000001</v>
      </c>
      <c r="M1662">
        <v>0.836947</v>
      </c>
      <c r="N1662">
        <v>0</v>
      </c>
      <c r="O1662" t="s">
        <v>42</v>
      </c>
    </row>
    <row r="1663" spans="1:15" x14ac:dyDescent="0.25">
      <c r="A1663" t="s">
        <v>160</v>
      </c>
      <c r="B1663">
        <v>4690.24</v>
      </c>
      <c r="C1663">
        <v>4581.91</v>
      </c>
      <c r="D1663">
        <v>4581.62</v>
      </c>
      <c r="E1663">
        <v>4478.54</v>
      </c>
      <c r="F1663">
        <v>230.20500000000001</v>
      </c>
      <c r="G1663">
        <v>341.226</v>
      </c>
      <c r="H1663">
        <v>114.499</v>
      </c>
      <c r="I1663">
        <v>70.050200000000004</v>
      </c>
      <c r="J1663">
        <v>127.15900000000001</v>
      </c>
      <c r="K1663">
        <v>3883.83</v>
      </c>
      <c r="L1663">
        <v>0.16191700000000001</v>
      </c>
      <c r="M1663">
        <v>0.83699000000000001</v>
      </c>
      <c r="N1663">
        <v>0</v>
      </c>
      <c r="O1663" t="s">
        <v>42</v>
      </c>
    </row>
    <row r="1664" spans="1:15" x14ac:dyDescent="0.25">
      <c r="A1664" t="s">
        <v>160</v>
      </c>
      <c r="B1664">
        <v>4655.99</v>
      </c>
      <c r="C1664">
        <v>4550.9799999999996</v>
      </c>
      <c r="D1664">
        <v>4550.71</v>
      </c>
      <c r="E1664">
        <v>4450.92</v>
      </c>
      <c r="F1664">
        <v>226.53800000000001</v>
      </c>
      <c r="G1664">
        <v>338.86799999999999</v>
      </c>
      <c r="H1664">
        <v>113.467</v>
      </c>
      <c r="I1664">
        <v>69.279399999999995</v>
      </c>
      <c r="J1664">
        <v>126.858</v>
      </c>
      <c r="K1664">
        <v>3862.71</v>
      </c>
      <c r="L1664">
        <v>0.149671</v>
      </c>
      <c r="M1664">
        <v>0.83703700000000003</v>
      </c>
      <c r="N1664">
        <v>0</v>
      </c>
      <c r="O1664" t="s">
        <v>42</v>
      </c>
    </row>
    <row r="1665" spans="1:25" x14ac:dyDescent="0.25">
      <c r="A1665" t="s">
        <v>160</v>
      </c>
      <c r="B1665">
        <v>4673</v>
      </c>
      <c r="C1665">
        <v>4568.32</v>
      </c>
      <c r="D1665">
        <v>4568.04</v>
      </c>
      <c r="E1665">
        <v>4468.59</v>
      </c>
      <c r="F1665">
        <v>226.434</v>
      </c>
      <c r="G1665">
        <v>342.928</v>
      </c>
      <c r="H1665">
        <v>115.813</v>
      </c>
      <c r="I1665">
        <v>70.221599999999995</v>
      </c>
      <c r="J1665">
        <v>127.7</v>
      </c>
      <c r="K1665">
        <v>3876.12</v>
      </c>
      <c r="L1665">
        <v>0.16283500000000001</v>
      </c>
      <c r="M1665">
        <v>0.83684000000000003</v>
      </c>
      <c r="N1665">
        <v>0</v>
      </c>
      <c r="O1665" t="s">
        <v>42</v>
      </c>
    </row>
    <row r="1666" spans="1:25" x14ac:dyDescent="0.25">
      <c r="A1666" t="s">
        <v>160</v>
      </c>
      <c r="B1666">
        <v>4680.62</v>
      </c>
      <c r="C1666">
        <v>4577.17</v>
      </c>
      <c r="D1666">
        <v>4576.88</v>
      </c>
      <c r="E1666">
        <v>4475.74</v>
      </c>
      <c r="F1666">
        <v>229.3</v>
      </c>
      <c r="G1666">
        <v>344.68900000000002</v>
      </c>
      <c r="H1666">
        <v>115.68300000000001</v>
      </c>
      <c r="I1666">
        <v>71.018299999999996</v>
      </c>
      <c r="J1666">
        <v>128.62</v>
      </c>
      <c r="K1666">
        <v>3878.34</v>
      </c>
      <c r="L1666">
        <v>0.16905100000000001</v>
      </c>
      <c r="M1666">
        <v>0.86886600000000003</v>
      </c>
      <c r="N1666">
        <v>0</v>
      </c>
      <c r="O1666" t="s">
        <v>42</v>
      </c>
    </row>
    <row r="1667" spans="1:25" x14ac:dyDescent="0.25">
      <c r="A1667" t="s">
        <v>160</v>
      </c>
      <c r="B1667">
        <v>4653.59</v>
      </c>
      <c r="C1667">
        <v>4537.8100000000004</v>
      </c>
      <c r="D1667">
        <v>4537.54</v>
      </c>
      <c r="E1667">
        <v>4438.58</v>
      </c>
      <c r="F1667">
        <v>225.65799999999999</v>
      </c>
      <c r="G1667">
        <v>340.589</v>
      </c>
      <c r="H1667">
        <v>115.30500000000001</v>
      </c>
      <c r="I1667">
        <v>69.332700000000003</v>
      </c>
      <c r="J1667">
        <v>126.574</v>
      </c>
      <c r="K1667">
        <v>3849.08</v>
      </c>
      <c r="L1667">
        <v>0.147397</v>
      </c>
      <c r="M1667">
        <v>0.83667100000000005</v>
      </c>
      <c r="N1667">
        <v>0</v>
      </c>
      <c r="O1667" t="s">
        <v>42</v>
      </c>
    </row>
    <row r="1668" spans="1:25" x14ac:dyDescent="0.25">
      <c r="A1668" t="s">
        <v>160</v>
      </c>
      <c r="B1668">
        <v>4623.91</v>
      </c>
      <c r="C1668">
        <v>4524.91</v>
      </c>
      <c r="D1668">
        <v>4524.6400000000003</v>
      </c>
      <c r="E1668">
        <v>4426.07</v>
      </c>
      <c r="F1668">
        <v>224.965</v>
      </c>
      <c r="G1668">
        <v>340.43099999999998</v>
      </c>
      <c r="H1668">
        <v>113.82</v>
      </c>
      <c r="I1668">
        <v>70.211699999999993</v>
      </c>
      <c r="J1668">
        <v>127.08</v>
      </c>
      <c r="K1668">
        <v>3837.57</v>
      </c>
      <c r="L1668">
        <v>0.14757899999999999</v>
      </c>
      <c r="M1668">
        <v>0.83587400000000001</v>
      </c>
      <c r="N1668">
        <v>0</v>
      </c>
      <c r="O1668" t="s">
        <v>42</v>
      </c>
    </row>
    <row r="1669" spans="1:25" x14ac:dyDescent="0.25">
      <c r="A1669" t="s">
        <v>160</v>
      </c>
      <c r="B1669">
        <v>4621.26</v>
      </c>
      <c r="C1669">
        <v>4516.26</v>
      </c>
      <c r="D1669">
        <v>4515.9799999999996</v>
      </c>
      <c r="E1669">
        <v>4416.74</v>
      </c>
      <c r="F1669">
        <v>224.3</v>
      </c>
      <c r="G1669">
        <v>336.54399999999998</v>
      </c>
      <c r="H1669">
        <v>113.81</v>
      </c>
      <c r="I1669">
        <v>68.2042</v>
      </c>
      <c r="J1669">
        <v>125.173</v>
      </c>
      <c r="K1669">
        <v>3832.93</v>
      </c>
      <c r="L1669">
        <v>0.164632</v>
      </c>
      <c r="M1669">
        <v>0.83696400000000004</v>
      </c>
      <c r="N1669">
        <v>0</v>
      </c>
      <c r="O1669" t="s">
        <v>42</v>
      </c>
    </row>
    <row r="1670" spans="1:25" x14ac:dyDescent="0.25">
      <c r="A1670" t="s">
        <v>160</v>
      </c>
      <c r="B1670">
        <v>4702.2299999999996</v>
      </c>
      <c r="C1670">
        <v>4594.92</v>
      </c>
      <c r="D1670">
        <v>4594.6400000000003</v>
      </c>
      <c r="E1670">
        <v>4492.6499999999996</v>
      </c>
      <c r="F1670">
        <v>226.94800000000001</v>
      </c>
      <c r="G1670">
        <v>342.93099999999998</v>
      </c>
      <c r="H1670">
        <v>115.599</v>
      </c>
      <c r="I1670">
        <v>70.046000000000006</v>
      </c>
      <c r="J1670">
        <v>127.78100000000001</v>
      </c>
      <c r="K1670">
        <v>3899.47</v>
      </c>
      <c r="L1670">
        <v>0.154532</v>
      </c>
      <c r="M1670">
        <v>0.83697600000000005</v>
      </c>
      <c r="N1670">
        <v>0</v>
      </c>
      <c r="O1670" t="s">
        <v>42</v>
      </c>
    </row>
    <row r="1671" spans="1:25" x14ac:dyDescent="0.25">
      <c r="A1671" t="s">
        <v>160</v>
      </c>
      <c r="B1671">
        <v>4595.87</v>
      </c>
      <c r="C1671">
        <v>4493.1499999999996</v>
      </c>
      <c r="D1671">
        <v>4492.8900000000003</v>
      </c>
      <c r="E1671">
        <v>4396.33</v>
      </c>
      <c r="F1671">
        <v>222.011</v>
      </c>
      <c r="G1671">
        <v>335.58300000000003</v>
      </c>
      <c r="H1671">
        <v>112.512</v>
      </c>
      <c r="I1671">
        <v>68.435199999999995</v>
      </c>
      <c r="J1671">
        <v>125.48099999999999</v>
      </c>
      <c r="K1671">
        <v>3815.78</v>
      </c>
      <c r="L1671">
        <v>0.15782399999999999</v>
      </c>
      <c r="M1671">
        <v>0.834233</v>
      </c>
      <c r="N1671">
        <v>0</v>
      </c>
      <c r="O1671" t="s">
        <v>42</v>
      </c>
    </row>
    <row r="1672" spans="1:25" x14ac:dyDescent="0.25">
      <c r="A1672" t="s">
        <v>160</v>
      </c>
      <c r="B1672">
        <v>4631.74</v>
      </c>
      <c r="C1672">
        <v>4525.1899999999996</v>
      </c>
      <c r="D1672">
        <v>4524.91</v>
      </c>
      <c r="E1672">
        <v>4424.8599999999997</v>
      </c>
      <c r="F1672">
        <v>226.411</v>
      </c>
      <c r="G1672">
        <v>340.55799999999999</v>
      </c>
      <c r="H1672">
        <v>114.181</v>
      </c>
      <c r="I1672">
        <v>70.047499999999999</v>
      </c>
      <c r="J1672">
        <v>127.13800000000001</v>
      </c>
      <c r="K1672">
        <v>3834.78</v>
      </c>
      <c r="L1672">
        <v>0.14721400000000001</v>
      </c>
      <c r="M1672">
        <v>0.86599499999999996</v>
      </c>
      <c r="N1672">
        <v>0</v>
      </c>
      <c r="O1672" t="s">
        <v>42</v>
      </c>
    </row>
    <row r="1673" spans="1:25" x14ac:dyDescent="0.25">
      <c r="A1673" t="s">
        <v>160</v>
      </c>
      <c r="B1673">
        <v>4652.29</v>
      </c>
      <c r="C1673">
        <v>4550.7299999999996</v>
      </c>
      <c r="D1673">
        <v>4550.46</v>
      </c>
      <c r="E1673">
        <v>4450.04</v>
      </c>
      <c r="F1673">
        <v>227.11500000000001</v>
      </c>
      <c r="G1673">
        <v>339.88099999999997</v>
      </c>
      <c r="H1673">
        <v>114.489</v>
      </c>
      <c r="I1673">
        <v>69.119299999999996</v>
      </c>
      <c r="J1673">
        <v>126.782</v>
      </c>
      <c r="K1673">
        <v>3860.07</v>
      </c>
      <c r="L1673">
        <v>0.178456</v>
      </c>
      <c r="M1673">
        <v>0.83700399999999997</v>
      </c>
      <c r="N1673">
        <v>0</v>
      </c>
      <c r="O1673" t="s">
        <v>42</v>
      </c>
    </row>
    <row r="1674" spans="1:25" x14ac:dyDescent="0.25">
      <c r="A1674" t="s">
        <v>160</v>
      </c>
      <c r="B1674">
        <v>4605.16</v>
      </c>
      <c r="C1674">
        <v>4500.72</v>
      </c>
      <c r="D1674">
        <v>4500.4399999999996</v>
      </c>
      <c r="E1674">
        <v>4399.95</v>
      </c>
      <c r="F1674">
        <v>225.017</v>
      </c>
      <c r="G1674">
        <v>335.17899999999997</v>
      </c>
      <c r="H1674">
        <v>112.38200000000001</v>
      </c>
      <c r="I1674">
        <v>68.380399999999995</v>
      </c>
      <c r="J1674">
        <v>125.218</v>
      </c>
      <c r="K1674">
        <v>3816.75</v>
      </c>
      <c r="L1674">
        <v>0.178454</v>
      </c>
      <c r="M1674">
        <v>0.83684099999999995</v>
      </c>
      <c r="N1674">
        <v>0</v>
      </c>
      <c r="O1674" t="s">
        <v>42</v>
      </c>
    </row>
    <row r="1675" spans="1:25" x14ac:dyDescent="0.25">
      <c r="A1675" t="s">
        <v>160</v>
      </c>
      <c r="B1675">
        <v>4664.04</v>
      </c>
      <c r="C1675">
        <v>4560.01</v>
      </c>
      <c r="D1675">
        <v>4559.72</v>
      </c>
      <c r="E1675">
        <v>4458.18</v>
      </c>
      <c r="F1675">
        <v>227.16900000000001</v>
      </c>
      <c r="G1675">
        <v>342.20800000000003</v>
      </c>
      <c r="H1675">
        <v>114.953</v>
      </c>
      <c r="I1675">
        <v>70.3977</v>
      </c>
      <c r="J1675">
        <v>127.622</v>
      </c>
      <c r="K1675">
        <v>3865.45</v>
      </c>
      <c r="L1675">
        <v>0.13825799999999999</v>
      </c>
      <c r="M1675">
        <v>0.83573900000000001</v>
      </c>
      <c r="N1675">
        <v>0</v>
      </c>
      <c r="O1675" t="s">
        <v>42</v>
      </c>
    </row>
    <row r="1676" spans="1:25" x14ac:dyDescent="0.25">
      <c r="A1676" t="s">
        <v>160</v>
      </c>
      <c r="B1676">
        <v>4655.8</v>
      </c>
      <c r="C1676">
        <v>4548.5200000000004</v>
      </c>
      <c r="D1676">
        <v>4548.2299999999996</v>
      </c>
      <c r="E1676">
        <v>4445.8999999999996</v>
      </c>
      <c r="F1676">
        <v>226.93899999999999</v>
      </c>
      <c r="G1676">
        <v>337.815</v>
      </c>
      <c r="H1676">
        <v>113.458</v>
      </c>
      <c r="I1676">
        <v>68.758300000000006</v>
      </c>
      <c r="J1676">
        <v>126.343</v>
      </c>
      <c r="K1676">
        <v>3858.21</v>
      </c>
      <c r="L1676">
        <v>0.16217699999999999</v>
      </c>
      <c r="M1676">
        <v>0.83704100000000004</v>
      </c>
      <c r="N1676">
        <v>0</v>
      </c>
      <c r="O1676" t="s">
        <v>42</v>
      </c>
    </row>
    <row r="1677" spans="1:25" x14ac:dyDescent="0.25">
      <c r="A1677" t="s">
        <v>160</v>
      </c>
      <c r="B1677">
        <v>4617.1899999999996</v>
      </c>
      <c r="C1677">
        <v>4517.7700000000004</v>
      </c>
      <c r="D1677">
        <v>4517.49</v>
      </c>
      <c r="E1677">
        <v>4417.6099999999997</v>
      </c>
      <c r="F1677">
        <v>224.648</v>
      </c>
      <c r="G1677">
        <v>338.50799999999998</v>
      </c>
      <c r="H1677">
        <v>113.354</v>
      </c>
      <c r="I1677">
        <v>69.164699999999996</v>
      </c>
      <c r="J1677">
        <v>126.506</v>
      </c>
      <c r="K1677">
        <v>3831.31</v>
      </c>
      <c r="L1677">
        <v>0.17846400000000001</v>
      </c>
      <c r="M1677">
        <v>0.83698799999999995</v>
      </c>
      <c r="N1677">
        <v>0</v>
      </c>
      <c r="O1677" t="s">
        <v>42</v>
      </c>
    </row>
    <row r="1678" spans="1:25" x14ac:dyDescent="0.25">
      <c r="A1678" t="s">
        <v>160</v>
      </c>
      <c r="B1678">
        <v>4664.46</v>
      </c>
      <c r="C1678">
        <v>4564.03</v>
      </c>
      <c r="D1678">
        <v>4563.74</v>
      </c>
      <c r="E1678">
        <v>4461.1899999999996</v>
      </c>
      <c r="F1678">
        <v>229.833</v>
      </c>
      <c r="G1678">
        <v>337.76600000000002</v>
      </c>
      <c r="H1678">
        <v>114.32299999999999</v>
      </c>
      <c r="I1678">
        <v>68.079899999999995</v>
      </c>
      <c r="J1678">
        <v>125.724</v>
      </c>
      <c r="K1678">
        <v>3870.3</v>
      </c>
      <c r="L1678">
        <v>0.15270900000000001</v>
      </c>
      <c r="M1678">
        <v>0.83597699999999997</v>
      </c>
      <c r="N1678">
        <v>0</v>
      </c>
      <c r="O1678" t="s">
        <v>42</v>
      </c>
    </row>
    <row r="1679" spans="1:25" x14ac:dyDescent="0.25">
      <c r="A1679" t="s">
        <v>160</v>
      </c>
      <c r="B1679">
        <v>4678.43</v>
      </c>
      <c r="C1679">
        <v>4570.41</v>
      </c>
      <c r="D1679">
        <v>4570.12</v>
      </c>
      <c r="E1679">
        <v>4467.8599999999997</v>
      </c>
      <c r="F1679">
        <v>226.946</v>
      </c>
      <c r="G1679">
        <v>344.78399999999999</v>
      </c>
      <c r="H1679">
        <v>114.29600000000001</v>
      </c>
      <c r="I1679">
        <v>71.729900000000001</v>
      </c>
      <c r="J1679">
        <v>129.261</v>
      </c>
      <c r="K1679">
        <v>3872.92</v>
      </c>
      <c r="L1679">
        <v>0.14714099999999999</v>
      </c>
      <c r="M1679">
        <v>0.83985100000000001</v>
      </c>
      <c r="N1679">
        <v>0</v>
      </c>
      <c r="O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160</v>
      </c>
      <c r="B1680">
        <v>4695.42</v>
      </c>
      <c r="C1680">
        <v>4589.04</v>
      </c>
      <c r="D1680">
        <v>4588.74</v>
      </c>
      <c r="E1680">
        <v>4486.21</v>
      </c>
      <c r="F1680">
        <v>229.98599999999999</v>
      </c>
      <c r="G1680">
        <v>344.46</v>
      </c>
      <c r="H1680">
        <v>115.33199999999999</v>
      </c>
      <c r="I1680">
        <v>70.641900000000007</v>
      </c>
      <c r="J1680">
        <v>128.94499999999999</v>
      </c>
      <c r="K1680">
        <v>3888.8</v>
      </c>
      <c r="L1680">
        <v>0.178455</v>
      </c>
      <c r="M1680">
        <v>0.86565999999999999</v>
      </c>
      <c r="N1680">
        <v>0</v>
      </c>
      <c r="O1680" t="s">
        <v>42</v>
      </c>
      <c r="R1680">
        <f>AVERAGE(B1631:B1680)</f>
        <v>4651.2074000000002</v>
      </c>
      <c r="S1680">
        <f>AVERAGE(C1631:C1680)</f>
        <v>4547.4100000000017</v>
      </c>
      <c r="U1680">
        <f>_xlfn.VAR.P(B1631:B1680)</f>
        <v>783.49786723999898</v>
      </c>
      <c r="V1680">
        <f>_xlfn.VAR.P(C1631:C1680)</f>
        <v>735.66071599999987</v>
      </c>
      <c r="X1680">
        <f>1.96*SQRT(U1680)/50</f>
        <v>1.0972484507693196</v>
      </c>
      <c r="Y1680">
        <f>1.96*SQRT(V1680)/50</f>
        <v>1.0632241920847361</v>
      </c>
    </row>
    <row r="1681" spans="1:14" x14ac:dyDescent="0.25">
      <c r="A1681" t="s">
        <v>161</v>
      </c>
      <c r="B1681">
        <v>232772.2058</v>
      </c>
      <c r="C1681" t="s">
        <v>36</v>
      </c>
    </row>
    <row r="1682" spans="1:14" x14ac:dyDescent="0.25">
      <c r="A1682" t="s">
        <v>162</v>
      </c>
      <c r="B1682">
        <v>4611.04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0.149699</v>
      </c>
      <c r="L1682">
        <v>0.83704699999999999</v>
      </c>
      <c r="M1682">
        <v>0</v>
      </c>
      <c r="N1682" t="s">
        <v>42</v>
      </c>
    </row>
    <row r="1683" spans="1:14" x14ac:dyDescent="0.25">
      <c r="A1683" t="s">
        <v>162</v>
      </c>
      <c r="B1683">
        <v>4564.57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0.17847399999999999</v>
      </c>
      <c r="L1683">
        <v>0.83517200000000003</v>
      </c>
      <c r="M1683">
        <v>0</v>
      </c>
      <c r="N1683" t="s">
        <v>42</v>
      </c>
    </row>
    <row r="1684" spans="1:14" x14ac:dyDescent="0.25">
      <c r="A1684" t="s">
        <v>162</v>
      </c>
      <c r="B1684">
        <v>4524.41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0.14713000000000001</v>
      </c>
      <c r="L1684">
        <v>0.83606100000000005</v>
      </c>
      <c r="M1684">
        <v>0</v>
      </c>
      <c r="N1684" t="s">
        <v>42</v>
      </c>
    </row>
    <row r="1685" spans="1:14" x14ac:dyDescent="0.25">
      <c r="A1685" t="s">
        <v>162</v>
      </c>
      <c r="B1685">
        <v>4564.71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0.14727199999999999</v>
      </c>
      <c r="L1685">
        <v>0.83702500000000002</v>
      </c>
      <c r="M1685">
        <v>0</v>
      </c>
      <c r="N1685" t="s">
        <v>42</v>
      </c>
    </row>
    <row r="1686" spans="1:14" x14ac:dyDescent="0.25">
      <c r="A1686" t="s">
        <v>162</v>
      </c>
      <c r="B1686">
        <v>4556.32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0.15184300000000001</v>
      </c>
      <c r="L1686">
        <v>0.86788900000000002</v>
      </c>
      <c r="M1686">
        <v>0</v>
      </c>
      <c r="N1686" t="s">
        <v>42</v>
      </c>
    </row>
    <row r="1687" spans="1:14" x14ac:dyDescent="0.25">
      <c r="A1687" t="s">
        <v>162</v>
      </c>
      <c r="B1687">
        <v>4575.91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0.14716099999999999</v>
      </c>
      <c r="L1687">
        <v>0.83701899999999996</v>
      </c>
      <c r="M1687">
        <v>0</v>
      </c>
      <c r="N1687" t="s">
        <v>42</v>
      </c>
    </row>
    <row r="1688" spans="1:14" x14ac:dyDescent="0.25">
      <c r="A1688" t="s">
        <v>162</v>
      </c>
      <c r="B1688">
        <v>4547.6899999999996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0.178454</v>
      </c>
      <c r="L1688">
        <v>0.83303899999999997</v>
      </c>
      <c r="M1688">
        <v>0</v>
      </c>
      <c r="N1688" t="s">
        <v>42</v>
      </c>
    </row>
    <row r="1689" spans="1:14" x14ac:dyDescent="0.25">
      <c r="A1689" t="s">
        <v>162</v>
      </c>
      <c r="B1689">
        <v>4551.33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0.154469</v>
      </c>
      <c r="L1689">
        <v>0.83694599999999997</v>
      </c>
      <c r="M1689">
        <v>0</v>
      </c>
      <c r="N1689" t="s">
        <v>42</v>
      </c>
    </row>
    <row r="1690" spans="1:14" x14ac:dyDescent="0.25">
      <c r="A1690" t="s">
        <v>162</v>
      </c>
      <c r="B1690">
        <v>4568.22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0.154752</v>
      </c>
      <c r="L1690">
        <v>0.83702500000000002</v>
      </c>
      <c r="M1690">
        <v>0</v>
      </c>
      <c r="N1690" t="s">
        <v>42</v>
      </c>
    </row>
    <row r="1691" spans="1:14" x14ac:dyDescent="0.25">
      <c r="A1691" t="s">
        <v>162</v>
      </c>
      <c r="B1691">
        <v>4542.75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0.148448</v>
      </c>
      <c r="L1691">
        <v>0.84972099999999995</v>
      </c>
      <c r="M1691">
        <v>0</v>
      </c>
      <c r="N1691" t="s">
        <v>42</v>
      </c>
    </row>
    <row r="1692" spans="1:14" x14ac:dyDescent="0.25">
      <c r="A1692" t="s">
        <v>162</v>
      </c>
      <c r="B1692">
        <v>4598.3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0.15098900000000001</v>
      </c>
      <c r="L1692">
        <v>0.83433400000000002</v>
      </c>
      <c r="M1692">
        <v>0</v>
      </c>
      <c r="N1692" t="s">
        <v>42</v>
      </c>
    </row>
    <row r="1693" spans="1:14" x14ac:dyDescent="0.25">
      <c r="A1693" t="s">
        <v>162</v>
      </c>
      <c r="B1693">
        <v>4571.74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0.15180399999999999</v>
      </c>
      <c r="L1693">
        <v>0.83704400000000001</v>
      </c>
      <c r="M1693">
        <v>0</v>
      </c>
      <c r="N1693" t="s">
        <v>42</v>
      </c>
    </row>
    <row r="1694" spans="1:14" x14ac:dyDescent="0.25">
      <c r="A1694" t="s">
        <v>162</v>
      </c>
      <c r="B1694">
        <v>4582.17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0.178536</v>
      </c>
      <c r="L1694">
        <v>0.83682299999999998</v>
      </c>
      <c r="M1694">
        <v>0</v>
      </c>
      <c r="N1694" t="s">
        <v>42</v>
      </c>
    </row>
    <row r="1695" spans="1:14" x14ac:dyDescent="0.25">
      <c r="A1695" t="s">
        <v>162</v>
      </c>
      <c r="B1695">
        <v>4528.1000000000004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0.15037400000000001</v>
      </c>
      <c r="L1695">
        <v>0.83656900000000001</v>
      </c>
      <c r="M1695">
        <v>0</v>
      </c>
      <c r="N1695" t="s">
        <v>42</v>
      </c>
    </row>
    <row r="1696" spans="1:14" x14ac:dyDescent="0.25">
      <c r="A1696" t="s">
        <v>162</v>
      </c>
      <c r="B1696">
        <v>4574.6499999999996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0.14946699999999999</v>
      </c>
      <c r="L1696">
        <v>0.83704900000000004</v>
      </c>
      <c r="M1696">
        <v>0</v>
      </c>
      <c r="N1696" t="s">
        <v>42</v>
      </c>
    </row>
    <row r="1697" spans="1:14" x14ac:dyDescent="0.25">
      <c r="A1697" t="s">
        <v>162</v>
      </c>
      <c r="B1697">
        <v>4521.2299999999996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0.16491700000000001</v>
      </c>
      <c r="L1697">
        <v>0.83657499999999996</v>
      </c>
      <c r="M1697">
        <v>0</v>
      </c>
      <c r="N1697" t="s">
        <v>42</v>
      </c>
    </row>
    <row r="1698" spans="1:14" x14ac:dyDescent="0.25">
      <c r="A1698" t="s">
        <v>162</v>
      </c>
      <c r="B1698">
        <v>4518.4399999999996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0.16895299999999999</v>
      </c>
      <c r="L1698">
        <v>0.83703799999999995</v>
      </c>
      <c r="M1698">
        <v>0</v>
      </c>
      <c r="N1698" t="s">
        <v>42</v>
      </c>
    </row>
    <row r="1699" spans="1:14" x14ac:dyDescent="0.25">
      <c r="A1699" t="s">
        <v>162</v>
      </c>
      <c r="B1699">
        <v>4482.51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0.166487</v>
      </c>
      <c r="L1699">
        <v>0.83705200000000002</v>
      </c>
      <c r="M1699">
        <v>0</v>
      </c>
      <c r="N1699" t="s">
        <v>42</v>
      </c>
    </row>
    <row r="1700" spans="1:14" x14ac:dyDescent="0.25">
      <c r="A1700" t="s">
        <v>162</v>
      </c>
      <c r="B1700">
        <v>4512.6400000000003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0.151729</v>
      </c>
      <c r="L1700">
        <v>0.83621900000000005</v>
      </c>
      <c r="M1700">
        <v>0</v>
      </c>
      <c r="N1700" t="s">
        <v>42</v>
      </c>
    </row>
    <row r="1701" spans="1:14" x14ac:dyDescent="0.25">
      <c r="A1701" t="s">
        <v>162</v>
      </c>
      <c r="B1701">
        <v>4492.97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0.159417</v>
      </c>
      <c r="L1701">
        <v>0.83587500000000003</v>
      </c>
      <c r="M1701">
        <v>0</v>
      </c>
      <c r="N1701" t="s">
        <v>42</v>
      </c>
    </row>
    <row r="1702" spans="1:14" x14ac:dyDescent="0.25">
      <c r="A1702" t="s">
        <v>162</v>
      </c>
      <c r="B1702">
        <v>4510.57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0.17846799999999999</v>
      </c>
      <c r="L1702">
        <v>0.83699699999999999</v>
      </c>
      <c r="M1702">
        <v>0</v>
      </c>
      <c r="N1702" t="s">
        <v>42</v>
      </c>
    </row>
    <row r="1703" spans="1:14" x14ac:dyDescent="0.25">
      <c r="A1703" t="s">
        <v>162</v>
      </c>
      <c r="B1703">
        <v>4508.04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0.153174</v>
      </c>
      <c r="L1703">
        <v>0.83699000000000001</v>
      </c>
      <c r="M1703">
        <v>0</v>
      </c>
      <c r="N1703" t="s">
        <v>42</v>
      </c>
    </row>
    <row r="1704" spans="1:14" x14ac:dyDescent="0.25">
      <c r="A1704" t="s">
        <v>162</v>
      </c>
      <c r="B1704">
        <v>4512.79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0.17311399999999999</v>
      </c>
      <c r="L1704">
        <v>0.83948999999999996</v>
      </c>
      <c r="M1704">
        <v>0</v>
      </c>
      <c r="N1704" t="s">
        <v>42</v>
      </c>
    </row>
    <row r="1705" spans="1:14" x14ac:dyDescent="0.25">
      <c r="A1705" t="s">
        <v>162</v>
      </c>
      <c r="B1705">
        <v>4490.43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0.178456</v>
      </c>
      <c r="L1705">
        <v>0.83675200000000005</v>
      </c>
      <c r="M1705">
        <v>0</v>
      </c>
      <c r="N1705" t="s">
        <v>42</v>
      </c>
    </row>
    <row r="1706" spans="1:14" x14ac:dyDescent="0.25">
      <c r="A1706" t="s">
        <v>162</v>
      </c>
      <c r="B1706">
        <v>4537.3900000000003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0.147199</v>
      </c>
      <c r="L1706">
        <v>0.83544499999999999</v>
      </c>
      <c r="M1706">
        <v>0</v>
      </c>
      <c r="N1706" t="s">
        <v>42</v>
      </c>
    </row>
    <row r="1707" spans="1:14" x14ac:dyDescent="0.25">
      <c r="A1707" t="s">
        <v>162</v>
      </c>
      <c r="B1707">
        <v>4567.8100000000004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0.15895300000000001</v>
      </c>
      <c r="L1707">
        <v>0.84787599999999996</v>
      </c>
      <c r="M1707">
        <v>0</v>
      </c>
      <c r="N1707" t="s">
        <v>42</v>
      </c>
    </row>
    <row r="1708" spans="1:14" x14ac:dyDescent="0.25">
      <c r="A1708" t="s">
        <v>162</v>
      </c>
      <c r="B1708">
        <v>4550.42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0.17846100000000001</v>
      </c>
      <c r="L1708">
        <v>0.83538500000000004</v>
      </c>
      <c r="M1708">
        <v>0</v>
      </c>
      <c r="N1708" t="s">
        <v>42</v>
      </c>
    </row>
    <row r="1709" spans="1:14" x14ac:dyDescent="0.25">
      <c r="A1709" t="s">
        <v>162</v>
      </c>
      <c r="B1709">
        <v>4561.4399999999996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0.15478900000000001</v>
      </c>
      <c r="L1709">
        <v>0.83703099999999997</v>
      </c>
      <c r="M1709">
        <v>0</v>
      </c>
      <c r="N1709" t="s">
        <v>42</v>
      </c>
    </row>
    <row r="1710" spans="1:14" x14ac:dyDescent="0.25">
      <c r="A1710" t="s">
        <v>162</v>
      </c>
      <c r="B1710">
        <v>4540.07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0.149258</v>
      </c>
      <c r="L1710">
        <v>0.83705300000000005</v>
      </c>
      <c r="M1710">
        <v>0</v>
      </c>
      <c r="N1710" t="s">
        <v>42</v>
      </c>
    </row>
    <row r="1711" spans="1:14" x14ac:dyDescent="0.25">
      <c r="A1711" t="s">
        <v>162</v>
      </c>
      <c r="B1711">
        <v>4541.83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0.162908</v>
      </c>
      <c r="L1711">
        <v>0.83392599999999995</v>
      </c>
      <c r="M1711">
        <v>0</v>
      </c>
      <c r="N1711" t="s">
        <v>42</v>
      </c>
    </row>
    <row r="1712" spans="1:14" x14ac:dyDescent="0.25">
      <c r="A1712" t="s">
        <v>162</v>
      </c>
      <c r="B1712">
        <v>4525.1000000000004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0.149725</v>
      </c>
      <c r="L1712">
        <v>0.83648999999999996</v>
      </c>
      <c r="M1712">
        <v>0</v>
      </c>
      <c r="N1712" t="s">
        <v>42</v>
      </c>
    </row>
    <row r="1713" spans="1:14" x14ac:dyDescent="0.25">
      <c r="A1713" t="s">
        <v>162</v>
      </c>
      <c r="B1713">
        <v>4565.96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0.160694</v>
      </c>
      <c r="L1713">
        <v>0.83696999999999999</v>
      </c>
      <c r="M1713">
        <v>0</v>
      </c>
      <c r="N1713" t="s">
        <v>42</v>
      </c>
    </row>
    <row r="1714" spans="1:14" x14ac:dyDescent="0.25">
      <c r="A1714" t="s">
        <v>162</v>
      </c>
      <c r="B1714">
        <v>4554.17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0.15587500000000001</v>
      </c>
      <c r="L1714">
        <v>0.83671099999999998</v>
      </c>
      <c r="M1714">
        <v>0</v>
      </c>
      <c r="N1714" t="s">
        <v>42</v>
      </c>
    </row>
    <row r="1715" spans="1:14" x14ac:dyDescent="0.25">
      <c r="A1715" t="s">
        <v>162</v>
      </c>
      <c r="B1715">
        <v>4557.3900000000003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0.15101500000000001</v>
      </c>
      <c r="L1715">
        <v>0.83426199999999995</v>
      </c>
      <c r="M1715">
        <v>0</v>
      </c>
      <c r="N1715" t="s">
        <v>42</v>
      </c>
    </row>
    <row r="1716" spans="1:14" x14ac:dyDescent="0.25">
      <c r="A1716" t="s">
        <v>162</v>
      </c>
      <c r="B1716">
        <v>4592.03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0.17310500000000001</v>
      </c>
      <c r="L1716">
        <v>0.83685900000000002</v>
      </c>
      <c r="M1716">
        <v>0</v>
      </c>
      <c r="N1716" t="s">
        <v>42</v>
      </c>
    </row>
    <row r="1717" spans="1:14" x14ac:dyDescent="0.25">
      <c r="A1717" t="s">
        <v>162</v>
      </c>
      <c r="B1717">
        <v>4576.54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0.15878100000000001</v>
      </c>
      <c r="L1717">
        <v>0.83696700000000002</v>
      </c>
      <c r="M1717">
        <v>0</v>
      </c>
      <c r="N1717" t="s">
        <v>42</v>
      </c>
    </row>
    <row r="1718" spans="1:14" x14ac:dyDescent="0.25">
      <c r="A1718" t="s">
        <v>162</v>
      </c>
      <c r="B1718">
        <v>4584.59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0.14717</v>
      </c>
      <c r="L1718">
        <v>0.836642</v>
      </c>
      <c r="M1718">
        <v>0</v>
      </c>
      <c r="N1718" t="s">
        <v>42</v>
      </c>
    </row>
    <row r="1719" spans="1:14" x14ac:dyDescent="0.25">
      <c r="A1719" t="s">
        <v>162</v>
      </c>
      <c r="B1719">
        <v>4545.13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0.16586999999999999</v>
      </c>
      <c r="L1719">
        <v>0.86715600000000004</v>
      </c>
      <c r="M1719">
        <v>0</v>
      </c>
      <c r="N1719" t="s">
        <v>42</v>
      </c>
    </row>
    <row r="1720" spans="1:14" x14ac:dyDescent="0.25">
      <c r="A1720" t="s">
        <v>162</v>
      </c>
      <c r="B1720">
        <v>4581.05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0.14805399999999999</v>
      </c>
      <c r="L1720">
        <v>0.83673200000000003</v>
      </c>
      <c r="M1720">
        <v>0</v>
      </c>
      <c r="N1720" t="s">
        <v>42</v>
      </c>
    </row>
    <row r="1721" spans="1:14" x14ac:dyDescent="0.25">
      <c r="A1721" t="s">
        <v>162</v>
      </c>
      <c r="B1721">
        <v>4557.37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0.15076400000000001</v>
      </c>
      <c r="L1721">
        <v>0.84414</v>
      </c>
      <c r="M1721">
        <v>0</v>
      </c>
      <c r="N1721" t="s">
        <v>42</v>
      </c>
    </row>
    <row r="1722" spans="1:14" x14ac:dyDescent="0.25">
      <c r="A1722" t="s">
        <v>162</v>
      </c>
      <c r="B1722">
        <v>4563.29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0.17847199999999999</v>
      </c>
      <c r="L1722">
        <v>0.83699999999999997</v>
      </c>
      <c r="M1722">
        <v>0</v>
      </c>
      <c r="N1722" t="s">
        <v>42</v>
      </c>
    </row>
    <row r="1723" spans="1:14" x14ac:dyDescent="0.25">
      <c r="A1723" t="s">
        <v>162</v>
      </c>
      <c r="B1723">
        <v>4540.37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0.17848800000000001</v>
      </c>
      <c r="L1723">
        <v>0.86893600000000004</v>
      </c>
      <c r="M1723">
        <v>0</v>
      </c>
      <c r="N1723" t="s">
        <v>42</v>
      </c>
    </row>
    <row r="1724" spans="1:14" x14ac:dyDescent="0.25">
      <c r="A1724" t="s">
        <v>162</v>
      </c>
      <c r="B1724">
        <v>4579.1899999999996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0.178454</v>
      </c>
      <c r="L1724">
        <v>0.83691499999999996</v>
      </c>
      <c r="M1724">
        <v>0</v>
      </c>
      <c r="N1724" t="s">
        <v>42</v>
      </c>
    </row>
    <row r="1725" spans="1:14" x14ac:dyDescent="0.25">
      <c r="A1725" t="s">
        <v>162</v>
      </c>
      <c r="B1725">
        <v>4535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0.178455</v>
      </c>
      <c r="L1725">
        <v>0.83414500000000003</v>
      </c>
      <c r="M1725">
        <v>0</v>
      </c>
      <c r="N1725" t="s">
        <v>42</v>
      </c>
    </row>
    <row r="1726" spans="1:14" x14ac:dyDescent="0.25">
      <c r="A1726" t="s">
        <v>162</v>
      </c>
      <c r="B1726">
        <v>4537.22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0.17377500000000001</v>
      </c>
      <c r="L1726">
        <v>0.83705200000000002</v>
      </c>
      <c r="M1726">
        <v>0</v>
      </c>
      <c r="N1726" t="s">
        <v>42</v>
      </c>
    </row>
    <row r="1727" spans="1:14" x14ac:dyDescent="0.25">
      <c r="A1727" t="s">
        <v>162</v>
      </c>
      <c r="B1727">
        <v>4528.34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0.14748800000000001</v>
      </c>
      <c r="L1727">
        <v>0.83687599999999995</v>
      </c>
      <c r="M1727">
        <v>0</v>
      </c>
      <c r="N1727" t="s">
        <v>42</v>
      </c>
    </row>
    <row r="1728" spans="1:14" x14ac:dyDescent="0.25">
      <c r="A1728" t="s">
        <v>162</v>
      </c>
      <c r="B1728">
        <v>4530.03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0.178457</v>
      </c>
      <c r="L1728">
        <v>0.83440099999999995</v>
      </c>
      <c r="M1728">
        <v>0</v>
      </c>
      <c r="N1728" t="s">
        <v>42</v>
      </c>
    </row>
    <row r="1729" spans="1:25" x14ac:dyDescent="0.25">
      <c r="A1729" t="s">
        <v>162</v>
      </c>
      <c r="B1729">
        <v>4518.1499999999996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0.17275599999999999</v>
      </c>
      <c r="L1729">
        <v>0.83704900000000004</v>
      </c>
      <c r="M1729">
        <v>0</v>
      </c>
      <c r="N1729" t="s">
        <v>42</v>
      </c>
    </row>
    <row r="1730" spans="1:25" x14ac:dyDescent="0.25">
      <c r="A1730" t="s">
        <v>162</v>
      </c>
      <c r="B1730">
        <v>4498.6499999999996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0.15270500000000001</v>
      </c>
      <c r="L1730">
        <v>0.85673299999999997</v>
      </c>
      <c r="M1730">
        <v>0</v>
      </c>
      <c r="N1730" t="s">
        <v>42</v>
      </c>
    </row>
    <row r="1731" spans="1:25" x14ac:dyDescent="0.25">
      <c r="A1731" t="s">
        <v>162</v>
      </c>
      <c r="B1731">
        <v>4524.01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0.15833800000000001</v>
      </c>
      <c r="L1731">
        <v>0.83683200000000002</v>
      </c>
      <c r="M1731">
        <v>0</v>
      </c>
      <c r="N1731" t="s">
        <v>42</v>
      </c>
    </row>
    <row r="1732" spans="1:25" x14ac:dyDescent="0.25">
      <c r="A1732" t="s">
        <v>162</v>
      </c>
      <c r="B1732">
        <v>4509.8599999999997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0.16922000000000001</v>
      </c>
      <c r="L1732">
        <v>0.83704699999999999</v>
      </c>
      <c r="M1732">
        <v>0</v>
      </c>
      <c r="N1732" t="s">
        <v>42</v>
      </c>
    </row>
    <row r="1733" spans="1:25" x14ac:dyDescent="0.25">
      <c r="A1733" t="s">
        <v>162</v>
      </c>
      <c r="B1733">
        <v>4556.72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0.178455</v>
      </c>
      <c r="L1733">
        <v>0.83646699999999996</v>
      </c>
      <c r="M1733">
        <v>0</v>
      </c>
      <c r="N1733" t="s">
        <v>42</v>
      </c>
    </row>
    <row r="1734" spans="1:25" x14ac:dyDescent="0.25">
      <c r="A1734" t="s">
        <v>162</v>
      </c>
      <c r="B1734">
        <v>4559.25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0.14990000000000001</v>
      </c>
      <c r="L1734">
        <v>0.83686799999999995</v>
      </c>
      <c r="M1734">
        <v>0</v>
      </c>
      <c r="N1734" t="s">
        <v>42</v>
      </c>
    </row>
    <row r="1735" spans="1:25" x14ac:dyDescent="0.25">
      <c r="A1735" t="s">
        <v>162</v>
      </c>
      <c r="B1735">
        <v>4561.2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0.11509800000000001</v>
      </c>
      <c r="L1735">
        <v>0.83697900000000003</v>
      </c>
      <c r="M1735">
        <v>0</v>
      </c>
      <c r="N1735" t="s">
        <v>42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162</v>
      </c>
      <c r="B1736">
        <v>4505.53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0.147725</v>
      </c>
      <c r="L1736">
        <v>0.83700799999999997</v>
      </c>
      <c r="M1736">
        <v>0</v>
      </c>
      <c r="N1736" t="s">
        <v>42</v>
      </c>
      <c r="R1736">
        <f>AVERAGE(B1687:B1736)</f>
        <v>4543.5115999999998</v>
      </c>
      <c r="S1736">
        <f>AVERAGE(C1687:C1736)</f>
        <v>0</v>
      </c>
      <c r="U1736">
        <f>_xlfn.VAR.P(B1687:B1736)</f>
        <v>802.7851774400001</v>
      </c>
      <c r="V1736">
        <f>_xlfn.VAR.P(C1687:C1736)</f>
        <v>0</v>
      </c>
      <c r="X1736">
        <f>1.96*SQRT(U1736)/50</f>
        <v>1.1106717854800316</v>
      </c>
      <c r="Y1736">
        <f>1.96*SQRT(V1736)/50</f>
        <v>0</v>
      </c>
    </row>
    <row r="1737" spans="1:25" x14ac:dyDescent="0.25">
      <c r="A1737" t="s">
        <v>163</v>
      </c>
      <c r="B1737">
        <v>227316.68700000001</v>
      </c>
      <c r="C1737" t="s">
        <v>36</v>
      </c>
    </row>
    <row r="1738" spans="1:25" x14ac:dyDescent="0.25">
      <c r="A1738" t="s">
        <v>164</v>
      </c>
      <c r="B1738">
        <v>4341.83</v>
      </c>
      <c r="C1738">
        <v>4301.87</v>
      </c>
      <c r="D1738">
        <v>4301.57</v>
      </c>
      <c r="E1738">
        <v>4205.9799999999996</v>
      </c>
      <c r="F1738">
        <v>225.08699999999999</v>
      </c>
      <c r="G1738">
        <v>0</v>
      </c>
      <c r="H1738">
        <v>111.09099999999999</v>
      </c>
      <c r="I1738">
        <v>0</v>
      </c>
      <c r="J1738">
        <v>0.150619</v>
      </c>
      <c r="K1738">
        <v>0.83627600000000002</v>
      </c>
      <c r="L1738">
        <v>0</v>
      </c>
      <c r="M1738" t="s">
        <v>42</v>
      </c>
    </row>
    <row r="1739" spans="1:25" x14ac:dyDescent="0.25">
      <c r="A1739" t="s">
        <v>164</v>
      </c>
      <c r="B1739">
        <v>4314.92</v>
      </c>
      <c r="C1739">
        <v>4284.03</v>
      </c>
      <c r="D1739">
        <v>4283.7299999999996</v>
      </c>
      <c r="E1739">
        <v>4188.04</v>
      </c>
      <c r="F1739">
        <v>224.506</v>
      </c>
      <c r="G1739">
        <v>0</v>
      </c>
      <c r="H1739">
        <v>111.059</v>
      </c>
      <c r="I1739">
        <v>0</v>
      </c>
      <c r="J1739">
        <v>0.178454</v>
      </c>
      <c r="K1739">
        <v>0.83663200000000004</v>
      </c>
      <c r="L1739">
        <v>0</v>
      </c>
      <c r="M1739" t="s">
        <v>42</v>
      </c>
    </row>
    <row r="1740" spans="1:25" x14ac:dyDescent="0.25">
      <c r="A1740" t="s">
        <v>164</v>
      </c>
      <c r="B1740">
        <v>4375.41</v>
      </c>
      <c r="C1740">
        <v>4344.53</v>
      </c>
      <c r="D1740">
        <v>4344.24</v>
      </c>
      <c r="E1740">
        <v>4246.6400000000003</v>
      </c>
      <c r="F1740">
        <v>229.76599999999999</v>
      </c>
      <c r="G1740">
        <v>0</v>
      </c>
      <c r="H1740">
        <v>112.782</v>
      </c>
      <c r="I1740">
        <v>0</v>
      </c>
      <c r="J1740">
        <v>0.14710999999999999</v>
      </c>
      <c r="K1740">
        <v>0.83680100000000002</v>
      </c>
      <c r="L1740">
        <v>0</v>
      </c>
      <c r="M1740" t="s">
        <v>42</v>
      </c>
    </row>
    <row r="1741" spans="1:25" x14ac:dyDescent="0.25">
      <c r="A1741" t="s">
        <v>164</v>
      </c>
      <c r="B1741">
        <v>4369.41</v>
      </c>
      <c r="C1741">
        <v>4337.97</v>
      </c>
      <c r="D1741">
        <v>4337.6899999999996</v>
      </c>
      <c r="E1741">
        <v>4241.6400000000003</v>
      </c>
      <c r="F1741">
        <v>225.99100000000001</v>
      </c>
      <c r="G1741">
        <v>0</v>
      </c>
      <c r="H1741">
        <v>112.294</v>
      </c>
      <c r="I1741">
        <v>0</v>
      </c>
      <c r="J1741">
        <v>0.157639</v>
      </c>
      <c r="K1741">
        <v>0.83705200000000002</v>
      </c>
      <c r="L1741">
        <v>0</v>
      </c>
      <c r="M1741" t="s">
        <v>42</v>
      </c>
    </row>
    <row r="1742" spans="1:25" x14ac:dyDescent="0.25">
      <c r="A1742" t="s">
        <v>164</v>
      </c>
      <c r="B1742">
        <v>4350.7700000000004</v>
      </c>
      <c r="C1742">
        <v>4319.84</v>
      </c>
      <c r="D1742">
        <v>4319.54</v>
      </c>
      <c r="E1742">
        <v>4221.96</v>
      </c>
      <c r="F1742">
        <v>226.077</v>
      </c>
      <c r="G1742">
        <v>0</v>
      </c>
      <c r="H1742">
        <v>111.902</v>
      </c>
      <c r="I1742">
        <v>0</v>
      </c>
      <c r="J1742">
        <v>0.15900800000000001</v>
      </c>
      <c r="K1742">
        <v>0.83705099999999999</v>
      </c>
      <c r="L1742">
        <v>0</v>
      </c>
      <c r="M1742" t="s">
        <v>42</v>
      </c>
    </row>
    <row r="1743" spans="1:25" x14ac:dyDescent="0.25">
      <c r="A1743" t="s">
        <v>164</v>
      </c>
      <c r="B1743">
        <v>4361.62</v>
      </c>
      <c r="C1743">
        <v>4325.83</v>
      </c>
      <c r="D1743">
        <v>4325.54</v>
      </c>
      <c r="E1743">
        <v>4227.76</v>
      </c>
      <c r="F1743">
        <v>227.34800000000001</v>
      </c>
      <c r="G1743">
        <v>0</v>
      </c>
      <c r="H1743">
        <v>111.842</v>
      </c>
      <c r="I1743">
        <v>0</v>
      </c>
      <c r="J1743">
        <v>0.178454</v>
      </c>
      <c r="K1743">
        <v>0.85375100000000004</v>
      </c>
      <c r="L1743">
        <v>0</v>
      </c>
      <c r="M1743" t="s">
        <v>42</v>
      </c>
    </row>
    <row r="1744" spans="1:25" x14ac:dyDescent="0.25">
      <c r="A1744" t="s">
        <v>164</v>
      </c>
      <c r="B1744">
        <v>4388.33</v>
      </c>
      <c r="C1744">
        <v>4357.42</v>
      </c>
      <c r="D1744">
        <v>4357.13</v>
      </c>
      <c r="E1744">
        <v>4260.17</v>
      </c>
      <c r="F1744">
        <v>228.56800000000001</v>
      </c>
      <c r="G1744">
        <v>0</v>
      </c>
      <c r="H1744">
        <v>112.65300000000001</v>
      </c>
      <c r="I1744">
        <v>0</v>
      </c>
      <c r="J1744">
        <v>0.17849000000000001</v>
      </c>
      <c r="K1744">
        <v>0.86473</v>
      </c>
      <c r="L1744">
        <v>0</v>
      </c>
      <c r="M1744" t="s">
        <v>42</v>
      </c>
    </row>
    <row r="1745" spans="1:13" x14ac:dyDescent="0.25">
      <c r="A1745" t="s">
        <v>164</v>
      </c>
      <c r="B1745">
        <v>4361.3999999999996</v>
      </c>
      <c r="C1745">
        <v>4329.75</v>
      </c>
      <c r="D1745">
        <v>4329.45</v>
      </c>
      <c r="E1745">
        <v>4232.47</v>
      </c>
      <c r="F1745">
        <v>226.44499999999999</v>
      </c>
      <c r="G1745">
        <v>0</v>
      </c>
      <c r="H1745">
        <v>111.687</v>
      </c>
      <c r="I1745">
        <v>0</v>
      </c>
      <c r="J1745">
        <v>0.17846600000000001</v>
      </c>
      <c r="K1745">
        <v>0.83544600000000002</v>
      </c>
      <c r="L1745">
        <v>0</v>
      </c>
      <c r="M1745" t="s">
        <v>42</v>
      </c>
    </row>
    <row r="1746" spans="1:13" x14ac:dyDescent="0.25">
      <c r="A1746" t="s">
        <v>164</v>
      </c>
      <c r="B1746">
        <v>4338.76</v>
      </c>
      <c r="C1746">
        <v>4305.01</v>
      </c>
      <c r="D1746">
        <v>4304.72</v>
      </c>
      <c r="E1746">
        <v>4209.3599999999997</v>
      </c>
      <c r="F1746">
        <v>224.15700000000001</v>
      </c>
      <c r="G1746">
        <v>0</v>
      </c>
      <c r="H1746">
        <v>111.57299999999999</v>
      </c>
      <c r="I1746">
        <v>0</v>
      </c>
      <c r="J1746">
        <v>0.14710899999999999</v>
      </c>
      <c r="K1746">
        <v>0.83704500000000004</v>
      </c>
      <c r="L1746">
        <v>0</v>
      </c>
      <c r="M1746" t="s">
        <v>42</v>
      </c>
    </row>
    <row r="1747" spans="1:13" x14ac:dyDescent="0.25">
      <c r="A1747" t="s">
        <v>164</v>
      </c>
      <c r="B1747">
        <v>4374.84</v>
      </c>
      <c r="C1747">
        <v>4343.1499999999996</v>
      </c>
      <c r="D1747">
        <v>4342.8599999999997</v>
      </c>
      <c r="E1747">
        <v>4245.34</v>
      </c>
      <c r="F1747">
        <v>229.55</v>
      </c>
      <c r="G1747">
        <v>0</v>
      </c>
      <c r="H1747">
        <v>112.542</v>
      </c>
      <c r="I1747">
        <v>0</v>
      </c>
      <c r="J1747">
        <v>0.14738299999999999</v>
      </c>
      <c r="K1747">
        <v>0.86091499999999999</v>
      </c>
      <c r="L1747">
        <v>0</v>
      </c>
      <c r="M1747" t="s">
        <v>42</v>
      </c>
    </row>
    <row r="1748" spans="1:13" x14ac:dyDescent="0.25">
      <c r="A1748" t="s">
        <v>164</v>
      </c>
      <c r="B1748">
        <v>4347.51</v>
      </c>
      <c r="C1748">
        <v>4311.5200000000004</v>
      </c>
      <c r="D1748">
        <v>4311.2299999999996</v>
      </c>
      <c r="E1748">
        <v>4214</v>
      </c>
      <c r="F1748">
        <v>225.2</v>
      </c>
      <c r="G1748">
        <v>0</v>
      </c>
      <c r="H1748">
        <v>111.82</v>
      </c>
      <c r="I1748">
        <v>0</v>
      </c>
      <c r="J1748">
        <v>0.14990899999999999</v>
      </c>
      <c r="K1748">
        <v>0.83672000000000002</v>
      </c>
      <c r="L1748">
        <v>0</v>
      </c>
      <c r="M1748" t="s">
        <v>42</v>
      </c>
    </row>
    <row r="1749" spans="1:13" x14ac:dyDescent="0.25">
      <c r="A1749" t="s">
        <v>164</v>
      </c>
      <c r="B1749">
        <v>4325.92</v>
      </c>
      <c r="C1749">
        <v>4287.8900000000003</v>
      </c>
      <c r="D1749">
        <v>4287.6000000000004</v>
      </c>
      <c r="E1749">
        <v>4191.84</v>
      </c>
      <c r="F1749">
        <v>223.899</v>
      </c>
      <c r="G1749">
        <v>0</v>
      </c>
      <c r="H1749">
        <v>110.405</v>
      </c>
      <c r="I1749">
        <v>0</v>
      </c>
      <c r="J1749">
        <v>0.158439</v>
      </c>
      <c r="K1749">
        <v>0.83704999999999996</v>
      </c>
      <c r="L1749">
        <v>0</v>
      </c>
      <c r="M1749" t="s">
        <v>42</v>
      </c>
    </row>
    <row r="1750" spans="1:13" x14ac:dyDescent="0.25">
      <c r="A1750" t="s">
        <v>164</v>
      </c>
      <c r="B1750">
        <v>4374.08</v>
      </c>
      <c r="C1750">
        <v>4342.7700000000004</v>
      </c>
      <c r="D1750">
        <v>4342.47</v>
      </c>
      <c r="E1750">
        <v>4243.5600000000004</v>
      </c>
      <c r="F1750">
        <v>227.78800000000001</v>
      </c>
      <c r="G1750">
        <v>0</v>
      </c>
      <c r="H1750">
        <v>112.31399999999999</v>
      </c>
      <c r="I1750">
        <v>0</v>
      </c>
      <c r="J1750">
        <v>0.178454</v>
      </c>
      <c r="K1750">
        <v>0.83518999999999999</v>
      </c>
      <c r="L1750">
        <v>0</v>
      </c>
      <c r="M1750" t="s">
        <v>42</v>
      </c>
    </row>
    <row r="1751" spans="1:13" x14ac:dyDescent="0.25">
      <c r="A1751" t="s">
        <v>164</v>
      </c>
      <c r="B1751">
        <v>4349.12</v>
      </c>
      <c r="C1751">
        <v>4317.6499999999996</v>
      </c>
      <c r="D1751">
        <v>4317.3500000000004</v>
      </c>
      <c r="E1751">
        <v>4221.47</v>
      </c>
      <c r="F1751">
        <v>225.809</v>
      </c>
      <c r="G1751">
        <v>0</v>
      </c>
      <c r="H1751">
        <v>111.43</v>
      </c>
      <c r="I1751">
        <v>0</v>
      </c>
      <c r="J1751">
        <v>0.178454</v>
      </c>
      <c r="K1751">
        <v>0.83460999999999996</v>
      </c>
      <c r="L1751">
        <v>0</v>
      </c>
      <c r="M1751" t="s">
        <v>42</v>
      </c>
    </row>
    <row r="1752" spans="1:13" x14ac:dyDescent="0.25">
      <c r="A1752" t="s">
        <v>164</v>
      </c>
      <c r="B1752">
        <v>4315.26</v>
      </c>
      <c r="C1752">
        <v>4281.42</v>
      </c>
      <c r="D1752">
        <v>4281.13</v>
      </c>
      <c r="E1752">
        <v>4185.1099999999997</v>
      </c>
      <c r="F1752">
        <v>225.845</v>
      </c>
      <c r="G1752">
        <v>0</v>
      </c>
      <c r="H1752">
        <v>110.509</v>
      </c>
      <c r="I1752">
        <v>0</v>
      </c>
      <c r="J1752">
        <v>0.161997</v>
      </c>
      <c r="K1752">
        <v>0.83664400000000005</v>
      </c>
      <c r="L1752">
        <v>0</v>
      </c>
      <c r="M1752" t="s">
        <v>42</v>
      </c>
    </row>
    <row r="1753" spans="1:13" x14ac:dyDescent="0.25">
      <c r="A1753" t="s">
        <v>164</v>
      </c>
      <c r="B1753">
        <v>4310.79</v>
      </c>
      <c r="C1753">
        <v>4268.96</v>
      </c>
      <c r="D1753">
        <v>4268.67</v>
      </c>
      <c r="E1753">
        <v>4172.95</v>
      </c>
      <c r="F1753">
        <v>223.73599999999999</v>
      </c>
      <c r="G1753">
        <v>0</v>
      </c>
      <c r="H1753">
        <v>110.199</v>
      </c>
      <c r="I1753">
        <v>0</v>
      </c>
      <c r="J1753">
        <v>0.178454</v>
      </c>
      <c r="K1753">
        <v>0.83704999999999996</v>
      </c>
      <c r="L1753">
        <v>0</v>
      </c>
      <c r="M1753" t="s">
        <v>42</v>
      </c>
    </row>
    <row r="1754" spans="1:13" x14ac:dyDescent="0.25">
      <c r="A1754" t="s">
        <v>164</v>
      </c>
      <c r="B1754">
        <v>4339.95</v>
      </c>
      <c r="C1754">
        <v>4305.01</v>
      </c>
      <c r="D1754">
        <v>4304.7299999999996</v>
      </c>
      <c r="E1754">
        <v>4207.88</v>
      </c>
      <c r="F1754">
        <v>227.16499999999999</v>
      </c>
      <c r="G1754">
        <v>0</v>
      </c>
      <c r="H1754">
        <v>111.858</v>
      </c>
      <c r="I1754">
        <v>0</v>
      </c>
      <c r="J1754">
        <v>0.14718999999999999</v>
      </c>
      <c r="K1754">
        <v>0.83629600000000004</v>
      </c>
      <c r="L1754">
        <v>0</v>
      </c>
      <c r="M1754" t="s">
        <v>42</v>
      </c>
    </row>
    <row r="1755" spans="1:13" x14ac:dyDescent="0.25">
      <c r="A1755" t="s">
        <v>164</v>
      </c>
      <c r="B1755">
        <v>4298.32</v>
      </c>
      <c r="C1755">
        <v>4267.13</v>
      </c>
      <c r="D1755">
        <v>4266.84</v>
      </c>
      <c r="E1755">
        <v>4172.1899999999996</v>
      </c>
      <c r="F1755">
        <v>222.96299999999999</v>
      </c>
      <c r="G1755">
        <v>0</v>
      </c>
      <c r="H1755">
        <v>110.36199999999999</v>
      </c>
      <c r="I1755">
        <v>0</v>
      </c>
      <c r="J1755">
        <v>0.178456</v>
      </c>
      <c r="K1755">
        <v>0.83705099999999999</v>
      </c>
      <c r="L1755">
        <v>0</v>
      </c>
      <c r="M1755" t="s">
        <v>42</v>
      </c>
    </row>
    <row r="1756" spans="1:13" x14ac:dyDescent="0.25">
      <c r="A1756" t="s">
        <v>164</v>
      </c>
      <c r="B1756">
        <v>4345.17</v>
      </c>
      <c r="C1756">
        <v>4313.96</v>
      </c>
      <c r="D1756">
        <v>4313.66</v>
      </c>
      <c r="E1756">
        <v>4216.1899999999996</v>
      </c>
      <c r="F1756">
        <v>227.11199999999999</v>
      </c>
      <c r="G1756">
        <v>0</v>
      </c>
      <c r="H1756">
        <v>112.18899999999999</v>
      </c>
      <c r="I1756">
        <v>0</v>
      </c>
      <c r="J1756">
        <v>0.14741399999999999</v>
      </c>
      <c r="K1756">
        <v>0.83579999999999999</v>
      </c>
      <c r="L1756">
        <v>0</v>
      </c>
      <c r="M1756" t="s">
        <v>42</v>
      </c>
    </row>
    <row r="1757" spans="1:13" x14ac:dyDescent="0.25">
      <c r="A1757" t="s">
        <v>164</v>
      </c>
      <c r="B1757">
        <v>4336.63</v>
      </c>
      <c r="C1757">
        <v>4302.8599999999997</v>
      </c>
      <c r="D1757">
        <v>4302.57</v>
      </c>
      <c r="E1757">
        <v>4205.72</v>
      </c>
      <c r="F1757">
        <v>227.809</v>
      </c>
      <c r="G1757">
        <v>0</v>
      </c>
      <c r="H1757">
        <v>110.55500000000001</v>
      </c>
      <c r="I1757">
        <v>0</v>
      </c>
      <c r="J1757">
        <v>0.178454</v>
      </c>
      <c r="K1757">
        <v>0.83692699999999998</v>
      </c>
      <c r="L1757">
        <v>0</v>
      </c>
      <c r="M1757" t="s">
        <v>42</v>
      </c>
    </row>
    <row r="1758" spans="1:13" x14ac:dyDescent="0.25">
      <c r="A1758" t="s">
        <v>164</v>
      </c>
      <c r="B1758">
        <v>4352.05</v>
      </c>
      <c r="C1758">
        <v>4320.5200000000004</v>
      </c>
      <c r="D1758">
        <v>4320.21</v>
      </c>
      <c r="E1758">
        <v>4221.92</v>
      </c>
      <c r="F1758">
        <v>229.523</v>
      </c>
      <c r="G1758">
        <v>0</v>
      </c>
      <c r="H1758">
        <v>111.538</v>
      </c>
      <c r="I1758">
        <v>0</v>
      </c>
      <c r="J1758">
        <v>0.14738200000000001</v>
      </c>
      <c r="K1758">
        <v>0.83536299999999997</v>
      </c>
      <c r="L1758">
        <v>0</v>
      </c>
      <c r="M1758" t="s">
        <v>42</v>
      </c>
    </row>
    <row r="1759" spans="1:13" x14ac:dyDescent="0.25">
      <c r="A1759" t="s">
        <v>164</v>
      </c>
      <c r="B1759">
        <v>4326.4799999999996</v>
      </c>
      <c r="C1759">
        <v>4294.74</v>
      </c>
      <c r="D1759">
        <v>4294.43</v>
      </c>
      <c r="E1759">
        <v>4196.5200000000004</v>
      </c>
      <c r="F1759">
        <v>226.804</v>
      </c>
      <c r="G1759">
        <v>0</v>
      </c>
      <c r="H1759">
        <v>110.711</v>
      </c>
      <c r="I1759">
        <v>0</v>
      </c>
      <c r="J1759">
        <v>0.156558</v>
      </c>
      <c r="K1759">
        <v>0.837009</v>
      </c>
      <c r="L1759">
        <v>0</v>
      </c>
      <c r="M1759" t="s">
        <v>42</v>
      </c>
    </row>
    <row r="1760" spans="1:13" x14ac:dyDescent="0.25">
      <c r="A1760" t="s">
        <v>164</v>
      </c>
      <c r="B1760">
        <v>4318.97</v>
      </c>
      <c r="C1760">
        <v>4288.03</v>
      </c>
      <c r="D1760">
        <v>4287.7299999999996</v>
      </c>
      <c r="E1760">
        <v>4191.33</v>
      </c>
      <c r="F1760">
        <v>225.00200000000001</v>
      </c>
      <c r="G1760">
        <v>0</v>
      </c>
      <c r="H1760">
        <v>110.46599999999999</v>
      </c>
      <c r="I1760">
        <v>0</v>
      </c>
      <c r="J1760">
        <v>0.14834600000000001</v>
      </c>
      <c r="K1760">
        <v>0.86245700000000003</v>
      </c>
      <c r="L1760">
        <v>0</v>
      </c>
      <c r="M1760" t="s">
        <v>42</v>
      </c>
    </row>
    <row r="1761" spans="1:13" x14ac:dyDescent="0.25">
      <c r="A1761" t="s">
        <v>164</v>
      </c>
      <c r="B1761">
        <v>4336.49</v>
      </c>
      <c r="C1761">
        <v>4304.3900000000003</v>
      </c>
      <c r="D1761">
        <v>4304.07</v>
      </c>
      <c r="E1761">
        <v>4203.87</v>
      </c>
      <c r="F1761">
        <v>229.477</v>
      </c>
      <c r="G1761">
        <v>0</v>
      </c>
      <c r="H1761">
        <v>110.67400000000001</v>
      </c>
      <c r="I1761">
        <v>0</v>
      </c>
      <c r="J1761">
        <v>0.156919</v>
      </c>
      <c r="K1761">
        <v>0.834812</v>
      </c>
      <c r="L1761">
        <v>0</v>
      </c>
      <c r="M1761" t="s">
        <v>42</v>
      </c>
    </row>
    <row r="1762" spans="1:13" x14ac:dyDescent="0.25">
      <c r="A1762" t="s">
        <v>164</v>
      </c>
      <c r="B1762">
        <v>4336.38</v>
      </c>
      <c r="C1762">
        <v>4302.2700000000004</v>
      </c>
      <c r="D1762">
        <v>4301.95</v>
      </c>
      <c r="E1762">
        <v>4204.2</v>
      </c>
      <c r="F1762">
        <v>225.06700000000001</v>
      </c>
      <c r="G1762">
        <v>0</v>
      </c>
      <c r="H1762">
        <v>111.393</v>
      </c>
      <c r="I1762">
        <v>0</v>
      </c>
      <c r="J1762">
        <v>0.150036</v>
      </c>
      <c r="K1762">
        <v>0.83693099999999998</v>
      </c>
      <c r="L1762">
        <v>0</v>
      </c>
      <c r="M1762" t="s">
        <v>42</v>
      </c>
    </row>
    <row r="1763" spans="1:13" x14ac:dyDescent="0.25">
      <c r="A1763" t="s">
        <v>164</v>
      </c>
      <c r="B1763">
        <v>4342.2</v>
      </c>
      <c r="C1763">
        <v>4306.16</v>
      </c>
      <c r="D1763">
        <v>4305.8599999999997</v>
      </c>
      <c r="E1763">
        <v>4207.2700000000004</v>
      </c>
      <c r="F1763">
        <v>226.655</v>
      </c>
      <c r="G1763">
        <v>0</v>
      </c>
      <c r="H1763">
        <v>111.497</v>
      </c>
      <c r="I1763">
        <v>0</v>
      </c>
      <c r="J1763">
        <v>0.14710300000000001</v>
      </c>
      <c r="K1763">
        <v>0.86372000000000004</v>
      </c>
      <c r="L1763">
        <v>0</v>
      </c>
      <c r="M1763" t="s">
        <v>42</v>
      </c>
    </row>
    <row r="1764" spans="1:13" x14ac:dyDescent="0.25">
      <c r="A1764" t="s">
        <v>164</v>
      </c>
      <c r="B1764">
        <v>4360.59</v>
      </c>
      <c r="C1764">
        <v>4322.58</v>
      </c>
      <c r="D1764">
        <v>4322.25</v>
      </c>
      <c r="E1764">
        <v>4222.3599999999997</v>
      </c>
      <c r="F1764">
        <v>230.48</v>
      </c>
      <c r="G1764">
        <v>0</v>
      </c>
      <c r="H1764">
        <v>111.483</v>
      </c>
      <c r="I1764">
        <v>0</v>
      </c>
      <c r="J1764">
        <v>0.15062</v>
      </c>
      <c r="K1764">
        <v>0.83396800000000004</v>
      </c>
      <c r="L1764">
        <v>0</v>
      </c>
      <c r="M1764" t="s">
        <v>42</v>
      </c>
    </row>
    <row r="1765" spans="1:13" x14ac:dyDescent="0.25">
      <c r="A1765" t="s">
        <v>164</v>
      </c>
      <c r="B1765">
        <v>4307.92</v>
      </c>
      <c r="C1765">
        <v>4276.93</v>
      </c>
      <c r="D1765">
        <v>4276.6400000000003</v>
      </c>
      <c r="E1765">
        <v>4180.6499999999996</v>
      </c>
      <c r="F1765">
        <v>224.03299999999999</v>
      </c>
      <c r="G1765">
        <v>0</v>
      </c>
      <c r="H1765">
        <v>110.649</v>
      </c>
      <c r="I1765">
        <v>0</v>
      </c>
      <c r="J1765">
        <v>0.14733199999999999</v>
      </c>
      <c r="K1765">
        <v>0.83701000000000003</v>
      </c>
      <c r="L1765">
        <v>0</v>
      </c>
      <c r="M1765" t="s">
        <v>42</v>
      </c>
    </row>
    <row r="1766" spans="1:13" x14ac:dyDescent="0.25">
      <c r="A1766" t="s">
        <v>164</v>
      </c>
      <c r="B1766">
        <v>4335.74</v>
      </c>
      <c r="C1766">
        <v>4299.75</v>
      </c>
      <c r="D1766">
        <v>4299.45</v>
      </c>
      <c r="E1766">
        <v>4200.8100000000004</v>
      </c>
      <c r="F1766">
        <v>227.66200000000001</v>
      </c>
      <c r="G1766">
        <v>0</v>
      </c>
      <c r="H1766">
        <v>110.88200000000001</v>
      </c>
      <c r="I1766">
        <v>0</v>
      </c>
      <c r="J1766">
        <v>0.15539500000000001</v>
      </c>
      <c r="K1766">
        <v>0.83704299999999998</v>
      </c>
      <c r="L1766">
        <v>0</v>
      </c>
      <c r="M1766" t="s">
        <v>42</v>
      </c>
    </row>
    <row r="1767" spans="1:13" x14ac:dyDescent="0.25">
      <c r="A1767" t="s">
        <v>164</v>
      </c>
      <c r="B1767">
        <v>4342.18</v>
      </c>
      <c r="C1767">
        <v>4307.01</v>
      </c>
      <c r="D1767">
        <v>4306.7</v>
      </c>
      <c r="E1767">
        <v>4206.54</v>
      </c>
      <c r="F1767">
        <v>226.54400000000001</v>
      </c>
      <c r="G1767">
        <v>0</v>
      </c>
      <c r="H1767">
        <v>111.026</v>
      </c>
      <c r="I1767">
        <v>0</v>
      </c>
      <c r="J1767">
        <v>0.149754</v>
      </c>
      <c r="K1767">
        <v>0.83704699999999999</v>
      </c>
      <c r="L1767">
        <v>0</v>
      </c>
      <c r="M1767" t="s">
        <v>42</v>
      </c>
    </row>
    <row r="1768" spans="1:13" x14ac:dyDescent="0.25">
      <c r="A1768" t="s">
        <v>164</v>
      </c>
      <c r="B1768">
        <v>4343.6099999999997</v>
      </c>
      <c r="C1768">
        <v>4312.3500000000004</v>
      </c>
      <c r="D1768">
        <v>4312.04</v>
      </c>
      <c r="E1768">
        <v>4212.1899999999996</v>
      </c>
      <c r="F1768">
        <v>230.596</v>
      </c>
      <c r="G1768">
        <v>0</v>
      </c>
      <c r="H1768">
        <v>111.4</v>
      </c>
      <c r="I1768">
        <v>0</v>
      </c>
      <c r="J1768">
        <v>0.14721500000000001</v>
      </c>
      <c r="K1768">
        <v>0.83699500000000004</v>
      </c>
      <c r="L1768">
        <v>0</v>
      </c>
      <c r="M1768" t="s">
        <v>42</v>
      </c>
    </row>
    <row r="1769" spans="1:13" x14ac:dyDescent="0.25">
      <c r="A1769" t="s">
        <v>164</v>
      </c>
      <c r="B1769">
        <v>4364.7700000000004</v>
      </c>
      <c r="C1769">
        <v>4331.66</v>
      </c>
      <c r="D1769">
        <v>4331.33</v>
      </c>
      <c r="E1769">
        <v>4231.8599999999997</v>
      </c>
      <c r="F1769">
        <v>228.50200000000001</v>
      </c>
      <c r="G1769">
        <v>0</v>
      </c>
      <c r="H1769">
        <v>112.446</v>
      </c>
      <c r="I1769">
        <v>0</v>
      </c>
      <c r="J1769">
        <v>0.14757300000000001</v>
      </c>
      <c r="K1769">
        <v>0.83683300000000005</v>
      </c>
      <c r="L1769">
        <v>0</v>
      </c>
      <c r="M1769" t="s">
        <v>42</v>
      </c>
    </row>
    <row r="1770" spans="1:13" x14ac:dyDescent="0.25">
      <c r="A1770" t="s">
        <v>164</v>
      </c>
      <c r="B1770">
        <v>4369.2299999999996</v>
      </c>
      <c r="C1770">
        <v>4330.97</v>
      </c>
      <c r="D1770">
        <v>4330.66</v>
      </c>
      <c r="E1770">
        <v>4230.6099999999997</v>
      </c>
      <c r="F1770">
        <v>230.18100000000001</v>
      </c>
      <c r="G1770">
        <v>0</v>
      </c>
      <c r="H1770">
        <v>112.498</v>
      </c>
      <c r="I1770">
        <v>0</v>
      </c>
      <c r="J1770">
        <v>0.178457</v>
      </c>
      <c r="K1770">
        <v>0.83696400000000004</v>
      </c>
      <c r="L1770">
        <v>0</v>
      </c>
      <c r="M1770" t="s">
        <v>42</v>
      </c>
    </row>
    <row r="1771" spans="1:13" x14ac:dyDescent="0.25">
      <c r="A1771" t="s">
        <v>164</v>
      </c>
      <c r="B1771">
        <v>4386</v>
      </c>
      <c r="C1771">
        <v>4345.46</v>
      </c>
      <c r="D1771">
        <v>4345.1499999999996</v>
      </c>
      <c r="E1771">
        <v>4246.05</v>
      </c>
      <c r="F1771">
        <v>226.51900000000001</v>
      </c>
      <c r="G1771">
        <v>0</v>
      </c>
      <c r="H1771">
        <v>112.65</v>
      </c>
      <c r="I1771">
        <v>0</v>
      </c>
      <c r="J1771">
        <v>0.14898400000000001</v>
      </c>
      <c r="K1771">
        <v>0.83694000000000002</v>
      </c>
      <c r="L1771">
        <v>0</v>
      </c>
      <c r="M1771" t="s">
        <v>42</v>
      </c>
    </row>
    <row r="1772" spans="1:13" x14ac:dyDescent="0.25">
      <c r="A1772" t="s">
        <v>164</v>
      </c>
      <c r="B1772">
        <v>4349.6000000000004</v>
      </c>
      <c r="C1772">
        <v>4318.3900000000003</v>
      </c>
      <c r="D1772">
        <v>4318.1099999999997</v>
      </c>
      <c r="E1772">
        <v>4221.3500000000004</v>
      </c>
      <c r="F1772">
        <v>226.548</v>
      </c>
      <c r="G1772">
        <v>0</v>
      </c>
      <c r="H1772">
        <v>111.878</v>
      </c>
      <c r="I1772">
        <v>0</v>
      </c>
      <c r="J1772">
        <v>0.14870700000000001</v>
      </c>
      <c r="K1772">
        <v>0.83625700000000003</v>
      </c>
      <c r="L1772">
        <v>0</v>
      </c>
      <c r="M1772" t="s">
        <v>42</v>
      </c>
    </row>
    <row r="1773" spans="1:13" x14ac:dyDescent="0.25">
      <c r="A1773" t="s">
        <v>164</v>
      </c>
      <c r="B1773">
        <v>4390.33</v>
      </c>
      <c r="C1773">
        <v>4359.3999999999996</v>
      </c>
      <c r="D1773">
        <v>4359.08</v>
      </c>
      <c r="E1773">
        <v>4258.59</v>
      </c>
      <c r="F1773">
        <v>229.584</v>
      </c>
      <c r="G1773">
        <v>0</v>
      </c>
      <c r="H1773">
        <v>112.43600000000001</v>
      </c>
      <c r="I1773">
        <v>0</v>
      </c>
      <c r="J1773">
        <v>0.17846400000000001</v>
      </c>
      <c r="K1773">
        <v>0.85710200000000003</v>
      </c>
      <c r="L1773">
        <v>0</v>
      </c>
      <c r="M1773" t="s">
        <v>42</v>
      </c>
    </row>
    <row r="1774" spans="1:13" x14ac:dyDescent="0.25">
      <c r="A1774" t="s">
        <v>164</v>
      </c>
      <c r="B1774">
        <v>4366.4799999999996</v>
      </c>
      <c r="C1774">
        <v>4335.25</v>
      </c>
      <c r="D1774">
        <v>4334.9399999999996</v>
      </c>
      <c r="E1774">
        <v>4237.1099999999997</v>
      </c>
      <c r="F1774">
        <v>228.155</v>
      </c>
      <c r="G1774">
        <v>0</v>
      </c>
      <c r="H1774">
        <v>112.343</v>
      </c>
      <c r="I1774">
        <v>0</v>
      </c>
      <c r="J1774">
        <v>0.17847499999999999</v>
      </c>
      <c r="K1774">
        <v>0.83700200000000002</v>
      </c>
      <c r="L1774">
        <v>0</v>
      </c>
      <c r="M1774" t="s">
        <v>42</v>
      </c>
    </row>
    <row r="1775" spans="1:13" x14ac:dyDescent="0.25">
      <c r="A1775" t="s">
        <v>164</v>
      </c>
      <c r="B1775">
        <v>4351.97</v>
      </c>
      <c r="C1775">
        <v>4312.6899999999996</v>
      </c>
      <c r="D1775">
        <v>4312.38</v>
      </c>
      <c r="E1775">
        <v>4213.7700000000004</v>
      </c>
      <c r="F1775">
        <v>226.96299999999999</v>
      </c>
      <c r="G1775">
        <v>0</v>
      </c>
      <c r="H1775">
        <v>111.82</v>
      </c>
      <c r="I1775">
        <v>0</v>
      </c>
      <c r="J1775">
        <v>0.17845800000000001</v>
      </c>
      <c r="K1775">
        <v>0.85946900000000004</v>
      </c>
      <c r="L1775">
        <v>0</v>
      </c>
      <c r="M1775" t="s">
        <v>42</v>
      </c>
    </row>
    <row r="1776" spans="1:13" x14ac:dyDescent="0.25">
      <c r="A1776" t="s">
        <v>164</v>
      </c>
      <c r="B1776">
        <v>4346.95</v>
      </c>
      <c r="C1776">
        <v>4315.7700000000004</v>
      </c>
      <c r="D1776">
        <v>4315.45</v>
      </c>
      <c r="E1776">
        <v>4214.83</v>
      </c>
      <c r="F1776">
        <v>226.06299999999999</v>
      </c>
      <c r="G1776">
        <v>0</v>
      </c>
      <c r="H1776">
        <v>111.37</v>
      </c>
      <c r="I1776">
        <v>0</v>
      </c>
      <c r="J1776">
        <v>0.15881899999999999</v>
      </c>
      <c r="K1776">
        <v>0.83536600000000005</v>
      </c>
      <c r="L1776">
        <v>0</v>
      </c>
      <c r="M1776" t="s">
        <v>42</v>
      </c>
    </row>
    <row r="1777" spans="1:25" x14ac:dyDescent="0.25">
      <c r="A1777" t="s">
        <v>164</v>
      </c>
      <c r="B1777">
        <v>4373.8900000000003</v>
      </c>
      <c r="C1777">
        <v>4341.0200000000004</v>
      </c>
      <c r="D1777">
        <v>4340.72</v>
      </c>
      <c r="E1777">
        <v>4242.59</v>
      </c>
      <c r="F1777">
        <v>226.125</v>
      </c>
      <c r="G1777">
        <v>0</v>
      </c>
      <c r="H1777">
        <v>112.908</v>
      </c>
      <c r="I1777">
        <v>0</v>
      </c>
      <c r="J1777">
        <v>0.178457</v>
      </c>
      <c r="K1777">
        <v>0.86586799999999997</v>
      </c>
      <c r="L1777">
        <v>0</v>
      </c>
      <c r="M1777" t="s">
        <v>42</v>
      </c>
    </row>
    <row r="1778" spans="1:25" x14ac:dyDescent="0.25">
      <c r="A1778" t="s">
        <v>164</v>
      </c>
      <c r="B1778">
        <v>4317.2</v>
      </c>
      <c r="C1778">
        <v>4284.55</v>
      </c>
      <c r="D1778">
        <v>4284.2299999999996</v>
      </c>
      <c r="E1778">
        <v>4184.55</v>
      </c>
      <c r="F1778">
        <v>225.33099999999999</v>
      </c>
      <c r="G1778">
        <v>0</v>
      </c>
      <c r="H1778">
        <v>110.96899999999999</v>
      </c>
      <c r="I1778">
        <v>0</v>
      </c>
      <c r="J1778">
        <v>0.17152300000000001</v>
      </c>
      <c r="K1778">
        <v>0.83675100000000002</v>
      </c>
      <c r="L1778">
        <v>0</v>
      </c>
      <c r="M1778" t="s">
        <v>42</v>
      </c>
    </row>
    <row r="1779" spans="1:25" x14ac:dyDescent="0.25">
      <c r="A1779" t="s">
        <v>164</v>
      </c>
      <c r="B1779">
        <v>4330.1400000000003</v>
      </c>
      <c r="C1779">
        <v>4294.67</v>
      </c>
      <c r="D1779">
        <v>4294.38</v>
      </c>
      <c r="E1779">
        <v>4196.0200000000004</v>
      </c>
      <c r="F1779">
        <v>225.4</v>
      </c>
      <c r="G1779">
        <v>0</v>
      </c>
      <c r="H1779">
        <v>111.191</v>
      </c>
      <c r="I1779">
        <v>0</v>
      </c>
      <c r="J1779">
        <v>0.14724499999999999</v>
      </c>
      <c r="K1779">
        <v>0.86681799999999998</v>
      </c>
      <c r="L1779">
        <v>0</v>
      </c>
      <c r="M1779" t="s">
        <v>42</v>
      </c>
    </row>
    <row r="1780" spans="1:25" x14ac:dyDescent="0.25">
      <c r="A1780" t="s">
        <v>164</v>
      </c>
      <c r="B1780">
        <v>4391.4399999999996</v>
      </c>
      <c r="C1780">
        <v>4359.5200000000004</v>
      </c>
      <c r="D1780">
        <v>4359.2299999999996</v>
      </c>
      <c r="E1780">
        <v>4260.0200000000004</v>
      </c>
      <c r="F1780">
        <v>227.58199999999999</v>
      </c>
      <c r="G1780">
        <v>0</v>
      </c>
      <c r="H1780">
        <v>111.932</v>
      </c>
      <c r="I1780">
        <v>0</v>
      </c>
      <c r="J1780">
        <v>0.16067699999999999</v>
      </c>
      <c r="K1780">
        <v>0.83704699999999999</v>
      </c>
      <c r="L1780">
        <v>0</v>
      </c>
      <c r="M1780" t="s">
        <v>42</v>
      </c>
    </row>
    <row r="1781" spans="1:25" x14ac:dyDescent="0.25">
      <c r="A1781" t="s">
        <v>164</v>
      </c>
      <c r="B1781">
        <v>4334.83</v>
      </c>
      <c r="C1781">
        <v>4302.5600000000004</v>
      </c>
      <c r="D1781">
        <v>4302.26</v>
      </c>
      <c r="E1781">
        <v>4204.66</v>
      </c>
      <c r="F1781">
        <v>226.18899999999999</v>
      </c>
      <c r="G1781">
        <v>0</v>
      </c>
      <c r="H1781">
        <v>111.21</v>
      </c>
      <c r="I1781">
        <v>0</v>
      </c>
      <c r="J1781">
        <v>0.148837</v>
      </c>
      <c r="K1781">
        <v>0.83692800000000001</v>
      </c>
      <c r="L1781">
        <v>0</v>
      </c>
      <c r="M1781" t="s">
        <v>42</v>
      </c>
    </row>
    <row r="1782" spans="1:25" x14ac:dyDescent="0.25">
      <c r="A1782" t="s">
        <v>164</v>
      </c>
      <c r="B1782">
        <v>4383.45</v>
      </c>
      <c r="C1782">
        <v>4346.32</v>
      </c>
      <c r="D1782">
        <v>4345.99</v>
      </c>
      <c r="E1782">
        <v>4244.5200000000004</v>
      </c>
      <c r="F1782">
        <v>227.952</v>
      </c>
      <c r="G1782">
        <v>0</v>
      </c>
      <c r="H1782">
        <v>113</v>
      </c>
      <c r="I1782">
        <v>0</v>
      </c>
      <c r="J1782">
        <v>0.16117400000000001</v>
      </c>
      <c r="K1782">
        <v>0.83462400000000003</v>
      </c>
      <c r="L1782">
        <v>0</v>
      </c>
      <c r="M1782" t="s">
        <v>42</v>
      </c>
    </row>
    <row r="1783" spans="1:25" x14ac:dyDescent="0.25">
      <c r="A1783" t="s">
        <v>164</v>
      </c>
      <c r="B1783">
        <v>4300.97</v>
      </c>
      <c r="C1783">
        <v>4269.28</v>
      </c>
      <c r="D1783">
        <v>4269</v>
      </c>
      <c r="E1783">
        <v>4172.47</v>
      </c>
      <c r="F1783">
        <v>223.06299999999999</v>
      </c>
      <c r="G1783">
        <v>0</v>
      </c>
      <c r="H1783">
        <v>109.575</v>
      </c>
      <c r="I1783">
        <v>0</v>
      </c>
      <c r="J1783">
        <v>0.155138</v>
      </c>
      <c r="K1783">
        <v>0.83697200000000005</v>
      </c>
      <c r="L1783">
        <v>0</v>
      </c>
      <c r="M1783" t="s">
        <v>42</v>
      </c>
    </row>
    <row r="1784" spans="1:25" x14ac:dyDescent="0.25">
      <c r="A1784" t="s">
        <v>164</v>
      </c>
      <c r="B1784">
        <v>4317.1499999999996</v>
      </c>
      <c r="C1784">
        <v>4285.9799999999996</v>
      </c>
      <c r="D1784">
        <v>4285.6899999999996</v>
      </c>
      <c r="E1784">
        <v>4190.0200000000004</v>
      </c>
      <c r="F1784">
        <v>222.08199999999999</v>
      </c>
      <c r="G1784">
        <v>0</v>
      </c>
      <c r="H1784">
        <v>109.971</v>
      </c>
      <c r="I1784">
        <v>0</v>
      </c>
      <c r="J1784">
        <v>0.15396299999999999</v>
      </c>
      <c r="K1784">
        <v>0.83705200000000002</v>
      </c>
      <c r="L1784">
        <v>0</v>
      </c>
      <c r="M1784" t="s">
        <v>42</v>
      </c>
    </row>
    <row r="1785" spans="1:25" x14ac:dyDescent="0.25">
      <c r="A1785" t="s">
        <v>164</v>
      </c>
      <c r="B1785">
        <v>4375.9399999999996</v>
      </c>
      <c r="C1785">
        <v>4345.01</v>
      </c>
      <c r="D1785">
        <v>4344.6899999999996</v>
      </c>
      <c r="E1785">
        <v>4245.67</v>
      </c>
      <c r="F1785">
        <v>225.43100000000001</v>
      </c>
      <c r="G1785">
        <v>0</v>
      </c>
      <c r="H1785">
        <v>111.982</v>
      </c>
      <c r="I1785">
        <v>0</v>
      </c>
      <c r="J1785">
        <v>0.17845900000000001</v>
      </c>
      <c r="K1785">
        <v>0.83677000000000001</v>
      </c>
      <c r="L1785">
        <v>0</v>
      </c>
      <c r="M1785" t="s">
        <v>42</v>
      </c>
    </row>
    <row r="1786" spans="1:25" x14ac:dyDescent="0.25">
      <c r="A1786" t="s">
        <v>164</v>
      </c>
      <c r="B1786">
        <v>4363.03</v>
      </c>
      <c r="C1786">
        <v>4331.41</v>
      </c>
      <c r="D1786">
        <v>4331.08</v>
      </c>
      <c r="E1786">
        <v>4231.4399999999996</v>
      </c>
      <c r="F1786">
        <v>229.24600000000001</v>
      </c>
      <c r="G1786">
        <v>0</v>
      </c>
      <c r="H1786">
        <v>111.52800000000001</v>
      </c>
      <c r="I1786">
        <v>0</v>
      </c>
      <c r="J1786">
        <v>0.157165</v>
      </c>
      <c r="K1786">
        <v>0.86817699999999998</v>
      </c>
      <c r="L1786">
        <v>0</v>
      </c>
      <c r="M1786" t="s">
        <v>42</v>
      </c>
    </row>
    <row r="1787" spans="1:25" x14ac:dyDescent="0.25">
      <c r="A1787" t="s">
        <v>164</v>
      </c>
      <c r="B1787">
        <v>4324.72</v>
      </c>
      <c r="C1787">
        <v>4287.87</v>
      </c>
      <c r="D1787">
        <v>4287.57</v>
      </c>
      <c r="E1787">
        <v>4190.8999999999996</v>
      </c>
      <c r="F1787">
        <v>224.249</v>
      </c>
      <c r="G1787">
        <v>0</v>
      </c>
      <c r="H1787">
        <v>110.096</v>
      </c>
      <c r="I1787">
        <v>0</v>
      </c>
      <c r="J1787">
        <v>0.16065299999999999</v>
      </c>
      <c r="K1787">
        <v>0.83594999999999997</v>
      </c>
      <c r="L1787">
        <v>0</v>
      </c>
      <c r="M1787" t="s">
        <v>42</v>
      </c>
    </row>
    <row r="1788" spans="1:25" x14ac:dyDescent="0.25">
      <c r="A1788" t="s">
        <v>164</v>
      </c>
      <c r="B1788">
        <v>4342.53</v>
      </c>
      <c r="C1788">
        <v>4311.13</v>
      </c>
      <c r="D1788">
        <v>4310.83</v>
      </c>
      <c r="E1788">
        <v>4214.43</v>
      </c>
      <c r="F1788">
        <v>225.19900000000001</v>
      </c>
      <c r="G1788">
        <v>0</v>
      </c>
      <c r="H1788">
        <v>111.526</v>
      </c>
      <c r="I1788">
        <v>0</v>
      </c>
      <c r="J1788">
        <v>0.14710699999999999</v>
      </c>
      <c r="K1788">
        <v>0.83669700000000002</v>
      </c>
      <c r="L1788">
        <v>0</v>
      </c>
      <c r="M1788" t="s">
        <v>42</v>
      </c>
    </row>
    <row r="1789" spans="1:25" x14ac:dyDescent="0.25">
      <c r="A1789" t="s">
        <v>164</v>
      </c>
      <c r="B1789">
        <v>4377.9399999999996</v>
      </c>
      <c r="C1789">
        <v>4346.34</v>
      </c>
      <c r="D1789">
        <v>4346.05</v>
      </c>
      <c r="E1789">
        <v>4247.91</v>
      </c>
      <c r="F1789">
        <v>227.69</v>
      </c>
      <c r="G1789">
        <v>0</v>
      </c>
      <c r="H1789">
        <v>112.452</v>
      </c>
      <c r="I1789">
        <v>0</v>
      </c>
      <c r="J1789">
        <v>0.178455</v>
      </c>
      <c r="K1789">
        <v>0.83705300000000005</v>
      </c>
      <c r="L1789">
        <v>0</v>
      </c>
      <c r="M1789" t="s">
        <v>42</v>
      </c>
    </row>
    <row r="1790" spans="1:25" x14ac:dyDescent="0.25">
      <c r="A1790" t="s">
        <v>164</v>
      </c>
      <c r="B1790">
        <v>4410.83</v>
      </c>
      <c r="C1790">
        <v>4379.38</v>
      </c>
      <c r="D1790">
        <v>4379.05</v>
      </c>
      <c r="E1790">
        <v>4277.43</v>
      </c>
      <c r="F1790">
        <v>230.852</v>
      </c>
      <c r="G1790">
        <v>0</v>
      </c>
      <c r="H1790">
        <v>112.938</v>
      </c>
      <c r="I1790">
        <v>0</v>
      </c>
      <c r="J1790">
        <v>0.15317600000000001</v>
      </c>
      <c r="K1790">
        <v>0.83666600000000002</v>
      </c>
      <c r="L1790">
        <v>0</v>
      </c>
      <c r="M1790" t="s">
        <v>42</v>
      </c>
    </row>
    <row r="1791" spans="1:25" x14ac:dyDescent="0.25">
      <c r="A1791" t="s">
        <v>164</v>
      </c>
      <c r="B1791">
        <v>4380.04</v>
      </c>
      <c r="C1791">
        <v>4345.3999999999996</v>
      </c>
      <c r="D1791">
        <v>4345.08</v>
      </c>
      <c r="E1791">
        <v>4244.32</v>
      </c>
      <c r="F1791">
        <v>226.62899999999999</v>
      </c>
      <c r="G1791">
        <v>0</v>
      </c>
      <c r="H1791">
        <v>112.209</v>
      </c>
      <c r="I1791">
        <v>0</v>
      </c>
      <c r="J1791">
        <v>0.14850099999999999</v>
      </c>
      <c r="K1791">
        <v>0.83682900000000005</v>
      </c>
      <c r="L1791">
        <v>0</v>
      </c>
      <c r="M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164</v>
      </c>
      <c r="B1792">
        <v>4371.4399999999996</v>
      </c>
      <c r="C1792">
        <v>4337.3100000000004</v>
      </c>
      <c r="D1792">
        <v>4337.01</v>
      </c>
      <c r="E1792">
        <v>4238.79</v>
      </c>
      <c r="F1792">
        <v>227.15700000000001</v>
      </c>
      <c r="G1792">
        <v>0</v>
      </c>
      <c r="H1792">
        <v>111.80500000000001</v>
      </c>
      <c r="I1792">
        <v>0</v>
      </c>
      <c r="J1792">
        <v>0.147118</v>
      </c>
      <c r="K1792">
        <v>0.836758</v>
      </c>
      <c r="L1792">
        <v>0</v>
      </c>
      <c r="M1792" t="s">
        <v>42</v>
      </c>
      <c r="R1792">
        <f>AVERAGE(B1743:B1792)</f>
        <v>4349.8236000000015</v>
      </c>
      <c r="S1792">
        <f>AVERAGE(C1743:C1792)</f>
        <v>4316.2480000000005</v>
      </c>
      <c r="U1792">
        <f>_xlfn.VAR.P(B1743:B1792)</f>
        <v>665.28950703999737</v>
      </c>
      <c r="V1792">
        <f>_xlfn.VAR.P(C1743:C1792)</f>
        <v>679.78184000000033</v>
      </c>
      <c r="X1792">
        <f>1.96*SQRT(U1792)/50</f>
        <v>1.0110936989705461</v>
      </c>
      <c r="Y1792">
        <f>1.96*SQRT(V1792)/50</f>
        <v>1.0220469493216056</v>
      </c>
    </row>
    <row r="1793" spans="1:15" x14ac:dyDescent="0.25">
      <c r="A1793" t="s">
        <v>165</v>
      </c>
      <c r="B1793">
        <v>217659.42079999999</v>
      </c>
      <c r="C1793" t="s">
        <v>36</v>
      </c>
    </row>
    <row r="1794" spans="1:15" x14ac:dyDescent="0.25">
      <c r="A1794" t="s">
        <v>166</v>
      </c>
      <c r="B1794">
        <v>4647.8100000000004</v>
      </c>
      <c r="C1794">
        <v>4540.6099999999997</v>
      </c>
      <c r="D1794">
        <v>4540.29</v>
      </c>
      <c r="E1794">
        <v>4437.87</v>
      </c>
      <c r="F1794">
        <v>225.40799999999999</v>
      </c>
      <c r="G1794">
        <v>341.41800000000001</v>
      </c>
      <c r="H1794">
        <v>114.679</v>
      </c>
      <c r="I1794">
        <v>70.178899999999999</v>
      </c>
      <c r="J1794">
        <v>127.26</v>
      </c>
      <c r="K1794">
        <v>3848.14</v>
      </c>
      <c r="L1794">
        <v>0.178454</v>
      </c>
      <c r="M1794">
        <v>0.83705099999999999</v>
      </c>
      <c r="N1794">
        <v>0</v>
      </c>
      <c r="O1794" t="s">
        <v>42</v>
      </c>
    </row>
    <row r="1795" spans="1:15" x14ac:dyDescent="0.25">
      <c r="A1795" t="s">
        <v>166</v>
      </c>
      <c r="B1795">
        <v>4662.1499999999996</v>
      </c>
      <c r="C1795">
        <v>4553.5</v>
      </c>
      <c r="D1795">
        <v>4553.1899999999996</v>
      </c>
      <c r="E1795">
        <v>4450.6000000000004</v>
      </c>
      <c r="F1795">
        <v>227.21199999999999</v>
      </c>
      <c r="G1795">
        <v>341.31900000000002</v>
      </c>
      <c r="H1795">
        <v>113.789</v>
      </c>
      <c r="I1795">
        <v>70.450500000000005</v>
      </c>
      <c r="J1795">
        <v>127.754</v>
      </c>
      <c r="K1795">
        <v>3859.29</v>
      </c>
      <c r="L1795">
        <v>0.16425999999999999</v>
      </c>
      <c r="M1795">
        <v>0.836808</v>
      </c>
      <c r="N1795">
        <v>0</v>
      </c>
      <c r="O1795" t="s">
        <v>42</v>
      </c>
    </row>
    <row r="1796" spans="1:15" x14ac:dyDescent="0.25">
      <c r="A1796" t="s">
        <v>166</v>
      </c>
      <c r="B1796">
        <v>4674.95</v>
      </c>
      <c r="C1796">
        <v>4567.04</v>
      </c>
      <c r="D1796">
        <v>4566.68</v>
      </c>
      <c r="E1796">
        <v>4465.12</v>
      </c>
      <c r="F1796">
        <v>225.37700000000001</v>
      </c>
      <c r="G1796">
        <v>341.57400000000001</v>
      </c>
      <c r="H1796">
        <v>114.97799999999999</v>
      </c>
      <c r="I1796">
        <v>69.8917</v>
      </c>
      <c r="J1796">
        <v>127.28400000000001</v>
      </c>
      <c r="K1796">
        <v>3875.05</v>
      </c>
      <c r="L1796">
        <v>0.151223</v>
      </c>
      <c r="M1796">
        <v>0.83545400000000003</v>
      </c>
      <c r="N1796">
        <v>0</v>
      </c>
      <c r="O1796" t="s">
        <v>42</v>
      </c>
    </row>
    <row r="1797" spans="1:15" x14ac:dyDescent="0.25">
      <c r="A1797" t="s">
        <v>166</v>
      </c>
      <c r="B1797">
        <v>4658.8100000000004</v>
      </c>
      <c r="C1797">
        <v>4553.17</v>
      </c>
      <c r="D1797">
        <v>4552.8500000000004</v>
      </c>
      <c r="E1797">
        <v>4449.63</v>
      </c>
      <c r="F1797">
        <v>228.851</v>
      </c>
      <c r="G1797">
        <v>341.62700000000001</v>
      </c>
      <c r="H1797">
        <v>113.015</v>
      </c>
      <c r="I1797">
        <v>70.825400000000002</v>
      </c>
      <c r="J1797">
        <v>128.19200000000001</v>
      </c>
      <c r="K1797">
        <v>3856.35</v>
      </c>
      <c r="L1797">
        <v>0.149169</v>
      </c>
      <c r="M1797">
        <v>0.83702900000000002</v>
      </c>
      <c r="N1797">
        <v>0</v>
      </c>
      <c r="O1797" t="s">
        <v>42</v>
      </c>
    </row>
    <row r="1798" spans="1:15" x14ac:dyDescent="0.25">
      <c r="A1798" t="s">
        <v>166</v>
      </c>
      <c r="B1798">
        <v>4670.72</v>
      </c>
      <c r="C1798">
        <v>4563.8900000000003</v>
      </c>
      <c r="D1798">
        <v>4563.57</v>
      </c>
      <c r="E1798">
        <v>4460.93</v>
      </c>
      <c r="F1798">
        <v>224.773</v>
      </c>
      <c r="G1798">
        <v>342.81</v>
      </c>
      <c r="H1798">
        <v>114.063</v>
      </c>
      <c r="I1798">
        <v>70.776399999999995</v>
      </c>
      <c r="J1798">
        <v>128.45099999999999</v>
      </c>
      <c r="K1798">
        <v>3870.38</v>
      </c>
      <c r="L1798">
        <v>0.14710699999999999</v>
      </c>
      <c r="M1798">
        <v>0.83704100000000004</v>
      </c>
      <c r="N1798">
        <v>0</v>
      </c>
      <c r="O1798" t="s">
        <v>42</v>
      </c>
    </row>
    <row r="1799" spans="1:15" x14ac:dyDescent="0.25">
      <c r="A1799" t="s">
        <v>166</v>
      </c>
      <c r="B1799">
        <v>4699.8500000000004</v>
      </c>
      <c r="C1799">
        <v>4602.25</v>
      </c>
      <c r="D1799">
        <v>4601.9399999999996</v>
      </c>
      <c r="E1799">
        <v>4499.71</v>
      </c>
      <c r="F1799">
        <v>228.774</v>
      </c>
      <c r="G1799">
        <v>343.584</v>
      </c>
      <c r="H1799">
        <v>114.649</v>
      </c>
      <c r="I1799">
        <v>70.589799999999997</v>
      </c>
      <c r="J1799">
        <v>128.709</v>
      </c>
      <c r="K1799">
        <v>3904.28</v>
      </c>
      <c r="L1799">
        <v>0.178454</v>
      </c>
      <c r="M1799">
        <v>0.83640000000000003</v>
      </c>
      <c r="N1799">
        <v>0</v>
      </c>
      <c r="O1799" t="s">
        <v>42</v>
      </c>
    </row>
    <row r="1800" spans="1:15" x14ac:dyDescent="0.25">
      <c r="A1800" t="s">
        <v>166</v>
      </c>
      <c r="B1800">
        <v>4642.2</v>
      </c>
      <c r="C1800">
        <v>4544.8100000000004</v>
      </c>
      <c r="D1800">
        <v>4544.5</v>
      </c>
      <c r="E1800">
        <v>4442.24</v>
      </c>
      <c r="F1800">
        <v>225.55500000000001</v>
      </c>
      <c r="G1800">
        <v>338.29700000000003</v>
      </c>
      <c r="H1800">
        <v>114.164</v>
      </c>
      <c r="I1800">
        <v>68.659199999999998</v>
      </c>
      <c r="J1800">
        <v>126.27</v>
      </c>
      <c r="K1800">
        <v>3855.64</v>
      </c>
      <c r="L1800">
        <v>0.14719399999999999</v>
      </c>
      <c r="M1800">
        <v>0.83694500000000005</v>
      </c>
      <c r="N1800">
        <v>0</v>
      </c>
      <c r="O1800" t="s">
        <v>42</v>
      </c>
    </row>
    <row r="1801" spans="1:15" x14ac:dyDescent="0.25">
      <c r="A1801" t="s">
        <v>166</v>
      </c>
      <c r="B1801">
        <v>4672.8</v>
      </c>
      <c r="C1801">
        <v>4564.41</v>
      </c>
      <c r="D1801">
        <v>4564.08</v>
      </c>
      <c r="E1801">
        <v>4461.46</v>
      </c>
      <c r="F1801">
        <v>226.255</v>
      </c>
      <c r="G1801">
        <v>341.01499999999999</v>
      </c>
      <c r="H1801">
        <v>114.14700000000001</v>
      </c>
      <c r="I1801">
        <v>69.835400000000007</v>
      </c>
      <c r="J1801">
        <v>127.54300000000001</v>
      </c>
      <c r="K1801">
        <v>3871.33</v>
      </c>
      <c r="L1801">
        <v>0.16559299999999999</v>
      </c>
      <c r="M1801">
        <v>0.83692100000000003</v>
      </c>
      <c r="N1801">
        <v>0</v>
      </c>
      <c r="O1801" t="s">
        <v>42</v>
      </c>
    </row>
    <row r="1802" spans="1:15" x14ac:dyDescent="0.25">
      <c r="A1802" t="s">
        <v>166</v>
      </c>
      <c r="B1802">
        <v>4686.7299999999996</v>
      </c>
      <c r="C1802">
        <v>4585.51</v>
      </c>
      <c r="D1802">
        <v>4585.21</v>
      </c>
      <c r="E1802">
        <v>4482.33</v>
      </c>
      <c r="F1802">
        <v>229.09</v>
      </c>
      <c r="G1802">
        <v>346.39299999999997</v>
      </c>
      <c r="H1802">
        <v>115.491</v>
      </c>
      <c r="I1802">
        <v>72.188800000000001</v>
      </c>
      <c r="J1802">
        <v>129.245</v>
      </c>
      <c r="K1802">
        <v>3883.93</v>
      </c>
      <c r="L1802">
        <v>0.14913599999999999</v>
      </c>
      <c r="M1802">
        <v>0.83412900000000001</v>
      </c>
      <c r="N1802">
        <v>0</v>
      </c>
      <c r="O1802" t="s">
        <v>42</v>
      </c>
    </row>
    <row r="1803" spans="1:15" x14ac:dyDescent="0.25">
      <c r="A1803" t="s">
        <v>166</v>
      </c>
      <c r="B1803">
        <v>4670.95</v>
      </c>
      <c r="C1803">
        <v>4565.25</v>
      </c>
      <c r="D1803">
        <v>4564.92</v>
      </c>
      <c r="E1803">
        <v>4461.84</v>
      </c>
      <c r="F1803">
        <v>228.673</v>
      </c>
      <c r="G1803">
        <v>340.95699999999999</v>
      </c>
      <c r="H1803">
        <v>113.47499999999999</v>
      </c>
      <c r="I1803">
        <v>70.224400000000003</v>
      </c>
      <c r="J1803">
        <v>127.797</v>
      </c>
      <c r="K1803">
        <v>3869.31</v>
      </c>
      <c r="L1803">
        <v>0.17846400000000001</v>
      </c>
      <c r="M1803">
        <v>0.83651299999999995</v>
      </c>
      <c r="N1803">
        <v>0</v>
      </c>
      <c r="O1803" t="s">
        <v>42</v>
      </c>
    </row>
    <row r="1804" spans="1:15" x14ac:dyDescent="0.25">
      <c r="A1804" t="s">
        <v>166</v>
      </c>
      <c r="B1804">
        <v>4720</v>
      </c>
      <c r="C1804">
        <v>4611.0600000000004</v>
      </c>
      <c r="D1804">
        <v>4610.75</v>
      </c>
      <c r="E1804">
        <v>4506.97</v>
      </c>
      <c r="F1804">
        <v>230.35400000000001</v>
      </c>
      <c r="G1804">
        <v>348.33600000000001</v>
      </c>
      <c r="H1804">
        <v>116.315</v>
      </c>
      <c r="I1804">
        <v>72.104200000000006</v>
      </c>
      <c r="J1804">
        <v>130.375</v>
      </c>
      <c r="K1804">
        <v>3904.98</v>
      </c>
      <c r="L1804">
        <v>0.14821999999999999</v>
      </c>
      <c r="M1804">
        <v>0.83684099999999995</v>
      </c>
      <c r="N1804">
        <v>0</v>
      </c>
      <c r="O1804" t="s">
        <v>42</v>
      </c>
    </row>
    <row r="1805" spans="1:15" x14ac:dyDescent="0.25">
      <c r="A1805" t="s">
        <v>166</v>
      </c>
      <c r="B1805">
        <v>4656.51</v>
      </c>
      <c r="C1805">
        <v>4551.1400000000003</v>
      </c>
      <c r="D1805">
        <v>4550.8</v>
      </c>
      <c r="E1805">
        <v>4448.41</v>
      </c>
      <c r="F1805">
        <v>225.43199999999999</v>
      </c>
      <c r="G1805">
        <v>338.23099999999999</v>
      </c>
      <c r="H1805">
        <v>113.758</v>
      </c>
      <c r="I1805">
        <v>68.805000000000007</v>
      </c>
      <c r="J1805">
        <v>126.316</v>
      </c>
      <c r="K1805">
        <v>3861.84</v>
      </c>
      <c r="L1805">
        <v>0.15009500000000001</v>
      </c>
      <c r="M1805">
        <v>0.86683500000000002</v>
      </c>
      <c r="N1805">
        <v>0</v>
      </c>
      <c r="O1805" t="s">
        <v>42</v>
      </c>
    </row>
    <row r="1806" spans="1:15" x14ac:dyDescent="0.25">
      <c r="A1806" t="s">
        <v>166</v>
      </c>
      <c r="B1806">
        <v>4660.13</v>
      </c>
      <c r="C1806">
        <v>4554.41</v>
      </c>
      <c r="D1806">
        <v>4554.09</v>
      </c>
      <c r="E1806">
        <v>4451.12</v>
      </c>
      <c r="F1806">
        <v>224.10400000000001</v>
      </c>
      <c r="G1806">
        <v>342.23899999999998</v>
      </c>
      <c r="H1806">
        <v>113.508</v>
      </c>
      <c r="I1806">
        <v>71.206199999999995</v>
      </c>
      <c r="J1806">
        <v>128.291</v>
      </c>
      <c r="K1806">
        <v>3862.01</v>
      </c>
      <c r="L1806">
        <v>0.17846300000000001</v>
      </c>
      <c r="M1806">
        <v>0.83699599999999996</v>
      </c>
      <c r="N1806">
        <v>0</v>
      </c>
      <c r="O1806" t="s">
        <v>42</v>
      </c>
    </row>
    <row r="1807" spans="1:15" x14ac:dyDescent="0.25">
      <c r="A1807" t="s">
        <v>166</v>
      </c>
      <c r="B1807">
        <v>4637.75</v>
      </c>
      <c r="C1807">
        <v>4526.8999999999996</v>
      </c>
      <c r="D1807">
        <v>4526.58</v>
      </c>
      <c r="E1807">
        <v>4424.46</v>
      </c>
      <c r="F1807">
        <v>225.351</v>
      </c>
      <c r="G1807">
        <v>338.6</v>
      </c>
      <c r="H1807">
        <v>113.05</v>
      </c>
      <c r="I1807">
        <v>69.703000000000003</v>
      </c>
      <c r="J1807">
        <v>126.751</v>
      </c>
      <c r="K1807">
        <v>3837.78</v>
      </c>
      <c r="L1807">
        <v>0.14721799999999999</v>
      </c>
      <c r="M1807">
        <v>0.85758299999999998</v>
      </c>
      <c r="N1807">
        <v>0</v>
      </c>
      <c r="O1807" t="s">
        <v>42</v>
      </c>
    </row>
    <row r="1808" spans="1:15" x14ac:dyDescent="0.25">
      <c r="A1808" t="s">
        <v>166</v>
      </c>
      <c r="B1808">
        <v>4643.59</v>
      </c>
      <c r="C1808">
        <v>4533.8999999999996</v>
      </c>
      <c r="D1808">
        <v>4533.57</v>
      </c>
      <c r="E1808">
        <v>4431.3900000000003</v>
      </c>
      <c r="F1808">
        <v>225.24700000000001</v>
      </c>
      <c r="G1808">
        <v>339.279</v>
      </c>
      <c r="H1808">
        <v>113.84699999999999</v>
      </c>
      <c r="I1808">
        <v>69.203900000000004</v>
      </c>
      <c r="J1808">
        <v>126.81699999999999</v>
      </c>
      <c r="K1808">
        <v>3844.15</v>
      </c>
      <c r="L1808">
        <v>0.14996799999999999</v>
      </c>
      <c r="M1808">
        <v>0.86878599999999995</v>
      </c>
      <c r="N1808">
        <v>0</v>
      </c>
      <c r="O1808" t="s">
        <v>42</v>
      </c>
    </row>
    <row r="1809" spans="1:15" x14ac:dyDescent="0.25">
      <c r="A1809" t="s">
        <v>166</v>
      </c>
      <c r="B1809">
        <v>4690.76</v>
      </c>
      <c r="C1809">
        <v>4591.5600000000004</v>
      </c>
      <c r="D1809">
        <v>4591.24</v>
      </c>
      <c r="E1809">
        <v>4488.01</v>
      </c>
      <c r="F1809">
        <v>232.17099999999999</v>
      </c>
      <c r="G1809">
        <v>344.59300000000002</v>
      </c>
      <c r="H1809">
        <v>115.14</v>
      </c>
      <c r="I1809">
        <v>71.198400000000007</v>
      </c>
      <c r="J1809">
        <v>128.791</v>
      </c>
      <c r="K1809">
        <v>3888.15</v>
      </c>
      <c r="L1809">
        <v>0.17846100000000001</v>
      </c>
      <c r="M1809">
        <v>0.86666100000000001</v>
      </c>
      <c r="N1809">
        <v>0</v>
      </c>
      <c r="O1809" t="s">
        <v>42</v>
      </c>
    </row>
    <row r="1810" spans="1:15" x14ac:dyDescent="0.25">
      <c r="A1810" t="s">
        <v>166</v>
      </c>
      <c r="B1810">
        <v>4600.29</v>
      </c>
      <c r="C1810">
        <v>4496.29</v>
      </c>
      <c r="D1810">
        <v>4495.97</v>
      </c>
      <c r="E1810">
        <v>4394.45</v>
      </c>
      <c r="F1810">
        <v>224.053</v>
      </c>
      <c r="G1810">
        <v>335.98099999999999</v>
      </c>
      <c r="H1810">
        <v>112.587</v>
      </c>
      <c r="I1810">
        <v>68.657499999999999</v>
      </c>
      <c r="J1810">
        <v>125.66</v>
      </c>
      <c r="K1810">
        <v>3811.95</v>
      </c>
      <c r="L1810">
        <v>0.147596</v>
      </c>
      <c r="M1810">
        <v>0.836696</v>
      </c>
      <c r="N1810">
        <v>0</v>
      </c>
      <c r="O1810" t="s">
        <v>42</v>
      </c>
    </row>
    <row r="1811" spans="1:15" x14ac:dyDescent="0.25">
      <c r="A1811" t="s">
        <v>166</v>
      </c>
      <c r="B1811">
        <v>4618.12</v>
      </c>
      <c r="C1811">
        <v>4509.3</v>
      </c>
      <c r="D1811">
        <v>4509</v>
      </c>
      <c r="E1811">
        <v>4409.5200000000004</v>
      </c>
      <c r="F1811">
        <v>224.01300000000001</v>
      </c>
      <c r="G1811">
        <v>337.50799999999998</v>
      </c>
      <c r="H1811">
        <v>113.46599999999999</v>
      </c>
      <c r="I1811">
        <v>68.950500000000005</v>
      </c>
      <c r="J1811">
        <v>125.871</v>
      </c>
      <c r="K1811">
        <v>3825.25</v>
      </c>
      <c r="L1811">
        <v>0.155727</v>
      </c>
      <c r="M1811">
        <v>0.83670500000000003</v>
      </c>
      <c r="N1811">
        <v>0</v>
      </c>
      <c r="O1811" t="s">
        <v>42</v>
      </c>
    </row>
    <row r="1812" spans="1:15" x14ac:dyDescent="0.25">
      <c r="A1812" t="s">
        <v>166</v>
      </c>
      <c r="B1812">
        <v>4665.41</v>
      </c>
      <c r="C1812">
        <v>4567.2299999999996</v>
      </c>
      <c r="D1812">
        <v>4566.92</v>
      </c>
      <c r="E1812">
        <v>4465.09</v>
      </c>
      <c r="F1812">
        <v>227.291</v>
      </c>
      <c r="G1812">
        <v>341.16899999999998</v>
      </c>
      <c r="H1812">
        <v>113.322</v>
      </c>
      <c r="I1812">
        <v>70.6755</v>
      </c>
      <c r="J1812">
        <v>127.851</v>
      </c>
      <c r="K1812">
        <v>3873.86</v>
      </c>
      <c r="L1812">
        <v>0.178454</v>
      </c>
      <c r="M1812">
        <v>0.83658900000000003</v>
      </c>
      <c r="N1812">
        <v>0</v>
      </c>
      <c r="O1812" t="s">
        <v>42</v>
      </c>
    </row>
    <row r="1813" spans="1:15" x14ac:dyDescent="0.25">
      <c r="A1813" t="s">
        <v>166</v>
      </c>
      <c r="B1813">
        <v>4658.28</v>
      </c>
      <c r="C1813">
        <v>4560.49</v>
      </c>
      <c r="D1813">
        <v>4560.1899999999996</v>
      </c>
      <c r="E1813">
        <v>4457.8599999999997</v>
      </c>
      <c r="F1813">
        <v>225.44200000000001</v>
      </c>
      <c r="G1813">
        <v>341.81700000000001</v>
      </c>
      <c r="H1813">
        <v>114.387</v>
      </c>
      <c r="I1813">
        <v>70.59</v>
      </c>
      <c r="J1813">
        <v>127.761</v>
      </c>
      <c r="K1813">
        <v>3867.93</v>
      </c>
      <c r="L1813">
        <v>0.178456</v>
      </c>
      <c r="M1813">
        <v>0.83692599999999995</v>
      </c>
      <c r="N1813">
        <v>0</v>
      </c>
      <c r="O1813" t="s">
        <v>42</v>
      </c>
    </row>
    <row r="1814" spans="1:15" x14ac:dyDescent="0.25">
      <c r="A1814" t="s">
        <v>166</v>
      </c>
      <c r="B1814">
        <v>4633.97</v>
      </c>
      <c r="C1814">
        <v>4535.3900000000003</v>
      </c>
      <c r="D1814">
        <v>4535.08</v>
      </c>
      <c r="E1814">
        <v>4432.5200000000004</v>
      </c>
      <c r="F1814">
        <v>228.28800000000001</v>
      </c>
      <c r="G1814">
        <v>339.90800000000002</v>
      </c>
      <c r="H1814">
        <v>113.288</v>
      </c>
      <c r="I1814">
        <v>70.2012</v>
      </c>
      <c r="J1814">
        <v>127.25700000000001</v>
      </c>
      <c r="K1814">
        <v>3841.67</v>
      </c>
      <c r="L1814">
        <v>0.178454</v>
      </c>
      <c r="M1814">
        <v>0.83664899999999998</v>
      </c>
      <c r="N1814">
        <v>0</v>
      </c>
      <c r="O1814" t="s">
        <v>42</v>
      </c>
    </row>
    <row r="1815" spans="1:15" x14ac:dyDescent="0.25">
      <c r="A1815" t="s">
        <v>166</v>
      </c>
      <c r="B1815">
        <v>4616.04</v>
      </c>
      <c r="C1815">
        <v>4516.6000000000004</v>
      </c>
      <c r="D1815">
        <v>4516.3</v>
      </c>
      <c r="E1815">
        <v>4415.3100000000004</v>
      </c>
      <c r="F1815">
        <v>225.71600000000001</v>
      </c>
      <c r="G1815">
        <v>337.04</v>
      </c>
      <c r="H1815">
        <v>113.149</v>
      </c>
      <c r="I1815">
        <v>68.838099999999997</v>
      </c>
      <c r="J1815">
        <v>125.881</v>
      </c>
      <c r="K1815">
        <v>3829.66</v>
      </c>
      <c r="L1815">
        <v>0.15861800000000001</v>
      </c>
      <c r="M1815">
        <v>0.83679599999999998</v>
      </c>
      <c r="N1815">
        <v>0</v>
      </c>
      <c r="O1815" t="s">
        <v>42</v>
      </c>
    </row>
    <row r="1816" spans="1:15" x14ac:dyDescent="0.25">
      <c r="A1816" t="s">
        <v>166</v>
      </c>
      <c r="B1816">
        <v>4702.05</v>
      </c>
      <c r="C1816">
        <v>4592.03</v>
      </c>
      <c r="D1816">
        <v>4591.71</v>
      </c>
      <c r="E1816">
        <v>4488.55</v>
      </c>
      <c r="F1816">
        <v>229.36799999999999</v>
      </c>
      <c r="G1816">
        <v>343.99400000000003</v>
      </c>
      <c r="H1816">
        <v>115.408</v>
      </c>
      <c r="I1816">
        <v>70.778300000000002</v>
      </c>
      <c r="J1816">
        <v>128.221</v>
      </c>
      <c r="K1816">
        <v>3892.15</v>
      </c>
      <c r="L1816">
        <v>0.178484</v>
      </c>
      <c r="M1816">
        <v>0.83704599999999996</v>
      </c>
      <c r="N1816">
        <v>0</v>
      </c>
      <c r="O1816" t="s">
        <v>42</v>
      </c>
    </row>
    <row r="1817" spans="1:15" x14ac:dyDescent="0.25">
      <c r="A1817" t="s">
        <v>166</v>
      </c>
      <c r="B1817">
        <v>4683.08</v>
      </c>
      <c r="C1817">
        <v>4573.6400000000003</v>
      </c>
      <c r="D1817">
        <v>4573.3100000000004</v>
      </c>
      <c r="E1817">
        <v>4469.88</v>
      </c>
      <c r="F1817">
        <v>228.66900000000001</v>
      </c>
      <c r="G1817">
        <v>343.30900000000003</v>
      </c>
      <c r="H1817">
        <v>114.1</v>
      </c>
      <c r="I1817">
        <v>71.260800000000003</v>
      </c>
      <c r="J1817">
        <v>128.57599999999999</v>
      </c>
      <c r="K1817">
        <v>3874.84</v>
      </c>
      <c r="L1817">
        <v>0.16630900000000001</v>
      </c>
      <c r="M1817">
        <v>0.83678600000000003</v>
      </c>
      <c r="N1817">
        <v>0</v>
      </c>
      <c r="O1817" t="s">
        <v>42</v>
      </c>
    </row>
    <row r="1818" spans="1:15" x14ac:dyDescent="0.25">
      <c r="A1818" t="s">
        <v>166</v>
      </c>
      <c r="B1818">
        <v>4684.9399999999996</v>
      </c>
      <c r="C1818">
        <v>4580.43</v>
      </c>
      <c r="D1818">
        <v>4580.1099999999997</v>
      </c>
      <c r="E1818">
        <v>4477.4799999999996</v>
      </c>
      <c r="F1818">
        <v>226.67400000000001</v>
      </c>
      <c r="G1818">
        <v>340.60199999999998</v>
      </c>
      <c r="H1818">
        <v>114.18600000000001</v>
      </c>
      <c r="I1818">
        <v>69.962299999999999</v>
      </c>
      <c r="J1818">
        <v>126.959</v>
      </c>
      <c r="K1818">
        <v>3887.21</v>
      </c>
      <c r="L1818">
        <v>0.14879800000000001</v>
      </c>
      <c r="M1818">
        <v>0.85581499999999999</v>
      </c>
      <c r="N1818">
        <v>0</v>
      </c>
      <c r="O1818" t="s">
        <v>42</v>
      </c>
    </row>
    <row r="1819" spans="1:15" x14ac:dyDescent="0.25">
      <c r="A1819" t="s">
        <v>166</v>
      </c>
      <c r="B1819">
        <v>4668.2700000000004</v>
      </c>
      <c r="C1819">
        <v>4566.6499999999996</v>
      </c>
      <c r="D1819">
        <v>4566.34</v>
      </c>
      <c r="E1819">
        <v>4465.08</v>
      </c>
      <c r="F1819">
        <v>225.839</v>
      </c>
      <c r="G1819">
        <v>340.25</v>
      </c>
      <c r="H1819">
        <v>113.68</v>
      </c>
      <c r="I1819">
        <v>69.896699999999996</v>
      </c>
      <c r="J1819">
        <v>127.27200000000001</v>
      </c>
      <c r="K1819">
        <v>3876.05</v>
      </c>
      <c r="L1819">
        <v>0.15631</v>
      </c>
      <c r="M1819">
        <v>0.83705099999999999</v>
      </c>
      <c r="N1819">
        <v>0</v>
      </c>
      <c r="O1819" t="s">
        <v>42</v>
      </c>
    </row>
    <row r="1820" spans="1:15" x14ac:dyDescent="0.25">
      <c r="A1820" t="s">
        <v>166</v>
      </c>
      <c r="B1820">
        <v>4688.87</v>
      </c>
      <c r="C1820">
        <v>4583.47</v>
      </c>
      <c r="D1820">
        <v>4583.16</v>
      </c>
      <c r="E1820">
        <v>4480.68</v>
      </c>
      <c r="F1820">
        <v>227.73699999999999</v>
      </c>
      <c r="G1820">
        <v>344.50099999999998</v>
      </c>
      <c r="H1820">
        <v>115.123</v>
      </c>
      <c r="I1820">
        <v>71.345399999999998</v>
      </c>
      <c r="J1820">
        <v>128.62200000000001</v>
      </c>
      <c r="K1820">
        <v>3885.52</v>
      </c>
      <c r="L1820">
        <v>0.178454</v>
      </c>
      <c r="M1820">
        <v>0.83693200000000001</v>
      </c>
      <c r="N1820">
        <v>0</v>
      </c>
      <c r="O1820" t="s">
        <v>42</v>
      </c>
    </row>
    <row r="1821" spans="1:15" x14ac:dyDescent="0.25">
      <c r="A1821" t="s">
        <v>166</v>
      </c>
      <c r="B1821">
        <v>4649.78</v>
      </c>
      <c r="C1821">
        <v>4553.3500000000004</v>
      </c>
      <c r="D1821">
        <v>4553.03</v>
      </c>
      <c r="E1821">
        <v>4449.4799999999996</v>
      </c>
      <c r="F1821">
        <v>229.51599999999999</v>
      </c>
      <c r="G1821">
        <v>340.846</v>
      </c>
      <c r="H1821">
        <v>113.58</v>
      </c>
      <c r="I1821">
        <v>70.473200000000006</v>
      </c>
      <c r="J1821">
        <v>127.581</v>
      </c>
      <c r="K1821">
        <v>3856.35</v>
      </c>
      <c r="L1821">
        <v>0.178454</v>
      </c>
      <c r="M1821">
        <v>0.83657000000000004</v>
      </c>
      <c r="N1821">
        <v>0</v>
      </c>
      <c r="O1821" t="s">
        <v>42</v>
      </c>
    </row>
    <row r="1822" spans="1:15" x14ac:dyDescent="0.25">
      <c r="A1822" t="s">
        <v>166</v>
      </c>
      <c r="B1822">
        <v>4710.67</v>
      </c>
      <c r="C1822">
        <v>4608.51</v>
      </c>
      <c r="D1822">
        <v>4608.1899999999996</v>
      </c>
      <c r="E1822">
        <v>4504.41</v>
      </c>
      <c r="F1822">
        <v>228.54599999999999</v>
      </c>
      <c r="G1822">
        <v>345.65800000000002</v>
      </c>
      <c r="H1822">
        <v>114.11799999999999</v>
      </c>
      <c r="I1822">
        <v>72.280100000000004</v>
      </c>
      <c r="J1822">
        <v>129.798</v>
      </c>
      <c r="K1822">
        <v>3906.84</v>
      </c>
      <c r="L1822">
        <v>0.17286899999999999</v>
      </c>
      <c r="M1822">
        <v>0.83672599999999997</v>
      </c>
      <c r="N1822">
        <v>0</v>
      </c>
      <c r="O1822" t="s">
        <v>42</v>
      </c>
    </row>
    <row r="1823" spans="1:15" x14ac:dyDescent="0.25">
      <c r="A1823" t="s">
        <v>166</v>
      </c>
      <c r="B1823">
        <v>4677.3500000000004</v>
      </c>
      <c r="C1823">
        <v>4577.57</v>
      </c>
      <c r="D1823">
        <v>4577.26</v>
      </c>
      <c r="E1823">
        <v>4475.57</v>
      </c>
      <c r="F1823">
        <v>230.351</v>
      </c>
      <c r="G1823">
        <v>342.39699999999999</v>
      </c>
      <c r="H1823">
        <v>115.395</v>
      </c>
      <c r="I1823">
        <v>70.130600000000001</v>
      </c>
      <c r="J1823">
        <v>127.5</v>
      </c>
      <c r="K1823">
        <v>3879.66</v>
      </c>
      <c r="L1823">
        <v>0.14815800000000001</v>
      </c>
      <c r="M1823">
        <v>0.83651399999999998</v>
      </c>
      <c r="N1823">
        <v>0</v>
      </c>
      <c r="O1823" t="s">
        <v>42</v>
      </c>
    </row>
    <row r="1824" spans="1:15" x14ac:dyDescent="0.25">
      <c r="A1824" t="s">
        <v>166</v>
      </c>
      <c r="B1824">
        <v>4662.54</v>
      </c>
      <c r="C1824">
        <v>4565.5200000000004</v>
      </c>
      <c r="D1824">
        <v>4565.22</v>
      </c>
      <c r="E1824">
        <v>4464.16</v>
      </c>
      <c r="F1824">
        <v>227.86</v>
      </c>
      <c r="G1824">
        <v>340.88900000000001</v>
      </c>
      <c r="H1824">
        <v>115.259</v>
      </c>
      <c r="I1824">
        <v>69.476799999999997</v>
      </c>
      <c r="J1824">
        <v>126.79</v>
      </c>
      <c r="K1824">
        <v>3872.34</v>
      </c>
      <c r="L1824">
        <v>0.14974599999999999</v>
      </c>
      <c r="M1824">
        <v>0.86053299999999999</v>
      </c>
      <c r="N1824">
        <v>0</v>
      </c>
      <c r="O1824" t="s">
        <v>42</v>
      </c>
    </row>
    <row r="1825" spans="1:15" x14ac:dyDescent="0.25">
      <c r="A1825" t="s">
        <v>166</v>
      </c>
      <c r="B1825">
        <v>4634.24</v>
      </c>
      <c r="C1825">
        <v>4534.47</v>
      </c>
      <c r="D1825">
        <v>4534.17</v>
      </c>
      <c r="E1825">
        <v>4434.68</v>
      </c>
      <c r="F1825">
        <v>224.28800000000001</v>
      </c>
      <c r="G1825">
        <v>340.6</v>
      </c>
      <c r="H1825">
        <v>113.89700000000001</v>
      </c>
      <c r="I1825">
        <v>70.281499999999994</v>
      </c>
      <c r="J1825">
        <v>127.26300000000001</v>
      </c>
      <c r="K1825">
        <v>3846.74</v>
      </c>
      <c r="L1825">
        <v>0.178456</v>
      </c>
      <c r="M1825">
        <v>0.86140600000000001</v>
      </c>
      <c r="N1825">
        <v>0</v>
      </c>
      <c r="O1825" t="s">
        <v>42</v>
      </c>
    </row>
    <row r="1826" spans="1:15" x14ac:dyDescent="0.25">
      <c r="A1826" t="s">
        <v>166</v>
      </c>
      <c r="B1826">
        <v>4654.3500000000004</v>
      </c>
      <c r="C1826">
        <v>4549.84</v>
      </c>
      <c r="D1826">
        <v>4549.5200000000004</v>
      </c>
      <c r="E1826">
        <v>4450.17</v>
      </c>
      <c r="F1826">
        <v>226.34200000000001</v>
      </c>
      <c r="G1826">
        <v>340.28399999999999</v>
      </c>
      <c r="H1826">
        <v>115.42400000000001</v>
      </c>
      <c r="I1826">
        <v>69.170500000000004</v>
      </c>
      <c r="J1826">
        <v>126.194</v>
      </c>
      <c r="K1826">
        <v>3860.44</v>
      </c>
      <c r="L1826">
        <v>0.17846100000000001</v>
      </c>
      <c r="M1826">
        <v>0.83700699999999995</v>
      </c>
      <c r="N1826">
        <v>0</v>
      </c>
      <c r="O1826" t="s">
        <v>42</v>
      </c>
    </row>
    <row r="1827" spans="1:15" x14ac:dyDescent="0.25">
      <c r="A1827" t="s">
        <v>166</v>
      </c>
      <c r="B1827">
        <v>4668.33</v>
      </c>
      <c r="C1827">
        <v>4568.5200000000004</v>
      </c>
      <c r="D1827">
        <v>4568.22</v>
      </c>
      <c r="E1827">
        <v>4466.92</v>
      </c>
      <c r="F1827">
        <v>227.11699999999999</v>
      </c>
      <c r="G1827">
        <v>343.233</v>
      </c>
      <c r="H1827">
        <v>114.101</v>
      </c>
      <c r="I1827">
        <v>71.247799999999998</v>
      </c>
      <c r="J1827">
        <v>128.565</v>
      </c>
      <c r="K1827">
        <v>3873.51</v>
      </c>
      <c r="L1827">
        <v>0.15740199999999999</v>
      </c>
      <c r="M1827">
        <v>0.83511800000000003</v>
      </c>
      <c r="N1827">
        <v>0</v>
      </c>
      <c r="O1827" t="s">
        <v>42</v>
      </c>
    </row>
    <row r="1828" spans="1:15" x14ac:dyDescent="0.25">
      <c r="A1828" t="s">
        <v>166</v>
      </c>
      <c r="B1828">
        <v>4663.53</v>
      </c>
      <c r="C1828">
        <v>4564.8</v>
      </c>
      <c r="D1828">
        <v>4564.51</v>
      </c>
      <c r="E1828">
        <v>4463.74</v>
      </c>
      <c r="F1828">
        <v>228.21899999999999</v>
      </c>
      <c r="G1828">
        <v>342.84300000000002</v>
      </c>
      <c r="H1828">
        <v>115.146</v>
      </c>
      <c r="I1828">
        <v>70.745500000000007</v>
      </c>
      <c r="J1828">
        <v>127.59699999999999</v>
      </c>
      <c r="K1828">
        <v>3869.53</v>
      </c>
      <c r="L1828">
        <v>0.15509400000000001</v>
      </c>
      <c r="M1828">
        <v>0.83681899999999998</v>
      </c>
      <c r="N1828">
        <v>0</v>
      </c>
      <c r="O1828" t="s">
        <v>42</v>
      </c>
    </row>
    <row r="1829" spans="1:15" x14ac:dyDescent="0.25">
      <c r="A1829" t="s">
        <v>166</v>
      </c>
      <c r="B1829">
        <v>4683.0600000000004</v>
      </c>
      <c r="C1829">
        <v>4578.9399999999996</v>
      </c>
      <c r="D1829">
        <v>4578.62</v>
      </c>
      <c r="E1829">
        <v>4478.33</v>
      </c>
      <c r="F1829">
        <v>226.71299999999999</v>
      </c>
      <c r="G1829">
        <v>341.77199999999999</v>
      </c>
      <c r="H1829">
        <v>114.886</v>
      </c>
      <c r="I1829">
        <v>69.813900000000004</v>
      </c>
      <c r="J1829">
        <v>127.161</v>
      </c>
      <c r="K1829">
        <v>3886.42</v>
      </c>
      <c r="L1829">
        <v>0.15193999999999999</v>
      </c>
      <c r="M1829">
        <v>0.83703099999999997</v>
      </c>
      <c r="N1829">
        <v>0</v>
      </c>
      <c r="O1829" t="s">
        <v>42</v>
      </c>
    </row>
    <row r="1830" spans="1:15" x14ac:dyDescent="0.25">
      <c r="A1830" t="s">
        <v>166</v>
      </c>
      <c r="B1830">
        <v>4634.3100000000004</v>
      </c>
      <c r="C1830">
        <v>4532.6899999999996</v>
      </c>
      <c r="D1830">
        <v>4532.38</v>
      </c>
      <c r="E1830">
        <v>4432.03</v>
      </c>
      <c r="F1830">
        <v>226.86099999999999</v>
      </c>
      <c r="G1830">
        <v>337.69900000000001</v>
      </c>
      <c r="H1830">
        <v>113.694</v>
      </c>
      <c r="I1830">
        <v>68.670599999999993</v>
      </c>
      <c r="J1830">
        <v>125.965</v>
      </c>
      <c r="K1830">
        <v>3844.36</v>
      </c>
      <c r="L1830">
        <v>0.17174300000000001</v>
      </c>
      <c r="M1830">
        <v>0.83705200000000002</v>
      </c>
      <c r="N1830">
        <v>0</v>
      </c>
      <c r="O1830" t="s">
        <v>42</v>
      </c>
    </row>
    <row r="1831" spans="1:15" x14ac:dyDescent="0.25">
      <c r="A1831" t="s">
        <v>166</v>
      </c>
      <c r="B1831">
        <v>4662.3500000000004</v>
      </c>
      <c r="C1831">
        <v>4564.55</v>
      </c>
      <c r="D1831">
        <v>4564.22</v>
      </c>
      <c r="E1831">
        <v>4462.17</v>
      </c>
      <c r="F1831">
        <v>226.79</v>
      </c>
      <c r="G1831">
        <v>339.613</v>
      </c>
      <c r="H1831">
        <v>114.608</v>
      </c>
      <c r="I1831">
        <v>69.078000000000003</v>
      </c>
      <c r="J1831">
        <v>126.633</v>
      </c>
      <c r="K1831">
        <v>3872.49</v>
      </c>
      <c r="L1831">
        <v>0.169683</v>
      </c>
      <c r="M1831">
        <v>0.83701700000000001</v>
      </c>
      <c r="N1831">
        <v>0</v>
      </c>
      <c r="O1831" t="s">
        <v>42</v>
      </c>
    </row>
    <row r="1832" spans="1:15" x14ac:dyDescent="0.25">
      <c r="A1832" t="s">
        <v>166</v>
      </c>
      <c r="B1832">
        <v>4660.92</v>
      </c>
      <c r="C1832">
        <v>4557.13</v>
      </c>
      <c r="D1832">
        <v>4556.82</v>
      </c>
      <c r="E1832">
        <v>4455.25</v>
      </c>
      <c r="F1832">
        <v>230.196</v>
      </c>
      <c r="G1832">
        <v>341.20699999999999</v>
      </c>
      <c r="H1832">
        <v>114.682</v>
      </c>
      <c r="I1832">
        <v>69.813199999999995</v>
      </c>
      <c r="J1832">
        <v>127.252</v>
      </c>
      <c r="K1832">
        <v>3860.7</v>
      </c>
      <c r="L1832">
        <v>0.17846899999999999</v>
      </c>
      <c r="M1832">
        <v>0.86615900000000001</v>
      </c>
      <c r="N1832">
        <v>0</v>
      </c>
      <c r="O1832" t="s">
        <v>42</v>
      </c>
    </row>
    <row r="1833" spans="1:15" x14ac:dyDescent="0.25">
      <c r="A1833" t="s">
        <v>166</v>
      </c>
      <c r="B1833">
        <v>4652.3999999999996</v>
      </c>
      <c r="C1833">
        <v>4552.8900000000003</v>
      </c>
      <c r="D1833">
        <v>4552.58</v>
      </c>
      <c r="E1833">
        <v>4452.0200000000004</v>
      </c>
      <c r="F1833">
        <v>228.21199999999999</v>
      </c>
      <c r="G1833">
        <v>338.95</v>
      </c>
      <c r="H1833">
        <v>114.488</v>
      </c>
      <c r="I1833">
        <v>69.026200000000003</v>
      </c>
      <c r="J1833">
        <v>126.166</v>
      </c>
      <c r="K1833">
        <v>3861.56</v>
      </c>
      <c r="L1833">
        <v>0.147316</v>
      </c>
      <c r="M1833">
        <v>0.83705300000000005</v>
      </c>
      <c r="N1833">
        <v>0</v>
      </c>
      <c r="O1833" t="s">
        <v>42</v>
      </c>
    </row>
    <row r="1834" spans="1:15" x14ac:dyDescent="0.25">
      <c r="A1834" t="s">
        <v>166</v>
      </c>
      <c r="B1834">
        <v>4657.57</v>
      </c>
      <c r="C1834">
        <v>4551.71</v>
      </c>
      <c r="D1834">
        <v>4551.3999999999996</v>
      </c>
      <c r="E1834">
        <v>4451.13</v>
      </c>
      <c r="F1834">
        <v>225.46899999999999</v>
      </c>
      <c r="G1834">
        <v>339.928</v>
      </c>
      <c r="H1834">
        <v>114.697</v>
      </c>
      <c r="I1834">
        <v>69.388499999999993</v>
      </c>
      <c r="J1834">
        <v>126.518</v>
      </c>
      <c r="K1834">
        <v>3862.5</v>
      </c>
      <c r="L1834">
        <v>0.17258399999999999</v>
      </c>
      <c r="M1834">
        <v>0.83658999999999994</v>
      </c>
      <c r="N1834">
        <v>0</v>
      </c>
      <c r="O1834" t="s">
        <v>42</v>
      </c>
    </row>
    <row r="1835" spans="1:15" x14ac:dyDescent="0.25">
      <c r="A1835" t="s">
        <v>166</v>
      </c>
      <c r="B1835">
        <v>4635.29</v>
      </c>
      <c r="C1835">
        <v>4528.12</v>
      </c>
      <c r="D1835">
        <v>4527.8100000000004</v>
      </c>
      <c r="E1835">
        <v>4427.71</v>
      </c>
      <c r="F1835">
        <v>223.46899999999999</v>
      </c>
      <c r="G1835">
        <v>339.447</v>
      </c>
      <c r="H1835">
        <v>113.58199999999999</v>
      </c>
      <c r="I1835">
        <v>69.541799999999995</v>
      </c>
      <c r="J1835">
        <v>126.98399999999999</v>
      </c>
      <c r="K1835">
        <v>3841.68</v>
      </c>
      <c r="L1835">
        <v>0.14712900000000001</v>
      </c>
      <c r="M1835">
        <v>0.83689800000000003</v>
      </c>
      <c r="N1835">
        <v>0</v>
      </c>
      <c r="O1835" t="s">
        <v>42</v>
      </c>
    </row>
    <row r="1836" spans="1:15" x14ac:dyDescent="0.25">
      <c r="A1836" t="s">
        <v>166</v>
      </c>
      <c r="B1836">
        <v>4599.78</v>
      </c>
      <c r="C1836">
        <v>4493.22</v>
      </c>
      <c r="D1836">
        <v>4492.92</v>
      </c>
      <c r="E1836">
        <v>4393.3599999999997</v>
      </c>
      <c r="F1836">
        <v>223.29</v>
      </c>
      <c r="G1836">
        <v>337.673</v>
      </c>
      <c r="H1836">
        <v>113.172</v>
      </c>
      <c r="I1836">
        <v>69.302099999999996</v>
      </c>
      <c r="J1836">
        <v>125.96599999999999</v>
      </c>
      <c r="K1836">
        <v>3809.43</v>
      </c>
      <c r="L1836">
        <v>0.15074699999999999</v>
      </c>
      <c r="M1836">
        <v>0.83655199999999996</v>
      </c>
      <c r="N1836">
        <v>0</v>
      </c>
      <c r="O1836" t="s">
        <v>42</v>
      </c>
    </row>
    <row r="1837" spans="1:15" x14ac:dyDescent="0.25">
      <c r="A1837" t="s">
        <v>166</v>
      </c>
      <c r="B1837">
        <v>4653.54</v>
      </c>
      <c r="C1837">
        <v>4548.05</v>
      </c>
      <c r="D1837">
        <v>4547.74</v>
      </c>
      <c r="E1837">
        <v>4448.13</v>
      </c>
      <c r="F1837">
        <v>225.81</v>
      </c>
      <c r="G1837">
        <v>340.24</v>
      </c>
      <c r="H1837">
        <v>115.25700000000001</v>
      </c>
      <c r="I1837">
        <v>69.325800000000001</v>
      </c>
      <c r="J1837">
        <v>126.27200000000001</v>
      </c>
      <c r="K1837">
        <v>3858.95</v>
      </c>
      <c r="L1837">
        <v>0.14796699999999999</v>
      </c>
      <c r="M1837">
        <v>0.83599999999999997</v>
      </c>
      <c r="N1837">
        <v>0</v>
      </c>
      <c r="O1837" t="s">
        <v>42</v>
      </c>
    </row>
    <row r="1838" spans="1:15" x14ac:dyDescent="0.25">
      <c r="A1838" t="s">
        <v>166</v>
      </c>
      <c r="B1838">
        <v>4628.87</v>
      </c>
      <c r="C1838">
        <v>4522.8900000000003</v>
      </c>
      <c r="D1838">
        <v>4522.59</v>
      </c>
      <c r="E1838">
        <v>4424.18</v>
      </c>
      <c r="F1838">
        <v>223.61600000000001</v>
      </c>
      <c r="G1838">
        <v>339.69</v>
      </c>
      <c r="H1838">
        <v>113.706</v>
      </c>
      <c r="I1838">
        <v>69.7209</v>
      </c>
      <c r="J1838">
        <v>126.776</v>
      </c>
      <c r="K1838">
        <v>3837.91</v>
      </c>
      <c r="L1838">
        <v>0.17847199999999999</v>
      </c>
      <c r="M1838">
        <v>0.83638599999999996</v>
      </c>
      <c r="N1838">
        <v>0</v>
      </c>
      <c r="O1838" t="s">
        <v>42</v>
      </c>
    </row>
    <row r="1839" spans="1:15" x14ac:dyDescent="0.25">
      <c r="A1839" t="s">
        <v>166</v>
      </c>
      <c r="B1839">
        <v>4658.53</v>
      </c>
      <c r="C1839">
        <v>4555.92</v>
      </c>
      <c r="D1839">
        <v>4555.62</v>
      </c>
      <c r="E1839">
        <v>4454.3100000000004</v>
      </c>
      <c r="F1839">
        <v>228.32400000000001</v>
      </c>
      <c r="G1839">
        <v>340.01600000000002</v>
      </c>
      <c r="H1839">
        <v>113.642</v>
      </c>
      <c r="I1839">
        <v>69.955799999999996</v>
      </c>
      <c r="J1839">
        <v>127.14700000000001</v>
      </c>
      <c r="K1839">
        <v>3862.94</v>
      </c>
      <c r="L1839">
        <v>0.178454</v>
      </c>
      <c r="M1839">
        <v>0.837036</v>
      </c>
      <c r="N1839">
        <v>0</v>
      </c>
      <c r="O1839" t="s">
        <v>42</v>
      </c>
    </row>
    <row r="1840" spans="1:15" x14ac:dyDescent="0.25">
      <c r="A1840" t="s">
        <v>166</v>
      </c>
      <c r="B1840">
        <v>4612.41</v>
      </c>
      <c r="C1840">
        <v>4506.1400000000003</v>
      </c>
      <c r="D1840">
        <v>4505.83</v>
      </c>
      <c r="E1840">
        <v>4404.88</v>
      </c>
      <c r="F1840">
        <v>227.809</v>
      </c>
      <c r="G1840">
        <v>336.30399999999997</v>
      </c>
      <c r="H1840">
        <v>112.789</v>
      </c>
      <c r="I1840">
        <v>68.372100000000003</v>
      </c>
      <c r="J1840">
        <v>125.961</v>
      </c>
      <c r="K1840">
        <v>3817.76</v>
      </c>
      <c r="L1840">
        <v>0.14972099999999999</v>
      </c>
      <c r="M1840">
        <v>0.86787599999999998</v>
      </c>
      <c r="N1840">
        <v>0</v>
      </c>
      <c r="O1840" t="s">
        <v>42</v>
      </c>
    </row>
    <row r="1841" spans="1:25" x14ac:dyDescent="0.25">
      <c r="A1841" t="s">
        <v>166</v>
      </c>
      <c r="B1841">
        <v>4624.13</v>
      </c>
      <c r="C1841">
        <v>4527.6400000000003</v>
      </c>
      <c r="D1841">
        <v>4527.33</v>
      </c>
      <c r="E1841">
        <v>4426.8500000000004</v>
      </c>
      <c r="F1841">
        <v>228.87200000000001</v>
      </c>
      <c r="G1841">
        <v>340.56</v>
      </c>
      <c r="H1841">
        <v>116.042</v>
      </c>
      <c r="I1841">
        <v>68.8369</v>
      </c>
      <c r="J1841">
        <v>126.357</v>
      </c>
      <c r="K1841">
        <v>3834.35</v>
      </c>
      <c r="L1841">
        <v>0.148455</v>
      </c>
      <c r="M1841">
        <v>0.83696800000000005</v>
      </c>
      <c r="N1841">
        <v>0</v>
      </c>
      <c r="O1841" t="s">
        <v>42</v>
      </c>
    </row>
    <row r="1842" spans="1:25" x14ac:dyDescent="0.25">
      <c r="A1842" t="s">
        <v>166</v>
      </c>
      <c r="B1842">
        <v>4678.0200000000004</v>
      </c>
      <c r="C1842">
        <v>4575.25</v>
      </c>
      <c r="D1842">
        <v>4574.9399999999996</v>
      </c>
      <c r="E1842">
        <v>4473.1099999999997</v>
      </c>
      <c r="F1842">
        <v>227.30500000000001</v>
      </c>
      <c r="G1842">
        <v>341.74900000000002</v>
      </c>
      <c r="H1842">
        <v>115.06399999999999</v>
      </c>
      <c r="I1842">
        <v>69.562100000000001</v>
      </c>
      <c r="J1842">
        <v>127.622</v>
      </c>
      <c r="K1842">
        <v>3880.79</v>
      </c>
      <c r="L1842">
        <v>0.150142</v>
      </c>
      <c r="M1842">
        <v>0.83688399999999996</v>
      </c>
      <c r="N1842">
        <v>0</v>
      </c>
      <c r="O1842" t="s">
        <v>42</v>
      </c>
    </row>
    <row r="1843" spans="1:25" x14ac:dyDescent="0.25">
      <c r="A1843" t="s">
        <v>166</v>
      </c>
      <c r="B1843">
        <v>4676.8900000000003</v>
      </c>
      <c r="C1843">
        <v>4570.34</v>
      </c>
      <c r="D1843">
        <v>4570.03</v>
      </c>
      <c r="E1843">
        <v>4468.24</v>
      </c>
      <c r="F1843">
        <v>228.601</v>
      </c>
      <c r="G1843">
        <v>342.09100000000001</v>
      </c>
      <c r="H1843">
        <v>115.664</v>
      </c>
      <c r="I1843">
        <v>69.646100000000004</v>
      </c>
      <c r="J1843">
        <v>127.255</v>
      </c>
      <c r="K1843">
        <v>3874.2</v>
      </c>
      <c r="L1843">
        <v>0.1744</v>
      </c>
      <c r="M1843">
        <v>0.83704000000000001</v>
      </c>
      <c r="N1843">
        <v>0</v>
      </c>
      <c r="O1843" t="s">
        <v>42</v>
      </c>
    </row>
    <row r="1844" spans="1:25" x14ac:dyDescent="0.25">
      <c r="A1844" t="s">
        <v>166</v>
      </c>
      <c r="B1844">
        <v>4699.7700000000004</v>
      </c>
      <c r="C1844">
        <v>4591.08</v>
      </c>
      <c r="D1844">
        <v>4590.75</v>
      </c>
      <c r="E1844">
        <v>4488.42</v>
      </c>
      <c r="F1844">
        <v>225.27099999999999</v>
      </c>
      <c r="G1844">
        <v>342.80900000000003</v>
      </c>
      <c r="H1844">
        <v>115.471</v>
      </c>
      <c r="I1844">
        <v>70.195499999999996</v>
      </c>
      <c r="J1844">
        <v>127.59099999999999</v>
      </c>
      <c r="K1844">
        <v>3897.07</v>
      </c>
      <c r="L1844">
        <v>0.147207</v>
      </c>
      <c r="M1844">
        <v>0.83631800000000001</v>
      </c>
      <c r="N1844">
        <v>0</v>
      </c>
      <c r="O1844" t="s">
        <v>42</v>
      </c>
    </row>
    <row r="1845" spans="1:25" x14ac:dyDescent="0.25">
      <c r="A1845" t="s">
        <v>166</v>
      </c>
      <c r="B1845">
        <v>4637.3599999999997</v>
      </c>
      <c r="C1845">
        <v>4537.72</v>
      </c>
      <c r="D1845">
        <v>4537.42</v>
      </c>
      <c r="E1845">
        <v>4437.07</v>
      </c>
      <c r="F1845">
        <v>225.614</v>
      </c>
      <c r="G1845">
        <v>341.45100000000002</v>
      </c>
      <c r="H1845">
        <v>114.56399999999999</v>
      </c>
      <c r="I1845">
        <v>69.897199999999998</v>
      </c>
      <c r="J1845">
        <v>127.45399999999999</v>
      </c>
      <c r="K1845">
        <v>3846.89</v>
      </c>
      <c r="L1845">
        <v>0.178568</v>
      </c>
      <c r="M1845">
        <v>0.83392999999999995</v>
      </c>
      <c r="N1845">
        <v>0</v>
      </c>
      <c r="O1845" t="s">
        <v>42</v>
      </c>
    </row>
    <row r="1846" spans="1:25" x14ac:dyDescent="0.25">
      <c r="A1846" t="s">
        <v>166</v>
      </c>
      <c r="B1846">
        <v>4636.3900000000003</v>
      </c>
      <c r="C1846">
        <v>4529.63</v>
      </c>
      <c r="D1846">
        <v>4529.33</v>
      </c>
      <c r="E1846">
        <v>4430.5</v>
      </c>
      <c r="F1846">
        <v>226.24600000000001</v>
      </c>
      <c r="G1846">
        <v>338.49400000000003</v>
      </c>
      <c r="H1846">
        <v>114.166</v>
      </c>
      <c r="I1846">
        <v>68.759600000000006</v>
      </c>
      <c r="J1846">
        <v>126.23</v>
      </c>
      <c r="K1846">
        <v>3842.6</v>
      </c>
      <c r="L1846">
        <v>0.178454</v>
      </c>
      <c r="M1846">
        <v>0.83541299999999996</v>
      </c>
      <c r="N1846">
        <v>0</v>
      </c>
      <c r="O1846" t="s">
        <v>42</v>
      </c>
    </row>
    <row r="1847" spans="1:25" x14ac:dyDescent="0.25">
      <c r="A1847" t="s">
        <v>166</v>
      </c>
      <c r="B1847">
        <v>4649.3599999999997</v>
      </c>
      <c r="C1847">
        <v>4545.09</v>
      </c>
      <c r="D1847">
        <v>4544.7700000000004</v>
      </c>
      <c r="E1847">
        <v>4443.5200000000004</v>
      </c>
      <c r="F1847">
        <v>227.22800000000001</v>
      </c>
      <c r="G1847">
        <v>341.267</v>
      </c>
      <c r="H1847">
        <v>115.277</v>
      </c>
      <c r="I1847">
        <v>69.729600000000005</v>
      </c>
      <c r="J1847">
        <v>126.851</v>
      </c>
      <c r="K1847">
        <v>3851.77</v>
      </c>
      <c r="L1847">
        <v>0.178477</v>
      </c>
      <c r="M1847">
        <v>0.83652199999999999</v>
      </c>
      <c r="N1847">
        <v>0</v>
      </c>
      <c r="O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166</v>
      </c>
      <c r="B1848">
        <v>4681.46</v>
      </c>
      <c r="C1848">
        <v>4583.4399999999996</v>
      </c>
      <c r="D1848">
        <v>4583.13</v>
      </c>
      <c r="E1848">
        <v>4481.7700000000004</v>
      </c>
      <c r="F1848">
        <v>230.047</v>
      </c>
      <c r="G1848">
        <v>343.43099999999998</v>
      </c>
      <c r="H1848">
        <v>116.158</v>
      </c>
      <c r="I1848">
        <v>70.238100000000003</v>
      </c>
      <c r="J1848">
        <v>127.45</v>
      </c>
      <c r="K1848">
        <v>3884.81</v>
      </c>
      <c r="L1848">
        <v>0.154004</v>
      </c>
      <c r="M1848">
        <v>0.83702500000000002</v>
      </c>
      <c r="N1848">
        <v>0</v>
      </c>
      <c r="O1848" t="s">
        <v>42</v>
      </c>
      <c r="R1848">
        <f>AVERAGE(B1799:B1848)</f>
        <v>4658.8757999999998</v>
      </c>
      <c r="S1848">
        <f>AVERAGE(C1799:C1848)</f>
        <v>4555.7548000000006</v>
      </c>
      <c r="U1848">
        <f>_xlfn.VAR.P(B1799:B1848)</f>
        <v>752.08463236000364</v>
      </c>
      <c r="V1848">
        <f>_xlfn.VAR.P(C1799:C1848)</f>
        <v>759.88661295999873</v>
      </c>
      <c r="X1848">
        <f>1.96*SQRT(U1848)/50</f>
        <v>1.0750271296435621</v>
      </c>
      <c r="Y1848">
        <f>1.96*SQRT(V1848)/50</f>
        <v>1.0805888047443637</v>
      </c>
    </row>
    <row r="1849" spans="1:25" x14ac:dyDescent="0.25">
      <c r="A1849" t="s">
        <v>167</v>
      </c>
      <c r="B1849">
        <v>233149.2408</v>
      </c>
      <c r="C1849" t="s">
        <v>36</v>
      </c>
    </row>
    <row r="1850" spans="1:25" x14ac:dyDescent="0.25">
      <c r="A1850" t="s">
        <v>168</v>
      </c>
      <c r="B1850">
        <v>4613.22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0.163047</v>
      </c>
      <c r="L1850">
        <v>0.83704900000000004</v>
      </c>
      <c r="M1850">
        <v>0</v>
      </c>
      <c r="N1850" t="s">
        <v>42</v>
      </c>
    </row>
    <row r="1851" spans="1:25" x14ac:dyDescent="0.25">
      <c r="A1851" t="s">
        <v>168</v>
      </c>
      <c r="B1851">
        <v>4550.04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0.14821599999999999</v>
      </c>
      <c r="L1851">
        <v>0.83633999999999997</v>
      </c>
      <c r="M1851">
        <v>0</v>
      </c>
      <c r="N1851" t="s">
        <v>42</v>
      </c>
    </row>
    <row r="1852" spans="1:25" x14ac:dyDescent="0.25">
      <c r="A1852" t="s">
        <v>168</v>
      </c>
      <c r="B1852">
        <v>4555.34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0.17845800000000001</v>
      </c>
      <c r="L1852">
        <v>0.83458900000000003</v>
      </c>
      <c r="M1852">
        <v>0</v>
      </c>
      <c r="N1852" t="s">
        <v>42</v>
      </c>
    </row>
    <row r="1853" spans="1:25" x14ac:dyDescent="0.25">
      <c r="A1853" t="s">
        <v>168</v>
      </c>
      <c r="B1853">
        <v>4588.4799999999996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0.15273500000000001</v>
      </c>
      <c r="L1853">
        <v>0.83689999999999998</v>
      </c>
      <c r="M1853">
        <v>0</v>
      </c>
      <c r="N1853" t="s">
        <v>42</v>
      </c>
    </row>
    <row r="1854" spans="1:25" x14ac:dyDescent="0.25">
      <c r="A1854" t="s">
        <v>168</v>
      </c>
      <c r="B1854">
        <v>4605.71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0.16097700000000001</v>
      </c>
      <c r="L1854">
        <v>0.83470299999999997</v>
      </c>
      <c r="M1854">
        <v>0</v>
      </c>
      <c r="N1854" t="s">
        <v>42</v>
      </c>
    </row>
    <row r="1855" spans="1:25" x14ac:dyDescent="0.25">
      <c r="A1855" t="s">
        <v>168</v>
      </c>
      <c r="B1855">
        <v>4571.83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0.17845800000000001</v>
      </c>
      <c r="L1855">
        <v>0.836866</v>
      </c>
      <c r="M1855">
        <v>0</v>
      </c>
      <c r="N1855" t="s">
        <v>42</v>
      </c>
    </row>
    <row r="1856" spans="1:25" x14ac:dyDescent="0.25">
      <c r="A1856" t="s">
        <v>168</v>
      </c>
      <c r="B1856">
        <v>4603.12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0.163243</v>
      </c>
      <c r="L1856">
        <v>0.83700600000000003</v>
      </c>
      <c r="M1856">
        <v>0</v>
      </c>
      <c r="N1856" t="s">
        <v>42</v>
      </c>
    </row>
    <row r="1857" spans="1:14" x14ac:dyDescent="0.25">
      <c r="A1857" t="s">
        <v>168</v>
      </c>
      <c r="B1857">
        <v>4565.8500000000004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0.14711099999999999</v>
      </c>
      <c r="L1857">
        <v>0.85512600000000005</v>
      </c>
      <c r="M1857">
        <v>0</v>
      </c>
      <c r="N1857" t="s">
        <v>42</v>
      </c>
    </row>
    <row r="1858" spans="1:14" x14ac:dyDescent="0.25">
      <c r="A1858" t="s">
        <v>168</v>
      </c>
      <c r="B1858">
        <v>4548.33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0.14945700000000001</v>
      </c>
      <c r="L1858">
        <v>0.836974</v>
      </c>
      <c r="M1858">
        <v>0</v>
      </c>
      <c r="N1858" t="s">
        <v>42</v>
      </c>
    </row>
    <row r="1859" spans="1:14" x14ac:dyDescent="0.25">
      <c r="A1859" t="s">
        <v>168</v>
      </c>
      <c r="B1859">
        <v>4526.1000000000004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0.14851400000000001</v>
      </c>
      <c r="L1859">
        <v>0.83704900000000004</v>
      </c>
      <c r="M1859">
        <v>0</v>
      </c>
      <c r="N1859" t="s">
        <v>42</v>
      </c>
    </row>
    <row r="1860" spans="1:14" x14ac:dyDescent="0.25">
      <c r="A1860" t="s">
        <v>168</v>
      </c>
      <c r="B1860">
        <v>4565.67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0.148866</v>
      </c>
      <c r="L1860">
        <v>0.85855499999999996</v>
      </c>
      <c r="M1860">
        <v>0</v>
      </c>
      <c r="N1860" t="s">
        <v>42</v>
      </c>
    </row>
    <row r="1861" spans="1:14" x14ac:dyDescent="0.25">
      <c r="A1861" t="s">
        <v>168</v>
      </c>
      <c r="B1861">
        <v>4565.9799999999996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0.17851500000000001</v>
      </c>
      <c r="L1861">
        <v>0.83668900000000002</v>
      </c>
      <c r="M1861">
        <v>0</v>
      </c>
      <c r="N1861" t="s">
        <v>42</v>
      </c>
    </row>
    <row r="1862" spans="1:14" x14ac:dyDescent="0.25">
      <c r="A1862" t="s">
        <v>168</v>
      </c>
      <c r="B1862">
        <v>4551.72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0.14726600000000001</v>
      </c>
      <c r="L1862">
        <v>0.83604900000000004</v>
      </c>
      <c r="M1862">
        <v>0</v>
      </c>
      <c r="N1862" t="s">
        <v>42</v>
      </c>
    </row>
    <row r="1863" spans="1:14" x14ac:dyDescent="0.25">
      <c r="A1863" t="s">
        <v>168</v>
      </c>
      <c r="B1863">
        <v>4584.6000000000004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0.14949000000000001</v>
      </c>
      <c r="L1863">
        <v>0.83640400000000004</v>
      </c>
      <c r="M1863">
        <v>0</v>
      </c>
      <c r="N1863" t="s">
        <v>42</v>
      </c>
    </row>
    <row r="1864" spans="1:14" x14ac:dyDescent="0.25">
      <c r="A1864" t="s">
        <v>168</v>
      </c>
      <c r="B1864">
        <v>4538.71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0.12828899999999999</v>
      </c>
      <c r="L1864">
        <v>0.83660000000000001</v>
      </c>
      <c r="M1864">
        <v>0</v>
      </c>
      <c r="N1864" t="s">
        <v>42</v>
      </c>
    </row>
    <row r="1865" spans="1:14" x14ac:dyDescent="0.25">
      <c r="A1865" t="s">
        <v>168</v>
      </c>
      <c r="B1865">
        <v>4531.1000000000004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0.14746100000000001</v>
      </c>
      <c r="L1865">
        <v>0.83592999999999995</v>
      </c>
      <c r="M1865">
        <v>0</v>
      </c>
      <c r="N1865" t="s">
        <v>42</v>
      </c>
    </row>
    <row r="1866" spans="1:14" x14ac:dyDescent="0.25">
      <c r="A1866" t="s">
        <v>168</v>
      </c>
      <c r="B1866">
        <v>4532.57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0.17383599999999999</v>
      </c>
      <c r="L1866">
        <v>0.83595699999999995</v>
      </c>
      <c r="M1866">
        <v>0</v>
      </c>
      <c r="N1866" t="s">
        <v>42</v>
      </c>
    </row>
    <row r="1867" spans="1:14" x14ac:dyDescent="0.25">
      <c r="A1867" t="s">
        <v>168</v>
      </c>
      <c r="B1867">
        <v>4555.6499999999996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0.16025800000000001</v>
      </c>
      <c r="L1867">
        <v>0.83635800000000005</v>
      </c>
      <c r="M1867">
        <v>0</v>
      </c>
      <c r="N1867" t="s">
        <v>42</v>
      </c>
    </row>
    <row r="1868" spans="1:14" x14ac:dyDescent="0.25">
      <c r="A1868" t="s">
        <v>168</v>
      </c>
      <c r="B1868">
        <v>4568.8900000000003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0.147146</v>
      </c>
      <c r="L1868">
        <v>0.83704699999999999</v>
      </c>
      <c r="M1868">
        <v>0</v>
      </c>
      <c r="N1868" t="s">
        <v>42</v>
      </c>
    </row>
    <row r="1869" spans="1:14" x14ac:dyDescent="0.25">
      <c r="A1869" t="s">
        <v>168</v>
      </c>
      <c r="B1869">
        <v>4608.3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0.14823600000000001</v>
      </c>
      <c r="L1869">
        <v>0.83691599999999999</v>
      </c>
      <c r="M1869">
        <v>0</v>
      </c>
      <c r="N1869" t="s">
        <v>42</v>
      </c>
    </row>
    <row r="1870" spans="1:14" x14ac:dyDescent="0.25">
      <c r="A1870" t="s">
        <v>168</v>
      </c>
      <c r="B1870">
        <v>4577.67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0.149615</v>
      </c>
      <c r="L1870">
        <v>0.83705200000000002</v>
      </c>
      <c r="M1870">
        <v>0</v>
      </c>
      <c r="N1870" t="s">
        <v>42</v>
      </c>
    </row>
    <row r="1871" spans="1:14" x14ac:dyDescent="0.25">
      <c r="A1871" t="s">
        <v>168</v>
      </c>
      <c r="B1871">
        <v>4569.71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0.178455</v>
      </c>
      <c r="L1871">
        <v>0.83696099999999996</v>
      </c>
      <c r="M1871">
        <v>0</v>
      </c>
      <c r="N1871" t="s">
        <v>42</v>
      </c>
    </row>
    <row r="1872" spans="1:14" x14ac:dyDescent="0.25">
      <c r="A1872" t="s">
        <v>168</v>
      </c>
      <c r="B1872">
        <v>4569.3599999999997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0.155838</v>
      </c>
      <c r="L1872">
        <v>0.86887899999999996</v>
      </c>
      <c r="M1872">
        <v>0</v>
      </c>
      <c r="N1872" t="s">
        <v>42</v>
      </c>
    </row>
    <row r="1873" spans="1:14" x14ac:dyDescent="0.25">
      <c r="A1873" t="s">
        <v>168</v>
      </c>
      <c r="B1873">
        <v>4552.2299999999996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0.151259</v>
      </c>
      <c r="L1873">
        <v>0.83701499999999995</v>
      </c>
      <c r="M1873">
        <v>0</v>
      </c>
      <c r="N1873" t="s">
        <v>42</v>
      </c>
    </row>
    <row r="1874" spans="1:14" x14ac:dyDescent="0.25">
      <c r="A1874" t="s">
        <v>168</v>
      </c>
      <c r="B1874">
        <v>4550.05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0.16372600000000001</v>
      </c>
      <c r="L1874">
        <v>0.83595900000000001</v>
      </c>
      <c r="M1874">
        <v>0</v>
      </c>
      <c r="N1874" t="s">
        <v>42</v>
      </c>
    </row>
    <row r="1875" spans="1:14" x14ac:dyDescent="0.25">
      <c r="A1875" t="s">
        <v>168</v>
      </c>
      <c r="B1875">
        <v>4580.05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0.17846500000000001</v>
      </c>
      <c r="L1875">
        <v>0.83696599999999999</v>
      </c>
      <c r="M1875">
        <v>0</v>
      </c>
      <c r="N1875" t="s">
        <v>42</v>
      </c>
    </row>
    <row r="1876" spans="1:14" x14ac:dyDescent="0.25">
      <c r="A1876" t="s">
        <v>168</v>
      </c>
      <c r="B1876">
        <v>4605.37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0.14710699999999999</v>
      </c>
      <c r="L1876">
        <v>0.83659499999999998</v>
      </c>
      <c r="M1876">
        <v>0</v>
      </c>
      <c r="N1876" t="s">
        <v>42</v>
      </c>
    </row>
    <row r="1877" spans="1:14" x14ac:dyDescent="0.25">
      <c r="A1877" t="s">
        <v>168</v>
      </c>
      <c r="B1877">
        <v>4583.16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0.14840300000000001</v>
      </c>
      <c r="L1877">
        <v>0.83704900000000004</v>
      </c>
      <c r="M1877">
        <v>0</v>
      </c>
      <c r="N1877" t="s">
        <v>42</v>
      </c>
    </row>
    <row r="1878" spans="1:14" x14ac:dyDescent="0.25">
      <c r="A1878" t="s">
        <v>168</v>
      </c>
      <c r="B1878">
        <v>4547.42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0.17569100000000001</v>
      </c>
      <c r="L1878">
        <v>0.83705300000000005</v>
      </c>
      <c r="M1878">
        <v>0</v>
      </c>
      <c r="N1878" t="s">
        <v>42</v>
      </c>
    </row>
    <row r="1879" spans="1:14" x14ac:dyDescent="0.25">
      <c r="A1879" t="s">
        <v>168</v>
      </c>
      <c r="B1879">
        <v>4544.03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0.1532</v>
      </c>
      <c r="L1879">
        <v>0.83695799999999998</v>
      </c>
      <c r="M1879">
        <v>0</v>
      </c>
      <c r="N1879" t="s">
        <v>42</v>
      </c>
    </row>
    <row r="1880" spans="1:14" x14ac:dyDescent="0.25">
      <c r="A1880" t="s">
        <v>168</v>
      </c>
      <c r="B1880">
        <v>4630.76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0.15478800000000001</v>
      </c>
      <c r="L1880">
        <v>0.836731</v>
      </c>
      <c r="M1880">
        <v>0</v>
      </c>
      <c r="N1880" t="s">
        <v>42</v>
      </c>
    </row>
    <row r="1881" spans="1:14" x14ac:dyDescent="0.25">
      <c r="A1881" t="s">
        <v>168</v>
      </c>
      <c r="B1881">
        <v>4593.3999999999996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0.16137599999999999</v>
      </c>
      <c r="L1881">
        <v>0.83704500000000004</v>
      </c>
      <c r="M1881">
        <v>0</v>
      </c>
      <c r="N1881" t="s">
        <v>42</v>
      </c>
    </row>
    <row r="1882" spans="1:14" x14ac:dyDescent="0.25">
      <c r="A1882" t="s">
        <v>168</v>
      </c>
      <c r="B1882">
        <v>4605.92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0.178456</v>
      </c>
      <c r="L1882">
        <v>0.83672400000000002</v>
      </c>
      <c r="M1882">
        <v>0</v>
      </c>
      <c r="N1882" t="s">
        <v>42</v>
      </c>
    </row>
    <row r="1883" spans="1:14" x14ac:dyDescent="0.25">
      <c r="A1883" t="s">
        <v>168</v>
      </c>
      <c r="B1883">
        <v>4528.8500000000004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0.17633499999999999</v>
      </c>
      <c r="L1883">
        <v>0.83687100000000003</v>
      </c>
      <c r="M1883">
        <v>0</v>
      </c>
      <c r="N1883" t="s">
        <v>42</v>
      </c>
    </row>
    <row r="1884" spans="1:14" x14ac:dyDescent="0.25">
      <c r="A1884" t="s">
        <v>168</v>
      </c>
      <c r="B1884">
        <v>4580.5200000000004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0.14713599999999999</v>
      </c>
      <c r="L1884">
        <v>0.83705200000000002</v>
      </c>
      <c r="M1884">
        <v>0</v>
      </c>
      <c r="N1884" t="s">
        <v>42</v>
      </c>
    </row>
    <row r="1885" spans="1:14" x14ac:dyDescent="0.25">
      <c r="A1885" t="s">
        <v>168</v>
      </c>
      <c r="B1885">
        <v>4564.33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0.15143400000000001</v>
      </c>
      <c r="L1885">
        <v>0.82917200000000002</v>
      </c>
      <c r="M1885">
        <v>0</v>
      </c>
      <c r="N1885" t="s">
        <v>42</v>
      </c>
    </row>
    <row r="1886" spans="1:14" x14ac:dyDescent="0.25">
      <c r="A1886" t="s">
        <v>168</v>
      </c>
      <c r="B1886">
        <v>4577.0600000000004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0.147623</v>
      </c>
      <c r="L1886">
        <v>0.83700399999999997</v>
      </c>
      <c r="M1886">
        <v>0</v>
      </c>
      <c r="N1886" t="s">
        <v>42</v>
      </c>
    </row>
    <row r="1887" spans="1:14" x14ac:dyDescent="0.25">
      <c r="A1887" t="s">
        <v>168</v>
      </c>
      <c r="B1887">
        <v>4549.4399999999996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0.14725199999999999</v>
      </c>
      <c r="L1887">
        <v>0.83677500000000005</v>
      </c>
      <c r="M1887">
        <v>0</v>
      </c>
      <c r="N1887" t="s">
        <v>42</v>
      </c>
    </row>
    <row r="1888" spans="1:14" x14ac:dyDescent="0.25">
      <c r="A1888" t="s">
        <v>168</v>
      </c>
      <c r="B1888">
        <v>4557.55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0.178454</v>
      </c>
      <c r="L1888">
        <v>0.83694400000000002</v>
      </c>
      <c r="M1888">
        <v>0</v>
      </c>
      <c r="N1888" t="s">
        <v>42</v>
      </c>
    </row>
    <row r="1889" spans="1:25" x14ac:dyDescent="0.25">
      <c r="A1889" t="s">
        <v>168</v>
      </c>
      <c r="B1889">
        <v>4535.78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0.178456</v>
      </c>
      <c r="L1889">
        <v>0.83499199999999996</v>
      </c>
      <c r="M1889">
        <v>0</v>
      </c>
      <c r="N1889" t="s">
        <v>42</v>
      </c>
    </row>
    <row r="1890" spans="1:25" x14ac:dyDescent="0.25">
      <c r="A1890" t="s">
        <v>168</v>
      </c>
      <c r="B1890">
        <v>4567.74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0.155225</v>
      </c>
      <c r="L1890">
        <v>0.83596099999999995</v>
      </c>
      <c r="M1890">
        <v>0</v>
      </c>
      <c r="N1890" t="s">
        <v>42</v>
      </c>
    </row>
    <row r="1891" spans="1:25" x14ac:dyDescent="0.25">
      <c r="A1891" t="s">
        <v>168</v>
      </c>
      <c r="B1891">
        <v>4538.78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0.14895</v>
      </c>
      <c r="L1891">
        <v>0.83687900000000004</v>
      </c>
      <c r="M1891">
        <v>0</v>
      </c>
      <c r="N1891" t="s">
        <v>42</v>
      </c>
    </row>
    <row r="1892" spans="1:25" x14ac:dyDescent="0.25">
      <c r="A1892" t="s">
        <v>168</v>
      </c>
      <c r="B1892">
        <v>4523.5600000000004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0.147479</v>
      </c>
      <c r="L1892">
        <v>0.83705099999999999</v>
      </c>
      <c r="M1892">
        <v>0</v>
      </c>
      <c r="N1892" t="s">
        <v>42</v>
      </c>
    </row>
    <row r="1893" spans="1:25" x14ac:dyDescent="0.25">
      <c r="A1893" t="s">
        <v>168</v>
      </c>
      <c r="B1893">
        <v>4577.2700000000004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0.15181800000000001</v>
      </c>
      <c r="L1893">
        <v>0.83683399999999997</v>
      </c>
      <c r="M1893">
        <v>0</v>
      </c>
      <c r="N1893" t="s">
        <v>42</v>
      </c>
    </row>
    <row r="1894" spans="1:25" x14ac:dyDescent="0.25">
      <c r="A1894" t="s">
        <v>168</v>
      </c>
      <c r="B1894">
        <v>4589.72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0.147532</v>
      </c>
      <c r="L1894">
        <v>0.83691499999999996</v>
      </c>
      <c r="M1894">
        <v>0</v>
      </c>
      <c r="N1894" t="s">
        <v>42</v>
      </c>
    </row>
    <row r="1895" spans="1:25" x14ac:dyDescent="0.25">
      <c r="A1895" t="s">
        <v>168</v>
      </c>
      <c r="B1895">
        <v>4569.74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0.17847199999999999</v>
      </c>
      <c r="L1895">
        <v>0.83568200000000004</v>
      </c>
      <c r="M1895">
        <v>0</v>
      </c>
      <c r="N1895" t="s">
        <v>42</v>
      </c>
    </row>
    <row r="1896" spans="1:25" x14ac:dyDescent="0.25">
      <c r="A1896" t="s">
        <v>168</v>
      </c>
      <c r="B1896">
        <v>4619.62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0.17845900000000001</v>
      </c>
      <c r="L1896">
        <v>0.83704900000000004</v>
      </c>
      <c r="M1896">
        <v>0</v>
      </c>
      <c r="N1896" t="s">
        <v>42</v>
      </c>
    </row>
    <row r="1897" spans="1:25" x14ac:dyDescent="0.25">
      <c r="A1897" t="s">
        <v>168</v>
      </c>
      <c r="B1897">
        <v>4586.13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0.149424</v>
      </c>
      <c r="L1897">
        <v>0.83684899999999995</v>
      </c>
      <c r="M1897">
        <v>0</v>
      </c>
      <c r="N1897" t="s">
        <v>42</v>
      </c>
    </row>
    <row r="1898" spans="1:25" x14ac:dyDescent="0.25">
      <c r="A1898" t="s">
        <v>168</v>
      </c>
      <c r="B1898">
        <v>4595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0.178455</v>
      </c>
      <c r="L1898">
        <v>0.83652700000000002</v>
      </c>
      <c r="M1898">
        <v>0</v>
      </c>
      <c r="N1898" t="s">
        <v>42</v>
      </c>
    </row>
    <row r="1899" spans="1:25" x14ac:dyDescent="0.25">
      <c r="A1899" t="s">
        <v>168</v>
      </c>
      <c r="B1899">
        <v>4556.54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0.15881500000000001</v>
      </c>
      <c r="L1899">
        <v>0.83699699999999999</v>
      </c>
      <c r="M1899">
        <v>0</v>
      </c>
      <c r="N1899" t="s">
        <v>42</v>
      </c>
    </row>
    <row r="1900" spans="1:25" x14ac:dyDescent="0.25">
      <c r="A1900" t="s">
        <v>168</v>
      </c>
      <c r="B1900">
        <v>4549.74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0.178454</v>
      </c>
      <c r="L1900">
        <v>0.836974</v>
      </c>
      <c r="M1900">
        <v>0</v>
      </c>
      <c r="N1900" t="s">
        <v>42</v>
      </c>
    </row>
    <row r="1901" spans="1:25" x14ac:dyDescent="0.25">
      <c r="A1901" t="s">
        <v>168</v>
      </c>
      <c r="B1901">
        <v>4571.22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0.17845900000000001</v>
      </c>
      <c r="L1901">
        <v>0.83701599999999998</v>
      </c>
      <c r="M1901">
        <v>0</v>
      </c>
      <c r="N1901" t="s">
        <v>42</v>
      </c>
    </row>
    <row r="1902" spans="1:25" x14ac:dyDescent="0.25">
      <c r="A1902" t="s">
        <v>168</v>
      </c>
      <c r="B1902">
        <v>4593.74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0.15163599999999999</v>
      </c>
      <c r="L1902">
        <v>0.83704299999999998</v>
      </c>
      <c r="M1902">
        <v>0</v>
      </c>
      <c r="N1902" t="s">
        <v>42</v>
      </c>
    </row>
    <row r="1903" spans="1:25" x14ac:dyDescent="0.25">
      <c r="A1903" t="s">
        <v>168</v>
      </c>
      <c r="B1903">
        <v>4555.33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0.17849100000000001</v>
      </c>
      <c r="L1903">
        <v>0.83704800000000001</v>
      </c>
      <c r="M1903">
        <v>0</v>
      </c>
      <c r="N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168</v>
      </c>
      <c r="B1904">
        <v>4578.96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0.16983200000000001</v>
      </c>
      <c r="L1904">
        <v>0.83676499999999998</v>
      </c>
      <c r="M1904">
        <v>0</v>
      </c>
      <c r="N1904" t="s">
        <v>42</v>
      </c>
      <c r="R1904">
        <f>AVERAGE(B1855:B1904)</f>
        <v>4567.8833999999979</v>
      </c>
      <c r="S1904">
        <f>AVERAGE(C1855:C1904)</f>
        <v>0</v>
      </c>
      <c r="U1904">
        <f>_xlfn.VAR.P(B1855:B1904)</f>
        <v>609.29131844000051</v>
      </c>
      <c r="V1904">
        <f>_xlfn.VAR.P(C1855:C1904)</f>
        <v>0</v>
      </c>
      <c r="X1904">
        <f>1.96*SQRT(U1904)/50</f>
        <v>0.96760602084094249</v>
      </c>
      <c r="Y1904">
        <f>1.96*SQRT(V1904)/50</f>
        <v>0</v>
      </c>
    </row>
    <row r="1905" spans="1:13" x14ac:dyDescent="0.25">
      <c r="A1905" t="s">
        <v>169</v>
      </c>
      <c r="B1905">
        <v>228539.41399999999</v>
      </c>
      <c r="C1905" t="s">
        <v>36</v>
      </c>
    </row>
    <row r="1906" spans="1:13" x14ac:dyDescent="0.25">
      <c r="A1906" t="s">
        <v>170</v>
      </c>
      <c r="B1906">
        <v>4354.1899999999996</v>
      </c>
      <c r="C1906">
        <v>4314.22</v>
      </c>
      <c r="D1906">
        <v>4313.93</v>
      </c>
      <c r="E1906">
        <v>4216.72</v>
      </c>
      <c r="F1906">
        <v>224.268</v>
      </c>
      <c r="G1906">
        <v>0</v>
      </c>
      <c r="H1906">
        <v>112.245</v>
      </c>
      <c r="I1906">
        <v>0</v>
      </c>
      <c r="J1906">
        <v>0.16112399999999999</v>
      </c>
      <c r="K1906">
        <v>0.83679300000000001</v>
      </c>
      <c r="L1906">
        <v>0</v>
      </c>
      <c r="M1906" t="s">
        <v>42</v>
      </c>
    </row>
    <row r="1907" spans="1:13" x14ac:dyDescent="0.25">
      <c r="A1907" t="s">
        <v>170</v>
      </c>
      <c r="B1907">
        <v>4362.2</v>
      </c>
      <c r="C1907">
        <v>4330.6499999999996</v>
      </c>
      <c r="D1907">
        <v>4330.3599999999997</v>
      </c>
      <c r="E1907">
        <v>4232.9399999999996</v>
      </c>
      <c r="F1907">
        <v>224.501</v>
      </c>
      <c r="G1907">
        <v>0</v>
      </c>
      <c r="H1907">
        <v>111.169</v>
      </c>
      <c r="I1907">
        <v>0</v>
      </c>
      <c r="J1907">
        <v>0.14932300000000001</v>
      </c>
      <c r="K1907">
        <v>0.83657300000000001</v>
      </c>
      <c r="L1907">
        <v>0</v>
      </c>
      <c r="M1907" t="s">
        <v>42</v>
      </c>
    </row>
    <row r="1908" spans="1:13" x14ac:dyDescent="0.25">
      <c r="A1908" t="s">
        <v>170</v>
      </c>
      <c r="B1908">
        <v>4373.96</v>
      </c>
      <c r="C1908">
        <v>4338.13</v>
      </c>
      <c r="D1908">
        <v>4337.84</v>
      </c>
      <c r="E1908">
        <v>4240.91</v>
      </c>
      <c r="F1908">
        <v>226.88300000000001</v>
      </c>
      <c r="G1908">
        <v>0</v>
      </c>
      <c r="H1908">
        <v>111.699</v>
      </c>
      <c r="I1908">
        <v>0</v>
      </c>
      <c r="J1908">
        <v>0.178455</v>
      </c>
      <c r="K1908">
        <v>0.83644600000000002</v>
      </c>
      <c r="L1908">
        <v>0</v>
      </c>
      <c r="M1908" t="s">
        <v>42</v>
      </c>
    </row>
    <row r="1909" spans="1:13" x14ac:dyDescent="0.25">
      <c r="A1909" t="s">
        <v>170</v>
      </c>
      <c r="B1909">
        <v>4388.4399999999996</v>
      </c>
      <c r="C1909">
        <v>4356.7700000000004</v>
      </c>
      <c r="D1909">
        <v>4356.46</v>
      </c>
      <c r="E1909">
        <v>4256.9799999999996</v>
      </c>
      <c r="F1909">
        <v>231.92599999999999</v>
      </c>
      <c r="G1909">
        <v>0</v>
      </c>
      <c r="H1909">
        <v>112.125</v>
      </c>
      <c r="I1909">
        <v>0</v>
      </c>
      <c r="J1909">
        <v>0.165904</v>
      </c>
      <c r="K1909">
        <v>0.83705099999999999</v>
      </c>
      <c r="L1909">
        <v>0</v>
      </c>
      <c r="M1909" t="s">
        <v>42</v>
      </c>
    </row>
    <row r="1910" spans="1:13" x14ac:dyDescent="0.25">
      <c r="A1910" t="s">
        <v>170</v>
      </c>
      <c r="B1910">
        <v>4413.62</v>
      </c>
      <c r="C1910">
        <v>4381.18</v>
      </c>
      <c r="D1910">
        <v>4380.87</v>
      </c>
      <c r="E1910">
        <v>4280.2</v>
      </c>
      <c r="F1910">
        <v>228.19499999999999</v>
      </c>
      <c r="G1910">
        <v>0</v>
      </c>
      <c r="H1910">
        <v>113.502</v>
      </c>
      <c r="I1910">
        <v>0</v>
      </c>
      <c r="J1910">
        <v>0.178456</v>
      </c>
      <c r="K1910">
        <v>0.83614999999999995</v>
      </c>
      <c r="L1910">
        <v>0</v>
      </c>
      <c r="M1910" t="s">
        <v>42</v>
      </c>
    </row>
    <row r="1911" spans="1:13" x14ac:dyDescent="0.25">
      <c r="A1911" t="s">
        <v>170</v>
      </c>
      <c r="B1911">
        <v>4394.66</v>
      </c>
      <c r="C1911">
        <v>4362.8900000000003</v>
      </c>
      <c r="D1911">
        <v>4362.55</v>
      </c>
      <c r="E1911">
        <v>4261.62</v>
      </c>
      <c r="F1911">
        <v>228.47800000000001</v>
      </c>
      <c r="G1911">
        <v>0</v>
      </c>
      <c r="H1911">
        <v>111.746</v>
      </c>
      <c r="I1911">
        <v>0</v>
      </c>
      <c r="J1911">
        <v>0.17463799999999999</v>
      </c>
      <c r="K1911">
        <v>0.83689800000000003</v>
      </c>
      <c r="L1911">
        <v>0</v>
      </c>
      <c r="M1911" t="s">
        <v>42</v>
      </c>
    </row>
    <row r="1912" spans="1:13" x14ac:dyDescent="0.25">
      <c r="A1912" t="s">
        <v>170</v>
      </c>
      <c r="B1912">
        <v>4396.17</v>
      </c>
      <c r="C1912">
        <v>4364.79</v>
      </c>
      <c r="D1912">
        <v>4364.47</v>
      </c>
      <c r="E1912">
        <v>4264.42</v>
      </c>
      <c r="F1912">
        <v>227.292</v>
      </c>
      <c r="G1912">
        <v>0</v>
      </c>
      <c r="H1912">
        <v>112.155</v>
      </c>
      <c r="I1912">
        <v>0</v>
      </c>
      <c r="J1912">
        <v>0.178455</v>
      </c>
      <c r="K1912">
        <v>0.83665500000000004</v>
      </c>
      <c r="L1912">
        <v>0</v>
      </c>
      <c r="M1912" t="s">
        <v>42</v>
      </c>
    </row>
    <row r="1913" spans="1:13" x14ac:dyDescent="0.25">
      <c r="A1913" t="s">
        <v>170</v>
      </c>
      <c r="B1913">
        <v>4354.55</v>
      </c>
      <c r="C1913">
        <v>4323.12</v>
      </c>
      <c r="D1913">
        <v>4322.8</v>
      </c>
      <c r="E1913">
        <v>4225.07</v>
      </c>
      <c r="F1913">
        <v>224.851</v>
      </c>
      <c r="G1913">
        <v>0</v>
      </c>
      <c r="H1913">
        <v>111.324</v>
      </c>
      <c r="I1913">
        <v>0</v>
      </c>
      <c r="J1913">
        <v>0.150698</v>
      </c>
      <c r="K1913">
        <v>0.873749</v>
      </c>
      <c r="L1913">
        <v>0</v>
      </c>
      <c r="M1913" t="s">
        <v>42</v>
      </c>
    </row>
    <row r="1914" spans="1:13" x14ac:dyDescent="0.25">
      <c r="A1914" t="s">
        <v>170</v>
      </c>
      <c r="B1914">
        <v>4331.6499999999996</v>
      </c>
      <c r="C1914">
        <v>4288.96</v>
      </c>
      <c r="D1914">
        <v>4288.6499999999996</v>
      </c>
      <c r="E1914">
        <v>4190.6099999999997</v>
      </c>
      <c r="F1914">
        <v>224.09899999999999</v>
      </c>
      <c r="G1914">
        <v>0</v>
      </c>
      <c r="H1914">
        <v>109.70399999999999</v>
      </c>
      <c r="I1914">
        <v>0</v>
      </c>
      <c r="J1914">
        <v>0.14841799999999999</v>
      </c>
      <c r="K1914">
        <v>0.83699999999999997</v>
      </c>
      <c r="L1914">
        <v>0</v>
      </c>
      <c r="M1914" t="s">
        <v>42</v>
      </c>
    </row>
    <row r="1915" spans="1:13" x14ac:dyDescent="0.25">
      <c r="A1915" t="s">
        <v>170</v>
      </c>
      <c r="B1915">
        <v>4352.1099999999997</v>
      </c>
      <c r="C1915">
        <v>4320.96</v>
      </c>
      <c r="D1915">
        <v>4320.66</v>
      </c>
      <c r="E1915">
        <v>4223.6400000000003</v>
      </c>
      <c r="F1915">
        <v>228.01400000000001</v>
      </c>
      <c r="G1915">
        <v>0</v>
      </c>
      <c r="H1915">
        <v>111.99299999999999</v>
      </c>
      <c r="I1915">
        <v>0</v>
      </c>
      <c r="J1915">
        <v>0.170014</v>
      </c>
      <c r="K1915">
        <v>0.83687199999999995</v>
      </c>
      <c r="L1915">
        <v>0</v>
      </c>
      <c r="M1915" t="s">
        <v>42</v>
      </c>
    </row>
    <row r="1916" spans="1:13" x14ac:dyDescent="0.25">
      <c r="A1916" t="s">
        <v>170</v>
      </c>
      <c r="B1916">
        <v>4349.7299999999996</v>
      </c>
      <c r="C1916">
        <v>4319.1000000000004</v>
      </c>
      <c r="D1916">
        <v>4318.8100000000004</v>
      </c>
      <c r="E1916">
        <v>4222.04</v>
      </c>
      <c r="F1916">
        <v>224.74</v>
      </c>
      <c r="G1916">
        <v>0</v>
      </c>
      <c r="H1916">
        <v>111.41800000000001</v>
      </c>
      <c r="I1916">
        <v>0</v>
      </c>
      <c r="J1916">
        <v>0.15604899999999999</v>
      </c>
      <c r="K1916">
        <v>0.85328400000000004</v>
      </c>
      <c r="L1916">
        <v>0</v>
      </c>
      <c r="M1916" t="s">
        <v>42</v>
      </c>
    </row>
    <row r="1917" spans="1:13" x14ac:dyDescent="0.25">
      <c r="A1917" t="s">
        <v>170</v>
      </c>
      <c r="B1917">
        <v>4298.74</v>
      </c>
      <c r="C1917">
        <v>4266.3500000000004</v>
      </c>
      <c r="D1917">
        <v>4266.04</v>
      </c>
      <c r="E1917">
        <v>4167.63</v>
      </c>
      <c r="F1917">
        <v>224.98</v>
      </c>
      <c r="G1917">
        <v>0</v>
      </c>
      <c r="H1917">
        <v>108.866</v>
      </c>
      <c r="I1917">
        <v>0</v>
      </c>
      <c r="J1917">
        <v>0.161685</v>
      </c>
      <c r="K1917">
        <v>0.83659499999999998</v>
      </c>
      <c r="L1917">
        <v>0</v>
      </c>
      <c r="M1917" t="s">
        <v>42</v>
      </c>
    </row>
    <row r="1918" spans="1:13" x14ac:dyDescent="0.25">
      <c r="A1918" t="s">
        <v>170</v>
      </c>
      <c r="B1918">
        <v>4340.8100000000004</v>
      </c>
      <c r="C1918">
        <v>4305.0200000000004</v>
      </c>
      <c r="D1918">
        <v>4304.71</v>
      </c>
      <c r="E1918">
        <v>4205.24</v>
      </c>
      <c r="F1918">
        <v>227.946</v>
      </c>
      <c r="G1918">
        <v>0</v>
      </c>
      <c r="H1918">
        <v>110.07899999999999</v>
      </c>
      <c r="I1918">
        <v>0</v>
      </c>
      <c r="J1918">
        <v>0.15027599999999999</v>
      </c>
      <c r="K1918">
        <v>0.83704999999999996</v>
      </c>
      <c r="L1918">
        <v>0</v>
      </c>
      <c r="M1918" t="s">
        <v>42</v>
      </c>
    </row>
    <row r="1919" spans="1:13" x14ac:dyDescent="0.25">
      <c r="A1919" t="s">
        <v>170</v>
      </c>
      <c r="B1919">
        <v>4324.1499999999996</v>
      </c>
      <c r="C1919">
        <v>4293.29</v>
      </c>
      <c r="D1919">
        <v>4292.99</v>
      </c>
      <c r="E1919">
        <v>4195</v>
      </c>
      <c r="F1919">
        <v>223.9</v>
      </c>
      <c r="G1919">
        <v>0</v>
      </c>
      <c r="H1919">
        <v>110.703</v>
      </c>
      <c r="I1919">
        <v>0</v>
      </c>
      <c r="J1919">
        <v>0.14791000000000001</v>
      </c>
      <c r="K1919">
        <v>0.83704800000000001</v>
      </c>
      <c r="L1919">
        <v>0</v>
      </c>
      <c r="M1919" t="s">
        <v>42</v>
      </c>
    </row>
    <row r="1920" spans="1:13" x14ac:dyDescent="0.25">
      <c r="A1920" t="s">
        <v>170</v>
      </c>
      <c r="B1920">
        <v>4339.88</v>
      </c>
      <c r="C1920">
        <v>4302.12</v>
      </c>
      <c r="D1920">
        <v>4301.8100000000004</v>
      </c>
      <c r="E1920">
        <v>4202.3</v>
      </c>
      <c r="F1920">
        <v>228.35300000000001</v>
      </c>
      <c r="G1920">
        <v>0</v>
      </c>
      <c r="H1920">
        <v>110.26600000000001</v>
      </c>
      <c r="I1920">
        <v>0</v>
      </c>
      <c r="J1920">
        <v>0.15080199999999999</v>
      </c>
      <c r="K1920">
        <v>0.83871399999999996</v>
      </c>
      <c r="L1920">
        <v>0</v>
      </c>
      <c r="M1920" t="s">
        <v>42</v>
      </c>
    </row>
    <row r="1921" spans="1:13" x14ac:dyDescent="0.25">
      <c r="A1921" t="s">
        <v>170</v>
      </c>
      <c r="B1921">
        <v>4323.96</v>
      </c>
      <c r="C1921">
        <v>4292.26</v>
      </c>
      <c r="D1921">
        <v>4291.95</v>
      </c>
      <c r="E1921">
        <v>4192.66</v>
      </c>
      <c r="F1921">
        <v>227.19399999999999</v>
      </c>
      <c r="G1921">
        <v>0</v>
      </c>
      <c r="H1921">
        <v>110.875</v>
      </c>
      <c r="I1921">
        <v>0</v>
      </c>
      <c r="J1921">
        <v>0.15368200000000001</v>
      </c>
      <c r="K1921">
        <v>0.83702799999999999</v>
      </c>
      <c r="L1921">
        <v>0</v>
      </c>
      <c r="M1921" t="s">
        <v>42</v>
      </c>
    </row>
    <row r="1922" spans="1:13" x14ac:dyDescent="0.25">
      <c r="A1922" t="s">
        <v>170</v>
      </c>
      <c r="B1922">
        <v>4326.96</v>
      </c>
      <c r="C1922">
        <v>4295.71</v>
      </c>
      <c r="D1922">
        <v>4295.42</v>
      </c>
      <c r="E1922">
        <v>4198</v>
      </c>
      <c r="F1922">
        <v>224.13399999999999</v>
      </c>
      <c r="G1922">
        <v>0</v>
      </c>
      <c r="H1922">
        <v>110.262</v>
      </c>
      <c r="I1922">
        <v>0</v>
      </c>
      <c r="J1922">
        <v>0.14725099999999999</v>
      </c>
      <c r="K1922">
        <v>0.86160000000000003</v>
      </c>
      <c r="L1922">
        <v>0</v>
      </c>
      <c r="M1922" t="s">
        <v>42</v>
      </c>
    </row>
    <row r="1923" spans="1:13" x14ac:dyDescent="0.25">
      <c r="A1923" t="s">
        <v>170</v>
      </c>
      <c r="B1923">
        <v>4334.1899999999996</v>
      </c>
      <c r="C1923">
        <v>4302.53</v>
      </c>
      <c r="D1923">
        <v>4302.2299999999996</v>
      </c>
      <c r="E1923">
        <v>4204.18</v>
      </c>
      <c r="F1923">
        <v>228.732</v>
      </c>
      <c r="G1923">
        <v>0</v>
      </c>
      <c r="H1923">
        <v>111.304</v>
      </c>
      <c r="I1923">
        <v>0</v>
      </c>
      <c r="J1923">
        <v>0.153417</v>
      </c>
      <c r="K1923">
        <v>0.83705099999999999</v>
      </c>
      <c r="L1923">
        <v>0</v>
      </c>
      <c r="M1923" t="s">
        <v>42</v>
      </c>
    </row>
    <row r="1924" spans="1:13" x14ac:dyDescent="0.25">
      <c r="A1924" t="s">
        <v>170</v>
      </c>
      <c r="B1924">
        <v>4370.7</v>
      </c>
      <c r="C1924">
        <v>4333.8900000000003</v>
      </c>
      <c r="D1924">
        <v>4333.57</v>
      </c>
      <c r="E1924">
        <v>4233.97</v>
      </c>
      <c r="F1924">
        <v>228.61</v>
      </c>
      <c r="G1924">
        <v>0</v>
      </c>
      <c r="H1924">
        <v>112.04900000000001</v>
      </c>
      <c r="I1924">
        <v>0</v>
      </c>
      <c r="J1924">
        <v>0.178454</v>
      </c>
      <c r="K1924">
        <v>0.836982</v>
      </c>
      <c r="L1924">
        <v>0</v>
      </c>
      <c r="M1924" t="s">
        <v>42</v>
      </c>
    </row>
    <row r="1925" spans="1:13" x14ac:dyDescent="0.25">
      <c r="A1925" t="s">
        <v>170</v>
      </c>
      <c r="B1925">
        <v>4411.28</v>
      </c>
      <c r="C1925">
        <v>4376.8599999999997</v>
      </c>
      <c r="D1925">
        <v>4376.55</v>
      </c>
      <c r="E1925">
        <v>4274.9399999999996</v>
      </c>
      <c r="F1925">
        <v>232.12</v>
      </c>
      <c r="G1925">
        <v>0</v>
      </c>
      <c r="H1925">
        <v>112.911</v>
      </c>
      <c r="I1925">
        <v>0</v>
      </c>
      <c r="J1925">
        <v>0.17845800000000001</v>
      </c>
      <c r="K1925">
        <v>0.86607299999999998</v>
      </c>
      <c r="L1925">
        <v>0</v>
      </c>
      <c r="M1925" t="s">
        <v>42</v>
      </c>
    </row>
    <row r="1926" spans="1:13" x14ac:dyDescent="0.25">
      <c r="A1926" t="s">
        <v>170</v>
      </c>
      <c r="B1926">
        <v>4371.37</v>
      </c>
      <c r="C1926">
        <v>4340.16</v>
      </c>
      <c r="D1926">
        <v>4339.84</v>
      </c>
      <c r="E1926">
        <v>4239.3599999999997</v>
      </c>
      <c r="F1926">
        <v>225.565</v>
      </c>
      <c r="G1926">
        <v>0</v>
      </c>
      <c r="H1926">
        <v>111.589</v>
      </c>
      <c r="I1926">
        <v>0</v>
      </c>
      <c r="J1926">
        <v>0.14713699999999999</v>
      </c>
      <c r="K1926">
        <v>0.83705200000000002</v>
      </c>
      <c r="L1926">
        <v>0</v>
      </c>
      <c r="M1926" t="s">
        <v>42</v>
      </c>
    </row>
    <row r="1927" spans="1:13" x14ac:dyDescent="0.25">
      <c r="A1927" t="s">
        <v>170</v>
      </c>
      <c r="B1927">
        <v>4345.92</v>
      </c>
      <c r="C1927">
        <v>4312.7299999999996</v>
      </c>
      <c r="D1927">
        <v>4312.41</v>
      </c>
      <c r="E1927">
        <v>4211.84</v>
      </c>
      <c r="F1927">
        <v>230.01400000000001</v>
      </c>
      <c r="G1927">
        <v>0</v>
      </c>
      <c r="H1927">
        <v>111.004</v>
      </c>
      <c r="I1927">
        <v>0</v>
      </c>
      <c r="J1927">
        <v>0.178454</v>
      </c>
      <c r="K1927">
        <v>0.83558299999999996</v>
      </c>
      <c r="L1927">
        <v>0</v>
      </c>
      <c r="M1927" t="s">
        <v>42</v>
      </c>
    </row>
    <row r="1928" spans="1:13" x14ac:dyDescent="0.25">
      <c r="A1928" t="s">
        <v>170</v>
      </c>
      <c r="B1928">
        <v>4334.78</v>
      </c>
      <c r="C1928">
        <v>4303.6000000000004</v>
      </c>
      <c r="D1928">
        <v>4303.29</v>
      </c>
      <c r="E1928">
        <v>4204.88</v>
      </c>
      <c r="F1928">
        <v>226.57499999999999</v>
      </c>
      <c r="G1928">
        <v>0</v>
      </c>
      <c r="H1928">
        <v>110.88800000000001</v>
      </c>
      <c r="I1928">
        <v>0</v>
      </c>
      <c r="J1928">
        <v>0.17845800000000001</v>
      </c>
      <c r="K1928">
        <v>0.83704999999999996</v>
      </c>
      <c r="L1928">
        <v>0</v>
      </c>
      <c r="M1928" t="s">
        <v>42</v>
      </c>
    </row>
    <row r="1929" spans="1:13" x14ac:dyDescent="0.25">
      <c r="A1929" t="s">
        <v>170</v>
      </c>
      <c r="B1929">
        <v>4338.7700000000004</v>
      </c>
      <c r="C1929">
        <v>4306.71</v>
      </c>
      <c r="D1929">
        <v>4306.41</v>
      </c>
      <c r="E1929">
        <v>4211.04</v>
      </c>
      <c r="F1929">
        <v>224.624</v>
      </c>
      <c r="G1929">
        <v>0</v>
      </c>
      <c r="H1929">
        <v>111.09</v>
      </c>
      <c r="I1929">
        <v>0</v>
      </c>
      <c r="J1929">
        <v>0.178457</v>
      </c>
      <c r="K1929">
        <v>0.83650100000000005</v>
      </c>
      <c r="L1929">
        <v>0</v>
      </c>
      <c r="M1929" t="s">
        <v>42</v>
      </c>
    </row>
    <row r="1930" spans="1:13" x14ac:dyDescent="0.25">
      <c r="A1930" t="s">
        <v>170</v>
      </c>
      <c r="B1930">
        <v>4370.72</v>
      </c>
      <c r="C1930">
        <v>4332.5600000000004</v>
      </c>
      <c r="D1930">
        <v>4332.25</v>
      </c>
      <c r="E1930">
        <v>4234.76</v>
      </c>
      <c r="F1930">
        <v>227.88900000000001</v>
      </c>
      <c r="G1930">
        <v>0</v>
      </c>
      <c r="H1930">
        <v>112.361</v>
      </c>
      <c r="I1930">
        <v>0</v>
      </c>
      <c r="J1930">
        <v>0.14766399999999999</v>
      </c>
      <c r="K1930">
        <v>0.83704400000000001</v>
      </c>
      <c r="L1930">
        <v>0</v>
      </c>
      <c r="M1930" t="s">
        <v>42</v>
      </c>
    </row>
    <row r="1931" spans="1:13" x14ac:dyDescent="0.25">
      <c r="A1931" t="s">
        <v>170</v>
      </c>
      <c r="B1931">
        <v>4322.84</v>
      </c>
      <c r="C1931">
        <v>4290.3500000000004</v>
      </c>
      <c r="D1931">
        <v>4290.05</v>
      </c>
      <c r="E1931">
        <v>4193.6099999999997</v>
      </c>
      <c r="F1931">
        <v>225.66300000000001</v>
      </c>
      <c r="G1931">
        <v>0</v>
      </c>
      <c r="H1931">
        <v>111.279</v>
      </c>
      <c r="I1931">
        <v>0</v>
      </c>
      <c r="J1931">
        <v>0.15942500000000001</v>
      </c>
      <c r="K1931">
        <v>0.83694599999999997</v>
      </c>
      <c r="L1931">
        <v>0</v>
      </c>
      <c r="M1931" t="s">
        <v>42</v>
      </c>
    </row>
    <row r="1932" spans="1:13" x14ac:dyDescent="0.25">
      <c r="A1932" t="s">
        <v>170</v>
      </c>
      <c r="B1932">
        <v>4359.29</v>
      </c>
      <c r="C1932">
        <v>4319.97</v>
      </c>
      <c r="D1932">
        <v>4319.67</v>
      </c>
      <c r="E1932">
        <v>4223.04</v>
      </c>
      <c r="F1932">
        <v>226.90799999999999</v>
      </c>
      <c r="G1932">
        <v>0</v>
      </c>
      <c r="H1932">
        <v>111.861</v>
      </c>
      <c r="I1932">
        <v>0</v>
      </c>
      <c r="J1932">
        <v>0.17846500000000001</v>
      </c>
      <c r="K1932">
        <v>0.83496700000000001</v>
      </c>
      <c r="L1932">
        <v>0</v>
      </c>
      <c r="M1932" t="s">
        <v>42</v>
      </c>
    </row>
    <row r="1933" spans="1:13" x14ac:dyDescent="0.25">
      <c r="A1933" t="s">
        <v>170</v>
      </c>
      <c r="B1933">
        <v>4340.82</v>
      </c>
      <c r="C1933">
        <v>4308.3</v>
      </c>
      <c r="D1933">
        <v>4308.01</v>
      </c>
      <c r="E1933">
        <v>4212.67</v>
      </c>
      <c r="F1933">
        <v>225.25200000000001</v>
      </c>
      <c r="G1933">
        <v>0</v>
      </c>
      <c r="H1933">
        <v>111.92700000000001</v>
      </c>
      <c r="I1933">
        <v>0</v>
      </c>
      <c r="J1933">
        <v>0.151534</v>
      </c>
      <c r="K1933">
        <v>0.836982</v>
      </c>
      <c r="L1933">
        <v>0</v>
      </c>
      <c r="M1933" t="s">
        <v>42</v>
      </c>
    </row>
    <row r="1934" spans="1:13" x14ac:dyDescent="0.25">
      <c r="A1934" t="s">
        <v>170</v>
      </c>
      <c r="B1934">
        <v>4358.3599999999997</v>
      </c>
      <c r="C1934">
        <v>4326.33</v>
      </c>
      <c r="D1934">
        <v>4326.04</v>
      </c>
      <c r="E1934">
        <v>4229.38</v>
      </c>
      <c r="F1934">
        <v>222.91300000000001</v>
      </c>
      <c r="G1934">
        <v>0</v>
      </c>
      <c r="H1934">
        <v>110.699</v>
      </c>
      <c r="I1934">
        <v>0</v>
      </c>
      <c r="J1934">
        <v>0.15448300000000001</v>
      </c>
      <c r="K1934">
        <v>0.83696800000000005</v>
      </c>
      <c r="L1934">
        <v>0</v>
      </c>
      <c r="M1934" t="s">
        <v>42</v>
      </c>
    </row>
    <row r="1935" spans="1:13" x14ac:dyDescent="0.25">
      <c r="A1935" t="s">
        <v>170</v>
      </c>
      <c r="B1935">
        <v>4380.53</v>
      </c>
      <c r="C1935">
        <v>4349.37</v>
      </c>
      <c r="D1935">
        <v>4349.0600000000004</v>
      </c>
      <c r="E1935">
        <v>4249.59</v>
      </c>
      <c r="F1935">
        <v>229.714</v>
      </c>
      <c r="G1935">
        <v>0</v>
      </c>
      <c r="H1935">
        <v>112.22499999999999</v>
      </c>
      <c r="I1935">
        <v>0</v>
      </c>
      <c r="J1935">
        <v>0.17697399999999999</v>
      </c>
      <c r="K1935">
        <v>0.83684700000000001</v>
      </c>
      <c r="L1935">
        <v>0</v>
      </c>
      <c r="M1935" t="s">
        <v>42</v>
      </c>
    </row>
    <row r="1936" spans="1:13" x14ac:dyDescent="0.25">
      <c r="A1936" t="s">
        <v>170</v>
      </c>
      <c r="B1936">
        <v>4346.55</v>
      </c>
      <c r="C1936">
        <v>4313.08</v>
      </c>
      <c r="D1936">
        <v>4312.78</v>
      </c>
      <c r="E1936">
        <v>4214.84</v>
      </c>
      <c r="F1936">
        <v>228.21100000000001</v>
      </c>
      <c r="G1936">
        <v>0</v>
      </c>
      <c r="H1936">
        <v>112.099</v>
      </c>
      <c r="I1936">
        <v>0</v>
      </c>
      <c r="J1936">
        <v>0.149622</v>
      </c>
      <c r="K1936">
        <v>0.83695200000000003</v>
      </c>
      <c r="L1936">
        <v>0</v>
      </c>
      <c r="M1936" t="s">
        <v>42</v>
      </c>
    </row>
    <row r="1937" spans="1:13" x14ac:dyDescent="0.25">
      <c r="A1937" t="s">
        <v>170</v>
      </c>
      <c r="B1937">
        <v>4359.5600000000004</v>
      </c>
      <c r="C1937">
        <v>4328.3900000000003</v>
      </c>
      <c r="D1937">
        <v>4328.08</v>
      </c>
      <c r="E1937">
        <v>4230.1000000000004</v>
      </c>
      <c r="F1937">
        <v>226.28</v>
      </c>
      <c r="G1937">
        <v>0</v>
      </c>
      <c r="H1937">
        <v>111.453</v>
      </c>
      <c r="I1937">
        <v>0</v>
      </c>
      <c r="J1937">
        <v>0.17847199999999999</v>
      </c>
      <c r="K1937">
        <v>0.83704900000000004</v>
      </c>
      <c r="L1937">
        <v>0</v>
      </c>
      <c r="M1937" t="s">
        <v>42</v>
      </c>
    </row>
    <row r="1938" spans="1:13" x14ac:dyDescent="0.25">
      <c r="A1938" t="s">
        <v>170</v>
      </c>
      <c r="B1938">
        <v>4356.3599999999997</v>
      </c>
      <c r="C1938">
        <v>4316.3</v>
      </c>
      <c r="D1938">
        <v>4315.9799999999996</v>
      </c>
      <c r="E1938">
        <v>4218.1099999999997</v>
      </c>
      <c r="F1938">
        <v>228.01599999999999</v>
      </c>
      <c r="G1938">
        <v>0</v>
      </c>
      <c r="H1938">
        <v>111.755</v>
      </c>
      <c r="I1938">
        <v>0</v>
      </c>
      <c r="J1938">
        <v>0.147144</v>
      </c>
      <c r="K1938">
        <v>0.83641500000000002</v>
      </c>
      <c r="L1938">
        <v>0</v>
      </c>
      <c r="M1938" t="s">
        <v>42</v>
      </c>
    </row>
    <row r="1939" spans="1:13" x14ac:dyDescent="0.25">
      <c r="A1939" t="s">
        <v>170</v>
      </c>
      <c r="B1939">
        <v>4343.3500000000004</v>
      </c>
      <c r="C1939">
        <v>4311.8900000000003</v>
      </c>
      <c r="D1939">
        <v>4311.59</v>
      </c>
      <c r="E1939">
        <v>4214.0600000000004</v>
      </c>
      <c r="F1939">
        <v>225.60300000000001</v>
      </c>
      <c r="G1939">
        <v>0</v>
      </c>
      <c r="H1939">
        <v>111.44799999999999</v>
      </c>
      <c r="I1939">
        <v>0</v>
      </c>
      <c r="J1939">
        <v>0.147143</v>
      </c>
      <c r="K1939">
        <v>0.83697699999999997</v>
      </c>
      <c r="L1939">
        <v>0</v>
      </c>
      <c r="M1939" t="s">
        <v>42</v>
      </c>
    </row>
    <row r="1940" spans="1:13" x14ac:dyDescent="0.25">
      <c r="A1940" t="s">
        <v>170</v>
      </c>
      <c r="B1940">
        <v>4360.79</v>
      </c>
      <c r="C1940">
        <v>4328.74</v>
      </c>
      <c r="D1940">
        <v>4328.45</v>
      </c>
      <c r="E1940">
        <v>4231.74</v>
      </c>
      <c r="F1940">
        <v>227.67500000000001</v>
      </c>
      <c r="G1940">
        <v>0</v>
      </c>
      <c r="H1940">
        <v>112.36799999999999</v>
      </c>
      <c r="I1940">
        <v>0</v>
      </c>
      <c r="J1940">
        <v>0.147702</v>
      </c>
      <c r="K1940">
        <v>0.85790299999999997</v>
      </c>
      <c r="L1940">
        <v>0</v>
      </c>
      <c r="M1940" t="s">
        <v>42</v>
      </c>
    </row>
    <row r="1941" spans="1:13" x14ac:dyDescent="0.25">
      <c r="A1941" t="s">
        <v>170</v>
      </c>
      <c r="B1941">
        <v>4341.47</v>
      </c>
      <c r="C1941">
        <v>4309.87</v>
      </c>
      <c r="D1941">
        <v>4309.58</v>
      </c>
      <c r="E1941">
        <v>4212.37</v>
      </c>
      <c r="F1941">
        <v>225.8</v>
      </c>
      <c r="G1941">
        <v>0</v>
      </c>
      <c r="H1941">
        <v>110.42700000000001</v>
      </c>
      <c r="I1941">
        <v>0</v>
      </c>
      <c r="J1941">
        <v>0.166349</v>
      </c>
      <c r="K1941">
        <v>0.83638900000000005</v>
      </c>
      <c r="L1941">
        <v>0</v>
      </c>
      <c r="M1941" t="s">
        <v>42</v>
      </c>
    </row>
    <row r="1942" spans="1:13" x14ac:dyDescent="0.25">
      <c r="A1942" t="s">
        <v>170</v>
      </c>
      <c r="B1942">
        <v>4266.17</v>
      </c>
      <c r="C1942">
        <v>4233.9799999999996</v>
      </c>
      <c r="D1942">
        <v>4233.6899999999996</v>
      </c>
      <c r="E1942">
        <v>4138.58</v>
      </c>
      <c r="F1942">
        <v>220.54900000000001</v>
      </c>
      <c r="G1942">
        <v>0</v>
      </c>
      <c r="H1942">
        <v>109.423</v>
      </c>
      <c r="I1942">
        <v>0</v>
      </c>
      <c r="J1942">
        <v>0.151528</v>
      </c>
      <c r="K1942">
        <v>0.83643400000000001</v>
      </c>
      <c r="L1942">
        <v>0</v>
      </c>
      <c r="M1942" t="s">
        <v>42</v>
      </c>
    </row>
    <row r="1943" spans="1:13" x14ac:dyDescent="0.25">
      <c r="A1943" t="s">
        <v>170</v>
      </c>
      <c r="B1943">
        <v>4418.95</v>
      </c>
      <c r="C1943">
        <v>4388.1000000000004</v>
      </c>
      <c r="D1943">
        <v>4387.8</v>
      </c>
      <c r="E1943">
        <v>4288.84</v>
      </c>
      <c r="F1943">
        <v>227.17599999999999</v>
      </c>
      <c r="G1943">
        <v>0</v>
      </c>
      <c r="H1943">
        <v>113.474</v>
      </c>
      <c r="I1943">
        <v>0</v>
      </c>
      <c r="J1943">
        <v>0.178478</v>
      </c>
      <c r="K1943">
        <v>0.83690600000000004</v>
      </c>
      <c r="L1943">
        <v>0</v>
      </c>
      <c r="M1943" t="s">
        <v>42</v>
      </c>
    </row>
    <row r="1944" spans="1:13" x14ac:dyDescent="0.25">
      <c r="A1944" t="s">
        <v>170</v>
      </c>
      <c r="B1944">
        <v>4360.78</v>
      </c>
      <c r="C1944">
        <v>4324.53</v>
      </c>
      <c r="D1944">
        <v>4324.2299999999996</v>
      </c>
      <c r="E1944">
        <v>4225.2</v>
      </c>
      <c r="F1944">
        <v>223.98699999999999</v>
      </c>
      <c r="G1944">
        <v>0</v>
      </c>
      <c r="H1944">
        <v>110.952</v>
      </c>
      <c r="I1944">
        <v>0</v>
      </c>
      <c r="J1944">
        <v>0.17849000000000001</v>
      </c>
      <c r="K1944">
        <v>0.83693300000000004</v>
      </c>
      <c r="L1944">
        <v>0</v>
      </c>
      <c r="M1944" t="s">
        <v>42</v>
      </c>
    </row>
    <row r="1945" spans="1:13" x14ac:dyDescent="0.25">
      <c r="A1945" t="s">
        <v>170</v>
      </c>
      <c r="B1945">
        <v>4294.72</v>
      </c>
      <c r="C1945">
        <v>4263.47</v>
      </c>
      <c r="D1945">
        <v>4263.17</v>
      </c>
      <c r="E1945">
        <v>4167.32</v>
      </c>
      <c r="F1945">
        <v>221.70500000000001</v>
      </c>
      <c r="G1945">
        <v>0</v>
      </c>
      <c r="H1945">
        <v>108.91800000000001</v>
      </c>
      <c r="I1945">
        <v>0</v>
      </c>
      <c r="J1945">
        <v>0.14711299999999999</v>
      </c>
      <c r="K1945">
        <v>0.83705300000000005</v>
      </c>
      <c r="L1945">
        <v>0</v>
      </c>
      <c r="M1945" t="s">
        <v>42</v>
      </c>
    </row>
    <row r="1946" spans="1:13" x14ac:dyDescent="0.25">
      <c r="A1946" t="s">
        <v>170</v>
      </c>
      <c r="B1946">
        <v>4324.09</v>
      </c>
      <c r="C1946">
        <v>4290.01</v>
      </c>
      <c r="D1946">
        <v>4289.6899999999996</v>
      </c>
      <c r="E1946">
        <v>4190.46</v>
      </c>
      <c r="F1946">
        <v>225.26599999999999</v>
      </c>
      <c r="G1946">
        <v>0</v>
      </c>
      <c r="H1946">
        <v>109.673</v>
      </c>
      <c r="I1946">
        <v>0</v>
      </c>
      <c r="J1946">
        <v>0.15309300000000001</v>
      </c>
      <c r="K1946">
        <v>0.83702699999999997</v>
      </c>
      <c r="L1946">
        <v>0</v>
      </c>
      <c r="M1946" t="s">
        <v>42</v>
      </c>
    </row>
    <row r="1947" spans="1:13" x14ac:dyDescent="0.25">
      <c r="A1947" t="s">
        <v>170</v>
      </c>
      <c r="B1947">
        <v>4333.82</v>
      </c>
      <c r="C1947">
        <v>4302.62</v>
      </c>
      <c r="D1947">
        <v>4302.3</v>
      </c>
      <c r="E1947">
        <v>4203.5200000000004</v>
      </c>
      <c r="F1947">
        <v>223.851</v>
      </c>
      <c r="G1947">
        <v>0</v>
      </c>
      <c r="H1947">
        <v>110.68</v>
      </c>
      <c r="I1947">
        <v>0</v>
      </c>
      <c r="J1947">
        <v>0.178456</v>
      </c>
      <c r="K1947">
        <v>0.86265199999999997</v>
      </c>
      <c r="L1947">
        <v>0</v>
      </c>
      <c r="M1947" t="s">
        <v>42</v>
      </c>
    </row>
    <row r="1948" spans="1:13" x14ac:dyDescent="0.25">
      <c r="A1948" t="s">
        <v>170</v>
      </c>
      <c r="B1948">
        <v>4349.8999999999996</v>
      </c>
      <c r="C1948">
        <v>4318.75</v>
      </c>
      <c r="D1948">
        <v>4318.43</v>
      </c>
      <c r="E1948">
        <v>4218.17</v>
      </c>
      <c r="F1948">
        <v>227.626</v>
      </c>
      <c r="G1948">
        <v>0</v>
      </c>
      <c r="H1948">
        <v>110.96599999999999</v>
      </c>
      <c r="I1948">
        <v>0</v>
      </c>
      <c r="J1948">
        <v>0.159859</v>
      </c>
      <c r="K1948">
        <v>0.83689199999999997</v>
      </c>
      <c r="L1948">
        <v>0</v>
      </c>
      <c r="M1948" t="s">
        <v>42</v>
      </c>
    </row>
    <row r="1949" spans="1:13" x14ac:dyDescent="0.25">
      <c r="A1949" t="s">
        <v>170</v>
      </c>
      <c r="B1949">
        <v>4373.99</v>
      </c>
      <c r="C1949">
        <v>4342.95</v>
      </c>
      <c r="D1949">
        <v>4342.6499999999996</v>
      </c>
      <c r="E1949">
        <v>4242.3</v>
      </c>
      <c r="F1949">
        <v>226.23400000000001</v>
      </c>
      <c r="G1949">
        <v>0</v>
      </c>
      <c r="H1949">
        <v>111.211</v>
      </c>
      <c r="I1949">
        <v>0</v>
      </c>
      <c r="J1949">
        <v>0.15113099999999999</v>
      </c>
      <c r="K1949">
        <v>0.82475799999999999</v>
      </c>
      <c r="L1949">
        <v>0</v>
      </c>
      <c r="M1949" t="s">
        <v>42</v>
      </c>
    </row>
    <row r="1950" spans="1:13" x14ac:dyDescent="0.25">
      <c r="A1950" t="s">
        <v>170</v>
      </c>
      <c r="B1950">
        <v>4323.1000000000004</v>
      </c>
      <c r="C1950">
        <v>4291.88</v>
      </c>
      <c r="D1950">
        <v>4291.57</v>
      </c>
      <c r="E1950">
        <v>4193.78</v>
      </c>
      <c r="F1950">
        <v>222.82599999999999</v>
      </c>
      <c r="G1950">
        <v>0</v>
      </c>
      <c r="H1950">
        <v>109.72499999999999</v>
      </c>
      <c r="I1950">
        <v>0</v>
      </c>
      <c r="J1950">
        <v>0.148119</v>
      </c>
      <c r="K1950">
        <v>0.83659899999999998</v>
      </c>
      <c r="L1950">
        <v>0</v>
      </c>
      <c r="M1950" t="s">
        <v>42</v>
      </c>
    </row>
    <row r="1951" spans="1:13" x14ac:dyDescent="0.25">
      <c r="A1951" t="s">
        <v>170</v>
      </c>
      <c r="B1951">
        <v>4399.67</v>
      </c>
      <c r="C1951">
        <v>4363.51</v>
      </c>
      <c r="D1951">
        <v>4363.1899999999996</v>
      </c>
      <c r="E1951">
        <v>4263.1499999999996</v>
      </c>
      <c r="F1951">
        <v>227.32400000000001</v>
      </c>
      <c r="G1951">
        <v>0</v>
      </c>
      <c r="H1951">
        <v>113.11499999999999</v>
      </c>
      <c r="I1951">
        <v>0</v>
      </c>
      <c r="J1951">
        <v>0.17845900000000001</v>
      </c>
      <c r="K1951">
        <v>0.86874700000000005</v>
      </c>
      <c r="L1951">
        <v>0</v>
      </c>
      <c r="M1951" t="s">
        <v>42</v>
      </c>
    </row>
    <row r="1952" spans="1:13" x14ac:dyDescent="0.25">
      <c r="A1952" t="s">
        <v>170</v>
      </c>
      <c r="B1952">
        <v>4350.74</v>
      </c>
      <c r="C1952">
        <v>4319.28</v>
      </c>
      <c r="D1952">
        <v>4318.9799999999996</v>
      </c>
      <c r="E1952">
        <v>4222.13</v>
      </c>
      <c r="F1952">
        <v>225.90899999999999</v>
      </c>
      <c r="G1952">
        <v>0</v>
      </c>
      <c r="H1952">
        <v>111.30200000000001</v>
      </c>
      <c r="I1952">
        <v>0</v>
      </c>
      <c r="J1952">
        <v>0.17780699999999999</v>
      </c>
      <c r="K1952">
        <v>0.83693700000000004</v>
      </c>
      <c r="L1952">
        <v>0</v>
      </c>
      <c r="M1952" t="s">
        <v>42</v>
      </c>
    </row>
    <row r="1953" spans="1:25" x14ac:dyDescent="0.25">
      <c r="A1953" t="s">
        <v>170</v>
      </c>
      <c r="B1953">
        <v>4357.6400000000003</v>
      </c>
      <c r="C1953">
        <v>4325.7299999999996</v>
      </c>
      <c r="D1953">
        <v>4325.43</v>
      </c>
      <c r="E1953">
        <v>4225.97</v>
      </c>
      <c r="F1953">
        <v>226.434</v>
      </c>
      <c r="G1953">
        <v>0</v>
      </c>
      <c r="H1953">
        <v>111.569</v>
      </c>
      <c r="I1953">
        <v>0</v>
      </c>
      <c r="J1953">
        <v>0.14834700000000001</v>
      </c>
      <c r="K1953">
        <v>0.83697100000000002</v>
      </c>
      <c r="L1953">
        <v>0</v>
      </c>
      <c r="M1953" t="s">
        <v>42</v>
      </c>
    </row>
    <row r="1954" spans="1:25" x14ac:dyDescent="0.25">
      <c r="A1954" t="s">
        <v>170</v>
      </c>
      <c r="B1954">
        <v>4337.75</v>
      </c>
      <c r="C1954">
        <v>4301.29</v>
      </c>
      <c r="D1954">
        <v>4300.99</v>
      </c>
      <c r="E1954">
        <v>4203.3500000000004</v>
      </c>
      <c r="F1954">
        <v>222.49</v>
      </c>
      <c r="G1954">
        <v>0</v>
      </c>
      <c r="H1954">
        <v>111.587</v>
      </c>
      <c r="I1954">
        <v>0</v>
      </c>
      <c r="J1954">
        <v>0.177008</v>
      </c>
      <c r="K1954">
        <v>0.83663699999999996</v>
      </c>
      <c r="L1954">
        <v>0</v>
      </c>
      <c r="M1954" t="s">
        <v>42</v>
      </c>
    </row>
    <row r="1955" spans="1:25" x14ac:dyDescent="0.25">
      <c r="A1955" t="s">
        <v>170</v>
      </c>
      <c r="B1955">
        <v>4366.29</v>
      </c>
      <c r="C1955">
        <v>4332.47</v>
      </c>
      <c r="D1955">
        <v>4332.16</v>
      </c>
      <c r="E1955">
        <v>4234.3599999999997</v>
      </c>
      <c r="F1955">
        <v>226.08</v>
      </c>
      <c r="G1955">
        <v>0</v>
      </c>
      <c r="H1955">
        <v>111.664</v>
      </c>
      <c r="I1955">
        <v>0</v>
      </c>
      <c r="J1955">
        <v>0.15565999999999999</v>
      </c>
      <c r="K1955">
        <v>0.83704999999999996</v>
      </c>
      <c r="L1955">
        <v>0</v>
      </c>
      <c r="M1955" t="s">
        <v>42</v>
      </c>
    </row>
    <row r="1956" spans="1:25" x14ac:dyDescent="0.25">
      <c r="A1956" t="s">
        <v>170</v>
      </c>
      <c r="B1956">
        <v>4318.79</v>
      </c>
      <c r="C1956">
        <v>4283.92</v>
      </c>
      <c r="D1956">
        <v>4283.62</v>
      </c>
      <c r="E1956">
        <v>4187.88</v>
      </c>
      <c r="F1956">
        <v>222.58699999999999</v>
      </c>
      <c r="G1956">
        <v>0</v>
      </c>
      <c r="H1956">
        <v>110.621</v>
      </c>
      <c r="I1956">
        <v>0</v>
      </c>
      <c r="J1956">
        <v>0.147672</v>
      </c>
      <c r="K1956">
        <v>0.83625400000000005</v>
      </c>
      <c r="L1956">
        <v>0</v>
      </c>
      <c r="M1956" t="s">
        <v>42</v>
      </c>
    </row>
    <row r="1957" spans="1:25" x14ac:dyDescent="0.25">
      <c r="A1957" t="s">
        <v>170</v>
      </c>
      <c r="B1957">
        <v>4357.67</v>
      </c>
      <c r="C1957">
        <v>4326.6499999999996</v>
      </c>
      <c r="D1957">
        <v>4326.3599999999997</v>
      </c>
      <c r="E1957">
        <v>4228.7299999999996</v>
      </c>
      <c r="F1957">
        <v>227.02199999999999</v>
      </c>
      <c r="G1957">
        <v>0</v>
      </c>
      <c r="H1957">
        <v>111.67100000000001</v>
      </c>
      <c r="I1957">
        <v>0</v>
      </c>
      <c r="J1957">
        <v>0.16577</v>
      </c>
      <c r="K1957">
        <v>0.83549200000000001</v>
      </c>
      <c r="L1957">
        <v>0</v>
      </c>
      <c r="M1957" t="s">
        <v>42</v>
      </c>
    </row>
    <row r="1958" spans="1:25" x14ac:dyDescent="0.25">
      <c r="A1958" t="s">
        <v>170</v>
      </c>
      <c r="B1958">
        <v>4366.67</v>
      </c>
      <c r="C1958">
        <v>4335.26</v>
      </c>
      <c r="D1958">
        <v>4334.93</v>
      </c>
      <c r="E1958">
        <v>4234.4399999999996</v>
      </c>
      <c r="F1958">
        <v>230.81100000000001</v>
      </c>
      <c r="G1958">
        <v>0</v>
      </c>
      <c r="H1958">
        <v>111.381</v>
      </c>
      <c r="I1958">
        <v>0</v>
      </c>
      <c r="J1958">
        <v>0.147259</v>
      </c>
      <c r="K1958">
        <v>0.83638100000000004</v>
      </c>
      <c r="L1958">
        <v>0</v>
      </c>
      <c r="M1958" t="s">
        <v>42</v>
      </c>
    </row>
    <row r="1959" spans="1:25" x14ac:dyDescent="0.25">
      <c r="A1959" t="s">
        <v>170</v>
      </c>
      <c r="B1959">
        <v>4339.96</v>
      </c>
      <c r="C1959">
        <v>4304.76</v>
      </c>
      <c r="D1959">
        <v>4304.45</v>
      </c>
      <c r="E1959">
        <v>4205.9399999999996</v>
      </c>
      <c r="F1959">
        <v>226.024</v>
      </c>
      <c r="G1959">
        <v>0</v>
      </c>
      <c r="H1959">
        <v>109.967</v>
      </c>
      <c r="I1959">
        <v>0</v>
      </c>
      <c r="J1959">
        <v>0.15806600000000001</v>
      </c>
      <c r="K1959">
        <v>0.83694000000000002</v>
      </c>
      <c r="L1959">
        <v>0</v>
      </c>
      <c r="M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170</v>
      </c>
      <c r="B1960">
        <v>4352.13</v>
      </c>
      <c r="C1960">
        <v>4318.9399999999996</v>
      </c>
      <c r="D1960">
        <v>4318.6400000000003</v>
      </c>
      <c r="E1960">
        <v>4220.71</v>
      </c>
      <c r="F1960">
        <v>226.58</v>
      </c>
      <c r="G1960">
        <v>0</v>
      </c>
      <c r="H1960">
        <v>111.121</v>
      </c>
      <c r="I1960">
        <v>0</v>
      </c>
      <c r="J1960">
        <v>0.14776800000000001</v>
      </c>
      <c r="K1960">
        <v>0.834565</v>
      </c>
      <c r="L1960">
        <v>0</v>
      </c>
      <c r="M1960" t="s">
        <v>42</v>
      </c>
      <c r="R1960">
        <f>AVERAGE(B1911:B1960)</f>
        <v>4349.4770000000017</v>
      </c>
      <c r="S1960">
        <f>AVERAGE(C1911:C1960)</f>
        <v>4316.2860000000028</v>
      </c>
      <c r="U1960">
        <f>_xlfn.VAR.P(B1911:B1960)</f>
        <v>773.82014099999799</v>
      </c>
      <c r="V1960">
        <f>_xlfn.VAR.P(C1911:C1960)</f>
        <v>774.66980800000022</v>
      </c>
      <c r="X1960">
        <f>1.96*SQRT(U1960)/50</f>
        <v>1.090450815702495</v>
      </c>
      <c r="Y1960">
        <f>1.96*SQRT(V1960)/50</f>
        <v>1.0910493177510907</v>
      </c>
    </row>
    <row r="1961" spans="1:25" x14ac:dyDescent="0.25">
      <c r="A1961" t="s">
        <v>171</v>
      </c>
      <c r="B1961">
        <v>217657.53630000001</v>
      </c>
      <c r="C1961" t="s">
        <v>36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52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37.369800000000396</v>
      </c>
      <c r="E3">
        <f ca="1">OFFSET('672p trace'!$S$56,(A3-1)*56,0)-OFFSET('672p stat'!$H$1,A3*20,0)</f>
        <v>54.209358999999949</v>
      </c>
      <c r="F3">
        <f ca="1">OFFSET('672p stat'!$H$1,A3*20,0)-OFFSET('672p stat'!$K$1,A3*20,0)</f>
        <v>444.00718800000004</v>
      </c>
      <c r="G3">
        <f ca="1">OFFSET('672p stat'!$K$1,A3*20,0)-OFFSET('672p stat'!$N$1,A3*20,0)</f>
        <v>2578.9022460000001</v>
      </c>
      <c r="H3">
        <f ca="1">OFFSET('672p stat'!$N$1,A3*20,0)</f>
        <v>430.067407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387.26409999999964</v>
      </c>
      <c r="E4" s="5">
        <f ca="1">OFFSET('672p trace'!$V$56,(A4-1)*56,0)</f>
        <v>367.20473555999905</v>
      </c>
      <c r="F4" s="5">
        <f ca="1">OFFSET('672p stat'!$H$1,A4*20,1)</f>
        <v>229.18929800000001</v>
      </c>
      <c r="G4" s="5">
        <f ca="1">OFFSET('672p stat'!$K$1,A4*20,1)</f>
        <v>135.56155000000001</v>
      </c>
      <c r="H4" s="5">
        <f ca="1">OFFSET('672p stat'!$N$1,A4*20,1)</f>
        <v>2.457754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3580.2295999999997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21.302483839999933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31.401999999999134</v>
      </c>
      <c r="E7">
        <f ca="1">OFFSET('672p trace'!$S$56,(A7-1)*56,0)-OFFSET('672p stat'!$H$1,A7*20,0)</f>
        <v>32.272760000000744</v>
      </c>
      <c r="F7">
        <f ca="1">OFFSET('672p stat'!$H$1,A7*20,0)-OFFSET('672p stat'!$K$1,A7*20,0)</f>
        <v>443.00957700000004</v>
      </c>
      <c r="G7">
        <f ca="1">OFFSET('672p stat'!$K$1,A7*20,0)-OFFSET('672p stat'!$N$1,A7*20,0)</f>
        <v>1305.931568</v>
      </c>
      <c r="H7">
        <f ca="1">OFFSET('672p stat'!$N$1,A7*20,0)</f>
        <v>432.24509499999999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134.95940099999984</v>
      </c>
      <c r="E8" s="5">
        <f ca="1">OFFSET('672p trace'!$V$56,(A8-1)*56,0)</f>
        <v>134.38273299999994</v>
      </c>
      <c r="F8" s="5">
        <f ca="1">OFFSET('672p stat'!$H$1,A8*20,1)</f>
        <v>55.641652000000001</v>
      </c>
      <c r="G8" s="5">
        <f ca="1">OFFSET('672p stat'!$K$1,A8*20,1)</f>
        <v>77.845974999999996</v>
      </c>
      <c r="H8" s="5">
        <f ca="1">OFFSET('672p stat'!$N$1,A8*20,1)</f>
        <v>2.5322999999999998E-2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37.447600000000421</v>
      </c>
      <c r="E9">
        <f ca="1">OFFSET('672p trace'!$S$56,(A9-1)*56,0)-OFFSET('672p stat'!$H$1,A9*20,0)</f>
        <v>66.920353000000432</v>
      </c>
      <c r="F9">
        <f ca="1">OFFSET('672p stat'!$H$1,A9*20,0)-OFFSET('672p stat'!$K$1,A9*20,0)</f>
        <v>411.43876999999975</v>
      </c>
      <c r="G9">
        <f ca="1">OFFSET('672p stat'!$K$1,A9*20,0)-OFFSET('672p stat'!$N$1,A9*20,0)</f>
        <v>4270.4916929999999</v>
      </c>
      <c r="H9">
        <f ca="1">OFFSET('672p stat'!$N$1,A9*20,0)</f>
        <v>463.38258400000001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36.473433000000284</v>
      </c>
      <c r="E10" s="5">
        <f ca="1">OFFSET('672p trace'!$V$56,(A10-1)*56,0)</f>
        <v>35.520730439999483</v>
      </c>
      <c r="F10" s="5">
        <f ca="1">OFFSET('672p stat'!$H$1,A10*20,1)</f>
        <v>21.970981999999999</v>
      </c>
      <c r="G10" s="5">
        <f ca="1">OFFSET('672p stat'!$K$1,A10*20,1)</f>
        <v>17.192827000000001</v>
      </c>
      <c r="H10" s="5">
        <f ca="1">OFFSET('672p stat'!$N$1,A10*20,1)</f>
        <v>1.6015999999999999E-2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37.48239999999987</v>
      </c>
      <c r="E11">
        <f ca="1">OFFSET('672p trace'!$S$56,(A11-1)*56,0)-OFFSET('672p stat'!$H$1,A11*20,0)</f>
        <v>65.911520000000564</v>
      </c>
      <c r="F11">
        <f ca="1">OFFSET('672p stat'!$H$1,A11*20,0)-OFFSET('672p stat'!$K$1,A11*20,0)</f>
        <v>443.93919899999946</v>
      </c>
      <c r="G11">
        <f ca="1">OFFSET('672p stat'!$K$1,A11*20,0)-OFFSET('672p stat'!$N$1,A11*20,0)</f>
        <v>4099.6441370000002</v>
      </c>
      <c r="H11">
        <f ca="1">OFFSET('672p stat'!$N$1,A11*20,0)</f>
        <v>524.90414399999997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19.653080040000326</v>
      </c>
      <c r="E12" s="5">
        <f ca="1">OFFSET('672p trace'!$V$56,(A12-1)*56,0)</f>
        <v>17.956152999999571</v>
      </c>
      <c r="F12" s="5">
        <f ca="1">OFFSET('672p stat'!$H$1,A12*20,1)</f>
        <v>5.1602699999999997</v>
      </c>
      <c r="G12" s="5">
        <f ca="1">OFFSET('672p stat'!$K$1,A12*20,1)</f>
        <v>0.167992</v>
      </c>
      <c r="H12" s="5">
        <f ca="1">OFFSET('672p stat'!$N$1,A12*20,1)</f>
        <v>1.7672E-2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37.319400000000314</v>
      </c>
      <c r="E13">
        <f ca="1">OFFSET('672p trace'!$S$56,(A13-1)*56,0)-OFFSET('672p stat'!$H$1,A13*20,0)</f>
        <v>65.595047000001614</v>
      </c>
      <c r="F13">
        <f ca="1">OFFSET('672p stat'!$H$1,A13*20,0)-OFFSET('672p stat'!$K$1,A13*20,0)</f>
        <v>411.7419919999993</v>
      </c>
      <c r="G13">
        <f ca="1">OFFSET('672p stat'!$K$1,A13*20,0)-OFFSET('672p stat'!$N$1,A13*20,0)</f>
        <v>4052.0870760000003</v>
      </c>
      <c r="H13">
        <f ca="1">OFFSET('672p stat'!$N$1,A13*20,0)</f>
        <v>463.28788500000002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51.036412039999178</v>
      </c>
      <c r="E14" s="5">
        <f ca="1">OFFSET('672p trace'!$V$56,(A14-1)*56,0)</f>
        <v>47.064044000000095</v>
      </c>
      <c r="F14" s="5">
        <f ca="1">OFFSET('672p stat'!$H$1,A14*20,1)</f>
        <v>15.653335999999999</v>
      </c>
      <c r="G14" s="5">
        <f ca="1">OFFSET('672p stat'!$K$1,A14*20,1)</f>
        <v>8.2949219999999997</v>
      </c>
      <c r="H14" s="5">
        <f ca="1">OFFSET('672p stat'!$N$1,A14*20,1)</f>
        <v>1.7919000000000001E-2</v>
      </c>
    </row>
    <row r="15" spans="1:8" x14ac:dyDescent="0.25">
      <c r="A15">
        <v>7</v>
      </c>
      <c r="C15" t="str">
        <f ca="1">OFFSET('672p stat'!$A$1,A15*20,0)</f>
        <v>CUDA ant add CPU12</v>
      </c>
      <c r="D15">
        <f ca="1">OFFSET('672p trace'!$R$56,(A15-1)*56,0)-OFFSET('672p trace'!$S$56,(A15-1)*56,0)</f>
        <v>97.01339999999891</v>
      </c>
      <c r="E15">
        <f ca="1">OFFSET('672p trace'!$S$56,(A15-1)*56,0)-OFFSET('672p stat'!$H$1,A15*20,0)</f>
        <v>13.525317999998151</v>
      </c>
      <c r="F15">
        <f ca="1">OFFSET('672p stat'!$H$1,A15*20,0)-OFFSET('672p stat'!$K$1,A15*20,0)</f>
        <v>1231.9131640000005</v>
      </c>
      <c r="G15">
        <f ca="1">OFFSET('672p stat'!$K$1,A15*20,0)-OFFSET('672p stat'!$N$1,A15*20,0)</f>
        <v>5099.9723079999994</v>
      </c>
      <c r="H15">
        <f ca="1">OFFSET('672p stat'!$N$1,A15*20,0)</f>
        <v>1483.8082099999999</v>
      </c>
    </row>
    <row r="16" spans="1:8" x14ac:dyDescent="0.25">
      <c r="A16">
        <v>7</v>
      </c>
      <c r="C16" t="str">
        <f ca="1">OFFSET('672p stat'!$A$1,A16*20,0)</f>
        <v>CUDA ant add CPU12</v>
      </c>
      <c r="D16" s="5">
        <f ca="1">OFFSET('672p trace'!$U$56,(A16-1)*56,0)</f>
        <v>1413020.7067422851</v>
      </c>
      <c r="E16" s="5">
        <f ca="1">OFFSET('672p trace'!$V$56,(A16-1)*56,0)</f>
        <v>1367048.1141130249</v>
      </c>
      <c r="F16" s="5">
        <f ca="1">OFFSET('672p stat'!$H$1,A16*20,1)</f>
        <v>1368356.822435</v>
      </c>
      <c r="G16" s="5">
        <f ca="1">OFFSET('672p stat'!$K$1,A16*20,1)</f>
        <v>1071456.1691620001</v>
      </c>
      <c r="H16" s="5">
        <f ca="1">OFFSET('672p stat'!$N$1,A16*20,1)</f>
        <v>29718.687188</v>
      </c>
    </row>
    <row r="17" spans="1:12" x14ac:dyDescent="0.25">
      <c r="A17">
        <v>8</v>
      </c>
      <c r="C17" t="str">
        <f ca="1">OFFSET('672p stat'!$A$1,A17*20,0)</f>
        <v>CUDA opt</v>
      </c>
      <c r="D17">
        <f ca="1">OFFSET('672p trace'!$R$56,(A17-1)*56,0)-OFFSET('672p trace'!$S$56,(A17-1)*56,0)</f>
        <v>3582.1613999999995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opt</v>
      </c>
      <c r="D18" s="5">
        <f ca="1">OFFSET('672p trace'!$U$56,(A18-1)*56,0)</f>
        <v>144.0904160400006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opt Time</v>
      </c>
      <c r="D19">
        <f ca="1">OFFSET('672p trace'!$R$56,(A19-1)*56,0)-OFFSET('672p trace'!$S$56,(A19-1)*56,0)</f>
        <v>37.777199999998629</v>
      </c>
      <c r="E19">
        <f ca="1">OFFSET('672p trace'!$S$56,(A19-1)*56,0)-OFFSET('672p stat'!$H$1,A19*20,0)</f>
        <v>60.703083000000788</v>
      </c>
      <c r="F19">
        <f ca="1">OFFSET('672p stat'!$H$1,A19*20,0)-OFFSET('672p stat'!$K$1,A19*20,0)</f>
        <v>876.75119600000016</v>
      </c>
      <c r="G19">
        <f ca="1">OFFSET('672p stat'!$K$1,A19*20,0)-OFFSET('672p stat'!$N$1,A19*20,0)</f>
        <v>2590.8791209999999</v>
      </c>
      <c r="H19">
        <f ca="1">OFFSET('672p stat'!$N$1,A19*20,0)</f>
        <v>0</v>
      </c>
    </row>
    <row r="20" spans="1:12" x14ac:dyDescent="0.25">
      <c r="A20">
        <v>9</v>
      </c>
      <c r="C20" t="str">
        <f ca="1">OFFSET('672p stat'!$A$1,A20*20,0)</f>
        <v>CUDA opt Time</v>
      </c>
      <c r="D20" s="5">
        <f ca="1">OFFSET('672p trace'!$U$56,(A20-1)*56,0)</f>
        <v>243.43665764000033</v>
      </c>
      <c r="E20" s="5">
        <f ca="1">OFFSET('672p trace'!$V$56,(A20-1)*56,0)</f>
        <v>234.58063444000038</v>
      </c>
      <c r="F20" s="5">
        <f ca="1">OFFSET('672p stat'!$H$1,A20*20,1)</f>
        <v>7.6942110000000001</v>
      </c>
      <c r="G20" s="5">
        <f ca="1">OFFSET('672p stat'!$K$1,A20*20,1)</f>
        <v>1.018E-2</v>
      </c>
      <c r="H20" s="5">
        <f ca="1">OFFSET('672p stat'!$N$1,A20*20,1)</f>
        <v>0</v>
      </c>
    </row>
    <row r="21" spans="1:12" x14ac:dyDescent="0.25">
      <c r="A21">
        <v>10</v>
      </c>
      <c r="C21" t="str">
        <f ca="1">OFFSET('672p stat'!$A$1,A21*20,0)</f>
        <v>CUDA opt non hash</v>
      </c>
      <c r="D21">
        <f ca="1">OFFSET('672p trace'!$R$56,(A21-1)*56,0)-OFFSET('672p trace'!$S$56,(A21-1)*56,0)</f>
        <v>32.037200000000212</v>
      </c>
      <c r="E21">
        <f ca="1">OFFSET('672p trace'!$S$56,(A21-1)*56,0)-OFFSET('672p stat'!$H$1,A21*20,0)</f>
        <v>39.575802999999951</v>
      </c>
      <c r="F21">
        <f ca="1">OFFSET('672p stat'!$H$1,A21*20,0)-OFFSET('672p stat'!$K$1,A21*20,0)</f>
        <v>875.05126800000005</v>
      </c>
      <c r="G21">
        <f ca="1">OFFSET('672p stat'!$K$1,A21*20,0)-OFFSET('672p stat'!$N$1,A21*20,0)</f>
        <v>650.70092899999997</v>
      </c>
      <c r="H21">
        <f ca="1">OFFSET('672p stat'!$N$1,A21*20,0)</f>
        <v>0</v>
      </c>
    </row>
    <row r="22" spans="1:12" x14ac:dyDescent="0.25">
      <c r="A22">
        <v>10</v>
      </c>
      <c r="C22" t="str">
        <f ca="1">OFFSET('672p stat'!$A$1,A22*20,0)</f>
        <v>CUDA opt non hash</v>
      </c>
      <c r="D22" s="5">
        <f ca="1">OFFSET('672p trace'!$U$56,(A22-1)*56,0)</f>
        <v>93.427612960000246</v>
      </c>
      <c r="E22" s="5">
        <f ca="1">OFFSET('672p trace'!$V$56,(A22-1)*56,0)</f>
        <v>90.776675999999682</v>
      </c>
      <c r="F22" s="5">
        <f ca="1">OFFSET('672p stat'!$H$1,A22*20,1)</f>
        <v>4.4300509999999997</v>
      </c>
      <c r="G22" s="5">
        <f ca="1">OFFSET('672p stat'!$K$1,A22*20,1)</f>
        <v>6.7650000000000002E-3</v>
      </c>
      <c r="H22" s="5">
        <f ca="1">OFFSET('672p stat'!$N$1,A22*20,1)</f>
        <v>0</v>
      </c>
    </row>
    <row r="23" spans="1:12" x14ac:dyDescent="0.25">
      <c r="A23">
        <v>11</v>
      </c>
      <c r="C23" t="str">
        <f ca="1">OFFSET('672p stat'!$A$1,A23*20,0)</f>
        <v>CUDA opt ant</v>
      </c>
      <c r="D23">
        <f ca="1">OFFSET('672p trace'!$R$56,(A23-1)*56,0)-OFFSET('672p trace'!$S$56,(A23-1)*56,0)</f>
        <v>37.574800000001233</v>
      </c>
      <c r="E23">
        <f ca="1">OFFSET('672p trace'!$S$56,(A23-1)*56,0)-OFFSET('672p stat'!$H$1,A23*20,0)</f>
        <v>66.953404999998384</v>
      </c>
      <c r="F23">
        <f ca="1">OFFSET('672p stat'!$H$1,A23*20,0)-OFFSET('672p stat'!$K$1,A23*20,0)</f>
        <v>868.57579100000021</v>
      </c>
      <c r="G23">
        <f ca="1">OFFSET('672p stat'!$K$1,A23*20,0)-OFFSET('672p stat'!$N$1,A23*20,0)</f>
        <v>4264.8290040000002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 ant</v>
      </c>
      <c r="D24" s="5">
        <f ca="1">OFFSET('672p trace'!$U$56,(A24-1)*56,0)</f>
        <v>57.365981000000431</v>
      </c>
      <c r="E24" s="5">
        <f ca="1">OFFSET('672p trace'!$V$56,(A24-1)*56,0)</f>
        <v>57.433174760000185</v>
      </c>
      <c r="F24" s="5">
        <f ca="1">OFFSET('672p stat'!$H$1,A24*20,1)</f>
        <v>10.282579</v>
      </c>
      <c r="G24" s="5">
        <f ca="1">OFFSET('672p stat'!$K$1,A24*20,1)</f>
        <v>2.0943109999999998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ant non hash</v>
      </c>
      <c r="D25">
        <f ca="1">OFFSET('672p trace'!$R$56,(A25-1)*56,0)-OFFSET('672p trace'!$S$56,(A25-1)*56,0)</f>
        <v>37.322199999998702</v>
      </c>
      <c r="E25">
        <f ca="1">OFFSET('672p trace'!$S$56,(A25-1)*56,0)-OFFSET('672p stat'!$H$1,A25*20,0)</f>
        <v>66.354995000000599</v>
      </c>
      <c r="F25">
        <f ca="1">OFFSET('672p stat'!$H$1,A25*20,0)-OFFSET('672p stat'!$K$1,A25*20,0)</f>
        <v>868.49808100000018</v>
      </c>
      <c r="G25">
        <f ca="1">OFFSET('672p stat'!$K$1,A25*20,0)-OFFSET('672p stat'!$N$1,A25*20,0)</f>
        <v>4052.4575239999999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ant non hash</v>
      </c>
      <c r="D26" s="5">
        <f ca="1">OFFSET('672p trace'!$U$56,(A26-1)*56,0)</f>
        <v>75.150756160000185</v>
      </c>
      <c r="E26" s="5">
        <f ca="1">OFFSET('672p trace'!$V$56,(A26-1)*56,0)</f>
        <v>73.134733640000036</v>
      </c>
      <c r="F26" s="5">
        <f ca="1">OFFSET('672p stat'!$H$1,A26*20,1)</f>
        <v>8.7899709999999995</v>
      </c>
      <c r="G26" s="5">
        <f ca="1">OFFSET('672p stat'!$K$1,A26*20,1)</f>
        <v>2.8296779999999999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ant par</v>
      </c>
      <c r="D27">
        <f ca="1">OFFSET('672p trace'!$R$56,(A27-1)*56,0)-OFFSET('672p trace'!$S$56,(A27-1)*56,0)</f>
        <v>38.489800000003925</v>
      </c>
      <c r="E27">
        <f ca="1">OFFSET('672p trace'!$S$56,(A27-1)*56,0)-OFFSET('672p stat'!$H$1,A27*20,0)</f>
        <v>58.73098999999911</v>
      </c>
      <c r="F27">
        <f ca="1">OFFSET('672p stat'!$H$1,A27*20,0)-OFFSET('672p stat'!$K$1,A27*20,0)</f>
        <v>965.62242200000037</v>
      </c>
      <c r="G27">
        <f ca="1">OFFSET('672p stat'!$K$1,A27*20,0)-OFFSET('672p stat'!$N$1,A27*20,0)</f>
        <v>4098.572588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ant par</v>
      </c>
      <c r="D28" s="5">
        <f ca="1">OFFSET('672p trace'!$U$56,(A28-1)*56,0)</f>
        <v>49.766412359999805</v>
      </c>
      <c r="E28" s="5">
        <f ca="1">OFFSET('672p trace'!$V$56,(A28-1)*56,0)</f>
        <v>43.387047999999261</v>
      </c>
      <c r="F28" s="5">
        <f ca="1">OFFSET('672p stat'!$H$1,A28*20,1)</f>
        <v>2.5900569999999998</v>
      </c>
      <c r="G28" s="5">
        <f ca="1">OFFSET('672p stat'!$K$1,A28*20,1)</f>
        <v>0.12886400000000001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37.369800000000396</v>
      </c>
      <c r="E31" s="5">
        <f ca="1">OFFSET('672p trace'!$S$56,(A31-1)*56,0)-OFFSET('672p stat'!$H$1,A31*20,0)</f>
        <v>54.209358999999949</v>
      </c>
      <c r="F31" s="5">
        <f ca="1">OFFSET('672p stat'!$H$1,A31*20,0)-OFFSET('672p stat'!$K$1,A31*20,0)</f>
        <v>444.00718800000004</v>
      </c>
      <c r="G31" s="5">
        <f ca="1">OFFSET('672p stat'!$K$1,A31*20,0)-OFFSET('672p stat'!$N$1,A31*20,0)</f>
        <v>2578.9022460000001</v>
      </c>
      <c r="H31" s="5">
        <f ca="1">OFFSET('672p stat'!$N$1,A31*20,0)</f>
        <v>430.067407</v>
      </c>
      <c r="I31" s="5"/>
      <c r="J31" s="5">
        <f ca="1">SUM(D31:H31)</f>
        <v>3544.5560000000005</v>
      </c>
      <c r="K31" s="10">
        <f ca="1">G31/J31</f>
        <v>0.72756707638417895</v>
      </c>
      <c r="L31">
        <f t="shared" ref="L31:L59" ca="1" si="0">$K$29*POWER(K31,2)*SQRT(G139/(POWER(G31,2)*$L$29)+J139/(POWER(J31,2)*$L$29))</f>
        <v>1.5365371326668312E-3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3580.2295999999997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1">SUM(D32:H32)</f>
        <v>3580.2295999999997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31.401999999999134</v>
      </c>
      <c r="E33" s="5">
        <f ca="1">OFFSET('672p trace'!$S$56,(A33-1)*56,0)-OFFSET('672p stat'!$H$1,A33*20,0)</f>
        <v>32.272760000000744</v>
      </c>
      <c r="F33" s="5">
        <f ca="1">OFFSET('672p stat'!$H$1,A33*20,0)-OFFSET('672p stat'!$K$1,A33*20,0)</f>
        <v>443.00957700000004</v>
      </c>
      <c r="G33" s="5">
        <f ca="1">OFFSET('672p stat'!$K$1,A33*20,0)-OFFSET('672p stat'!$N$1,A33*20,0)</f>
        <v>1305.931568</v>
      </c>
      <c r="H33" s="5">
        <f ca="1">OFFSET('672p stat'!$N$1,A33*20,0)</f>
        <v>432.24509499999999</v>
      </c>
      <c r="I33" s="5"/>
      <c r="J33" s="5">
        <f t="shared" ca="1" si="1"/>
        <v>2244.8609999999999</v>
      </c>
      <c r="K33" s="10">
        <f t="shared" ca="1" si="2"/>
        <v>0.58174273061895598</v>
      </c>
      <c r="L33">
        <f t="shared" ca="1" si="0"/>
        <v>1.0512454093092813E-3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37.447600000000421</v>
      </c>
      <c r="E34" s="5">
        <f ca="1">OFFSET('672p trace'!$S$56,(A34-1)*56,0)-OFFSET('672p stat'!$H$1,A34*20,0)</f>
        <v>66.920353000000432</v>
      </c>
      <c r="F34" s="5">
        <f ca="1">OFFSET('672p stat'!$H$1,A34*20,0)-OFFSET('672p stat'!$K$1,A34*20,0)</f>
        <v>411.43876999999975</v>
      </c>
      <c r="G34" s="5">
        <f ca="1">OFFSET('672p stat'!$K$1,A34*20,0)-OFFSET('672p stat'!$N$1,A34*20,0)</f>
        <v>4270.4916929999999</v>
      </c>
      <c r="H34" s="5">
        <f ca="1">OFFSET('672p stat'!$N$1,A34*20,0)</f>
        <v>463.38258400000001</v>
      </c>
      <c r="I34" s="5"/>
      <c r="J34" s="5">
        <f t="shared" ca="1" si="1"/>
        <v>5249.6810000000005</v>
      </c>
      <c r="K34" s="10">
        <f t="shared" ca="1" si="2"/>
        <v>0.81347641751946442</v>
      </c>
      <c r="L34">
        <f t="shared" ca="1" si="0"/>
        <v>4.091985022743489E-4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37.48239999999987</v>
      </c>
      <c r="E35" s="5">
        <f ca="1">OFFSET('672p trace'!$S$56,(A35-1)*56,0)-OFFSET('672p stat'!$H$1,A35*20,0)</f>
        <v>65.911520000000564</v>
      </c>
      <c r="F35" s="5">
        <f ca="1">OFFSET('672p stat'!$H$1,A35*20,0)-OFFSET('672p stat'!$K$1,A35*20,0)</f>
        <v>443.93919899999946</v>
      </c>
      <c r="G35" s="5">
        <f ca="1">OFFSET('672p stat'!$K$1,A35*20,0)-OFFSET('672p stat'!$N$1,A35*20,0)</f>
        <v>4099.6441370000002</v>
      </c>
      <c r="H35" s="5">
        <f ca="1">OFFSET('672p stat'!$N$1,A35*20,0)</f>
        <v>524.90414399999997</v>
      </c>
      <c r="I35" s="5"/>
      <c r="J35" s="5">
        <f t="shared" ca="1" si="1"/>
        <v>5171.8814000000002</v>
      </c>
      <c r="K35" s="10">
        <f t="shared" ca="1" si="2"/>
        <v>0.79267945645466653</v>
      </c>
      <c r="L35">
        <f t="shared" ca="1" si="0"/>
        <v>2.2139753730249172E-4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37.319400000000314</v>
      </c>
      <c r="E36" s="5">
        <f ca="1">OFFSET('672p trace'!$S$56,(A36-1)*56,0)-OFFSET('672p stat'!$H$1,A36*20,0)</f>
        <v>65.595047000001614</v>
      </c>
      <c r="F36" s="5">
        <f ca="1">OFFSET('672p stat'!$H$1,A36*20,0)-OFFSET('672p stat'!$K$1,A36*20,0)</f>
        <v>411.7419919999993</v>
      </c>
      <c r="G36" s="5">
        <f ca="1">OFFSET('672p stat'!$K$1,A36*20,0)-OFFSET('672p stat'!$N$1,A36*20,0)</f>
        <v>4052.0870760000003</v>
      </c>
      <c r="H36" s="5">
        <f ca="1">OFFSET('672p stat'!$N$1,A36*20,0)</f>
        <v>463.28788500000002</v>
      </c>
      <c r="I36" s="5"/>
      <c r="J36" s="5">
        <f t="shared" ca="1" si="1"/>
        <v>5030.0314000000017</v>
      </c>
      <c r="K36" s="10">
        <f t="shared" ca="1" si="2"/>
        <v>0.80557888286741086</v>
      </c>
      <c r="L36">
        <f t="shared" ca="1" si="0"/>
        <v>4.1527871115753866E-4</v>
      </c>
    </row>
    <row r="37" spans="1:12" x14ac:dyDescent="0.25">
      <c r="A37">
        <v>7</v>
      </c>
      <c r="C37" t="str">
        <f ca="1">OFFSET('672p stat'!$A$1,A37*20,0)</f>
        <v>CUDA ant add CPU12</v>
      </c>
      <c r="D37" s="5">
        <f ca="1">OFFSET('672p trace'!$R$56,(A37-1)*56,0)-OFFSET('672p trace'!$S$56,(A37-1)*56,0)</f>
        <v>97.01339999999891</v>
      </c>
      <c r="E37" s="5">
        <f ca="1">OFFSET('672p trace'!$S$56,(A37-1)*56,0)-OFFSET('672p stat'!$H$1,A37*20,0)</f>
        <v>13.525317999998151</v>
      </c>
      <c r="F37" s="5">
        <f ca="1">OFFSET('672p stat'!$H$1,A37*20,0)-OFFSET('672p stat'!$K$1,A37*20,0)</f>
        <v>1231.9131640000005</v>
      </c>
      <c r="G37" s="5">
        <f ca="1">OFFSET('672p stat'!$K$1,A37*20,0)-OFFSET('672p stat'!$N$1,A37*20,0)</f>
        <v>5099.9723079999994</v>
      </c>
      <c r="H37" s="5">
        <f ca="1">OFFSET('672p stat'!$N$1,A37*20,0)</f>
        <v>1483.8082099999999</v>
      </c>
      <c r="I37" s="5"/>
      <c r="J37" s="5">
        <f t="shared" ca="1" si="1"/>
        <v>7926.2323999999971</v>
      </c>
      <c r="K37" s="10">
        <f t="shared" ca="1" si="2"/>
        <v>0.64342957039715376</v>
      </c>
      <c r="L37">
        <f t="shared" ca="1" si="0"/>
        <v>4.0532108743122491E-2</v>
      </c>
    </row>
    <row r="38" spans="1:12" x14ac:dyDescent="0.25">
      <c r="A38">
        <v>8</v>
      </c>
      <c r="C38" t="str">
        <f ca="1">OFFSET('672p stat'!$A$1,A38*20,0)</f>
        <v>CUDA opt</v>
      </c>
      <c r="D38" s="5">
        <f ca="1">OFFSET('672p trace'!$R$56,(A38-1)*56,0)-OFFSET('672p trace'!$S$56,(A38-1)*56,0)</f>
        <v>3582.1613999999995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3582.1613999999995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opt Time</v>
      </c>
      <c r="D39" s="5">
        <f ca="1">OFFSET('672p trace'!$R$56,(A39-1)*56,0)-OFFSET('672p trace'!$S$56,(A39-1)*56,0)</f>
        <v>37.777199999998629</v>
      </c>
      <c r="E39" s="5">
        <f ca="1">OFFSET('672p trace'!$S$56,(A39-1)*56,0)-OFFSET('672p stat'!$H$1,A39*20,0)</f>
        <v>60.703083000000788</v>
      </c>
      <c r="F39" s="5">
        <f ca="1">OFFSET('672p stat'!$H$1,A39*20,0)-OFFSET('672p stat'!$K$1,A39*20,0)</f>
        <v>876.75119600000016</v>
      </c>
      <c r="G39" s="5">
        <f ca="1">OFFSET('672p stat'!$K$1,A39*20,0)-OFFSET('672p stat'!$N$1,A39*20,0)</f>
        <v>2590.8791209999999</v>
      </c>
      <c r="H39" s="5">
        <f ca="1">OFFSET('672p stat'!$N$1,A39*20,0)</f>
        <v>0</v>
      </c>
      <c r="I39" s="5"/>
      <c r="J39" s="5">
        <f t="shared" ca="1" si="1"/>
        <v>3566.1105999999995</v>
      </c>
      <c r="K39" s="10">
        <f t="shared" ca="1" si="2"/>
        <v>0.72652797728707585</v>
      </c>
      <c r="L39">
        <f t="shared" ca="1" si="0"/>
        <v>9.042391660235257E-4</v>
      </c>
    </row>
    <row r="40" spans="1:12" x14ac:dyDescent="0.25">
      <c r="A40">
        <v>10</v>
      </c>
      <c r="C40" t="str">
        <f ca="1">OFFSET('672p stat'!$A$1,A40*20,0)</f>
        <v>CUDA opt non hash</v>
      </c>
      <c r="D40" s="5">
        <f ca="1">OFFSET('672p trace'!$R$56,(A40-1)*56,0)-OFFSET('672p trace'!$S$56,(A40-1)*56,0)</f>
        <v>32.037200000000212</v>
      </c>
      <c r="E40" s="5">
        <f ca="1">OFFSET('672p trace'!$S$56,(A40-1)*56,0)-OFFSET('672p stat'!$H$1,A40*20,0)</f>
        <v>39.575802999999951</v>
      </c>
      <c r="F40" s="5">
        <f ca="1">OFFSET('672p stat'!$H$1,A40*20,0)-OFFSET('672p stat'!$K$1,A40*20,0)</f>
        <v>875.05126800000005</v>
      </c>
      <c r="G40" s="5">
        <f ca="1">OFFSET('672p stat'!$K$1,A40*20,0)-OFFSET('672p stat'!$N$1,A40*20,0)</f>
        <v>650.70092899999997</v>
      </c>
      <c r="H40" s="5">
        <f ca="1">OFFSET('672p stat'!$N$1,A40*20,0)</f>
        <v>0</v>
      </c>
      <c r="I40" s="5"/>
      <c r="J40" s="5">
        <f t="shared" ca="1" si="1"/>
        <v>1597.3652000000002</v>
      </c>
      <c r="K40" s="10">
        <f t="shared" ca="1" si="2"/>
        <v>0.40735889889174992</v>
      </c>
      <c r="L40">
        <f t="shared" ca="1" si="0"/>
        <v>3.955363078335329E-4</v>
      </c>
    </row>
    <row r="41" spans="1:12" x14ac:dyDescent="0.25">
      <c r="A41">
        <v>11</v>
      </c>
      <c r="C41" t="str">
        <f ca="1">OFFSET('672p stat'!$A$1,A41*20,0)</f>
        <v>CUDA opt ant</v>
      </c>
      <c r="D41" s="5">
        <f ca="1">OFFSET('672p trace'!$R$56,(A41-1)*56,0)-OFFSET('672p trace'!$S$56,(A41-1)*56,0)</f>
        <v>37.574800000001233</v>
      </c>
      <c r="E41" s="5">
        <f ca="1">OFFSET('672p trace'!$S$56,(A41-1)*56,0)-OFFSET('672p stat'!$H$1,A41*20,0)</f>
        <v>66.953404999998384</v>
      </c>
      <c r="F41" s="5">
        <f ca="1">OFFSET('672p stat'!$H$1,A41*20,0)-OFFSET('672p stat'!$K$1,A41*20,0)</f>
        <v>868.57579100000021</v>
      </c>
      <c r="G41" s="5">
        <f ca="1">OFFSET('672p stat'!$K$1,A41*20,0)-OFFSET('672p stat'!$N$1,A41*20,0)</f>
        <v>4264.8290040000002</v>
      </c>
      <c r="H41" s="5">
        <f ca="1">OFFSET('672p stat'!$N$1,A41*20,0)</f>
        <v>0</v>
      </c>
      <c r="I41" s="5"/>
      <c r="J41" s="5">
        <f t="shared" ca="1" si="1"/>
        <v>5237.933</v>
      </c>
      <c r="K41" s="10">
        <f t="shared" ca="1" si="2"/>
        <v>0.81421984664561387</v>
      </c>
      <c r="L41">
        <f t="shared" ca="1" si="0"/>
        <v>4.0052091716985235E-4</v>
      </c>
    </row>
    <row r="42" spans="1:12" x14ac:dyDescent="0.25">
      <c r="A42">
        <v>12</v>
      </c>
      <c r="C42" t="str">
        <f ca="1">OFFSET('672p stat'!$A$1,A42*20,0)</f>
        <v>CUDA opt ant non hash</v>
      </c>
      <c r="D42" s="5">
        <f ca="1">OFFSET('672p trace'!$R$56,(A42-1)*56,0)-OFFSET('672p trace'!$S$56,(A42-1)*56,0)</f>
        <v>37.322199999998702</v>
      </c>
      <c r="E42" s="5">
        <f ca="1">OFFSET('672p trace'!$S$56,(A42-1)*56,0)-OFFSET('672p stat'!$H$1,A42*20,0)</f>
        <v>66.354995000000599</v>
      </c>
      <c r="F42" s="5">
        <f ca="1">OFFSET('672p stat'!$H$1,A42*20,0)-OFFSET('672p stat'!$K$1,A42*20,0)</f>
        <v>868.49808100000018</v>
      </c>
      <c r="G42" s="5">
        <f ca="1">OFFSET('672p stat'!$K$1,A42*20,0)-OFFSET('672p stat'!$N$1,A42*20,0)</f>
        <v>4052.4575239999999</v>
      </c>
      <c r="H42" s="5">
        <f ca="1">OFFSET('672p stat'!$N$1,A42*20,0)</f>
        <v>0</v>
      </c>
      <c r="I42" s="5"/>
      <c r="J42" s="5">
        <f t="shared" ca="1" si="1"/>
        <v>5024.6327999999994</v>
      </c>
      <c r="K42" s="10">
        <f t="shared" ca="1" si="2"/>
        <v>0.80651814476870831</v>
      </c>
      <c r="L42">
        <f t="shared" ca="1" si="0"/>
        <v>4.5989084661650419E-4</v>
      </c>
    </row>
    <row r="43" spans="1:12" x14ac:dyDescent="0.25">
      <c r="A43">
        <v>13</v>
      </c>
      <c r="C43" t="str">
        <f ca="1">OFFSET('672p stat'!$A$1,A43*20,0)</f>
        <v>CUDA opt ant par</v>
      </c>
      <c r="D43" s="5">
        <f ca="1">OFFSET('672p trace'!$R$56,(A43-1)*56,0)-OFFSET('672p trace'!$S$56,(A43-1)*56,0)</f>
        <v>38.489800000003925</v>
      </c>
      <c r="E43" s="5">
        <f ca="1">OFFSET('672p trace'!$S$56,(A43-1)*56,0)-OFFSET('672p stat'!$H$1,A43*20,0)</f>
        <v>58.73098999999911</v>
      </c>
      <c r="F43" s="5">
        <f ca="1">OFFSET('672p stat'!$H$1,A43*20,0)-OFFSET('672p stat'!$K$1,A43*20,0)</f>
        <v>965.62242200000037</v>
      </c>
      <c r="G43" s="5">
        <f ca="1">OFFSET('672p stat'!$K$1,A43*20,0)-OFFSET('672p stat'!$N$1,A43*20,0)</f>
        <v>4098.572588</v>
      </c>
      <c r="H43" s="5">
        <f ca="1">OFFSET('672p stat'!$N$1,A43*20,0)</f>
        <v>0</v>
      </c>
      <c r="I43" s="5"/>
      <c r="J43" s="5">
        <f t="shared" ca="1" si="1"/>
        <v>5161.4158000000034</v>
      </c>
      <c r="K43" s="10">
        <f t="shared" ca="1" si="2"/>
        <v>0.79407913386865625</v>
      </c>
      <c r="L43">
        <f t="shared" ca="1" si="0"/>
        <v>3.3192421096910909E-4</v>
      </c>
    </row>
    <row r="44" spans="1:12" x14ac:dyDescent="0.25">
      <c r="A44">
        <v>14</v>
      </c>
      <c r="C44" t="str">
        <f ca="1">OFFSET('672p stat'!$A$1,A44*20,0)</f>
        <v>non CUDA Time</v>
      </c>
      <c r="D44" s="5">
        <f ca="1">OFFSET('672p trace'!$R$56,(A44-1)*56,0)-OFFSET('672p trace'!$S$56,(A44-1)*56,0)</f>
        <v>89.659800000000359</v>
      </c>
      <c r="E44" s="5">
        <f ca="1">OFFSET('672p trace'!$S$56,(A44-1)*56,0)-OFFSET('672p stat'!$H$1,A44*20,0)</f>
        <v>0.12859699999899021</v>
      </c>
      <c r="F44" s="5">
        <f ca="1">OFFSET('672p stat'!$H$1,A44*20,0)-OFFSET('672p stat'!$K$1,A44*20,0)</f>
        <v>69.957744999999704</v>
      </c>
      <c r="G44" s="5">
        <f ca="1">OFFSET('672p stat'!$K$1,A44*20,0)-OFFSET('672p stat'!$N$1,A44*20,0)</f>
        <v>3750.1341600000001</v>
      </c>
      <c r="H44" s="5">
        <f ca="1">OFFSET('672p stat'!$N$1,A44*20,0)</f>
        <v>173.70069799999999</v>
      </c>
      <c r="I44" s="5"/>
      <c r="J44" s="5">
        <f t="shared" ca="1" si="1"/>
        <v>4083.5809999999992</v>
      </c>
      <c r="K44" s="10">
        <f t="shared" ca="1" si="2"/>
        <v>0.91834450204367213</v>
      </c>
      <c r="L44">
        <f t="shared" ca="1" si="0"/>
        <v>7.1139175260015643E-3</v>
      </c>
    </row>
    <row r="45" spans="1:12" x14ac:dyDescent="0.25">
      <c r="A45">
        <v>15</v>
      </c>
      <c r="C45" t="str">
        <f ca="1">OFFSET('672p stat'!$A$1,A45*20,0)</f>
        <v>non CUDA</v>
      </c>
      <c r="D45" s="5">
        <f ca="1">OFFSET('672p trace'!$R$56,(A45-1)*56,0)-OFFSET('672p trace'!$S$56,(A45-1)*56,0)</f>
        <v>4040.4719999999998</v>
      </c>
      <c r="E45" s="5">
        <f ca="1">OFFSET('672p trace'!$S$56,(A45-1)*56,0)-OFFSET('672p stat'!$H$1,A45*20,0)</f>
        <v>0</v>
      </c>
      <c r="F45" s="5">
        <f ca="1">OFFSET('672p stat'!$H$1,A45*20,0)-OFFSET('672p stat'!$K$1,A45*20,0)</f>
        <v>0</v>
      </c>
      <c r="G45" s="5">
        <f ca="1">OFFSET('672p stat'!$K$1,A45*20,0)-OFFSET('672p stat'!$N$1,A45*20,0)</f>
        <v>0</v>
      </c>
      <c r="H45" s="5">
        <f ca="1">OFFSET('672p stat'!$N$1,A45*20,0)</f>
        <v>0</v>
      </c>
      <c r="I45" s="5"/>
      <c r="J45" s="5">
        <f t="shared" ca="1" si="1"/>
        <v>4040.4719999999998</v>
      </c>
      <c r="K45" s="10">
        <f t="shared" ca="1" si="2"/>
        <v>0</v>
      </c>
      <c r="L45" t="e">
        <f t="shared" ca="1" si="0"/>
        <v>#DIV/0!</v>
      </c>
    </row>
    <row r="46" spans="1:12" x14ac:dyDescent="0.25">
      <c r="A46">
        <v>16</v>
      </c>
      <c r="C46" t="str">
        <f ca="1">OFFSET('672p stat'!$A$1,A46*20,0)</f>
        <v>non CUDA non hash</v>
      </c>
      <c r="D46" s="5">
        <f ca="1">OFFSET('672p trace'!$R$56,(A46-1)*56,0)-OFFSET('672p trace'!$S$56,(A46-1)*56,0)</f>
        <v>29.267800000000989</v>
      </c>
      <c r="E46" s="5">
        <f ca="1">OFFSET('672p trace'!$S$56,(A46-1)*56,0)-OFFSET('672p stat'!$H$1,A46*20,0)</f>
        <v>0.12451899999905436</v>
      </c>
      <c r="F46" s="5">
        <f ca="1">OFFSET('672p stat'!$H$1,A46*20,0)-OFFSET('672p stat'!$K$1,A46*20,0)</f>
        <v>69.912847000000056</v>
      </c>
      <c r="G46" s="5">
        <f ca="1">OFFSET('672p stat'!$K$1,A46*20,0)-OFFSET('672p stat'!$N$1,A46*20,0)</f>
        <v>3128.7203299999996</v>
      </c>
      <c r="H46" s="5">
        <f ca="1">OFFSET('672p stat'!$N$1,A46*20,0)</f>
        <v>172.97490400000001</v>
      </c>
      <c r="I46" s="5"/>
      <c r="J46" s="5">
        <f t="shared" ca="1" si="1"/>
        <v>3401.0003999999999</v>
      </c>
      <c r="K46" s="10">
        <f t="shared" ca="1" si="2"/>
        <v>0.91994118260027247</v>
      </c>
      <c r="L46">
        <f t="shared" ca="1" si="0"/>
        <v>8.4974174269378516E-3</v>
      </c>
    </row>
    <row r="47" spans="1:12" x14ac:dyDescent="0.25">
      <c r="A47">
        <v>17</v>
      </c>
      <c r="C47" t="str">
        <f ca="1">OFFSET('672p stat'!$A$1,A47*20,0)</f>
        <v>Classic ACO</v>
      </c>
      <c r="D47" s="5">
        <f ca="1">OFFSET('672p trace'!$R$56,(A47-1)*56,0)-OFFSET('672p trace'!$S$56,(A47-1)*56,0)</f>
        <v>4755.9439999999886</v>
      </c>
      <c r="E47" s="5">
        <f ca="1">OFFSET('672p trace'!$S$56,(A47-1)*56,0)-OFFSET('672p stat'!$H$1,A47*20,0)</f>
        <v>77.188624999995227</v>
      </c>
      <c r="F47" s="5">
        <f ca="1">OFFSET('672p stat'!$H$1,A47*20,0)-OFFSET('672p stat'!$K$1,A47*20,0)</f>
        <v>162.07234400000016</v>
      </c>
      <c r="G47" s="5">
        <f ca="1">OFFSET('672p stat'!$K$1,A47*20,0)-OFFSET('672p stat'!$N$1,A47*20,0)</f>
        <v>83779.52698699999</v>
      </c>
      <c r="H47" s="5">
        <f ca="1">OFFSET('672p stat'!$N$1,A47*20,0)</f>
        <v>567.21004400000004</v>
      </c>
      <c r="I47" s="5"/>
      <c r="J47" s="5">
        <f t="shared" ca="1" si="1"/>
        <v>89341.941999999981</v>
      </c>
      <c r="K47" s="10">
        <f t="shared" ca="1" si="2"/>
        <v>0.93774016001353555</v>
      </c>
      <c r="L47">
        <f t="shared" ca="1" si="0"/>
        <v>6.436685261789709E-3</v>
      </c>
    </row>
    <row r="48" spans="1:12" x14ac:dyDescent="0.25">
      <c r="A48">
        <v>18</v>
      </c>
      <c r="C48" t="str">
        <f ca="1">OFFSET('672p stat'!$A$1,A48*20,0)</f>
        <v>Classic ACO non hash</v>
      </c>
      <c r="D48" s="5">
        <f ca="1">OFFSET('672p trace'!$R$56,(A48-1)*56,0)-OFFSET('672p trace'!$S$56,(A48-1)*56,0)</f>
        <v>37.259999999965657</v>
      </c>
      <c r="E48" s="5">
        <f ca="1">OFFSET('672p trace'!$S$56,(A48-1)*56,0)-OFFSET('672p stat'!$H$1,A48*20,0)</f>
        <v>58.330094000048121</v>
      </c>
      <c r="F48" s="5">
        <f ca="1">OFFSET('672p stat'!$H$1,A48*20,0)-OFFSET('672p stat'!$K$1,A48*20,0)</f>
        <v>161.64906199999677</v>
      </c>
      <c r="G48" s="5">
        <f ca="1">OFFSET('672p stat'!$K$1,A48*20,0)-OFFSET('672p stat'!$N$1,A48*20,0)</f>
        <v>83185.859809000001</v>
      </c>
      <c r="H48" s="5">
        <f ca="1">OFFSET('672p stat'!$N$1,A48*20,0)</f>
        <v>572.775035</v>
      </c>
      <c r="I48" s="5"/>
      <c r="J48" s="5">
        <f t="shared" ca="1" si="1"/>
        <v>84015.874000000011</v>
      </c>
      <c r="K48" s="10">
        <f t="shared" ca="1" si="2"/>
        <v>0.99012074562242836</v>
      </c>
      <c r="L48">
        <f t="shared" ca="1" si="0"/>
        <v>6.7930981567121554E-3</v>
      </c>
    </row>
    <row r="49" spans="1:12" x14ac:dyDescent="0.25">
      <c r="A49">
        <v>19</v>
      </c>
      <c r="C49" t="str">
        <f ca="1">OFFSET('672p stat'!$A$1,A49*20,0)</f>
        <v>omp</v>
      </c>
      <c r="D49" s="5">
        <f ca="1">OFFSET('672p trace'!$R$56,(A49-1)*56,0)-OFFSET('672p trace'!$S$56,(A49-1)*56,0)</f>
        <v>101.0574000000006</v>
      </c>
      <c r="E49" s="5">
        <f ca="1">OFFSET('672p trace'!$S$56,(A49-1)*56,0)-OFFSET('672p stat'!$H$1,A49*20,0)</f>
        <v>0.30388500000026397</v>
      </c>
      <c r="F49" s="5">
        <f ca="1">OFFSET('672p stat'!$H$1,A49*20,0)-OFFSET('672p stat'!$K$1,A49*20,0)</f>
        <v>76.387499999999818</v>
      </c>
      <c r="G49" s="5">
        <f ca="1">OFFSET('672p stat'!$K$1,A49*20,0)-OFFSET('672p stat'!$N$1,A49*20,0)</f>
        <v>4023.3276519999999</v>
      </c>
      <c r="H49" s="5">
        <f ca="1">OFFSET('672p stat'!$N$1,A49*20,0)</f>
        <v>217.237763</v>
      </c>
      <c r="I49" s="5"/>
      <c r="J49" s="5">
        <f t="shared" ca="1" si="1"/>
        <v>4418.3142000000007</v>
      </c>
      <c r="K49" s="10">
        <f t="shared" ca="1" si="2"/>
        <v>0.9106024311263331</v>
      </c>
      <c r="L49">
        <f t="shared" ca="1" si="0"/>
        <v>1.6915657444861596E-2</v>
      </c>
    </row>
    <row r="50" spans="1:12" x14ac:dyDescent="0.25">
      <c r="A50">
        <v>20</v>
      </c>
      <c r="C50" t="str">
        <f ca="1">OFFSET('672p stat'!$A$1,A50*20,0)</f>
        <v>omp non hash</v>
      </c>
      <c r="D50" s="5">
        <f ca="1">OFFSET('672p trace'!$R$56,(A50-1)*56,0)-OFFSET('672p trace'!$S$56,(A50-1)*56,0)</f>
        <v>32.492199999998775</v>
      </c>
      <c r="E50" s="5">
        <f ca="1">OFFSET('672p trace'!$S$56,(A50-1)*56,0)-OFFSET('672p stat'!$H$1,A50*20,0)</f>
        <v>0.29704000000037922</v>
      </c>
      <c r="F50" s="5">
        <f ca="1">OFFSET('672p stat'!$H$1,A50*20,0)-OFFSET('672p stat'!$K$1,A50*20,0)</f>
        <v>76.763189000000239</v>
      </c>
      <c r="G50" s="5">
        <f ca="1">OFFSET('672p stat'!$K$1,A50*20,0)-OFFSET('672p stat'!$N$1,A50*20,0)</f>
        <v>3580.6779809999998</v>
      </c>
      <c r="H50" s="5">
        <f ca="1">OFFSET('672p stat'!$N$1,A50*20,0)</f>
        <v>215.06759</v>
      </c>
      <c r="I50" s="5"/>
      <c r="J50" s="5">
        <f t="shared" ca="1" si="1"/>
        <v>3905.2979999999993</v>
      </c>
      <c r="K50" s="10">
        <f t="shared" ca="1" si="2"/>
        <v>0.91687701706758373</v>
      </c>
      <c r="L50">
        <f t="shared" ca="1" si="0"/>
        <v>5.2988502324171141E-3</v>
      </c>
    </row>
    <row r="51" spans="1:12" x14ac:dyDescent="0.25">
      <c r="A51">
        <v>21</v>
      </c>
      <c r="C51" t="str">
        <f ca="1">OFFSET('672p stat'!$A$1,A51*20,0)</f>
        <v>non CUDA transp Time</v>
      </c>
      <c r="D51" s="5">
        <f ca="1">OFFSET('672p trace'!$R$56,(A51-1)*56,0)-OFFSET('672p trace'!$S$56,(A51-1)*56,0)</f>
        <v>103.21419999999944</v>
      </c>
      <c r="E51" s="5">
        <f ca="1">OFFSET('672p trace'!$S$56,(A51-1)*56,0)-OFFSET('672p stat'!$H$1,A51*20,0)</f>
        <v>0.29356000000007043</v>
      </c>
      <c r="F51" s="5">
        <f ca="1">OFFSET('672p stat'!$H$1,A51*20,0)-OFFSET('672p stat'!$K$1,A51*20,0)</f>
        <v>115.31573299999945</v>
      </c>
      <c r="G51" s="5">
        <f ca="1">OFFSET('672p stat'!$K$1,A51*20,0)-OFFSET('672p stat'!$N$1,A51*20,0)</f>
        <v>4139.4479700000002</v>
      </c>
      <c r="H51" s="5">
        <f ca="1">OFFSET('672p stat'!$N$1,A51*20,0)</f>
        <v>216.60713699999999</v>
      </c>
      <c r="I51" s="5"/>
      <c r="J51" s="5">
        <f t="shared" ca="1" si="1"/>
        <v>4574.8785999999991</v>
      </c>
      <c r="K51" s="10">
        <f t="shared" ca="1" si="2"/>
        <v>0.90482138039684834</v>
      </c>
      <c r="L51">
        <f t="shared" ca="1" si="0"/>
        <v>3.9248142900027297E-3</v>
      </c>
    </row>
    <row r="52" spans="1:12" x14ac:dyDescent="0.25">
      <c r="A52">
        <v>22</v>
      </c>
      <c r="C52" t="str">
        <f ca="1">OFFSET('672p stat'!$A$1,A52*20,0)</f>
        <v>non CUDA transp</v>
      </c>
      <c r="D52" s="5">
        <f ca="1">OFFSET('672p trace'!$R$56,(A52-1)*56,0)-OFFSET('672p trace'!$S$56,(A52-1)*56,0)</f>
        <v>4501.5544000000018</v>
      </c>
      <c r="E52" s="5">
        <f ca="1">OFFSET('672p trace'!$S$56,(A52-1)*56,0)-OFFSET('672p stat'!$H$1,A52*20,0)</f>
        <v>0</v>
      </c>
      <c r="F52" s="5">
        <f ca="1">OFFSET('672p stat'!$H$1,A52*20,0)-OFFSET('672p stat'!$K$1,A52*20,0)</f>
        <v>0</v>
      </c>
      <c r="G52" s="5">
        <f ca="1">OFFSET('672p stat'!$K$1,A52*20,0)-OFFSET('672p stat'!$N$1,A52*20,0)</f>
        <v>0</v>
      </c>
      <c r="H52" s="5">
        <f ca="1">OFFSET('672p stat'!$N$1,A52*20,0)</f>
        <v>0</v>
      </c>
      <c r="I52" s="5"/>
      <c r="J52" s="5">
        <f t="shared" ca="1" si="1"/>
        <v>4501.5544000000018</v>
      </c>
      <c r="K52" s="10">
        <f t="shared" ca="1" si="2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OFFSET('672p stat'!$A$1,A53*20,0)</f>
        <v>non CUDA transp non hash</v>
      </c>
      <c r="D53" s="5">
        <f ca="1">OFFSET('672p trace'!$R$56,(A53-1)*56,0)-OFFSET('672p trace'!$S$56,(A53-1)*56,0)</f>
        <v>32.927599999999074</v>
      </c>
      <c r="E53" s="5">
        <f ca="1">OFFSET('672p trace'!$S$56,(A53-1)*56,0)-OFFSET('672p stat'!$H$1,A53*20,0)</f>
        <v>0.32131400000162103</v>
      </c>
      <c r="F53" s="5">
        <f ca="1">OFFSET('672p stat'!$H$1,A53*20,0)-OFFSET('672p stat'!$K$1,A53*20,0)</f>
        <v>113.048315</v>
      </c>
      <c r="G53" s="5">
        <f ca="1">OFFSET('672p stat'!$K$1,A53*20,0)-OFFSET('672p stat'!$N$1,A53*20,0)</f>
        <v>3957.6416699999995</v>
      </c>
      <c r="H53" s="5">
        <f ca="1">OFFSET('672p stat'!$N$1,A53*20,0)</f>
        <v>216.81310099999999</v>
      </c>
      <c r="I53" s="5"/>
      <c r="J53" s="5">
        <f t="shared" ca="1" si="1"/>
        <v>4320.7520000000004</v>
      </c>
      <c r="K53" s="10">
        <f t="shared" ca="1" si="2"/>
        <v>0.91596131182720031</v>
      </c>
      <c r="L53">
        <f t="shared" ca="1" si="0"/>
        <v>3.4106423957359537E-3</v>
      </c>
    </row>
    <row r="54" spans="1:12" x14ac:dyDescent="0.25">
      <c r="A54">
        <v>24</v>
      </c>
      <c r="C54" t="str">
        <f ca="1">OFFSET('672p stat'!$A$1,A54*20,0)</f>
        <v>non CUDA AVX Time</v>
      </c>
      <c r="D54" s="5">
        <f ca="1">OFFSET('672p trace'!$R$56,(A54-1)*56,0)-OFFSET('672p trace'!$S$56,(A54-1)*56,0)</f>
        <v>103.64279999999872</v>
      </c>
      <c r="E54" s="5">
        <f ca="1">OFFSET('672p trace'!$S$56,(A54-1)*56,0)-OFFSET('672p stat'!$H$1,A54*20,0)</f>
        <v>0.32210700000086945</v>
      </c>
      <c r="F54" s="5">
        <f ca="1">OFFSET('672p stat'!$H$1,A54*20,0)-OFFSET('672p stat'!$K$1,A54*20,0)</f>
        <v>90.764501999999993</v>
      </c>
      <c r="G54" s="5">
        <f ca="1">OFFSET('672p stat'!$K$1,A54*20,0)-OFFSET('672p stat'!$N$1,A54*20,0)</f>
        <v>4132.8815199999999</v>
      </c>
      <c r="H54" s="5">
        <f ca="1">OFFSET('672p stat'!$N$1,A54*20,0)</f>
        <v>224.214271</v>
      </c>
      <c r="I54" s="5"/>
      <c r="J54" s="5">
        <f t="shared" ca="1" si="1"/>
        <v>4551.8251999999993</v>
      </c>
      <c r="K54" s="10">
        <f t="shared" ca="1" si="2"/>
        <v>0.90796138656642622</v>
      </c>
      <c r="L54">
        <f t="shared" ca="1" si="0"/>
        <v>3.5580756748310937E-3</v>
      </c>
    </row>
    <row r="55" spans="1:12" x14ac:dyDescent="0.25">
      <c r="A55">
        <v>25</v>
      </c>
      <c r="C55" t="str">
        <f ca="1">OFFSET('672p stat'!$A$1,A55*20,0)</f>
        <v>non CUDA AVX</v>
      </c>
      <c r="D55" s="5">
        <f ca="1">OFFSET('672p trace'!$R$56,(A55-1)*56,0)-OFFSET('672p trace'!$S$56,(A55-1)*56,0)</f>
        <v>4486.2880000000023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4486.2880000000023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AVX non hash</v>
      </c>
      <c r="D56" s="5">
        <f ca="1">OFFSET('672p trace'!$R$56,(A56-1)*56,0)-OFFSET('672p trace'!$S$56,(A56-1)*56,0)</f>
        <v>33.778199999999742</v>
      </c>
      <c r="E56" s="5">
        <f ca="1">OFFSET('672p trace'!$S$56,(A56-1)*56,0)-OFFSET('672p stat'!$H$1,A56*20,0)</f>
        <v>0.32323700000097233</v>
      </c>
      <c r="F56" s="5">
        <f ca="1">OFFSET('672p stat'!$H$1,A56*20,0)-OFFSET('672p stat'!$K$1,A56*20,0)</f>
        <v>91.779203999999936</v>
      </c>
      <c r="G56" s="5">
        <f ca="1">OFFSET('672p stat'!$K$1,A56*20,0)-OFFSET('672p stat'!$N$1,A56*20,0)</f>
        <v>3561.1051510000002</v>
      </c>
      <c r="H56" s="5">
        <f ca="1">OFFSET('672p stat'!$N$1,A56*20,0)</f>
        <v>224.02760799999999</v>
      </c>
      <c r="I56" s="5"/>
      <c r="J56" s="5">
        <f t="shared" ca="1" si="1"/>
        <v>3911.0134000000007</v>
      </c>
      <c r="K56" s="10">
        <f t="shared" ca="1" si="2"/>
        <v>0.9105325875385647</v>
      </c>
      <c r="L56">
        <f t="shared" ca="1" si="0"/>
        <v>4.1311456927859676E-3</v>
      </c>
    </row>
    <row r="57" spans="1:12" x14ac:dyDescent="0.25">
      <c r="A57">
        <v>27</v>
      </c>
      <c r="C57" t="str">
        <f ca="1">OFFSET('672p stat'!$A$1,A57*20,0)</f>
        <v>non CUDA AVX_OMP Time</v>
      </c>
      <c r="D57" s="5">
        <f ca="1">OFFSET('672p trace'!$R$56,(A57-1)*56,0)-OFFSET('672p trace'!$S$56,(A57-1)*56,0)</f>
        <v>105.6232</v>
      </c>
      <c r="E57" s="5">
        <f ca="1">OFFSET('672p trace'!$S$56,(A57-1)*56,0)-OFFSET('672p stat'!$H$1,A57*20,0)</f>
        <v>0.29220600000053309</v>
      </c>
      <c r="F57" s="5">
        <f ca="1">OFFSET('672p stat'!$H$1,A57*20,0)-OFFSET('672p stat'!$K$1,A57*20,0)</f>
        <v>92.169726999999966</v>
      </c>
      <c r="G57" s="5">
        <f ca="1">OFFSET('672p stat'!$K$1,A57*20,0)-OFFSET('672p stat'!$N$1,A57*20,0)</f>
        <v>3687.5560920000003</v>
      </c>
      <c r="H57" s="5">
        <f ca="1">OFFSET('672p stat'!$N$1,A57*20,0)</f>
        <v>226.292575</v>
      </c>
      <c r="I57" s="5"/>
      <c r="J57" s="5">
        <f t="shared" ca="1" si="1"/>
        <v>4111.9338000000007</v>
      </c>
      <c r="K57" s="10">
        <f t="shared" ca="1" si="2"/>
        <v>0.89679364293267549</v>
      </c>
      <c r="L57">
        <f t="shared" ca="1" si="0"/>
        <v>4.4048802494409955E-3</v>
      </c>
    </row>
    <row r="58" spans="1:12" x14ac:dyDescent="0.25">
      <c r="A58">
        <v>28</v>
      </c>
      <c r="C58" t="str">
        <f ca="1">OFFSET('672p stat'!$A$1,A58*20,0)</f>
        <v>non CUDA AVX_OMP</v>
      </c>
      <c r="D58" s="5">
        <f ca="1">OFFSET('672p trace'!$R$56,(A58-1)*56,0)-OFFSET('672p trace'!$S$56,(A58-1)*56,0)</f>
        <v>4536.5131999999985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t="shared" ca="1" si="1"/>
        <v>4536.5131999999985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AVX_OMP non hash</v>
      </c>
      <c r="D59" s="5">
        <f ca="1">OFFSET('672p trace'!$R$56,(A59-1)*56,0)-OFFSET('672p trace'!$S$56,(A59-1)*56,0)</f>
        <v>33.821999999999207</v>
      </c>
      <c r="E59" s="5">
        <f ca="1">OFFSET('672p trace'!$S$56,(A59-1)*56,0)-OFFSET('672p stat'!$H$1,A59*20,0)</f>
        <v>0.30698900000015783</v>
      </c>
      <c r="F59" s="5">
        <f ca="1">OFFSET('672p stat'!$H$1,A59*20,0)-OFFSET('672p stat'!$K$1,A59*20,0)</f>
        <v>91.548643000000084</v>
      </c>
      <c r="G59" s="5">
        <f ca="1">OFFSET('672p stat'!$K$1,A59*20,0)-OFFSET('672p stat'!$N$1,A59*20,0)</f>
        <v>3657.3029120000001</v>
      </c>
      <c r="H59" s="5">
        <f ca="1">OFFSET('672p stat'!$N$1,A59*20,0)</f>
        <v>222.289456</v>
      </c>
      <c r="I59" s="5"/>
      <c r="J59" s="5">
        <f t="shared" ca="1" si="1"/>
        <v>4005.2699999999995</v>
      </c>
      <c r="K59" s="10">
        <f t="shared" ca="1" si="2"/>
        <v>0.91312268885743042</v>
      </c>
      <c r="L59">
        <f t="shared" ca="1" si="0"/>
        <v>3.8581995389908781E-3</v>
      </c>
    </row>
    <row r="60" spans="1:12" x14ac:dyDescent="0.25">
      <c r="A60">
        <v>30</v>
      </c>
      <c r="C60" t="str">
        <f ca="1">OFFSET('672p stat'!$A$1,A60*20,0)</f>
        <v>non CUDA transp_AVX Time</v>
      </c>
      <c r="D60" s="5">
        <f ca="1">OFFSET('672p trace'!$R$56,(A60-1)*56,0)-OFFSET('672p trace'!$S$56,(A60-1)*56,0)</f>
        <v>103.79739999999856</v>
      </c>
      <c r="E60" s="5">
        <f ca="1">OFFSET('672p trace'!$S$56,(A60-1)*56,0)-OFFSET('672p stat'!$H$1,A60*20,0)</f>
        <v>0.28302700000131154</v>
      </c>
      <c r="F60" s="5">
        <f ca="1">OFFSET('672p stat'!$H$1,A60*20,0)-OFFSET('672p stat'!$K$1,A60*20,0)</f>
        <v>100.49819400000069</v>
      </c>
      <c r="G60" s="5">
        <f ca="1">OFFSET('672p stat'!$K$1,A60*20,0)-OFFSET('672p stat'!$N$1,A60*20,0)</f>
        <v>4219.8686909999997</v>
      </c>
      <c r="H60" s="5">
        <f ca="1">OFFSET('672p stat'!$N$1,A60*20,0)</f>
        <v>226.760088</v>
      </c>
      <c r="I60" s="5"/>
      <c r="J60" s="5">
        <f t="shared" ref="J60:J80" ca="1" si="3">SUM(D60:H60)</f>
        <v>4651.2074000000002</v>
      </c>
      <c r="K60" s="10">
        <f t="shared" ref="K60:K80" ca="1" si="4">G60/J60</f>
        <v>0.90726306700492421</v>
      </c>
      <c r="L60">
        <f t="shared" ref="L60:L80" ca="1" si="5">$K$29*POWER(K60,2)*SQRT(G168/(POWER(G60,2)*$L$29)+J168/(POWER(J60,2)*$L$29))</f>
        <v>3.0110424087187297E-3</v>
      </c>
    </row>
    <row r="61" spans="1:12" x14ac:dyDescent="0.25">
      <c r="A61">
        <v>31</v>
      </c>
      <c r="C61" t="str">
        <f ca="1">OFFSET('672p stat'!$A$1,A61*20,0)</f>
        <v>non CUDA transp_AVX</v>
      </c>
      <c r="D61" s="5">
        <f ca="1">OFFSET('672p trace'!$R$56,(A61-1)*56,0)-OFFSET('672p trace'!$S$56,(A61-1)*56,0)</f>
        <v>4543.5115999999998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3"/>
        <v>4543.5115999999998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OFFSET('672p stat'!$A$1,A62*20,0)</f>
        <v>non CUDA transp_AVX non hash</v>
      </c>
      <c r="D62" s="5">
        <f ca="1">OFFSET('672p trace'!$R$56,(A62-1)*56,0)-OFFSET('672p trace'!$S$56,(A62-1)*56,0)</f>
        <v>33.575600000001032</v>
      </c>
      <c r="E62" s="5">
        <f ca="1">OFFSET('672p trace'!$S$56,(A62-1)*56,0)-OFFSET('672p stat'!$H$1,A62*20,0)</f>
        <v>0.30331200000091485</v>
      </c>
      <c r="F62" s="5">
        <f ca="1">OFFSET('672p stat'!$H$1,A62*20,0)-OFFSET('672p stat'!$K$1,A62*20,0)</f>
        <v>98.07285199999933</v>
      </c>
      <c r="G62" s="5">
        <f ca="1">OFFSET('672p stat'!$K$1,A62*20,0)-OFFSET('672p stat'!$N$1,A62*20,0)</f>
        <v>3991.1132360000001</v>
      </c>
      <c r="H62" s="5">
        <f ca="1">OFFSET('672p stat'!$N$1,A62*20,0)</f>
        <v>226.7586</v>
      </c>
      <c r="I62" s="5"/>
      <c r="J62" s="5">
        <f t="shared" ca="1" si="3"/>
        <v>4349.8236000000015</v>
      </c>
      <c r="K62" s="10">
        <f t="shared" ca="1" si="4"/>
        <v>0.91753450323824592</v>
      </c>
      <c r="L62">
        <f t="shared" ca="1" si="5"/>
        <v>3.1304077715113266E-3</v>
      </c>
    </row>
    <row r="63" spans="1:12" x14ac:dyDescent="0.25">
      <c r="A63">
        <v>33</v>
      </c>
      <c r="C63" t="str">
        <f ca="1">OFFSET('672p stat'!$A$1,A63*20,0)</f>
        <v>non CUDA transp_AVX_OMP Time</v>
      </c>
      <c r="D63" s="5">
        <f ca="1">OFFSET('672p trace'!$R$56,(A63-1)*56,0)-OFFSET('672p trace'!$S$56,(A63-1)*56,0)</f>
        <v>103.12099999999919</v>
      </c>
      <c r="E63" s="5">
        <f ca="1">OFFSET('672p trace'!$S$56,(A63-1)*56,0)-OFFSET('672p stat'!$H$1,A63*20,0)</f>
        <v>0.31291500000043015</v>
      </c>
      <c r="F63" s="5">
        <f ca="1">OFFSET('672p stat'!$H$1,A63*20,0)-OFFSET('672p stat'!$K$1,A63*20,0)</f>
        <v>101.51214900000014</v>
      </c>
      <c r="G63" s="5">
        <f ca="1">OFFSET('672p stat'!$K$1,A63*20,0)-OFFSET('672p stat'!$N$1,A63*20,0)</f>
        <v>4226.8882389999999</v>
      </c>
      <c r="H63" s="5">
        <f ca="1">OFFSET('672p stat'!$N$1,A63*20,0)</f>
        <v>227.04149699999999</v>
      </c>
      <c r="I63" s="5"/>
      <c r="J63" s="5">
        <f t="shared" ca="1" si="3"/>
        <v>4658.8757999999998</v>
      </c>
      <c r="K63" s="10">
        <f t="shared" ca="1" si="4"/>
        <v>0.90727643759037324</v>
      </c>
      <c r="L63">
        <f t="shared" ca="1" si="5"/>
        <v>3.0439975189289394E-3</v>
      </c>
    </row>
    <row r="64" spans="1:12" x14ac:dyDescent="0.25">
      <c r="A64">
        <v>34</v>
      </c>
      <c r="C64" t="str">
        <f ca="1">OFFSET('672p stat'!$A$1,A64*20,0)</f>
        <v>non CUDA transp_AVX_OMP</v>
      </c>
      <c r="D64" s="5">
        <f ca="1">OFFSET('672p trace'!$R$56,(A64-1)*56,0)-OFFSET('672p trace'!$S$56,(A64-1)*56,0)</f>
        <v>4567.8833999999979</v>
      </c>
      <c r="E64" s="5">
        <f ca="1">OFFSET('672p trace'!$S$56,(A64-1)*56,0)-OFFSET('672p stat'!$H$1,A64*20,0)</f>
        <v>0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>
        <f t="shared" ca="1" si="3"/>
        <v>4567.8833999999979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OFFSET('672p stat'!$A$1,A65*20,0)</f>
        <v>non CUDA transp_AVX_OMP non hash</v>
      </c>
      <c r="D65" s="5">
        <f ca="1">OFFSET('672p trace'!$R$56,(A65-1)*56,0)-OFFSET('672p trace'!$S$56,(A65-1)*56,0)</f>
        <v>33.190999999998894</v>
      </c>
      <c r="E65" s="5">
        <f ca="1">OFFSET('672p trace'!$S$56,(A65-1)*56,0)-OFFSET('672p stat'!$H$1,A65*20,0)</f>
        <v>0.30616600000303151</v>
      </c>
      <c r="F65" s="5">
        <f ca="1">OFFSET('672p stat'!$H$1,A65*20,0)-OFFSET('672p stat'!$K$1,A65*20,0)</f>
        <v>98.228964999999334</v>
      </c>
      <c r="G65" s="5">
        <f ca="1">OFFSET('672p stat'!$K$1,A65*20,0)-OFFSET('672p stat'!$N$1,A65*20,0)</f>
        <v>3991.5382910000003</v>
      </c>
      <c r="H65" s="5">
        <f ca="1">OFFSET('672p stat'!$N$1,A65*20,0)</f>
        <v>226.21257800000001</v>
      </c>
      <c r="I65" s="5"/>
      <c r="J65" s="5">
        <f t="shared" ca="1" si="3"/>
        <v>4349.4770000000017</v>
      </c>
      <c r="K65" s="10">
        <f t="shared" ca="1" si="4"/>
        <v>0.91770534503343704</v>
      </c>
      <c r="L65">
        <f t="shared" ca="1" si="5"/>
        <v>3.3608574709425255E-3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3544.5560000000005</v>
      </c>
      <c r="E85" s="5">
        <f ca="1">OFFSET('672p trace'!$S$56,(A85-1)*56,0)</f>
        <v>3507.1862000000001</v>
      </c>
      <c r="F85" s="5">
        <f ca="1">OFFSET('672p stat'!$H$1,A85*20,0)</f>
        <v>3452.9768410000001</v>
      </c>
      <c r="G85" s="5">
        <f ca="1">OFFSET('672p stat'!$K$1,A85*20,0)</f>
        <v>3008.9696530000001</v>
      </c>
      <c r="H85" s="5">
        <f ca="1">OFFSET('672p stat'!$N$1,A85*20,0)</f>
        <v>430.067407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3580.2295999999997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2244.8609999999999</v>
      </c>
      <c r="E87" s="5">
        <f ca="1">OFFSET('672p trace'!$S$56,(A87-1)*56,0)</f>
        <v>2213.4590000000007</v>
      </c>
      <c r="F87" s="5">
        <f ca="1">OFFSET('672p stat'!$H$1,A87*20,0)</f>
        <v>2181.18624</v>
      </c>
      <c r="G87" s="5">
        <f ca="1">OFFSET('672p stat'!$K$1,A87*20,0)</f>
        <v>1738.176663</v>
      </c>
      <c r="H87" s="5">
        <f ca="1">OFFSET('672p stat'!$N$1,A87*20,0)</f>
        <v>432.24509499999999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5249.6810000000005</v>
      </c>
      <c r="E88" s="5">
        <f ca="1">OFFSET('672p trace'!$S$56,(A88-1)*56,0)</f>
        <v>5212.2334000000001</v>
      </c>
      <c r="F88" s="5">
        <f ca="1">OFFSET('672p stat'!$H$1,A88*20,0)</f>
        <v>5145.3130469999996</v>
      </c>
      <c r="G88" s="5">
        <f ca="1">OFFSET('672p stat'!$K$1,A88*20,0)</f>
        <v>4733.8742769999999</v>
      </c>
      <c r="H88" s="5">
        <f ca="1">OFFSET('672p stat'!$N$1,A88*20,0)</f>
        <v>463.38258400000001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5171.8814000000002</v>
      </c>
      <c r="E89" s="5">
        <f ca="1">OFFSET('672p trace'!$S$56,(A89-1)*56,0)</f>
        <v>5134.3990000000003</v>
      </c>
      <c r="F89" s="5">
        <f ca="1">OFFSET('672p stat'!$H$1,A89*20,0)</f>
        <v>5068.4874799999998</v>
      </c>
      <c r="G89" s="5">
        <f ca="1">OFFSET('672p stat'!$K$1,A89*20,0)</f>
        <v>4624.5482810000003</v>
      </c>
      <c r="H89" s="5">
        <f ca="1">OFFSET('672p stat'!$N$1,A89*20,0)</f>
        <v>524.90414399999997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5030.0314000000017</v>
      </c>
      <c r="E90" s="5">
        <f ca="1">OFFSET('672p trace'!$S$56,(A90-1)*56,0)</f>
        <v>4992.7120000000014</v>
      </c>
      <c r="F90" s="5">
        <f ca="1">OFFSET('672p stat'!$H$1,A90*20,0)</f>
        <v>4927.1169529999997</v>
      </c>
      <c r="G90" s="5">
        <f ca="1">OFFSET('672p stat'!$K$1,A90*20,0)</f>
        <v>4515.3749610000004</v>
      </c>
      <c r="H90" s="5">
        <f ca="1">OFFSET('672p stat'!$N$1,A90*20,0)</f>
        <v>463.28788500000002</v>
      </c>
    </row>
    <row r="91" spans="1:8" x14ac:dyDescent="0.25">
      <c r="A91">
        <v>7</v>
      </c>
      <c r="C91" t="str">
        <f ca="1">OFFSET('672p stat'!$A$1,A91*20,0)</f>
        <v>CUDA ant add CPU12</v>
      </c>
      <c r="D91" s="5">
        <f ca="1">OFFSET('672p trace'!$R$56,(A91-1)*56,0)</f>
        <v>7926.2323999999971</v>
      </c>
      <c r="E91" s="5">
        <f ca="1">OFFSET('672p trace'!$S$56,(A91-1)*56,0)</f>
        <v>7829.2189999999982</v>
      </c>
      <c r="F91" s="5">
        <f ca="1">OFFSET('672p stat'!$H$1,A91*20,0)</f>
        <v>7815.6936820000001</v>
      </c>
      <c r="G91" s="5">
        <f ca="1">OFFSET('672p stat'!$K$1,A91*20,0)</f>
        <v>6583.7805179999996</v>
      </c>
      <c r="H91" s="5">
        <f ca="1">OFFSET('672p stat'!$N$1,A91*20,0)</f>
        <v>1483.8082099999999</v>
      </c>
    </row>
    <row r="92" spans="1:8" x14ac:dyDescent="0.25">
      <c r="A92">
        <v>8</v>
      </c>
      <c r="C92" t="str">
        <f ca="1">OFFSET('672p stat'!$A$1,A92*20,0)</f>
        <v>CUDA opt</v>
      </c>
      <c r="D92" s="5">
        <f ca="1">OFFSET('672p trace'!$R$56,(A92-1)*56,0)</f>
        <v>3582.1613999999995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8" x14ac:dyDescent="0.25">
      <c r="A93">
        <v>9</v>
      </c>
      <c r="C93" t="str">
        <f ca="1">OFFSET('672p stat'!$A$1,A93*20,0)</f>
        <v>CUDA opt Time</v>
      </c>
      <c r="D93" s="5">
        <f ca="1">OFFSET('672p trace'!$R$56,(A93-1)*56,0)</f>
        <v>3566.1105999999995</v>
      </c>
      <c r="E93" s="5">
        <f ca="1">OFFSET('672p trace'!$S$56,(A93-1)*56,0)</f>
        <v>3528.3334000000009</v>
      </c>
      <c r="F93" s="5">
        <f ca="1">OFFSET('672p stat'!$H$1,A93*20,0)</f>
        <v>3467.6303170000001</v>
      </c>
      <c r="G93" s="5">
        <f ca="1">OFFSET('672p stat'!$K$1,A93*20,0)</f>
        <v>2590.8791209999999</v>
      </c>
      <c r="H93" s="5">
        <f ca="1">OFFSET('672p stat'!$N$1,A93*20,0)</f>
        <v>0</v>
      </c>
    </row>
    <row r="94" spans="1:8" x14ac:dyDescent="0.25">
      <c r="A94">
        <v>10</v>
      </c>
      <c r="C94" t="str">
        <f ca="1">OFFSET('672p stat'!$A$1,A94*20,0)</f>
        <v>CUDA opt non hash</v>
      </c>
      <c r="D94" s="5">
        <f ca="1">OFFSET('672p trace'!$R$56,(A94-1)*56,0)</f>
        <v>1597.3652000000002</v>
      </c>
      <c r="E94" s="5">
        <f ca="1">OFFSET('672p trace'!$S$56,(A94-1)*56,0)</f>
        <v>1565.328</v>
      </c>
      <c r="F94" s="5">
        <f ca="1">OFFSET('672p stat'!$H$1,A94*20,0)</f>
        <v>1525.752197</v>
      </c>
      <c r="G94" s="5">
        <f ca="1">OFFSET('672p stat'!$K$1,A94*20,0)</f>
        <v>650.70092899999997</v>
      </c>
      <c r="H94" s="5">
        <f ca="1">OFFSET('672p stat'!$N$1,A94*20,0)</f>
        <v>0</v>
      </c>
    </row>
    <row r="95" spans="1:8" x14ac:dyDescent="0.25">
      <c r="A95">
        <v>11</v>
      </c>
      <c r="C95" t="str">
        <f ca="1">OFFSET('672p stat'!$A$1,A95*20,0)</f>
        <v>CUDA opt ant</v>
      </c>
      <c r="D95" s="5">
        <f ca="1">OFFSET('672p trace'!$R$56,(A95-1)*56,0)</f>
        <v>5237.933</v>
      </c>
      <c r="E95" s="5">
        <f ca="1">OFFSET('672p trace'!$S$56,(A95-1)*56,0)</f>
        <v>5200.3581999999988</v>
      </c>
      <c r="F95" s="5">
        <f ca="1">OFFSET('672p stat'!$H$1,A95*20,0)</f>
        <v>5133.4047950000004</v>
      </c>
      <c r="G95" s="5">
        <f ca="1">OFFSET('672p stat'!$K$1,A95*20,0)</f>
        <v>4264.8290040000002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ant non hash</v>
      </c>
      <c r="D96" s="5">
        <f ca="1">OFFSET('672p trace'!$R$56,(A96-1)*56,0)</f>
        <v>5024.6327999999994</v>
      </c>
      <c r="E96" s="5">
        <f ca="1">OFFSET('672p trace'!$S$56,(A96-1)*56,0)</f>
        <v>4987.3106000000007</v>
      </c>
      <c r="F96" s="5">
        <f ca="1">OFFSET('672p stat'!$H$1,A96*20,0)</f>
        <v>4920.9556050000001</v>
      </c>
      <c r="G96" s="5">
        <f ca="1">OFFSET('672p stat'!$K$1,A96*20,0)</f>
        <v>4052.4575239999999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ant par</v>
      </c>
      <c r="D97" s="5">
        <f ca="1">OFFSET('672p trace'!$R$56,(A97-1)*56,0)</f>
        <v>5161.4158000000034</v>
      </c>
      <c r="E97" s="5">
        <f ca="1">OFFSET('672p trace'!$S$56,(A97-1)*56,0)</f>
        <v>5122.9259999999995</v>
      </c>
      <c r="F97" s="5">
        <f ca="1">OFFSET('672p stat'!$H$1,A97*20,0)</f>
        <v>5064.1950100000004</v>
      </c>
      <c r="G97" s="5">
        <f ca="1">OFFSET('672p stat'!$K$1,A97*20,0)</f>
        <v>4098.572588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non CUDA Time</v>
      </c>
      <c r="D98" s="5">
        <f ca="1">OFFSET('672p trace'!$R$56,(A98-1)*56,0)</f>
        <v>4083.5809999999992</v>
      </c>
      <c r="E98" s="5">
        <f ca="1">OFFSET('672p trace'!$S$56,(A98-1)*56,0)</f>
        <v>3993.9211999999989</v>
      </c>
      <c r="F98" s="5">
        <f ca="1">OFFSET('672p stat'!$H$1,A98*20,0)</f>
        <v>3993.7926029999999</v>
      </c>
      <c r="G98" s="5">
        <f ca="1">OFFSET('672p stat'!$K$1,A98*20,0)</f>
        <v>3923.8348580000002</v>
      </c>
      <c r="H98" s="5">
        <f ca="1">OFFSET('672p stat'!$N$1,A98*20,0)</f>
        <v>173.70069799999999</v>
      </c>
    </row>
    <row r="99" spans="1:8" x14ac:dyDescent="0.25">
      <c r="A99">
        <v>15</v>
      </c>
      <c r="C99" t="str">
        <f ca="1">OFFSET('672p stat'!$A$1,A99*20,0)</f>
        <v>non CUDA</v>
      </c>
      <c r="D99" s="5">
        <f ca="1">OFFSET('672p trace'!$R$56,(A99-1)*56,0)</f>
        <v>4040.4719999999998</v>
      </c>
      <c r="E99" s="5">
        <f ca="1">OFFSET('672p trace'!$S$56,(A99-1)*56,0)</f>
        <v>0</v>
      </c>
      <c r="F99" s="5">
        <f ca="1">OFFSET('672p stat'!$H$1,A99*20,0)</f>
        <v>0</v>
      </c>
      <c r="G99" s="5">
        <f ca="1">OFFSET('672p stat'!$K$1,A99*20,0)</f>
        <v>0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non CUDA non hash</v>
      </c>
      <c r="D100" s="5">
        <f ca="1">OFFSET('672p trace'!$R$56,(A100-1)*56,0)</f>
        <v>3401.0003999999999</v>
      </c>
      <c r="E100" s="5">
        <f ca="1">OFFSET('672p trace'!$S$56,(A100-1)*56,0)</f>
        <v>3371.7325999999989</v>
      </c>
      <c r="F100" s="5">
        <f ca="1">OFFSET('672p stat'!$H$1,A100*20,0)</f>
        <v>3371.6080809999999</v>
      </c>
      <c r="G100" s="5">
        <f ca="1">OFFSET('672p stat'!$K$1,A100*20,0)</f>
        <v>3301.6952339999998</v>
      </c>
      <c r="H100" s="5">
        <f ca="1">OFFSET('672p stat'!$N$1,A100*20,0)</f>
        <v>172.97490400000001</v>
      </c>
    </row>
    <row r="101" spans="1:8" x14ac:dyDescent="0.25">
      <c r="A101">
        <v>17</v>
      </c>
      <c r="C101" t="str">
        <f ca="1">OFFSET('672p stat'!$A$1,A101*20,0)</f>
        <v>Classic ACO</v>
      </c>
      <c r="D101" s="5">
        <f ca="1">OFFSET('672p trace'!$R$56,(A101-1)*56,0)</f>
        <v>89341.941999999981</v>
      </c>
      <c r="E101" s="5">
        <f ca="1">OFFSET('672p trace'!$S$56,(A101-1)*56,0)</f>
        <v>84585.997999999992</v>
      </c>
      <c r="F101" s="5">
        <f ca="1">OFFSET('672p stat'!$H$1,A101*20,0)</f>
        <v>84508.809374999997</v>
      </c>
      <c r="G101" s="5">
        <f ca="1">OFFSET('672p stat'!$K$1,A101*20,0)</f>
        <v>84346.737030999997</v>
      </c>
      <c r="H101" s="5">
        <f ca="1">OFFSET('672p stat'!$N$1,A101*20,0)</f>
        <v>567.21004400000004</v>
      </c>
    </row>
    <row r="102" spans="1:8" x14ac:dyDescent="0.25">
      <c r="A102">
        <v>18</v>
      </c>
      <c r="C102" t="str">
        <f ca="1">OFFSET('672p stat'!$A$1,A102*20,0)</f>
        <v>Classic ACO non hash</v>
      </c>
      <c r="D102" s="5">
        <f ca="1">OFFSET('672p trace'!$R$56,(A102-1)*56,0)</f>
        <v>84015.874000000011</v>
      </c>
      <c r="E102" s="5">
        <f ca="1">OFFSET('672p trace'!$S$56,(A102-1)*56,0)</f>
        <v>83978.614000000045</v>
      </c>
      <c r="F102" s="5">
        <f ca="1">OFFSET('672p stat'!$H$1,A102*20,0)</f>
        <v>83920.283905999997</v>
      </c>
      <c r="G102" s="5">
        <f ca="1">OFFSET('672p stat'!$K$1,A102*20,0)</f>
        <v>83758.634844</v>
      </c>
      <c r="H102" s="5">
        <f ca="1">OFFSET('672p stat'!$N$1,A102*20,0)</f>
        <v>572.775035</v>
      </c>
    </row>
    <row r="103" spans="1:8" x14ac:dyDescent="0.25">
      <c r="A103">
        <v>19</v>
      </c>
      <c r="C103" t="str">
        <f ca="1">OFFSET('672p stat'!$A$1,A103*20,0)</f>
        <v>omp</v>
      </c>
      <c r="D103" s="5">
        <f ca="1">OFFSET('672p trace'!$R$56,(A103-1)*56,0)</f>
        <v>4418.3142000000007</v>
      </c>
      <c r="E103" s="5">
        <f ca="1">OFFSET('672p trace'!$S$56,(A103-1)*56,0)</f>
        <v>4317.2568000000001</v>
      </c>
      <c r="F103" s="5">
        <f ca="1">OFFSET('672p stat'!$H$1,A103*20,0)</f>
        <v>4316.9529149999998</v>
      </c>
      <c r="G103" s="5">
        <f ca="1">OFFSET('672p stat'!$K$1,A103*20,0)</f>
        <v>4240.565415</v>
      </c>
      <c r="H103" s="5">
        <f ca="1">OFFSET('672p stat'!$N$1,A103*20,0)</f>
        <v>217.237763</v>
      </c>
    </row>
    <row r="104" spans="1:8" x14ac:dyDescent="0.25">
      <c r="A104">
        <v>20</v>
      </c>
      <c r="C104" t="str">
        <f ca="1">OFFSET('672p stat'!$A$1,A104*20,0)</f>
        <v>omp non hash</v>
      </c>
      <c r="D104" s="5">
        <f ca="1">OFFSET('672p trace'!$R$56,(A104-1)*56,0)</f>
        <v>3905.2979999999993</v>
      </c>
      <c r="E104" s="5">
        <f ca="1">OFFSET('672p trace'!$S$56,(A104-1)*56,0)</f>
        <v>3872.8058000000005</v>
      </c>
      <c r="F104" s="5">
        <f ca="1">OFFSET('672p stat'!$H$1,A104*20,0)</f>
        <v>3872.5087600000002</v>
      </c>
      <c r="G104" s="5">
        <f ca="1">OFFSET('672p stat'!$K$1,A104*20,0)</f>
        <v>3795.7455709999999</v>
      </c>
      <c r="H104" s="5">
        <f ca="1">OFFSET('672p stat'!$N$1,A104*20,0)</f>
        <v>215.06759</v>
      </c>
    </row>
    <row r="105" spans="1:8" x14ac:dyDescent="0.25">
      <c r="A105">
        <v>21</v>
      </c>
      <c r="C105" t="str">
        <f ca="1">OFFSET('672p stat'!$A$1,A105*20,0)</f>
        <v>non CUDA transp Time</v>
      </c>
      <c r="D105" s="5">
        <f ca="1">OFFSET('672p trace'!$R$56,(A105-1)*56,0)</f>
        <v>4574.8785999999991</v>
      </c>
      <c r="E105" s="5">
        <f ca="1">OFFSET('672p trace'!$S$56,(A105-1)*56,0)</f>
        <v>4471.6643999999997</v>
      </c>
      <c r="F105" s="5">
        <f ca="1">OFFSET('672p stat'!$H$1,A105*20,0)</f>
        <v>4471.3708399999996</v>
      </c>
      <c r="G105" s="5">
        <f ca="1">OFFSET('672p stat'!$K$1,A105*20,0)</f>
        <v>4356.0551070000001</v>
      </c>
      <c r="H105" s="5">
        <f ca="1">OFFSET('672p stat'!$N$1,A105*20,0)</f>
        <v>216.60713699999999</v>
      </c>
    </row>
    <row r="106" spans="1:8" x14ac:dyDescent="0.25">
      <c r="A106">
        <v>22</v>
      </c>
      <c r="C106" t="str">
        <f ca="1">OFFSET('672p stat'!$A$1,A106*20,0)</f>
        <v>non CUDA transp</v>
      </c>
      <c r="D106" s="5">
        <f ca="1">OFFSET('672p trace'!$R$56,(A106-1)*56,0)</f>
        <v>4501.5544000000018</v>
      </c>
      <c r="E106" s="5">
        <f ca="1">OFFSET('672p trace'!$S$56,(A106-1)*56,0)</f>
        <v>0</v>
      </c>
      <c r="F106" s="5">
        <f ca="1">OFFSET('672p stat'!$H$1,A106*20,0)</f>
        <v>0</v>
      </c>
      <c r="G106" s="5">
        <f ca="1">OFFSET('672p stat'!$K$1,A106*20,0)</f>
        <v>0</v>
      </c>
      <c r="H106" s="5">
        <f ca="1">OFFSET('672p stat'!$N$1,A106*20,0)</f>
        <v>0</v>
      </c>
    </row>
    <row r="107" spans="1:8" x14ac:dyDescent="0.25">
      <c r="A107">
        <v>23</v>
      </c>
      <c r="C107" t="str">
        <f ca="1">OFFSET('672p stat'!$A$1,A107*20,0)</f>
        <v>non CUDA transp non hash</v>
      </c>
      <c r="D107" s="5">
        <f ca="1">OFFSET('672p trace'!$R$56,(A107-1)*56,0)</f>
        <v>4320.7520000000004</v>
      </c>
      <c r="E107" s="5">
        <f ca="1">OFFSET('672p trace'!$S$56,(A107-1)*56,0)</f>
        <v>4287.8244000000013</v>
      </c>
      <c r="F107" s="5">
        <f ca="1">OFFSET('672p stat'!$H$1,A107*20,0)</f>
        <v>4287.5030859999997</v>
      </c>
      <c r="G107" s="5">
        <f ca="1">OFFSET('672p stat'!$K$1,A107*20,0)</f>
        <v>4174.4547709999997</v>
      </c>
      <c r="H107" s="5">
        <f ca="1">OFFSET('672p stat'!$N$1,A107*20,0)</f>
        <v>216.81310099999999</v>
      </c>
    </row>
    <row r="108" spans="1:8" x14ac:dyDescent="0.25">
      <c r="A108">
        <v>24</v>
      </c>
      <c r="C108" t="str">
        <f ca="1">OFFSET('672p stat'!$A$1,A108*20,0)</f>
        <v>non CUDA AVX Time</v>
      </c>
      <c r="D108" s="5">
        <f ca="1">OFFSET('672p trace'!$R$56,(A108-1)*56,0)</f>
        <v>4551.8251999999993</v>
      </c>
      <c r="E108" s="5">
        <f ca="1">OFFSET('672p trace'!$S$56,(A108-1)*56,0)</f>
        <v>4448.1824000000006</v>
      </c>
      <c r="F108" s="5">
        <f ca="1">OFFSET('672p stat'!$H$1,A108*20,0)</f>
        <v>4447.8602929999997</v>
      </c>
      <c r="G108" s="5">
        <f ca="1">OFFSET('672p stat'!$K$1,A108*20,0)</f>
        <v>4357.0957909999997</v>
      </c>
      <c r="H108" s="5">
        <f ca="1">OFFSET('672p stat'!$N$1,A108*20,0)</f>
        <v>224.214271</v>
      </c>
    </row>
    <row r="109" spans="1:8" x14ac:dyDescent="0.25">
      <c r="A109">
        <v>25</v>
      </c>
      <c r="C109" t="str">
        <f ca="1">OFFSET('672p stat'!$A$1,A109*20,0)</f>
        <v>non CUDA AVX</v>
      </c>
      <c r="D109" s="5">
        <f ca="1">OFFSET('672p trace'!$R$56,(A109-1)*56,0)</f>
        <v>4486.2880000000023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AVX non hash</v>
      </c>
      <c r="D110" s="5">
        <f ca="1">OFFSET('672p trace'!$R$56,(A110-1)*56,0)</f>
        <v>3911.0134000000007</v>
      </c>
      <c r="E110" s="5">
        <f ca="1">OFFSET('672p trace'!$S$56,(A110-1)*56,0)</f>
        <v>3877.235200000001</v>
      </c>
      <c r="F110" s="5">
        <f ca="1">OFFSET('672p stat'!$H$1,A110*20,0)</f>
        <v>3876.911963</v>
      </c>
      <c r="G110" s="5">
        <f ca="1">OFFSET('672p stat'!$K$1,A110*20,0)</f>
        <v>3785.1327590000001</v>
      </c>
      <c r="H110" s="5">
        <f ca="1">OFFSET('672p stat'!$N$1,A110*20,0)</f>
        <v>224.02760799999999</v>
      </c>
    </row>
    <row r="111" spans="1:8" x14ac:dyDescent="0.25">
      <c r="A111">
        <v>27</v>
      </c>
      <c r="C111" t="str">
        <f ca="1">OFFSET('672p stat'!$A$1,A111*20,0)</f>
        <v>non CUDA AVX_OMP Time</v>
      </c>
      <c r="D111" s="5">
        <f ca="1">OFFSET('672p trace'!$R$56,(A111-1)*56,0)</f>
        <v>4111.9338000000007</v>
      </c>
      <c r="E111" s="5">
        <f ca="1">OFFSET('672p trace'!$S$56,(A111-1)*56,0)</f>
        <v>4006.3106000000007</v>
      </c>
      <c r="F111" s="5">
        <f ca="1">OFFSET('672p stat'!$H$1,A111*20,0)</f>
        <v>4006.0183940000002</v>
      </c>
      <c r="G111" s="5">
        <f ca="1">OFFSET('672p stat'!$K$1,A111*20,0)</f>
        <v>3913.8486670000002</v>
      </c>
      <c r="H111" s="5">
        <f ca="1">OFFSET('672p stat'!$N$1,A111*20,0)</f>
        <v>226.292575</v>
      </c>
    </row>
    <row r="112" spans="1:8" x14ac:dyDescent="0.25">
      <c r="A112">
        <v>28</v>
      </c>
      <c r="C112" t="str">
        <f ca="1">OFFSET('672p stat'!$A$1,A112*20,0)</f>
        <v>non CUDA AVX_OMP</v>
      </c>
      <c r="D112" s="5">
        <f ca="1">OFFSET('672p trace'!$R$56,(A112-1)*56,0)</f>
        <v>4536.5131999999985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AVX_OMP non hash</v>
      </c>
      <c r="D113" s="5">
        <f ca="1">OFFSET('672p trace'!$R$56,(A113-1)*56,0)</f>
        <v>4005.2699999999995</v>
      </c>
      <c r="E113" s="5">
        <f ca="1">OFFSET('672p trace'!$S$56,(A113-1)*56,0)</f>
        <v>3971.4480000000003</v>
      </c>
      <c r="F113" s="5">
        <f ca="1">OFFSET('672p stat'!$H$1,A113*20,0)</f>
        <v>3971.1410110000002</v>
      </c>
      <c r="G113" s="5">
        <f ca="1">OFFSET('672p stat'!$K$1,A113*20,0)</f>
        <v>3879.5923680000001</v>
      </c>
      <c r="H113" s="5">
        <f ca="1">OFFSET('672p stat'!$N$1,A113*20,0)</f>
        <v>222.289456</v>
      </c>
    </row>
    <row r="114" spans="1:8" x14ac:dyDescent="0.25">
      <c r="A114">
        <v>30</v>
      </c>
      <c r="C114" t="str">
        <f ca="1">OFFSET('672p stat'!$A$1,A114*20,0)</f>
        <v>non CUDA transp_AVX Time</v>
      </c>
      <c r="D114" s="5">
        <f ca="1">OFFSET('672p trace'!$R$56,(A114-1)*56,0)</f>
        <v>4651.2074000000002</v>
      </c>
      <c r="E114" s="5">
        <f ca="1">OFFSET('672p trace'!$S$56,(A114-1)*56,0)</f>
        <v>4547.4100000000017</v>
      </c>
      <c r="F114" s="5">
        <f ca="1">OFFSET('672p stat'!$H$1,A114*20,0)</f>
        <v>4547.1269730000004</v>
      </c>
      <c r="G114" s="5">
        <f ca="1">OFFSET('672p stat'!$K$1,A114*20,0)</f>
        <v>4446.6287789999997</v>
      </c>
      <c r="H114" s="5">
        <f ca="1">OFFSET('672p stat'!$N$1,A114*20,0)</f>
        <v>226.760088</v>
      </c>
    </row>
    <row r="115" spans="1:8" x14ac:dyDescent="0.25">
      <c r="A115">
        <v>31</v>
      </c>
      <c r="C115" t="str">
        <f ca="1">OFFSET('672p stat'!$A$1,A115*20,0)</f>
        <v>non CUDA transp_AVX</v>
      </c>
      <c r="D115" s="5">
        <f ca="1">OFFSET('672p trace'!$R$56,(A115-1)*56,0)</f>
        <v>4543.5115999999998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 non hash</v>
      </c>
      <c r="D116" s="5">
        <f ca="1">OFFSET('672p trace'!$R$56,(A116-1)*56,0)</f>
        <v>4349.8236000000015</v>
      </c>
      <c r="E116" s="5">
        <f ca="1">OFFSET('672p trace'!$S$56,(A116-1)*56,0)</f>
        <v>4316.2480000000005</v>
      </c>
      <c r="F116" s="5">
        <f ca="1">OFFSET('672p stat'!$H$1,A116*20,0)</f>
        <v>4315.9446879999996</v>
      </c>
      <c r="G116" s="5">
        <f ca="1">OFFSET('672p stat'!$K$1,A116*20,0)</f>
        <v>4217.8718360000003</v>
      </c>
      <c r="H116" s="5">
        <f ca="1">OFFSET('672p stat'!$N$1,A116*20,0)</f>
        <v>226.7586</v>
      </c>
    </row>
    <row r="117" spans="1:8" x14ac:dyDescent="0.25">
      <c r="A117">
        <v>33</v>
      </c>
      <c r="C117" t="str">
        <f ca="1">OFFSET('672p stat'!$A$1,A117*20,0)</f>
        <v>non CUDA transp_AVX_OMP Time</v>
      </c>
      <c r="D117" s="5">
        <f ca="1">OFFSET('672p trace'!$R$56,(A117-1)*56,0)</f>
        <v>4658.8757999999998</v>
      </c>
      <c r="E117" s="5">
        <f ca="1">OFFSET('672p trace'!$S$56,(A117-1)*56,0)</f>
        <v>4555.7548000000006</v>
      </c>
      <c r="F117" s="5">
        <f ca="1">OFFSET('672p stat'!$H$1,A117*20,0)</f>
        <v>4555.4418850000002</v>
      </c>
      <c r="G117" s="5">
        <f ca="1">OFFSET('672p stat'!$K$1,A117*20,0)</f>
        <v>4453.929736</v>
      </c>
      <c r="H117" s="5">
        <f ca="1">OFFSET('672p stat'!$N$1,A117*20,0)</f>
        <v>227.04149699999999</v>
      </c>
    </row>
    <row r="118" spans="1:8" x14ac:dyDescent="0.25">
      <c r="A118">
        <v>34</v>
      </c>
      <c r="C118" t="str">
        <f ca="1">OFFSET('672p stat'!$A$1,A118*20,0)</f>
        <v>non CUDA transp_AVX_OMP</v>
      </c>
      <c r="D118" s="5">
        <f ca="1">OFFSET('672p trace'!$R$56,(A118-1)*56,0)</f>
        <v>4567.8833999999979</v>
      </c>
      <c r="E118" s="5">
        <f ca="1">OFFSET('672p trace'!$S$56,(A118-1)*56,0)</f>
        <v>0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 t="str">
        <f ca="1">OFFSET('672p stat'!$A$1,A119*20,0)</f>
        <v>non CUDA transp_AVX_OMP non hash</v>
      </c>
      <c r="D119" s="5">
        <f ca="1">OFFSET('672p trace'!$R$56,(A119-1)*56,0)</f>
        <v>4349.4770000000017</v>
      </c>
      <c r="E119" s="5">
        <f ca="1">OFFSET('672p trace'!$S$56,(A119-1)*56,0)</f>
        <v>4316.2860000000028</v>
      </c>
      <c r="F119" s="5">
        <f ca="1">OFFSET('672p stat'!$H$1,A119*20,0)</f>
        <v>4315.9798339999998</v>
      </c>
      <c r="G119" s="5">
        <f ca="1">OFFSET('672p stat'!$K$1,A119*20,0)</f>
        <v>4217.7508690000004</v>
      </c>
      <c r="H119" s="5">
        <f ca="1">OFFSET('672p stat'!$N$1,A119*20,0)</f>
        <v>226.21257800000001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387.26409999999964</v>
      </c>
      <c r="E139" s="5">
        <f ca="1">OFFSET('672p trace'!$V$56,(A31-1)*56,0)</f>
        <v>367.20473555999905</v>
      </c>
      <c r="F139" s="5">
        <f ca="1">OFFSET('672p stat'!$H$1,A139*20,1)</f>
        <v>229.18929800000001</v>
      </c>
      <c r="G139" s="5">
        <f ca="1">OFFSET('672p stat'!$K$1,A139*20,1)</f>
        <v>135.56155000000001</v>
      </c>
      <c r="H139" s="5">
        <f ca="1">OFFSET('672p stat'!$N$1,A139*20,1)</f>
        <v>2.457754</v>
      </c>
      <c r="J139" s="5">
        <f ca="1">SUM(D139:H139)</f>
        <v>1121.6774375599989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21.302483839999933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6">SUM(D140:H140)</f>
        <v>21.302483839999933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134.95940099999984</v>
      </c>
      <c r="E141" s="5">
        <f ca="1">OFFSET('672p trace'!$V$56,(A33-1)*56,0)</f>
        <v>134.38273299999994</v>
      </c>
      <c r="F141" s="5">
        <f ca="1">OFFSET('672p stat'!$H$1,A141*20,1)</f>
        <v>55.641652000000001</v>
      </c>
      <c r="G141" s="5">
        <f ca="1">OFFSET('672p stat'!$K$1,A141*20,1)</f>
        <v>77.845974999999996</v>
      </c>
      <c r="H141" s="5">
        <f ca="1">OFFSET('672p stat'!$N$1,A141*20,1)</f>
        <v>2.5322999999999998E-2</v>
      </c>
      <c r="J141" s="5">
        <f t="shared" ca="1" si="6"/>
        <v>402.85508399999981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36.473433000000284</v>
      </c>
      <c r="E142" s="5">
        <f ca="1">OFFSET('672p trace'!$V$56,(A34-1)*56,0)</f>
        <v>35.520730439999483</v>
      </c>
      <c r="F142" s="5">
        <f ca="1">OFFSET('672p stat'!$H$1,A142*20,1)</f>
        <v>21.970981999999999</v>
      </c>
      <c r="G142" s="5">
        <f ca="1">OFFSET('672p stat'!$K$1,A142*20,1)</f>
        <v>17.192827000000001</v>
      </c>
      <c r="H142" s="5">
        <f ca="1">OFFSET('672p stat'!$N$1,A142*20,1)</f>
        <v>1.6015999999999999E-2</v>
      </c>
      <c r="J142" s="5">
        <f t="shared" ca="1" si="6"/>
        <v>111.17398843999975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19.653080040000326</v>
      </c>
      <c r="E143" s="5">
        <f ca="1">OFFSET('672p trace'!$V$56,(A35-1)*56,0)</f>
        <v>17.956152999999571</v>
      </c>
      <c r="F143" s="5">
        <f ca="1">OFFSET('672p stat'!$H$1,A143*20,1)</f>
        <v>5.1602699999999997</v>
      </c>
      <c r="G143" s="5">
        <f ca="1">OFFSET('672p stat'!$K$1,A143*20,1)</f>
        <v>0.167992</v>
      </c>
      <c r="H143" s="5">
        <f ca="1">OFFSET('672p stat'!$N$1,A143*20,1)</f>
        <v>1.7672E-2</v>
      </c>
      <c r="J143" s="5">
        <f t="shared" ca="1" si="6"/>
        <v>42.955167039999886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51.036412039999178</v>
      </c>
      <c r="E144" s="5">
        <f ca="1">OFFSET('672p trace'!$V$56,(A36-1)*56,0)</f>
        <v>47.064044000000095</v>
      </c>
      <c r="F144" s="5">
        <f ca="1">OFFSET('672p stat'!$H$1,A144*20,1)</f>
        <v>15.653335999999999</v>
      </c>
      <c r="G144" s="5">
        <f ca="1">OFFSET('672p stat'!$K$1,A144*20,1)</f>
        <v>8.2949219999999997</v>
      </c>
      <c r="H144" s="5">
        <f ca="1">OFFSET('672p stat'!$N$1,A144*20,1)</f>
        <v>1.7919000000000001E-2</v>
      </c>
      <c r="J144" s="5">
        <f t="shared" ca="1" si="6"/>
        <v>122.06663303999927</v>
      </c>
    </row>
    <row r="145" spans="1:10" x14ac:dyDescent="0.25">
      <c r="A145">
        <v>7</v>
      </c>
      <c r="C145" t="str">
        <f ca="1">OFFSET('672p stat'!$A$1,A145*20,0)</f>
        <v>CUDA ant add CPU12</v>
      </c>
      <c r="D145" s="5">
        <f ca="1">OFFSET('672p trace'!$U$56,(A37-1)*56,0)</f>
        <v>1413020.7067422851</v>
      </c>
      <c r="E145" s="5">
        <f ca="1">OFFSET('672p trace'!$V$56,(A37-1)*56,0)</f>
        <v>1367048.1141130249</v>
      </c>
      <c r="F145" s="5">
        <f ca="1">OFFSET('672p stat'!$H$1,A145*20,1)</f>
        <v>1368356.822435</v>
      </c>
      <c r="G145" s="5">
        <f ca="1">OFFSET('672p stat'!$K$1,A145*20,1)</f>
        <v>1071456.1691620001</v>
      </c>
      <c r="H145" s="5">
        <f ca="1">OFFSET('672p stat'!$N$1,A145*20,1)</f>
        <v>29718.687188</v>
      </c>
      <c r="J145" s="5">
        <f t="shared" ca="1" si="6"/>
        <v>5249600.4996403111</v>
      </c>
    </row>
    <row r="146" spans="1:10" x14ac:dyDescent="0.25">
      <c r="A146">
        <v>8</v>
      </c>
      <c r="C146" t="str">
        <f ca="1">OFFSET('672p stat'!$A$1,A146*20,0)</f>
        <v>CUDA opt</v>
      </c>
      <c r="D146" s="5">
        <f ca="1">OFFSET('672p trace'!$U$56,(A38-1)*56,0)</f>
        <v>144.0904160400006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6"/>
        <v>144.0904160400006</v>
      </c>
    </row>
    <row r="147" spans="1:10" x14ac:dyDescent="0.25">
      <c r="A147">
        <v>9</v>
      </c>
      <c r="C147" t="str">
        <f ca="1">OFFSET('672p stat'!$A$1,A147*20,0)</f>
        <v>CUDA opt Time</v>
      </c>
      <c r="D147" s="5">
        <f ca="1">OFFSET('672p trace'!$U$56,(A39-1)*56,0)</f>
        <v>243.43665764000033</v>
      </c>
      <c r="E147" s="5">
        <f ca="1">OFFSET('672p trace'!$V$56,(A39-1)*56,0)</f>
        <v>234.58063444000038</v>
      </c>
      <c r="F147" s="5">
        <f ca="1">OFFSET('672p stat'!$H$1,A147*20,1)</f>
        <v>7.6942110000000001</v>
      </c>
      <c r="G147" s="5">
        <f ca="1">OFFSET('672p stat'!$K$1,A147*20,1)</f>
        <v>1.018E-2</v>
      </c>
      <c r="H147" s="5">
        <f ca="1">OFFSET('672p stat'!$N$1,A147*20,1)</f>
        <v>0</v>
      </c>
      <c r="J147" s="5">
        <f t="shared" ca="1" si="6"/>
        <v>485.72168308000073</v>
      </c>
    </row>
    <row r="148" spans="1:10" x14ac:dyDescent="0.25">
      <c r="A148">
        <v>10</v>
      </c>
      <c r="C148" t="str">
        <f ca="1">OFFSET('672p stat'!$A$1,A148*20,0)</f>
        <v>CUDA opt non hash</v>
      </c>
      <c r="D148" s="5">
        <f ca="1">OFFSET('672p trace'!$U$56,(A40-1)*56,0)</f>
        <v>93.427612960000246</v>
      </c>
      <c r="E148" s="5">
        <f ca="1">OFFSET('672p trace'!$V$56,(A40-1)*56,0)</f>
        <v>90.776675999999682</v>
      </c>
      <c r="F148" s="5">
        <f ca="1">OFFSET('672p stat'!$H$1,A148*20,1)</f>
        <v>4.4300509999999997</v>
      </c>
      <c r="G148" s="5">
        <f ca="1">OFFSET('672p stat'!$K$1,A148*20,1)</f>
        <v>6.7650000000000002E-3</v>
      </c>
      <c r="H148" s="5">
        <f ca="1">OFFSET('672p stat'!$N$1,A148*20,1)</f>
        <v>0</v>
      </c>
      <c r="J148" s="5">
        <f t="shared" ca="1" si="6"/>
        <v>188.64110495999992</v>
      </c>
    </row>
    <row r="149" spans="1:10" x14ac:dyDescent="0.25">
      <c r="A149">
        <v>11</v>
      </c>
      <c r="C149" t="str">
        <f ca="1">OFFSET('672p stat'!$A$1,A149*20,0)</f>
        <v>CUDA opt ant</v>
      </c>
      <c r="D149" s="5">
        <f ca="1">OFFSET('672p trace'!$U$56,(A41-1)*56,0)</f>
        <v>57.365981000000431</v>
      </c>
      <c r="E149" s="5">
        <f ca="1">OFFSET('672p trace'!$V$56,(A41-1)*56,0)</f>
        <v>57.433174760000185</v>
      </c>
      <c r="F149" s="5">
        <f ca="1">OFFSET('672p stat'!$H$1,A149*20,1)</f>
        <v>10.282579</v>
      </c>
      <c r="G149" s="5">
        <f ca="1">OFFSET('672p stat'!$K$1,A149*20,1)</f>
        <v>2.0943109999999998</v>
      </c>
      <c r="H149" s="5">
        <f ca="1">OFFSET('672p stat'!$N$1,A149*20,1)</f>
        <v>0</v>
      </c>
      <c r="J149" s="5">
        <f t="shared" ca="1" si="6"/>
        <v>127.17604576000062</v>
      </c>
    </row>
    <row r="150" spans="1:10" x14ac:dyDescent="0.25">
      <c r="A150">
        <v>12</v>
      </c>
      <c r="C150" t="str">
        <f ca="1">OFFSET('672p stat'!$A$1,A150*20,0)</f>
        <v>CUDA opt ant non hash</v>
      </c>
      <c r="D150" s="5">
        <f ca="1">OFFSET('672p trace'!$U$56,(A42-1)*56,0)</f>
        <v>75.150756160000185</v>
      </c>
      <c r="E150" s="5">
        <f ca="1">OFFSET('672p trace'!$V$56,(A42-1)*56,0)</f>
        <v>73.134733640000036</v>
      </c>
      <c r="F150" s="5">
        <f ca="1">OFFSET('672p stat'!$H$1,A150*20,1)</f>
        <v>8.7899709999999995</v>
      </c>
      <c r="G150" s="5">
        <f ca="1">OFFSET('672p stat'!$K$1,A150*20,1)</f>
        <v>2.8296779999999999</v>
      </c>
      <c r="H150" s="5">
        <f ca="1">OFFSET('672p stat'!$N$1,A150*20,1)</f>
        <v>0</v>
      </c>
      <c r="J150" s="5">
        <f t="shared" ca="1" si="6"/>
        <v>159.90513880000023</v>
      </c>
    </row>
    <row r="151" spans="1:10" x14ac:dyDescent="0.25">
      <c r="A151">
        <v>13</v>
      </c>
      <c r="C151" t="str">
        <f ca="1">OFFSET('672p stat'!$A$1,A151*20,0)</f>
        <v>CUDA opt ant par</v>
      </c>
      <c r="D151" s="5">
        <f ca="1">OFFSET('672p trace'!$U$56,(A43-1)*56,0)</f>
        <v>49.766412359999805</v>
      </c>
      <c r="E151" s="5">
        <f ca="1">OFFSET('672p trace'!$V$56,(A43-1)*56,0)</f>
        <v>43.387047999999261</v>
      </c>
      <c r="F151" s="5">
        <f ca="1">OFFSET('672p stat'!$H$1,A151*20,1)</f>
        <v>2.5900569999999998</v>
      </c>
      <c r="G151" s="5">
        <f ca="1">OFFSET('672p stat'!$K$1,A151*20,1)</f>
        <v>0.12886400000000001</v>
      </c>
      <c r="H151" s="5">
        <f ca="1">OFFSET('672p stat'!$N$1,A151*20,1)</f>
        <v>0</v>
      </c>
      <c r="J151" s="5">
        <f t="shared" ca="1" si="6"/>
        <v>95.872381359999054</v>
      </c>
    </row>
    <row r="152" spans="1:10" x14ac:dyDescent="0.25">
      <c r="A152">
        <v>14</v>
      </c>
      <c r="C152" t="str">
        <f ca="1">OFFSET('672p stat'!$A$1,A152*20,0)</f>
        <v>non CUDA Time</v>
      </c>
      <c r="D152" s="5">
        <f ca="1">OFFSET('672p trace'!$U$56,(A44-1)*56,0)</f>
        <v>3059.0257330000018</v>
      </c>
      <c r="E152" s="5">
        <f ca="1">OFFSET('672p trace'!$V$56,(A44-1)*56,0)</f>
        <v>2982.6584305600013</v>
      </c>
      <c r="F152" s="5">
        <f ca="1">OFFSET('672p stat'!$H$1,A152*20,1)</f>
        <v>2980.8937420000002</v>
      </c>
      <c r="G152" s="5">
        <f ca="1">OFFSET('672p stat'!$K$1,A152*20,1)</f>
        <v>2933.723684</v>
      </c>
      <c r="H152" s="5">
        <f ca="1">OFFSET('672p stat'!$N$1,A152*20,1)</f>
        <v>8.2012429999999998</v>
      </c>
      <c r="J152" s="5">
        <f t="shared" ca="1" si="6"/>
        <v>11964.502832560003</v>
      </c>
    </row>
    <row r="153" spans="1:10" x14ac:dyDescent="0.25">
      <c r="A153">
        <v>15</v>
      </c>
      <c r="C153" t="str">
        <f ca="1">OFFSET('672p stat'!$A$1,A153*20,0)</f>
        <v>non CUDA</v>
      </c>
      <c r="D153" s="5">
        <f ca="1">OFFSET('672p trace'!$U$56,(A45-1)*56,0)</f>
        <v>1410.6061400000021</v>
      </c>
      <c r="E153" s="5">
        <f ca="1">OFFSET('672p trace'!$V$56,(A45-1)*56,0)</f>
        <v>0</v>
      </c>
      <c r="F153" s="5">
        <f ca="1">OFFSET('672p stat'!$H$1,A153*20,1)</f>
        <v>0</v>
      </c>
      <c r="G153" s="5">
        <f ca="1">OFFSET('672p stat'!$K$1,A153*20,1)</f>
        <v>0</v>
      </c>
      <c r="H153" s="5">
        <f ca="1">OFFSET('672p stat'!$N$1,A153*20,1)</f>
        <v>0</v>
      </c>
      <c r="J153" s="5">
        <f t="shared" ca="1" si="6"/>
        <v>1410.6061400000021</v>
      </c>
    </row>
    <row r="154" spans="1:10" x14ac:dyDescent="0.25">
      <c r="A154">
        <v>16</v>
      </c>
      <c r="C154" t="str">
        <f ca="1">OFFSET('672p stat'!$A$1,A154*20,0)</f>
        <v>non CUDA non hash</v>
      </c>
      <c r="D154" s="5">
        <f ca="1">OFFSET('672p trace'!$U$56,(A46-1)*56,0)</f>
        <v>2955.5336878400003</v>
      </c>
      <c r="E154" s="5">
        <f ca="1">OFFSET('672p trace'!$V$56,(A46-1)*56,0)</f>
        <v>2968.2431992400002</v>
      </c>
      <c r="F154" s="5">
        <f ca="1">OFFSET('672p stat'!$H$1,A154*20,1)</f>
        <v>2965.1789229999999</v>
      </c>
      <c r="G154" s="5">
        <f ca="1">OFFSET('672p stat'!$K$1,A154*20,1)</f>
        <v>2874.0608400000001</v>
      </c>
      <c r="H154" s="5">
        <f ca="1">OFFSET('672p stat'!$N$1,A154*20,1)</f>
        <v>18.582014000000001</v>
      </c>
      <c r="J154" s="5">
        <f t="shared" ca="1" si="6"/>
        <v>11781.59866408</v>
      </c>
    </row>
    <row r="155" spans="1:10" x14ac:dyDescent="0.25">
      <c r="A155">
        <v>17</v>
      </c>
      <c r="C155" t="str">
        <f ca="1">OFFSET('672p stat'!$A$1,A155*20,0)</f>
        <v>Classic ACO</v>
      </c>
      <c r="D155" s="5">
        <f ca="1">OFFSET('672p trace'!$U$56,(A47-1)*56,0)</f>
        <v>1161292.0388360019</v>
      </c>
      <c r="E155" s="5">
        <f ca="1">OFFSET('672p trace'!$V$56,(A47-1)*56,0)</f>
        <v>1073325.2625959998</v>
      </c>
      <c r="F155" s="5">
        <f ca="1">OFFSET('672p stat'!$H$1,A155*20,1)</f>
        <v>1064772.7872250001</v>
      </c>
      <c r="G155" s="5">
        <f ca="1">OFFSET('672p stat'!$K$1,A155*20,1)</f>
        <v>1060623.457561</v>
      </c>
      <c r="H155" s="5">
        <f ca="1">OFFSET('672p stat'!$N$1,A155*20,1)</f>
        <v>106.004285</v>
      </c>
      <c r="J155" s="5">
        <f t="shared" ca="1" si="6"/>
        <v>4360119.5505030015</v>
      </c>
    </row>
    <row r="156" spans="1:10" x14ac:dyDescent="0.25">
      <c r="A156">
        <v>18</v>
      </c>
      <c r="C156" t="str">
        <f ca="1">OFFSET('672p stat'!$A$1,A156*20,0)</f>
        <v>Classic ACO non hash</v>
      </c>
      <c r="D156" s="5">
        <f ca="1">OFFSET('672p trace'!$U$56,(A48-1)*56,0)</f>
        <v>882672.84072400047</v>
      </c>
      <c r="E156" s="5">
        <f ca="1">OFFSET('672p trace'!$V$56,(A48-1)*56,0)</f>
        <v>882300.07400400087</v>
      </c>
      <c r="F156" s="5">
        <f ca="1">OFFSET('672p stat'!$H$1,A156*20,1)</f>
        <v>878443.556491</v>
      </c>
      <c r="G156" s="5">
        <f ca="1">OFFSET('672p stat'!$K$1,A156*20,1)</f>
        <v>875113.15606499999</v>
      </c>
      <c r="H156" s="5">
        <f ca="1">OFFSET('672p stat'!$N$1,A156*20,1)</f>
        <v>77.240960000000001</v>
      </c>
      <c r="J156" s="5">
        <f t="shared" ca="1" si="6"/>
        <v>3518606.8682440016</v>
      </c>
    </row>
    <row r="157" spans="1:10" x14ac:dyDescent="0.25">
      <c r="A157">
        <v>19</v>
      </c>
      <c r="C157" t="str">
        <f ca="1">OFFSET('672p stat'!$A$1,A157*20,0)</f>
        <v>omp</v>
      </c>
      <c r="D157" s="5">
        <f ca="1">OFFSET('672p trace'!$U$56,(A49-1)*56,0)</f>
        <v>21616.840280360004</v>
      </c>
      <c r="E157" s="5">
        <f ca="1">OFFSET('672p trace'!$V$56,(A49-1)*56,0)</f>
        <v>20334.419285760014</v>
      </c>
      <c r="F157" s="5">
        <f ca="1">OFFSET('672p stat'!$H$1,A157*20,1)</f>
        <v>20321.071371999999</v>
      </c>
      <c r="G157" s="5">
        <f ca="1">OFFSET('672p stat'!$K$1,A157*20,1)</f>
        <v>19594.774858000001</v>
      </c>
      <c r="H157" s="5">
        <f ca="1">OFFSET('672p stat'!$N$1,A157*20,1)</f>
        <v>240.473274</v>
      </c>
      <c r="J157" s="5">
        <f t="shared" ca="1" si="6"/>
        <v>82107.579070120017</v>
      </c>
    </row>
    <row r="158" spans="1:10" x14ac:dyDescent="0.25">
      <c r="A158">
        <v>20</v>
      </c>
      <c r="C158" t="str">
        <f ca="1">OFFSET('672p stat'!$A$1,A158*20,0)</f>
        <v>omp non hash</v>
      </c>
      <c r="D158" s="5">
        <f ca="1">OFFSET('672p trace'!$U$56,(A50-1)*56,0)</f>
        <v>1547.9362200000014</v>
      </c>
      <c r="E158" s="5">
        <f ca="1">OFFSET('672p trace'!$V$56,(A50-1)*56,0)</f>
        <v>1533.5165763599971</v>
      </c>
      <c r="F158" s="5">
        <f ca="1">OFFSET('672p stat'!$H$1,A158*20,1)</f>
        <v>1533.225923</v>
      </c>
      <c r="G158" s="5">
        <f ca="1">OFFSET('672p stat'!$K$1,A158*20,1)</f>
        <v>1489.2118439999999</v>
      </c>
      <c r="H158" s="5">
        <f ca="1">OFFSET('672p stat'!$N$1,A158*20,1)</f>
        <v>11.152896999999999</v>
      </c>
      <c r="J158" s="5">
        <f t="shared" ca="1" si="6"/>
        <v>6115.0434603599988</v>
      </c>
    </row>
    <row r="159" spans="1:10" x14ac:dyDescent="0.25">
      <c r="A159">
        <v>21</v>
      </c>
      <c r="C159" t="str">
        <f ca="1">OFFSET('672p stat'!$A$1,A159*20,0)</f>
        <v>non CUDA transp Time</v>
      </c>
      <c r="D159" s="5">
        <f ca="1">OFFSET('672p trace'!$U$56,(A51-1)*56,0)</f>
        <v>1264.0700640399989</v>
      </c>
      <c r="E159" s="5">
        <f ca="1">OFFSET('672p trace'!$V$56,(A51-1)*56,0)</f>
        <v>1235.1710886399965</v>
      </c>
      <c r="F159" s="5">
        <f ca="1">OFFSET('672p stat'!$H$1,A159*20,1)</f>
        <v>1234.77278</v>
      </c>
      <c r="G159" s="5">
        <f ca="1">OFFSET('672p stat'!$K$1,A159*20,1)</f>
        <v>1134.59413</v>
      </c>
      <c r="H159" s="5">
        <f ca="1">OFFSET('672p stat'!$N$1,A159*20,1)</f>
        <v>5.9714140000000002</v>
      </c>
      <c r="J159" s="5">
        <f t="shared" ca="1" si="6"/>
        <v>4874.5794766799954</v>
      </c>
    </row>
    <row r="160" spans="1:10" x14ac:dyDescent="0.25">
      <c r="A160">
        <v>22</v>
      </c>
      <c r="C160" t="str">
        <f ca="1">OFFSET('672p stat'!$A$1,A160*20,0)</f>
        <v>non CUDA transp</v>
      </c>
      <c r="D160" s="5">
        <f ca="1">OFFSET('672p trace'!$U$56,(A52-1)*56,0)</f>
        <v>1102.7701046399959</v>
      </c>
      <c r="E160" s="5">
        <f ca="1">OFFSET('672p trace'!$V$56,(A52-1)*56,0)</f>
        <v>0</v>
      </c>
      <c r="F160" s="5">
        <f ca="1">OFFSET('672p stat'!$H$1,A160*20,1)</f>
        <v>0</v>
      </c>
      <c r="G160" s="5">
        <f ca="1">OFFSET('672p stat'!$K$1,A160*20,1)</f>
        <v>0</v>
      </c>
      <c r="H160" s="5">
        <f ca="1">OFFSET('672p stat'!$N$1,A160*20,1)</f>
        <v>0</v>
      </c>
      <c r="J160" s="5">
        <f t="shared" ca="1" si="6"/>
        <v>1102.7701046399959</v>
      </c>
    </row>
    <row r="161" spans="1:10" x14ac:dyDescent="0.25">
      <c r="A161">
        <v>23</v>
      </c>
      <c r="C161" t="str">
        <f ca="1">OFFSET('672p stat'!$A$1,A161*20,0)</f>
        <v>non CUDA transp non hash</v>
      </c>
      <c r="D161" s="5">
        <f ca="1">OFFSET('672p trace'!$U$56,(A53-1)*56,0)</f>
        <v>809.60393600000054</v>
      </c>
      <c r="E161" s="5">
        <f ca="1">OFFSET('672p trace'!$V$56,(A53-1)*56,0)</f>
        <v>787.77022063999948</v>
      </c>
      <c r="F161" s="5">
        <f ca="1">OFFSET('672p stat'!$H$1,A161*20,1)</f>
        <v>787.52419799999996</v>
      </c>
      <c r="G161" s="5">
        <f ca="1">OFFSET('672p stat'!$K$1,A161*20,1)</f>
        <v>741.28395</v>
      </c>
      <c r="H161" s="5">
        <f ca="1">OFFSET('672p stat'!$N$1,A161*20,1)</f>
        <v>5.7763530000000003</v>
      </c>
      <c r="J161" s="5">
        <f t="shared" ca="1" si="6"/>
        <v>3131.9586576400002</v>
      </c>
    </row>
    <row r="162" spans="1:10" x14ac:dyDescent="0.25">
      <c r="A162">
        <v>24</v>
      </c>
      <c r="C162" t="str">
        <f ca="1">OFFSET('672p stat'!$A$1,A162*20,0)</f>
        <v>non CUDA AVX Time</v>
      </c>
      <c r="D162" s="5">
        <f ca="1">OFFSET('672p trace'!$U$56,(A54-1)*56,0)</f>
        <v>1025.7652289600003</v>
      </c>
      <c r="E162" s="5">
        <f ca="1">OFFSET('672p trace'!$V$56,(A54-1)*56,0)</f>
        <v>961.25126224000417</v>
      </c>
      <c r="F162" s="5">
        <f ca="1">OFFSET('672p stat'!$H$1,A162*20,1)</f>
        <v>960.97781599999996</v>
      </c>
      <c r="G162" s="5">
        <f ca="1">OFFSET('672p stat'!$K$1,A162*20,1)</f>
        <v>934.90639199999998</v>
      </c>
      <c r="H162" s="5">
        <f ca="1">OFFSET('672p stat'!$N$1,A162*20,1)</f>
        <v>6.3548260000000001</v>
      </c>
      <c r="J162" s="5">
        <f t="shared" ca="1" si="6"/>
        <v>3889.2555252000043</v>
      </c>
    </row>
    <row r="163" spans="1:10" x14ac:dyDescent="0.25">
      <c r="A163">
        <v>25</v>
      </c>
      <c r="C163" t="str">
        <f ca="1">OFFSET('672p stat'!$A$1,A163*20,0)</f>
        <v>non CUDA AVX</v>
      </c>
      <c r="D163" s="5">
        <f ca="1">OFFSET('672p trace'!$U$56,(A55-1)*56,0)</f>
        <v>1025.4462320000016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6"/>
        <v>1025.4462320000016</v>
      </c>
    </row>
    <row r="164" spans="1:10" x14ac:dyDescent="0.25">
      <c r="A164">
        <v>26</v>
      </c>
      <c r="C164" t="str">
        <f ca="1">OFFSET('672p stat'!$A$1,A164*20,0)</f>
        <v>non CUDA AVX non hash</v>
      </c>
      <c r="D164" s="5">
        <f ca="1">OFFSET('672p trace'!$U$56,(A56-1)*56,0)</f>
        <v>987.63261044000114</v>
      </c>
      <c r="E164" s="5">
        <f ca="1">OFFSET('672p trace'!$V$56,(A56-1)*56,0)</f>
        <v>962.39064895999957</v>
      </c>
      <c r="F164" s="5">
        <f ca="1">OFFSET('672p stat'!$H$1,A164*20,1)</f>
        <v>961.826008</v>
      </c>
      <c r="G164" s="5">
        <f ca="1">OFFSET('672p stat'!$K$1,A164*20,1)</f>
        <v>917.91097300000001</v>
      </c>
      <c r="H164" s="5">
        <f ca="1">OFFSET('672p stat'!$N$1,A164*20,1)</f>
        <v>6.1376879999999998</v>
      </c>
      <c r="J164" s="5">
        <f t="shared" ca="1" si="6"/>
        <v>3835.8979284000006</v>
      </c>
    </row>
    <row r="165" spans="1:10" x14ac:dyDescent="0.25">
      <c r="A165">
        <v>27</v>
      </c>
      <c r="C165" t="str">
        <f ca="1">OFFSET('672p stat'!$A$1,A165*20,0)</f>
        <v>non CUDA AVX_OMP Time</v>
      </c>
      <c r="D165" s="5">
        <f ca="1">OFFSET('672p trace'!$U$56,(A57-1)*56,0)</f>
        <v>1348.4167595599999</v>
      </c>
      <c r="E165" s="5">
        <f ca="1">OFFSET('672p trace'!$V$56,(A57-1)*56,0)</f>
        <v>1268.2275016400022</v>
      </c>
      <c r="F165" s="5">
        <f ca="1">OFFSET('672p stat'!$H$1,A165*20,1)</f>
        <v>1267.9228089999999</v>
      </c>
      <c r="G165" s="5">
        <f ca="1">OFFSET('672p stat'!$K$1,A165*20,1)</f>
        <v>1208.548695</v>
      </c>
      <c r="H165" s="5">
        <f ca="1">OFFSET('672p stat'!$N$1,A165*20,1)</f>
        <v>5.7455990000000003</v>
      </c>
      <c r="J165" s="5">
        <f t="shared" ca="1" si="6"/>
        <v>5098.8613642000018</v>
      </c>
    </row>
    <row r="166" spans="1:10" x14ac:dyDescent="0.25">
      <c r="A166">
        <v>28</v>
      </c>
      <c r="C166" t="str">
        <f ca="1">OFFSET('672p stat'!$A$1,A166*20,0)</f>
        <v>non CUDA AVX_OMP</v>
      </c>
      <c r="D166" s="5">
        <f ca="1">OFFSET('672p trace'!$U$56,(A58-1)*56,0)</f>
        <v>764.3823217600019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6"/>
        <v>764.3823217600019</v>
      </c>
    </row>
    <row r="167" spans="1:10" x14ac:dyDescent="0.25">
      <c r="A167">
        <v>29</v>
      </c>
      <c r="C167" t="str">
        <f ca="1">OFFSET('672p stat'!$A$1,A167*20,0)</f>
        <v>non CUDA AVX_OMP non hash</v>
      </c>
      <c r="D167" s="5">
        <f ca="1">OFFSET('672p trace'!$U$56,(A59-1)*56,0)</f>
        <v>888.65128800000127</v>
      </c>
      <c r="E167" s="5">
        <f ca="1">OFFSET('672p trace'!$V$56,(A59-1)*56,0)</f>
        <v>869.64216799999735</v>
      </c>
      <c r="F167" s="5">
        <f ca="1">OFFSET('672p stat'!$H$1,A167*20,1)</f>
        <v>869.373018</v>
      </c>
      <c r="G167" s="5">
        <f ca="1">OFFSET('672p stat'!$K$1,A167*20,1)</f>
        <v>836.25009499999999</v>
      </c>
      <c r="H167" s="5">
        <f ca="1">OFFSET('672p stat'!$N$1,A167*20,1)</f>
        <v>3.823855</v>
      </c>
      <c r="J167" s="5">
        <f t="shared" ca="1" si="6"/>
        <v>3467.7404239999987</v>
      </c>
    </row>
    <row r="168" spans="1:10" x14ac:dyDescent="0.25">
      <c r="A168">
        <v>30</v>
      </c>
      <c r="C168" t="str">
        <f ca="1">OFFSET('672p stat'!$A$1,A168*20,0)</f>
        <v>non CUDA transp_AVX Time</v>
      </c>
      <c r="D168" s="5">
        <f ca="1">OFFSET('672p trace'!$U$56,(A60-1)*56,0)</f>
        <v>783.49786723999898</v>
      </c>
      <c r="E168" s="5">
        <f ca="1">OFFSET('672p trace'!$V$56,(A60-1)*56,0)</f>
        <v>735.66071599999987</v>
      </c>
      <c r="F168" s="5">
        <f ca="1">OFFSET('672p stat'!$H$1,A168*20,1)</f>
        <v>735.37656900000002</v>
      </c>
      <c r="G168" s="5">
        <f ca="1">OFFSET('672p stat'!$K$1,A168*20,1)</f>
        <v>681.39385000000004</v>
      </c>
      <c r="H168" s="5">
        <f ca="1">OFFSET('672p stat'!$N$1,A168*20,1)</f>
        <v>4.0784440000000002</v>
      </c>
      <c r="J168" s="5">
        <f t="shared" ref="J168:J188" ca="1" si="7">SUM(D168:H168)</f>
        <v>2940.0074462399989</v>
      </c>
    </row>
    <row r="169" spans="1:10" x14ac:dyDescent="0.25">
      <c r="A169">
        <v>31</v>
      </c>
      <c r="C169" t="str">
        <f ca="1">OFFSET('672p stat'!$A$1,A169*20,0)</f>
        <v>non CUDA transp_AVX</v>
      </c>
      <c r="D169" s="5">
        <f ca="1">OFFSET('672p trace'!$U$56,(A61-1)*56,0)</f>
        <v>802.7851774400001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7"/>
        <v>802.7851774400001</v>
      </c>
    </row>
    <row r="170" spans="1:10" x14ac:dyDescent="0.25">
      <c r="A170">
        <v>32</v>
      </c>
      <c r="C170" t="str">
        <f ca="1">OFFSET('672p stat'!$A$1,A170*20,0)</f>
        <v>non CUDA transp_AVX non hash</v>
      </c>
      <c r="D170" s="5">
        <f ca="1">OFFSET('672p trace'!$U$56,(A62-1)*56,0)</f>
        <v>665.28950703999737</v>
      </c>
      <c r="E170" s="5">
        <f ca="1">OFFSET('672p trace'!$V$56,(A62-1)*56,0)</f>
        <v>679.78184000000033</v>
      </c>
      <c r="F170" s="5">
        <f ca="1">OFFSET('672p stat'!$H$1,A170*20,1)</f>
        <v>679.48638700000004</v>
      </c>
      <c r="G170" s="5">
        <f ca="1">OFFSET('672p stat'!$K$1,A170*20,1)</f>
        <v>628.97082399999999</v>
      </c>
      <c r="H170" s="5">
        <f ca="1">OFFSET('672p stat'!$N$1,A170*20,1)</f>
        <v>4.3300270000000003</v>
      </c>
      <c r="J170" s="5">
        <f t="shared" ca="1" si="7"/>
        <v>2657.8585850399977</v>
      </c>
    </row>
    <row r="171" spans="1:10" x14ac:dyDescent="0.25">
      <c r="A171">
        <v>33</v>
      </c>
      <c r="C171" t="str">
        <f ca="1">OFFSET('672p stat'!$A$1,A171*20,0)</f>
        <v>non CUDA transp_AVX_OMP Time</v>
      </c>
      <c r="D171" s="5">
        <f ca="1">OFFSET('672p trace'!$U$56,(A63-1)*56,0)</f>
        <v>752.08463236000364</v>
      </c>
      <c r="E171" s="5">
        <f ca="1">OFFSET('672p trace'!$V$56,(A63-1)*56,0)</f>
        <v>759.88661295999873</v>
      </c>
      <c r="F171" s="5">
        <f ca="1">OFFSET('672p stat'!$H$1,A171*20,1)</f>
        <v>759.70139900000004</v>
      </c>
      <c r="G171" s="5">
        <f ca="1">OFFSET('672p stat'!$K$1,A171*20,1)</f>
        <v>716.707224</v>
      </c>
      <c r="H171" s="5">
        <f ca="1">OFFSET('672p stat'!$N$1,A171*20,1)</f>
        <v>4.1588510000000003</v>
      </c>
      <c r="J171" s="5">
        <f t="shared" ca="1" si="7"/>
        <v>2992.5387193200022</v>
      </c>
    </row>
    <row r="172" spans="1:10" x14ac:dyDescent="0.25">
      <c r="A172">
        <v>34</v>
      </c>
      <c r="C172" t="str">
        <f ca="1">OFFSET('672p stat'!$A$1,A172*20,0)</f>
        <v>non CUDA transp_AVX_OMP</v>
      </c>
      <c r="D172" s="5">
        <f ca="1">OFFSET('672p trace'!$U$56,(A64-1)*56,0)</f>
        <v>609.29131844000051</v>
      </c>
      <c r="E172" s="5">
        <f ca="1">OFFSET('672p trace'!$V$56,(A64-1)*56,0)</f>
        <v>0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>
        <f t="shared" ca="1" si="7"/>
        <v>609.29131844000051</v>
      </c>
    </row>
    <row r="173" spans="1:10" x14ac:dyDescent="0.25">
      <c r="A173">
        <v>35</v>
      </c>
      <c r="C173" t="str">
        <f ca="1">OFFSET('672p stat'!$A$1,A173*20,0)</f>
        <v>non CUDA transp_AVX_OMP non hash</v>
      </c>
      <c r="D173" s="5">
        <f ca="1">OFFSET('672p trace'!$U$56,(A65-1)*56,0)</f>
        <v>773.82014099999799</v>
      </c>
      <c r="E173" s="5">
        <f ca="1">OFFSET('672p trace'!$V$56,(A65-1)*56,0)</f>
        <v>774.66980800000022</v>
      </c>
      <c r="F173" s="5">
        <f ca="1">OFFSET('672p stat'!$H$1,A173*20,1)</f>
        <v>774.42929400000003</v>
      </c>
      <c r="G173" s="5">
        <f ca="1">OFFSET('672p stat'!$K$1,A173*20,1)</f>
        <v>728.224873</v>
      </c>
      <c r="H173" s="5">
        <f ca="1">OFFSET('672p stat'!$N$1,A173*20,1)</f>
        <v>5.3695870000000001</v>
      </c>
      <c r="J173" s="5">
        <f t="shared" ca="1" si="7"/>
        <v>3056.5137029999987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8">$D$192*SQRT(D139)/$E$192</f>
        <v>5.4547479622068673</v>
      </c>
      <c r="E194" s="8">
        <f t="shared" ca="1" si="8"/>
        <v>5.3115980874446675</v>
      </c>
      <c r="F194" s="8">
        <f t="shared" ca="1" si="8"/>
        <v>4.1963164971121998</v>
      </c>
      <c r="G194" s="8">
        <f t="shared" ca="1" si="8"/>
        <v>3.2272999565581135</v>
      </c>
      <c r="H194" s="8">
        <f t="shared" ca="1" si="8"/>
        <v>0.43455052103063918</v>
      </c>
      <c r="J194" s="8">
        <f ca="1">$D$192*SQRT(J139)/$E$192</f>
        <v>9.2833571989130004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9">$D$192*SQRT(D140)/$E$192</f>
        <v>1.2793406264145897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$D$192*SQRT(J140)/$E$192</f>
        <v>1.2793406264145897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1">$D$192*SQRT(D141)/$E$192</f>
        <v>3.2201243295301478</v>
      </c>
      <c r="E196" s="8">
        <f t="shared" ca="1" si="11"/>
        <v>3.2132373304591111</v>
      </c>
      <c r="F196" s="8">
        <f t="shared" ca="1" si="11"/>
        <v>2.0676216787565367</v>
      </c>
      <c r="G196" s="8">
        <f t="shared" ca="1" si="11"/>
        <v>2.4456209745584041</v>
      </c>
      <c r="H196" s="8">
        <f t="shared" ca="1" si="11"/>
        <v>4.4109145718320135E-2</v>
      </c>
      <c r="J196" s="8">
        <f t="shared" ca="1" si="10"/>
        <v>5.5634667082573594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2">$D$192*SQRT(D142)/$E$192</f>
        <v>1.6740151744401905</v>
      </c>
      <c r="E197" s="8">
        <f t="shared" ca="1" si="12"/>
        <v>1.6520074942826499</v>
      </c>
      <c r="F197" s="8">
        <f t="shared" ca="1" si="12"/>
        <v>1.2992592077888077</v>
      </c>
      <c r="G197" s="8">
        <f t="shared" ca="1" si="12"/>
        <v>1.149329928290393</v>
      </c>
      <c r="H197" s="8">
        <f t="shared" ca="1" si="12"/>
        <v>3.5079072279637039E-2</v>
      </c>
      <c r="J197" s="8">
        <f t="shared" ca="1" si="10"/>
        <v>2.922622089806012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3">$D$192*SQRT(D143)/$E$192</f>
        <v>1.2288146506423596</v>
      </c>
      <c r="E198" s="8">
        <f t="shared" ca="1" si="13"/>
        <v>1.1745667913303044</v>
      </c>
      <c r="F198" s="8">
        <f t="shared" ca="1" si="13"/>
        <v>0.62966170650596176</v>
      </c>
      <c r="G198" s="8">
        <f t="shared" ca="1" si="13"/>
        <v>0.11360968860092874</v>
      </c>
      <c r="H198" s="8">
        <f t="shared" ca="1" si="13"/>
        <v>3.6847999999999999E-2</v>
      </c>
      <c r="J198" s="8">
        <f t="shared" ca="1" si="10"/>
        <v>1.816681423369896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4">$D$192*SQRT(D144)/$E$192</f>
        <v>1.9802094863567381</v>
      </c>
      <c r="E199" s="8">
        <f t="shared" ca="1" si="14"/>
        <v>1.901584767663016</v>
      </c>
      <c r="F199" s="8">
        <f t="shared" ca="1" si="14"/>
        <v>1.0966663629162698</v>
      </c>
      <c r="G199" s="8">
        <f t="shared" ca="1" si="14"/>
        <v>0.79832039126155363</v>
      </c>
      <c r="H199" s="8">
        <f t="shared" ca="1" si="14"/>
        <v>3.7104617071194786E-2</v>
      </c>
      <c r="J199" s="8">
        <f t="shared" ca="1" si="10"/>
        <v>3.0624538445059417</v>
      </c>
    </row>
    <row r="200" spans="1:10" x14ac:dyDescent="0.25">
      <c r="A200">
        <v>7</v>
      </c>
      <c r="C200" t="str">
        <f ca="1">OFFSET('672p stat'!$A$1,A200*20,0)</f>
        <v>CUDA ant add CPU12</v>
      </c>
      <c r="D200" s="8">
        <f t="shared" ref="D200:H200" ca="1" si="15">$D$192*SQRT(D145)/$E$192</f>
        <v>329.49234731693429</v>
      </c>
      <c r="E200" s="8">
        <f t="shared" ca="1" si="15"/>
        <v>324.08801382268354</v>
      </c>
      <c r="F200" s="8">
        <f t="shared" ca="1" si="15"/>
        <v>324.24310537207401</v>
      </c>
      <c r="G200" s="8">
        <f t="shared" ca="1" si="15"/>
        <v>286.91831657991929</v>
      </c>
      <c r="H200" s="8">
        <f t="shared" ca="1" si="15"/>
        <v>47.7843716504509</v>
      </c>
      <c r="J200" s="8">
        <f t="shared" ca="1" si="10"/>
        <v>635.08842344067671</v>
      </c>
    </row>
    <row r="201" spans="1:10" x14ac:dyDescent="0.25">
      <c r="A201">
        <v>8</v>
      </c>
      <c r="C201" t="str">
        <f ca="1">OFFSET('672p stat'!$A$1,A201*20,0)</f>
        <v>CUDA opt</v>
      </c>
      <c r="D201" s="8">
        <f t="shared" ref="D201:H201" ca="1" si="16">$D$192*SQRT(D146)/$E$192</f>
        <v>3.3272743868195374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0"/>
        <v>3.3272743868195374</v>
      </c>
    </row>
    <row r="202" spans="1:10" x14ac:dyDescent="0.25">
      <c r="A202">
        <v>9</v>
      </c>
      <c r="C202" t="str">
        <f ca="1">OFFSET('672p stat'!$A$1,A202*20,0)</f>
        <v>CUDA opt Time</v>
      </c>
      <c r="D202" s="8">
        <f t="shared" ref="D202:H202" ca="1" si="17">$D$192*SQRT(D147)/$E$192</f>
        <v>4.3247803735908379</v>
      </c>
      <c r="E202" s="8">
        <f t="shared" ca="1" si="17"/>
        <v>4.2453856485947306</v>
      </c>
      <c r="F202" s="8">
        <f t="shared" ca="1" si="17"/>
        <v>0.76887035288922401</v>
      </c>
      <c r="G202" s="8">
        <f t="shared" ca="1" si="17"/>
        <v>2.7966940483363567E-2</v>
      </c>
      <c r="H202" s="8">
        <f t="shared" ca="1" si="17"/>
        <v>0</v>
      </c>
      <c r="J202" s="8">
        <f t="shared" ca="1" si="10"/>
        <v>6.1089253027355479</v>
      </c>
    </row>
    <row r="203" spans="1:10" x14ac:dyDescent="0.25">
      <c r="A203">
        <v>10</v>
      </c>
      <c r="C203" t="str">
        <f ca="1">OFFSET('672p stat'!$A$1,A203*20,0)</f>
        <v>CUDA opt non hash</v>
      </c>
      <c r="D203" s="8">
        <f t="shared" ref="D203:H203" ca="1" si="18">$D$192*SQRT(D148)/$E$192</f>
        <v>2.6792219689571706</v>
      </c>
      <c r="E203" s="8">
        <f t="shared" ca="1" si="18"/>
        <v>2.6409380095776531</v>
      </c>
      <c r="F203" s="8">
        <f t="shared" ca="1" si="18"/>
        <v>0.58341210000479071</v>
      </c>
      <c r="G203" s="8">
        <f t="shared" ca="1" si="18"/>
        <v>2.2798431524997501E-2</v>
      </c>
      <c r="H203" s="8">
        <f t="shared" ca="1" si="18"/>
        <v>0</v>
      </c>
      <c r="J203" s="8">
        <f t="shared" ca="1" si="10"/>
        <v>3.8070557359049411</v>
      </c>
    </row>
    <row r="204" spans="1:10" x14ac:dyDescent="0.25">
      <c r="A204">
        <v>11</v>
      </c>
      <c r="C204" t="str">
        <f ca="1">OFFSET('672p stat'!$A$1,A204*20,0)</f>
        <v>CUDA opt ant</v>
      </c>
      <c r="D204" s="8">
        <f t="shared" ref="D204:H204" ca="1" si="19">$D$192*SQRT(D149)/$E$192</f>
        <v>2.0994149309252883</v>
      </c>
      <c r="E204" s="8">
        <f t="shared" ca="1" si="19"/>
        <v>2.1006441114954084</v>
      </c>
      <c r="F204" s="8">
        <f t="shared" ca="1" si="19"/>
        <v>0.88883694214855857</v>
      </c>
      <c r="G204" s="8">
        <f t="shared" ca="1" si="19"/>
        <v>0.40113601527661408</v>
      </c>
      <c r="H204" s="8">
        <f t="shared" ca="1" si="19"/>
        <v>0</v>
      </c>
      <c r="J204" s="8">
        <f t="shared" ca="1" si="10"/>
        <v>3.1258902648417402</v>
      </c>
    </row>
    <row r="205" spans="1:10" x14ac:dyDescent="0.25">
      <c r="A205">
        <v>12</v>
      </c>
      <c r="C205" t="str">
        <f ca="1">OFFSET('672p stat'!$A$1,A205*20,0)</f>
        <v>CUDA opt ant non hash</v>
      </c>
      <c r="D205" s="8">
        <f t="shared" ref="D205:H205" ca="1" si="20">$D$192*SQRT(D150)/$E$192</f>
        <v>2.4029113377911253</v>
      </c>
      <c r="E205" s="8">
        <f t="shared" ca="1" si="20"/>
        <v>2.3704615278524312</v>
      </c>
      <c r="F205" s="8">
        <f t="shared" ca="1" si="20"/>
        <v>0.82179745185294895</v>
      </c>
      <c r="G205" s="8">
        <f t="shared" ca="1" si="20"/>
        <v>0.46627225962521079</v>
      </c>
      <c r="H205" s="8">
        <f t="shared" ca="1" si="20"/>
        <v>0</v>
      </c>
      <c r="J205" s="8">
        <f t="shared" ca="1" si="10"/>
        <v>3.5051150657691137</v>
      </c>
    </row>
    <row r="206" spans="1:10" x14ac:dyDescent="0.25">
      <c r="A206">
        <v>13</v>
      </c>
      <c r="C206" t="str">
        <f ca="1">OFFSET('672p stat'!$A$1,A206*20,0)</f>
        <v>CUDA opt ant par</v>
      </c>
      <c r="D206" s="8">
        <f t="shared" ref="D206:H206" ca="1" si="21">$D$192*SQRT(D151)/$E$192</f>
        <v>1.9554163225368413</v>
      </c>
      <c r="E206" s="8">
        <f t="shared" ca="1" si="21"/>
        <v>1.8257912454429019</v>
      </c>
      <c r="F206" s="8">
        <f t="shared" ca="1" si="21"/>
        <v>0.44609333039622995</v>
      </c>
      <c r="G206" s="8">
        <f t="shared" ca="1" si="21"/>
        <v>9.9503159990022433E-2</v>
      </c>
      <c r="H206" s="8">
        <f t="shared" ca="1" si="21"/>
        <v>0</v>
      </c>
      <c r="J206" s="8">
        <f t="shared" ca="1" si="10"/>
        <v>2.7140498898604362</v>
      </c>
    </row>
    <row r="207" spans="1:10" x14ac:dyDescent="0.25">
      <c r="A207">
        <v>14</v>
      </c>
      <c r="C207" t="str">
        <f ca="1">OFFSET('672p stat'!$A$1,A207*20,0)</f>
        <v>non CUDA Time</v>
      </c>
      <c r="D207" s="8">
        <f t="shared" ref="D207:H207" ca="1" si="22">$D$192*SQRT(D152)/$E$192</f>
        <v>15.330722915696313</v>
      </c>
      <c r="E207" s="8">
        <f t="shared" ca="1" si="22"/>
        <v>15.138150895561385</v>
      </c>
      <c r="F207" s="8">
        <f t="shared" ca="1" si="22"/>
        <v>15.133671992789589</v>
      </c>
      <c r="G207" s="8">
        <f t="shared" ca="1" si="22"/>
        <v>15.013455900927275</v>
      </c>
      <c r="H207" s="8">
        <f t="shared" ca="1" si="22"/>
        <v>0.79379966123449563</v>
      </c>
      <c r="J207" s="8">
        <f t="shared" ca="1" si="10"/>
        <v>30.319246059743143</v>
      </c>
    </row>
    <row r="208" spans="1:10" x14ac:dyDescent="0.25">
      <c r="A208">
        <v>15</v>
      </c>
      <c r="C208" t="str">
        <f ca="1">OFFSET('672p stat'!$A$1,A208*20,0)</f>
        <v>non CUDA</v>
      </c>
      <c r="D208" s="8">
        <f t="shared" ref="D208:H208" ca="1" si="23">$D$192*SQRT(D153)/$E$192</f>
        <v>10.410556706943204</v>
      </c>
      <c r="E208" s="8">
        <f t="shared" ca="1" si="23"/>
        <v>0</v>
      </c>
      <c r="F208" s="8">
        <f t="shared" ca="1" si="23"/>
        <v>0</v>
      </c>
      <c r="G208" s="8">
        <f t="shared" ca="1" si="23"/>
        <v>0</v>
      </c>
      <c r="H208" s="8">
        <f t="shared" ca="1" si="23"/>
        <v>0</v>
      </c>
      <c r="J208" s="8">
        <f t="shared" ca="1" si="10"/>
        <v>10.410556706943204</v>
      </c>
    </row>
    <row r="209" spans="1:10" x14ac:dyDescent="0.25">
      <c r="A209">
        <v>16</v>
      </c>
      <c r="C209" t="str">
        <f ca="1">OFFSET('672p stat'!$A$1,A209*20,0)</f>
        <v>non CUDA non hash</v>
      </c>
      <c r="D209" s="8">
        <f t="shared" ref="D209:H209" ca="1" si="24">$D$192*SQRT(D154)/$E$192</f>
        <v>15.0691593761604</v>
      </c>
      <c r="E209" s="8">
        <f t="shared" ca="1" si="24"/>
        <v>15.101525137680884</v>
      </c>
      <c r="F209" s="8">
        <f t="shared" ca="1" si="24"/>
        <v>15.093728068702443</v>
      </c>
      <c r="G209" s="8">
        <f t="shared" ca="1" si="24"/>
        <v>14.86000815810274</v>
      </c>
      <c r="H209" s="8">
        <f t="shared" ca="1" si="24"/>
        <v>1.1948612051815892</v>
      </c>
      <c r="J209" s="8">
        <f t="shared" ca="1" si="10"/>
        <v>30.086604802778833</v>
      </c>
    </row>
    <row r="210" spans="1:10" x14ac:dyDescent="0.25">
      <c r="A210">
        <v>17</v>
      </c>
      <c r="C210" t="str">
        <f ca="1">OFFSET('672p stat'!$A$1,A210*20,0)</f>
        <v>Classic ACO</v>
      </c>
      <c r="D210" s="8">
        <f t="shared" ref="D210:H210" ca="1" si="25">$D$192*SQRT(D155)/$E$192</f>
        <v>298.7045194299003</v>
      </c>
      <c r="E210" s="8">
        <f t="shared" ca="1" si="25"/>
        <v>287.16846375564268</v>
      </c>
      <c r="F210" s="8">
        <f t="shared" ca="1" si="25"/>
        <v>286.02206696000081</v>
      </c>
      <c r="G210" s="8">
        <f t="shared" ca="1" si="25"/>
        <v>285.46422103536332</v>
      </c>
      <c r="H210" s="8">
        <f t="shared" ca="1" si="25"/>
        <v>2.8538607578366539</v>
      </c>
      <c r="J210" s="8">
        <f t="shared" ca="1" si="10"/>
        <v>578.78899894888002</v>
      </c>
    </row>
    <row r="211" spans="1:10" x14ac:dyDescent="0.25">
      <c r="A211">
        <v>18</v>
      </c>
      <c r="C211" t="str">
        <f ca="1">OFFSET('672p stat'!$A$1,A211*20,0)</f>
        <v>Classic ACO non hash</v>
      </c>
      <c r="D211" s="8">
        <f t="shared" ref="D211:H211" ca="1" si="26">$D$192*SQRT(D156)/$E$192</f>
        <v>260.4179711511984</v>
      </c>
      <c r="E211" s="8">
        <f t="shared" ca="1" si="26"/>
        <v>260.36297602745935</v>
      </c>
      <c r="F211" s="8">
        <f t="shared" ca="1" si="26"/>
        <v>259.79333196276713</v>
      </c>
      <c r="G211" s="8">
        <f t="shared" ca="1" si="26"/>
        <v>259.30039337954361</v>
      </c>
      <c r="H211" s="8">
        <f t="shared" ca="1" si="26"/>
        <v>2.4360988154670573</v>
      </c>
      <c r="J211" s="8">
        <f t="shared" ca="1" si="10"/>
        <v>519.94384591119365</v>
      </c>
    </row>
    <row r="212" spans="1:10" x14ac:dyDescent="0.25">
      <c r="A212">
        <v>19</v>
      </c>
      <c r="C212" t="str">
        <f ca="1">OFFSET('672p stat'!$A$1,A212*20,0)</f>
        <v>omp</v>
      </c>
      <c r="D212" s="8">
        <f t="shared" ref="D212:H212" ca="1" si="27">$D$192*SQRT(D157)/$E$192</f>
        <v>40.753712375937234</v>
      </c>
      <c r="E212" s="8">
        <f t="shared" ca="1" si="27"/>
        <v>39.52637224137213</v>
      </c>
      <c r="F212" s="8">
        <f t="shared" ca="1" si="27"/>
        <v>39.51339716670163</v>
      </c>
      <c r="G212" s="8">
        <f t="shared" ca="1" si="27"/>
        <v>38.800847180053374</v>
      </c>
      <c r="H212" s="8">
        <f t="shared" ca="1" si="27"/>
        <v>4.2983767387198624</v>
      </c>
      <c r="J212" s="8">
        <f t="shared" ca="1" si="10"/>
        <v>79.426000246238402</v>
      </c>
    </row>
    <row r="213" spans="1:10" x14ac:dyDescent="0.25">
      <c r="A213">
        <v>20</v>
      </c>
      <c r="C213" t="str">
        <f ca="1">OFFSET('672p stat'!$A$1,A213*20,0)</f>
        <v>omp non hash</v>
      </c>
      <c r="D213" s="8">
        <f t="shared" ref="D213:H213" ca="1" si="28">$D$192*SQRT(D158)/$E$192</f>
        <v>10.905550680962429</v>
      </c>
      <c r="E213" s="8">
        <f t="shared" ca="1" si="28"/>
        <v>10.854637054959106</v>
      </c>
      <c r="F213" s="8">
        <f t="shared" ca="1" si="28"/>
        <v>10.853608345427615</v>
      </c>
      <c r="G213" s="8">
        <f t="shared" ca="1" si="28"/>
        <v>10.696687543263474</v>
      </c>
      <c r="H213" s="8">
        <f t="shared" ca="1" si="28"/>
        <v>0.92568859899212319</v>
      </c>
      <c r="J213" s="8">
        <f t="shared" ca="1" si="10"/>
        <v>21.675585785541745</v>
      </c>
    </row>
    <row r="214" spans="1:10" x14ac:dyDescent="0.25">
      <c r="A214">
        <v>21</v>
      </c>
      <c r="C214" t="str">
        <f ca="1">OFFSET('672p stat'!$A$1,A214*20,0)</f>
        <v>non CUDA transp Time</v>
      </c>
      <c r="D214" s="8">
        <f t="shared" ref="D214:H214" ca="1" si="29">$D$192*SQRT(D159)/$E$192</f>
        <v>9.8550003125480004</v>
      </c>
      <c r="E214" s="8">
        <f t="shared" ca="1" si="29"/>
        <v>9.7416972382839013</v>
      </c>
      <c r="F214" s="8">
        <f t="shared" ca="1" si="29"/>
        <v>9.7401263971757555</v>
      </c>
      <c r="G214" s="8">
        <f t="shared" ca="1" si="29"/>
        <v>9.3366555144848284</v>
      </c>
      <c r="H214" s="8">
        <f t="shared" ca="1" si="29"/>
        <v>0.67734458028982547</v>
      </c>
      <c r="J214" s="8">
        <f t="shared" ca="1" si="10"/>
        <v>19.352614561145927</v>
      </c>
    </row>
    <row r="215" spans="1:10" x14ac:dyDescent="0.25">
      <c r="A215">
        <v>22</v>
      </c>
      <c r="C215" t="str">
        <f ca="1">OFFSET('672p stat'!$A$1,A215*20,0)</f>
        <v>non CUDA transp</v>
      </c>
      <c r="D215" s="8">
        <f t="shared" ref="D215:H215" ca="1" si="30">$D$192*SQRT(D160)/$E$192</f>
        <v>9.2047831413727597</v>
      </c>
      <c r="E215" s="8">
        <f t="shared" ca="1" si="30"/>
        <v>0</v>
      </c>
      <c r="F215" s="8">
        <f t="shared" ca="1" si="30"/>
        <v>0</v>
      </c>
      <c r="G215" s="8">
        <f t="shared" ca="1" si="30"/>
        <v>0</v>
      </c>
      <c r="H215" s="8">
        <f t="shared" ca="1" si="30"/>
        <v>0</v>
      </c>
      <c r="J215" s="8">
        <f t="shared" ca="1" si="10"/>
        <v>9.2047831413727597</v>
      </c>
    </row>
    <row r="216" spans="1:10" x14ac:dyDescent="0.25">
      <c r="A216">
        <v>23</v>
      </c>
      <c r="C216" t="str">
        <f ca="1">OFFSET('672p stat'!$A$1,A216*20,0)</f>
        <v>non CUDA transp non hash</v>
      </c>
      <c r="D216" s="8">
        <f t="shared" ref="D216:H216" ca="1" si="31">$D$192*SQRT(D161)/$E$192</f>
        <v>7.8869188921119271</v>
      </c>
      <c r="E216" s="8">
        <f t="shared" ca="1" si="31"/>
        <v>7.7798432884096345</v>
      </c>
      <c r="F216" s="8">
        <f t="shared" ca="1" si="31"/>
        <v>7.7786283611402842</v>
      </c>
      <c r="G216" s="8">
        <f t="shared" ca="1" si="31"/>
        <v>7.5468091566171198</v>
      </c>
      <c r="H216" s="8">
        <f t="shared" ca="1" si="31"/>
        <v>0.66618972800246634</v>
      </c>
      <c r="J216" s="8">
        <f t="shared" ca="1" si="10"/>
        <v>15.512403024154461</v>
      </c>
    </row>
    <row r="217" spans="1:10" x14ac:dyDescent="0.25">
      <c r="A217">
        <v>24</v>
      </c>
      <c r="C217" t="str">
        <f ca="1">OFFSET('672p stat'!$A$1,A217*20,0)</f>
        <v>non CUDA AVX Time</v>
      </c>
      <c r="D217" s="8">
        <f t="shared" ref="D217:H217" ca="1" si="32">$D$192*SQRT(D162)/$E$192</f>
        <v>8.8775894290879869</v>
      </c>
      <c r="E217" s="8">
        <f t="shared" ca="1" si="32"/>
        <v>8.5938848596210544</v>
      </c>
      <c r="F217" s="8">
        <f t="shared" ca="1" si="32"/>
        <v>8.5926624255181796</v>
      </c>
      <c r="G217" s="8">
        <f t="shared" ca="1" si="32"/>
        <v>8.4753010512986489</v>
      </c>
      <c r="H217" s="8">
        <f t="shared" ca="1" si="32"/>
        <v>0.69875173790982437</v>
      </c>
      <c r="J217" s="8">
        <f t="shared" ca="1" si="10"/>
        <v>17.286390037025278</v>
      </c>
    </row>
    <row r="218" spans="1:10" x14ac:dyDescent="0.25">
      <c r="A218">
        <v>25</v>
      </c>
      <c r="C218" t="str">
        <f ca="1">OFFSET('672p stat'!$A$1,A218*20,0)</f>
        <v>non CUDA AVX</v>
      </c>
      <c r="D218" s="8">
        <f t="shared" ref="D218:H218" ca="1" si="33">$D$192*SQRT(D163)/$E$192</f>
        <v>8.8762089259449102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0"/>
        <v>8.8762089259449102</v>
      </c>
    </row>
    <row r="219" spans="1:10" x14ac:dyDescent="0.25">
      <c r="A219">
        <v>26</v>
      </c>
      <c r="C219" t="str">
        <f ca="1">OFFSET('672p stat'!$A$1,A219*20,0)</f>
        <v>non CUDA AVX non hash</v>
      </c>
      <c r="D219" s="8">
        <f t="shared" ref="D219:H219" ca="1" si="34">$D$192*SQRT(D164)/$E$192</f>
        <v>8.7110153670697983</v>
      </c>
      <c r="E219" s="8">
        <f t="shared" ca="1" si="34"/>
        <v>8.5989765868325669</v>
      </c>
      <c r="F219" s="8">
        <f t="shared" ca="1" si="34"/>
        <v>8.5964536785034795</v>
      </c>
      <c r="G219" s="8">
        <f t="shared" ca="1" si="34"/>
        <v>8.3979125904915186</v>
      </c>
      <c r="H219" s="8">
        <f t="shared" ca="1" si="34"/>
        <v>0.6867101604141298</v>
      </c>
      <c r="J219" s="8">
        <f t="shared" ca="1" si="10"/>
        <v>17.167402530226546</v>
      </c>
    </row>
    <row r="220" spans="1:10" x14ac:dyDescent="0.25">
      <c r="A220">
        <v>27</v>
      </c>
      <c r="C220" t="str">
        <f ca="1">OFFSET('672p stat'!$A$1,A220*20,0)</f>
        <v>non CUDA AVX_OMP Time</v>
      </c>
      <c r="D220" s="8">
        <f t="shared" ref="D220:H220" ca="1" si="35">$D$192*SQRT(D165)/$E$192</f>
        <v>10.178484979136821</v>
      </c>
      <c r="E220" s="8">
        <f t="shared" ca="1" si="35"/>
        <v>9.8711932108537219</v>
      </c>
      <c r="F220" s="8">
        <f t="shared" ca="1" si="35"/>
        <v>9.8700073587149859</v>
      </c>
      <c r="G220" s="8">
        <f t="shared" ca="1" si="35"/>
        <v>9.6361409980468817</v>
      </c>
      <c r="H220" s="8">
        <f t="shared" ca="1" si="35"/>
        <v>0.66441392397209742</v>
      </c>
      <c r="J220" s="8">
        <f t="shared" ca="1" si="10"/>
        <v>19.792819817656461</v>
      </c>
    </row>
    <row r="221" spans="1:10" x14ac:dyDescent="0.25">
      <c r="A221">
        <v>28</v>
      </c>
      <c r="C221" t="str">
        <f ca="1">OFFSET('672p stat'!$A$1,A221*20,0)</f>
        <v>non CUDA AVX_OMP</v>
      </c>
      <c r="D221" s="8">
        <f t="shared" ref="D221:H221" ca="1" si="36">$D$192*SQRT(D166)/$E$192</f>
        <v>7.6634863179537591</v>
      </c>
      <c r="E221" s="8">
        <f t="shared" ca="1" si="36"/>
        <v>0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>
        <f t="shared" ca="1" si="10"/>
        <v>7.6634863179537591</v>
      </c>
    </row>
    <row r="222" spans="1:10" x14ac:dyDescent="0.25">
      <c r="A222">
        <v>29</v>
      </c>
      <c r="C222" t="str">
        <f ca="1">OFFSET('672p stat'!$A$1,A222*20,0)</f>
        <v>non CUDA AVX_OMP non hash</v>
      </c>
      <c r="D222" s="8">
        <f t="shared" ref="D222:H222" ca="1" si="37">$D$192*SQRT(D167)/$E$192</f>
        <v>8.2629810455801049</v>
      </c>
      <c r="E222" s="8">
        <f t="shared" ca="1" si="37"/>
        <v>8.1741266843483533</v>
      </c>
      <c r="F222" s="8">
        <f t="shared" ca="1" si="37"/>
        <v>8.1728616603351352</v>
      </c>
      <c r="G222" s="8">
        <f t="shared" ca="1" si="37"/>
        <v>8.0156576335968843</v>
      </c>
      <c r="H222" s="8">
        <f t="shared" ca="1" si="37"/>
        <v>0.54202806879348964</v>
      </c>
      <c r="J222" s="8">
        <f t="shared" ca="1" si="10"/>
        <v>16.322788740186766</v>
      </c>
    </row>
    <row r="223" spans="1:10" x14ac:dyDescent="0.25">
      <c r="A223">
        <v>30</v>
      </c>
      <c r="C223" t="str">
        <f ca="1">OFFSET('672p stat'!$A$1,A223*20,0)</f>
        <v>non CUDA transp_AVX Time</v>
      </c>
      <c r="D223" s="8">
        <f t="shared" ref="D223:H223" ca="1" si="38">$D$192*SQRT(D168)/$E$192</f>
        <v>7.7587182018541947</v>
      </c>
      <c r="E223" s="8">
        <f t="shared" ca="1" si="38"/>
        <v>7.518130361447052</v>
      </c>
      <c r="F223" s="8">
        <f t="shared" ca="1" si="38"/>
        <v>7.5166782922650084</v>
      </c>
      <c r="G223" s="8">
        <f t="shared" ca="1" si="38"/>
        <v>7.2355270909036049</v>
      </c>
      <c r="H223" s="8">
        <f t="shared" ca="1" si="38"/>
        <v>0.55978121566197625</v>
      </c>
      <c r="J223" s="8">
        <f t="shared" ca="1" si="10"/>
        <v>15.029526010806579</v>
      </c>
    </row>
    <row r="224" spans="1:10" x14ac:dyDescent="0.25">
      <c r="A224">
        <v>31</v>
      </c>
      <c r="C224" t="str">
        <f ca="1">OFFSET('672p stat'!$A$1,A224*20,0)</f>
        <v>non CUDA transp_AVX</v>
      </c>
      <c r="D224" s="8">
        <f t="shared" ref="D224:H224" ca="1" si="39">$D$192*SQRT(D169)/$E$192</f>
        <v>7.8536355118550079</v>
      </c>
      <c r="E224" s="8">
        <f t="shared" ca="1" si="39"/>
        <v>0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>
        <f t="shared" ca="1" si="10"/>
        <v>7.8536355118550079</v>
      </c>
    </row>
    <row r="225" spans="1:10" x14ac:dyDescent="0.25">
      <c r="A225">
        <v>32</v>
      </c>
      <c r="C225" t="str">
        <f ca="1">OFFSET('672p stat'!$A$1,A225*20,0)</f>
        <v>non CUDA transp_AVX non hash</v>
      </c>
      <c r="D225" s="8">
        <f t="shared" ref="D225:H225" ca="1" si="40">$D$192*SQRT(D170)/$E$192</f>
        <v>7.1495121095706295</v>
      </c>
      <c r="E225" s="8">
        <f t="shared" ca="1" si="40"/>
        <v>7.2269632855633086</v>
      </c>
      <c r="F225" s="8">
        <f t="shared" ca="1" si="40"/>
        <v>7.2253925904399132</v>
      </c>
      <c r="G225" s="8">
        <f t="shared" ca="1" si="40"/>
        <v>6.9516247273258358</v>
      </c>
      <c r="H225" s="8">
        <f t="shared" ca="1" si="40"/>
        <v>0.57678820589883772</v>
      </c>
      <c r="J225" s="8">
        <f t="shared" ca="1" si="10"/>
        <v>14.290157130199551</v>
      </c>
    </row>
    <row r="226" spans="1:10" x14ac:dyDescent="0.25">
      <c r="A226">
        <v>33</v>
      </c>
      <c r="C226" t="str">
        <f ca="1">OFFSET('672p stat'!$A$1,A226*20,0)</f>
        <v>non CUDA transp_AVX_OMP Time</v>
      </c>
      <c r="D226" s="8">
        <f t="shared" ref="D226:H226" ca="1" si="41">$D$192*SQRT(D171)/$E$192</f>
        <v>7.6015897333047251</v>
      </c>
      <c r="E226" s="8">
        <f t="shared" ca="1" si="41"/>
        <v>7.6409167150900563</v>
      </c>
      <c r="F226" s="8">
        <f t="shared" ca="1" si="41"/>
        <v>7.6399854638584221</v>
      </c>
      <c r="G226" s="8">
        <f t="shared" ca="1" si="41"/>
        <v>7.4206502029382841</v>
      </c>
      <c r="H226" s="8">
        <f t="shared" ca="1" si="41"/>
        <v>0.56527235916149299</v>
      </c>
      <c r="J226" s="8">
        <f t="shared" ca="1" si="10"/>
        <v>15.163203318652508</v>
      </c>
    </row>
    <row r="227" spans="1:10" x14ac:dyDescent="0.25">
      <c r="A227">
        <v>34</v>
      </c>
      <c r="C227" t="str">
        <f ca="1">OFFSET('672p stat'!$A$1,A227*20,0)</f>
        <v>non CUDA transp_AVX_OMP</v>
      </c>
      <c r="D227" s="8">
        <f t="shared" ref="D227:H227" ca="1" si="42">$D$192*SQRT(D172)/$E$192</f>
        <v>6.8420077885356223</v>
      </c>
      <c r="E227" s="8">
        <f t="shared" ca="1" si="42"/>
        <v>0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>
        <f t="shared" ca="1" si="10"/>
        <v>6.8420077885356223</v>
      </c>
    </row>
    <row r="228" spans="1:10" x14ac:dyDescent="0.25">
      <c r="A228">
        <v>35</v>
      </c>
      <c r="C228" t="str">
        <f ca="1">OFFSET('672p stat'!$A$1,A228*20,0)</f>
        <v>non CUDA transp_AVX_OMP non hash</v>
      </c>
      <c r="D228" s="8">
        <f t="shared" ref="D228:H228" ca="1" si="43">$D$192*SQRT(D173)/$E$192</f>
        <v>7.710651663336364</v>
      </c>
      <c r="E228" s="8">
        <f t="shared" ca="1" si="43"/>
        <v>7.7148837119075235</v>
      </c>
      <c r="F228" s="8">
        <f t="shared" ca="1" si="43"/>
        <v>7.7136859876850057</v>
      </c>
      <c r="G228" s="8">
        <f t="shared" ca="1" si="43"/>
        <v>7.4800383316087355</v>
      </c>
      <c r="H228" s="8">
        <f t="shared" ca="1" si="43"/>
        <v>0.64230530776570738</v>
      </c>
      <c r="J228" s="8">
        <f t="shared" ca="1" si="10"/>
        <v>15.324426933131818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0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0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0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0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0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0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0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0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0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0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4">$D$192*SQRT(D184)/$E$192</f>
        <v>#DIV/0!</v>
      </c>
      <c r="E239" s="8" t="e">
        <f t="shared" ca="1" si="54"/>
        <v>#DIV/0!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0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0"/>
        <v>0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0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0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0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3.0823613816866482E-5</v>
      </c>
      <c r="E248" s="9">
        <f ca="1">POWER(SQRT(E139)/E85,2)</f>
        <v>2.9853181824587549E-5</v>
      </c>
      <c r="F248" s="9">
        <f ca="1">POWER(SQRT(F139)/F85,2)</f>
        <v>1.9222373132954198E-5</v>
      </c>
      <c r="G248" s="9">
        <f ca="1">POWER(SQRT(G139)/G85,2)</f>
        <v>1.4972727152441945E-5</v>
      </c>
      <c r="H248" s="9">
        <f ca="1">POWER(SQRT(H139)/H85,2)</f>
        <v>1.3288175358740723E-5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9">POWER(SQRT(D140)/D86,2)</f>
        <v>1.6619137723940337E-6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0">POWER(SQRT(D141)/D87,2)</f>
        <v>2.6780842292260496E-5</v>
      </c>
      <c r="E250" s="9">
        <f t="shared" ca="1" si="60"/>
        <v>2.7428401962401527E-5</v>
      </c>
      <c r="F250" s="9">
        <f t="shared" ca="1" si="60"/>
        <v>1.1695384845002739E-5</v>
      </c>
      <c r="G250" s="9">
        <f t="shared" ca="1" si="60"/>
        <v>2.5766078937783089E-5</v>
      </c>
      <c r="H250" s="9">
        <f t="shared" ca="1" si="60"/>
        <v>1.3553610709330824E-7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1">POWER(SQRT(D142)/D88,2)</f>
        <v>1.3234599834753129E-6</v>
      </c>
      <c r="E251" s="9">
        <f t="shared" ca="1" si="61"/>
        <v>1.3074773622415241E-6</v>
      </c>
      <c r="F251" s="9">
        <f t="shared" ca="1" si="61"/>
        <v>8.2990018707930391E-7</v>
      </c>
      <c r="G251" s="9">
        <f t="shared" ca="1" si="61"/>
        <v>7.6720929146239388E-7</v>
      </c>
      <c r="H251" s="9">
        <f t="shared" ca="1" si="61"/>
        <v>7.4588976195813662E-8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2">POWER(SQRT(D143)/D89,2)</f>
        <v>7.3473970313548531E-7</v>
      </c>
      <c r="E252" s="9">
        <f t="shared" ca="1" si="62"/>
        <v>6.8113636437493142E-7</v>
      </c>
      <c r="F252" s="9">
        <f t="shared" ca="1" si="62"/>
        <v>2.0087027291918647E-7</v>
      </c>
      <c r="G252" s="9">
        <f t="shared" ca="1" si="62"/>
        <v>7.8550682843714746E-9</v>
      </c>
      <c r="H252" s="9">
        <f t="shared" ca="1" si="62"/>
        <v>6.4139519188393938E-8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3">POWER(SQRT(D144)/D90,2)</f>
        <v>2.0171525460278279E-6</v>
      </c>
      <c r="E253" s="9">
        <f t="shared" ca="1" si="63"/>
        <v>1.8880618264645851E-6</v>
      </c>
      <c r="F253" s="9">
        <f t="shared" ca="1" si="63"/>
        <v>6.4479426395811221E-7</v>
      </c>
      <c r="G253" s="9">
        <f t="shared" ca="1" si="63"/>
        <v>4.0684095568682099E-7</v>
      </c>
      <c r="H253" s="9">
        <f t="shared" ca="1" si="63"/>
        <v>8.348565952965995E-8</v>
      </c>
    </row>
    <row r="254" spans="1:10" x14ac:dyDescent="0.25">
      <c r="A254">
        <v>7</v>
      </c>
      <c r="C254" t="str">
        <f ca="1">OFFSET('672p stat'!$A$1,A254*20,0)</f>
        <v>CUDA ant add CPU12</v>
      </c>
      <c r="D254" s="9">
        <f t="shared" ref="D254:H254" ca="1" si="64">POWER(SQRT(D145)/D91,2)</f>
        <v>2.2491318850912236E-2</v>
      </c>
      <c r="E254" s="9">
        <f t="shared" ca="1" si="64"/>
        <v>2.2302159493632703E-2</v>
      </c>
      <c r="F254" s="9">
        <f t="shared" ca="1" si="64"/>
        <v>2.2400839898616142E-2</v>
      </c>
      <c r="G254" s="9">
        <f t="shared" ca="1" si="64"/>
        <v>2.4718591522178417E-2</v>
      </c>
      <c r="H254" s="9">
        <f t="shared" ca="1" si="64"/>
        <v>1.3498144755717112E-2</v>
      </c>
    </row>
    <row r="255" spans="1:10" x14ac:dyDescent="0.25">
      <c r="A255">
        <v>8</v>
      </c>
      <c r="C255" t="str">
        <f ca="1">OFFSET('672p stat'!$A$1,A255*20,0)</f>
        <v>CUDA opt</v>
      </c>
      <c r="D255" s="9">
        <f t="shared" ref="D255:H255" ca="1" si="65">POWER(SQRT(D146)/D92,2)</f>
        <v>1.1229096026468365E-5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OFFSET('672p stat'!$A$1,A256*20,0)</f>
        <v>CUDA opt Time</v>
      </c>
      <c r="D256" s="9">
        <f t="shared" ref="D256:H256" ca="1" si="66">POWER(SQRT(D147)/D93,2)</f>
        <v>1.9142398804891933E-5</v>
      </c>
      <c r="E256" s="9">
        <f t="shared" ca="1" si="66"/>
        <v>1.88431248145796E-5</v>
      </c>
      <c r="F256" s="9">
        <f t="shared" ca="1" si="66"/>
        <v>6.3987996052714476E-7</v>
      </c>
      <c r="G256" s="9">
        <f t="shared" ca="1" si="66"/>
        <v>1.5165386239632658E-9</v>
      </c>
      <c r="H256" s="9" t="e">
        <f t="shared" ca="1" si="66"/>
        <v>#DIV/0!</v>
      </c>
    </row>
    <row r="257" spans="1:8" x14ac:dyDescent="0.25">
      <c r="A257">
        <v>10</v>
      </c>
      <c r="C257" t="str">
        <f ca="1">OFFSET('672p stat'!$A$1,A257*20,0)</f>
        <v>CUDA opt non hash</v>
      </c>
      <c r="D257" s="9">
        <f t="shared" ref="D257:H257" ca="1" si="67">POWER(SQRT(D148)/D94,2)</f>
        <v>3.6615655680677959E-5</v>
      </c>
      <c r="E257" s="9">
        <f t="shared" ca="1" si="67"/>
        <v>3.7047897665824505E-5</v>
      </c>
      <c r="F257" s="9">
        <f t="shared" ca="1" si="67"/>
        <v>1.903008455645555E-6</v>
      </c>
      <c r="G257" s="9">
        <f t="shared" ca="1" si="67"/>
        <v>1.5977357300126527E-8</v>
      </c>
      <c r="H257" s="9" t="e">
        <f t="shared" ca="1" si="67"/>
        <v>#DIV/0!</v>
      </c>
    </row>
    <row r="258" spans="1:8" x14ac:dyDescent="0.25">
      <c r="A258">
        <v>11</v>
      </c>
      <c r="C258" t="str">
        <f ca="1">OFFSET('672p stat'!$A$1,A258*20,0)</f>
        <v>CUDA opt ant</v>
      </c>
      <c r="D258" s="9">
        <f t="shared" ref="D258:H258" ca="1" si="68">POWER(SQRT(D149)/D95,2)</f>
        <v>2.0909061830206704E-6</v>
      </c>
      <c r="E258" s="9">
        <f t="shared" ca="1" si="68"/>
        <v>2.123715349600392E-6</v>
      </c>
      <c r="F258" s="9">
        <f t="shared" ca="1" si="68"/>
        <v>3.9020338356591502E-7</v>
      </c>
      <c r="G258" s="9">
        <f t="shared" ca="1" si="68"/>
        <v>1.1514310262178459E-7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OFFSET('672p stat'!$A$1,A259*20,0)</f>
        <v>CUDA opt ant non hash</v>
      </c>
      <c r="D259" s="9">
        <f t="shared" ref="D259:H259" ca="1" si="69">POWER(SQRT(D150)/D96,2)</f>
        <v>2.9766289187273769E-6</v>
      </c>
      <c r="E259" s="9">
        <f t="shared" ca="1" si="69"/>
        <v>2.9402946375572269E-6</v>
      </c>
      <c r="F259" s="9">
        <f t="shared" ca="1" si="69"/>
        <v>3.6298489102012602E-7</v>
      </c>
      <c r="G259" s="9">
        <f t="shared" ca="1" si="69"/>
        <v>1.7230587095167163E-7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OFFSET('672p stat'!$A$1,A260*20,0)</f>
        <v>CUDA opt ant par</v>
      </c>
      <c r="D260" s="9">
        <f t="shared" ref="D260:H260" ca="1" si="70">POWER(SQRT(D151)/D97,2)</f>
        <v>1.868093631496093E-6</v>
      </c>
      <c r="E260" s="9">
        <f t="shared" ca="1" si="70"/>
        <v>1.6531944441799747E-6</v>
      </c>
      <c r="F260" s="9">
        <f t="shared" ca="1" si="70"/>
        <v>1.0099235044504715E-7</v>
      </c>
      <c r="G260" s="9">
        <f t="shared" ca="1" si="70"/>
        <v>7.6712536998446715E-9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OFFSET('672p stat'!$A$1,A261*20,0)</f>
        <v>non CUDA Time</v>
      </c>
      <c r="D261" s="9">
        <f t="shared" ref="D261:H261" ca="1" si="71">POWER(SQRT(D152)/D98,2)</f>
        <v>1.8344284677297359E-4</v>
      </c>
      <c r="E261" s="9">
        <f t="shared" ca="1" si="71"/>
        <v>1.869840393618246E-4</v>
      </c>
      <c r="F261" s="9">
        <f t="shared" ca="1" si="71"/>
        <v>1.8688544488568962E-4</v>
      </c>
      <c r="G261" s="9">
        <f t="shared" ca="1" si="71"/>
        <v>1.9054509117416948E-4</v>
      </c>
      <c r="H261" s="9">
        <f t="shared" ca="1" si="71"/>
        <v>2.7181696114063835E-4</v>
      </c>
    </row>
    <row r="262" spans="1:8" x14ac:dyDescent="0.25">
      <c r="A262">
        <v>15</v>
      </c>
      <c r="C262" t="str">
        <f ca="1">OFFSET('672p stat'!$A$1,A262*20,0)</f>
        <v>non CUDA</v>
      </c>
      <c r="D262" s="9">
        <f t="shared" ref="D262:H262" ca="1" si="72">POWER(SQRT(D153)/D99,2)</f>
        <v>8.6405535656710431E-5</v>
      </c>
      <c r="E262" s="9" t="e">
        <f t="shared" ca="1" si="72"/>
        <v>#DIV/0!</v>
      </c>
      <c r="F262" s="9" t="e">
        <f t="shared" ca="1" si="72"/>
        <v>#DIV/0!</v>
      </c>
      <c r="G262" s="9" t="e">
        <f t="shared" ca="1" si="72"/>
        <v>#DIV/0!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OFFSET('672p stat'!$A$1,A263*20,0)</f>
        <v>non CUDA non hash</v>
      </c>
      <c r="D263" s="9">
        <f t="shared" ref="D263:H263" ca="1" si="73">POWER(SQRT(D154)/D100,2)</f>
        <v>2.5551861682628649E-4</v>
      </c>
      <c r="E263" s="9">
        <f t="shared" ca="1" si="73"/>
        <v>2.6109179947827647E-4</v>
      </c>
      <c r="F263" s="9">
        <f t="shared" ca="1" si="73"/>
        <v>2.6084152598758052E-4</v>
      </c>
      <c r="G263" s="9">
        <f t="shared" ca="1" si="73"/>
        <v>2.6364648869451154E-4</v>
      </c>
      <c r="H263" s="9">
        <f t="shared" ca="1" si="73"/>
        <v>6.2105002908237133E-4</v>
      </c>
    </row>
    <row r="264" spans="1:8" x14ac:dyDescent="0.25">
      <c r="A264">
        <v>17</v>
      </c>
      <c r="C264" t="str">
        <f ca="1">OFFSET('672p stat'!$A$1,A264*20,0)</f>
        <v>Classic ACO</v>
      </c>
      <c r="D264" s="9">
        <f t="shared" ref="D264:H264" ca="1" si="74">POWER(SQRT(D155)/D101,2)</f>
        <v>1.4548917192425253E-4</v>
      </c>
      <c r="E264" s="9">
        <f t="shared" ca="1" si="74"/>
        <v>1.5001489965908724E-4</v>
      </c>
      <c r="F264" s="9">
        <f t="shared" ca="1" si="74"/>
        <v>1.4909153188076462E-4</v>
      </c>
      <c r="G264" s="9">
        <f t="shared" ca="1" si="74"/>
        <v>1.4908180939067684E-4</v>
      </c>
      <c r="H264" s="9">
        <f t="shared" ca="1" si="74"/>
        <v>3.294849605278626E-4</v>
      </c>
    </row>
    <row r="265" spans="1:8" x14ac:dyDescent="0.25">
      <c r="A265">
        <v>18</v>
      </c>
      <c r="C265" t="str">
        <f ca="1">OFFSET('672p stat'!$A$1,A265*20,0)</f>
        <v>Classic ACO non hash</v>
      </c>
      <c r="D265" s="9">
        <f t="shared" ref="D265:H265" ca="1" si="75">POWER(SQRT(D156)/D102,2)</f>
        <v>1.2504809055618812E-4</v>
      </c>
      <c r="E265" s="9">
        <f t="shared" ca="1" si="75"/>
        <v>1.2510622228256932E-4</v>
      </c>
      <c r="F265" s="9">
        <f t="shared" ca="1" si="75"/>
        <v>1.247325993085303E-4</v>
      </c>
      <c r="G265" s="9">
        <f t="shared" ca="1" si="75"/>
        <v>1.2473979680954119E-4</v>
      </c>
      <c r="H265" s="9">
        <f t="shared" ca="1" si="75"/>
        <v>2.3543959485951827E-4</v>
      </c>
    </row>
    <row r="266" spans="1:8" x14ac:dyDescent="0.25">
      <c r="A266">
        <v>19</v>
      </c>
      <c r="C266" t="str">
        <f ca="1">OFFSET('672p stat'!$A$1,A266*20,0)</f>
        <v>omp</v>
      </c>
      <c r="D266" s="9">
        <f t="shared" ref="D266:H266" ca="1" si="76">POWER(SQRT(D157)/D103,2)</f>
        <v>1.1073349830050369E-3</v>
      </c>
      <c r="E266" s="9">
        <f t="shared" ca="1" si="76"/>
        <v>1.0909780423275924E-3</v>
      </c>
      <c r="F266" s="9">
        <f t="shared" ca="1" si="76"/>
        <v>1.0904154027197457E-3</v>
      </c>
      <c r="G266" s="9">
        <f t="shared" ca="1" si="76"/>
        <v>1.0896643531419737E-3</v>
      </c>
      <c r="H266" s="9">
        <f t="shared" ca="1" si="76"/>
        <v>5.095609894579297E-3</v>
      </c>
    </row>
    <row r="267" spans="1:8" x14ac:dyDescent="0.25">
      <c r="A267">
        <v>20</v>
      </c>
      <c r="C267" t="str">
        <f ca="1">OFFSET('672p stat'!$A$1,A267*20,0)</f>
        <v>omp non hash</v>
      </c>
      <c r="D267" s="9">
        <f t="shared" ref="D267:H267" ca="1" si="77">POWER(SQRT(D158)/D104,2)</f>
        <v>1.0149501319087869E-4</v>
      </c>
      <c r="E267" s="9">
        <f t="shared" ca="1" si="77"/>
        <v>1.0224381237860269E-4</v>
      </c>
      <c r="F267" s="9">
        <f t="shared" ca="1" si="77"/>
        <v>1.0224011652166589E-4</v>
      </c>
      <c r="G267" s="9">
        <f t="shared" ca="1" si="77"/>
        <v>1.0336233072190848E-4</v>
      </c>
      <c r="H267" s="9">
        <f t="shared" ca="1" si="77"/>
        <v>2.4112250916569685E-4</v>
      </c>
    </row>
    <row r="268" spans="1:8" x14ac:dyDescent="0.25">
      <c r="A268">
        <v>21</v>
      </c>
      <c r="C268" t="str">
        <f ca="1">OFFSET('672p stat'!$A$1,A268*20,0)</f>
        <v>non CUDA transp Time</v>
      </c>
      <c r="D268" s="9">
        <f t="shared" ref="D268:H268" ca="1" si="78">POWER(SQRT(D159)/D105,2)</f>
        <v>6.0396531504483901E-5</v>
      </c>
      <c r="E268" s="9">
        <f t="shared" ca="1" si="78"/>
        <v>6.1771580494802985E-5</v>
      </c>
      <c r="F268" s="9">
        <f t="shared" ca="1" si="78"/>
        <v>6.1759769522122648E-5</v>
      </c>
      <c r="G268" s="9">
        <f t="shared" ca="1" si="78"/>
        <v>5.9793476095682824E-5</v>
      </c>
      <c r="H268" s="9">
        <f t="shared" ca="1" si="78"/>
        <v>1.2727164509199326E-4</v>
      </c>
    </row>
    <row r="269" spans="1:8" x14ac:dyDescent="0.25">
      <c r="A269">
        <v>22</v>
      </c>
      <c r="C269" t="str">
        <f ca="1">OFFSET('672p stat'!$A$1,A269*20,0)</f>
        <v>non CUDA transp</v>
      </c>
      <c r="D269" s="9">
        <f t="shared" ref="D269:H269" ca="1" si="79">POWER(SQRT(D160)/D106,2)</f>
        <v>5.4420180572544633E-5</v>
      </c>
      <c r="E269" s="9" t="e">
        <f t="shared" ca="1" si="79"/>
        <v>#DIV/0!</v>
      </c>
      <c r="F269" s="9" t="e">
        <f t="shared" ca="1" si="79"/>
        <v>#DIV/0!</v>
      </c>
      <c r="G269" s="9" t="e">
        <f t="shared" ca="1" si="79"/>
        <v>#DIV/0!</v>
      </c>
      <c r="H269" s="9" t="e">
        <f t="shared" ca="1" si="79"/>
        <v>#DIV/0!</v>
      </c>
    </row>
    <row r="270" spans="1:8" x14ac:dyDescent="0.25">
      <c r="A270">
        <v>23</v>
      </c>
      <c r="C270" t="str">
        <f ca="1">OFFSET('672p stat'!$A$1,A270*20,0)</f>
        <v>non CUDA transp non hash</v>
      </c>
      <c r="D270" s="9">
        <f t="shared" ref="D270:H270" ca="1" si="80">POWER(SQRT(D161)/D107,2)</f>
        <v>4.3366455947209321E-5</v>
      </c>
      <c r="E270" s="9">
        <f t="shared" ca="1" si="80"/>
        <v>4.2847508826707105E-5</v>
      </c>
      <c r="F270" s="9">
        <f t="shared" ca="1" si="80"/>
        <v>4.2840547830716104E-5</v>
      </c>
      <c r="G270" s="9">
        <f t="shared" ca="1" si="80"/>
        <v>4.253878458568109E-5</v>
      </c>
      <c r="H270" s="9">
        <f t="shared" ca="1" si="80"/>
        <v>1.2288041900104189E-4</v>
      </c>
    </row>
    <row r="271" spans="1:8" x14ac:dyDescent="0.25">
      <c r="A271">
        <v>24</v>
      </c>
      <c r="C271" t="str">
        <f ca="1">OFFSET('672p stat'!$A$1,A271*20,0)</f>
        <v>non CUDA AVX Time</v>
      </c>
      <c r="D271" s="9">
        <f t="shared" ref="D271:H271" ca="1" si="81">POWER(SQRT(D162)/D108,2)</f>
        <v>4.9508164090845622E-5</v>
      </c>
      <c r="E271" s="9">
        <f t="shared" ca="1" si="81"/>
        <v>4.8581592661410204E-5</v>
      </c>
      <c r="F271" s="9">
        <f t="shared" ca="1" si="81"/>
        <v>4.8574807358674462E-5</v>
      </c>
      <c r="G271" s="9">
        <f t="shared" ca="1" si="81"/>
        <v>4.924633476830014E-5</v>
      </c>
      <c r="H271" s="9">
        <f t="shared" ca="1" si="81"/>
        <v>1.2640875695416756E-4</v>
      </c>
    </row>
    <row r="272" spans="1:8" x14ac:dyDescent="0.25">
      <c r="A272">
        <v>25</v>
      </c>
      <c r="C272" t="str">
        <f ca="1">OFFSET('672p stat'!$A$1,A272*20,0)</f>
        <v>non CUDA AVX</v>
      </c>
      <c r="D272" s="9">
        <f t="shared" ref="D272:H272" ca="1" si="82">POWER(SQRT(D163)/D109,2)</f>
        <v>5.0949343662265701E-5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OFFSET('672p stat'!$A$1,A273*20,0)</f>
        <v>non CUDA AVX non hash</v>
      </c>
      <c r="D273" s="9">
        <f t="shared" ref="D273:H273" ca="1" si="83">POWER(SQRT(D164)/D110,2)</f>
        <v>6.456792256932529E-5</v>
      </c>
      <c r="E273" s="9">
        <f t="shared" ca="1" si="83"/>
        <v>6.401873683847749E-5</v>
      </c>
      <c r="F273" s="9">
        <f t="shared" ca="1" si="83"/>
        <v>6.3991845910390621E-5</v>
      </c>
      <c r="G273" s="9">
        <f t="shared" ca="1" si="83"/>
        <v>6.4067581297394058E-5</v>
      </c>
      <c r="H273" s="9">
        <f t="shared" ca="1" si="83"/>
        <v>1.2229303530705601E-4</v>
      </c>
    </row>
    <row r="274" spans="1:8" x14ac:dyDescent="0.25">
      <c r="A274">
        <v>27</v>
      </c>
      <c r="C274" t="str">
        <f ca="1">OFFSET('672p stat'!$A$1,A274*20,0)</f>
        <v>non CUDA AVX_OMP Time</v>
      </c>
      <c r="D274" s="9">
        <f t="shared" ref="D274:H274" ca="1" si="84">POWER(SQRT(D165)/D111,2)</f>
        <v>7.975022435577212E-5</v>
      </c>
      <c r="E274" s="9">
        <f t="shared" ca="1" si="84"/>
        <v>7.9014707081258696E-5</v>
      </c>
      <c r="F274" s="9">
        <f t="shared" ca="1" si="84"/>
        <v>7.9007248329923381E-5</v>
      </c>
      <c r="G274" s="9">
        <f t="shared" ca="1" si="84"/>
        <v>7.8896201676178468E-5</v>
      </c>
      <c r="H274" s="9">
        <f t="shared" ca="1" si="84"/>
        <v>1.1220047707249159E-4</v>
      </c>
    </row>
    <row r="275" spans="1:8" x14ac:dyDescent="0.25">
      <c r="A275">
        <v>28</v>
      </c>
      <c r="C275" t="str">
        <f ca="1">OFFSET('672p stat'!$A$1,A275*20,0)</f>
        <v>non CUDA AVX_OMP</v>
      </c>
      <c r="D275" s="9">
        <f t="shared" ref="D275:H276" ca="1" si="85">POWER(SQRT(D166)/D112,2)</f>
        <v>3.7142084745795245E-5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 t="str">
        <f ca="1">OFFSET('672p stat'!$A$1,A276*20,0)</f>
        <v>non CUDA AVX_OMP non hash</v>
      </c>
      <c r="D276" s="9">
        <f t="shared" ca="1" si="85"/>
        <v>5.5394644457484548E-5</v>
      </c>
      <c r="E276" s="9">
        <f t="shared" ca="1" si="85"/>
        <v>5.5136961476285065E-5</v>
      </c>
      <c r="F276" s="9">
        <f t="shared" ca="1" si="85"/>
        <v>5.5128419271331762E-5</v>
      </c>
      <c r="G276" s="9">
        <f t="shared" ca="1" si="85"/>
        <v>5.5560223935824599E-5</v>
      </c>
      <c r="H276" s="9">
        <f t="shared" ca="1" si="85"/>
        <v>7.7386229948954498E-5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01"/>
  <sheetViews>
    <sheetView workbookViewId="0">
      <selection activeCell="A2" sqref="A2:AN70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504.67718300000001</v>
      </c>
      <c r="I2">
        <v>1.8303670000000001</v>
      </c>
      <c r="J2" t="s">
        <v>3</v>
      </c>
      <c r="K2">
        <v>480.93424599999997</v>
      </c>
      <c r="L2">
        <v>1.6854210000000001</v>
      </c>
      <c r="M2" t="s">
        <v>4</v>
      </c>
      <c r="N2">
        <v>22.658408999999999</v>
      </c>
      <c r="O2">
        <v>3.7690000000000002E-3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0.11677</v>
      </c>
      <c r="AG2">
        <v>2.5339999999999998E-3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1009.327424</v>
      </c>
      <c r="I3">
        <v>7.3309350000000002</v>
      </c>
      <c r="J3" t="s">
        <v>3</v>
      </c>
      <c r="K3">
        <v>961.853431</v>
      </c>
      <c r="L3">
        <v>6.7301320000000002</v>
      </c>
      <c r="M3" t="s">
        <v>4</v>
      </c>
      <c r="N3">
        <v>45.311076</v>
      </c>
      <c r="O3">
        <v>1.4347E-2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0.11677</v>
      </c>
      <c r="AG3">
        <v>2.5339999999999998E-3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1513.973643</v>
      </c>
      <c r="I4">
        <v>16.525939999999999</v>
      </c>
      <c r="J4" t="s">
        <v>3</v>
      </c>
      <c r="K4">
        <v>1442.7871970000001</v>
      </c>
      <c r="L4">
        <v>15.133369</v>
      </c>
      <c r="M4" t="s">
        <v>4</v>
      </c>
      <c r="N4">
        <v>67.964746000000005</v>
      </c>
      <c r="O4">
        <v>2.9312999999999999E-2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0.11677</v>
      </c>
      <c r="AG4">
        <v>2.5339999999999998E-3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2018.6293599999999</v>
      </c>
      <c r="I5">
        <v>29.500091999999999</v>
      </c>
      <c r="J5" t="s">
        <v>3</v>
      </c>
      <c r="K5">
        <v>1923.7156299999999</v>
      </c>
      <c r="L5">
        <v>26.895275999999999</v>
      </c>
      <c r="M5" t="s">
        <v>4</v>
      </c>
      <c r="N5">
        <v>90.623133999999993</v>
      </c>
      <c r="O5">
        <v>5.1603999999999997E-2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0.11677</v>
      </c>
      <c r="AG5">
        <v>2.5339999999999998E-3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2523.3374319999998</v>
      </c>
      <c r="I6">
        <v>43.827522000000002</v>
      </c>
      <c r="J6" t="s">
        <v>3</v>
      </c>
      <c r="K6">
        <v>2404.7042580000002</v>
      </c>
      <c r="L6">
        <v>40.006839999999997</v>
      </c>
      <c r="M6" t="s">
        <v>4</v>
      </c>
      <c r="N6">
        <v>113.28512499999999</v>
      </c>
      <c r="O6">
        <v>7.5583999999999998E-2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0.11677</v>
      </c>
      <c r="AG6">
        <v>2.5339999999999998E-3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3028.0859810000002</v>
      </c>
      <c r="I7">
        <v>59.967244999999998</v>
      </c>
      <c r="J7" t="s">
        <v>3</v>
      </c>
      <c r="K7">
        <v>2885.718433</v>
      </c>
      <c r="L7">
        <v>55.027047000000003</v>
      </c>
      <c r="M7" t="s">
        <v>4</v>
      </c>
      <c r="N7">
        <v>135.94452699999999</v>
      </c>
      <c r="O7">
        <v>0.103077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0.11677</v>
      </c>
      <c r="AG7">
        <v>2.5339999999999998E-3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3532.8183589999999</v>
      </c>
      <c r="I8">
        <v>79.008666000000005</v>
      </c>
      <c r="J8" t="s">
        <v>3</v>
      </c>
      <c r="K8">
        <v>3366.7205960000001</v>
      </c>
      <c r="L8">
        <v>72.572976999999995</v>
      </c>
      <c r="M8" t="s">
        <v>4</v>
      </c>
      <c r="N8">
        <v>158.59910300000001</v>
      </c>
      <c r="O8">
        <v>0.13559099999999999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0.11677</v>
      </c>
      <c r="AG8">
        <v>2.5339999999999998E-3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4037.5584370000001</v>
      </c>
      <c r="I9">
        <v>101.090273</v>
      </c>
      <c r="J9" t="s">
        <v>3</v>
      </c>
      <c r="K9">
        <v>3847.725723</v>
      </c>
      <c r="L9">
        <v>92.793706</v>
      </c>
      <c r="M9" t="s">
        <v>4</v>
      </c>
      <c r="N9">
        <v>181.258599</v>
      </c>
      <c r="O9">
        <v>0.17546500000000001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0.11677</v>
      </c>
      <c r="AG9">
        <v>2.5339999999999998E-3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4542.3221480000002</v>
      </c>
      <c r="I10">
        <v>125.947897</v>
      </c>
      <c r="J10" t="s">
        <v>3</v>
      </c>
      <c r="K10">
        <v>4328.7433300000002</v>
      </c>
      <c r="L10">
        <v>115.639697</v>
      </c>
      <c r="M10" t="s">
        <v>4</v>
      </c>
      <c r="N10">
        <v>203.92095900000001</v>
      </c>
      <c r="O10">
        <v>0.21781300000000001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0.11677</v>
      </c>
      <c r="AG10">
        <v>2.5339999999999998E-3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5047.0938960000003</v>
      </c>
      <c r="I11">
        <v>152.69821400000001</v>
      </c>
      <c r="J11" t="s">
        <v>3</v>
      </c>
      <c r="K11">
        <v>4809.7576859999999</v>
      </c>
      <c r="L11">
        <v>141.09868599999999</v>
      </c>
      <c r="M11" t="s">
        <v>4</v>
      </c>
      <c r="N11">
        <v>226.57896299999999</v>
      </c>
      <c r="O11">
        <v>0.26784999999999998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0.11677</v>
      </c>
      <c r="AG11">
        <v>2.5339999999999998E-3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5551.8532519999999</v>
      </c>
      <c r="I12">
        <v>182.52503999999999</v>
      </c>
      <c r="J12" t="s">
        <v>3</v>
      </c>
      <c r="K12">
        <v>5290.7904879999996</v>
      </c>
      <c r="L12">
        <v>169.311463</v>
      </c>
      <c r="M12" t="s">
        <v>4</v>
      </c>
      <c r="N12">
        <v>249.238632</v>
      </c>
      <c r="O12">
        <v>0.31947199999999998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0.11677</v>
      </c>
      <c r="AG12">
        <v>2.5339999999999998E-3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6056.6019630000001</v>
      </c>
      <c r="I13">
        <v>214.97031100000001</v>
      </c>
      <c r="J13" t="s">
        <v>3</v>
      </c>
      <c r="K13">
        <v>5771.8210550000003</v>
      </c>
      <c r="L13">
        <v>199.961127</v>
      </c>
      <c r="M13" t="s">
        <v>4</v>
      </c>
      <c r="N13">
        <v>271.90129100000001</v>
      </c>
      <c r="O13">
        <v>0.37427700000000003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0.11677</v>
      </c>
      <c r="AG13">
        <v>2.5339999999999998E-3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6561.3478130000003</v>
      </c>
      <c r="I14">
        <v>250.74748500000001</v>
      </c>
      <c r="J14" t="s">
        <v>3</v>
      </c>
      <c r="K14">
        <v>6252.8486519999997</v>
      </c>
      <c r="L14">
        <v>233.63997599999999</v>
      </c>
      <c r="M14" t="s">
        <v>4</v>
      </c>
      <c r="N14">
        <v>294.5609</v>
      </c>
      <c r="O14">
        <v>0.439272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0.11677</v>
      </c>
      <c r="AG14">
        <v>2.5339999999999998E-3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7066.1243160000004</v>
      </c>
      <c r="I15">
        <v>288.42266599999999</v>
      </c>
      <c r="J15" t="s">
        <v>3</v>
      </c>
      <c r="K15">
        <v>6733.8861429999997</v>
      </c>
      <c r="L15">
        <v>269.34377699999999</v>
      </c>
      <c r="M15" t="s">
        <v>4</v>
      </c>
      <c r="N15">
        <v>317.22364700000003</v>
      </c>
      <c r="O15">
        <v>0.50523200000000001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0.11677</v>
      </c>
      <c r="AG15">
        <v>2.5339999999999998E-3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7570.9216409999999</v>
      </c>
      <c r="I16">
        <v>328.34107</v>
      </c>
      <c r="J16" t="s">
        <v>3</v>
      </c>
      <c r="K16">
        <v>7214.9673050000001</v>
      </c>
      <c r="L16">
        <v>306.70171399999998</v>
      </c>
      <c r="M16" t="s">
        <v>4</v>
      </c>
      <c r="N16">
        <v>339.89077300000002</v>
      </c>
      <c r="O16">
        <v>0.57397100000000001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0.11677</v>
      </c>
      <c r="AG16">
        <v>2.5339999999999998E-3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8075.7203520000003</v>
      </c>
      <c r="I17">
        <v>372.55075799999997</v>
      </c>
      <c r="J17" t="s">
        <v>3</v>
      </c>
      <c r="K17">
        <v>7696.0321190000004</v>
      </c>
      <c r="L17">
        <v>347.047214</v>
      </c>
      <c r="M17" t="s">
        <v>4</v>
      </c>
      <c r="N17">
        <v>362.55254500000001</v>
      </c>
      <c r="O17">
        <v>0.642293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0.11677</v>
      </c>
      <c r="AG17">
        <v>2.5339999999999998E-3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8580.5352149999999</v>
      </c>
      <c r="I18">
        <v>419.00370299999997</v>
      </c>
      <c r="J18" t="s">
        <v>3</v>
      </c>
      <c r="K18">
        <v>8177.1047170000002</v>
      </c>
      <c r="L18">
        <v>389.80519800000002</v>
      </c>
      <c r="M18" t="s">
        <v>4</v>
      </c>
      <c r="N18">
        <v>385.21480700000001</v>
      </c>
      <c r="O18">
        <v>0.72128800000000004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0.11677</v>
      </c>
      <c r="AG18">
        <v>2.5339999999999998E-3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9085.3790630000003</v>
      </c>
      <c r="I19">
        <v>467.43296800000002</v>
      </c>
      <c r="J19" t="s">
        <v>3</v>
      </c>
      <c r="K19">
        <v>8658.1898239999991</v>
      </c>
      <c r="L19">
        <v>435.23521899999997</v>
      </c>
      <c r="M19" t="s">
        <v>4</v>
      </c>
      <c r="N19">
        <v>407.87778300000002</v>
      </c>
      <c r="O19">
        <v>0.80996999999999997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0.11677</v>
      </c>
      <c r="AG19">
        <v>2.5339999999999998E-3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9590.2170900000001</v>
      </c>
      <c r="I20">
        <v>519.89221299999997</v>
      </c>
      <c r="J20" t="s">
        <v>3</v>
      </c>
      <c r="K20">
        <v>9139.2797659999997</v>
      </c>
      <c r="L20">
        <v>483.40230000000003</v>
      </c>
      <c r="M20" t="s">
        <v>4</v>
      </c>
      <c r="N20">
        <v>430.54272900000001</v>
      </c>
      <c r="O20">
        <v>0.89990099999999995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0.11677</v>
      </c>
      <c r="AG20">
        <v>2.5339999999999998E-3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10095.054805</v>
      </c>
      <c r="I21">
        <v>574.34043599999995</v>
      </c>
      <c r="J21" t="s">
        <v>3</v>
      </c>
      <c r="K21">
        <v>9620.3564260000003</v>
      </c>
      <c r="L21">
        <v>534.31036800000004</v>
      </c>
      <c r="M21" t="s">
        <v>4</v>
      </c>
      <c r="N21">
        <v>453.20229799999998</v>
      </c>
      <c r="O21">
        <v>0.99579499999999999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0.11677</v>
      </c>
      <c r="AG21">
        <v>2.5339999999999998E-3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0.110425</v>
      </c>
      <c r="AG22">
        <v>3.0279999999999999E-3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0.110425</v>
      </c>
      <c r="AG23">
        <v>3.0279999999999999E-3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0.110425</v>
      </c>
      <c r="AG24">
        <v>3.0279999999999999E-3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0.110425</v>
      </c>
      <c r="AG25">
        <v>3.0279999999999999E-3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0.110425</v>
      </c>
      <c r="AG26">
        <v>3.0279999999999999E-3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0.110425</v>
      </c>
      <c r="AG27">
        <v>3.0279999999999999E-3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0.110425</v>
      </c>
      <c r="AG28">
        <v>3.0279999999999999E-3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0.110425</v>
      </c>
      <c r="AG29">
        <v>3.0279999999999999E-3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0.110425</v>
      </c>
      <c r="AG30">
        <v>3.0279999999999999E-3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0.110425</v>
      </c>
      <c r="AG31">
        <v>3.0279999999999999E-3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0.110425</v>
      </c>
      <c r="AG32">
        <v>3.0279999999999999E-3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0.110425</v>
      </c>
      <c r="AG33">
        <v>3.0279999999999999E-3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0.110425</v>
      </c>
      <c r="AG34">
        <v>3.0279999999999999E-3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0.110425</v>
      </c>
      <c r="AG35">
        <v>3.0279999999999999E-3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0.110425</v>
      </c>
      <c r="AG36">
        <v>3.0279999999999999E-3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0.110425</v>
      </c>
      <c r="AG37">
        <v>3.0279999999999999E-3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0.110425</v>
      </c>
      <c r="AG38">
        <v>3.0279999999999999E-3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0.110425</v>
      </c>
      <c r="AG39">
        <v>3.0279999999999999E-3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0.110425</v>
      </c>
      <c r="AG40">
        <v>3.0279999999999999E-3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0.110425</v>
      </c>
      <c r="AG41">
        <v>3.0279999999999999E-3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283.91251199999999</v>
      </c>
      <c r="I42">
        <v>4.7920970000000001</v>
      </c>
      <c r="J42" t="s">
        <v>3</v>
      </c>
      <c r="K42">
        <v>260.242771</v>
      </c>
      <c r="L42">
        <v>4.7788170000000001</v>
      </c>
      <c r="M42" t="s">
        <v>4</v>
      </c>
      <c r="N42">
        <v>22.572479000000001</v>
      </c>
      <c r="O42">
        <v>6.4339999999999996E-3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566.98757899999998</v>
      </c>
      <c r="I43">
        <v>9.5296859999999999</v>
      </c>
      <c r="J43" t="s">
        <v>3</v>
      </c>
      <c r="K43">
        <v>519.63077499999997</v>
      </c>
      <c r="L43">
        <v>9.4891459999999999</v>
      </c>
      <c r="M43" t="s">
        <v>4</v>
      </c>
      <c r="N43">
        <v>45.149340000000002</v>
      </c>
      <c r="O43">
        <v>2.7667000000000001E-2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850.13730799999996</v>
      </c>
      <c r="I44">
        <v>13.970129999999999</v>
      </c>
      <c r="J44" t="s">
        <v>3</v>
      </c>
      <c r="K44">
        <v>779.09050400000001</v>
      </c>
      <c r="L44">
        <v>13.915073</v>
      </c>
      <c r="M44" t="s">
        <v>4</v>
      </c>
      <c r="N44">
        <v>67.721378000000001</v>
      </c>
      <c r="O44">
        <v>6.1380999999999998E-2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1133.1289400000001</v>
      </c>
      <c r="I45">
        <v>20.815006</v>
      </c>
      <c r="J45" t="s">
        <v>3</v>
      </c>
      <c r="K45">
        <v>1038.397686</v>
      </c>
      <c r="L45">
        <v>20.788810999999999</v>
      </c>
      <c r="M45" t="s">
        <v>4</v>
      </c>
      <c r="N45">
        <v>90.294736999999998</v>
      </c>
      <c r="O45">
        <v>0.110557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1416.1912769999999</v>
      </c>
      <c r="I46">
        <v>32.264409999999998</v>
      </c>
      <c r="J46" t="s">
        <v>3</v>
      </c>
      <c r="K46">
        <v>1297.7836769999999</v>
      </c>
      <c r="L46">
        <v>31.881267000000001</v>
      </c>
      <c r="M46" t="s">
        <v>4</v>
      </c>
      <c r="N46">
        <v>112.87212100000001</v>
      </c>
      <c r="O46">
        <v>0.17772099999999999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1699.1828390000001</v>
      </c>
      <c r="I47">
        <v>39.263874999999999</v>
      </c>
      <c r="J47" t="s">
        <v>3</v>
      </c>
      <c r="K47">
        <v>1557.0982100000001</v>
      </c>
      <c r="L47">
        <v>38.726607999999999</v>
      </c>
      <c r="M47" t="s">
        <v>4</v>
      </c>
      <c r="N47">
        <v>135.44918200000001</v>
      </c>
      <c r="O47">
        <v>0.258743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1981.9579470000001</v>
      </c>
      <c r="I48">
        <v>49.006726</v>
      </c>
      <c r="J48" t="s">
        <v>3</v>
      </c>
      <c r="K48">
        <v>1816.2020359999999</v>
      </c>
      <c r="L48">
        <v>49.182625999999999</v>
      </c>
      <c r="M48" t="s">
        <v>4</v>
      </c>
      <c r="N48">
        <v>158.02670800000001</v>
      </c>
      <c r="O48">
        <v>0.35511399999999999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2264.5272070000001</v>
      </c>
      <c r="I49">
        <v>60.272669999999998</v>
      </c>
      <c r="J49" t="s">
        <v>3</v>
      </c>
      <c r="K49">
        <v>2075.100825</v>
      </c>
      <c r="L49">
        <v>60.722617</v>
      </c>
      <c r="M49" t="s">
        <v>4</v>
      </c>
      <c r="N49">
        <v>180.603838</v>
      </c>
      <c r="O49">
        <v>0.46600000000000003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2547.6178319999999</v>
      </c>
      <c r="I50">
        <v>66.303650000000005</v>
      </c>
      <c r="J50" t="s">
        <v>3</v>
      </c>
      <c r="K50">
        <v>2334.5269239999998</v>
      </c>
      <c r="L50">
        <v>67.132656999999995</v>
      </c>
      <c r="M50" t="s">
        <v>4</v>
      </c>
      <c r="N50">
        <v>203.17730700000001</v>
      </c>
      <c r="O50">
        <v>0.59437799999999996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2831.1349460000001</v>
      </c>
      <c r="I51">
        <v>82.633825999999999</v>
      </c>
      <c r="J51" t="s">
        <v>3</v>
      </c>
      <c r="K51">
        <v>2594.3735740000002</v>
      </c>
      <c r="L51">
        <v>83.103421999999995</v>
      </c>
      <c r="M51" t="s">
        <v>4</v>
      </c>
      <c r="N51">
        <v>225.754256</v>
      </c>
      <c r="O51">
        <v>0.73782099999999995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3114.2592920000002</v>
      </c>
      <c r="I52">
        <v>97.827960000000004</v>
      </c>
      <c r="J52" t="s">
        <v>3</v>
      </c>
      <c r="K52">
        <v>2853.8305180000002</v>
      </c>
      <c r="L52">
        <v>99.017306000000005</v>
      </c>
      <c r="M52" t="s">
        <v>4</v>
      </c>
      <c r="N52">
        <v>248.329037</v>
      </c>
      <c r="O52">
        <v>0.88066500000000003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3397.2994819999999</v>
      </c>
      <c r="I53">
        <v>115.223885</v>
      </c>
      <c r="J53" t="s">
        <v>3</v>
      </c>
      <c r="K53">
        <v>3113.192935</v>
      </c>
      <c r="L53">
        <v>116.498907</v>
      </c>
      <c r="M53" t="s">
        <v>4</v>
      </c>
      <c r="N53">
        <v>270.90480700000001</v>
      </c>
      <c r="O53">
        <v>1.0568919999999999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3680.1005030000001</v>
      </c>
      <c r="I54">
        <v>125.160749</v>
      </c>
      <c r="J54" t="s">
        <v>3</v>
      </c>
      <c r="K54">
        <v>3372.3318020000002</v>
      </c>
      <c r="L54">
        <v>126.567747</v>
      </c>
      <c r="M54" t="s">
        <v>4</v>
      </c>
      <c r="N54">
        <v>293.48115300000001</v>
      </c>
      <c r="O54">
        <v>1.248937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3963.2534380000002</v>
      </c>
      <c r="I55">
        <v>137.788647</v>
      </c>
      <c r="J55" t="s">
        <v>3</v>
      </c>
      <c r="K55">
        <v>3631.8160160000002</v>
      </c>
      <c r="L55">
        <v>138.393788</v>
      </c>
      <c r="M55" t="s">
        <v>4</v>
      </c>
      <c r="N55">
        <v>316.05948999999998</v>
      </c>
      <c r="O55">
        <v>1.453222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4246.3426659999996</v>
      </c>
      <c r="I56">
        <v>157.827665</v>
      </c>
      <c r="J56" t="s">
        <v>3</v>
      </c>
      <c r="K56">
        <v>3891.2254349999998</v>
      </c>
      <c r="L56">
        <v>158.220699</v>
      </c>
      <c r="M56" t="s">
        <v>4</v>
      </c>
      <c r="N56">
        <v>338.63425699999999</v>
      </c>
      <c r="O56">
        <v>1.6607970000000001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4529.3457619999999</v>
      </c>
      <c r="I57">
        <v>179.22192100000001</v>
      </c>
      <c r="J57" t="s">
        <v>3</v>
      </c>
      <c r="K57">
        <v>4150.5501370000002</v>
      </c>
      <c r="L57">
        <v>181.534752</v>
      </c>
      <c r="M57" t="s">
        <v>4</v>
      </c>
      <c r="N57">
        <v>361.207356</v>
      </c>
      <c r="O57">
        <v>1.8920319999999999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4812.5101169999998</v>
      </c>
      <c r="I58">
        <v>193.753006</v>
      </c>
      <c r="J58" t="s">
        <v>3</v>
      </c>
      <c r="K58">
        <v>4410.0488089999999</v>
      </c>
      <c r="L58">
        <v>196.93412900000001</v>
      </c>
      <c r="M58" t="s">
        <v>4</v>
      </c>
      <c r="N58">
        <v>383.77685600000001</v>
      </c>
      <c r="O58">
        <v>2.1101899999999998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5095.4053029999995</v>
      </c>
      <c r="I59">
        <v>212.25720799999999</v>
      </c>
      <c r="J59" t="s">
        <v>3</v>
      </c>
      <c r="K59">
        <v>4669.2812009999998</v>
      </c>
      <c r="L59">
        <v>216.400576</v>
      </c>
      <c r="M59" t="s">
        <v>4</v>
      </c>
      <c r="N59">
        <v>406.34639499999997</v>
      </c>
      <c r="O59">
        <v>2.3541340000000002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5378.3989650000003</v>
      </c>
      <c r="I60">
        <v>227.999461</v>
      </c>
      <c r="J60" t="s">
        <v>3</v>
      </c>
      <c r="K60">
        <v>4928.6165330000003</v>
      </c>
      <c r="L60">
        <v>233.24723499999999</v>
      </c>
      <c r="M60" t="s">
        <v>4</v>
      </c>
      <c r="N60">
        <v>428.92141700000002</v>
      </c>
      <c r="O60">
        <v>2.6148169999999999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5661.4869630000003</v>
      </c>
      <c r="I61">
        <v>250.02564699999999</v>
      </c>
      <c r="J61" t="s">
        <v>3</v>
      </c>
      <c r="K61">
        <v>5188.0397849999999</v>
      </c>
      <c r="L61">
        <v>255.992076</v>
      </c>
      <c r="M61" t="s">
        <v>4</v>
      </c>
      <c r="N61">
        <v>451.49143099999998</v>
      </c>
      <c r="O61">
        <v>2.8811170000000002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489.72495500000002</v>
      </c>
      <c r="I62">
        <v>0.65823200000000004</v>
      </c>
      <c r="J62" t="s">
        <v>3</v>
      </c>
      <c r="K62">
        <v>468.27265499999999</v>
      </c>
      <c r="L62">
        <v>0.47200500000000001</v>
      </c>
      <c r="M62" t="s">
        <v>4</v>
      </c>
      <c r="N62">
        <v>23.690529000000002</v>
      </c>
      <c r="O62">
        <v>9.5100000000000002E-4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979.43215899999996</v>
      </c>
      <c r="I63">
        <v>2.6040040000000002</v>
      </c>
      <c r="J63" t="s">
        <v>3</v>
      </c>
      <c r="K63">
        <v>936.52532799999994</v>
      </c>
      <c r="L63">
        <v>1.8957059999999999</v>
      </c>
      <c r="M63" t="s">
        <v>4</v>
      </c>
      <c r="N63">
        <v>47.382131999999999</v>
      </c>
      <c r="O63">
        <v>3.7339999999999999E-3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1469.1268190000001</v>
      </c>
      <c r="I64">
        <v>5.8400660000000002</v>
      </c>
      <c r="J64" t="s">
        <v>3</v>
      </c>
      <c r="K64">
        <v>1404.779595</v>
      </c>
      <c r="L64">
        <v>4.3235260000000002</v>
      </c>
      <c r="M64" t="s">
        <v>4</v>
      </c>
      <c r="N64">
        <v>71.071742999999998</v>
      </c>
      <c r="O64">
        <v>8.8149999999999999E-3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1958.8360379999999</v>
      </c>
      <c r="I65">
        <v>10.320487</v>
      </c>
      <c r="J65" t="s">
        <v>3</v>
      </c>
      <c r="K65">
        <v>1873.0391139999999</v>
      </c>
      <c r="L65">
        <v>7.723719</v>
      </c>
      <c r="M65" t="s">
        <v>4</v>
      </c>
      <c r="N65">
        <v>94.760360000000006</v>
      </c>
      <c r="O65">
        <v>1.5405E-2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2448.5221139999999</v>
      </c>
      <c r="I66">
        <v>16.202936999999999</v>
      </c>
      <c r="J66" t="s">
        <v>3</v>
      </c>
      <c r="K66">
        <v>2341.2928659999998</v>
      </c>
      <c r="L66">
        <v>12.090052999999999</v>
      </c>
      <c r="M66" t="s">
        <v>4</v>
      </c>
      <c r="N66">
        <v>118.450866</v>
      </c>
      <c r="O66">
        <v>2.3947E-2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2938.2309519999999</v>
      </c>
      <c r="I67">
        <v>23.465738999999999</v>
      </c>
      <c r="J67" t="s">
        <v>3</v>
      </c>
      <c r="K67">
        <v>2809.5570170000001</v>
      </c>
      <c r="L67">
        <v>17.460573</v>
      </c>
      <c r="M67" t="s">
        <v>4</v>
      </c>
      <c r="N67">
        <v>142.14139</v>
      </c>
      <c r="O67">
        <v>3.4703999999999999E-2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3427.9470070000002</v>
      </c>
      <c r="I68">
        <v>31.78641</v>
      </c>
      <c r="J68" t="s">
        <v>3</v>
      </c>
      <c r="K68">
        <v>3277.832578</v>
      </c>
      <c r="L68">
        <v>23.743835000000001</v>
      </c>
      <c r="M68" t="s">
        <v>4</v>
      </c>
      <c r="N68">
        <v>165.83187000000001</v>
      </c>
      <c r="O68">
        <v>4.7093999999999997E-2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3917.6454349999999</v>
      </c>
      <c r="I69">
        <v>41.457188000000002</v>
      </c>
      <c r="J69" t="s">
        <v>3</v>
      </c>
      <c r="K69">
        <v>3746.1002290000001</v>
      </c>
      <c r="L69">
        <v>31.008378</v>
      </c>
      <c r="M69" t="s">
        <v>4</v>
      </c>
      <c r="N69">
        <v>189.52198100000001</v>
      </c>
      <c r="O69">
        <v>6.1105E-2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4407.3400979999997</v>
      </c>
      <c r="I70">
        <v>52.391599999999997</v>
      </c>
      <c r="J70" t="s">
        <v>3</v>
      </c>
      <c r="K70">
        <v>4214.3765430000003</v>
      </c>
      <c r="L70">
        <v>39.204546999999998</v>
      </c>
      <c r="M70" t="s">
        <v>4</v>
      </c>
      <c r="N70">
        <v>213.213211</v>
      </c>
      <c r="O70">
        <v>7.7324000000000004E-2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4897.0634280000004</v>
      </c>
      <c r="I71">
        <v>64.921544999999995</v>
      </c>
      <c r="J71" t="s">
        <v>3</v>
      </c>
      <c r="K71">
        <v>4682.6599219999998</v>
      </c>
      <c r="L71">
        <v>48.451078000000003</v>
      </c>
      <c r="M71" t="s">
        <v>4</v>
      </c>
      <c r="N71">
        <v>236.90387100000001</v>
      </c>
      <c r="O71">
        <v>9.4824000000000006E-2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5386.7841410000001</v>
      </c>
      <c r="I72">
        <v>78.409462000000005</v>
      </c>
      <c r="J72" t="s">
        <v>3</v>
      </c>
      <c r="K72">
        <v>5150.935684</v>
      </c>
      <c r="L72">
        <v>58.694279000000002</v>
      </c>
      <c r="M72" t="s">
        <v>4</v>
      </c>
      <c r="N72">
        <v>260.59499199999999</v>
      </c>
      <c r="O72">
        <v>0.11388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5876.500693</v>
      </c>
      <c r="I73">
        <v>93.350521999999998</v>
      </c>
      <c r="J73" t="s">
        <v>3</v>
      </c>
      <c r="K73">
        <v>5619.2182620000003</v>
      </c>
      <c r="L73">
        <v>69.908631999999997</v>
      </c>
      <c r="M73" t="s">
        <v>4</v>
      </c>
      <c r="N73">
        <v>284.28388999999999</v>
      </c>
      <c r="O73">
        <v>0.135797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6366.2214750000003</v>
      </c>
      <c r="I74">
        <v>109.72224300000001</v>
      </c>
      <c r="J74" t="s">
        <v>3</v>
      </c>
      <c r="K74">
        <v>6087.5087890000004</v>
      </c>
      <c r="L74">
        <v>82.243820999999997</v>
      </c>
      <c r="M74" t="s">
        <v>4</v>
      </c>
      <c r="N74">
        <v>307.97205400000001</v>
      </c>
      <c r="O74">
        <v>0.15900500000000001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6855.9606540000004</v>
      </c>
      <c r="I75">
        <v>127.154878</v>
      </c>
      <c r="J75" t="s">
        <v>3</v>
      </c>
      <c r="K75">
        <v>6555.7949900000003</v>
      </c>
      <c r="L75">
        <v>95.346644999999995</v>
      </c>
      <c r="M75" t="s">
        <v>4</v>
      </c>
      <c r="N75">
        <v>331.66338100000002</v>
      </c>
      <c r="O75">
        <v>0.184692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7345.6958789999999</v>
      </c>
      <c r="I76">
        <v>146.379176</v>
      </c>
      <c r="J76" t="s">
        <v>3</v>
      </c>
      <c r="K76">
        <v>7024.0772070000003</v>
      </c>
      <c r="L76">
        <v>109.648032</v>
      </c>
      <c r="M76" t="s">
        <v>4</v>
      </c>
      <c r="N76">
        <v>355.35262799999998</v>
      </c>
      <c r="O76">
        <v>0.211951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7835.4457130000001</v>
      </c>
      <c r="I77">
        <v>165.97967499999999</v>
      </c>
      <c r="J77" t="s">
        <v>3</v>
      </c>
      <c r="K77">
        <v>7492.3682909999998</v>
      </c>
      <c r="L77">
        <v>124.740863</v>
      </c>
      <c r="M77" t="s">
        <v>4</v>
      </c>
      <c r="N77">
        <v>379.04343299999999</v>
      </c>
      <c r="O77">
        <v>0.24182899999999999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8325.1690230000004</v>
      </c>
      <c r="I78">
        <v>187.25429099999999</v>
      </c>
      <c r="J78" t="s">
        <v>3</v>
      </c>
      <c r="K78">
        <v>7960.6633789999996</v>
      </c>
      <c r="L78">
        <v>140.74081899999999</v>
      </c>
      <c r="M78" t="s">
        <v>4</v>
      </c>
      <c r="N78">
        <v>402.73432000000003</v>
      </c>
      <c r="O78">
        <v>0.27157100000000001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8814.9036909999995</v>
      </c>
      <c r="I79">
        <v>209.313939</v>
      </c>
      <c r="J79" t="s">
        <v>3</v>
      </c>
      <c r="K79">
        <v>8428.9599999999991</v>
      </c>
      <c r="L79">
        <v>157.73416399999999</v>
      </c>
      <c r="M79" t="s">
        <v>4</v>
      </c>
      <c r="N79">
        <v>426.42433999999997</v>
      </c>
      <c r="O79">
        <v>0.303122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9304.6566409999996</v>
      </c>
      <c r="I80">
        <v>233.09080599999999</v>
      </c>
      <c r="J80" t="s">
        <v>3</v>
      </c>
      <c r="K80">
        <v>8897.2708199999997</v>
      </c>
      <c r="L80">
        <v>175.72898499999999</v>
      </c>
      <c r="M80" t="s">
        <v>4</v>
      </c>
      <c r="N80">
        <v>450.115633</v>
      </c>
      <c r="O80">
        <v>0.33770699999999998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9794.3939449999998</v>
      </c>
      <c r="I81">
        <v>258.03163999999998</v>
      </c>
      <c r="J81" t="s">
        <v>3</v>
      </c>
      <c r="K81">
        <v>9365.5726560000003</v>
      </c>
      <c r="L81">
        <v>194.737696</v>
      </c>
      <c r="M81" t="s">
        <v>4</v>
      </c>
      <c r="N81">
        <v>473.80709300000001</v>
      </c>
      <c r="O81">
        <v>0.37347799999999998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471.87338499999998</v>
      </c>
      <c r="I82">
        <v>4.5251E-2</v>
      </c>
      <c r="J82" t="s">
        <v>3</v>
      </c>
      <c r="K82">
        <v>448.21611000000001</v>
      </c>
      <c r="L82">
        <v>6.4050000000000001E-3</v>
      </c>
      <c r="M82" t="s">
        <v>4</v>
      </c>
      <c r="N82">
        <v>28.670801999999998</v>
      </c>
      <c r="O82">
        <v>6.8800000000000003E-4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943.73484699999995</v>
      </c>
      <c r="I83">
        <v>0.16301399999999999</v>
      </c>
      <c r="J83" t="s">
        <v>3</v>
      </c>
      <c r="K83">
        <v>896.42475999999999</v>
      </c>
      <c r="L83">
        <v>1.7680999999999999E-2</v>
      </c>
      <c r="M83" t="s">
        <v>4</v>
      </c>
      <c r="N83">
        <v>57.343367999999998</v>
      </c>
      <c r="O83">
        <v>1.237E-3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1415.590432</v>
      </c>
      <c r="I84">
        <v>0.34414299999999998</v>
      </c>
      <c r="J84" t="s">
        <v>3</v>
      </c>
      <c r="K84">
        <v>1344.6411599999999</v>
      </c>
      <c r="L84">
        <v>2.6119E-2</v>
      </c>
      <c r="M84" t="s">
        <v>4</v>
      </c>
      <c r="N84">
        <v>86.016266999999999</v>
      </c>
      <c r="O84">
        <v>1.4499999999999999E-3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1887.4603050000001</v>
      </c>
      <c r="I85">
        <v>0.56732899999999997</v>
      </c>
      <c r="J85" t="s">
        <v>3</v>
      </c>
      <c r="K85">
        <v>1792.8703740000001</v>
      </c>
      <c r="L85">
        <v>3.2551999999999998E-2</v>
      </c>
      <c r="M85" t="s">
        <v>4</v>
      </c>
      <c r="N85">
        <v>114.685283</v>
      </c>
      <c r="O85">
        <v>2.0140000000000002E-3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2359.3263229999998</v>
      </c>
      <c r="I86">
        <v>0.82899900000000004</v>
      </c>
      <c r="J86" t="s">
        <v>3</v>
      </c>
      <c r="K86">
        <v>2241.0979149999998</v>
      </c>
      <c r="L86">
        <v>4.4089000000000003E-2</v>
      </c>
      <c r="M86" t="s">
        <v>4</v>
      </c>
      <c r="N86">
        <v>143.35740899999999</v>
      </c>
      <c r="O86">
        <v>2.3909999999999999E-3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2831.205762</v>
      </c>
      <c r="I87">
        <v>1.1736549999999999</v>
      </c>
      <c r="J87" t="s">
        <v>3</v>
      </c>
      <c r="K87">
        <v>2689.3214499999999</v>
      </c>
      <c r="L87">
        <v>5.9402000000000003E-2</v>
      </c>
      <c r="M87" t="s">
        <v>4</v>
      </c>
      <c r="N87">
        <v>172.03195099999999</v>
      </c>
      <c r="O87">
        <v>2.996E-3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3303.0878560000001</v>
      </c>
      <c r="I88">
        <v>1.5314570000000001</v>
      </c>
      <c r="J88" t="s">
        <v>3</v>
      </c>
      <c r="K88">
        <v>3137.5473099999999</v>
      </c>
      <c r="L88">
        <v>7.9214000000000007E-2</v>
      </c>
      <c r="M88" t="s">
        <v>4</v>
      </c>
      <c r="N88">
        <v>200.69995399999999</v>
      </c>
      <c r="O88">
        <v>3.8110000000000002E-3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3774.9600730000002</v>
      </c>
      <c r="I89">
        <v>2.0323129999999998</v>
      </c>
      <c r="J89" t="s">
        <v>3</v>
      </c>
      <c r="K89">
        <v>3585.7732959999998</v>
      </c>
      <c r="L89">
        <v>0.101854</v>
      </c>
      <c r="M89" t="s">
        <v>4</v>
      </c>
      <c r="N89">
        <v>229.37041500000001</v>
      </c>
      <c r="O89">
        <v>3.6700000000000001E-3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4246.8459670000002</v>
      </c>
      <c r="I90">
        <v>2.5688659999999999</v>
      </c>
      <c r="J90" t="s">
        <v>3</v>
      </c>
      <c r="K90">
        <v>4034.0041460000002</v>
      </c>
      <c r="L90">
        <v>0.12964200000000001</v>
      </c>
      <c r="M90" t="s">
        <v>4</v>
      </c>
      <c r="N90">
        <v>258.03630399999997</v>
      </c>
      <c r="O90">
        <v>3.8119999999999999E-3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4718.7345509999996</v>
      </c>
      <c r="I91">
        <v>3.174131</v>
      </c>
      <c r="J91" t="s">
        <v>3</v>
      </c>
      <c r="K91">
        <v>4482.2387989999997</v>
      </c>
      <c r="L91">
        <v>0.157359</v>
      </c>
      <c r="M91" t="s">
        <v>4</v>
      </c>
      <c r="N91">
        <v>286.71126299999997</v>
      </c>
      <c r="O91">
        <v>4.0569999999999998E-3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5190.6165629999996</v>
      </c>
      <c r="I92">
        <v>3.7594799999999999</v>
      </c>
      <c r="J92" t="s">
        <v>3</v>
      </c>
      <c r="K92">
        <v>4930.4612790000001</v>
      </c>
      <c r="L92">
        <v>0.178865</v>
      </c>
      <c r="M92" t="s">
        <v>4</v>
      </c>
      <c r="N92">
        <v>315.37802199999999</v>
      </c>
      <c r="O92">
        <v>4.803E-3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5662.5120999999999</v>
      </c>
      <c r="I93">
        <v>4.4361509999999997</v>
      </c>
      <c r="J93" t="s">
        <v>3</v>
      </c>
      <c r="K93">
        <v>5378.6968360000001</v>
      </c>
      <c r="L93">
        <v>0.210511</v>
      </c>
      <c r="M93" t="s">
        <v>4</v>
      </c>
      <c r="N93">
        <v>344.04660799999999</v>
      </c>
      <c r="O93">
        <v>6.2599999999999999E-3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6134.4308499999997</v>
      </c>
      <c r="I94">
        <v>5.1885079999999997</v>
      </c>
      <c r="J94" t="s">
        <v>3</v>
      </c>
      <c r="K94">
        <v>5826.9477150000002</v>
      </c>
      <c r="L94">
        <v>0.23169699999999999</v>
      </c>
      <c r="M94" t="s">
        <v>4</v>
      </c>
      <c r="N94">
        <v>372.717986</v>
      </c>
      <c r="O94">
        <v>7.1329999999999996E-3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6606.3447850000002</v>
      </c>
      <c r="I95">
        <v>6.070894</v>
      </c>
      <c r="J95" t="s">
        <v>3</v>
      </c>
      <c r="K95">
        <v>6275.1930179999999</v>
      </c>
      <c r="L95">
        <v>0.26826699999999998</v>
      </c>
      <c r="M95" t="s">
        <v>4</v>
      </c>
      <c r="N95">
        <v>401.38552199999998</v>
      </c>
      <c r="O95">
        <v>7.6319999999999999E-3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7078.2740139999996</v>
      </c>
      <c r="I96">
        <v>6.8615529999999998</v>
      </c>
      <c r="J96" t="s">
        <v>3</v>
      </c>
      <c r="K96">
        <v>6723.4539750000004</v>
      </c>
      <c r="L96">
        <v>0.30299500000000001</v>
      </c>
      <c r="M96" t="s">
        <v>4</v>
      </c>
      <c r="N96">
        <v>430.05273499999998</v>
      </c>
      <c r="O96">
        <v>8.3199999999999993E-3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7550.1990230000001</v>
      </c>
      <c r="I97">
        <v>7.7784209999999998</v>
      </c>
      <c r="J97" t="s">
        <v>3</v>
      </c>
      <c r="K97">
        <v>7171.7059079999999</v>
      </c>
      <c r="L97">
        <v>0.34298099999999998</v>
      </c>
      <c r="M97" t="s">
        <v>4</v>
      </c>
      <c r="N97">
        <v>458.720731</v>
      </c>
      <c r="O97">
        <v>9.0349999999999996E-3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8022.1076560000001</v>
      </c>
      <c r="I98">
        <v>8.6924010000000003</v>
      </c>
      <c r="J98" t="s">
        <v>3</v>
      </c>
      <c r="K98">
        <v>7619.9638180000002</v>
      </c>
      <c r="L98">
        <v>0.36281000000000002</v>
      </c>
      <c r="M98" t="s">
        <v>4</v>
      </c>
      <c r="N98">
        <v>487.39180599999997</v>
      </c>
      <c r="O98">
        <v>8.8819999999999993E-3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8494.0289059999996</v>
      </c>
      <c r="I99">
        <v>9.796227</v>
      </c>
      <c r="J99" t="s">
        <v>3</v>
      </c>
      <c r="K99">
        <v>8068.2164750000002</v>
      </c>
      <c r="L99">
        <v>0.41137600000000002</v>
      </c>
      <c r="M99" t="s">
        <v>4</v>
      </c>
      <c r="N99">
        <v>516.05615499999999</v>
      </c>
      <c r="O99">
        <v>8.6899999999999998E-3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8965.9316799999997</v>
      </c>
      <c r="I100">
        <v>10.868309999999999</v>
      </c>
      <c r="J100" t="s">
        <v>3</v>
      </c>
      <c r="K100">
        <v>8516.4767769999999</v>
      </c>
      <c r="L100">
        <v>0.45683699999999999</v>
      </c>
      <c r="M100" t="s">
        <v>4</v>
      </c>
      <c r="N100">
        <v>544.724155</v>
      </c>
      <c r="O100">
        <v>9.5589999999999998E-3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9437.8523829999995</v>
      </c>
      <c r="I101">
        <v>11.92779</v>
      </c>
      <c r="J101" t="s">
        <v>3</v>
      </c>
      <c r="K101">
        <v>8964.7548239999996</v>
      </c>
      <c r="L101">
        <v>0.51388699999999998</v>
      </c>
      <c r="M101" t="s">
        <v>4</v>
      </c>
      <c r="N101">
        <v>573.39515400000005</v>
      </c>
      <c r="O101">
        <v>9.6190000000000008E-3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468.38079099999999</v>
      </c>
      <c r="I102">
        <v>4.8998E-2</v>
      </c>
      <c r="J102" t="s">
        <v>3</v>
      </c>
      <c r="K102">
        <v>447.05393900000001</v>
      </c>
      <c r="L102">
        <v>1.5886000000000001E-2</v>
      </c>
      <c r="M102" t="s">
        <v>4</v>
      </c>
      <c r="N102">
        <v>25.256653</v>
      </c>
      <c r="O102">
        <v>1.2999999999999999E-5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936.76517799999999</v>
      </c>
      <c r="I103">
        <v>0.21321399999999999</v>
      </c>
      <c r="J103" t="s">
        <v>3</v>
      </c>
      <c r="K103">
        <v>894.11692300000004</v>
      </c>
      <c r="L103">
        <v>6.4401E-2</v>
      </c>
      <c r="M103" t="s">
        <v>4</v>
      </c>
      <c r="N103">
        <v>50.512177000000001</v>
      </c>
      <c r="O103">
        <v>5.0000000000000002E-5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1405.1411889999999</v>
      </c>
      <c r="I104">
        <v>0.44059300000000001</v>
      </c>
      <c r="J104" t="s">
        <v>3</v>
      </c>
      <c r="K104">
        <v>1341.177019</v>
      </c>
      <c r="L104">
        <v>0.143895</v>
      </c>
      <c r="M104" t="s">
        <v>4</v>
      </c>
      <c r="N104">
        <v>75.767348999999996</v>
      </c>
      <c r="O104">
        <v>8.0000000000000007E-5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1873.521741</v>
      </c>
      <c r="I105">
        <v>0.79824799999999996</v>
      </c>
      <c r="J105" t="s">
        <v>3</v>
      </c>
      <c r="K105">
        <v>1788.2416579999999</v>
      </c>
      <c r="L105">
        <v>0.25389800000000001</v>
      </c>
      <c r="M105" t="s">
        <v>4</v>
      </c>
      <c r="N105">
        <v>101.023842</v>
      </c>
      <c r="O105">
        <v>1.03E-4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2341.916948</v>
      </c>
      <c r="I106">
        <v>1.2685390000000001</v>
      </c>
      <c r="J106" t="s">
        <v>3</v>
      </c>
      <c r="K106">
        <v>2235.3102389999999</v>
      </c>
      <c r="L106">
        <v>0.38785399999999998</v>
      </c>
      <c r="M106" t="s">
        <v>4</v>
      </c>
      <c r="N106">
        <v>126.28051499999999</v>
      </c>
      <c r="O106">
        <v>1.55E-4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2810.2994819999999</v>
      </c>
      <c r="I107">
        <v>1.799984</v>
      </c>
      <c r="J107" t="s">
        <v>3</v>
      </c>
      <c r="K107">
        <v>2682.3764310000001</v>
      </c>
      <c r="L107">
        <v>0.53684500000000002</v>
      </c>
      <c r="M107" t="s">
        <v>4</v>
      </c>
      <c r="N107">
        <v>151.53670500000001</v>
      </c>
      <c r="O107">
        <v>2.0000000000000001E-4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3278.6862500000002</v>
      </c>
      <c r="I108">
        <v>2.4546480000000002</v>
      </c>
      <c r="J108" t="s">
        <v>3</v>
      </c>
      <c r="K108">
        <v>3129.4312500000001</v>
      </c>
      <c r="L108">
        <v>0.72228999999999999</v>
      </c>
      <c r="M108" t="s">
        <v>4</v>
      </c>
      <c r="N108">
        <v>176.79187300000001</v>
      </c>
      <c r="O108">
        <v>2.4600000000000002E-4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3747.065713</v>
      </c>
      <c r="I109">
        <v>3.1602429999999999</v>
      </c>
      <c r="J109" t="s">
        <v>3</v>
      </c>
      <c r="K109">
        <v>3576.4870259999998</v>
      </c>
      <c r="L109">
        <v>0.92777600000000005</v>
      </c>
      <c r="M109" t="s">
        <v>4</v>
      </c>
      <c r="N109">
        <v>202.04828800000001</v>
      </c>
      <c r="O109">
        <v>2.9700000000000001E-4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4215.4472169999999</v>
      </c>
      <c r="I110">
        <v>3.9762240000000002</v>
      </c>
      <c r="J110" t="s">
        <v>3</v>
      </c>
      <c r="K110">
        <v>4023.5463570000002</v>
      </c>
      <c r="L110">
        <v>1.1540699999999999</v>
      </c>
      <c r="M110" t="s">
        <v>4</v>
      </c>
      <c r="N110">
        <v>227.304732</v>
      </c>
      <c r="O110">
        <v>3.9399999999999998E-4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4683.8069340000002</v>
      </c>
      <c r="I111">
        <v>4.8166760000000002</v>
      </c>
      <c r="J111" t="s">
        <v>3</v>
      </c>
      <c r="K111">
        <v>4470.6085549999998</v>
      </c>
      <c r="L111">
        <v>1.4185350000000001</v>
      </c>
      <c r="M111" t="s">
        <v>4</v>
      </c>
      <c r="N111">
        <v>252.56101699999999</v>
      </c>
      <c r="O111">
        <v>4.6099999999999998E-4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5152.1742190000004</v>
      </c>
      <c r="I112">
        <v>5.815283</v>
      </c>
      <c r="J112" t="s">
        <v>3</v>
      </c>
      <c r="K112">
        <v>4917.6762500000004</v>
      </c>
      <c r="L112">
        <v>1.733444</v>
      </c>
      <c r="M112" t="s">
        <v>4</v>
      </c>
      <c r="N112">
        <v>277.81608899999998</v>
      </c>
      <c r="O112">
        <v>4.9600000000000002E-4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5620.5264450000004</v>
      </c>
      <c r="I113">
        <v>6.8795719999999996</v>
      </c>
      <c r="J113" t="s">
        <v>3</v>
      </c>
      <c r="K113">
        <v>5364.7331539999996</v>
      </c>
      <c r="L113">
        <v>2.070716</v>
      </c>
      <c r="M113" t="s">
        <v>4</v>
      </c>
      <c r="N113">
        <v>303.07142700000003</v>
      </c>
      <c r="O113">
        <v>5.6499999999999996E-4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6088.8918949999997</v>
      </c>
      <c r="I114">
        <v>8.0654219999999999</v>
      </c>
      <c r="J114" t="s">
        <v>3</v>
      </c>
      <c r="K114">
        <v>5811.7980960000004</v>
      </c>
      <c r="L114">
        <v>2.4407160000000001</v>
      </c>
      <c r="M114" t="s">
        <v>4</v>
      </c>
      <c r="N114">
        <v>328.32769100000002</v>
      </c>
      <c r="O114">
        <v>5.7399999999999997E-4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6557.267734</v>
      </c>
      <c r="I115">
        <v>9.3630530000000007</v>
      </c>
      <c r="J115" t="s">
        <v>3</v>
      </c>
      <c r="K115">
        <v>6258.8556150000004</v>
      </c>
      <c r="L115">
        <v>2.8375520000000001</v>
      </c>
      <c r="M115" t="s">
        <v>4</v>
      </c>
      <c r="N115">
        <v>353.58362299999999</v>
      </c>
      <c r="O115">
        <v>6.38E-4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7025.6369629999999</v>
      </c>
      <c r="I116">
        <v>10.638828999999999</v>
      </c>
      <c r="J116" t="s">
        <v>3</v>
      </c>
      <c r="K116">
        <v>6705.919277</v>
      </c>
      <c r="L116">
        <v>3.2585850000000001</v>
      </c>
      <c r="M116" t="s">
        <v>4</v>
      </c>
      <c r="N116">
        <v>378.83993500000003</v>
      </c>
      <c r="O116">
        <v>7.6300000000000001E-4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7494.0229980000004</v>
      </c>
      <c r="I117">
        <v>12.173591999999999</v>
      </c>
      <c r="J117" t="s">
        <v>3</v>
      </c>
      <c r="K117">
        <v>7152.9767970000003</v>
      </c>
      <c r="L117">
        <v>3.7386379999999999</v>
      </c>
      <c r="M117" t="s">
        <v>4</v>
      </c>
      <c r="N117">
        <v>404.09606300000002</v>
      </c>
      <c r="O117">
        <v>8.4000000000000003E-4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7962.4251759999997</v>
      </c>
      <c r="I118">
        <v>13.750513</v>
      </c>
      <c r="J118" t="s">
        <v>3</v>
      </c>
      <c r="K118">
        <v>7600.0350980000003</v>
      </c>
      <c r="L118">
        <v>4.2195320000000001</v>
      </c>
      <c r="M118" t="s">
        <v>4</v>
      </c>
      <c r="N118">
        <v>429.35206799999997</v>
      </c>
      <c r="O118">
        <v>9.0600000000000001E-4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8430.7962110000008</v>
      </c>
      <c r="I119">
        <v>15.472250000000001</v>
      </c>
      <c r="J119" t="s">
        <v>3</v>
      </c>
      <c r="K119">
        <v>8047.0923629999998</v>
      </c>
      <c r="L119">
        <v>4.724221</v>
      </c>
      <c r="M119" t="s">
        <v>4</v>
      </c>
      <c r="N119">
        <v>454.60844800000001</v>
      </c>
      <c r="O119">
        <v>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8899.1780660000004</v>
      </c>
      <c r="I120">
        <v>17.395047000000002</v>
      </c>
      <c r="J120" t="s">
        <v>3</v>
      </c>
      <c r="K120">
        <v>8494.1562109999995</v>
      </c>
      <c r="L120">
        <v>5.2642879999999996</v>
      </c>
      <c r="M120" t="s">
        <v>4</v>
      </c>
      <c r="N120">
        <v>479.86466899999999</v>
      </c>
      <c r="O120">
        <v>1.062E-3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9367.5543359999992</v>
      </c>
      <c r="I121">
        <v>19.282596000000002</v>
      </c>
      <c r="J121" t="s">
        <v>3</v>
      </c>
      <c r="K121">
        <v>8941.2138090000008</v>
      </c>
      <c r="L121">
        <v>5.831429</v>
      </c>
      <c r="M121" t="s">
        <v>4</v>
      </c>
      <c r="N121">
        <v>505.12104199999999</v>
      </c>
      <c r="O121">
        <v>1.17E-3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96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641.43481199999997</v>
      </c>
      <c r="I122">
        <v>50.686121</v>
      </c>
      <c r="J122" t="s">
        <v>3</v>
      </c>
      <c r="K122">
        <v>540.92920200000003</v>
      </c>
      <c r="L122">
        <v>45.877318000000002</v>
      </c>
      <c r="M122" t="s">
        <v>4</v>
      </c>
      <c r="N122">
        <v>131.610724</v>
      </c>
      <c r="O122">
        <v>1.5462499999999999</v>
      </c>
      <c r="P122" t="s">
        <v>5</v>
      </c>
      <c r="Q122">
        <v>375.30800699999998</v>
      </c>
      <c r="R122">
        <v>41.704982999999999</v>
      </c>
      <c r="S122" t="s">
        <v>6</v>
      </c>
      <c r="T122">
        <v>535.57909900000004</v>
      </c>
      <c r="U122">
        <v>48.519154999999998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0.29400900000000002</v>
      </c>
      <c r="AG122">
        <v>7.7000000000000001E-5</v>
      </c>
      <c r="AH122" t="s">
        <v>11</v>
      </c>
      <c r="AI122">
        <v>0.70724399999999998</v>
      </c>
      <c r="AJ122">
        <v>3.1999999999999999E-5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96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1283.3555690000001</v>
      </c>
      <c r="I123">
        <v>136.47934699999999</v>
      </c>
      <c r="J123" t="s">
        <v>3</v>
      </c>
      <c r="K123">
        <v>1082.6629029999999</v>
      </c>
      <c r="L123">
        <v>125.299995</v>
      </c>
      <c r="M123" t="s">
        <v>4</v>
      </c>
      <c r="N123">
        <v>263.18057800000003</v>
      </c>
      <c r="O123">
        <v>2.6453920000000002</v>
      </c>
      <c r="P123" t="s">
        <v>5</v>
      </c>
      <c r="Q123">
        <v>751.36497699999995</v>
      </c>
      <c r="R123">
        <v>112.648099</v>
      </c>
      <c r="S123" t="s">
        <v>6</v>
      </c>
      <c r="T123">
        <v>1071.8095969999999</v>
      </c>
      <c r="U123">
        <v>133.311666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0.28914899999999999</v>
      </c>
      <c r="AG123">
        <v>7.4999999999999993E-5</v>
      </c>
      <c r="AH123" t="s">
        <v>11</v>
      </c>
      <c r="AI123">
        <v>0.70846799999999999</v>
      </c>
      <c r="AJ123">
        <v>3.3000000000000003E-5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96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1924.2697439999999</v>
      </c>
      <c r="I124">
        <v>244.04773299999999</v>
      </c>
      <c r="J124" t="s">
        <v>3</v>
      </c>
      <c r="K124">
        <v>1623.4170389999999</v>
      </c>
      <c r="L124">
        <v>224.293294</v>
      </c>
      <c r="M124" t="s">
        <v>4</v>
      </c>
      <c r="N124">
        <v>394.71302200000002</v>
      </c>
      <c r="O124">
        <v>3.209714</v>
      </c>
      <c r="P124" t="s">
        <v>5</v>
      </c>
      <c r="Q124">
        <v>1126.640134</v>
      </c>
      <c r="R124">
        <v>198.020611</v>
      </c>
      <c r="S124" t="s">
        <v>6</v>
      </c>
      <c r="T124">
        <v>1607.1082449999999</v>
      </c>
      <c r="U124">
        <v>241.648303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0.28631400000000001</v>
      </c>
      <c r="AG124">
        <v>7.3999999999999996E-5</v>
      </c>
      <c r="AH124" t="s">
        <v>11</v>
      </c>
      <c r="AI124">
        <v>0.71035199999999998</v>
      </c>
      <c r="AJ124">
        <v>5.8E-5</v>
      </c>
      <c r="AK124" t="s">
        <v>12</v>
      </c>
      <c r="AL124">
        <v>0</v>
      </c>
      <c r="AM124">
        <v>0</v>
      </c>
    </row>
    <row r="125" spans="1:39" x14ac:dyDescent="0.25">
      <c r="A125" t="s">
        <v>96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2564.1320169999999</v>
      </c>
      <c r="I125">
        <v>405.71497699999998</v>
      </c>
      <c r="J125" t="s">
        <v>3</v>
      </c>
      <c r="K125">
        <v>2163.1915770000001</v>
      </c>
      <c r="L125">
        <v>382.25976400000002</v>
      </c>
      <c r="M125" t="s">
        <v>4</v>
      </c>
      <c r="N125">
        <v>526.18552499999998</v>
      </c>
      <c r="O125">
        <v>3.352681</v>
      </c>
      <c r="P125" t="s">
        <v>5</v>
      </c>
      <c r="Q125">
        <v>1500.8212080000001</v>
      </c>
      <c r="R125">
        <v>341.79069900000002</v>
      </c>
      <c r="S125" t="s">
        <v>6</v>
      </c>
      <c r="T125">
        <v>2141.4267140000002</v>
      </c>
      <c r="U125">
        <v>410.56024300000001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0.28372000000000003</v>
      </c>
      <c r="AG125">
        <v>4.3000000000000002E-5</v>
      </c>
      <c r="AH125" t="s">
        <v>11</v>
      </c>
      <c r="AI125">
        <v>0.71177100000000004</v>
      </c>
      <c r="AJ125">
        <v>6.6000000000000005E-5</v>
      </c>
      <c r="AK125" t="s">
        <v>12</v>
      </c>
      <c r="AL125">
        <v>0</v>
      </c>
      <c r="AM125">
        <v>0</v>
      </c>
    </row>
    <row r="126" spans="1:39" x14ac:dyDescent="0.25">
      <c r="A126" t="s">
        <v>96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3204.4917380000002</v>
      </c>
      <c r="I126">
        <v>560.77081499999997</v>
      </c>
      <c r="J126" t="s">
        <v>3</v>
      </c>
      <c r="K126">
        <v>2703.5078370000001</v>
      </c>
      <c r="L126">
        <v>524.78413799999998</v>
      </c>
      <c r="M126" t="s">
        <v>4</v>
      </c>
      <c r="N126">
        <v>657.65535</v>
      </c>
      <c r="O126">
        <v>3.5396939999999999</v>
      </c>
      <c r="P126" t="s">
        <v>5</v>
      </c>
      <c r="Q126">
        <v>1875.6438230000001</v>
      </c>
      <c r="R126">
        <v>470.33991600000002</v>
      </c>
      <c r="S126" t="s">
        <v>6</v>
      </c>
      <c r="T126">
        <v>2676.2596579999999</v>
      </c>
      <c r="U126">
        <v>571.80046800000002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0.28239599999999998</v>
      </c>
      <c r="AG126">
        <v>4.3000000000000002E-5</v>
      </c>
      <c r="AH126" t="s">
        <v>11</v>
      </c>
      <c r="AI126">
        <v>0.71301899999999996</v>
      </c>
      <c r="AJ126">
        <v>7.6000000000000004E-5</v>
      </c>
      <c r="AK126" t="s">
        <v>12</v>
      </c>
      <c r="AL126">
        <v>0</v>
      </c>
      <c r="AM126">
        <v>0</v>
      </c>
    </row>
    <row r="127" spans="1:39" x14ac:dyDescent="0.25">
      <c r="A127" t="s">
        <v>96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3844.591226</v>
      </c>
      <c r="I127">
        <v>734.07556799999998</v>
      </c>
      <c r="J127" t="s">
        <v>3</v>
      </c>
      <c r="K127">
        <v>3243.545239</v>
      </c>
      <c r="L127">
        <v>687.33205299999997</v>
      </c>
      <c r="M127" t="s">
        <v>4</v>
      </c>
      <c r="N127">
        <v>789.11502800000005</v>
      </c>
      <c r="O127">
        <v>3.78165</v>
      </c>
      <c r="P127" t="s">
        <v>5</v>
      </c>
      <c r="Q127">
        <v>2250.1619139999998</v>
      </c>
      <c r="R127">
        <v>622.566821</v>
      </c>
      <c r="S127" t="s">
        <v>6</v>
      </c>
      <c r="T127">
        <v>3210.807656</v>
      </c>
      <c r="U127">
        <v>752.49149599999998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0.28111199999999997</v>
      </c>
      <c r="AG127">
        <v>4.6999999999999997E-5</v>
      </c>
      <c r="AH127" t="s">
        <v>11</v>
      </c>
      <c r="AI127">
        <v>0.71366300000000005</v>
      </c>
      <c r="AJ127">
        <v>7.7999999999999999E-5</v>
      </c>
      <c r="AK127" t="s">
        <v>12</v>
      </c>
      <c r="AL127">
        <v>0</v>
      </c>
      <c r="AM127">
        <v>0</v>
      </c>
    </row>
    <row r="128" spans="1:39" x14ac:dyDescent="0.25">
      <c r="A128" t="s">
        <v>96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4484.9442479999998</v>
      </c>
      <c r="I128">
        <v>921.14261099999999</v>
      </c>
      <c r="J128" t="s">
        <v>3</v>
      </c>
      <c r="K128">
        <v>3783.7959129999999</v>
      </c>
      <c r="L128">
        <v>859.82443000000001</v>
      </c>
      <c r="M128" t="s">
        <v>4</v>
      </c>
      <c r="N128">
        <v>920.59467500000005</v>
      </c>
      <c r="O128">
        <v>4.6480790000000001</v>
      </c>
      <c r="P128" t="s">
        <v>5</v>
      </c>
      <c r="Q128">
        <v>2624.8992969999999</v>
      </c>
      <c r="R128">
        <v>773.24890000000005</v>
      </c>
      <c r="S128" t="s">
        <v>6</v>
      </c>
      <c r="T128">
        <v>3745.5949169999999</v>
      </c>
      <c r="U128">
        <v>944.40598399999999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0.28061000000000003</v>
      </c>
      <c r="AG128">
        <v>5.0000000000000002E-5</v>
      </c>
      <c r="AH128" t="s">
        <v>11</v>
      </c>
      <c r="AI128">
        <v>0.71422699999999995</v>
      </c>
      <c r="AJ128">
        <v>8.1000000000000004E-5</v>
      </c>
      <c r="AK128" t="s">
        <v>12</v>
      </c>
      <c r="AL128">
        <v>0</v>
      </c>
      <c r="AM128">
        <v>0</v>
      </c>
    </row>
    <row r="129" spans="1:39" x14ac:dyDescent="0.25">
      <c r="A129" t="s">
        <v>96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5125.8071870000003</v>
      </c>
      <c r="I129">
        <v>1188.7784140000001</v>
      </c>
      <c r="J129" t="s">
        <v>3</v>
      </c>
      <c r="K129">
        <v>4324.5711719999999</v>
      </c>
      <c r="L129">
        <v>1110.9627049999999</v>
      </c>
      <c r="M129" t="s">
        <v>4</v>
      </c>
      <c r="N129">
        <v>1052.093752</v>
      </c>
      <c r="O129">
        <v>5.4472209999999999</v>
      </c>
      <c r="P129" t="s">
        <v>5</v>
      </c>
      <c r="Q129">
        <v>3000.061162</v>
      </c>
      <c r="R129">
        <v>997.07495100000006</v>
      </c>
      <c r="S129" t="s">
        <v>6</v>
      </c>
      <c r="T129">
        <v>4280.8366109999997</v>
      </c>
      <c r="U129">
        <v>1215.6805119999999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0.28002300000000002</v>
      </c>
      <c r="AG129">
        <v>5.5000000000000002E-5</v>
      </c>
      <c r="AH129" t="s">
        <v>11</v>
      </c>
      <c r="AI129">
        <v>0.71559899999999999</v>
      </c>
      <c r="AJ129">
        <v>8.5000000000000006E-5</v>
      </c>
      <c r="AK129" t="s">
        <v>12</v>
      </c>
      <c r="AL129">
        <v>0</v>
      </c>
      <c r="AM129">
        <v>0</v>
      </c>
    </row>
    <row r="130" spans="1:39" x14ac:dyDescent="0.25">
      <c r="A130" t="s">
        <v>96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5766.1477830000003</v>
      </c>
      <c r="I130">
        <v>1463.989167</v>
      </c>
      <c r="J130" t="s">
        <v>3</v>
      </c>
      <c r="K130">
        <v>4864.8627729999998</v>
      </c>
      <c r="L130">
        <v>1367.8341559999999</v>
      </c>
      <c r="M130" t="s">
        <v>4</v>
      </c>
      <c r="N130">
        <v>1183.5202509999999</v>
      </c>
      <c r="O130">
        <v>6.7421930000000003</v>
      </c>
      <c r="P130" t="s">
        <v>5</v>
      </c>
      <c r="Q130">
        <v>3374.7698289999998</v>
      </c>
      <c r="R130">
        <v>1219.4176419999999</v>
      </c>
      <c r="S130" t="s">
        <v>6</v>
      </c>
      <c r="T130">
        <v>4815.6293159999996</v>
      </c>
      <c r="U130">
        <v>1496.8537060000001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0.27939199999999997</v>
      </c>
      <c r="AG130">
        <v>6.0000000000000002E-5</v>
      </c>
      <c r="AH130" t="s">
        <v>11</v>
      </c>
      <c r="AI130">
        <v>0.71624900000000002</v>
      </c>
      <c r="AJ130">
        <v>8.3999999999999995E-5</v>
      </c>
      <c r="AK130" t="s">
        <v>12</v>
      </c>
      <c r="AL130">
        <v>0</v>
      </c>
      <c r="AM130">
        <v>0</v>
      </c>
    </row>
    <row r="131" spans="1:39" x14ac:dyDescent="0.25">
      <c r="A131" t="s">
        <v>96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6406.0083299999997</v>
      </c>
      <c r="I131">
        <v>1748.3318019999999</v>
      </c>
      <c r="J131" t="s">
        <v>3</v>
      </c>
      <c r="K131">
        <v>5404.6318359999996</v>
      </c>
      <c r="L131">
        <v>1634.951861</v>
      </c>
      <c r="M131" t="s">
        <v>4</v>
      </c>
      <c r="N131">
        <v>1314.9780880000001</v>
      </c>
      <c r="O131">
        <v>7.4024869999999998</v>
      </c>
      <c r="P131" t="s">
        <v>5</v>
      </c>
      <c r="Q131">
        <v>3748.9936619999999</v>
      </c>
      <c r="R131">
        <v>1466.760947</v>
      </c>
      <c r="S131" t="s">
        <v>6</v>
      </c>
      <c r="T131">
        <v>5349.9178320000001</v>
      </c>
      <c r="U131">
        <v>1797.406291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0.27866099999999999</v>
      </c>
      <c r="AG131">
        <v>6.4999999999999994E-5</v>
      </c>
      <c r="AH131" t="s">
        <v>11</v>
      </c>
      <c r="AI131">
        <v>0.71637200000000001</v>
      </c>
      <c r="AJ131">
        <v>8.2999999999999998E-5</v>
      </c>
      <c r="AK131" t="s">
        <v>12</v>
      </c>
      <c r="AL131">
        <v>0</v>
      </c>
      <c r="AM131">
        <v>0</v>
      </c>
    </row>
    <row r="132" spans="1:39" x14ac:dyDescent="0.25">
      <c r="A132" t="s">
        <v>96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7046.1874319999997</v>
      </c>
      <c r="I132">
        <v>2153.2672590000002</v>
      </c>
      <c r="J132" t="s">
        <v>3</v>
      </c>
      <c r="K132">
        <v>5944.773486</v>
      </c>
      <c r="L132">
        <v>2009.3206849999999</v>
      </c>
      <c r="M132" t="s">
        <v>4</v>
      </c>
      <c r="N132">
        <v>1446.4236040000001</v>
      </c>
      <c r="O132">
        <v>8.2719640000000005</v>
      </c>
      <c r="P132" t="s">
        <v>5</v>
      </c>
      <c r="Q132">
        <v>4123.4424950000002</v>
      </c>
      <c r="R132">
        <v>1790.577524</v>
      </c>
      <c r="S132" t="s">
        <v>6</v>
      </c>
      <c r="T132">
        <v>5884.5572460000003</v>
      </c>
      <c r="U132">
        <v>2211.1641140000002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0.27855099999999999</v>
      </c>
      <c r="AG132">
        <v>6.3999999999999997E-5</v>
      </c>
      <c r="AH132" t="s">
        <v>11</v>
      </c>
      <c r="AI132">
        <v>0.716777</v>
      </c>
      <c r="AJ132">
        <v>8.2999999999999998E-5</v>
      </c>
      <c r="AK132" t="s">
        <v>12</v>
      </c>
      <c r="AL132">
        <v>0</v>
      </c>
      <c r="AM132">
        <v>0</v>
      </c>
    </row>
    <row r="133" spans="1:39" x14ac:dyDescent="0.25">
      <c r="A133" t="s">
        <v>96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7686.497891</v>
      </c>
      <c r="I133">
        <v>2493.8718760000002</v>
      </c>
      <c r="J133" t="s">
        <v>3</v>
      </c>
      <c r="K133">
        <v>6485.050244</v>
      </c>
      <c r="L133">
        <v>2312.7444070000001</v>
      </c>
      <c r="M133" t="s">
        <v>4</v>
      </c>
      <c r="N133">
        <v>1577.854521</v>
      </c>
      <c r="O133">
        <v>9.4241989999999998</v>
      </c>
      <c r="P133" t="s">
        <v>5</v>
      </c>
      <c r="Q133">
        <v>4498.26541</v>
      </c>
      <c r="R133">
        <v>2036.4786489999999</v>
      </c>
      <c r="S133" t="s">
        <v>6</v>
      </c>
      <c r="T133">
        <v>6419.410801</v>
      </c>
      <c r="U133">
        <v>2553.3671319999999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0.27854899999999999</v>
      </c>
      <c r="AG133">
        <v>6.3999999999999997E-5</v>
      </c>
      <c r="AH133" t="s">
        <v>11</v>
      </c>
      <c r="AI133">
        <v>0.71844600000000003</v>
      </c>
      <c r="AJ133">
        <v>7.8999999999999996E-5</v>
      </c>
      <c r="AK133" t="s">
        <v>12</v>
      </c>
      <c r="AL133">
        <v>0</v>
      </c>
      <c r="AM133">
        <v>0</v>
      </c>
    </row>
    <row r="134" spans="1:39" x14ac:dyDescent="0.25">
      <c r="A134" t="s">
        <v>96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8326.2093160000004</v>
      </c>
      <c r="I134">
        <v>2885.2732219999998</v>
      </c>
      <c r="J134" t="s">
        <v>3</v>
      </c>
      <c r="K134">
        <v>7024.7283980000002</v>
      </c>
      <c r="L134">
        <v>2667.217455</v>
      </c>
      <c r="M134" t="s">
        <v>4</v>
      </c>
      <c r="N134">
        <v>1709.306838</v>
      </c>
      <c r="O134">
        <v>10.452681999999999</v>
      </c>
      <c r="P134" t="s">
        <v>5</v>
      </c>
      <c r="Q134">
        <v>4872.2728129999996</v>
      </c>
      <c r="R134">
        <v>2342.3148460000002</v>
      </c>
      <c r="S134" t="s">
        <v>6</v>
      </c>
      <c r="T134">
        <v>6953.6006450000004</v>
      </c>
      <c r="U134">
        <v>2951.0566020000001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0.27810800000000002</v>
      </c>
      <c r="AG134">
        <v>6.8999999999999997E-5</v>
      </c>
      <c r="AH134" t="s">
        <v>11</v>
      </c>
      <c r="AI134">
        <v>0.71857199999999999</v>
      </c>
      <c r="AJ134">
        <v>7.7000000000000001E-5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96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8966.0260550000003</v>
      </c>
      <c r="I135">
        <v>3267.5695049999999</v>
      </c>
      <c r="J135" t="s">
        <v>3</v>
      </c>
      <c r="K135">
        <v>7564.4459079999997</v>
      </c>
      <c r="L135">
        <v>3020.5827389999999</v>
      </c>
      <c r="M135" t="s">
        <v>4</v>
      </c>
      <c r="N135">
        <v>1840.771553</v>
      </c>
      <c r="O135">
        <v>10.537409999999999</v>
      </c>
      <c r="P135" t="s">
        <v>5</v>
      </c>
      <c r="Q135">
        <v>5246.5598239999999</v>
      </c>
      <c r="R135">
        <v>2654.4245940000001</v>
      </c>
      <c r="S135" t="s">
        <v>6</v>
      </c>
      <c r="T135">
        <v>7487.8341209999999</v>
      </c>
      <c r="U135">
        <v>3347.0185660000002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0.27809800000000001</v>
      </c>
      <c r="AG135">
        <v>6.8999999999999997E-5</v>
      </c>
      <c r="AH135" t="s">
        <v>11</v>
      </c>
      <c r="AI135">
        <v>0.71896499999999997</v>
      </c>
      <c r="AJ135">
        <v>7.3999999999999996E-5</v>
      </c>
      <c r="AK135" t="s">
        <v>12</v>
      </c>
      <c r="AL135">
        <v>0</v>
      </c>
      <c r="AM135">
        <v>0</v>
      </c>
    </row>
    <row r="136" spans="1:39" x14ac:dyDescent="0.25">
      <c r="A136" t="s">
        <v>96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9606.2410349999991</v>
      </c>
      <c r="I136">
        <v>3564.726932</v>
      </c>
      <c r="J136" t="s">
        <v>3</v>
      </c>
      <c r="K136">
        <v>8104.5581249999996</v>
      </c>
      <c r="L136">
        <v>3296.5272850000001</v>
      </c>
      <c r="M136" t="s">
        <v>4</v>
      </c>
      <c r="N136">
        <v>1972.2610299999999</v>
      </c>
      <c r="O136">
        <v>10.803016</v>
      </c>
      <c r="P136" t="s">
        <v>5</v>
      </c>
      <c r="Q136">
        <v>5621.10707</v>
      </c>
      <c r="R136">
        <v>2907.467326</v>
      </c>
      <c r="S136" t="s">
        <v>6</v>
      </c>
      <c r="T136">
        <v>8022.4718359999997</v>
      </c>
      <c r="U136">
        <v>3671.6880030000002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0.27759499999999998</v>
      </c>
      <c r="AG136">
        <v>7.2999999999999999E-5</v>
      </c>
      <c r="AH136" t="s">
        <v>11</v>
      </c>
      <c r="AI136">
        <v>0.71972899999999995</v>
      </c>
      <c r="AJ136">
        <v>6.8999999999999997E-5</v>
      </c>
      <c r="AK136" t="s">
        <v>12</v>
      </c>
      <c r="AL136">
        <v>0</v>
      </c>
      <c r="AM136">
        <v>0</v>
      </c>
    </row>
    <row r="137" spans="1:39" x14ac:dyDescent="0.25">
      <c r="A137" t="s">
        <v>96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10246.751894999999</v>
      </c>
      <c r="I137">
        <v>3738.1572040000001</v>
      </c>
      <c r="J137" t="s">
        <v>3</v>
      </c>
      <c r="K137">
        <v>8645.0385160000005</v>
      </c>
      <c r="L137">
        <v>3449.8489549999999</v>
      </c>
      <c r="M137" t="s">
        <v>4</v>
      </c>
      <c r="N137">
        <v>2103.6659570000002</v>
      </c>
      <c r="O137">
        <v>11.983191</v>
      </c>
      <c r="P137" t="s">
        <v>5</v>
      </c>
      <c r="Q137">
        <v>5996.0394919999999</v>
      </c>
      <c r="R137">
        <v>3027.9796799999999</v>
      </c>
      <c r="S137" t="s">
        <v>6</v>
      </c>
      <c r="T137">
        <v>8557.4875389999997</v>
      </c>
      <c r="U137">
        <v>3847.8914399999999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0.27759499999999998</v>
      </c>
      <c r="AG137">
        <v>7.2999999999999999E-5</v>
      </c>
      <c r="AH137" t="s">
        <v>11</v>
      </c>
      <c r="AI137">
        <v>0.72001199999999999</v>
      </c>
      <c r="AJ137">
        <v>6.8999999999999997E-5</v>
      </c>
      <c r="AK137" t="s">
        <v>12</v>
      </c>
      <c r="AL137">
        <v>0</v>
      </c>
      <c r="AM137">
        <v>0</v>
      </c>
    </row>
    <row r="138" spans="1:39" x14ac:dyDescent="0.25">
      <c r="A138" t="s">
        <v>96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10885.56582</v>
      </c>
      <c r="I138">
        <v>4104.5533450000003</v>
      </c>
      <c r="J138" t="s">
        <v>3</v>
      </c>
      <c r="K138">
        <v>9183.8381640000007</v>
      </c>
      <c r="L138">
        <v>3779.147109</v>
      </c>
      <c r="M138" t="s">
        <v>4</v>
      </c>
      <c r="N138">
        <v>2235.0492770000001</v>
      </c>
      <c r="O138">
        <v>13.555005</v>
      </c>
      <c r="P138" t="s">
        <v>5</v>
      </c>
      <c r="Q138">
        <v>6369.3998140000003</v>
      </c>
      <c r="R138">
        <v>3309.3034170000001</v>
      </c>
      <c r="S138" t="s">
        <v>6</v>
      </c>
      <c r="T138">
        <v>9090.8004099999998</v>
      </c>
      <c r="U138">
        <v>4224.6541429999997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0.27759299999999998</v>
      </c>
      <c r="AG138">
        <v>7.2999999999999999E-5</v>
      </c>
      <c r="AH138" t="s">
        <v>11</v>
      </c>
      <c r="AI138">
        <v>0.72033700000000001</v>
      </c>
      <c r="AJ138">
        <v>6.8999999999999997E-5</v>
      </c>
      <c r="AK138" t="s">
        <v>12</v>
      </c>
      <c r="AL138">
        <v>0</v>
      </c>
      <c r="AM138">
        <v>0</v>
      </c>
    </row>
    <row r="139" spans="1:39" x14ac:dyDescent="0.25">
      <c r="A139" t="s">
        <v>96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11525.582479999999</v>
      </c>
      <c r="I139">
        <v>4530.8884260000004</v>
      </c>
      <c r="J139" t="s">
        <v>3</v>
      </c>
      <c r="K139">
        <v>9723.8491599999998</v>
      </c>
      <c r="L139">
        <v>4161.6097410000002</v>
      </c>
      <c r="M139" t="s">
        <v>4</v>
      </c>
      <c r="N139">
        <v>2366.439292</v>
      </c>
      <c r="O139">
        <v>14.968337999999999</v>
      </c>
      <c r="P139" t="s">
        <v>5</v>
      </c>
      <c r="Q139">
        <v>6743.963643</v>
      </c>
      <c r="R139">
        <v>3644.7380899999998</v>
      </c>
      <c r="S139" t="s">
        <v>6</v>
      </c>
      <c r="T139">
        <v>9625.3226169999998</v>
      </c>
      <c r="U139">
        <v>4648.5106409999999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0.27757300000000001</v>
      </c>
      <c r="AG139">
        <v>7.2000000000000002E-5</v>
      </c>
      <c r="AH139" t="s">
        <v>11</v>
      </c>
      <c r="AI139">
        <v>0.72038999999999997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96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12164.767656</v>
      </c>
      <c r="I140">
        <v>5132.5384620000004</v>
      </c>
      <c r="J140" t="s">
        <v>3</v>
      </c>
      <c r="K140">
        <v>10263.093906</v>
      </c>
      <c r="L140">
        <v>4708.2431319999996</v>
      </c>
      <c r="M140" t="s">
        <v>4</v>
      </c>
      <c r="N140">
        <v>2497.7558939999999</v>
      </c>
      <c r="O140">
        <v>16.723490999999999</v>
      </c>
      <c r="P140" t="s">
        <v>5</v>
      </c>
      <c r="Q140">
        <v>7117.8689649999997</v>
      </c>
      <c r="R140">
        <v>4104.443722</v>
      </c>
      <c r="S140" t="s">
        <v>6</v>
      </c>
      <c r="T140">
        <v>10159.071113</v>
      </c>
      <c r="U140">
        <v>5256.0713969999997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0.27747899999999998</v>
      </c>
      <c r="AG140">
        <v>7.2000000000000002E-5</v>
      </c>
      <c r="AH140" t="s">
        <v>11</v>
      </c>
      <c r="AI140">
        <v>0.72148599999999996</v>
      </c>
      <c r="AJ140">
        <v>6.2000000000000003E-5</v>
      </c>
      <c r="AK140" t="s">
        <v>12</v>
      </c>
      <c r="AL140">
        <v>0</v>
      </c>
      <c r="AM140">
        <v>0</v>
      </c>
    </row>
    <row r="141" spans="1:39" x14ac:dyDescent="0.25">
      <c r="A141" t="s">
        <v>96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12804.630938</v>
      </c>
      <c r="I141">
        <v>5655.0075989999996</v>
      </c>
      <c r="J141" t="s">
        <v>3</v>
      </c>
      <c r="K141">
        <v>10803.033729999999</v>
      </c>
      <c r="L141">
        <v>5181.2395100000003</v>
      </c>
      <c r="M141" t="s">
        <v>4</v>
      </c>
      <c r="N141">
        <v>2629.0544289999998</v>
      </c>
      <c r="O141">
        <v>18.803056000000002</v>
      </c>
      <c r="P141" t="s">
        <v>5</v>
      </c>
      <c r="Q141">
        <v>7492.4830080000002</v>
      </c>
      <c r="R141">
        <v>4514.9161160000003</v>
      </c>
      <c r="S141" t="s">
        <v>6</v>
      </c>
      <c r="T141">
        <v>10693.503984000001</v>
      </c>
      <c r="U141">
        <v>5779.2485340000003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0.27745599999999998</v>
      </c>
      <c r="AG141">
        <v>7.2000000000000002E-5</v>
      </c>
      <c r="AH141" t="s">
        <v>11</v>
      </c>
      <c r="AI141">
        <v>0.72192900000000004</v>
      </c>
      <c r="AJ141">
        <v>5.7000000000000003E-5</v>
      </c>
      <c r="AK141" t="s">
        <v>12</v>
      </c>
      <c r="AL141">
        <v>0</v>
      </c>
      <c r="AM141">
        <v>0</v>
      </c>
    </row>
    <row r="142" spans="1:39" x14ac:dyDescent="0.25">
      <c r="A142" t="s">
        <v>84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32767</v>
      </c>
      <c r="AG142">
        <v>0</v>
      </c>
      <c r="AH142" t="s">
        <v>11</v>
      </c>
      <c r="AI142">
        <v>-32767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84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32767</v>
      </c>
      <c r="AG143">
        <v>0</v>
      </c>
      <c r="AH143" t="s">
        <v>11</v>
      </c>
      <c r="AI143">
        <v>-32767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84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32767</v>
      </c>
      <c r="AG144">
        <v>0</v>
      </c>
      <c r="AH144" t="s">
        <v>11</v>
      </c>
      <c r="AI144">
        <v>-32767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84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32767</v>
      </c>
      <c r="AG145">
        <v>0</v>
      </c>
      <c r="AH145" t="s">
        <v>11</v>
      </c>
      <c r="AI145">
        <v>-32767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84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32767</v>
      </c>
      <c r="AG146">
        <v>0</v>
      </c>
      <c r="AH146" t="s">
        <v>11</v>
      </c>
      <c r="AI146">
        <v>-32767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84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32767</v>
      </c>
      <c r="AG147">
        <v>0</v>
      </c>
      <c r="AH147" t="s">
        <v>11</v>
      </c>
      <c r="AI147">
        <v>-32767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84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32767</v>
      </c>
      <c r="AG148">
        <v>0</v>
      </c>
      <c r="AH148" t="s">
        <v>11</v>
      </c>
      <c r="AI148">
        <v>-32767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84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32767</v>
      </c>
      <c r="AG149">
        <v>0</v>
      </c>
      <c r="AH149" t="s">
        <v>11</v>
      </c>
      <c r="AI149">
        <v>-32767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84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32767</v>
      </c>
      <c r="AG150">
        <v>0</v>
      </c>
      <c r="AH150" t="s">
        <v>11</v>
      </c>
      <c r="AI150">
        <v>-32767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84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32767</v>
      </c>
      <c r="AG151">
        <v>0</v>
      </c>
      <c r="AH151" t="s">
        <v>11</v>
      </c>
      <c r="AI151">
        <v>-32767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84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32767</v>
      </c>
      <c r="AG152">
        <v>0</v>
      </c>
      <c r="AH152" t="s">
        <v>11</v>
      </c>
      <c r="AI152">
        <v>-32767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84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32767</v>
      </c>
      <c r="AG153">
        <v>0</v>
      </c>
      <c r="AH153" t="s">
        <v>11</v>
      </c>
      <c r="AI153">
        <v>-32767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84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32767</v>
      </c>
      <c r="AG154">
        <v>0</v>
      </c>
      <c r="AH154" t="s">
        <v>11</v>
      </c>
      <c r="AI154">
        <v>-32767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84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32767</v>
      </c>
      <c r="AG155">
        <v>0</v>
      </c>
      <c r="AH155" t="s">
        <v>11</v>
      </c>
      <c r="AI155">
        <v>-32767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84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32767</v>
      </c>
      <c r="AG156">
        <v>0</v>
      </c>
      <c r="AH156" t="s">
        <v>11</v>
      </c>
      <c r="AI156">
        <v>-32767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84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32767</v>
      </c>
      <c r="AG157">
        <v>0</v>
      </c>
      <c r="AH157" t="s">
        <v>11</v>
      </c>
      <c r="AI157">
        <v>-32767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84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32767</v>
      </c>
      <c r="AG158">
        <v>0</v>
      </c>
      <c r="AH158" t="s">
        <v>11</v>
      </c>
      <c r="AI158">
        <v>-32767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84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32767</v>
      </c>
      <c r="AG159">
        <v>0</v>
      </c>
      <c r="AH159" t="s">
        <v>11</v>
      </c>
      <c r="AI159">
        <v>-32767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84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32767</v>
      </c>
      <c r="AG160">
        <v>0</v>
      </c>
      <c r="AH160" t="s">
        <v>11</v>
      </c>
      <c r="AI160">
        <v>-32767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84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32767</v>
      </c>
      <c r="AG161">
        <v>0</v>
      </c>
      <c r="AH161" t="s">
        <v>11</v>
      </c>
      <c r="AI161">
        <v>-32767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506.81925000000001</v>
      </c>
      <c r="I162">
        <v>2.9149000000000001E-2</v>
      </c>
      <c r="J162" t="s">
        <v>3</v>
      </c>
      <c r="K162">
        <v>460.40483599999999</v>
      </c>
      <c r="L162">
        <v>1.9729999999999999E-3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1013.716321</v>
      </c>
      <c r="I163">
        <v>0.10427500000000001</v>
      </c>
      <c r="J163" t="s">
        <v>3</v>
      </c>
      <c r="K163">
        <v>920.810247</v>
      </c>
      <c r="L163">
        <v>3.5479999999999999E-3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1520.6004740000001</v>
      </c>
      <c r="I164">
        <v>0.231824</v>
      </c>
      <c r="J164" t="s">
        <v>3</v>
      </c>
      <c r="K164">
        <v>1381.2239549999999</v>
      </c>
      <c r="L164">
        <v>4.9829999999999996E-3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2027.4825149999999</v>
      </c>
      <c r="I165">
        <v>0.42334300000000002</v>
      </c>
      <c r="J165" t="s">
        <v>3</v>
      </c>
      <c r="K165">
        <v>1841.6305689999999</v>
      </c>
      <c r="L165">
        <v>7.0559999999999998E-3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2534.3691020000001</v>
      </c>
      <c r="I166">
        <v>0.65749100000000005</v>
      </c>
      <c r="J166" t="s">
        <v>3</v>
      </c>
      <c r="K166">
        <v>2302.0376369999999</v>
      </c>
      <c r="L166">
        <v>8.0630000000000007E-3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3041.231616</v>
      </c>
      <c r="I167">
        <v>0.91156999999999999</v>
      </c>
      <c r="J167" t="s">
        <v>3</v>
      </c>
      <c r="K167">
        <v>2762.442012</v>
      </c>
      <c r="L167">
        <v>9.7439999999999992E-3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3548.1168259999999</v>
      </c>
      <c r="I168">
        <v>1.2174160000000001</v>
      </c>
      <c r="J168" t="s">
        <v>3</v>
      </c>
      <c r="K168">
        <v>3222.8569379999999</v>
      </c>
      <c r="L168">
        <v>1.0333999999999999E-2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4055.0107520000001</v>
      </c>
      <c r="I169">
        <v>1.5544750000000001</v>
      </c>
      <c r="J169" t="s">
        <v>3</v>
      </c>
      <c r="K169">
        <v>3683.2794039999999</v>
      </c>
      <c r="L169">
        <v>1.2857E-2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4561.9170409999997</v>
      </c>
      <c r="I170">
        <v>1.9294199999999999</v>
      </c>
      <c r="J170" t="s">
        <v>3</v>
      </c>
      <c r="K170">
        <v>4143.7108109999999</v>
      </c>
      <c r="L170">
        <v>1.5289000000000001E-2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5068.8106639999996</v>
      </c>
      <c r="I171">
        <v>2.3326920000000002</v>
      </c>
      <c r="J171" t="s">
        <v>3</v>
      </c>
      <c r="K171">
        <v>4604.1407520000002</v>
      </c>
      <c r="L171">
        <v>1.7316000000000002E-2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5575.7204789999996</v>
      </c>
      <c r="I172">
        <v>2.7330800000000002</v>
      </c>
      <c r="J172" t="s">
        <v>3</v>
      </c>
      <c r="K172">
        <v>5064.5745999999999</v>
      </c>
      <c r="L172">
        <v>1.8894000000000001E-2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6082.6348440000002</v>
      </c>
      <c r="I173">
        <v>3.2242709999999999</v>
      </c>
      <c r="J173" t="s">
        <v>3</v>
      </c>
      <c r="K173">
        <v>5525.0120900000002</v>
      </c>
      <c r="L173">
        <v>1.9248999999999999E-2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6589.5367290000004</v>
      </c>
      <c r="I174">
        <v>3.698054</v>
      </c>
      <c r="J174" t="s">
        <v>3</v>
      </c>
      <c r="K174">
        <v>5985.4554879999996</v>
      </c>
      <c r="L174">
        <v>2.0775999999999999E-2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7096.4367769999999</v>
      </c>
      <c r="I175">
        <v>4.1093929999999999</v>
      </c>
      <c r="J175" t="s">
        <v>3</v>
      </c>
      <c r="K175">
        <v>6445.8957229999996</v>
      </c>
      <c r="L175">
        <v>2.3153E-2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7603.3395410000003</v>
      </c>
      <c r="I176">
        <v>4.6621439999999996</v>
      </c>
      <c r="J176" t="s">
        <v>3</v>
      </c>
      <c r="K176">
        <v>6906.3405270000003</v>
      </c>
      <c r="L176">
        <v>2.4830999999999999E-2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8110.2418070000003</v>
      </c>
      <c r="I177">
        <v>5.1637130000000004</v>
      </c>
      <c r="J177" t="s">
        <v>3</v>
      </c>
      <c r="K177">
        <v>7366.7842190000001</v>
      </c>
      <c r="L177">
        <v>2.6904000000000001E-2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8617.1586329999991</v>
      </c>
      <c r="I178">
        <v>5.7144000000000004</v>
      </c>
      <c r="J178" t="s">
        <v>3</v>
      </c>
      <c r="K178">
        <v>7827.2326560000001</v>
      </c>
      <c r="L178">
        <v>3.0263000000000002E-2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9124.0838870000007</v>
      </c>
      <c r="I179">
        <v>6.341475</v>
      </c>
      <c r="J179" t="s">
        <v>3</v>
      </c>
      <c r="K179">
        <v>8287.6798830000007</v>
      </c>
      <c r="L179">
        <v>3.2260999999999998E-2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9631.0026369999996</v>
      </c>
      <c r="I180">
        <v>6.9420859999999998</v>
      </c>
      <c r="J180" t="s">
        <v>3</v>
      </c>
      <c r="K180">
        <v>8748.1349410000003</v>
      </c>
      <c r="L180">
        <v>3.5112999999999998E-2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10137.922129</v>
      </c>
      <c r="I181">
        <v>7.5983340000000004</v>
      </c>
      <c r="J181" t="s">
        <v>3</v>
      </c>
      <c r="K181">
        <v>9208.5975199999993</v>
      </c>
      <c r="L181">
        <v>3.9709000000000001E-2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194.950389</v>
      </c>
      <c r="I182">
        <v>7.4097999999999997E-2</v>
      </c>
      <c r="J182" t="s">
        <v>3</v>
      </c>
      <c r="K182">
        <v>148.452246</v>
      </c>
      <c r="L182">
        <v>5.1286999999999999E-2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389.94473099999999</v>
      </c>
      <c r="I183">
        <v>0.25691399999999998</v>
      </c>
      <c r="J183" t="s">
        <v>3</v>
      </c>
      <c r="K183">
        <v>296.90283399999998</v>
      </c>
      <c r="L183">
        <v>0.204093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584.97507800000005</v>
      </c>
      <c r="I184">
        <v>0.55847999999999998</v>
      </c>
      <c r="J184" t="s">
        <v>3</v>
      </c>
      <c r="K184">
        <v>445.35137800000001</v>
      </c>
      <c r="L184">
        <v>0.45605600000000002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779.99652500000002</v>
      </c>
      <c r="I185">
        <v>0.98993399999999998</v>
      </c>
      <c r="J185" t="s">
        <v>3</v>
      </c>
      <c r="K185">
        <v>593.80201199999999</v>
      </c>
      <c r="L185">
        <v>0.80861400000000005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975.011436</v>
      </c>
      <c r="I186">
        <v>1.5293300000000001</v>
      </c>
      <c r="J186" t="s">
        <v>3</v>
      </c>
      <c r="K186">
        <v>742.25145599999996</v>
      </c>
      <c r="L186">
        <v>1.259603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1170.0258449999999</v>
      </c>
      <c r="I187">
        <v>2.166093</v>
      </c>
      <c r="J187" t="s">
        <v>3</v>
      </c>
      <c r="K187">
        <v>890.69886099999997</v>
      </c>
      <c r="L187">
        <v>1.815844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1365.0396040000001</v>
      </c>
      <c r="I188">
        <v>2.942256</v>
      </c>
      <c r="J188" t="s">
        <v>3</v>
      </c>
      <c r="K188">
        <v>1039.1461569999999</v>
      </c>
      <c r="L188">
        <v>2.4702549999999999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1560.0490359999999</v>
      </c>
      <c r="I189">
        <v>3.8401209999999999</v>
      </c>
      <c r="J189" t="s">
        <v>3</v>
      </c>
      <c r="K189">
        <v>1187.5906050000001</v>
      </c>
      <c r="L189">
        <v>3.2270949999999998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1755.092185</v>
      </c>
      <c r="I190">
        <v>4.8520089999999998</v>
      </c>
      <c r="J190" t="s">
        <v>3</v>
      </c>
      <c r="K190">
        <v>1336.0373239999999</v>
      </c>
      <c r="L190">
        <v>4.075577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1950.091848</v>
      </c>
      <c r="I191">
        <v>6.0179410000000004</v>
      </c>
      <c r="J191" t="s">
        <v>3</v>
      </c>
      <c r="K191">
        <v>1484.4844900000001</v>
      </c>
      <c r="L191">
        <v>5.0285419999999998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2145.1092189999999</v>
      </c>
      <c r="I192">
        <v>7.1369499999999997</v>
      </c>
      <c r="J192" t="s">
        <v>3</v>
      </c>
      <c r="K192">
        <v>1632.930879</v>
      </c>
      <c r="L192">
        <v>6.0760040000000002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2340.0920900000001</v>
      </c>
      <c r="I193">
        <v>8.4424790000000005</v>
      </c>
      <c r="J193" t="s">
        <v>3</v>
      </c>
      <c r="K193">
        <v>1781.3746510000001</v>
      </c>
      <c r="L193">
        <v>7.2264629999999999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2535.0780570000002</v>
      </c>
      <c r="I194">
        <v>9.8607420000000001</v>
      </c>
      <c r="J194" t="s">
        <v>3</v>
      </c>
      <c r="K194">
        <v>1929.8172830000001</v>
      </c>
      <c r="L194">
        <v>8.4871269999999992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2730.0841989999999</v>
      </c>
      <c r="I195">
        <v>11.406663999999999</v>
      </c>
      <c r="J195" t="s">
        <v>3</v>
      </c>
      <c r="K195">
        <v>2078.261172</v>
      </c>
      <c r="L195">
        <v>9.8306170000000002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2925.1116649999999</v>
      </c>
      <c r="I196">
        <v>13.037217999999999</v>
      </c>
      <c r="J196" t="s">
        <v>3</v>
      </c>
      <c r="K196">
        <v>2226.703047</v>
      </c>
      <c r="L196">
        <v>11.295940999999999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3120.1105710000002</v>
      </c>
      <c r="I197">
        <v>14.760994999999999</v>
      </c>
      <c r="J197" t="s">
        <v>3</v>
      </c>
      <c r="K197">
        <v>2375.145454</v>
      </c>
      <c r="L197">
        <v>12.853847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3315.117671</v>
      </c>
      <c r="I198">
        <v>16.680709</v>
      </c>
      <c r="J198" t="s">
        <v>3</v>
      </c>
      <c r="K198">
        <v>2523.5956099999999</v>
      </c>
      <c r="L198">
        <v>14.416722999999999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3510.124746</v>
      </c>
      <c r="I199">
        <v>18.680879000000001</v>
      </c>
      <c r="J199" t="s">
        <v>3</v>
      </c>
      <c r="K199">
        <v>2672.0481150000001</v>
      </c>
      <c r="L199">
        <v>16.079415999999998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3705.1431590000002</v>
      </c>
      <c r="I200">
        <v>20.695292999999999</v>
      </c>
      <c r="J200" t="s">
        <v>3</v>
      </c>
      <c r="K200">
        <v>2820.4956539999998</v>
      </c>
      <c r="L200">
        <v>17.836646999999999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3900.1791210000001</v>
      </c>
      <c r="I201">
        <v>22.744419000000001</v>
      </c>
      <c r="J201" t="s">
        <v>3</v>
      </c>
      <c r="K201">
        <v>2968.945142</v>
      </c>
      <c r="L201">
        <v>19.666302999999999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85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490.21386100000001</v>
      </c>
      <c r="I202">
        <v>2.2444310000000001</v>
      </c>
      <c r="J202" t="s">
        <v>3</v>
      </c>
      <c r="K202">
        <v>445.54164100000003</v>
      </c>
      <c r="L202">
        <v>1.9119349999999999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980.61679300000003</v>
      </c>
      <c r="I203">
        <v>8.8396039999999996</v>
      </c>
      <c r="J203" t="s">
        <v>3</v>
      </c>
      <c r="K203">
        <v>891.08626100000004</v>
      </c>
      <c r="L203">
        <v>7.6269559999999998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1471.020986</v>
      </c>
      <c r="I204">
        <v>20.131717999999999</v>
      </c>
      <c r="J204" t="s">
        <v>3</v>
      </c>
      <c r="K204">
        <v>1336.632053</v>
      </c>
      <c r="L204">
        <v>17.191987000000001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1961.425864</v>
      </c>
      <c r="I205">
        <v>35.657048000000003</v>
      </c>
      <c r="J205" t="s">
        <v>3</v>
      </c>
      <c r="K205">
        <v>1782.171709</v>
      </c>
      <c r="L205">
        <v>30.517939999999999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2451.8393209999999</v>
      </c>
      <c r="I206">
        <v>55.678544000000002</v>
      </c>
      <c r="J206" t="s">
        <v>3</v>
      </c>
      <c r="K206">
        <v>2227.717036</v>
      </c>
      <c r="L206">
        <v>47.693595999999999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2942.2502829999999</v>
      </c>
      <c r="I207">
        <v>80.309725999999998</v>
      </c>
      <c r="J207" t="s">
        <v>3</v>
      </c>
      <c r="K207">
        <v>2673.2677250000002</v>
      </c>
      <c r="L207">
        <v>68.779802000000004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3432.6575929999999</v>
      </c>
      <c r="I208">
        <v>109.364868</v>
      </c>
      <c r="J208" t="s">
        <v>3</v>
      </c>
      <c r="K208">
        <v>3118.8287789999999</v>
      </c>
      <c r="L208">
        <v>93.626767000000001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3923.0765580000002</v>
      </c>
      <c r="I209">
        <v>143.283446</v>
      </c>
      <c r="J209" t="s">
        <v>3</v>
      </c>
      <c r="K209">
        <v>3564.3876319999999</v>
      </c>
      <c r="L209">
        <v>122.262524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4413.4949999999999</v>
      </c>
      <c r="I210">
        <v>181.43157199999999</v>
      </c>
      <c r="J210" t="s">
        <v>3</v>
      </c>
      <c r="K210">
        <v>4009.9551070000002</v>
      </c>
      <c r="L210">
        <v>154.556589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4903.9413180000001</v>
      </c>
      <c r="I211">
        <v>224.15312900000001</v>
      </c>
      <c r="J211" t="s">
        <v>3</v>
      </c>
      <c r="K211">
        <v>4455.5299610000002</v>
      </c>
      <c r="L211">
        <v>190.93511100000001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5394.3783110000004</v>
      </c>
      <c r="I212">
        <v>270.97173199999997</v>
      </c>
      <c r="J212" t="s">
        <v>3</v>
      </c>
      <c r="K212">
        <v>4901.103838</v>
      </c>
      <c r="L212">
        <v>231.10797700000001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5884.8067769999998</v>
      </c>
      <c r="I213">
        <v>321.87011899999999</v>
      </c>
      <c r="J213" t="s">
        <v>3</v>
      </c>
      <c r="K213">
        <v>5346.6780369999997</v>
      </c>
      <c r="L213">
        <v>275.11822699999999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6375.2627339999999</v>
      </c>
      <c r="I214">
        <v>377.59061800000001</v>
      </c>
      <c r="J214" t="s">
        <v>3</v>
      </c>
      <c r="K214">
        <v>5792.2628709999999</v>
      </c>
      <c r="L214">
        <v>322.83692200000002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6865.7050200000003</v>
      </c>
      <c r="I215">
        <v>437.38395800000001</v>
      </c>
      <c r="J215" t="s">
        <v>3</v>
      </c>
      <c r="K215">
        <v>6237.8492969999998</v>
      </c>
      <c r="L215">
        <v>374.23711100000003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7356.1535549999999</v>
      </c>
      <c r="I216">
        <v>502.78279900000001</v>
      </c>
      <c r="J216" t="s">
        <v>3</v>
      </c>
      <c r="K216">
        <v>6683.443037</v>
      </c>
      <c r="L216">
        <v>429.89545900000002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7846.6079099999997</v>
      </c>
      <c r="I217">
        <v>571.15634599999998</v>
      </c>
      <c r="J217" t="s">
        <v>3</v>
      </c>
      <c r="K217">
        <v>7129.0354200000002</v>
      </c>
      <c r="L217">
        <v>489.01934199999999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8337.0592379999998</v>
      </c>
      <c r="I218">
        <v>645.00079500000004</v>
      </c>
      <c r="J218" t="s">
        <v>3</v>
      </c>
      <c r="K218">
        <v>7574.6239450000003</v>
      </c>
      <c r="L218">
        <v>552.01616999999999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8827.5276950000007</v>
      </c>
      <c r="I219">
        <v>722.58473500000002</v>
      </c>
      <c r="J219" t="s">
        <v>3</v>
      </c>
      <c r="K219">
        <v>8020.2284769999997</v>
      </c>
      <c r="L219">
        <v>618.55706099999998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9318.0062500000004</v>
      </c>
      <c r="I220">
        <v>804.522966</v>
      </c>
      <c r="J220" t="s">
        <v>3</v>
      </c>
      <c r="K220">
        <v>8465.8403130000006</v>
      </c>
      <c r="L220">
        <v>688.99808499999995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9808.4644530000005</v>
      </c>
      <c r="I221">
        <v>891.58301500000005</v>
      </c>
      <c r="J221" t="s">
        <v>3</v>
      </c>
      <c r="K221">
        <v>8911.4507620000004</v>
      </c>
      <c r="L221">
        <v>763.66351499999996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86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466.54330800000002</v>
      </c>
      <c r="I222">
        <v>3.6616000000000003E-2</v>
      </c>
      <c r="J222" t="s">
        <v>3</v>
      </c>
      <c r="K222">
        <v>420.50332800000001</v>
      </c>
      <c r="L222">
        <v>9.5329999999999998E-3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86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933.26576299999999</v>
      </c>
      <c r="I223">
        <v>0.133992</v>
      </c>
      <c r="J223" t="s">
        <v>3</v>
      </c>
      <c r="K223">
        <v>840.95457799999997</v>
      </c>
      <c r="L223">
        <v>3.2067999999999999E-2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86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1400.005598</v>
      </c>
      <c r="I224">
        <v>0.29528300000000002</v>
      </c>
      <c r="J224" t="s">
        <v>3</v>
      </c>
      <c r="K224">
        <v>1261.403503</v>
      </c>
      <c r="L224">
        <v>7.2970999999999994E-2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86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1866.7503830000001</v>
      </c>
      <c r="I225">
        <v>0.50964699999999996</v>
      </c>
      <c r="J225" t="s">
        <v>3</v>
      </c>
      <c r="K225">
        <v>1681.852363</v>
      </c>
      <c r="L225">
        <v>0.13333100000000001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86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2333.4962650000002</v>
      </c>
      <c r="I226">
        <v>0.80410300000000001</v>
      </c>
      <c r="J226" t="s">
        <v>3</v>
      </c>
      <c r="K226">
        <v>2102.3007130000001</v>
      </c>
      <c r="L226">
        <v>0.215063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86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2800.227324</v>
      </c>
      <c r="I227">
        <v>1.1324879999999999</v>
      </c>
      <c r="J227" t="s">
        <v>3</v>
      </c>
      <c r="K227">
        <v>2522.745527</v>
      </c>
      <c r="L227">
        <v>0.31236199999999997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86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3266.9595800000002</v>
      </c>
      <c r="I228">
        <v>1.5382480000000001</v>
      </c>
      <c r="J228" t="s">
        <v>3</v>
      </c>
      <c r="K228">
        <v>2943.1934809999998</v>
      </c>
      <c r="L228">
        <v>0.43059799999999998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86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3733.6833449999999</v>
      </c>
      <c r="I229">
        <v>2.0039500000000001</v>
      </c>
      <c r="J229" t="s">
        <v>3</v>
      </c>
      <c r="K229">
        <v>3363.6410209999999</v>
      </c>
      <c r="L229">
        <v>0.56211999999999995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86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4200.4332519999998</v>
      </c>
      <c r="I230">
        <v>2.4273259999999999</v>
      </c>
      <c r="J230" t="s">
        <v>3</v>
      </c>
      <c r="K230">
        <v>3784.0953760000002</v>
      </c>
      <c r="L230">
        <v>0.71387900000000004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86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4667.1757710000002</v>
      </c>
      <c r="I231">
        <v>2.9483890000000001</v>
      </c>
      <c r="J231" t="s">
        <v>3</v>
      </c>
      <c r="K231">
        <v>4204.5427540000001</v>
      </c>
      <c r="L231">
        <v>0.87232500000000002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86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5133.9434860000001</v>
      </c>
      <c r="I232">
        <v>3.47655</v>
      </c>
      <c r="J232" t="s">
        <v>3</v>
      </c>
      <c r="K232">
        <v>4624.9986429999999</v>
      </c>
      <c r="L232">
        <v>1.048033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86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5600.6805569999997</v>
      </c>
      <c r="I233">
        <v>4.0301410000000004</v>
      </c>
      <c r="J233" t="s">
        <v>3</v>
      </c>
      <c r="K233">
        <v>5045.4506449999999</v>
      </c>
      <c r="L233">
        <v>1.242667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86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6067.4325200000003</v>
      </c>
      <c r="I234">
        <v>4.7430320000000004</v>
      </c>
      <c r="J234" t="s">
        <v>3</v>
      </c>
      <c r="K234">
        <v>5465.9020410000003</v>
      </c>
      <c r="L234">
        <v>1.457589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86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6534.1579689999999</v>
      </c>
      <c r="I235">
        <v>5.4809169999999998</v>
      </c>
      <c r="J235" t="s">
        <v>3</v>
      </c>
      <c r="K235">
        <v>5886.3461040000002</v>
      </c>
      <c r="L235">
        <v>1.678304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86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7000.8910740000001</v>
      </c>
      <c r="I236">
        <v>6.2864300000000002</v>
      </c>
      <c r="J236" t="s">
        <v>3</v>
      </c>
      <c r="K236">
        <v>6306.7972069999996</v>
      </c>
      <c r="L236">
        <v>1.904417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86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7467.620801</v>
      </c>
      <c r="I237">
        <v>7.1928010000000002</v>
      </c>
      <c r="J237" t="s">
        <v>3</v>
      </c>
      <c r="K237">
        <v>6727.2517090000001</v>
      </c>
      <c r="L237">
        <v>2.177076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86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7934.3453220000001</v>
      </c>
      <c r="I238">
        <v>8.1869370000000004</v>
      </c>
      <c r="J238" t="s">
        <v>3</v>
      </c>
      <c r="K238">
        <v>7147.703203</v>
      </c>
      <c r="L238">
        <v>2.4487749999999999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86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8401.0808010000001</v>
      </c>
      <c r="I239">
        <v>9.1429799999999997</v>
      </c>
      <c r="J239" t="s">
        <v>3</v>
      </c>
      <c r="K239">
        <v>7568.150576</v>
      </c>
      <c r="L239">
        <v>2.715519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86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8867.8206050000008</v>
      </c>
      <c r="I240">
        <v>10.075689000000001</v>
      </c>
      <c r="J240" t="s">
        <v>3</v>
      </c>
      <c r="K240">
        <v>7988.5991990000002</v>
      </c>
      <c r="L240">
        <v>3.0150519999999998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86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9334.5418950000003</v>
      </c>
      <c r="I241">
        <v>11.135593999999999</v>
      </c>
      <c r="J241" t="s">
        <v>3</v>
      </c>
      <c r="K241">
        <v>8409.0458789999993</v>
      </c>
      <c r="L241">
        <v>3.3446720000000001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97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471.503422</v>
      </c>
      <c r="I242">
        <v>2.8638E-2</v>
      </c>
      <c r="J242" t="s">
        <v>3</v>
      </c>
      <c r="K242">
        <v>419.70656200000002</v>
      </c>
      <c r="L242">
        <v>3.0869999999999999E-3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97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943.32181000000003</v>
      </c>
      <c r="I243">
        <v>9.7430000000000003E-2</v>
      </c>
      <c r="J243" t="s">
        <v>3</v>
      </c>
      <c r="K243">
        <v>839.40228300000001</v>
      </c>
      <c r="L243">
        <v>9.1570000000000002E-3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97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1415.137964</v>
      </c>
      <c r="I244">
        <v>0.19889100000000001</v>
      </c>
      <c r="J244" t="s">
        <v>3</v>
      </c>
      <c r="K244">
        <v>1259.10509</v>
      </c>
      <c r="L244">
        <v>1.6253E-2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97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1886.9358589999999</v>
      </c>
      <c r="I245">
        <v>0.297676</v>
      </c>
      <c r="J245" t="s">
        <v>3</v>
      </c>
      <c r="K245">
        <v>1678.8126099999999</v>
      </c>
      <c r="L245">
        <v>2.6832000000000002E-2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97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2358.7320410000002</v>
      </c>
      <c r="I246">
        <v>0.47147899999999998</v>
      </c>
      <c r="J246" t="s">
        <v>3</v>
      </c>
      <c r="K246">
        <v>2098.5246390000002</v>
      </c>
      <c r="L246">
        <v>4.0586999999999998E-2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97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2830.5462400000001</v>
      </c>
      <c r="I247">
        <v>0.67099399999999998</v>
      </c>
      <c r="J247" t="s">
        <v>3</v>
      </c>
      <c r="K247">
        <v>2518.2395259999998</v>
      </c>
      <c r="L247">
        <v>5.7487999999999997E-2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97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3302.3446290000002</v>
      </c>
      <c r="I248">
        <v>0.91660900000000001</v>
      </c>
      <c r="J248" t="s">
        <v>3</v>
      </c>
      <c r="K248">
        <v>2937.9461430000001</v>
      </c>
      <c r="L248">
        <v>7.8909000000000007E-2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97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3774.1873930000002</v>
      </c>
      <c r="I249">
        <v>1.191786</v>
      </c>
      <c r="J249" t="s">
        <v>3</v>
      </c>
      <c r="K249">
        <v>3357.6695119999999</v>
      </c>
      <c r="L249">
        <v>0.10101599999999999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97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4246.0164940000004</v>
      </c>
      <c r="I250">
        <v>1.53365</v>
      </c>
      <c r="J250" t="s">
        <v>3</v>
      </c>
      <c r="K250">
        <v>3777.3997800000002</v>
      </c>
      <c r="L250">
        <v>0.12651599999999999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97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4717.8365329999997</v>
      </c>
      <c r="I251">
        <v>1.896047</v>
      </c>
      <c r="J251" t="s">
        <v>3</v>
      </c>
      <c r="K251">
        <v>4197.1226859999997</v>
      </c>
      <c r="L251">
        <v>0.15296399999999999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97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5189.6833109999998</v>
      </c>
      <c r="I252">
        <v>2.3537059999999999</v>
      </c>
      <c r="J252" t="s">
        <v>3</v>
      </c>
      <c r="K252">
        <v>4616.8508199999997</v>
      </c>
      <c r="L252">
        <v>0.18027499999999999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97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5661.5103220000001</v>
      </c>
      <c r="I253">
        <v>2.7810060000000001</v>
      </c>
      <c r="J253" t="s">
        <v>3</v>
      </c>
      <c r="K253">
        <v>5036.5860160000002</v>
      </c>
      <c r="L253">
        <v>0.20977699999999999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97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6133.3766109999997</v>
      </c>
      <c r="I254">
        <v>3.2411080000000001</v>
      </c>
      <c r="J254" t="s">
        <v>3</v>
      </c>
      <c r="K254">
        <v>5456.3329299999996</v>
      </c>
      <c r="L254">
        <v>0.24135899999999999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97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6605.2081740000003</v>
      </c>
      <c r="I255">
        <v>3.7174070000000001</v>
      </c>
      <c r="J255" t="s">
        <v>3</v>
      </c>
      <c r="K255">
        <v>5876.069238</v>
      </c>
      <c r="L255">
        <v>0.27334700000000001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97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7077.0539650000001</v>
      </c>
      <c r="I256">
        <v>4.2463540000000002</v>
      </c>
      <c r="J256" t="s">
        <v>3</v>
      </c>
      <c r="K256">
        <v>6295.8073439999998</v>
      </c>
      <c r="L256">
        <v>0.30329699999999998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97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7548.9231639999998</v>
      </c>
      <c r="I257">
        <v>4.8443839999999998</v>
      </c>
      <c r="J257" t="s">
        <v>3</v>
      </c>
      <c r="K257">
        <v>6715.5529100000003</v>
      </c>
      <c r="L257">
        <v>0.33141700000000002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97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8020.7969730000004</v>
      </c>
      <c r="I258">
        <v>5.4492250000000002</v>
      </c>
      <c r="J258" t="s">
        <v>3</v>
      </c>
      <c r="K258">
        <v>7135.3064750000003</v>
      </c>
      <c r="L258">
        <v>0.36756499999999998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97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8492.6544529999992</v>
      </c>
      <c r="I259">
        <v>6.13795</v>
      </c>
      <c r="J259" t="s">
        <v>3</v>
      </c>
      <c r="K259">
        <v>7555.0693359999996</v>
      </c>
      <c r="L259">
        <v>0.41162300000000002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97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8964.5172660000007</v>
      </c>
      <c r="I260">
        <v>6.8510070000000001</v>
      </c>
      <c r="J260" t="s">
        <v>3</v>
      </c>
      <c r="K260">
        <v>7974.8276370000003</v>
      </c>
      <c r="L260">
        <v>0.448712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97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9436.3755270000001</v>
      </c>
      <c r="I261">
        <v>7.3817830000000004</v>
      </c>
      <c r="J261" t="s">
        <v>3</v>
      </c>
      <c r="K261">
        <v>8394.5869340000008</v>
      </c>
      <c r="L261">
        <v>0.47473199999999999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18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398.04111499999999</v>
      </c>
      <c r="I262">
        <v>53.261139</v>
      </c>
      <c r="J262" t="s">
        <v>3</v>
      </c>
      <c r="K262">
        <v>390.96360499999997</v>
      </c>
      <c r="L262">
        <v>52.263772000000003</v>
      </c>
      <c r="M262" t="s">
        <v>4</v>
      </c>
      <c r="N262">
        <v>21.216836000000001</v>
      </c>
      <c r="O262">
        <v>1.793024</v>
      </c>
      <c r="P262" t="s">
        <v>5</v>
      </c>
      <c r="Q262">
        <v>19.535720000000001</v>
      </c>
      <c r="R262">
        <v>0.16042799999999999</v>
      </c>
      <c r="S262" t="s">
        <v>6</v>
      </c>
      <c r="T262">
        <v>5.5066269999999999</v>
      </c>
      <c r="U262">
        <v>1.6875999999999999E-2</v>
      </c>
      <c r="V262" t="s">
        <v>7</v>
      </c>
      <c r="W262">
        <v>5.0344939999999996</v>
      </c>
      <c r="X262">
        <v>3.4858E-2</v>
      </c>
      <c r="Y262" t="s">
        <v>8</v>
      </c>
      <c r="Z262">
        <v>7.6833239999999998</v>
      </c>
      <c r="AA262">
        <v>3.705E-2</v>
      </c>
      <c r="AB262" t="s">
        <v>9</v>
      </c>
      <c r="AC262">
        <v>349.190585</v>
      </c>
      <c r="AD262">
        <v>37.489274999999999</v>
      </c>
      <c r="AE262" t="s">
        <v>10</v>
      </c>
      <c r="AF262">
        <v>0.29388999999999998</v>
      </c>
      <c r="AG262">
        <v>6.9999999999999994E-5</v>
      </c>
      <c r="AH262" t="s">
        <v>11</v>
      </c>
      <c r="AI262">
        <v>0.70649300000000004</v>
      </c>
      <c r="AJ262">
        <v>1.5999999999999999E-5</v>
      </c>
      <c r="AK262" t="s">
        <v>12</v>
      </c>
      <c r="AL262">
        <v>0</v>
      </c>
      <c r="AM262">
        <v>0</v>
      </c>
    </row>
    <row r="263" spans="1:39" x14ac:dyDescent="0.25">
      <c r="A263" t="s">
        <v>18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795.90765999999996</v>
      </c>
      <c r="I263">
        <v>167.574984</v>
      </c>
      <c r="J263" t="s">
        <v>3</v>
      </c>
      <c r="K263">
        <v>781.72066299999994</v>
      </c>
      <c r="L263">
        <v>165.057087</v>
      </c>
      <c r="M263" t="s">
        <v>4</v>
      </c>
      <c r="N263">
        <v>42.365937000000002</v>
      </c>
      <c r="O263">
        <v>6.9079220000000001</v>
      </c>
      <c r="P263" t="s">
        <v>5</v>
      </c>
      <c r="Q263">
        <v>39.072510000000001</v>
      </c>
      <c r="R263">
        <v>0.43455899999999997</v>
      </c>
      <c r="S263" t="s">
        <v>6</v>
      </c>
      <c r="T263">
        <v>11.017244</v>
      </c>
      <c r="U263">
        <v>4.1376000000000003E-2</v>
      </c>
      <c r="V263" t="s">
        <v>7</v>
      </c>
      <c r="W263">
        <v>10.0822</v>
      </c>
      <c r="X263">
        <v>0.102579</v>
      </c>
      <c r="Y263" t="s">
        <v>8</v>
      </c>
      <c r="Z263">
        <v>15.347162000000001</v>
      </c>
      <c r="AA263">
        <v>0.122558</v>
      </c>
      <c r="AB263" t="s">
        <v>9</v>
      </c>
      <c r="AC263">
        <v>698.23446300000001</v>
      </c>
      <c r="AD263">
        <v>110.557323</v>
      </c>
      <c r="AE263" t="s">
        <v>10</v>
      </c>
      <c r="AF263">
        <v>0.28931899999999999</v>
      </c>
      <c r="AG263">
        <v>5.8E-5</v>
      </c>
      <c r="AH263" t="s">
        <v>11</v>
      </c>
      <c r="AI263">
        <v>0.70845499999999995</v>
      </c>
      <c r="AJ263">
        <v>3.3000000000000003E-5</v>
      </c>
      <c r="AK263" t="s">
        <v>12</v>
      </c>
      <c r="AL263">
        <v>0</v>
      </c>
      <c r="AM263">
        <v>0</v>
      </c>
    </row>
    <row r="264" spans="1:39" x14ac:dyDescent="0.25">
      <c r="A264" t="s">
        <v>18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1192.0959889999999</v>
      </c>
      <c r="I264">
        <v>288.96251999999998</v>
      </c>
      <c r="J264" t="s">
        <v>3</v>
      </c>
      <c r="K264">
        <v>1170.8562010000001</v>
      </c>
      <c r="L264">
        <v>283.72936399999998</v>
      </c>
      <c r="M264" t="s">
        <v>4</v>
      </c>
      <c r="N264">
        <v>63.369242</v>
      </c>
      <c r="O264">
        <v>13.018786</v>
      </c>
      <c r="P264" t="s">
        <v>5</v>
      </c>
      <c r="Q264">
        <v>58.566037000000001</v>
      </c>
      <c r="R264">
        <v>0.87733899999999998</v>
      </c>
      <c r="S264" t="s">
        <v>6</v>
      </c>
      <c r="T264">
        <v>16.510083999999999</v>
      </c>
      <c r="U264">
        <v>7.0747000000000004E-2</v>
      </c>
      <c r="V264" t="s">
        <v>7</v>
      </c>
      <c r="W264">
        <v>15.102713</v>
      </c>
      <c r="X264">
        <v>0.24149699999999999</v>
      </c>
      <c r="Y264" t="s">
        <v>8</v>
      </c>
      <c r="Z264">
        <v>23.016860999999999</v>
      </c>
      <c r="AA264">
        <v>0.25259300000000001</v>
      </c>
      <c r="AB264" t="s">
        <v>9</v>
      </c>
      <c r="AC264">
        <v>1045.839839</v>
      </c>
      <c r="AD264">
        <v>189.51076</v>
      </c>
      <c r="AE264" t="s">
        <v>10</v>
      </c>
      <c r="AF264">
        <v>0.28650999999999999</v>
      </c>
      <c r="AG264">
        <v>3.1000000000000001E-5</v>
      </c>
      <c r="AH264" t="s">
        <v>11</v>
      </c>
      <c r="AI264">
        <v>0.70968600000000004</v>
      </c>
      <c r="AJ264">
        <v>3.8000000000000002E-5</v>
      </c>
      <c r="AK264" t="s">
        <v>12</v>
      </c>
      <c r="AL264">
        <v>0</v>
      </c>
      <c r="AM264">
        <v>0</v>
      </c>
    </row>
    <row r="265" spans="1:39" x14ac:dyDescent="0.25">
      <c r="A265" t="s">
        <v>18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1588.075388</v>
      </c>
      <c r="I265">
        <v>409.373693</v>
      </c>
      <c r="J265" t="s">
        <v>3</v>
      </c>
      <c r="K265">
        <v>1559.800657</v>
      </c>
      <c r="L265">
        <v>401.81613199999998</v>
      </c>
      <c r="M265" t="s">
        <v>4</v>
      </c>
      <c r="N265">
        <v>84.186012000000005</v>
      </c>
      <c r="O265">
        <v>21.622515</v>
      </c>
      <c r="P265" t="s">
        <v>5</v>
      </c>
      <c r="Q265">
        <v>78.049808999999996</v>
      </c>
      <c r="R265">
        <v>1.6413819999999999</v>
      </c>
      <c r="S265" t="s">
        <v>6</v>
      </c>
      <c r="T265">
        <v>21.992820999999999</v>
      </c>
      <c r="U265">
        <v>0.123445</v>
      </c>
      <c r="V265" t="s">
        <v>7</v>
      </c>
      <c r="W265">
        <v>20.124718999999999</v>
      </c>
      <c r="X265">
        <v>0.44561600000000001</v>
      </c>
      <c r="Y265" t="s">
        <v>8</v>
      </c>
      <c r="Z265">
        <v>30.673186000000001</v>
      </c>
      <c r="AA265">
        <v>0.47221299999999999</v>
      </c>
      <c r="AB265" t="s">
        <v>9</v>
      </c>
      <c r="AC265">
        <v>1393.4971660000001</v>
      </c>
      <c r="AD265">
        <v>258.18285800000001</v>
      </c>
      <c r="AE265" t="s">
        <v>10</v>
      </c>
      <c r="AF265">
        <v>0.284941</v>
      </c>
      <c r="AG265">
        <v>1.5999999999999999E-5</v>
      </c>
      <c r="AH265" t="s">
        <v>11</v>
      </c>
      <c r="AI265">
        <v>0.71119299999999996</v>
      </c>
      <c r="AJ265">
        <v>5.0000000000000002E-5</v>
      </c>
      <c r="AK265" t="s">
        <v>12</v>
      </c>
      <c r="AL265">
        <v>0</v>
      </c>
      <c r="AM265">
        <v>0</v>
      </c>
    </row>
    <row r="266" spans="1:39" x14ac:dyDescent="0.25">
      <c r="A266" t="s">
        <v>18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1985.090974</v>
      </c>
      <c r="I266">
        <v>549.49059099999999</v>
      </c>
      <c r="J266" t="s">
        <v>3</v>
      </c>
      <c r="K266">
        <v>1949.744512</v>
      </c>
      <c r="L266">
        <v>539.28839000000005</v>
      </c>
      <c r="M266" t="s">
        <v>4</v>
      </c>
      <c r="N266">
        <v>105.12403399999999</v>
      </c>
      <c r="O266">
        <v>32.888669999999998</v>
      </c>
      <c r="P266" t="s">
        <v>5</v>
      </c>
      <c r="Q266">
        <v>97.502824000000004</v>
      </c>
      <c r="R266">
        <v>2.3694739999999999</v>
      </c>
      <c r="S266" t="s">
        <v>6</v>
      </c>
      <c r="T266">
        <v>27.466348</v>
      </c>
      <c r="U266">
        <v>0.16547999999999999</v>
      </c>
      <c r="V266" t="s">
        <v>7</v>
      </c>
      <c r="W266">
        <v>25.135124000000001</v>
      </c>
      <c r="X266">
        <v>0.63881699999999997</v>
      </c>
      <c r="Y266" t="s">
        <v>8</v>
      </c>
      <c r="Z266">
        <v>38.292479</v>
      </c>
      <c r="AA266">
        <v>0.667624</v>
      </c>
      <c r="AB266" t="s">
        <v>9</v>
      </c>
      <c r="AC266">
        <v>1742.0708010000001</v>
      </c>
      <c r="AD266">
        <v>337.526252</v>
      </c>
      <c r="AE266" t="s">
        <v>10</v>
      </c>
      <c r="AF266">
        <v>0.28420099999999998</v>
      </c>
      <c r="AG266">
        <v>9.0000000000000002E-6</v>
      </c>
      <c r="AH266" t="s">
        <v>11</v>
      </c>
      <c r="AI266">
        <v>0.71219500000000002</v>
      </c>
      <c r="AJ266">
        <v>5.5999999999999999E-5</v>
      </c>
      <c r="AK266" t="s">
        <v>12</v>
      </c>
      <c r="AL266">
        <v>0</v>
      </c>
      <c r="AM266">
        <v>0</v>
      </c>
    </row>
    <row r="267" spans="1:39" x14ac:dyDescent="0.25">
      <c r="A267" t="s">
        <v>18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2381.7667240000001</v>
      </c>
      <c r="I267">
        <v>678.53114900000003</v>
      </c>
      <c r="J267" t="s">
        <v>3</v>
      </c>
      <c r="K267">
        <v>2339.3737160000001</v>
      </c>
      <c r="L267">
        <v>664.54462899999999</v>
      </c>
      <c r="M267" t="s">
        <v>4</v>
      </c>
      <c r="N267">
        <v>126.12112999999999</v>
      </c>
      <c r="O267">
        <v>43.348427999999998</v>
      </c>
      <c r="P267" t="s">
        <v>5</v>
      </c>
      <c r="Q267">
        <v>117.007743</v>
      </c>
      <c r="R267">
        <v>2.8642180000000002</v>
      </c>
      <c r="S267" t="s">
        <v>6</v>
      </c>
      <c r="T267">
        <v>32.952888999999999</v>
      </c>
      <c r="U267">
        <v>0.198405</v>
      </c>
      <c r="V267" t="s">
        <v>7</v>
      </c>
      <c r="W267">
        <v>30.175965000000001</v>
      </c>
      <c r="X267">
        <v>0.76805900000000005</v>
      </c>
      <c r="Y267" t="s">
        <v>8</v>
      </c>
      <c r="Z267">
        <v>45.933852000000002</v>
      </c>
      <c r="AA267">
        <v>0.82025999999999999</v>
      </c>
      <c r="AB267" t="s">
        <v>9</v>
      </c>
      <c r="AC267">
        <v>2090.2169560000002</v>
      </c>
      <c r="AD267">
        <v>410.52231699999999</v>
      </c>
      <c r="AE267" t="s">
        <v>10</v>
      </c>
      <c r="AF267">
        <v>0.28330499999999997</v>
      </c>
      <c r="AG267">
        <v>7.9999999999999996E-6</v>
      </c>
      <c r="AH267" t="s">
        <v>11</v>
      </c>
      <c r="AI267">
        <v>0.71325899999999998</v>
      </c>
      <c r="AJ267">
        <v>6.2000000000000003E-5</v>
      </c>
      <c r="AK267" t="s">
        <v>12</v>
      </c>
      <c r="AL267">
        <v>0</v>
      </c>
      <c r="AM267">
        <v>0</v>
      </c>
    </row>
    <row r="268" spans="1:39" x14ac:dyDescent="0.25">
      <c r="A268" t="s">
        <v>18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2777.3156880000001</v>
      </c>
      <c r="I268">
        <v>903.67677000000003</v>
      </c>
      <c r="J268" t="s">
        <v>3</v>
      </c>
      <c r="K268">
        <v>2727.8752829999999</v>
      </c>
      <c r="L268">
        <v>884.12096599999995</v>
      </c>
      <c r="M268" t="s">
        <v>4</v>
      </c>
      <c r="N268">
        <v>146.95897500000001</v>
      </c>
      <c r="O268">
        <v>56.726152999999996</v>
      </c>
      <c r="P268" t="s">
        <v>5</v>
      </c>
      <c r="Q268">
        <v>136.49180799999999</v>
      </c>
      <c r="R268">
        <v>3.322041</v>
      </c>
      <c r="S268" t="s">
        <v>6</v>
      </c>
      <c r="T268">
        <v>38.443550999999999</v>
      </c>
      <c r="U268">
        <v>0.28073999999999999</v>
      </c>
      <c r="V268" t="s">
        <v>7</v>
      </c>
      <c r="W268">
        <v>35.197414000000002</v>
      </c>
      <c r="X268">
        <v>0.86550099999999996</v>
      </c>
      <c r="Y268" t="s">
        <v>8</v>
      </c>
      <c r="Z268">
        <v>53.585698999999998</v>
      </c>
      <c r="AA268">
        <v>0.94638699999999998</v>
      </c>
      <c r="AB268" t="s">
        <v>9</v>
      </c>
      <c r="AC268">
        <v>2437.383159</v>
      </c>
      <c r="AD268">
        <v>546.55419800000004</v>
      </c>
      <c r="AE268" t="s">
        <v>10</v>
      </c>
      <c r="AF268">
        <v>0.28325400000000001</v>
      </c>
      <c r="AG268">
        <v>7.9999999999999996E-6</v>
      </c>
      <c r="AH268" t="s">
        <v>11</v>
      </c>
      <c r="AI268">
        <v>0.71433000000000002</v>
      </c>
      <c r="AJ268">
        <v>6.6000000000000005E-5</v>
      </c>
      <c r="AK268" t="s">
        <v>12</v>
      </c>
      <c r="AL268">
        <v>0</v>
      </c>
      <c r="AM268">
        <v>0</v>
      </c>
    </row>
    <row r="269" spans="1:39" x14ac:dyDescent="0.25">
      <c r="A269" t="s">
        <v>18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3171.9720360000001</v>
      </c>
      <c r="I269">
        <v>1154.9760679999999</v>
      </c>
      <c r="J269" t="s">
        <v>3</v>
      </c>
      <c r="K269">
        <v>3115.4813039999999</v>
      </c>
      <c r="L269">
        <v>1129.9728829999999</v>
      </c>
      <c r="M269" t="s">
        <v>4</v>
      </c>
      <c r="N269">
        <v>167.63925399999999</v>
      </c>
      <c r="O269">
        <v>70.129624000000007</v>
      </c>
      <c r="P269" t="s">
        <v>5</v>
      </c>
      <c r="Q269">
        <v>155.864429</v>
      </c>
      <c r="R269">
        <v>3.7641969999999998</v>
      </c>
      <c r="S269" t="s">
        <v>6</v>
      </c>
      <c r="T269">
        <v>43.915619999999997</v>
      </c>
      <c r="U269">
        <v>0.333397</v>
      </c>
      <c r="V269" t="s">
        <v>7</v>
      </c>
      <c r="W269">
        <v>40.216983999999997</v>
      </c>
      <c r="X269">
        <v>0.90431700000000004</v>
      </c>
      <c r="Y269" t="s">
        <v>8</v>
      </c>
      <c r="Z269">
        <v>61.172764000000001</v>
      </c>
      <c r="AA269">
        <v>1.0502940000000001</v>
      </c>
      <c r="AB269" t="s">
        <v>9</v>
      </c>
      <c r="AC269">
        <v>2783.9033639999998</v>
      </c>
      <c r="AD269">
        <v>713.897109</v>
      </c>
      <c r="AE269" t="s">
        <v>10</v>
      </c>
      <c r="AF269">
        <v>0.28308499999999998</v>
      </c>
      <c r="AG269">
        <v>6.9999999999999999E-6</v>
      </c>
      <c r="AH269" t="s">
        <v>11</v>
      </c>
      <c r="AI269">
        <v>0.71433199999999997</v>
      </c>
      <c r="AJ269">
        <v>6.6000000000000005E-5</v>
      </c>
      <c r="AK269" t="s">
        <v>12</v>
      </c>
      <c r="AL269">
        <v>0</v>
      </c>
      <c r="AM269">
        <v>0</v>
      </c>
    </row>
    <row r="270" spans="1:39" x14ac:dyDescent="0.25">
      <c r="A270" t="s">
        <v>18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3567.7748240000001</v>
      </c>
      <c r="I270">
        <v>1494.5170049999999</v>
      </c>
      <c r="J270" t="s">
        <v>3</v>
      </c>
      <c r="K270">
        <v>3504.23209</v>
      </c>
      <c r="L270">
        <v>1461.9725100000001</v>
      </c>
      <c r="M270" t="s">
        <v>4</v>
      </c>
      <c r="N270">
        <v>188.426016</v>
      </c>
      <c r="O270">
        <v>87.905010000000004</v>
      </c>
      <c r="P270" t="s">
        <v>5</v>
      </c>
      <c r="Q270">
        <v>175.25313800000001</v>
      </c>
      <c r="R270">
        <v>4.2362200000000003</v>
      </c>
      <c r="S270" t="s">
        <v>6</v>
      </c>
      <c r="T270">
        <v>49.399963</v>
      </c>
      <c r="U270">
        <v>0.42761399999999999</v>
      </c>
      <c r="V270" t="s">
        <v>7</v>
      </c>
      <c r="W270">
        <v>45.233680999999997</v>
      </c>
      <c r="X270">
        <v>0.90604399999999996</v>
      </c>
      <c r="Y270" t="s">
        <v>8</v>
      </c>
      <c r="Z270">
        <v>68.795736000000005</v>
      </c>
      <c r="AA270">
        <v>1.171837</v>
      </c>
      <c r="AB270" t="s">
        <v>9</v>
      </c>
      <c r="AC270">
        <v>3131.447803</v>
      </c>
      <c r="AD270">
        <v>923.27773100000002</v>
      </c>
      <c r="AE270" t="s">
        <v>10</v>
      </c>
      <c r="AF270">
        <v>0.28262100000000001</v>
      </c>
      <c r="AG270">
        <v>1.7E-5</v>
      </c>
      <c r="AH270" t="s">
        <v>11</v>
      </c>
      <c r="AI270">
        <v>0.71500600000000003</v>
      </c>
      <c r="AJ270">
        <v>6.9999999999999994E-5</v>
      </c>
      <c r="AK270" t="s">
        <v>12</v>
      </c>
      <c r="AL270">
        <v>0</v>
      </c>
      <c r="AM270">
        <v>0</v>
      </c>
    </row>
    <row r="271" spans="1:39" x14ac:dyDescent="0.25">
      <c r="A271" t="s">
        <v>18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3964.0955909999998</v>
      </c>
      <c r="I271">
        <v>1899.5580090000001</v>
      </c>
      <c r="J271" t="s">
        <v>3</v>
      </c>
      <c r="K271">
        <v>3893.5071440000002</v>
      </c>
      <c r="L271">
        <v>1857.980067</v>
      </c>
      <c r="M271" t="s">
        <v>4</v>
      </c>
      <c r="N271">
        <v>209.256113</v>
      </c>
      <c r="O271">
        <v>108.672585</v>
      </c>
      <c r="P271" t="s">
        <v>5</v>
      </c>
      <c r="Q271">
        <v>194.66848400000001</v>
      </c>
      <c r="R271">
        <v>4.6737830000000002</v>
      </c>
      <c r="S271" t="s">
        <v>6</v>
      </c>
      <c r="T271">
        <v>54.889287000000003</v>
      </c>
      <c r="U271">
        <v>0.53987700000000005</v>
      </c>
      <c r="V271" t="s">
        <v>7</v>
      </c>
      <c r="W271">
        <v>50.240374000000003</v>
      </c>
      <c r="X271">
        <v>0.88391399999999998</v>
      </c>
      <c r="Y271" t="s">
        <v>8</v>
      </c>
      <c r="Z271">
        <v>76.457656999999998</v>
      </c>
      <c r="AA271">
        <v>1.299301</v>
      </c>
      <c r="AB271" t="s">
        <v>9</v>
      </c>
      <c r="AC271">
        <v>3479.4400930000002</v>
      </c>
      <c r="AD271">
        <v>1163.280225</v>
      </c>
      <c r="AE271" t="s">
        <v>10</v>
      </c>
      <c r="AF271">
        <v>0.28250599999999998</v>
      </c>
      <c r="AG271">
        <v>1.5999999999999999E-5</v>
      </c>
      <c r="AH271" t="s">
        <v>11</v>
      </c>
      <c r="AI271">
        <v>0.715638</v>
      </c>
      <c r="AJ271">
        <v>6.8999999999999997E-5</v>
      </c>
      <c r="AK271" t="s">
        <v>12</v>
      </c>
      <c r="AL271">
        <v>0</v>
      </c>
      <c r="AM271">
        <v>0</v>
      </c>
    </row>
    <row r="272" spans="1:39" x14ac:dyDescent="0.25">
      <c r="A272" t="s">
        <v>18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4359.7343460000002</v>
      </c>
      <c r="I272">
        <v>2330.0124350000001</v>
      </c>
      <c r="J272" t="s">
        <v>3</v>
      </c>
      <c r="K272">
        <v>4282.0942379999997</v>
      </c>
      <c r="L272">
        <v>2279.249358</v>
      </c>
      <c r="M272" t="s">
        <v>4</v>
      </c>
      <c r="N272">
        <v>229.94176999999999</v>
      </c>
      <c r="O272">
        <v>130.77261799999999</v>
      </c>
      <c r="P272" t="s">
        <v>5</v>
      </c>
      <c r="Q272">
        <v>214.049812</v>
      </c>
      <c r="R272">
        <v>4.8479640000000002</v>
      </c>
      <c r="S272" t="s">
        <v>6</v>
      </c>
      <c r="T272">
        <v>60.359129000000003</v>
      </c>
      <c r="U272">
        <v>0.67121299999999995</v>
      </c>
      <c r="V272" t="s">
        <v>7</v>
      </c>
      <c r="W272">
        <v>55.245013</v>
      </c>
      <c r="X272">
        <v>0.85991099999999998</v>
      </c>
      <c r="Y272" t="s">
        <v>8</v>
      </c>
      <c r="Z272">
        <v>84.117599999999996</v>
      </c>
      <c r="AA272">
        <v>1.3541510000000001</v>
      </c>
      <c r="AB272" t="s">
        <v>9</v>
      </c>
      <c r="AC272">
        <v>3826.9231690000001</v>
      </c>
      <c r="AD272">
        <v>1441.449226</v>
      </c>
      <c r="AE272" t="s">
        <v>10</v>
      </c>
      <c r="AF272">
        <v>0.28244900000000001</v>
      </c>
      <c r="AG272">
        <v>1.5999999999999999E-5</v>
      </c>
      <c r="AH272" t="s">
        <v>11</v>
      </c>
      <c r="AI272">
        <v>0.71646100000000001</v>
      </c>
      <c r="AJ272">
        <v>6.9999999999999994E-5</v>
      </c>
      <c r="AK272" t="s">
        <v>12</v>
      </c>
      <c r="AL272">
        <v>0</v>
      </c>
      <c r="AM272">
        <v>0</v>
      </c>
    </row>
    <row r="273" spans="1:39" x14ac:dyDescent="0.25">
      <c r="A273" t="s">
        <v>18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4755.2756049999998</v>
      </c>
      <c r="I273">
        <v>2764.3212140000001</v>
      </c>
      <c r="J273" t="s">
        <v>3</v>
      </c>
      <c r="K273">
        <v>4670.5640229999999</v>
      </c>
      <c r="L273">
        <v>2702.5857500000002</v>
      </c>
      <c r="M273" t="s">
        <v>4</v>
      </c>
      <c r="N273">
        <v>250.864903</v>
      </c>
      <c r="O273">
        <v>157.21786399999999</v>
      </c>
      <c r="P273" t="s">
        <v>5</v>
      </c>
      <c r="Q273">
        <v>233.444176</v>
      </c>
      <c r="R273">
        <v>5.3313160000000002</v>
      </c>
      <c r="S273" t="s">
        <v>6</v>
      </c>
      <c r="T273">
        <v>65.843979000000004</v>
      </c>
      <c r="U273">
        <v>0.82497900000000002</v>
      </c>
      <c r="V273" t="s">
        <v>7</v>
      </c>
      <c r="W273">
        <v>60.244985999999997</v>
      </c>
      <c r="X273">
        <v>0.89158899999999996</v>
      </c>
      <c r="Y273" t="s">
        <v>8</v>
      </c>
      <c r="Z273">
        <v>91.772585000000007</v>
      </c>
      <c r="AA273">
        <v>1.4931730000000001</v>
      </c>
      <c r="AB273" t="s">
        <v>9</v>
      </c>
      <c r="AC273">
        <v>4174.0517870000003</v>
      </c>
      <c r="AD273">
        <v>1691.3412330000001</v>
      </c>
      <c r="AE273" t="s">
        <v>10</v>
      </c>
      <c r="AF273">
        <v>0.28240999999999999</v>
      </c>
      <c r="AG273">
        <v>1.5999999999999999E-5</v>
      </c>
      <c r="AH273" t="s">
        <v>11</v>
      </c>
      <c r="AI273">
        <v>0.71746900000000002</v>
      </c>
      <c r="AJ273">
        <v>6.4999999999999994E-5</v>
      </c>
      <c r="AK273" t="s">
        <v>12</v>
      </c>
      <c r="AL273">
        <v>0</v>
      </c>
      <c r="AM273">
        <v>0</v>
      </c>
    </row>
    <row r="274" spans="1:39" x14ac:dyDescent="0.25">
      <c r="A274" t="s">
        <v>18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5151.4242869999998</v>
      </c>
      <c r="I274">
        <v>3386.8910270000001</v>
      </c>
      <c r="J274" t="s">
        <v>3</v>
      </c>
      <c r="K274">
        <v>5059.6407710000003</v>
      </c>
      <c r="L274">
        <v>3312.346419</v>
      </c>
      <c r="M274" t="s">
        <v>4</v>
      </c>
      <c r="N274">
        <v>271.97367300000002</v>
      </c>
      <c r="O274">
        <v>186.017033</v>
      </c>
      <c r="P274" t="s">
        <v>5</v>
      </c>
      <c r="Q274">
        <v>252.82198</v>
      </c>
      <c r="R274">
        <v>5.5150379999999997</v>
      </c>
      <c r="S274" t="s">
        <v>6</v>
      </c>
      <c r="T274">
        <v>71.306754999999995</v>
      </c>
      <c r="U274">
        <v>0.98265999999999998</v>
      </c>
      <c r="V274" t="s">
        <v>7</v>
      </c>
      <c r="W274">
        <v>65.225582000000003</v>
      </c>
      <c r="X274">
        <v>0.88384600000000002</v>
      </c>
      <c r="Y274" t="s">
        <v>8</v>
      </c>
      <c r="Z274">
        <v>99.430216000000001</v>
      </c>
      <c r="AA274">
        <v>1.556219</v>
      </c>
      <c r="AB274" t="s">
        <v>9</v>
      </c>
      <c r="AC274">
        <v>4521.6527830000005</v>
      </c>
      <c r="AD274">
        <v>2088.24478</v>
      </c>
      <c r="AE274" t="s">
        <v>10</v>
      </c>
      <c r="AF274">
        <v>0.28239399999999998</v>
      </c>
      <c r="AG274">
        <v>1.5999999999999999E-5</v>
      </c>
      <c r="AH274" t="s">
        <v>11</v>
      </c>
      <c r="AI274">
        <v>0.71812500000000001</v>
      </c>
      <c r="AJ274">
        <v>6.0999999999999999E-5</v>
      </c>
      <c r="AK274" t="s">
        <v>12</v>
      </c>
      <c r="AL274">
        <v>0</v>
      </c>
      <c r="AM274">
        <v>0</v>
      </c>
    </row>
    <row r="275" spans="1:39" x14ac:dyDescent="0.25">
      <c r="A275" t="s">
        <v>18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5548.1906840000001</v>
      </c>
      <c r="I275">
        <v>3950.5554299999999</v>
      </c>
      <c r="J275" t="s">
        <v>3</v>
      </c>
      <c r="K275">
        <v>5449.3494730000002</v>
      </c>
      <c r="L275">
        <v>3861.2390730000002</v>
      </c>
      <c r="M275" t="s">
        <v>4</v>
      </c>
      <c r="N275">
        <v>292.89131700000002</v>
      </c>
      <c r="O275">
        <v>214.606675</v>
      </c>
      <c r="P275" t="s">
        <v>5</v>
      </c>
      <c r="Q275">
        <v>272.19739099999998</v>
      </c>
      <c r="R275">
        <v>5.9155030000000002</v>
      </c>
      <c r="S275" t="s">
        <v>6</v>
      </c>
      <c r="T275">
        <v>76.797083999999998</v>
      </c>
      <c r="U275">
        <v>1.143832</v>
      </c>
      <c r="V275" t="s">
        <v>7</v>
      </c>
      <c r="W275">
        <v>70.179158000000001</v>
      </c>
      <c r="X275">
        <v>0.91270600000000002</v>
      </c>
      <c r="Y275" t="s">
        <v>8</v>
      </c>
      <c r="Z275">
        <v>107.07722200000001</v>
      </c>
      <c r="AA275">
        <v>1.699668</v>
      </c>
      <c r="AB275" t="s">
        <v>9</v>
      </c>
      <c r="AC275">
        <v>4870.0661129999999</v>
      </c>
      <c r="AD275">
        <v>2434.4409919999998</v>
      </c>
      <c r="AE275" t="s">
        <v>10</v>
      </c>
      <c r="AF275">
        <v>0.28234599999999999</v>
      </c>
      <c r="AG275">
        <v>1.5999999999999999E-5</v>
      </c>
      <c r="AH275" t="s">
        <v>11</v>
      </c>
      <c r="AI275">
        <v>0.71854399999999996</v>
      </c>
      <c r="AJ275">
        <v>6.0000000000000002E-5</v>
      </c>
      <c r="AK275" t="s">
        <v>12</v>
      </c>
      <c r="AL275">
        <v>0</v>
      </c>
      <c r="AM275">
        <v>0</v>
      </c>
    </row>
    <row r="276" spans="1:39" x14ac:dyDescent="0.25">
      <c r="A276" t="s">
        <v>18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5944.9072070000002</v>
      </c>
      <c r="I276">
        <v>4482.3390319999999</v>
      </c>
      <c r="J276" t="s">
        <v>3</v>
      </c>
      <c r="K276">
        <v>5838.9919920000002</v>
      </c>
      <c r="L276">
        <v>4377.822099</v>
      </c>
      <c r="M276" t="s">
        <v>4</v>
      </c>
      <c r="N276">
        <v>313.72977100000003</v>
      </c>
      <c r="O276">
        <v>244.64299399999999</v>
      </c>
      <c r="P276" t="s">
        <v>5</v>
      </c>
      <c r="Q276">
        <v>291.63446199999998</v>
      </c>
      <c r="R276">
        <v>6.7415669999999999</v>
      </c>
      <c r="S276" t="s">
        <v>6</v>
      </c>
      <c r="T276">
        <v>82.300085999999993</v>
      </c>
      <c r="U276">
        <v>1.3428800000000001</v>
      </c>
      <c r="V276" t="s">
        <v>7</v>
      </c>
      <c r="W276">
        <v>75.151535999999993</v>
      </c>
      <c r="X276">
        <v>0.996286</v>
      </c>
      <c r="Y276" t="s">
        <v>8</v>
      </c>
      <c r="Z276">
        <v>114.753553</v>
      </c>
      <c r="AA276">
        <v>1.8826560000000001</v>
      </c>
      <c r="AB276" t="s">
        <v>9</v>
      </c>
      <c r="AC276">
        <v>5218.4322849999999</v>
      </c>
      <c r="AD276">
        <v>2746.7728059999999</v>
      </c>
      <c r="AE276" t="s">
        <v>10</v>
      </c>
      <c r="AF276">
        <v>0.28232000000000002</v>
      </c>
      <c r="AG276">
        <v>1.5999999999999999E-5</v>
      </c>
      <c r="AH276" t="s">
        <v>11</v>
      </c>
      <c r="AI276">
        <v>0.71947300000000003</v>
      </c>
      <c r="AJ276">
        <v>6.0999999999999999E-5</v>
      </c>
      <c r="AK276" t="s">
        <v>12</v>
      </c>
      <c r="AL276">
        <v>0</v>
      </c>
      <c r="AM276">
        <v>0</v>
      </c>
    </row>
    <row r="277" spans="1:39" x14ac:dyDescent="0.25">
      <c r="A277" t="s">
        <v>18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6341.1598540000005</v>
      </c>
      <c r="I277">
        <v>5251.9913989999995</v>
      </c>
      <c r="J277" t="s">
        <v>3</v>
      </c>
      <c r="K277">
        <v>6228.1885840000004</v>
      </c>
      <c r="L277">
        <v>5127.7503109999998</v>
      </c>
      <c r="M277" t="s">
        <v>4</v>
      </c>
      <c r="N277">
        <v>334.51086199999997</v>
      </c>
      <c r="O277">
        <v>278.89276899999999</v>
      </c>
      <c r="P277" t="s">
        <v>5</v>
      </c>
      <c r="Q277">
        <v>311.01400699999999</v>
      </c>
      <c r="R277">
        <v>7.5417670000000001</v>
      </c>
      <c r="S277" t="s">
        <v>6</v>
      </c>
      <c r="T277">
        <v>87.766268999999994</v>
      </c>
      <c r="U277">
        <v>1.539272</v>
      </c>
      <c r="V277" t="s">
        <v>7</v>
      </c>
      <c r="W277">
        <v>80.127110999999999</v>
      </c>
      <c r="X277">
        <v>1.048867</v>
      </c>
      <c r="Y277" t="s">
        <v>8</v>
      </c>
      <c r="Z277">
        <v>122.396072</v>
      </c>
      <c r="AA277">
        <v>2.1219510000000001</v>
      </c>
      <c r="AB277" t="s">
        <v>9</v>
      </c>
      <c r="AC277">
        <v>5566.4341020000002</v>
      </c>
      <c r="AD277">
        <v>3222.2812899999999</v>
      </c>
      <c r="AE277" t="s">
        <v>10</v>
      </c>
      <c r="AF277">
        <v>0.28231800000000001</v>
      </c>
      <c r="AG277">
        <v>1.5999999999999999E-5</v>
      </c>
      <c r="AH277" t="s">
        <v>11</v>
      </c>
      <c r="AI277">
        <v>0.72030099999999997</v>
      </c>
      <c r="AJ277">
        <v>5.5999999999999999E-5</v>
      </c>
      <c r="AK277" t="s">
        <v>12</v>
      </c>
      <c r="AL277">
        <v>0</v>
      </c>
      <c r="AM277">
        <v>0</v>
      </c>
    </row>
    <row r="278" spans="1:39" x14ac:dyDescent="0.25">
      <c r="A278" t="s">
        <v>18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6736.4034469999997</v>
      </c>
      <c r="I278">
        <v>6056.1929170000003</v>
      </c>
      <c r="J278" t="s">
        <v>3</v>
      </c>
      <c r="K278">
        <v>6616.3701069999997</v>
      </c>
      <c r="L278">
        <v>5911.1235909999996</v>
      </c>
      <c r="M278" t="s">
        <v>4</v>
      </c>
      <c r="N278">
        <v>355.360747</v>
      </c>
      <c r="O278">
        <v>319.86103800000001</v>
      </c>
      <c r="P278" t="s">
        <v>5</v>
      </c>
      <c r="Q278">
        <v>330.41932400000002</v>
      </c>
      <c r="R278">
        <v>9.1248880000000003</v>
      </c>
      <c r="S278" t="s">
        <v>6</v>
      </c>
      <c r="T278">
        <v>93.225335000000001</v>
      </c>
      <c r="U278">
        <v>1.78603</v>
      </c>
      <c r="V278" t="s">
        <v>7</v>
      </c>
      <c r="W278">
        <v>85.103870000000001</v>
      </c>
      <c r="X278">
        <v>1.176641</v>
      </c>
      <c r="Y278" t="s">
        <v>8</v>
      </c>
      <c r="Z278">
        <v>130.06581700000001</v>
      </c>
      <c r="AA278">
        <v>2.5365410000000002</v>
      </c>
      <c r="AB278" t="s">
        <v>9</v>
      </c>
      <c r="AC278">
        <v>5913.3538479999997</v>
      </c>
      <c r="AD278">
        <v>3676.7675140000001</v>
      </c>
      <c r="AE278" t="s">
        <v>10</v>
      </c>
      <c r="AF278">
        <v>0.282279</v>
      </c>
      <c r="AG278">
        <v>1.5E-5</v>
      </c>
      <c r="AH278" t="s">
        <v>11</v>
      </c>
      <c r="AI278">
        <v>0.72030799999999995</v>
      </c>
      <c r="AJ278">
        <v>5.5999999999999999E-5</v>
      </c>
      <c r="AK278" t="s">
        <v>12</v>
      </c>
      <c r="AL278">
        <v>0</v>
      </c>
      <c r="AM278">
        <v>0</v>
      </c>
    </row>
    <row r="279" spans="1:39" x14ac:dyDescent="0.25">
      <c r="A279" t="s">
        <v>18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7132.4742770000003</v>
      </c>
      <c r="I279">
        <v>6966.740202</v>
      </c>
      <c r="J279" t="s">
        <v>3</v>
      </c>
      <c r="K279">
        <v>7005.3647950000004</v>
      </c>
      <c r="L279">
        <v>6799.4571809999998</v>
      </c>
      <c r="M279" t="s">
        <v>4</v>
      </c>
      <c r="N279">
        <v>376.34214700000001</v>
      </c>
      <c r="O279">
        <v>361.89203099999997</v>
      </c>
      <c r="P279" t="s">
        <v>5</v>
      </c>
      <c r="Q279">
        <v>349.89517000000001</v>
      </c>
      <c r="R279">
        <v>11.083421</v>
      </c>
      <c r="S279" t="s">
        <v>6</v>
      </c>
      <c r="T279">
        <v>98.702453000000006</v>
      </c>
      <c r="U279">
        <v>2.0815839999999999</v>
      </c>
      <c r="V279" t="s">
        <v>7</v>
      </c>
      <c r="W279">
        <v>90.091618999999994</v>
      </c>
      <c r="X279">
        <v>1.28793</v>
      </c>
      <c r="Y279" t="s">
        <v>8</v>
      </c>
      <c r="Z279">
        <v>137.72957700000001</v>
      </c>
      <c r="AA279">
        <v>3.1315029999999999</v>
      </c>
      <c r="AB279" t="s">
        <v>9</v>
      </c>
      <c r="AC279">
        <v>6260.8730759999999</v>
      </c>
      <c r="AD279">
        <v>4218.3144819999998</v>
      </c>
      <c r="AE279" t="s">
        <v>10</v>
      </c>
      <c r="AF279">
        <v>0.282217</v>
      </c>
      <c r="AG279">
        <v>1.5E-5</v>
      </c>
      <c r="AH279" t="s">
        <v>11</v>
      </c>
      <c r="AI279">
        <v>0.72061600000000003</v>
      </c>
      <c r="AJ279">
        <v>5.7000000000000003E-5</v>
      </c>
      <c r="AK279" t="s">
        <v>12</v>
      </c>
      <c r="AL279">
        <v>0</v>
      </c>
      <c r="AM279">
        <v>0</v>
      </c>
    </row>
    <row r="280" spans="1:39" x14ac:dyDescent="0.25">
      <c r="A280" t="s">
        <v>18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7528.8414940000002</v>
      </c>
      <c r="I280">
        <v>7722.1857900000005</v>
      </c>
      <c r="J280" t="s">
        <v>3</v>
      </c>
      <c r="K280">
        <v>7394.6767380000001</v>
      </c>
      <c r="L280">
        <v>7531.7885219999998</v>
      </c>
      <c r="M280" t="s">
        <v>4</v>
      </c>
      <c r="N280">
        <v>397.360861</v>
      </c>
      <c r="O280">
        <v>412.21769399999999</v>
      </c>
      <c r="P280" t="s">
        <v>5</v>
      </c>
      <c r="Q280">
        <v>369.29409299999998</v>
      </c>
      <c r="R280">
        <v>12.716590999999999</v>
      </c>
      <c r="S280" t="s">
        <v>6</v>
      </c>
      <c r="T280">
        <v>104.157768</v>
      </c>
      <c r="U280">
        <v>2.2853699999999999</v>
      </c>
      <c r="V280" t="s">
        <v>7</v>
      </c>
      <c r="W280">
        <v>95.065236999999996</v>
      </c>
      <c r="X280">
        <v>1.416334</v>
      </c>
      <c r="Y280" t="s">
        <v>8</v>
      </c>
      <c r="Z280">
        <v>145.36252500000001</v>
      </c>
      <c r="AA280">
        <v>3.688501</v>
      </c>
      <c r="AB280" t="s">
        <v>9</v>
      </c>
      <c r="AC280">
        <v>6608.7632130000002</v>
      </c>
      <c r="AD280">
        <v>4638.1021030000002</v>
      </c>
      <c r="AE280" t="s">
        <v>10</v>
      </c>
      <c r="AF280">
        <v>0.28220499999999998</v>
      </c>
      <c r="AG280">
        <v>1.5E-5</v>
      </c>
      <c r="AH280" t="s">
        <v>11</v>
      </c>
      <c r="AI280">
        <v>0.72129200000000004</v>
      </c>
      <c r="AJ280">
        <v>5.3999999999999998E-5</v>
      </c>
      <c r="AK280" t="s">
        <v>12</v>
      </c>
      <c r="AL280">
        <v>0</v>
      </c>
      <c r="AM280">
        <v>0</v>
      </c>
    </row>
    <row r="281" spans="1:39" x14ac:dyDescent="0.25">
      <c r="A281" t="s">
        <v>18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7925.8528610000003</v>
      </c>
      <c r="I281">
        <v>8374.2621639999998</v>
      </c>
      <c r="J281" t="s">
        <v>3</v>
      </c>
      <c r="K281">
        <v>7784.5977540000004</v>
      </c>
      <c r="L281">
        <v>8164.4570279999998</v>
      </c>
      <c r="M281" t="s">
        <v>4</v>
      </c>
      <c r="N281">
        <v>418.30729200000002</v>
      </c>
      <c r="O281">
        <v>450.08790399999998</v>
      </c>
      <c r="P281" t="s">
        <v>5</v>
      </c>
      <c r="Q281">
        <v>388.76496500000002</v>
      </c>
      <c r="R281">
        <v>13.931055000000001</v>
      </c>
      <c r="S281" t="s">
        <v>6</v>
      </c>
      <c r="T281">
        <v>109.645488</v>
      </c>
      <c r="U281">
        <v>2.5604490000000002</v>
      </c>
      <c r="V281" t="s">
        <v>7</v>
      </c>
      <c r="W281">
        <v>100.061314</v>
      </c>
      <c r="X281">
        <v>1.617305</v>
      </c>
      <c r="Y281" t="s">
        <v>8</v>
      </c>
      <c r="Z281">
        <v>153.00774699999999</v>
      </c>
      <c r="AA281">
        <v>4.1473760000000004</v>
      </c>
      <c r="AB281" t="s">
        <v>9</v>
      </c>
      <c r="AC281">
        <v>6957.2544040000002</v>
      </c>
      <c r="AD281">
        <v>5027.6033289999996</v>
      </c>
      <c r="AE281" t="s">
        <v>10</v>
      </c>
      <c r="AF281">
        <v>0.282198</v>
      </c>
      <c r="AG281">
        <v>1.5E-5</v>
      </c>
      <c r="AH281" t="s">
        <v>11</v>
      </c>
      <c r="AI281">
        <v>0.72162099999999996</v>
      </c>
      <c r="AJ281">
        <v>5.5000000000000002E-5</v>
      </c>
      <c r="AK281" t="s">
        <v>12</v>
      </c>
      <c r="AL281">
        <v>0</v>
      </c>
      <c r="AM281">
        <v>0</v>
      </c>
    </row>
    <row r="282" spans="1:39" x14ac:dyDescent="0.25">
      <c r="A282" t="s">
        <v>19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19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19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19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19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19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19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19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19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19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19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19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19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19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19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19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19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19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19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19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20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337.44089500000001</v>
      </c>
      <c r="I302">
        <v>30.490051999999999</v>
      </c>
      <c r="J302" t="s">
        <v>3</v>
      </c>
      <c r="K302">
        <v>330.43080900000001</v>
      </c>
      <c r="L302">
        <v>29.752281</v>
      </c>
      <c r="M302" t="s">
        <v>4</v>
      </c>
      <c r="N302">
        <v>19.839086000000002</v>
      </c>
      <c r="O302">
        <v>0.88991299999999995</v>
      </c>
      <c r="P302" t="s">
        <v>5</v>
      </c>
      <c r="Q302">
        <v>0</v>
      </c>
      <c r="R302">
        <v>0</v>
      </c>
      <c r="S302" t="s">
        <v>6</v>
      </c>
      <c r="T302">
        <v>5.4151540000000002</v>
      </c>
      <c r="U302">
        <v>1.3772E-2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0.29416599999999998</v>
      </c>
      <c r="AD302">
        <v>7.7000000000000001E-5</v>
      </c>
      <c r="AE302" t="s">
        <v>10</v>
      </c>
      <c r="AF302">
        <v>0</v>
      </c>
      <c r="AG302">
        <v>0</v>
      </c>
      <c r="AH302" t="s">
        <v>11</v>
      </c>
      <c r="AI302">
        <v>0.70804699999999998</v>
      </c>
      <c r="AJ302">
        <v>4.6E-5</v>
      </c>
      <c r="AK302" t="s">
        <v>12</v>
      </c>
      <c r="AL302">
        <v>0</v>
      </c>
      <c r="AM302">
        <v>0</v>
      </c>
    </row>
    <row r="303" spans="1:39" x14ac:dyDescent="0.25">
      <c r="A303" t="s">
        <v>20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673.78742599999998</v>
      </c>
      <c r="I303">
        <v>104.621973</v>
      </c>
      <c r="J303" t="s">
        <v>3</v>
      </c>
      <c r="K303">
        <v>659.78974500000004</v>
      </c>
      <c r="L303">
        <v>101.61093700000001</v>
      </c>
      <c r="M303" t="s">
        <v>4</v>
      </c>
      <c r="N303">
        <v>39.446541000000003</v>
      </c>
      <c r="O303">
        <v>2.306022</v>
      </c>
      <c r="P303" t="s">
        <v>5</v>
      </c>
      <c r="Q303">
        <v>0</v>
      </c>
      <c r="R303">
        <v>0</v>
      </c>
      <c r="S303" t="s">
        <v>6</v>
      </c>
      <c r="T303">
        <v>10.814361</v>
      </c>
      <c r="U303">
        <v>3.6775000000000002E-2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0.28906100000000001</v>
      </c>
      <c r="AD303">
        <v>6.8999999999999997E-5</v>
      </c>
      <c r="AE303" t="s">
        <v>10</v>
      </c>
      <c r="AF303">
        <v>0</v>
      </c>
      <c r="AG303">
        <v>0</v>
      </c>
      <c r="AH303" t="s">
        <v>11</v>
      </c>
      <c r="AI303">
        <v>0.71006100000000005</v>
      </c>
      <c r="AJ303">
        <v>4.8999999999999998E-5</v>
      </c>
      <c r="AK303" t="s">
        <v>12</v>
      </c>
      <c r="AL303">
        <v>0</v>
      </c>
      <c r="AM303">
        <v>0</v>
      </c>
    </row>
    <row r="304" spans="1:39" x14ac:dyDescent="0.25">
      <c r="A304" t="s">
        <v>20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1010.7303020000001</v>
      </c>
      <c r="I304">
        <v>229.688647</v>
      </c>
      <c r="J304" t="s">
        <v>3</v>
      </c>
      <c r="K304">
        <v>989.74151500000005</v>
      </c>
      <c r="L304">
        <v>223.48802499999999</v>
      </c>
      <c r="M304" t="s">
        <v>4</v>
      </c>
      <c r="N304">
        <v>59.192610000000002</v>
      </c>
      <c r="O304">
        <v>5.1360849999999996</v>
      </c>
      <c r="P304" t="s">
        <v>5</v>
      </c>
      <c r="Q304">
        <v>0</v>
      </c>
      <c r="R304">
        <v>0</v>
      </c>
      <c r="S304" t="s">
        <v>6</v>
      </c>
      <c r="T304">
        <v>16.239227</v>
      </c>
      <c r="U304">
        <v>7.9452999999999996E-2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0.28629199999999999</v>
      </c>
      <c r="AD304">
        <v>4.0000000000000003E-5</v>
      </c>
      <c r="AE304" t="s">
        <v>10</v>
      </c>
      <c r="AF304">
        <v>0</v>
      </c>
      <c r="AG304">
        <v>0</v>
      </c>
      <c r="AH304" t="s">
        <v>11</v>
      </c>
      <c r="AI304">
        <v>0.71065999999999996</v>
      </c>
      <c r="AJ304">
        <v>5.5000000000000002E-5</v>
      </c>
      <c r="AK304" t="s">
        <v>12</v>
      </c>
      <c r="AL304">
        <v>0</v>
      </c>
      <c r="AM304">
        <v>0</v>
      </c>
    </row>
    <row r="305" spans="1:39" x14ac:dyDescent="0.25">
      <c r="A305" t="s">
        <v>20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1347.3599630000001</v>
      </c>
      <c r="I305">
        <v>362.787958</v>
      </c>
      <c r="J305" t="s">
        <v>3</v>
      </c>
      <c r="K305">
        <v>1319.369878</v>
      </c>
      <c r="L305">
        <v>353.539019</v>
      </c>
      <c r="M305" t="s">
        <v>4</v>
      </c>
      <c r="N305">
        <v>78.844234999999998</v>
      </c>
      <c r="O305">
        <v>7.7442019999999996</v>
      </c>
      <c r="P305" t="s">
        <v>5</v>
      </c>
      <c r="Q305">
        <v>0</v>
      </c>
      <c r="R305">
        <v>0</v>
      </c>
      <c r="S305" t="s">
        <v>6</v>
      </c>
      <c r="T305">
        <v>21.657385000000001</v>
      </c>
      <c r="U305">
        <v>0.11176899999999999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0.28543200000000002</v>
      </c>
      <c r="AD305">
        <v>3.1999999999999999E-5</v>
      </c>
      <c r="AE305" t="s">
        <v>10</v>
      </c>
      <c r="AF305">
        <v>0</v>
      </c>
      <c r="AG305">
        <v>0</v>
      </c>
      <c r="AH305" t="s">
        <v>11</v>
      </c>
      <c r="AI305">
        <v>0.71294800000000003</v>
      </c>
      <c r="AJ305">
        <v>7.2999999999999999E-5</v>
      </c>
      <c r="AK305" t="s">
        <v>12</v>
      </c>
      <c r="AL305">
        <v>0</v>
      </c>
      <c r="AM305">
        <v>0</v>
      </c>
    </row>
    <row r="306" spans="1:39" x14ac:dyDescent="0.25">
      <c r="A306" t="s">
        <v>20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1684.704209</v>
      </c>
      <c r="I306">
        <v>515.66126299999996</v>
      </c>
      <c r="J306" t="s">
        <v>3</v>
      </c>
      <c r="K306">
        <v>1649.713379</v>
      </c>
      <c r="L306">
        <v>502.887204</v>
      </c>
      <c r="M306" t="s">
        <v>4</v>
      </c>
      <c r="N306">
        <v>98.517643000000007</v>
      </c>
      <c r="O306">
        <v>10.742158</v>
      </c>
      <c r="P306" t="s">
        <v>5</v>
      </c>
      <c r="Q306">
        <v>0</v>
      </c>
      <c r="R306">
        <v>0</v>
      </c>
      <c r="S306" t="s">
        <v>6</v>
      </c>
      <c r="T306">
        <v>27.085377999999999</v>
      </c>
      <c r="U306">
        <v>0.15860399999999999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0.283806</v>
      </c>
      <c r="AD306">
        <v>1.5E-5</v>
      </c>
      <c r="AE306" t="s">
        <v>10</v>
      </c>
      <c r="AF306">
        <v>0</v>
      </c>
      <c r="AG306">
        <v>0</v>
      </c>
      <c r="AH306" t="s">
        <v>11</v>
      </c>
      <c r="AI306">
        <v>0.71382699999999999</v>
      </c>
      <c r="AJ306">
        <v>7.3999999999999996E-5</v>
      </c>
      <c r="AK306" t="s">
        <v>12</v>
      </c>
      <c r="AL306">
        <v>0</v>
      </c>
      <c r="AM306">
        <v>0</v>
      </c>
    </row>
    <row r="307" spans="1:39" x14ac:dyDescent="0.25">
      <c r="A307" t="s">
        <v>20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2022.0895780000001</v>
      </c>
      <c r="I307">
        <v>649.67687100000001</v>
      </c>
      <c r="J307" t="s">
        <v>3</v>
      </c>
      <c r="K307">
        <v>1980.1121069999999</v>
      </c>
      <c r="L307">
        <v>634.15215000000001</v>
      </c>
      <c r="M307" t="s">
        <v>4</v>
      </c>
      <c r="N307">
        <v>118.139994</v>
      </c>
      <c r="O307">
        <v>12.998177</v>
      </c>
      <c r="P307" t="s">
        <v>5</v>
      </c>
      <c r="Q307">
        <v>0</v>
      </c>
      <c r="R307">
        <v>0</v>
      </c>
      <c r="S307" t="s">
        <v>6</v>
      </c>
      <c r="T307">
        <v>32.522871000000002</v>
      </c>
      <c r="U307">
        <v>0.22115299999999999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0.28304299999999999</v>
      </c>
      <c r="AD307">
        <v>2.0000000000000002E-5</v>
      </c>
      <c r="AE307" t="s">
        <v>10</v>
      </c>
      <c r="AF307">
        <v>0</v>
      </c>
      <c r="AG307">
        <v>0</v>
      </c>
      <c r="AH307" t="s">
        <v>11</v>
      </c>
      <c r="AI307">
        <v>0.71409699999999998</v>
      </c>
      <c r="AJ307">
        <v>7.3999999999999996E-5</v>
      </c>
      <c r="AK307" t="s">
        <v>12</v>
      </c>
      <c r="AL307">
        <v>0</v>
      </c>
      <c r="AM307">
        <v>0</v>
      </c>
    </row>
    <row r="308" spans="1:39" x14ac:dyDescent="0.25">
      <c r="A308" t="s">
        <v>20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2360.0634519999999</v>
      </c>
      <c r="I308">
        <v>831.21056699999997</v>
      </c>
      <c r="J308" t="s">
        <v>3</v>
      </c>
      <c r="K308">
        <v>2311.0818359999998</v>
      </c>
      <c r="L308">
        <v>811.604153</v>
      </c>
      <c r="M308" t="s">
        <v>4</v>
      </c>
      <c r="N308">
        <v>137.85729000000001</v>
      </c>
      <c r="O308">
        <v>15.075832999999999</v>
      </c>
      <c r="P308" t="s">
        <v>5</v>
      </c>
      <c r="Q308">
        <v>0</v>
      </c>
      <c r="R308">
        <v>0</v>
      </c>
      <c r="S308" t="s">
        <v>6</v>
      </c>
      <c r="T308">
        <v>37.952565</v>
      </c>
      <c r="U308">
        <v>0.26620300000000002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0.283028</v>
      </c>
      <c r="AD308">
        <v>2.0000000000000002E-5</v>
      </c>
      <c r="AE308" t="s">
        <v>10</v>
      </c>
      <c r="AF308">
        <v>0</v>
      </c>
      <c r="AG308">
        <v>0</v>
      </c>
      <c r="AH308" t="s">
        <v>11</v>
      </c>
      <c r="AI308">
        <v>0.71714299999999997</v>
      </c>
      <c r="AJ308">
        <v>9.3999999999999994E-5</v>
      </c>
      <c r="AK308" t="s">
        <v>12</v>
      </c>
      <c r="AL308">
        <v>0</v>
      </c>
      <c r="AM308">
        <v>0</v>
      </c>
    </row>
    <row r="309" spans="1:39" x14ac:dyDescent="0.25">
      <c r="A309" t="s">
        <v>20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2696.7805859999999</v>
      </c>
      <c r="I309">
        <v>998.71976800000004</v>
      </c>
      <c r="J309" t="s">
        <v>3</v>
      </c>
      <c r="K309">
        <v>2640.816816</v>
      </c>
      <c r="L309">
        <v>975.59415999999999</v>
      </c>
      <c r="M309" t="s">
        <v>4</v>
      </c>
      <c r="N309">
        <v>157.50985</v>
      </c>
      <c r="O309">
        <v>16.728470999999999</v>
      </c>
      <c r="P309" t="s">
        <v>5</v>
      </c>
      <c r="Q309">
        <v>0</v>
      </c>
      <c r="R309">
        <v>0</v>
      </c>
      <c r="S309" t="s">
        <v>6</v>
      </c>
      <c r="T309">
        <v>43.364669999999997</v>
      </c>
      <c r="U309">
        <v>0.31518699999999999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0.282495</v>
      </c>
      <c r="AD309">
        <v>2.9E-5</v>
      </c>
      <c r="AE309" t="s">
        <v>10</v>
      </c>
      <c r="AF309">
        <v>0</v>
      </c>
      <c r="AG309">
        <v>0</v>
      </c>
      <c r="AH309" t="s">
        <v>11</v>
      </c>
      <c r="AI309">
        <v>0.71730300000000002</v>
      </c>
      <c r="AJ309">
        <v>9.6000000000000002E-5</v>
      </c>
      <c r="AK309" t="s">
        <v>12</v>
      </c>
      <c r="AL309">
        <v>0</v>
      </c>
      <c r="AM309">
        <v>0</v>
      </c>
    </row>
    <row r="310" spans="1:39" x14ac:dyDescent="0.25">
      <c r="A310" t="s">
        <v>20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3033.2827339999999</v>
      </c>
      <c r="I310">
        <v>1198.5360700000001</v>
      </c>
      <c r="J310" t="s">
        <v>3</v>
      </c>
      <c r="K310">
        <v>2970.3134030000001</v>
      </c>
      <c r="L310">
        <v>1168.8968130000001</v>
      </c>
      <c r="M310" t="s">
        <v>4</v>
      </c>
      <c r="N310">
        <v>177.08804599999999</v>
      </c>
      <c r="O310">
        <v>20.384122000000001</v>
      </c>
      <c r="P310" t="s">
        <v>5</v>
      </c>
      <c r="Q310">
        <v>0</v>
      </c>
      <c r="R310">
        <v>0</v>
      </c>
      <c r="S310" t="s">
        <v>6</v>
      </c>
      <c r="T310">
        <v>48.764463999999997</v>
      </c>
      <c r="U310">
        <v>0.34476899999999999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0.28196900000000003</v>
      </c>
      <c r="AD310">
        <v>3.4999999999999997E-5</v>
      </c>
      <c r="AE310" t="s">
        <v>10</v>
      </c>
      <c r="AF310">
        <v>0</v>
      </c>
      <c r="AG310">
        <v>0</v>
      </c>
      <c r="AH310" t="s">
        <v>11</v>
      </c>
      <c r="AI310">
        <v>0.71737700000000004</v>
      </c>
      <c r="AJ310">
        <v>9.7E-5</v>
      </c>
      <c r="AK310" t="s">
        <v>12</v>
      </c>
      <c r="AL310">
        <v>0</v>
      </c>
      <c r="AM310">
        <v>0</v>
      </c>
    </row>
    <row r="311" spans="1:39" x14ac:dyDescent="0.25">
      <c r="A311" t="s">
        <v>20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3370.2071970000002</v>
      </c>
      <c r="I311">
        <v>1432.885006</v>
      </c>
      <c r="J311" t="s">
        <v>3</v>
      </c>
      <c r="K311">
        <v>3300.2529979999999</v>
      </c>
      <c r="L311">
        <v>1399.207441</v>
      </c>
      <c r="M311" t="s">
        <v>4</v>
      </c>
      <c r="N311">
        <v>196.770792</v>
      </c>
      <c r="O311">
        <v>24.699294999999999</v>
      </c>
      <c r="P311" t="s">
        <v>5</v>
      </c>
      <c r="Q311">
        <v>0</v>
      </c>
      <c r="R311">
        <v>0</v>
      </c>
      <c r="S311" t="s">
        <v>6</v>
      </c>
      <c r="T311">
        <v>54.178832</v>
      </c>
      <c r="U311">
        <v>0.40756799999999999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0.28176600000000002</v>
      </c>
      <c r="AD311">
        <v>3.3000000000000003E-5</v>
      </c>
      <c r="AE311" t="s">
        <v>10</v>
      </c>
      <c r="AF311">
        <v>0</v>
      </c>
      <c r="AG311">
        <v>0</v>
      </c>
      <c r="AH311" t="s">
        <v>11</v>
      </c>
      <c r="AI311">
        <v>0.718526</v>
      </c>
      <c r="AJ311">
        <v>9.5000000000000005E-5</v>
      </c>
      <c r="AK311" t="s">
        <v>12</v>
      </c>
      <c r="AL311">
        <v>0</v>
      </c>
      <c r="AM311">
        <v>0</v>
      </c>
    </row>
    <row r="312" spans="1:39" x14ac:dyDescent="0.25">
      <c r="A312" t="s">
        <v>20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3706.8743800000002</v>
      </c>
      <c r="I312">
        <v>1719.7230300000001</v>
      </c>
      <c r="J312" t="s">
        <v>3</v>
      </c>
      <c r="K312">
        <v>3629.933188</v>
      </c>
      <c r="L312">
        <v>1679.2500250000001</v>
      </c>
      <c r="M312" t="s">
        <v>4</v>
      </c>
      <c r="N312">
        <v>216.419962</v>
      </c>
      <c r="O312">
        <v>29.723284</v>
      </c>
      <c r="P312" t="s">
        <v>5</v>
      </c>
      <c r="Q312">
        <v>0</v>
      </c>
      <c r="R312">
        <v>0</v>
      </c>
      <c r="S312" t="s">
        <v>6</v>
      </c>
      <c r="T312">
        <v>59.588161999999997</v>
      </c>
      <c r="U312">
        <v>0.48450700000000002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0.28165400000000002</v>
      </c>
      <c r="AD312">
        <v>3.1999999999999999E-5</v>
      </c>
      <c r="AE312" t="s">
        <v>10</v>
      </c>
      <c r="AF312">
        <v>0</v>
      </c>
      <c r="AG312">
        <v>0</v>
      </c>
      <c r="AH312" t="s">
        <v>11</v>
      </c>
      <c r="AI312">
        <v>0.71910799999999997</v>
      </c>
      <c r="AJ312">
        <v>9.2999999999999997E-5</v>
      </c>
      <c r="AK312" t="s">
        <v>12</v>
      </c>
      <c r="AL312">
        <v>0</v>
      </c>
      <c r="AM312">
        <v>0</v>
      </c>
    </row>
    <row r="313" spans="1:39" x14ac:dyDescent="0.25">
      <c r="A313" t="s">
        <v>20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4043.2800440000001</v>
      </c>
      <c r="I313">
        <v>2009.6215380000001</v>
      </c>
      <c r="J313" t="s">
        <v>3</v>
      </c>
      <c r="K313">
        <v>3959.3453709999999</v>
      </c>
      <c r="L313">
        <v>1963.803615</v>
      </c>
      <c r="M313" t="s">
        <v>4</v>
      </c>
      <c r="N313">
        <v>236.00237799999999</v>
      </c>
      <c r="O313">
        <v>33.515152999999998</v>
      </c>
      <c r="P313" t="s">
        <v>5</v>
      </c>
      <c r="Q313">
        <v>0</v>
      </c>
      <c r="R313">
        <v>0</v>
      </c>
      <c r="S313" t="s">
        <v>6</v>
      </c>
      <c r="T313">
        <v>64.987993000000003</v>
      </c>
      <c r="U313">
        <v>0.56458399999999997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0.28148600000000001</v>
      </c>
      <c r="AD313">
        <v>3.0000000000000001E-5</v>
      </c>
      <c r="AE313" t="s">
        <v>10</v>
      </c>
      <c r="AF313">
        <v>0</v>
      </c>
      <c r="AG313">
        <v>0</v>
      </c>
      <c r="AH313" t="s">
        <v>11</v>
      </c>
      <c r="AI313">
        <v>0.71994000000000002</v>
      </c>
      <c r="AJ313">
        <v>8.7999999999999998E-5</v>
      </c>
      <c r="AK313" t="s">
        <v>12</v>
      </c>
      <c r="AL313">
        <v>0</v>
      </c>
      <c r="AM313">
        <v>0</v>
      </c>
    </row>
    <row r="314" spans="1:39" x14ac:dyDescent="0.25">
      <c r="A314" t="s">
        <v>20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4379.5634570000002</v>
      </c>
      <c r="I314">
        <v>2337.3924630000001</v>
      </c>
      <c r="J314" t="s">
        <v>3</v>
      </c>
      <c r="K314">
        <v>4288.6239839999998</v>
      </c>
      <c r="L314">
        <v>2283.3670670000001</v>
      </c>
      <c r="M314" t="s">
        <v>4</v>
      </c>
      <c r="N314">
        <v>255.51439099999999</v>
      </c>
      <c r="O314">
        <v>37.425663999999998</v>
      </c>
      <c r="P314" t="s">
        <v>5</v>
      </c>
      <c r="Q314">
        <v>0</v>
      </c>
      <c r="R314">
        <v>0</v>
      </c>
      <c r="S314" t="s">
        <v>6</v>
      </c>
      <c r="T314">
        <v>70.368786</v>
      </c>
      <c r="U314">
        <v>0.66707300000000003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0.28136299999999997</v>
      </c>
      <c r="AD314">
        <v>3.1000000000000001E-5</v>
      </c>
      <c r="AE314" t="s">
        <v>10</v>
      </c>
      <c r="AF314">
        <v>0</v>
      </c>
      <c r="AG314">
        <v>0</v>
      </c>
      <c r="AH314" t="s">
        <v>11</v>
      </c>
      <c r="AI314">
        <v>0.72009299999999998</v>
      </c>
      <c r="AJ314">
        <v>8.6000000000000003E-5</v>
      </c>
      <c r="AK314" t="s">
        <v>12</v>
      </c>
      <c r="AL314">
        <v>0</v>
      </c>
      <c r="AM314">
        <v>0</v>
      </c>
    </row>
    <row r="315" spans="1:39" x14ac:dyDescent="0.25">
      <c r="A315" t="s">
        <v>20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4715.8911429999998</v>
      </c>
      <c r="I315">
        <v>2622.789409</v>
      </c>
      <c r="J315" t="s">
        <v>3</v>
      </c>
      <c r="K315">
        <v>4617.9492090000003</v>
      </c>
      <c r="L315">
        <v>2559.8751929999999</v>
      </c>
      <c r="M315" t="s">
        <v>4</v>
      </c>
      <c r="N315">
        <v>275.02575200000001</v>
      </c>
      <c r="O315">
        <v>40.330457000000003</v>
      </c>
      <c r="P315" t="s">
        <v>5</v>
      </c>
      <c r="Q315">
        <v>0</v>
      </c>
      <c r="R315">
        <v>0</v>
      </c>
      <c r="S315" t="s">
        <v>6</v>
      </c>
      <c r="T315">
        <v>75.748329999999996</v>
      </c>
      <c r="U315">
        <v>0.75548099999999996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0.28134500000000001</v>
      </c>
      <c r="AD315">
        <v>3.1000000000000001E-5</v>
      </c>
      <c r="AE315" t="s">
        <v>10</v>
      </c>
      <c r="AF315">
        <v>0</v>
      </c>
      <c r="AG315">
        <v>0</v>
      </c>
      <c r="AH315" t="s">
        <v>11</v>
      </c>
      <c r="AI315">
        <v>0.72010399999999997</v>
      </c>
      <c r="AJ315">
        <v>8.6000000000000003E-5</v>
      </c>
      <c r="AK315" t="s">
        <v>12</v>
      </c>
      <c r="AL315">
        <v>0</v>
      </c>
      <c r="AM315">
        <v>0</v>
      </c>
    </row>
    <row r="316" spans="1:39" x14ac:dyDescent="0.25">
      <c r="A316" t="s">
        <v>20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5052.3682319999998</v>
      </c>
      <c r="I316">
        <v>2975.3258449999998</v>
      </c>
      <c r="J316" t="s">
        <v>3</v>
      </c>
      <c r="K316">
        <v>4947.446191</v>
      </c>
      <c r="L316">
        <v>2904.9776689999999</v>
      </c>
      <c r="M316" t="s">
        <v>4</v>
      </c>
      <c r="N316">
        <v>294.50148799999999</v>
      </c>
      <c r="O316">
        <v>46.257232000000002</v>
      </c>
      <c r="P316" t="s">
        <v>5</v>
      </c>
      <c r="Q316">
        <v>0</v>
      </c>
      <c r="R316">
        <v>0</v>
      </c>
      <c r="S316" t="s">
        <v>6</v>
      </c>
      <c r="T316">
        <v>81.143117000000004</v>
      </c>
      <c r="U316">
        <v>0.89157299999999995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0.281335</v>
      </c>
      <c r="AD316">
        <v>3.1000000000000001E-5</v>
      </c>
      <c r="AE316" t="s">
        <v>10</v>
      </c>
      <c r="AF316">
        <v>0</v>
      </c>
      <c r="AG316">
        <v>0</v>
      </c>
      <c r="AH316" t="s">
        <v>11</v>
      </c>
      <c r="AI316">
        <v>0.72079199999999999</v>
      </c>
      <c r="AJ316">
        <v>7.8999999999999996E-5</v>
      </c>
      <c r="AK316" t="s">
        <v>12</v>
      </c>
      <c r="AL316">
        <v>0</v>
      </c>
      <c r="AM316">
        <v>0</v>
      </c>
    </row>
    <row r="317" spans="1:39" x14ac:dyDescent="0.25">
      <c r="A317" t="s">
        <v>20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5389.0558590000001</v>
      </c>
      <c r="I317">
        <v>3315.9409759999999</v>
      </c>
      <c r="J317" t="s">
        <v>3</v>
      </c>
      <c r="K317">
        <v>5277.135166</v>
      </c>
      <c r="L317">
        <v>3236.3444500000001</v>
      </c>
      <c r="M317" t="s">
        <v>4</v>
      </c>
      <c r="N317">
        <v>314.07992300000001</v>
      </c>
      <c r="O317">
        <v>50.358542</v>
      </c>
      <c r="P317" t="s">
        <v>5</v>
      </c>
      <c r="Q317">
        <v>0</v>
      </c>
      <c r="R317">
        <v>0</v>
      </c>
      <c r="S317" t="s">
        <v>6</v>
      </c>
      <c r="T317">
        <v>86.539220999999998</v>
      </c>
      <c r="U317">
        <v>1.013285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0.281335</v>
      </c>
      <c r="AD317">
        <v>3.1000000000000001E-5</v>
      </c>
      <c r="AE317" t="s">
        <v>10</v>
      </c>
      <c r="AF317">
        <v>0</v>
      </c>
      <c r="AG317">
        <v>0</v>
      </c>
      <c r="AH317" t="s">
        <v>11</v>
      </c>
      <c r="AI317">
        <v>0.72102900000000003</v>
      </c>
      <c r="AJ317">
        <v>7.7000000000000001E-5</v>
      </c>
      <c r="AK317" t="s">
        <v>12</v>
      </c>
      <c r="AL317">
        <v>0</v>
      </c>
      <c r="AM317">
        <v>0</v>
      </c>
    </row>
    <row r="318" spans="1:39" x14ac:dyDescent="0.25">
      <c r="A318" t="s">
        <v>20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5726.064531</v>
      </c>
      <c r="I318">
        <v>3714.793451</v>
      </c>
      <c r="J318" t="s">
        <v>3</v>
      </c>
      <c r="K318">
        <v>5607.1502829999999</v>
      </c>
      <c r="L318">
        <v>3624.0688140000002</v>
      </c>
      <c r="M318" t="s">
        <v>4</v>
      </c>
      <c r="N318">
        <v>333.61906299999998</v>
      </c>
      <c r="O318">
        <v>55.178429000000001</v>
      </c>
      <c r="P318" t="s">
        <v>5</v>
      </c>
      <c r="Q318">
        <v>0</v>
      </c>
      <c r="R318">
        <v>0</v>
      </c>
      <c r="S318" t="s">
        <v>6</v>
      </c>
      <c r="T318">
        <v>91.920741000000007</v>
      </c>
      <c r="U318">
        <v>1.127232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0.281333</v>
      </c>
      <c r="AD318">
        <v>3.1000000000000001E-5</v>
      </c>
      <c r="AE318" t="s">
        <v>10</v>
      </c>
      <c r="AF318">
        <v>0</v>
      </c>
      <c r="AG318">
        <v>0</v>
      </c>
      <c r="AH318" t="s">
        <v>11</v>
      </c>
      <c r="AI318">
        <v>0.72107900000000003</v>
      </c>
      <c r="AJ318">
        <v>7.6000000000000004E-5</v>
      </c>
      <c r="AK318" t="s">
        <v>12</v>
      </c>
      <c r="AL318">
        <v>0</v>
      </c>
      <c r="AM318">
        <v>0</v>
      </c>
    </row>
    <row r="319" spans="1:39" x14ac:dyDescent="0.25">
      <c r="A319" t="s">
        <v>20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6062.8177150000001</v>
      </c>
      <c r="I319">
        <v>4120.3699550000001</v>
      </c>
      <c r="J319" t="s">
        <v>3</v>
      </c>
      <c r="K319">
        <v>5936.921182</v>
      </c>
      <c r="L319">
        <v>4018.906841</v>
      </c>
      <c r="M319" t="s">
        <v>4</v>
      </c>
      <c r="N319">
        <v>353.16556500000002</v>
      </c>
      <c r="O319">
        <v>60.532282000000002</v>
      </c>
      <c r="P319" t="s">
        <v>5</v>
      </c>
      <c r="Q319">
        <v>0</v>
      </c>
      <c r="R319">
        <v>0</v>
      </c>
      <c r="S319" t="s">
        <v>6</v>
      </c>
      <c r="T319">
        <v>97.315748999999997</v>
      </c>
      <c r="U319">
        <v>1.245913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0.28094000000000002</v>
      </c>
      <c r="AD319">
        <v>3.6000000000000001E-5</v>
      </c>
      <c r="AE319" t="s">
        <v>10</v>
      </c>
      <c r="AF319">
        <v>0</v>
      </c>
      <c r="AG319">
        <v>0</v>
      </c>
      <c r="AH319" t="s">
        <v>11</v>
      </c>
      <c r="AI319">
        <v>0.72123000000000004</v>
      </c>
      <c r="AJ319">
        <v>7.4999999999999993E-5</v>
      </c>
      <c r="AK319" t="s">
        <v>12</v>
      </c>
      <c r="AL319">
        <v>0</v>
      </c>
      <c r="AM319">
        <v>0</v>
      </c>
    </row>
    <row r="320" spans="1:39" x14ac:dyDescent="0.25">
      <c r="A320" t="s">
        <v>20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6400.1635640000004</v>
      </c>
      <c r="I320">
        <v>4615.9302019999996</v>
      </c>
      <c r="J320" t="s">
        <v>3</v>
      </c>
      <c r="K320">
        <v>6267.2739549999997</v>
      </c>
      <c r="L320">
        <v>4504.1563489999999</v>
      </c>
      <c r="M320" t="s">
        <v>4</v>
      </c>
      <c r="N320">
        <v>372.896411</v>
      </c>
      <c r="O320">
        <v>66.204299000000006</v>
      </c>
      <c r="P320" t="s">
        <v>5</v>
      </c>
      <c r="Q320">
        <v>0</v>
      </c>
      <c r="R320">
        <v>0</v>
      </c>
      <c r="S320" t="s">
        <v>6</v>
      </c>
      <c r="T320">
        <v>102.71633199999999</v>
      </c>
      <c r="U320">
        <v>1.3915219999999999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0.28093200000000002</v>
      </c>
      <c r="AD320">
        <v>3.6000000000000001E-5</v>
      </c>
      <c r="AE320" t="s">
        <v>10</v>
      </c>
      <c r="AF320">
        <v>0</v>
      </c>
      <c r="AG320">
        <v>0</v>
      </c>
      <c r="AH320" t="s">
        <v>11</v>
      </c>
      <c r="AI320">
        <v>0.72154700000000005</v>
      </c>
      <c r="AJ320">
        <v>8.0000000000000007E-5</v>
      </c>
      <c r="AK320" t="s">
        <v>12</v>
      </c>
      <c r="AL320">
        <v>0</v>
      </c>
      <c r="AM320">
        <v>0</v>
      </c>
    </row>
    <row r="321" spans="1:39" x14ac:dyDescent="0.25">
      <c r="A321" t="s">
        <v>20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6737.5091990000001</v>
      </c>
      <c r="I321">
        <v>5156.3189549999997</v>
      </c>
      <c r="J321" t="s">
        <v>3</v>
      </c>
      <c r="K321">
        <v>6597.63375</v>
      </c>
      <c r="L321">
        <v>5033.79907</v>
      </c>
      <c r="M321" t="s">
        <v>4</v>
      </c>
      <c r="N321">
        <v>392.53147100000001</v>
      </c>
      <c r="O321">
        <v>72.914902999999995</v>
      </c>
      <c r="P321" t="s">
        <v>5</v>
      </c>
      <c r="Q321">
        <v>0</v>
      </c>
      <c r="R321">
        <v>0</v>
      </c>
      <c r="S321" t="s">
        <v>6</v>
      </c>
      <c r="T321">
        <v>108.117413</v>
      </c>
      <c r="U321">
        <v>1.553158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0.28055600000000003</v>
      </c>
      <c r="AD321">
        <v>4.1E-5</v>
      </c>
      <c r="AE321" t="s">
        <v>10</v>
      </c>
      <c r="AF321">
        <v>0</v>
      </c>
      <c r="AG321">
        <v>0</v>
      </c>
      <c r="AH321" t="s">
        <v>11</v>
      </c>
      <c r="AI321">
        <v>0.72154700000000005</v>
      </c>
      <c r="AJ321">
        <v>8.0000000000000007E-5</v>
      </c>
      <c r="AK321" t="s">
        <v>12</v>
      </c>
      <c r="AL321">
        <v>0</v>
      </c>
      <c r="AM321">
        <v>0</v>
      </c>
    </row>
    <row r="322" spans="1:39" x14ac:dyDescent="0.25">
      <c r="A322" t="s">
        <v>21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8349.0647850000005</v>
      </c>
      <c r="I322">
        <v>2250.7607520000001</v>
      </c>
      <c r="J322" t="s">
        <v>3</v>
      </c>
      <c r="K322">
        <v>8332.8805080000002</v>
      </c>
      <c r="L322">
        <v>2240.089035</v>
      </c>
      <c r="M322" t="s">
        <v>4</v>
      </c>
      <c r="N322">
        <v>58.025469999999999</v>
      </c>
      <c r="O322">
        <v>0.89927400000000002</v>
      </c>
      <c r="P322" t="s">
        <v>5</v>
      </c>
      <c r="Q322">
        <v>69.011852000000005</v>
      </c>
      <c r="R322">
        <v>9.3252260000000007</v>
      </c>
      <c r="S322" t="s">
        <v>6</v>
      </c>
      <c r="T322">
        <v>38.080382999999998</v>
      </c>
      <c r="U322">
        <v>0.91177600000000003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0.29677999999999999</v>
      </c>
      <c r="AG322">
        <v>6.9999999999999994E-5</v>
      </c>
      <c r="AH322" t="s">
        <v>11</v>
      </c>
      <c r="AI322">
        <v>0.70688099999999998</v>
      </c>
      <c r="AJ322">
        <v>1.5999999999999999E-5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21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16697.165819999998</v>
      </c>
      <c r="I323">
        <v>6070.0513799999999</v>
      </c>
      <c r="J323" t="s">
        <v>3</v>
      </c>
      <c r="K323">
        <v>16664.909766000001</v>
      </c>
      <c r="L323">
        <v>6031.0993829999998</v>
      </c>
      <c r="M323" t="s">
        <v>4</v>
      </c>
      <c r="N323">
        <v>115.77258</v>
      </c>
      <c r="O323">
        <v>3.325053</v>
      </c>
      <c r="P323" t="s">
        <v>5</v>
      </c>
      <c r="Q323">
        <v>136.194051</v>
      </c>
      <c r="R323">
        <v>31.308913</v>
      </c>
      <c r="S323" t="s">
        <v>6</v>
      </c>
      <c r="T323">
        <v>76.050201000000001</v>
      </c>
      <c r="U323">
        <v>3.2390690000000002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0.29113800000000001</v>
      </c>
      <c r="AG323">
        <v>7.7999999999999999E-5</v>
      </c>
      <c r="AH323" t="s">
        <v>11</v>
      </c>
      <c r="AI323">
        <v>0.70817200000000002</v>
      </c>
      <c r="AJ323">
        <v>2.6999999999999999E-5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21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25039.125468999999</v>
      </c>
      <c r="I324">
        <v>11156.19241</v>
      </c>
      <c r="J324" t="s">
        <v>3</v>
      </c>
      <c r="K324">
        <v>24990.803047000001</v>
      </c>
      <c r="L324">
        <v>11062.397564999999</v>
      </c>
      <c r="M324" t="s">
        <v>4</v>
      </c>
      <c r="N324">
        <v>173.59802199999999</v>
      </c>
      <c r="O324">
        <v>7.2651849999999998</v>
      </c>
      <c r="P324" t="s">
        <v>5</v>
      </c>
      <c r="Q324">
        <v>202.39796999999999</v>
      </c>
      <c r="R324">
        <v>50.031008</v>
      </c>
      <c r="S324" t="s">
        <v>6</v>
      </c>
      <c r="T324">
        <v>113.815195</v>
      </c>
      <c r="U324">
        <v>6.6028469999999997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0.28778300000000001</v>
      </c>
      <c r="AG324">
        <v>6.2000000000000003E-5</v>
      </c>
      <c r="AH324" t="s">
        <v>11</v>
      </c>
      <c r="AI324">
        <v>0.70938599999999996</v>
      </c>
      <c r="AJ324">
        <v>4.1E-5</v>
      </c>
      <c r="AK324" t="s">
        <v>12</v>
      </c>
      <c r="AL324">
        <v>0</v>
      </c>
      <c r="AM324">
        <v>0</v>
      </c>
    </row>
    <row r="325" spans="1:39" x14ac:dyDescent="0.25">
      <c r="A325" t="s">
        <v>21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33382.574844000002</v>
      </c>
      <c r="I325">
        <v>16059.287808999999</v>
      </c>
      <c r="J325" t="s">
        <v>3</v>
      </c>
      <c r="K325">
        <v>33318.185312000001</v>
      </c>
      <c r="L325">
        <v>15905.876778</v>
      </c>
      <c r="M325" t="s">
        <v>4</v>
      </c>
      <c r="N325">
        <v>231.510356</v>
      </c>
      <c r="O325">
        <v>11.693758000000001</v>
      </c>
      <c r="P325" t="s">
        <v>5</v>
      </c>
      <c r="Q325">
        <v>268.54019299999999</v>
      </c>
      <c r="R325">
        <v>59.378610000000002</v>
      </c>
      <c r="S325" t="s">
        <v>6</v>
      </c>
      <c r="T325">
        <v>151.75665900000001</v>
      </c>
      <c r="U325">
        <v>9.7682929999999999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0.285638</v>
      </c>
      <c r="AG325">
        <v>5.5999999999999999E-5</v>
      </c>
      <c r="AH325" t="s">
        <v>11</v>
      </c>
      <c r="AI325">
        <v>0.71024399999999999</v>
      </c>
      <c r="AJ325">
        <v>5.1E-5</v>
      </c>
      <c r="AK325" t="s">
        <v>12</v>
      </c>
      <c r="AL325">
        <v>0</v>
      </c>
      <c r="AM325">
        <v>0</v>
      </c>
    </row>
    <row r="326" spans="1:39" x14ac:dyDescent="0.25">
      <c r="A326" t="s">
        <v>21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41726.713280999997</v>
      </c>
      <c r="I326">
        <v>21872.009795999998</v>
      </c>
      <c r="J326" t="s">
        <v>3</v>
      </c>
      <c r="K326">
        <v>41646.275469</v>
      </c>
      <c r="L326">
        <v>21654.686952</v>
      </c>
      <c r="M326" t="s">
        <v>4</v>
      </c>
      <c r="N326">
        <v>289.37590599999999</v>
      </c>
      <c r="O326">
        <v>15.113451</v>
      </c>
      <c r="P326" t="s">
        <v>5</v>
      </c>
      <c r="Q326">
        <v>334.45432599999998</v>
      </c>
      <c r="R326">
        <v>69.487673999999998</v>
      </c>
      <c r="S326" t="s">
        <v>6</v>
      </c>
      <c r="T326">
        <v>189.69941</v>
      </c>
      <c r="U326">
        <v>13.341887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0.284055</v>
      </c>
      <c r="AG326">
        <v>3.4E-5</v>
      </c>
      <c r="AH326" t="s">
        <v>11</v>
      </c>
      <c r="AI326">
        <v>0.71112299999999995</v>
      </c>
      <c r="AJ326">
        <v>5.8999999999999998E-5</v>
      </c>
      <c r="AK326" t="s">
        <v>12</v>
      </c>
      <c r="AL326">
        <v>0</v>
      </c>
      <c r="AM326">
        <v>0</v>
      </c>
    </row>
    <row r="327" spans="1:39" x14ac:dyDescent="0.25">
      <c r="A327" t="s">
        <v>21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50069.108672000002</v>
      </c>
      <c r="I327">
        <v>29602.991411999999</v>
      </c>
      <c r="J327" t="s">
        <v>3</v>
      </c>
      <c r="K327">
        <v>49972.605859000003</v>
      </c>
      <c r="L327">
        <v>29312.846218999999</v>
      </c>
      <c r="M327" t="s">
        <v>4</v>
      </c>
      <c r="N327">
        <v>347.228409</v>
      </c>
      <c r="O327">
        <v>19.318836000000001</v>
      </c>
      <c r="P327" t="s">
        <v>5</v>
      </c>
      <c r="Q327">
        <v>400.49229000000003</v>
      </c>
      <c r="R327">
        <v>78.564259000000007</v>
      </c>
      <c r="S327" t="s">
        <v>6</v>
      </c>
      <c r="T327">
        <v>227.70510899999999</v>
      </c>
      <c r="U327">
        <v>17.942765999999999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0.28351199999999999</v>
      </c>
      <c r="AG327">
        <v>2.5999999999999998E-5</v>
      </c>
      <c r="AH327" t="s">
        <v>11</v>
      </c>
      <c r="AI327">
        <v>0.71260400000000002</v>
      </c>
      <c r="AJ327">
        <v>7.1000000000000005E-5</v>
      </c>
      <c r="AK327" t="s">
        <v>12</v>
      </c>
      <c r="AL327">
        <v>0</v>
      </c>
      <c r="AM327">
        <v>0</v>
      </c>
    </row>
    <row r="328" spans="1:39" x14ac:dyDescent="0.25">
      <c r="A328" t="s">
        <v>21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58410.181250000001</v>
      </c>
      <c r="I328">
        <v>36915.746592000003</v>
      </c>
      <c r="J328" t="s">
        <v>3</v>
      </c>
      <c r="K328">
        <v>58297.601483999999</v>
      </c>
      <c r="L328">
        <v>36530.325348999999</v>
      </c>
      <c r="M328" t="s">
        <v>4</v>
      </c>
      <c r="N328">
        <v>405.01100600000001</v>
      </c>
      <c r="O328">
        <v>23.981442999999999</v>
      </c>
      <c r="P328" t="s">
        <v>5</v>
      </c>
      <c r="Q328">
        <v>466.73976299999998</v>
      </c>
      <c r="R328">
        <v>93.683111999999994</v>
      </c>
      <c r="S328" t="s">
        <v>6</v>
      </c>
      <c r="T328">
        <v>265.70424300000002</v>
      </c>
      <c r="U328">
        <v>24.229842000000001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0.28321000000000002</v>
      </c>
      <c r="AG328">
        <v>2.5000000000000001E-5</v>
      </c>
      <c r="AH328" t="s">
        <v>11</v>
      </c>
      <c r="AI328">
        <v>0.71360000000000001</v>
      </c>
      <c r="AJ328">
        <v>7.6000000000000004E-5</v>
      </c>
      <c r="AK328" t="s">
        <v>12</v>
      </c>
      <c r="AL328">
        <v>0</v>
      </c>
      <c r="AM328">
        <v>0</v>
      </c>
    </row>
    <row r="329" spans="1:39" x14ac:dyDescent="0.25">
      <c r="A329" t="s">
        <v>21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66753.625312000004</v>
      </c>
      <c r="I329">
        <v>45032.667845000004</v>
      </c>
      <c r="J329" t="s">
        <v>3</v>
      </c>
      <c r="K329">
        <v>66624.978594</v>
      </c>
      <c r="L329">
        <v>44570.729500000001</v>
      </c>
      <c r="M329" t="s">
        <v>4</v>
      </c>
      <c r="N329">
        <v>462.90341799999999</v>
      </c>
      <c r="O329">
        <v>29.750677</v>
      </c>
      <c r="P329" t="s">
        <v>5</v>
      </c>
      <c r="Q329">
        <v>532.96581800000001</v>
      </c>
      <c r="R329">
        <v>108.691018</v>
      </c>
      <c r="S329" t="s">
        <v>6</v>
      </c>
      <c r="T329">
        <v>303.644271</v>
      </c>
      <c r="U329">
        <v>29.722100000000001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0.28259400000000001</v>
      </c>
      <c r="AG329">
        <v>3.3000000000000003E-5</v>
      </c>
      <c r="AH329" t="s">
        <v>11</v>
      </c>
      <c r="AI329">
        <v>0.714449</v>
      </c>
      <c r="AJ329">
        <v>9.2E-5</v>
      </c>
      <c r="AK329" t="s">
        <v>12</v>
      </c>
      <c r="AL329">
        <v>0</v>
      </c>
      <c r="AM329">
        <v>0</v>
      </c>
    </row>
    <row r="330" spans="1:39" x14ac:dyDescent="0.25">
      <c r="A330" t="s">
        <v>21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75095.37</v>
      </c>
      <c r="I330">
        <v>53235.820347000001</v>
      </c>
      <c r="J330" t="s">
        <v>3</v>
      </c>
      <c r="K330">
        <v>74950.669844000004</v>
      </c>
      <c r="L330">
        <v>52704.207996999998</v>
      </c>
      <c r="M330" t="s">
        <v>4</v>
      </c>
      <c r="N330">
        <v>520.675749</v>
      </c>
      <c r="O330">
        <v>34.037061999999999</v>
      </c>
      <c r="P330" t="s">
        <v>5</v>
      </c>
      <c r="Q330">
        <v>599.61430800000005</v>
      </c>
      <c r="R330">
        <v>121.519262</v>
      </c>
      <c r="S330" t="s">
        <v>6</v>
      </c>
      <c r="T330">
        <v>341.551219</v>
      </c>
      <c r="U330">
        <v>36.366618000000003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0.28234199999999998</v>
      </c>
      <c r="AG330">
        <v>3.1000000000000001E-5</v>
      </c>
      <c r="AH330" t="s">
        <v>11</v>
      </c>
      <c r="AI330">
        <v>0.71485399999999999</v>
      </c>
      <c r="AJ330">
        <v>9.1000000000000003E-5</v>
      </c>
      <c r="AK330" t="s">
        <v>12</v>
      </c>
      <c r="AL330">
        <v>0</v>
      </c>
      <c r="AM330">
        <v>0</v>
      </c>
    </row>
    <row r="331" spans="1:39" x14ac:dyDescent="0.25">
      <c r="A331" t="s">
        <v>21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83437.026249999995</v>
      </c>
      <c r="I331">
        <v>60721.713941000002</v>
      </c>
      <c r="J331" t="s">
        <v>3</v>
      </c>
      <c r="K331">
        <v>83276.291094</v>
      </c>
      <c r="L331">
        <v>60117.290754000001</v>
      </c>
      <c r="M331" t="s">
        <v>4</v>
      </c>
      <c r="N331">
        <v>578.42987100000005</v>
      </c>
      <c r="O331">
        <v>39.386248000000002</v>
      </c>
      <c r="P331" t="s">
        <v>5</v>
      </c>
      <c r="Q331">
        <v>666.15516700000001</v>
      </c>
      <c r="R331">
        <v>135.629155</v>
      </c>
      <c r="S331" t="s">
        <v>6</v>
      </c>
      <c r="T331">
        <v>379.478973</v>
      </c>
      <c r="U331">
        <v>42.824112999999997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0.28215099999999999</v>
      </c>
      <c r="AG331">
        <v>3.0000000000000001E-5</v>
      </c>
      <c r="AH331" t="s">
        <v>11</v>
      </c>
      <c r="AI331">
        <v>0.71627600000000002</v>
      </c>
      <c r="AJ331">
        <v>9.2E-5</v>
      </c>
      <c r="AK331" t="s">
        <v>12</v>
      </c>
      <c r="AL331">
        <v>0</v>
      </c>
      <c r="AM331">
        <v>0</v>
      </c>
    </row>
    <row r="332" spans="1:39" x14ac:dyDescent="0.25">
      <c r="A332" t="s">
        <v>21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91781.031719000006</v>
      </c>
      <c r="I332">
        <v>67614.581756</v>
      </c>
      <c r="J332" t="s">
        <v>3</v>
      </c>
      <c r="K332">
        <v>91604.231562999994</v>
      </c>
      <c r="L332">
        <v>66947.617629999993</v>
      </c>
      <c r="M332" t="s">
        <v>4</v>
      </c>
      <c r="N332">
        <v>636.29947600000003</v>
      </c>
      <c r="O332">
        <v>44.067796000000001</v>
      </c>
      <c r="P332" t="s">
        <v>5</v>
      </c>
      <c r="Q332">
        <v>733.10900300000003</v>
      </c>
      <c r="R332">
        <v>144.141392</v>
      </c>
      <c r="S332" t="s">
        <v>6</v>
      </c>
      <c r="T332">
        <v>417.30303199999997</v>
      </c>
      <c r="U332">
        <v>48.194538000000001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0.28210499999999999</v>
      </c>
      <c r="AG332">
        <v>3.0000000000000001E-5</v>
      </c>
      <c r="AH332" t="s">
        <v>11</v>
      </c>
      <c r="AI332">
        <v>0.716978</v>
      </c>
      <c r="AJ332">
        <v>9.5000000000000005E-5</v>
      </c>
      <c r="AK332" t="s">
        <v>12</v>
      </c>
      <c r="AL332">
        <v>0</v>
      </c>
      <c r="AM332">
        <v>0</v>
      </c>
    </row>
    <row r="333" spans="1:39" x14ac:dyDescent="0.25">
      <c r="A333" t="s">
        <v>21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100129.633281</v>
      </c>
      <c r="I333">
        <v>72087.920073000001</v>
      </c>
      <c r="J333" t="s">
        <v>3</v>
      </c>
      <c r="K333">
        <v>99936.738437000007</v>
      </c>
      <c r="L333">
        <v>71391.454966999998</v>
      </c>
      <c r="M333" t="s">
        <v>4</v>
      </c>
      <c r="N333">
        <v>694.38206400000001</v>
      </c>
      <c r="O333">
        <v>45.471573999999997</v>
      </c>
      <c r="P333" t="s">
        <v>5</v>
      </c>
      <c r="Q333">
        <v>800.28655800000001</v>
      </c>
      <c r="R333">
        <v>148.562468</v>
      </c>
      <c r="S333" t="s">
        <v>6</v>
      </c>
      <c r="T333">
        <v>455.31321500000001</v>
      </c>
      <c r="U333">
        <v>52.623708000000001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0.28188600000000003</v>
      </c>
      <c r="AG333">
        <v>3.0000000000000001E-5</v>
      </c>
      <c r="AH333" t="s">
        <v>11</v>
      </c>
      <c r="AI333">
        <v>0.71810099999999999</v>
      </c>
      <c r="AJ333">
        <v>9.7E-5</v>
      </c>
      <c r="AK333" t="s">
        <v>12</v>
      </c>
      <c r="AL333">
        <v>0</v>
      </c>
      <c r="AM333">
        <v>0</v>
      </c>
    </row>
    <row r="334" spans="1:39" x14ac:dyDescent="0.25">
      <c r="A334" t="s">
        <v>21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108476.628906</v>
      </c>
      <c r="I334">
        <v>75154.123963999999</v>
      </c>
      <c r="J334" t="s">
        <v>3</v>
      </c>
      <c r="K334">
        <v>108267.634063</v>
      </c>
      <c r="L334">
        <v>74431.408133999998</v>
      </c>
      <c r="M334" t="s">
        <v>4</v>
      </c>
      <c r="N334">
        <v>752.17381999999998</v>
      </c>
      <c r="O334">
        <v>49.546999</v>
      </c>
      <c r="P334" t="s">
        <v>5</v>
      </c>
      <c r="Q334">
        <v>867.59469100000001</v>
      </c>
      <c r="R334">
        <v>155.092771</v>
      </c>
      <c r="S334" t="s">
        <v>6</v>
      </c>
      <c r="T334">
        <v>493.27039400000001</v>
      </c>
      <c r="U334">
        <v>55.587865000000001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0.28139199999999998</v>
      </c>
      <c r="AG334">
        <v>3.8000000000000002E-5</v>
      </c>
      <c r="AH334" t="s">
        <v>11</v>
      </c>
      <c r="AI334">
        <v>0.71810499999999999</v>
      </c>
      <c r="AJ334">
        <v>9.7999999999999997E-5</v>
      </c>
      <c r="AK334" t="s">
        <v>12</v>
      </c>
      <c r="AL334">
        <v>0</v>
      </c>
      <c r="AM334">
        <v>0</v>
      </c>
    </row>
    <row r="335" spans="1:39" x14ac:dyDescent="0.25">
      <c r="A335" t="s">
        <v>21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116821.85406300001</v>
      </c>
      <c r="I335">
        <v>76381.536298999999</v>
      </c>
      <c r="J335" t="s">
        <v>3</v>
      </c>
      <c r="K335">
        <v>116596.765</v>
      </c>
      <c r="L335">
        <v>75684.114608999997</v>
      </c>
      <c r="M335" t="s">
        <v>4</v>
      </c>
      <c r="N335">
        <v>809.92119300000002</v>
      </c>
      <c r="O335">
        <v>52.218961999999998</v>
      </c>
      <c r="P335" t="s">
        <v>5</v>
      </c>
      <c r="Q335">
        <v>934.92341899999997</v>
      </c>
      <c r="R335">
        <v>165.59832599999999</v>
      </c>
      <c r="S335" t="s">
        <v>6</v>
      </c>
      <c r="T335">
        <v>531.19666099999995</v>
      </c>
      <c r="U335">
        <v>59.419172000000003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0.28053699999999998</v>
      </c>
      <c r="AG335">
        <v>4.8999999999999998E-5</v>
      </c>
      <c r="AH335" t="s">
        <v>11</v>
      </c>
      <c r="AI335">
        <v>0.71831800000000001</v>
      </c>
      <c r="AJ335">
        <v>1E-4</v>
      </c>
      <c r="AK335" t="s">
        <v>12</v>
      </c>
      <c r="AL335">
        <v>0</v>
      </c>
      <c r="AM335">
        <v>0</v>
      </c>
    </row>
    <row r="336" spans="1:39" x14ac:dyDescent="0.25">
      <c r="A336" t="s">
        <v>21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125165.553437</v>
      </c>
      <c r="I336">
        <v>77719.465840999997</v>
      </c>
      <c r="J336" t="s">
        <v>3</v>
      </c>
      <c r="K336">
        <v>124924.45031299999</v>
      </c>
      <c r="L336">
        <v>77032.604789999998</v>
      </c>
      <c r="M336" t="s">
        <v>4</v>
      </c>
      <c r="N336">
        <v>867.580062</v>
      </c>
      <c r="O336">
        <v>54.120631000000003</v>
      </c>
      <c r="P336" t="s">
        <v>5</v>
      </c>
      <c r="Q336">
        <v>1002.435297</v>
      </c>
      <c r="R336">
        <v>177.177674</v>
      </c>
      <c r="S336" t="s">
        <v>6</v>
      </c>
      <c r="T336">
        <v>569.112032</v>
      </c>
      <c r="U336">
        <v>62.028314999999999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0.28052199999999999</v>
      </c>
      <c r="AG336">
        <v>4.8999999999999998E-5</v>
      </c>
      <c r="AH336" t="s">
        <v>11</v>
      </c>
      <c r="AI336">
        <v>0.71869099999999997</v>
      </c>
      <c r="AJ336">
        <v>9.7999999999999997E-5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21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133512.20374999999</v>
      </c>
      <c r="I337">
        <v>75886.442393999998</v>
      </c>
      <c r="J337" t="s">
        <v>3</v>
      </c>
      <c r="K337">
        <v>133255.05875</v>
      </c>
      <c r="L337">
        <v>75224.352264000001</v>
      </c>
      <c r="M337" t="s">
        <v>4</v>
      </c>
      <c r="N337">
        <v>925.40283099999999</v>
      </c>
      <c r="O337">
        <v>53.862411999999999</v>
      </c>
      <c r="P337" t="s">
        <v>5</v>
      </c>
      <c r="Q337">
        <v>1070.152478</v>
      </c>
      <c r="R337">
        <v>184.41938300000001</v>
      </c>
      <c r="S337" t="s">
        <v>6</v>
      </c>
      <c r="T337">
        <v>607.11337200000003</v>
      </c>
      <c r="U337">
        <v>63.396709000000001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0.280503</v>
      </c>
      <c r="AG337">
        <v>4.8999999999999998E-5</v>
      </c>
      <c r="AH337" t="s">
        <v>11</v>
      </c>
      <c r="AI337">
        <v>0.71907699999999997</v>
      </c>
      <c r="AJ337">
        <v>9.6000000000000002E-5</v>
      </c>
      <c r="AK337" t="s">
        <v>12</v>
      </c>
      <c r="AL337">
        <v>0</v>
      </c>
      <c r="AM337">
        <v>0</v>
      </c>
    </row>
    <row r="338" spans="1:39" x14ac:dyDescent="0.25">
      <c r="A338" t="s">
        <v>21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141867.09312500001</v>
      </c>
      <c r="I338">
        <v>73509.592632</v>
      </c>
      <c r="J338" t="s">
        <v>3</v>
      </c>
      <c r="K338">
        <v>141593.81625</v>
      </c>
      <c r="L338">
        <v>72886.157573999997</v>
      </c>
      <c r="M338" t="s">
        <v>4</v>
      </c>
      <c r="N338">
        <v>983.338708</v>
      </c>
      <c r="O338">
        <v>56.003272000000003</v>
      </c>
      <c r="P338" t="s">
        <v>5</v>
      </c>
      <c r="Q338">
        <v>1138.6432789999999</v>
      </c>
      <c r="R338">
        <v>189.20234300000001</v>
      </c>
      <c r="S338" t="s">
        <v>6</v>
      </c>
      <c r="T338">
        <v>645.34529899999995</v>
      </c>
      <c r="U338">
        <v>66.761680999999996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0.28004000000000001</v>
      </c>
      <c r="AG338">
        <v>5.7000000000000003E-5</v>
      </c>
      <c r="AH338" t="s">
        <v>11</v>
      </c>
      <c r="AI338">
        <v>0.72055599999999997</v>
      </c>
      <c r="AJ338">
        <v>1.05E-4</v>
      </c>
      <c r="AK338" t="s">
        <v>12</v>
      </c>
      <c r="AL338">
        <v>0</v>
      </c>
      <c r="AM338">
        <v>0</v>
      </c>
    </row>
    <row r="339" spans="1:39" x14ac:dyDescent="0.25">
      <c r="A339" t="s">
        <v>21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150223.12656199999</v>
      </c>
      <c r="I339">
        <v>69918.456634999995</v>
      </c>
      <c r="J339" t="s">
        <v>3</v>
      </c>
      <c r="K339">
        <v>149933.738125</v>
      </c>
      <c r="L339">
        <v>69334.618824000005</v>
      </c>
      <c r="M339" t="s">
        <v>4</v>
      </c>
      <c r="N339">
        <v>1041.185491</v>
      </c>
      <c r="O339">
        <v>58.042622000000001</v>
      </c>
      <c r="P339" t="s">
        <v>5</v>
      </c>
      <c r="Q339">
        <v>1207.345</v>
      </c>
      <c r="R339">
        <v>193.29599300000001</v>
      </c>
      <c r="S339" t="s">
        <v>6</v>
      </c>
      <c r="T339">
        <v>683.54168800000002</v>
      </c>
      <c r="U339">
        <v>66.548924999999997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0.27962199999999998</v>
      </c>
      <c r="AG339">
        <v>6.3E-5</v>
      </c>
      <c r="AH339" t="s">
        <v>11</v>
      </c>
      <c r="AI339">
        <v>0.72116499999999994</v>
      </c>
      <c r="AJ339">
        <v>9.7999999999999997E-5</v>
      </c>
      <c r="AK339" t="s">
        <v>12</v>
      </c>
      <c r="AL339">
        <v>0</v>
      </c>
      <c r="AM339">
        <v>0</v>
      </c>
    </row>
    <row r="340" spans="1:39" x14ac:dyDescent="0.25">
      <c r="A340" t="s">
        <v>21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158573.571563</v>
      </c>
      <c r="I340">
        <v>65690.969169999997</v>
      </c>
      <c r="J340" t="s">
        <v>3</v>
      </c>
      <c r="K340">
        <v>158268.10218700001</v>
      </c>
      <c r="L340">
        <v>65149.948681000002</v>
      </c>
      <c r="M340" t="s">
        <v>4</v>
      </c>
      <c r="N340">
        <v>1098.9734860000001</v>
      </c>
      <c r="O340">
        <v>59.305097000000004</v>
      </c>
      <c r="P340" t="s">
        <v>5</v>
      </c>
      <c r="Q340">
        <v>1276.1074169999999</v>
      </c>
      <c r="R340">
        <v>201.567939</v>
      </c>
      <c r="S340" t="s">
        <v>6</v>
      </c>
      <c r="T340">
        <v>721.63568499999997</v>
      </c>
      <c r="U340">
        <v>65.870063000000002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0.27930100000000002</v>
      </c>
      <c r="AG340">
        <v>6.4999999999999994E-5</v>
      </c>
      <c r="AH340" t="s">
        <v>11</v>
      </c>
      <c r="AI340">
        <v>0.72153999999999996</v>
      </c>
      <c r="AJ340">
        <v>9.3999999999999994E-5</v>
      </c>
      <c r="AK340" t="s">
        <v>12</v>
      </c>
      <c r="AL340">
        <v>0</v>
      </c>
      <c r="AM340">
        <v>0</v>
      </c>
    </row>
    <row r="341" spans="1:39" x14ac:dyDescent="0.25">
      <c r="A341" t="s">
        <v>21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166925.65593800001</v>
      </c>
      <c r="I341">
        <v>59493.356212999999</v>
      </c>
      <c r="J341" t="s">
        <v>3</v>
      </c>
      <c r="K341">
        <v>166604.12812499999</v>
      </c>
      <c r="L341">
        <v>59018.355190000002</v>
      </c>
      <c r="M341" t="s">
        <v>4</v>
      </c>
      <c r="N341">
        <v>1156.781309</v>
      </c>
      <c r="O341">
        <v>58.713107999999998</v>
      </c>
      <c r="P341" t="s">
        <v>5</v>
      </c>
      <c r="Q341">
        <v>1344.558767</v>
      </c>
      <c r="R341">
        <v>203.45785699999999</v>
      </c>
      <c r="S341" t="s">
        <v>6</v>
      </c>
      <c r="T341">
        <v>759.75093900000002</v>
      </c>
      <c r="U341">
        <v>63.301749000000001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0.27928999999999998</v>
      </c>
      <c r="AG341">
        <v>6.4999999999999994E-5</v>
      </c>
      <c r="AH341" t="s">
        <v>11</v>
      </c>
      <c r="AI341">
        <v>0.72153999999999996</v>
      </c>
      <c r="AJ341">
        <v>9.3999999999999994E-5</v>
      </c>
      <c r="AK341" t="s">
        <v>12</v>
      </c>
      <c r="AL341">
        <v>0</v>
      </c>
      <c r="AM341">
        <v>0</v>
      </c>
    </row>
    <row r="342" spans="1:39" x14ac:dyDescent="0.25">
      <c r="A342" t="s">
        <v>22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8259.5019530000009</v>
      </c>
      <c r="I342">
        <v>1136.5549860000001</v>
      </c>
      <c r="J342" t="s">
        <v>3</v>
      </c>
      <c r="K342">
        <v>8243.4090720000004</v>
      </c>
      <c r="L342">
        <v>1124.7499210000001</v>
      </c>
      <c r="M342" t="s">
        <v>4</v>
      </c>
      <c r="N342">
        <v>57.680971999999997</v>
      </c>
      <c r="O342">
        <v>0.85230700000000004</v>
      </c>
      <c r="P342" t="s">
        <v>5</v>
      </c>
      <c r="Q342">
        <v>0</v>
      </c>
      <c r="R342">
        <v>0</v>
      </c>
      <c r="S342" t="s">
        <v>6</v>
      </c>
      <c r="T342">
        <v>38.204391999999999</v>
      </c>
      <c r="U342">
        <v>1.1638500000000001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0.29560900000000001</v>
      </c>
      <c r="AG342">
        <v>7.7000000000000001E-5</v>
      </c>
      <c r="AH342" t="s">
        <v>11</v>
      </c>
      <c r="AI342">
        <v>0.70662899999999995</v>
      </c>
      <c r="AJ342">
        <v>3.0000000000000001E-5</v>
      </c>
      <c r="AK342" t="s">
        <v>12</v>
      </c>
      <c r="AL342">
        <v>0</v>
      </c>
      <c r="AM342">
        <v>0</v>
      </c>
    </row>
    <row r="343" spans="1:39" x14ac:dyDescent="0.25">
      <c r="A343" t="s">
        <v>22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16547.537187000002</v>
      </c>
      <c r="I343">
        <v>4715.4173499999997</v>
      </c>
      <c r="J343" t="s">
        <v>3</v>
      </c>
      <c r="K343">
        <v>16515.296758</v>
      </c>
      <c r="L343">
        <v>4660.7399150000001</v>
      </c>
      <c r="M343" t="s">
        <v>4</v>
      </c>
      <c r="N343">
        <v>115.330561</v>
      </c>
      <c r="O343">
        <v>3.1383860000000001</v>
      </c>
      <c r="P343" t="s">
        <v>5</v>
      </c>
      <c r="Q343">
        <v>0</v>
      </c>
      <c r="R343">
        <v>0</v>
      </c>
      <c r="S343" t="s">
        <v>6</v>
      </c>
      <c r="T343">
        <v>76.498752999999994</v>
      </c>
      <c r="U343">
        <v>4.3636379999999999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0.29052600000000001</v>
      </c>
      <c r="AG343">
        <v>6.2000000000000003E-5</v>
      </c>
      <c r="AH343" t="s">
        <v>11</v>
      </c>
      <c r="AI343">
        <v>0.70972800000000003</v>
      </c>
      <c r="AJ343">
        <v>4.8000000000000001E-5</v>
      </c>
      <c r="AK343" t="s">
        <v>12</v>
      </c>
      <c r="AL343">
        <v>0</v>
      </c>
      <c r="AM343">
        <v>0</v>
      </c>
    </row>
    <row r="344" spans="1:39" x14ac:dyDescent="0.25">
      <c r="A344" t="s">
        <v>22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24833.675781000002</v>
      </c>
      <c r="I344">
        <v>9525.2968980000005</v>
      </c>
      <c r="J344" t="s">
        <v>3</v>
      </c>
      <c r="K344">
        <v>24785.301405999999</v>
      </c>
      <c r="L344">
        <v>9418.9500869999993</v>
      </c>
      <c r="M344" t="s">
        <v>4</v>
      </c>
      <c r="N344">
        <v>173.00598199999999</v>
      </c>
      <c r="O344">
        <v>5.8166989999999998</v>
      </c>
      <c r="P344" t="s">
        <v>5</v>
      </c>
      <c r="Q344">
        <v>0</v>
      </c>
      <c r="R344">
        <v>0</v>
      </c>
      <c r="S344" t="s">
        <v>6</v>
      </c>
      <c r="T344">
        <v>114.832094</v>
      </c>
      <c r="U344">
        <v>9.1387689999999999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0.28866999999999998</v>
      </c>
      <c r="AG344">
        <v>4.6E-5</v>
      </c>
      <c r="AH344" t="s">
        <v>11</v>
      </c>
      <c r="AI344">
        <v>0.71081499999999997</v>
      </c>
      <c r="AJ344">
        <v>5.1999999999999997E-5</v>
      </c>
      <c r="AK344" t="s">
        <v>12</v>
      </c>
      <c r="AL344">
        <v>0</v>
      </c>
      <c r="AM344">
        <v>0</v>
      </c>
    </row>
    <row r="345" spans="1:39" x14ac:dyDescent="0.25">
      <c r="A345" t="s">
        <v>22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33116.607187000001</v>
      </c>
      <c r="I345">
        <v>16227.883617</v>
      </c>
      <c r="J345" t="s">
        <v>3</v>
      </c>
      <c r="K345">
        <v>33052.152499999997</v>
      </c>
      <c r="L345">
        <v>16042.712935</v>
      </c>
      <c r="M345" t="s">
        <v>4</v>
      </c>
      <c r="N345">
        <v>230.61004600000001</v>
      </c>
      <c r="O345">
        <v>9.6626849999999997</v>
      </c>
      <c r="P345" t="s">
        <v>5</v>
      </c>
      <c r="Q345">
        <v>0</v>
      </c>
      <c r="R345">
        <v>0</v>
      </c>
      <c r="S345" t="s">
        <v>6</v>
      </c>
      <c r="T345">
        <v>153.042452</v>
      </c>
      <c r="U345">
        <v>15.087218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0.28745100000000001</v>
      </c>
      <c r="AG345">
        <v>4.1E-5</v>
      </c>
      <c r="AH345" t="s">
        <v>11</v>
      </c>
      <c r="AI345">
        <v>0.71086099999999997</v>
      </c>
      <c r="AJ345">
        <v>5.1999999999999997E-5</v>
      </c>
      <c r="AK345" t="s">
        <v>12</v>
      </c>
      <c r="AL345">
        <v>0</v>
      </c>
      <c r="AM345">
        <v>0</v>
      </c>
    </row>
    <row r="346" spans="1:39" x14ac:dyDescent="0.25">
      <c r="A346" t="s">
        <v>22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41399.927656</v>
      </c>
      <c r="I346">
        <v>23057.391855999998</v>
      </c>
      <c r="J346" t="s">
        <v>3</v>
      </c>
      <c r="K346">
        <v>41319.377266000003</v>
      </c>
      <c r="L346">
        <v>22803.432959999998</v>
      </c>
      <c r="M346" t="s">
        <v>4</v>
      </c>
      <c r="N346">
        <v>288.22673099999997</v>
      </c>
      <c r="O346">
        <v>13.812728</v>
      </c>
      <c r="P346" t="s">
        <v>5</v>
      </c>
      <c r="Q346">
        <v>0</v>
      </c>
      <c r="R346">
        <v>0</v>
      </c>
      <c r="S346" t="s">
        <v>6</v>
      </c>
      <c r="T346">
        <v>191.282139</v>
      </c>
      <c r="U346">
        <v>20.412185000000001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0.285825</v>
      </c>
      <c r="AG346">
        <v>2.5000000000000001E-5</v>
      </c>
      <c r="AH346" t="s">
        <v>11</v>
      </c>
      <c r="AI346">
        <v>0.71178399999999997</v>
      </c>
      <c r="AJ346">
        <v>5.8999999999999998E-5</v>
      </c>
      <c r="AK346" t="s">
        <v>12</v>
      </c>
      <c r="AL346">
        <v>0</v>
      </c>
      <c r="AM346">
        <v>0</v>
      </c>
    </row>
    <row r="347" spans="1:39" x14ac:dyDescent="0.25">
      <c r="A347" t="s">
        <v>22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49686.436328000003</v>
      </c>
      <c r="I347">
        <v>30850.395518000001</v>
      </c>
      <c r="J347" t="s">
        <v>3</v>
      </c>
      <c r="K347">
        <v>49589.809453000002</v>
      </c>
      <c r="L347">
        <v>30523.246456000001</v>
      </c>
      <c r="M347" t="s">
        <v>4</v>
      </c>
      <c r="N347">
        <v>345.77491700000002</v>
      </c>
      <c r="O347">
        <v>17.982534999999999</v>
      </c>
      <c r="P347" t="s">
        <v>5</v>
      </c>
      <c r="Q347">
        <v>0</v>
      </c>
      <c r="R347">
        <v>0</v>
      </c>
      <c r="S347" t="s">
        <v>6</v>
      </c>
      <c r="T347">
        <v>229.55426</v>
      </c>
      <c r="U347">
        <v>27.530701000000001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0.28521600000000003</v>
      </c>
      <c r="AG347">
        <v>1.7E-5</v>
      </c>
      <c r="AH347" t="s">
        <v>11</v>
      </c>
      <c r="AI347">
        <v>0.71251699999999996</v>
      </c>
      <c r="AJ347">
        <v>6.3E-5</v>
      </c>
      <c r="AK347" t="s">
        <v>12</v>
      </c>
      <c r="AL347">
        <v>0</v>
      </c>
      <c r="AM347">
        <v>0</v>
      </c>
    </row>
    <row r="348" spans="1:39" x14ac:dyDescent="0.25">
      <c r="A348" t="s">
        <v>22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57971.596171999998</v>
      </c>
      <c r="I348">
        <v>38770.217117</v>
      </c>
      <c r="J348" t="s">
        <v>3</v>
      </c>
      <c r="K348">
        <v>57858.864687000001</v>
      </c>
      <c r="L348">
        <v>38357.249669999997</v>
      </c>
      <c r="M348" t="s">
        <v>4</v>
      </c>
      <c r="N348">
        <v>403.40541999999999</v>
      </c>
      <c r="O348">
        <v>22.062114000000001</v>
      </c>
      <c r="P348" t="s">
        <v>5</v>
      </c>
      <c r="Q348">
        <v>0</v>
      </c>
      <c r="R348">
        <v>0</v>
      </c>
      <c r="S348" t="s">
        <v>6</v>
      </c>
      <c r="T348">
        <v>267.85235299999999</v>
      </c>
      <c r="U348">
        <v>34.144595000000002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0.284636</v>
      </c>
      <c r="AG348">
        <v>1.0000000000000001E-5</v>
      </c>
      <c r="AH348" t="s">
        <v>11</v>
      </c>
      <c r="AI348">
        <v>0.71388600000000002</v>
      </c>
      <c r="AJ348">
        <v>6.7999999999999999E-5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22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66258.331250000003</v>
      </c>
      <c r="I349">
        <v>47281.992724000003</v>
      </c>
      <c r="J349" t="s">
        <v>3</v>
      </c>
      <c r="K349">
        <v>66129.467344000004</v>
      </c>
      <c r="L349">
        <v>46778.360017999999</v>
      </c>
      <c r="M349" t="s">
        <v>4</v>
      </c>
      <c r="N349">
        <v>461.16537</v>
      </c>
      <c r="O349">
        <v>28.192990000000002</v>
      </c>
      <c r="P349" t="s">
        <v>5</v>
      </c>
      <c r="Q349">
        <v>0</v>
      </c>
      <c r="R349">
        <v>0</v>
      </c>
      <c r="S349" t="s">
        <v>6</v>
      </c>
      <c r="T349">
        <v>306.16107099999999</v>
      </c>
      <c r="U349">
        <v>42.083722000000002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0.284134</v>
      </c>
      <c r="AG349">
        <v>6.9999999999999999E-6</v>
      </c>
      <c r="AH349" t="s">
        <v>11</v>
      </c>
      <c r="AI349">
        <v>0.71556200000000003</v>
      </c>
      <c r="AJ349">
        <v>7.4999999999999993E-5</v>
      </c>
      <c r="AK349" t="s">
        <v>12</v>
      </c>
      <c r="AL349">
        <v>0</v>
      </c>
      <c r="AM349">
        <v>0</v>
      </c>
    </row>
    <row r="350" spans="1:39" x14ac:dyDescent="0.25">
      <c r="A350" t="s">
        <v>22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74541.94</v>
      </c>
      <c r="I350">
        <v>55837.398780000003</v>
      </c>
      <c r="J350" t="s">
        <v>3</v>
      </c>
      <c r="K350">
        <v>74396.972968999995</v>
      </c>
      <c r="L350">
        <v>55253.664489000003</v>
      </c>
      <c r="M350" t="s">
        <v>4</v>
      </c>
      <c r="N350">
        <v>518.74588800000004</v>
      </c>
      <c r="O350">
        <v>32.902084000000002</v>
      </c>
      <c r="P350" t="s">
        <v>5</v>
      </c>
      <c r="Q350">
        <v>0</v>
      </c>
      <c r="R350">
        <v>0</v>
      </c>
      <c r="S350" t="s">
        <v>6</v>
      </c>
      <c r="T350">
        <v>344.379256</v>
      </c>
      <c r="U350">
        <v>48.751395000000002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0.28410099999999999</v>
      </c>
      <c r="AG350">
        <v>6.9999999999999999E-6</v>
      </c>
      <c r="AH350" t="s">
        <v>11</v>
      </c>
      <c r="AI350">
        <v>0.71599100000000004</v>
      </c>
      <c r="AJ350">
        <v>7.7000000000000001E-5</v>
      </c>
      <c r="AK350" t="s">
        <v>12</v>
      </c>
      <c r="AL350">
        <v>0</v>
      </c>
      <c r="AM350">
        <v>0</v>
      </c>
    </row>
    <row r="351" spans="1:39" x14ac:dyDescent="0.25">
      <c r="A351" t="s">
        <v>22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82830.918281000006</v>
      </c>
      <c r="I351">
        <v>61669.667585000003</v>
      </c>
      <c r="J351" t="s">
        <v>3</v>
      </c>
      <c r="K351">
        <v>82669.831718999994</v>
      </c>
      <c r="L351">
        <v>61029.178945</v>
      </c>
      <c r="M351" t="s">
        <v>4</v>
      </c>
      <c r="N351">
        <v>576.52145599999994</v>
      </c>
      <c r="O351">
        <v>36.796833999999997</v>
      </c>
      <c r="P351" t="s">
        <v>5</v>
      </c>
      <c r="Q351">
        <v>0</v>
      </c>
      <c r="R351">
        <v>0</v>
      </c>
      <c r="S351" t="s">
        <v>6</v>
      </c>
      <c r="T351">
        <v>382.71558199999998</v>
      </c>
      <c r="U351">
        <v>53.218533000000001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0.28349200000000002</v>
      </c>
      <c r="AG351">
        <v>3.0000000000000001E-6</v>
      </c>
      <c r="AH351" t="s">
        <v>11</v>
      </c>
      <c r="AI351">
        <v>0.716534</v>
      </c>
      <c r="AJ351">
        <v>7.7000000000000001E-5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22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91119.288906000002</v>
      </c>
      <c r="I352">
        <v>67989.785388999997</v>
      </c>
      <c r="J352" t="s">
        <v>3</v>
      </c>
      <c r="K352">
        <v>90942.068436999994</v>
      </c>
      <c r="L352">
        <v>67249.107216000004</v>
      </c>
      <c r="M352" t="s">
        <v>4</v>
      </c>
      <c r="N352">
        <v>634.17576199999996</v>
      </c>
      <c r="O352">
        <v>41.180698</v>
      </c>
      <c r="P352" t="s">
        <v>5</v>
      </c>
      <c r="Q352">
        <v>0</v>
      </c>
      <c r="R352">
        <v>0</v>
      </c>
      <c r="S352" t="s">
        <v>6</v>
      </c>
      <c r="T352">
        <v>421.02559600000001</v>
      </c>
      <c r="U352">
        <v>58.483373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0.283412</v>
      </c>
      <c r="AG352">
        <v>3.0000000000000001E-6</v>
      </c>
      <c r="AH352" t="s">
        <v>11</v>
      </c>
      <c r="AI352">
        <v>0.71778600000000004</v>
      </c>
      <c r="AJ352">
        <v>7.6000000000000004E-5</v>
      </c>
      <c r="AK352" t="s">
        <v>12</v>
      </c>
      <c r="AL352">
        <v>0</v>
      </c>
      <c r="AM352">
        <v>0</v>
      </c>
    </row>
    <row r="353" spans="1:39" x14ac:dyDescent="0.25">
      <c r="A353" t="s">
        <v>22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99404.726561999996</v>
      </c>
      <c r="I353">
        <v>72766.312118999995</v>
      </c>
      <c r="J353" t="s">
        <v>3</v>
      </c>
      <c r="K353">
        <v>99211.371562999993</v>
      </c>
      <c r="L353">
        <v>71968.003505999994</v>
      </c>
      <c r="M353" t="s">
        <v>4</v>
      </c>
      <c r="N353">
        <v>691.76146600000004</v>
      </c>
      <c r="O353">
        <v>44.302349</v>
      </c>
      <c r="P353" t="s">
        <v>5</v>
      </c>
      <c r="Q353">
        <v>0</v>
      </c>
      <c r="R353">
        <v>0</v>
      </c>
      <c r="S353" t="s">
        <v>6</v>
      </c>
      <c r="T353">
        <v>459.20755600000001</v>
      </c>
      <c r="U353">
        <v>62.336835000000001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0.28334100000000001</v>
      </c>
      <c r="AG353">
        <v>3.0000000000000001E-6</v>
      </c>
      <c r="AH353" t="s">
        <v>11</v>
      </c>
      <c r="AI353">
        <v>0.71846299999999996</v>
      </c>
      <c r="AJ353">
        <v>7.1000000000000005E-5</v>
      </c>
      <c r="AK353" t="s">
        <v>12</v>
      </c>
      <c r="AL353">
        <v>0</v>
      </c>
      <c r="AM353">
        <v>0</v>
      </c>
    </row>
    <row r="354" spans="1:39" x14ac:dyDescent="0.25">
      <c r="A354" t="s">
        <v>22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107688.62453099999</v>
      </c>
      <c r="I354">
        <v>75716.614207999999</v>
      </c>
      <c r="J354" t="s">
        <v>3</v>
      </c>
      <c r="K354">
        <v>107479.163594</v>
      </c>
      <c r="L354">
        <v>74889.158364999996</v>
      </c>
      <c r="M354" t="s">
        <v>4</v>
      </c>
      <c r="N354">
        <v>749.47037799999998</v>
      </c>
      <c r="O354">
        <v>46.136744999999998</v>
      </c>
      <c r="P354" t="s">
        <v>5</v>
      </c>
      <c r="Q354">
        <v>0</v>
      </c>
      <c r="R354">
        <v>0</v>
      </c>
      <c r="S354" t="s">
        <v>6</v>
      </c>
      <c r="T354">
        <v>497.436396</v>
      </c>
      <c r="U354">
        <v>64.633514000000005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0.28326499999999999</v>
      </c>
      <c r="AG354">
        <v>3.0000000000000001E-6</v>
      </c>
      <c r="AH354" t="s">
        <v>11</v>
      </c>
      <c r="AI354">
        <v>0.71857599999999999</v>
      </c>
      <c r="AJ354">
        <v>7.2000000000000002E-5</v>
      </c>
      <c r="AK354" t="s">
        <v>12</v>
      </c>
      <c r="AL354">
        <v>0</v>
      </c>
      <c r="AM354">
        <v>0</v>
      </c>
    </row>
    <row r="355" spans="1:39" x14ac:dyDescent="0.25">
      <c r="A355" t="s">
        <v>22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115974.426406</v>
      </c>
      <c r="I355">
        <v>77365.673735000004</v>
      </c>
      <c r="J355" t="s">
        <v>3</v>
      </c>
      <c r="K355">
        <v>115748.85515600001</v>
      </c>
      <c r="L355">
        <v>76527.582343999995</v>
      </c>
      <c r="M355" t="s">
        <v>4</v>
      </c>
      <c r="N355">
        <v>807.11382100000003</v>
      </c>
      <c r="O355">
        <v>46.581094999999998</v>
      </c>
      <c r="P355" t="s">
        <v>5</v>
      </c>
      <c r="Q355">
        <v>0</v>
      </c>
      <c r="R355">
        <v>0</v>
      </c>
      <c r="S355" t="s">
        <v>6</v>
      </c>
      <c r="T355">
        <v>535.82325800000001</v>
      </c>
      <c r="U355">
        <v>66.424642000000006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0.28324300000000002</v>
      </c>
      <c r="AG355">
        <v>3.0000000000000001E-6</v>
      </c>
      <c r="AH355" t="s">
        <v>11</v>
      </c>
      <c r="AI355">
        <v>0.71898600000000001</v>
      </c>
      <c r="AJ355">
        <v>6.9999999999999994E-5</v>
      </c>
      <c r="AK355" t="s">
        <v>12</v>
      </c>
      <c r="AL355">
        <v>0</v>
      </c>
      <c r="AM355">
        <v>0</v>
      </c>
    </row>
    <row r="356" spans="1:39" x14ac:dyDescent="0.25">
      <c r="A356" t="s">
        <v>22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124259.39421899999</v>
      </c>
      <c r="I356">
        <v>76418.404183999999</v>
      </c>
      <c r="J356" t="s">
        <v>3</v>
      </c>
      <c r="K356">
        <v>124017.726406</v>
      </c>
      <c r="L356">
        <v>75582.979613999996</v>
      </c>
      <c r="M356" t="s">
        <v>4</v>
      </c>
      <c r="N356">
        <v>864.81584799999996</v>
      </c>
      <c r="O356">
        <v>47.619307999999997</v>
      </c>
      <c r="P356" t="s">
        <v>5</v>
      </c>
      <c r="Q356">
        <v>0</v>
      </c>
      <c r="R356">
        <v>0</v>
      </c>
      <c r="S356" t="s">
        <v>6</v>
      </c>
      <c r="T356">
        <v>574.17454799999996</v>
      </c>
      <c r="U356">
        <v>65.651985999999994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0.28324100000000002</v>
      </c>
      <c r="AG356">
        <v>3.0000000000000001E-6</v>
      </c>
      <c r="AH356" t="s">
        <v>11</v>
      </c>
      <c r="AI356">
        <v>0.71911099999999994</v>
      </c>
      <c r="AJ356">
        <v>7.1000000000000005E-5</v>
      </c>
      <c r="AK356" t="s">
        <v>12</v>
      </c>
      <c r="AL356">
        <v>0</v>
      </c>
      <c r="AM356">
        <v>0</v>
      </c>
    </row>
    <row r="357" spans="1:39" x14ac:dyDescent="0.25">
      <c r="A357" t="s">
        <v>22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132547.11624999999</v>
      </c>
      <c r="I357">
        <v>75874.590987999996</v>
      </c>
      <c r="J357" t="s">
        <v>3</v>
      </c>
      <c r="K357">
        <v>132289.32250000001</v>
      </c>
      <c r="L357">
        <v>75043.037112999998</v>
      </c>
      <c r="M357" t="s">
        <v>4</v>
      </c>
      <c r="N357">
        <v>922.35304699999995</v>
      </c>
      <c r="O357">
        <v>46.612613000000003</v>
      </c>
      <c r="P357" t="s">
        <v>5</v>
      </c>
      <c r="Q357">
        <v>0</v>
      </c>
      <c r="R357">
        <v>0</v>
      </c>
      <c r="S357" t="s">
        <v>6</v>
      </c>
      <c r="T357">
        <v>612.55387099999996</v>
      </c>
      <c r="U357">
        <v>64.126292000000007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0.28274899999999997</v>
      </c>
      <c r="AG357">
        <v>1.1E-5</v>
      </c>
      <c r="AH357" t="s">
        <v>11</v>
      </c>
      <c r="AI357">
        <v>0.71992699999999998</v>
      </c>
      <c r="AJ357">
        <v>6.7999999999999999E-5</v>
      </c>
      <c r="AK357" t="s">
        <v>12</v>
      </c>
      <c r="AL357">
        <v>0</v>
      </c>
      <c r="AM357">
        <v>0</v>
      </c>
    </row>
    <row r="358" spans="1:39" x14ac:dyDescent="0.25">
      <c r="A358" t="s">
        <v>22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140837.71781199999</v>
      </c>
      <c r="I358">
        <v>71443.033249</v>
      </c>
      <c r="J358" t="s">
        <v>3</v>
      </c>
      <c r="K358">
        <v>140563.766875</v>
      </c>
      <c r="L358">
        <v>70657.202476999999</v>
      </c>
      <c r="M358" t="s">
        <v>4</v>
      </c>
      <c r="N358">
        <v>980.18992100000003</v>
      </c>
      <c r="O358">
        <v>44.442596000000002</v>
      </c>
      <c r="P358" t="s">
        <v>5</v>
      </c>
      <c r="Q358">
        <v>0</v>
      </c>
      <c r="R358">
        <v>0</v>
      </c>
      <c r="S358" t="s">
        <v>6</v>
      </c>
      <c r="T358">
        <v>651.00295500000004</v>
      </c>
      <c r="U358">
        <v>61.426546999999999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0.282219</v>
      </c>
      <c r="AG358">
        <v>2.0000000000000002E-5</v>
      </c>
      <c r="AH358" t="s">
        <v>11</v>
      </c>
      <c r="AI358">
        <v>0.71992699999999998</v>
      </c>
      <c r="AJ358">
        <v>6.7999999999999999E-5</v>
      </c>
      <c r="AK358" t="s">
        <v>12</v>
      </c>
      <c r="AL358">
        <v>0</v>
      </c>
      <c r="AM358">
        <v>0</v>
      </c>
    </row>
    <row r="359" spans="1:39" x14ac:dyDescent="0.25">
      <c r="A359" t="s">
        <v>22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149126.233125</v>
      </c>
      <c r="I359">
        <v>67291.819149000003</v>
      </c>
      <c r="J359" t="s">
        <v>3</v>
      </c>
      <c r="K359">
        <v>148836.15656199999</v>
      </c>
      <c r="L359">
        <v>66547.231002999994</v>
      </c>
      <c r="M359" t="s">
        <v>4</v>
      </c>
      <c r="N359">
        <v>1038.0031690000001</v>
      </c>
      <c r="O359">
        <v>42.858744000000002</v>
      </c>
      <c r="P359" t="s">
        <v>5</v>
      </c>
      <c r="Q359">
        <v>0</v>
      </c>
      <c r="R359">
        <v>0</v>
      </c>
      <c r="S359" t="s">
        <v>6</v>
      </c>
      <c r="T359">
        <v>689.41558999999995</v>
      </c>
      <c r="U359">
        <v>60.306722999999998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0.28219</v>
      </c>
      <c r="AG359">
        <v>2.0000000000000002E-5</v>
      </c>
      <c r="AH359" t="s">
        <v>11</v>
      </c>
      <c r="AI359">
        <v>0.72020200000000001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22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157416.31281199999</v>
      </c>
      <c r="I360">
        <v>62163.384079000003</v>
      </c>
      <c r="J360" t="s">
        <v>3</v>
      </c>
      <c r="K360">
        <v>157110.09687499999</v>
      </c>
      <c r="L360">
        <v>61496.891818999997</v>
      </c>
      <c r="M360" t="s">
        <v>4</v>
      </c>
      <c r="N360">
        <v>1095.674919</v>
      </c>
      <c r="O360">
        <v>39.894174999999997</v>
      </c>
      <c r="P360" t="s">
        <v>5</v>
      </c>
      <c r="Q360">
        <v>0</v>
      </c>
      <c r="R360">
        <v>0</v>
      </c>
      <c r="S360" t="s">
        <v>6</v>
      </c>
      <c r="T360">
        <v>727.86310800000001</v>
      </c>
      <c r="U360">
        <v>57.057023000000001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0.28216999999999998</v>
      </c>
      <c r="AG360">
        <v>2.0000000000000002E-5</v>
      </c>
      <c r="AH360" t="s">
        <v>11</v>
      </c>
      <c r="AI360">
        <v>0.72033199999999997</v>
      </c>
      <c r="AJ360">
        <v>6.3E-5</v>
      </c>
      <c r="AK360" t="s">
        <v>12</v>
      </c>
      <c r="AL360">
        <v>0</v>
      </c>
      <c r="AM360">
        <v>0</v>
      </c>
    </row>
    <row r="361" spans="1:39" x14ac:dyDescent="0.25">
      <c r="A361" t="s">
        <v>22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165702.40093800001</v>
      </c>
      <c r="I361">
        <v>56876.052756999998</v>
      </c>
      <c r="J361" t="s">
        <v>3</v>
      </c>
      <c r="K361">
        <v>165380.01</v>
      </c>
      <c r="L361">
        <v>56263.459019000002</v>
      </c>
      <c r="M361" t="s">
        <v>4</v>
      </c>
      <c r="N361">
        <v>1153.558196</v>
      </c>
      <c r="O361">
        <v>38.534829000000002</v>
      </c>
      <c r="P361" t="s">
        <v>5</v>
      </c>
      <c r="Q361">
        <v>0</v>
      </c>
      <c r="R361">
        <v>0</v>
      </c>
      <c r="S361" t="s">
        <v>6</v>
      </c>
      <c r="T361">
        <v>766.26164300000005</v>
      </c>
      <c r="U361">
        <v>54.233735000000003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0.28177799999999997</v>
      </c>
      <c r="AG361">
        <v>2.6999999999999999E-5</v>
      </c>
      <c r="AH361" t="s">
        <v>11</v>
      </c>
      <c r="AI361">
        <v>0.72058299999999997</v>
      </c>
      <c r="AJ361">
        <v>6.2000000000000003E-5</v>
      </c>
      <c r="AK361" t="s">
        <v>12</v>
      </c>
      <c r="AL361">
        <v>0</v>
      </c>
      <c r="AM361">
        <v>0</v>
      </c>
    </row>
    <row r="362" spans="1:39" x14ac:dyDescent="0.25">
      <c r="A362" t="s">
        <v>23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392.58053999999998</v>
      </c>
      <c r="I362">
        <v>46.046294000000003</v>
      </c>
      <c r="J362" t="s">
        <v>3</v>
      </c>
      <c r="K362">
        <v>385.60991200000001</v>
      </c>
      <c r="L362">
        <v>45.580337</v>
      </c>
      <c r="M362" t="s">
        <v>4</v>
      </c>
      <c r="N362">
        <v>20.325664</v>
      </c>
      <c r="O362">
        <v>0.563639</v>
      </c>
      <c r="P362" t="s">
        <v>5</v>
      </c>
      <c r="Q362">
        <v>18.187729000000001</v>
      </c>
      <c r="R362">
        <v>7.9022999999999996E-2</v>
      </c>
      <c r="S362" t="s">
        <v>6</v>
      </c>
      <c r="T362">
        <v>5.42164</v>
      </c>
      <c r="U362">
        <v>5.5779999999999996E-3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0.293493</v>
      </c>
      <c r="AG362">
        <v>6.7000000000000002E-5</v>
      </c>
      <c r="AH362" t="s">
        <v>11</v>
      </c>
      <c r="AI362">
        <v>0.70720499999999997</v>
      </c>
      <c r="AJ362">
        <v>4.0000000000000003E-5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23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785.62592199999995</v>
      </c>
      <c r="I363">
        <v>147.58122499999999</v>
      </c>
      <c r="J363" t="s">
        <v>3</v>
      </c>
      <c r="K363">
        <v>771.68614400000001</v>
      </c>
      <c r="L363">
        <v>145.64654400000001</v>
      </c>
      <c r="M363" t="s">
        <v>4</v>
      </c>
      <c r="N363">
        <v>40.592695999999997</v>
      </c>
      <c r="O363">
        <v>1.5868949999999999</v>
      </c>
      <c r="P363" t="s">
        <v>5</v>
      </c>
      <c r="Q363">
        <v>36.461421999999999</v>
      </c>
      <c r="R363">
        <v>0.28401100000000001</v>
      </c>
      <c r="S363" t="s">
        <v>6</v>
      </c>
      <c r="T363">
        <v>10.849569000000001</v>
      </c>
      <c r="U363">
        <v>1.9945999999999998E-2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0.29088199999999997</v>
      </c>
      <c r="AG363">
        <v>6.3999999999999997E-5</v>
      </c>
      <c r="AH363" t="s">
        <v>11</v>
      </c>
      <c r="AI363">
        <v>0.70940199999999998</v>
      </c>
      <c r="AJ363">
        <v>4.3999999999999999E-5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23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1177.2609890000001</v>
      </c>
      <c r="I364">
        <v>244.398213</v>
      </c>
      <c r="J364" t="s">
        <v>3</v>
      </c>
      <c r="K364">
        <v>1156.3704419999999</v>
      </c>
      <c r="L364">
        <v>240.47410099999999</v>
      </c>
      <c r="M364" t="s">
        <v>4</v>
      </c>
      <c r="N364">
        <v>60.655920999999999</v>
      </c>
      <c r="O364">
        <v>3.5766290000000001</v>
      </c>
      <c r="P364" t="s">
        <v>5</v>
      </c>
      <c r="Q364">
        <v>54.664997</v>
      </c>
      <c r="R364">
        <v>0.63904099999999997</v>
      </c>
      <c r="S364" t="s">
        <v>6</v>
      </c>
      <c r="T364">
        <v>16.255873999999999</v>
      </c>
      <c r="U364">
        <v>4.2090000000000002E-2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0.28653400000000001</v>
      </c>
      <c r="AG364">
        <v>4.5000000000000003E-5</v>
      </c>
      <c r="AH364" t="s">
        <v>11</v>
      </c>
      <c r="AI364">
        <v>0.71132899999999999</v>
      </c>
      <c r="AJ364">
        <v>6.2000000000000003E-5</v>
      </c>
      <c r="AK364" t="s">
        <v>12</v>
      </c>
      <c r="AL364">
        <v>0</v>
      </c>
      <c r="AM364">
        <v>0</v>
      </c>
    </row>
    <row r="365" spans="1:39" x14ac:dyDescent="0.25">
      <c r="A365" t="s">
        <v>23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1568.5711229999999</v>
      </c>
      <c r="I365">
        <v>324.898211</v>
      </c>
      <c r="J365" t="s">
        <v>3</v>
      </c>
      <c r="K365">
        <v>1540.7241240000001</v>
      </c>
      <c r="L365">
        <v>320.085105</v>
      </c>
      <c r="M365" t="s">
        <v>4</v>
      </c>
      <c r="N365">
        <v>80.815997999999993</v>
      </c>
      <c r="O365">
        <v>5.330133</v>
      </c>
      <c r="P365" t="s">
        <v>5</v>
      </c>
      <c r="Q365">
        <v>72.872977000000006</v>
      </c>
      <c r="R365">
        <v>1.219376</v>
      </c>
      <c r="S365" t="s">
        <v>6</v>
      </c>
      <c r="T365">
        <v>21.667337</v>
      </c>
      <c r="U365">
        <v>5.4769999999999999E-2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0.28505900000000001</v>
      </c>
      <c r="AG365">
        <v>2.8E-5</v>
      </c>
      <c r="AH365" t="s">
        <v>11</v>
      </c>
      <c r="AI365">
        <v>0.71199900000000005</v>
      </c>
      <c r="AJ365">
        <v>6.9999999999999994E-5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23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1959.707588</v>
      </c>
      <c r="I366">
        <v>503.791741</v>
      </c>
      <c r="J366" t="s">
        <v>3</v>
      </c>
      <c r="K366">
        <v>1924.8972020000001</v>
      </c>
      <c r="L366">
        <v>495.88488100000001</v>
      </c>
      <c r="M366" t="s">
        <v>4</v>
      </c>
      <c r="N366">
        <v>100.976382</v>
      </c>
      <c r="O366">
        <v>8.0772980000000008</v>
      </c>
      <c r="P366" t="s">
        <v>5</v>
      </c>
      <c r="Q366">
        <v>91.116027000000003</v>
      </c>
      <c r="R366">
        <v>1.9498880000000001</v>
      </c>
      <c r="S366" t="s">
        <v>6</v>
      </c>
      <c r="T366">
        <v>27.096755000000002</v>
      </c>
      <c r="U366">
        <v>8.1902000000000003E-2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0.283854</v>
      </c>
      <c r="AG366">
        <v>2.5999999999999998E-5</v>
      </c>
      <c r="AH366" t="s">
        <v>11</v>
      </c>
      <c r="AI366">
        <v>0.71269800000000005</v>
      </c>
      <c r="AJ366">
        <v>7.2000000000000002E-5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23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2351.7445509999998</v>
      </c>
      <c r="I367">
        <v>759.791697</v>
      </c>
      <c r="J367" t="s">
        <v>3</v>
      </c>
      <c r="K367">
        <v>2309.949775</v>
      </c>
      <c r="L367">
        <v>746.08811700000001</v>
      </c>
      <c r="M367" t="s">
        <v>4</v>
      </c>
      <c r="N367">
        <v>121.20480499999999</v>
      </c>
      <c r="O367">
        <v>12.271153999999999</v>
      </c>
      <c r="P367" t="s">
        <v>5</v>
      </c>
      <c r="Q367">
        <v>109.39197799999999</v>
      </c>
      <c r="R367">
        <v>2.7804479999999998</v>
      </c>
      <c r="S367" t="s">
        <v>6</v>
      </c>
      <c r="T367">
        <v>32.519427999999998</v>
      </c>
      <c r="U367">
        <v>0.12590399999999999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0.28359000000000001</v>
      </c>
      <c r="AG367">
        <v>2.4000000000000001E-5</v>
      </c>
      <c r="AH367" t="s">
        <v>11</v>
      </c>
      <c r="AI367">
        <v>0.71446799999999999</v>
      </c>
      <c r="AJ367">
        <v>9.8999999999999994E-5</v>
      </c>
      <c r="AK367" t="s">
        <v>12</v>
      </c>
      <c r="AL367">
        <v>0</v>
      </c>
      <c r="AM367">
        <v>0</v>
      </c>
    </row>
    <row r="368" spans="1:39" x14ac:dyDescent="0.25">
      <c r="A368" t="s">
        <v>23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2744.0314699999999</v>
      </c>
      <c r="I368">
        <v>1015.891429</v>
      </c>
      <c r="J368" t="s">
        <v>3</v>
      </c>
      <c r="K368">
        <v>2695.2860599999999</v>
      </c>
      <c r="L368">
        <v>996.87826199999995</v>
      </c>
      <c r="M368" t="s">
        <v>4</v>
      </c>
      <c r="N368">
        <v>141.45049499999999</v>
      </c>
      <c r="O368">
        <v>16.980535</v>
      </c>
      <c r="P368" t="s">
        <v>5</v>
      </c>
      <c r="Q368">
        <v>127.65454699999999</v>
      </c>
      <c r="R368">
        <v>3.5167259999999998</v>
      </c>
      <c r="S368" t="s">
        <v>6</v>
      </c>
      <c r="T368">
        <v>37.942059</v>
      </c>
      <c r="U368">
        <v>0.17235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0.28322900000000001</v>
      </c>
      <c r="AG368">
        <v>2.0999999999999999E-5</v>
      </c>
      <c r="AH368" t="s">
        <v>11</v>
      </c>
      <c r="AI368">
        <v>0.71608300000000003</v>
      </c>
      <c r="AJ368">
        <v>1.02E-4</v>
      </c>
      <c r="AK368" t="s">
        <v>12</v>
      </c>
      <c r="AL368">
        <v>0</v>
      </c>
      <c r="AM368">
        <v>0</v>
      </c>
    </row>
    <row r="369" spans="1:39" x14ac:dyDescent="0.25">
      <c r="A369" t="s">
        <v>23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3136.904873</v>
      </c>
      <c r="I369">
        <v>1297.2134349999999</v>
      </c>
      <c r="J369" t="s">
        <v>3</v>
      </c>
      <c r="K369">
        <v>3081.1959379999998</v>
      </c>
      <c r="L369">
        <v>1272.8281790000001</v>
      </c>
      <c r="M369" t="s">
        <v>4</v>
      </c>
      <c r="N369">
        <v>161.827359</v>
      </c>
      <c r="O369">
        <v>22.967573999999999</v>
      </c>
      <c r="P369" t="s">
        <v>5</v>
      </c>
      <c r="Q369">
        <v>145.960745</v>
      </c>
      <c r="R369">
        <v>4.2714299999999996</v>
      </c>
      <c r="S369" t="s">
        <v>6</v>
      </c>
      <c r="T369">
        <v>43.391008999999997</v>
      </c>
      <c r="U369">
        <v>0.24143100000000001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0.28283599999999998</v>
      </c>
      <c r="AG369">
        <v>1.8E-5</v>
      </c>
      <c r="AH369" t="s">
        <v>11</v>
      </c>
      <c r="AI369">
        <v>0.71749399999999997</v>
      </c>
      <c r="AJ369">
        <v>1.11E-4</v>
      </c>
      <c r="AK369" t="s">
        <v>12</v>
      </c>
      <c r="AL369">
        <v>0</v>
      </c>
      <c r="AM369">
        <v>0</v>
      </c>
    </row>
    <row r="370" spans="1:39" x14ac:dyDescent="0.25">
      <c r="A370" t="s">
        <v>23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3529.1428660000001</v>
      </c>
      <c r="I370">
        <v>1685.912358</v>
      </c>
      <c r="J370" t="s">
        <v>3</v>
      </c>
      <c r="K370">
        <v>3466.489634</v>
      </c>
      <c r="L370">
        <v>1655.6545960000001</v>
      </c>
      <c r="M370" t="s">
        <v>4</v>
      </c>
      <c r="N370">
        <v>182.12299200000001</v>
      </c>
      <c r="O370">
        <v>29.148098999999998</v>
      </c>
      <c r="P370" t="s">
        <v>5</v>
      </c>
      <c r="Q370">
        <v>164.236031</v>
      </c>
      <c r="R370">
        <v>4.9808199999999996</v>
      </c>
      <c r="S370" t="s">
        <v>6</v>
      </c>
      <c r="T370">
        <v>48.819673999999999</v>
      </c>
      <c r="U370">
        <v>0.29165000000000002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0.28254499999999999</v>
      </c>
      <c r="AG370">
        <v>1.9000000000000001E-5</v>
      </c>
      <c r="AH370" t="s">
        <v>11</v>
      </c>
      <c r="AI370">
        <v>0.718024</v>
      </c>
      <c r="AJ370">
        <v>1.12E-4</v>
      </c>
      <c r="AK370" t="s">
        <v>12</v>
      </c>
      <c r="AL370">
        <v>0</v>
      </c>
      <c r="AM370">
        <v>0</v>
      </c>
    </row>
    <row r="371" spans="1:39" x14ac:dyDescent="0.25">
      <c r="A371" t="s">
        <v>23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3921.0126270000001</v>
      </c>
      <c r="I371">
        <v>2051.9194910000001</v>
      </c>
      <c r="J371" t="s">
        <v>3</v>
      </c>
      <c r="K371">
        <v>3851.3847850000002</v>
      </c>
      <c r="L371">
        <v>2012.5470330000001</v>
      </c>
      <c r="M371" t="s">
        <v>4</v>
      </c>
      <c r="N371">
        <v>202.349504</v>
      </c>
      <c r="O371">
        <v>36.815429000000002</v>
      </c>
      <c r="P371" t="s">
        <v>5</v>
      </c>
      <c r="Q371">
        <v>182.46062499999999</v>
      </c>
      <c r="R371">
        <v>5.3033200000000003</v>
      </c>
      <c r="S371" t="s">
        <v>6</v>
      </c>
      <c r="T371">
        <v>54.241076999999997</v>
      </c>
      <c r="U371">
        <v>0.34370800000000001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0.28249600000000002</v>
      </c>
      <c r="AG371">
        <v>1.9000000000000001E-5</v>
      </c>
      <c r="AH371" t="s">
        <v>11</v>
      </c>
      <c r="AI371">
        <v>0.71876499999999999</v>
      </c>
      <c r="AJ371">
        <v>1.11E-4</v>
      </c>
      <c r="AK371" t="s">
        <v>12</v>
      </c>
      <c r="AL371">
        <v>0</v>
      </c>
      <c r="AM371">
        <v>0</v>
      </c>
    </row>
    <row r="372" spans="1:39" x14ac:dyDescent="0.25">
      <c r="A372" t="s">
        <v>23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4312.0415229999999</v>
      </c>
      <c r="I372">
        <v>2444.9374939999998</v>
      </c>
      <c r="J372" t="s">
        <v>3</v>
      </c>
      <c r="K372">
        <v>4235.4555469999996</v>
      </c>
      <c r="L372">
        <v>2396.032627</v>
      </c>
      <c r="M372" t="s">
        <v>4</v>
      </c>
      <c r="N372">
        <v>222.32218399999999</v>
      </c>
      <c r="O372">
        <v>43.594577000000001</v>
      </c>
      <c r="P372" t="s">
        <v>5</v>
      </c>
      <c r="Q372">
        <v>200.63303300000001</v>
      </c>
      <c r="R372">
        <v>5.7431739999999998</v>
      </c>
      <c r="S372" t="s">
        <v>6</v>
      </c>
      <c r="T372">
        <v>59.647756999999999</v>
      </c>
      <c r="U372">
        <v>0.414742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0.28238400000000002</v>
      </c>
      <c r="AG372">
        <v>1.9000000000000001E-5</v>
      </c>
      <c r="AH372" t="s">
        <v>11</v>
      </c>
      <c r="AI372">
        <v>0.71918800000000005</v>
      </c>
      <c r="AJ372">
        <v>1.1E-4</v>
      </c>
      <c r="AK372" t="s">
        <v>12</v>
      </c>
      <c r="AL372">
        <v>0</v>
      </c>
      <c r="AM372">
        <v>0</v>
      </c>
    </row>
    <row r="373" spans="1:39" x14ac:dyDescent="0.25">
      <c r="A373" t="s">
        <v>23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4703.2770410000003</v>
      </c>
      <c r="I373">
        <v>2938.5103650000001</v>
      </c>
      <c r="J373" t="s">
        <v>3</v>
      </c>
      <c r="K373">
        <v>4619.740264</v>
      </c>
      <c r="L373">
        <v>2879.3403619999999</v>
      </c>
      <c r="M373" t="s">
        <v>4</v>
      </c>
      <c r="N373">
        <v>242.452506</v>
      </c>
      <c r="O373">
        <v>50.707568000000002</v>
      </c>
      <c r="P373" t="s">
        <v>5</v>
      </c>
      <c r="Q373">
        <v>218.841961</v>
      </c>
      <c r="R373">
        <v>6.377936</v>
      </c>
      <c r="S373" t="s">
        <v>6</v>
      </c>
      <c r="T373">
        <v>65.067392999999996</v>
      </c>
      <c r="U373">
        <v>0.49534899999999998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0.28237899999999999</v>
      </c>
      <c r="AG373">
        <v>1.9000000000000001E-5</v>
      </c>
      <c r="AH373" t="s">
        <v>11</v>
      </c>
      <c r="AI373">
        <v>0.71928099999999995</v>
      </c>
      <c r="AJ373">
        <v>1.11E-4</v>
      </c>
      <c r="AK373" t="s">
        <v>12</v>
      </c>
      <c r="AL373">
        <v>0</v>
      </c>
      <c r="AM373">
        <v>0</v>
      </c>
    </row>
    <row r="374" spans="1:39" x14ac:dyDescent="0.25">
      <c r="A374" t="s">
        <v>23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5094.517949</v>
      </c>
      <c r="I374">
        <v>3315.4632369999999</v>
      </c>
      <c r="J374" t="s">
        <v>3</v>
      </c>
      <c r="K374">
        <v>5004.0361329999996</v>
      </c>
      <c r="L374">
        <v>3251.6886060000002</v>
      </c>
      <c r="M374" t="s">
        <v>4</v>
      </c>
      <c r="N374">
        <v>262.46375799999998</v>
      </c>
      <c r="O374">
        <v>59.082878000000001</v>
      </c>
      <c r="P374" t="s">
        <v>5</v>
      </c>
      <c r="Q374">
        <v>236.98640499999999</v>
      </c>
      <c r="R374">
        <v>6.86205</v>
      </c>
      <c r="S374" t="s">
        <v>6</v>
      </c>
      <c r="T374">
        <v>70.453416000000004</v>
      </c>
      <c r="U374">
        <v>0.58628999999999998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0.28231699999999998</v>
      </c>
      <c r="AG374">
        <v>1.8E-5</v>
      </c>
      <c r="AH374" t="s">
        <v>11</v>
      </c>
      <c r="AI374">
        <v>0.71971799999999997</v>
      </c>
      <c r="AJ374">
        <v>1.0900000000000001E-4</v>
      </c>
      <c r="AK374" t="s">
        <v>12</v>
      </c>
      <c r="AL374">
        <v>0</v>
      </c>
      <c r="AM374">
        <v>0</v>
      </c>
    </row>
    <row r="375" spans="1:39" x14ac:dyDescent="0.25">
      <c r="A375" t="s">
        <v>23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5485.3937400000004</v>
      </c>
      <c r="I375">
        <v>3810.1022119999998</v>
      </c>
      <c r="J375" t="s">
        <v>3</v>
      </c>
      <c r="K375">
        <v>5387.9666699999998</v>
      </c>
      <c r="L375">
        <v>3736.3086490000001</v>
      </c>
      <c r="M375" t="s">
        <v>4</v>
      </c>
      <c r="N375">
        <v>282.49350199999998</v>
      </c>
      <c r="O375">
        <v>67.560512000000003</v>
      </c>
      <c r="P375" t="s">
        <v>5</v>
      </c>
      <c r="Q375">
        <v>255.13026600000001</v>
      </c>
      <c r="R375">
        <v>7.3711339999999996</v>
      </c>
      <c r="S375" t="s">
        <v>6</v>
      </c>
      <c r="T375">
        <v>75.841201999999996</v>
      </c>
      <c r="U375">
        <v>0.68187699999999996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0.28178599999999998</v>
      </c>
      <c r="AG375">
        <v>2.6999999999999999E-5</v>
      </c>
      <c r="AH375" t="s">
        <v>11</v>
      </c>
      <c r="AI375">
        <v>0.72101300000000001</v>
      </c>
      <c r="AJ375">
        <v>1.01E-4</v>
      </c>
      <c r="AK375" t="s">
        <v>12</v>
      </c>
      <c r="AL375">
        <v>0</v>
      </c>
      <c r="AM375">
        <v>0</v>
      </c>
    </row>
    <row r="376" spans="1:39" x14ac:dyDescent="0.25">
      <c r="A376" t="s">
        <v>23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5877.4408979999998</v>
      </c>
      <c r="I376">
        <v>4196.6402529999996</v>
      </c>
      <c r="J376" t="s">
        <v>3</v>
      </c>
      <c r="K376">
        <v>5773.0776070000002</v>
      </c>
      <c r="L376">
        <v>4115.6369299999997</v>
      </c>
      <c r="M376" t="s">
        <v>4</v>
      </c>
      <c r="N376">
        <v>302.64269000000002</v>
      </c>
      <c r="O376">
        <v>74.964179000000001</v>
      </c>
      <c r="P376" t="s">
        <v>5</v>
      </c>
      <c r="Q376">
        <v>273.37985700000002</v>
      </c>
      <c r="R376">
        <v>7.5423159999999996</v>
      </c>
      <c r="S376" t="s">
        <v>6</v>
      </c>
      <c r="T376">
        <v>81.253577000000007</v>
      </c>
      <c r="U376">
        <v>0.77051499999999995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0.281337</v>
      </c>
      <c r="AG376">
        <v>3.6000000000000001E-5</v>
      </c>
      <c r="AH376" t="s">
        <v>11</v>
      </c>
      <c r="AI376">
        <v>0.721831</v>
      </c>
      <c r="AJ376">
        <v>9.2999999999999997E-5</v>
      </c>
      <c r="AK376" t="s">
        <v>12</v>
      </c>
      <c r="AL376">
        <v>0</v>
      </c>
      <c r="AM376">
        <v>0</v>
      </c>
    </row>
    <row r="377" spans="1:39" x14ac:dyDescent="0.25">
      <c r="A377" t="s">
        <v>23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6269.139795</v>
      </c>
      <c r="I377">
        <v>4747.1586740000002</v>
      </c>
      <c r="J377" t="s">
        <v>3</v>
      </c>
      <c r="K377">
        <v>6157.8126659999998</v>
      </c>
      <c r="L377">
        <v>4655.7677430000003</v>
      </c>
      <c r="M377" t="s">
        <v>4</v>
      </c>
      <c r="N377">
        <v>322.85700800000001</v>
      </c>
      <c r="O377">
        <v>82.160140999999996</v>
      </c>
      <c r="P377" t="s">
        <v>5</v>
      </c>
      <c r="Q377">
        <v>291.61918300000002</v>
      </c>
      <c r="R377">
        <v>8.0797500000000007</v>
      </c>
      <c r="S377" t="s">
        <v>6</v>
      </c>
      <c r="T377">
        <v>86.662471999999994</v>
      </c>
      <c r="U377">
        <v>0.86756900000000003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0.28133000000000002</v>
      </c>
      <c r="AG377">
        <v>3.6000000000000001E-5</v>
      </c>
      <c r="AH377" t="s">
        <v>11</v>
      </c>
      <c r="AI377">
        <v>0.72243599999999997</v>
      </c>
      <c r="AJ377">
        <v>8.7000000000000001E-5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23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6662.0257419999998</v>
      </c>
      <c r="I378">
        <v>5222.6018789999998</v>
      </c>
      <c r="J378" t="s">
        <v>3</v>
      </c>
      <c r="K378">
        <v>6543.7566800000004</v>
      </c>
      <c r="L378">
        <v>5122.6599040000001</v>
      </c>
      <c r="M378" t="s">
        <v>4</v>
      </c>
      <c r="N378">
        <v>343.20389799999998</v>
      </c>
      <c r="O378">
        <v>92.609357000000003</v>
      </c>
      <c r="P378" t="s">
        <v>5</v>
      </c>
      <c r="Q378">
        <v>309.90484800000002</v>
      </c>
      <c r="R378">
        <v>8.6353720000000003</v>
      </c>
      <c r="S378" t="s">
        <v>6</v>
      </c>
      <c r="T378">
        <v>92.076237000000006</v>
      </c>
      <c r="U378">
        <v>0.97715700000000005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0.281329</v>
      </c>
      <c r="AG378">
        <v>3.6000000000000001E-5</v>
      </c>
      <c r="AH378" t="s">
        <v>11</v>
      </c>
      <c r="AI378">
        <v>0.72310700000000006</v>
      </c>
      <c r="AJ378">
        <v>8.2999999999999998E-5</v>
      </c>
      <c r="AK378" t="s">
        <v>12</v>
      </c>
      <c r="AL378">
        <v>0</v>
      </c>
      <c r="AM378">
        <v>0</v>
      </c>
    </row>
    <row r="379" spans="1:39" x14ac:dyDescent="0.25">
      <c r="A379" t="s">
        <v>23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7054.7288570000001</v>
      </c>
      <c r="I379">
        <v>5663.4537700000001</v>
      </c>
      <c r="J379" t="s">
        <v>3</v>
      </c>
      <c r="K379">
        <v>6929.4875199999997</v>
      </c>
      <c r="L379">
        <v>5554.8422680000003</v>
      </c>
      <c r="M379" t="s">
        <v>4</v>
      </c>
      <c r="N379">
        <v>363.409042</v>
      </c>
      <c r="O379">
        <v>103.603223</v>
      </c>
      <c r="P379" t="s">
        <v>5</v>
      </c>
      <c r="Q379">
        <v>328.21333700000002</v>
      </c>
      <c r="R379">
        <v>9.1075759999999999</v>
      </c>
      <c r="S379" t="s">
        <v>6</v>
      </c>
      <c r="T379">
        <v>97.495941999999999</v>
      </c>
      <c r="U379">
        <v>1.1042670000000001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0.28132200000000002</v>
      </c>
      <c r="AG379">
        <v>3.6000000000000001E-5</v>
      </c>
      <c r="AH379" t="s">
        <v>11</v>
      </c>
      <c r="AI379">
        <v>0.72319199999999995</v>
      </c>
      <c r="AJ379">
        <v>8.1000000000000004E-5</v>
      </c>
      <c r="AK379" t="s">
        <v>12</v>
      </c>
      <c r="AL379">
        <v>0</v>
      </c>
      <c r="AM379">
        <v>0</v>
      </c>
    </row>
    <row r="380" spans="1:39" x14ac:dyDescent="0.25">
      <c r="A380" t="s">
        <v>23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7446.7009369999996</v>
      </c>
      <c r="I380">
        <v>6279.3313799999996</v>
      </c>
      <c r="J380" t="s">
        <v>3</v>
      </c>
      <c r="K380">
        <v>7314.5079390000001</v>
      </c>
      <c r="L380">
        <v>6157.9798149999997</v>
      </c>
      <c r="M380" t="s">
        <v>4</v>
      </c>
      <c r="N380">
        <v>383.74101400000001</v>
      </c>
      <c r="O380">
        <v>119.014015</v>
      </c>
      <c r="P380" t="s">
        <v>5</v>
      </c>
      <c r="Q380">
        <v>346.49892599999998</v>
      </c>
      <c r="R380">
        <v>9.4947569999999999</v>
      </c>
      <c r="S380" t="s">
        <v>6</v>
      </c>
      <c r="T380">
        <v>102.89323</v>
      </c>
      <c r="U380">
        <v>1.216663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0.28086299999999997</v>
      </c>
      <c r="AG380">
        <v>4.3000000000000002E-5</v>
      </c>
      <c r="AH380" t="s">
        <v>11</v>
      </c>
      <c r="AI380">
        <v>0.72322699999999995</v>
      </c>
      <c r="AJ380">
        <v>8.1000000000000004E-5</v>
      </c>
      <c r="AK380" t="s">
        <v>12</v>
      </c>
      <c r="AL380">
        <v>0</v>
      </c>
      <c r="AM380">
        <v>0</v>
      </c>
    </row>
    <row r="381" spans="1:39" x14ac:dyDescent="0.25">
      <c r="A381" t="s">
        <v>23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7838.6426069999998</v>
      </c>
      <c r="I381">
        <v>6869.343766</v>
      </c>
      <c r="J381" t="s">
        <v>3</v>
      </c>
      <c r="K381">
        <v>7699.4841800000004</v>
      </c>
      <c r="L381">
        <v>6732.7656219999999</v>
      </c>
      <c r="M381" t="s">
        <v>4</v>
      </c>
      <c r="N381">
        <v>403.88962900000001</v>
      </c>
      <c r="O381">
        <v>131.39194599999999</v>
      </c>
      <c r="P381" t="s">
        <v>5</v>
      </c>
      <c r="Q381">
        <v>364.71912600000002</v>
      </c>
      <c r="R381">
        <v>10.028145</v>
      </c>
      <c r="S381" t="s">
        <v>6</v>
      </c>
      <c r="T381">
        <v>108.286501</v>
      </c>
      <c r="U381">
        <v>1.3438429999999999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0.28085399999999999</v>
      </c>
      <c r="AG381">
        <v>4.3000000000000002E-5</v>
      </c>
      <c r="AH381" t="s">
        <v>11</v>
      </c>
      <c r="AI381">
        <v>0.72324600000000006</v>
      </c>
      <c r="AJ381">
        <v>8.1000000000000004E-5</v>
      </c>
      <c r="AK381" t="s">
        <v>12</v>
      </c>
      <c r="AL381">
        <v>0</v>
      </c>
      <c r="AM381">
        <v>0</v>
      </c>
    </row>
    <row r="382" spans="1:39" x14ac:dyDescent="0.25">
      <c r="A382" t="s">
        <v>69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345.86234100000001</v>
      </c>
      <c r="I382">
        <v>21.786888999999999</v>
      </c>
      <c r="J382" t="s">
        <v>3</v>
      </c>
      <c r="K382">
        <v>338.87910399999998</v>
      </c>
      <c r="L382">
        <v>21.185582</v>
      </c>
      <c r="M382" t="s">
        <v>4</v>
      </c>
      <c r="N382">
        <v>20.034236</v>
      </c>
      <c r="O382">
        <v>0.55881199999999998</v>
      </c>
      <c r="P382" t="s">
        <v>5</v>
      </c>
      <c r="Q382">
        <v>0</v>
      </c>
      <c r="R382">
        <v>0</v>
      </c>
      <c r="S382" t="s">
        <v>6</v>
      </c>
      <c r="T382">
        <v>5.4275130000000003</v>
      </c>
      <c r="U382">
        <v>5.679E-3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0.292765</v>
      </c>
      <c r="AG382">
        <v>8.5000000000000006E-5</v>
      </c>
      <c r="AH382" t="s">
        <v>11</v>
      </c>
      <c r="AI382">
        <v>0.70734699999999995</v>
      </c>
      <c r="AJ382">
        <v>2.5999999999999998E-5</v>
      </c>
      <c r="AK382" t="s">
        <v>12</v>
      </c>
      <c r="AL382">
        <v>0</v>
      </c>
      <c r="AM382">
        <v>0</v>
      </c>
    </row>
    <row r="383" spans="1:39" x14ac:dyDescent="0.25">
      <c r="A383" t="s">
        <v>69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693.24378200000001</v>
      </c>
      <c r="I383">
        <v>77.015488000000005</v>
      </c>
      <c r="J383" t="s">
        <v>3</v>
      </c>
      <c r="K383">
        <v>679.28073900000004</v>
      </c>
      <c r="L383">
        <v>74.991472999999999</v>
      </c>
      <c r="M383" t="s">
        <v>4</v>
      </c>
      <c r="N383">
        <v>40.129212000000003</v>
      </c>
      <c r="O383">
        <v>1.5191950000000001</v>
      </c>
      <c r="P383" t="s">
        <v>5</v>
      </c>
      <c r="Q383">
        <v>0</v>
      </c>
      <c r="R383">
        <v>0</v>
      </c>
      <c r="S383" t="s">
        <v>6</v>
      </c>
      <c r="T383">
        <v>10.888812</v>
      </c>
      <c r="U383">
        <v>3.474E-2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0.28922700000000001</v>
      </c>
      <c r="AG383">
        <v>6.7000000000000002E-5</v>
      </c>
      <c r="AH383" t="s">
        <v>11</v>
      </c>
      <c r="AI383">
        <v>0.70894199999999996</v>
      </c>
      <c r="AJ383">
        <v>4.3000000000000002E-5</v>
      </c>
      <c r="AK383" t="s">
        <v>12</v>
      </c>
      <c r="AL383">
        <v>0</v>
      </c>
      <c r="AM383">
        <v>0</v>
      </c>
    </row>
    <row r="384" spans="1:39" x14ac:dyDescent="0.25">
      <c r="A384" t="s">
        <v>69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1039.8109119999999</v>
      </c>
      <c r="I384">
        <v>186.74947599999999</v>
      </c>
      <c r="J384" t="s">
        <v>3</v>
      </c>
      <c r="K384">
        <v>1018.887063</v>
      </c>
      <c r="L384">
        <v>182.43915699999999</v>
      </c>
      <c r="M384" t="s">
        <v>4</v>
      </c>
      <c r="N384">
        <v>60.031331999999999</v>
      </c>
      <c r="O384">
        <v>3.4544860000000002</v>
      </c>
      <c r="P384" t="s">
        <v>5</v>
      </c>
      <c r="Q384">
        <v>0</v>
      </c>
      <c r="R384">
        <v>0</v>
      </c>
      <c r="S384" t="s">
        <v>6</v>
      </c>
      <c r="T384">
        <v>16.318884000000001</v>
      </c>
      <c r="U384">
        <v>5.8285000000000003E-2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0.28661500000000001</v>
      </c>
      <c r="AG384">
        <v>3.6000000000000001E-5</v>
      </c>
      <c r="AH384" t="s">
        <v>11</v>
      </c>
      <c r="AI384">
        <v>0.71059499999999998</v>
      </c>
      <c r="AJ384">
        <v>5.3999999999999998E-5</v>
      </c>
      <c r="AK384" t="s">
        <v>12</v>
      </c>
      <c r="AL384">
        <v>0</v>
      </c>
      <c r="AM384">
        <v>0</v>
      </c>
    </row>
    <row r="385" spans="1:39" x14ac:dyDescent="0.25">
      <c r="A385" t="s">
        <v>69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1386.090522</v>
      </c>
      <c r="I385">
        <v>304.98768200000001</v>
      </c>
      <c r="J385" t="s">
        <v>3</v>
      </c>
      <c r="K385">
        <v>1358.2095850000001</v>
      </c>
      <c r="L385">
        <v>297.49651999999998</v>
      </c>
      <c r="M385" t="s">
        <v>4</v>
      </c>
      <c r="N385">
        <v>79.957494999999994</v>
      </c>
      <c r="O385">
        <v>6.6393599999999999</v>
      </c>
      <c r="P385" t="s">
        <v>5</v>
      </c>
      <c r="Q385">
        <v>0</v>
      </c>
      <c r="R385">
        <v>0</v>
      </c>
      <c r="S385" t="s">
        <v>6</v>
      </c>
      <c r="T385">
        <v>21.772262999999999</v>
      </c>
      <c r="U385">
        <v>0.107929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0.286022</v>
      </c>
      <c r="AG385">
        <v>3.0000000000000001E-5</v>
      </c>
      <c r="AH385" t="s">
        <v>11</v>
      </c>
      <c r="AI385">
        <v>0.711839</v>
      </c>
      <c r="AJ385">
        <v>6.3E-5</v>
      </c>
      <c r="AK385" t="s">
        <v>12</v>
      </c>
      <c r="AL385">
        <v>0</v>
      </c>
      <c r="AM385">
        <v>0</v>
      </c>
    </row>
    <row r="386" spans="1:39" x14ac:dyDescent="0.25">
      <c r="A386" t="s">
        <v>69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1733.2478149999999</v>
      </c>
      <c r="I386">
        <v>472.286788</v>
      </c>
      <c r="J386" t="s">
        <v>3</v>
      </c>
      <c r="K386">
        <v>1698.4146679999999</v>
      </c>
      <c r="L386">
        <v>461.53967399999999</v>
      </c>
      <c r="M386" t="s">
        <v>4</v>
      </c>
      <c r="N386">
        <v>99.977209000000002</v>
      </c>
      <c r="O386">
        <v>10.65095</v>
      </c>
      <c r="P386" t="s">
        <v>5</v>
      </c>
      <c r="Q386">
        <v>0</v>
      </c>
      <c r="R386">
        <v>0</v>
      </c>
      <c r="S386" t="s">
        <v>6</v>
      </c>
      <c r="T386">
        <v>27.231618000000001</v>
      </c>
      <c r="U386">
        <v>0.16147600000000001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0.28492600000000001</v>
      </c>
      <c r="AG386">
        <v>1.7E-5</v>
      </c>
      <c r="AH386" t="s">
        <v>11</v>
      </c>
      <c r="AI386">
        <v>0.71372999999999998</v>
      </c>
      <c r="AJ386">
        <v>7.7999999999999999E-5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69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2079.3806810000001</v>
      </c>
      <c r="I387">
        <v>680.49014999999997</v>
      </c>
      <c r="J387" t="s">
        <v>3</v>
      </c>
      <c r="K387">
        <v>2037.589399</v>
      </c>
      <c r="L387">
        <v>665.713885</v>
      </c>
      <c r="M387" t="s">
        <v>4</v>
      </c>
      <c r="N387">
        <v>119.790925</v>
      </c>
      <c r="O387">
        <v>13.359610999999999</v>
      </c>
      <c r="P387" t="s">
        <v>5</v>
      </c>
      <c r="Q387">
        <v>0</v>
      </c>
      <c r="R387">
        <v>0</v>
      </c>
      <c r="S387" t="s">
        <v>6</v>
      </c>
      <c r="T387">
        <v>32.667281000000003</v>
      </c>
      <c r="U387">
        <v>0.222723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0.28402699999999997</v>
      </c>
      <c r="AG387">
        <v>6.9999999999999999E-6</v>
      </c>
      <c r="AH387" t="s">
        <v>11</v>
      </c>
      <c r="AI387">
        <v>0.71473699999999996</v>
      </c>
      <c r="AJ387">
        <v>8.5000000000000006E-5</v>
      </c>
      <c r="AK387" t="s">
        <v>12</v>
      </c>
      <c r="AL387">
        <v>0</v>
      </c>
      <c r="AM387">
        <v>0</v>
      </c>
    </row>
    <row r="388" spans="1:39" x14ac:dyDescent="0.25">
      <c r="A388" t="s">
        <v>69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2425.6567479999999</v>
      </c>
      <c r="I388">
        <v>948.81066399999997</v>
      </c>
      <c r="J388" t="s">
        <v>3</v>
      </c>
      <c r="K388">
        <v>2376.9245209999999</v>
      </c>
      <c r="L388">
        <v>928.98751500000003</v>
      </c>
      <c r="M388" t="s">
        <v>4</v>
      </c>
      <c r="N388">
        <v>139.66625999999999</v>
      </c>
      <c r="O388">
        <v>18.252699</v>
      </c>
      <c r="P388" t="s">
        <v>5</v>
      </c>
      <c r="Q388">
        <v>0</v>
      </c>
      <c r="R388">
        <v>0</v>
      </c>
      <c r="S388" t="s">
        <v>6</v>
      </c>
      <c r="T388">
        <v>38.110737</v>
      </c>
      <c r="U388">
        <v>0.30207800000000001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0.283605</v>
      </c>
      <c r="AG388">
        <v>5.0000000000000004E-6</v>
      </c>
      <c r="AH388" t="s">
        <v>11</v>
      </c>
      <c r="AI388">
        <v>0.71597299999999997</v>
      </c>
      <c r="AJ388">
        <v>8.3999999999999995E-5</v>
      </c>
      <c r="AK388" t="s">
        <v>12</v>
      </c>
      <c r="AL388">
        <v>0</v>
      </c>
      <c r="AM388">
        <v>0</v>
      </c>
    </row>
    <row r="389" spans="1:39" x14ac:dyDescent="0.25">
      <c r="A389" t="s">
        <v>69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2770.9955220000002</v>
      </c>
      <c r="I389">
        <v>1178.9228840000001</v>
      </c>
      <c r="J389" t="s">
        <v>3</v>
      </c>
      <c r="K389">
        <v>2715.3162299999999</v>
      </c>
      <c r="L389">
        <v>1154.741223</v>
      </c>
      <c r="M389" t="s">
        <v>4</v>
      </c>
      <c r="N389">
        <v>159.547607</v>
      </c>
      <c r="O389">
        <v>22.619247000000001</v>
      </c>
      <c r="P389" t="s">
        <v>5</v>
      </c>
      <c r="Q389">
        <v>0</v>
      </c>
      <c r="R389">
        <v>0</v>
      </c>
      <c r="S389" t="s">
        <v>6</v>
      </c>
      <c r="T389">
        <v>43.537345999999999</v>
      </c>
      <c r="U389">
        <v>0.34382800000000002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0.28335300000000002</v>
      </c>
      <c r="AG389">
        <v>3.9999999999999998E-6</v>
      </c>
      <c r="AH389" t="s">
        <v>11</v>
      </c>
      <c r="AI389">
        <v>0.71603499999999998</v>
      </c>
      <c r="AJ389">
        <v>8.5000000000000006E-5</v>
      </c>
      <c r="AK389" t="s">
        <v>12</v>
      </c>
      <c r="AL389">
        <v>0</v>
      </c>
      <c r="AM389">
        <v>0</v>
      </c>
    </row>
    <row r="390" spans="1:39" x14ac:dyDescent="0.25">
      <c r="A390" t="s">
        <v>69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3117.069058</v>
      </c>
      <c r="I390">
        <v>1364.4349139999999</v>
      </c>
      <c r="J390" t="s">
        <v>3</v>
      </c>
      <c r="K390">
        <v>3054.4371000000001</v>
      </c>
      <c r="L390">
        <v>1335.867802</v>
      </c>
      <c r="M390" t="s">
        <v>4</v>
      </c>
      <c r="N390">
        <v>179.408604</v>
      </c>
      <c r="O390">
        <v>26.470367</v>
      </c>
      <c r="P390" t="s">
        <v>5</v>
      </c>
      <c r="Q390">
        <v>0</v>
      </c>
      <c r="R390">
        <v>0</v>
      </c>
      <c r="S390" t="s">
        <v>6</v>
      </c>
      <c r="T390">
        <v>48.971715000000003</v>
      </c>
      <c r="U390">
        <v>0.39239299999999999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0.28327000000000002</v>
      </c>
      <c r="AG390">
        <v>3.9999999999999998E-6</v>
      </c>
      <c r="AH390" t="s">
        <v>11</v>
      </c>
      <c r="AI390">
        <v>0.71711599999999998</v>
      </c>
      <c r="AJ390">
        <v>8.3999999999999995E-5</v>
      </c>
      <c r="AK390" t="s">
        <v>12</v>
      </c>
      <c r="AL390">
        <v>0</v>
      </c>
      <c r="AM390">
        <v>0</v>
      </c>
    </row>
    <row r="391" spans="1:39" x14ac:dyDescent="0.25">
      <c r="A391" t="s">
        <v>69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3463.6572799999999</v>
      </c>
      <c r="I391">
        <v>1646.261671</v>
      </c>
      <c r="J391" t="s">
        <v>3</v>
      </c>
      <c r="K391">
        <v>3394.0275000000001</v>
      </c>
      <c r="L391">
        <v>1612.707486</v>
      </c>
      <c r="M391" t="s">
        <v>4</v>
      </c>
      <c r="N391">
        <v>199.244438</v>
      </c>
      <c r="O391">
        <v>32.335402000000002</v>
      </c>
      <c r="P391" t="s">
        <v>5</v>
      </c>
      <c r="Q391">
        <v>0</v>
      </c>
      <c r="R391">
        <v>0</v>
      </c>
      <c r="S391" t="s">
        <v>6</v>
      </c>
      <c r="T391">
        <v>54.404921000000002</v>
      </c>
      <c r="U391">
        <v>0.45849400000000001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0.28320000000000001</v>
      </c>
      <c r="AG391">
        <v>3.9999999999999998E-6</v>
      </c>
      <c r="AH391" t="s">
        <v>11</v>
      </c>
      <c r="AI391">
        <v>0.71711800000000003</v>
      </c>
      <c r="AJ391">
        <v>8.3999999999999995E-5</v>
      </c>
      <c r="AK391" t="s">
        <v>12</v>
      </c>
      <c r="AL391">
        <v>0</v>
      </c>
      <c r="AM391">
        <v>0</v>
      </c>
    </row>
    <row r="392" spans="1:39" x14ac:dyDescent="0.25">
      <c r="A392" t="s">
        <v>69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3809.687085</v>
      </c>
      <c r="I392">
        <v>1955.758347</v>
      </c>
      <c r="J392" t="s">
        <v>3</v>
      </c>
      <c r="K392">
        <v>3733.0737840000002</v>
      </c>
      <c r="L392">
        <v>1915.3544629999999</v>
      </c>
      <c r="M392" t="s">
        <v>4</v>
      </c>
      <c r="N392">
        <v>219.09622999999999</v>
      </c>
      <c r="O392">
        <v>37.844419000000002</v>
      </c>
      <c r="P392" t="s">
        <v>5</v>
      </c>
      <c r="Q392">
        <v>0</v>
      </c>
      <c r="R392">
        <v>0</v>
      </c>
      <c r="S392" t="s">
        <v>6</v>
      </c>
      <c r="T392">
        <v>59.843595000000001</v>
      </c>
      <c r="U392">
        <v>0.55973700000000004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0.28318500000000002</v>
      </c>
      <c r="AG392">
        <v>3.9999999999999998E-6</v>
      </c>
      <c r="AH392" t="s">
        <v>11</v>
      </c>
      <c r="AI392">
        <v>0.71796499999999996</v>
      </c>
      <c r="AJ392">
        <v>8.2999999999999998E-5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69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4155.5361620000003</v>
      </c>
      <c r="I393">
        <v>2250.6377680000001</v>
      </c>
      <c r="J393" t="s">
        <v>3</v>
      </c>
      <c r="K393">
        <v>4071.960122</v>
      </c>
      <c r="L393">
        <v>2202.6437340000002</v>
      </c>
      <c r="M393" t="s">
        <v>4</v>
      </c>
      <c r="N393">
        <v>238.87269499999999</v>
      </c>
      <c r="O393">
        <v>41.490262000000001</v>
      </c>
      <c r="P393" t="s">
        <v>5</v>
      </c>
      <c r="Q393">
        <v>0</v>
      </c>
      <c r="R393">
        <v>0</v>
      </c>
      <c r="S393" t="s">
        <v>6</v>
      </c>
      <c r="T393">
        <v>65.267748999999995</v>
      </c>
      <c r="U393">
        <v>0.636741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0.28296100000000002</v>
      </c>
      <c r="AG393">
        <v>3.9999999999999998E-6</v>
      </c>
      <c r="AH393" t="s">
        <v>11</v>
      </c>
      <c r="AI393">
        <v>0.717974</v>
      </c>
      <c r="AJ393">
        <v>8.2999999999999998E-5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69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4500.776406</v>
      </c>
      <c r="I394">
        <v>2620.7682949999999</v>
      </c>
      <c r="J394" t="s">
        <v>3</v>
      </c>
      <c r="K394">
        <v>4410.236191</v>
      </c>
      <c r="L394">
        <v>2562.8146149999998</v>
      </c>
      <c r="M394" t="s">
        <v>4</v>
      </c>
      <c r="N394">
        <v>258.69145400000002</v>
      </c>
      <c r="O394">
        <v>50.303750000000001</v>
      </c>
      <c r="P394" t="s">
        <v>5</v>
      </c>
      <c r="Q394">
        <v>0</v>
      </c>
      <c r="R394">
        <v>0</v>
      </c>
      <c r="S394" t="s">
        <v>6</v>
      </c>
      <c r="T394">
        <v>70.672640999999999</v>
      </c>
      <c r="U394">
        <v>0.76548899999999998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0.28294999999999998</v>
      </c>
      <c r="AG394">
        <v>3.9999999999999998E-6</v>
      </c>
      <c r="AH394" t="s">
        <v>11</v>
      </c>
      <c r="AI394">
        <v>0.71888600000000002</v>
      </c>
      <c r="AJ394">
        <v>8.2000000000000001E-5</v>
      </c>
      <c r="AK394" t="s">
        <v>12</v>
      </c>
      <c r="AL394">
        <v>0</v>
      </c>
      <c r="AM394">
        <v>0</v>
      </c>
    </row>
    <row r="395" spans="1:39" x14ac:dyDescent="0.25">
      <c r="A395" t="s">
        <v>69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4845.5136620000003</v>
      </c>
      <c r="I395">
        <v>2920.5618770000001</v>
      </c>
      <c r="J395" t="s">
        <v>3</v>
      </c>
      <c r="K395">
        <v>4748.0095309999997</v>
      </c>
      <c r="L395">
        <v>2857.4178339999999</v>
      </c>
      <c r="M395" t="s">
        <v>4</v>
      </c>
      <c r="N395">
        <v>278.45845500000001</v>
      </c>
      <c r="O395">
        <v>56.239347000000002</v>
      </c>
      <c r="P395" t="s">
        <v>5</v>
      </c>
      <c r="Q395">
        <v>0</v>
      </c>
      <c r="R395">
        <v>0</v>
      </c>
      <c r="S395" t="s">
        <v>6</v>
      </c>
      <c r="T395">
        <v>76.067102000000006</v>
      </c>
      <c r="U395">
        <v>0.84928199999999998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0.28293000000000001</v>
      </c>
      <c r="AG395">
        <v>3.9999999999999998E-6</v>
      </c>
      <c r="AH395" t="s">
        <v>11</v>
      </c>
      <c r="AI395">
        <v>0.71896700000000002</v>
      </c>
      <c r="AJ395">
        <v>8.0000000000000007E-5</v>
      </c>
      <c r="AK395" t="s">
        <v>12</v>
      </c>
      <c r="AL395">
        <v>0</v>
      </c>
      <c r="AM395">
        <v>0</v>
      </c>
    </row>
    <row r="396" spans="1:39" x14ac:dyDescent="0.25">
      <c r="A396" t="s">
        <v>69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5192.3408890000001</v>
      </c>
      <c r="I396">
        <v>3303.5210189999998</v>
      </c>
      <c r="J396" t="s">
        <v>3</v>
      </c>
      <c r="K396">
        <v>5087.8731049999997</v>
      </c>
      <c r="L396">
        <v>3231.69517</v>
      </c>
      <c r="M396" t="s">
        <v>4</v>
      </c>
      <c r="N396">
        <v>298.50252399999999</v>
      </c>
      <c r="O396">
        <v>66.604634000000004</v>
      </c>
      <c r="P396" t="s">
        <v>5</v>
      </c>
      <c r="Q396">
        <v>0</v>
      </c>
      <c r="R396">
        <v>0</v>
      </c>
      <c r="S396" t="s">
        <v>6</v>
      </c>
      <c r="T396">
        <v>81.486372000000003</v>
      </c>
      <c r="U396">
        <v>0.94802299999999995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0.28292099999999998</v>
      </c>
      <c r="AG396">
        <v>3.9999999999999998E-6</v>
      </c>
      <c r="AH396" t="s">
        <v>11</v>
      </c>
      <c r="AI396">
        <v>0.71924100000000002</v>
      </c>
      <c r="AJ396">
        <v>7.7999999999999999E-5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69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5538.9691599999996</v>
      </c>
      <c r="I397">
        <v>3653.2230599999998</v>
      </c>
      <c r="J397" t="s">
        <v>3</v>
      </c>
      <c r="K397">
        <v>5427.5200779999996</v>
      </c>
      <c r="L397">
        <v>3570.9008279999998</v>
      </c>
      <c r="M397" t="s">
        <v>4</v>
      </c>
      <c r="N397">
        <v>318.53598299999999</v>
      </c>
      <c r="O397">
        <v>76.222936000000004</v>
      </c>
      <c r="P397" t="s">
        <v>5</v>
      </c>
      <c r="Q397">
        <v>0</v>
      </c>
      <c r="R397">
        <v>0</v>
      </c>
      <c r="S397" t="s">
        <v>6</v>
      </c>
      <c r="T397">
        <v>86.912036000000001</v>
      </c>
      <c r="U397">
        <v>1.063906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0.28289599999999998</v>
      </c>
      <c r="AG397">
        <v>3.9999999999999998E-6</v>
      </c>
      <c r="AH397" t="s">
        <v>11</v>
      </c>
      <c r="AI397">
        <v>0.72017100000000001</v>
      </c>
      <c r="AJ397">
        <v>7.2999999999999999E-5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69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5885.0488569999998</v>
      </c>
      <c r="I398">
        <v>3940.8827190000002</v>
      </c>
      <c r="J398" t="s">
        <v>3</v>
      </c>
      <c r="K398">
        <v>5766.6336719999999</v>
      </c>
      <c r="L398">
        <v>3850.3710540000002</v>
      </c>
      <c r="M398" t="s">
        <v>4</v>
      </c>
      <c r="N398">
        <v>338.374821</v>
      </c>
      <c r="O398">
        <v>82.594414999999998</v>
      </c>
      <c r="P398" t="s">
        <v>5</v>
      </c>
      <c r="Q398">
        <v>0</v>
      </c>
      <c r="R398">
        <v>0</v>
      </c>
      <c r="S398" t="s">
        <v>6</v>
      </c>
      <c r="T398">
        <v>92.339264</v>
      </c>
      <c r="U398">
        <v>1.219519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0.282889</v>
      </c>
      <c r="AG398">
        <v>3.9999999999999998E-6</v>
      </c>
      <c r="AH398" t="s">
        <v>11</v>
      </c>
      <c r="AI398">
        <v>0.72037700000000005</v>
      </c>
      <c r="AJ398">
        <v>7.3999999999999996E-5</v>
      </c>
      <c r="AK398" t="s">
        <v>12</v>
      </c>
      <c r="AL398">
        <v>0</v>
      </c>
      <c r="AM398">
        <v>0</v>
      </c>
    </row>
    <row r="399" spans="1:39" x14ac:dyDescent="0.25">
      <c r="A399" t="s">
        <v>69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6231.0751559999999</v>
      </c>
      <c r="I399">
        <v>4228.4716500000004</v>
      </c>
      <c r="J399" t="s">
        <v>3</v>
      </c>
      <c r="K399">
        <v>6105.7135250000001</v>
      </c>
      <c r="L399">
        <v>4129.8586269999996</v>
      </c>
      <c r="M399" t="s">
        <v>4</v>
      </c>
      <c r="N399">
        <v>358.24402800000001</v>
      </c>
      <c r="O399">
        <v>89.722380999999999</v>
      </c>
      <c r="P399" t="s">
        <v>5</v>
      </c>
      <c r="Q399">
        <v>0</v>
      </c>
      <c r="R399">
        <v>0</v>
      </c>
      <c r="S399" t="s">
        <v>6</v>
      </c>
      <c r="T399">
        <v>97.757030999999998</v>
      </c>
      <c r="U399">
        <v>1.333156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0.282887</v>
      </c>
      <c r="AG399">
        <v>3.9999999999999998E-6</v>
      </c>
      <c r="AH399" t="s">
        <v>11</v>
      </c>
      <c r="AI399">
        <v>0.72037700000000005</v>
      </c>
      <c r="AJ399">
        <v>7.3999999999999996E-5</v>
      </c>
      <c r="AK399" t="s">
        <v>12</v>
      </c>
      <c r="AL399">
        <v>0</v>
      </c>
      <c r="AM399">
        <v>0</v>
      </c>
    </row>
    <row r="400" spans="1:39" x14ac:dyDescent="0.25">
      <c r="A400" t="s">
        <v>69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6577.5810449999999</v>
      </c>
      <c r="I400">
        <v>4626.6675830000004</v>
      </c>
      <c r="J400" t="s">
        <v>3</v>
      </c>
      <c r="K400">
        <v>6445.2631449999999</v>
      </c>
      <c r="L400">
        <v>4517.9052879999999</v>
      </c>
      <c r="M400" t="s">
        <v>4</v>
      </c>
      <c r="N400">
        <v>378.183538</v>
      </c>
      <c r="O400">
        <v>99.985410000000002</v>
      </c>
      <c r="P400" t="s">
        <v>5</v>
      </c>
      <c r="Q400">
        <v>0</v>
      </c>
      <c r="R400">
        <v>0</v>
      </c>
      <c r="S400" t="s">
        <v>6</v>
      </c>
      <c r="T400">
        <v>103.175462</v>
      </c>
      <c r="U400">
        <v>1.44625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0.28284100000000001</v>
      </c>
      <c r="AG400">
        <v>3.9999999999999998E-6</v>
      </c>
      <c r="AH400" t="s">
        <v>11</v>
      </c>
      <c r="AI400">
        <v>0.72135199999999999</v>
      </c>
      <c r="AJ400">
        <v>6.9999999999999994E-5</v>
      </c>
      <c r="AK400" t="s">
        <v>12</v>
      </c>
      <c r="AL400">
        <v>0</v>
      </c>
      <c r="AM400">
        <v>0</v>
      </c>
    </row>
    <row r="401" spans="1:39" x14ac:dyDescent="0.25">
      <c r="A401" t="s">
        <v>69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6924.091641</v>
      </c>
      <c r="I401">
        <v>4970.3518439999998</v>
      </c>
      <c r="J401" t="s">
        <v>3</v>
      </c>
      <c r="K401">
        <v>6784.8227049999996</v>
      </c>
      <c r="L401">
        <v>4853.718715</v>
      </c>
      <c r="M401" t="s">
        <v>4</v>
      </c>
      <c r="N401">
        <v>397.96032600000001</v>
      </c>
      <c r="O401">
        <v>108.234514</v>
      </c>
      <c r="P401" t="s">
        <v>5</v>
      </c>
      <c r="Q401">
        <v>0</v>
      </c>
      <c r="R401">
        <v>0</v>
      </c>
      <c r="S401" t="s">
        <v>6</v>
      </c>
      <c r="T401">
        <v>108.59152</v>
      </c>
      <c r="U401">
        <v>1.582732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0.28283199999999997</v>
      </c>
      <c r="AG401">
        <v>3.9999999999999998E-6</v>
      </c>
      <c r="AH401" t="s">
        <v>11</v>
      </c>
      <c r="AI401">
        <v>0.72195799999999999</v>
      </c>
      <c r="AJ401">
        <v>6.6000000000000005E-5</v>
      </c>
      <c r="AK401" t="s">
        <v>12</v>
      </c>
      <c r="AL401">
        <v>0</v>
      </c>
      <c r="AM401">
        <v>0</v>
      </c>
    </row>
    <row r="402" spans="1:39" x14ac:dyDescent="0.25">
      <c r="A402" t="s">
        <v>144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383.39556499999998</v>
      </c>
      <c r="I402">
        <v>14.951995</v>
      </c>
      <c r="J402" t="s">
        <v>3</v>
      </c>
      <c r="K402">
        <v>374.27230900000001</v>
      </c>
      <c r="L402">
        <v>13.401063000000001</v>
      </c>
      <c r="M402" t="s">
        <v>4</v>
      </c>
      <c r="N402">
        <v>18.850912000000001</v>
      </c>
      <c r="O402">
        <v>0.16955700000000001</v>
      </c>
      <c r="P402" t="s">
        <v>5</v>
      </c>
      <c r="Q402">
        <v>18.837931999999999</v>
      </c>
      <c r="R402">
        <v>4.0545999999999999E-2</v>
      </c>
      <c r="S402" t="s">
        <v>6</v>
      </c>
      <c r="T402">
        <v>5.459943</v>
      </c>
      <c r="U402">
        <v>9.9249999999999998E-3</v>
      </c>
      <c r="V402" t="s">
        <v>7</v>
      </c>
      <c r="W402">
        <v>4.7316669999999998</v>
      </c>
      <c r="X402">
        <v>3.5620000000000001E-3</v>
      </c>
      <c r="Y402" t="s">
        <v>8</v>
      </c>
      <c r="Z402">
        <v>7.3587999999999996</v>
      </c>
      <c r="AA402">
        <v>1.1282E-2</v>
      </c>
      <c r="AB402" t="s">
        <v>9</v>
      </c>
      <c r="AC402">
        <v>335.59294299999999</v>
      </c>
      <c r="AD402">
        <v>11.486279</v>
      </c>
      <c r="AE402" t="s">
        <v>10</v>
      </c>
      <c r="AF402">
        <v>0.29300900000000002</v>
      </c>
      <c r="AG402">
        <v>7.8999999999999996E-5</v>
      </c>
      <c r="AH402" t="s">
        <v>11</v>
      </c>
      <c r="AI402">
        <v>0.70637399999999995</v>
      </c>
      <c r="AJ402">
        <v>1.5E-5</v>
      </c>
      <c r="AK402" t="s">
        <v>12</v>
      </c>
      <c r="AL402">
        <v>0</v>
      </c>
      <c r="AM402">
        <v>0</v>
      </c>
    </row>
    <row r="403" spans="1:39" x14ac:dyDescent="0.25">
      <c r="A403" t="s">
        <v>144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767.97337800000003</v>
      </c>
      <c r="I403">
        <v>46.180917000000001</v>
      </c>
      <c r="J403" t="s">
        <v>3</v>
      </c>
      <c r="K403">
        <v>749.77402300000006</v>
      </c>
      <c r="L403">
        <v>41.304744999999997</v>
      </c>
      <c r="M403" t="s">
        <v>4</v>
      </c>
      <c r="N403">
        <v>37.748798999999998</v>
      </c>
      <c r="O403">
        <v>0.50248400000000004</v>
      </c>
      <c r="P403" t="s">
        <v>5</v>
      </c>
      <c r="Q403">
        <v>37.712077000000001</v>
      </c>
      <c r="R403">
        <v>0.13808500000000001</v>
      </c>
      <c r="S403" t="s">
        <v>6</v>
      </c>
      <c r="T403">
        <v>10.921849999999999</v>
      </c>
      <c r="U403">
        <v>3.143E-2</v>
      </c>
      <c r="V403" t="s">
        <v>7</v>
      </c>
      <c r="W403">
        <v>9.4702769999999994</v>
      </c>
      <c r="X403">
        <v>9.9839999999999998E-3</v>
      </c>
      <c r="Y403" t="s">
        <v>8</v>
      </c>
      <c r="Z403">
        <v>14.738016999999999</v>
      </c>
      <c r="AA403">
        <v>3.2517999999999998E-2</v>
      </c>
      <c r="AB403" t="s">
        <v>9</v>
      </c>
      <c r="AC403">
        <v>672.30764999999997</v>
      </c>
      <c r="AD403">
        <v>35.247439</v>
      </c>
      <c r="AE403" t="s">
        <v>10</v>
      </c>
      <c r="AF403">
        <v>0.28787099999999999</v>
      </c>
      <c r="AG403">
        <v>6.0999999999999999E-5</v>
      </c>
      <c r="AH403" t="s">
        <v>11</v>
      </c>
      <c r="AI403">
        <v>0.70919299999999996</v>
      </c>
      <c r="AJ403">
        <v>4.3999999999999999E-5</v>
      </c>
      <c r="AK403" t="s">
        <v>12</v>
      </c>
      <c r="AL403">
        <v>0</v>
      </c>
      <c r="AM403">
        <v>0</v>
      </c>
    </row>
    <row r="404" spans="1:39" x14ac:dyDescent="0.25">
      <c r="A404" t="s">
        <v>144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1151.9006199999999</v>
      </c>
      <c r="I404">
        <v>101.86352100000001</v>
      </c>
      <c r="J404" t="s">
        <v>3</v>
      </c>
      <c r="K404">
        <v>1124.6448459999999</v>
      </c>
      <c r="L404">
        <v>87.529968999999994</v>
      </c>
      <c r="M404" t="s">
        <v>4</v>
      </c>
      <c r="N404">
        <v>56.550852999999996</v>
      </c>
      <c r="O404">
        <v>1.0750519999999999</v>
      </c>
      <c r="P404" t="s">
        <v>5</v>
      </c>
      <c r="Q404">
        <v>56.575699</v>
      </c>
      <c r="R404">
        <v>0.35951699999999998</v>
      </c>
      <c r="S404" t="s">
        <v>6</v>
      </c>
      <c r="T404">
        <v>16.357302000000001</v>
      </c>
      <c r="U404">
        <v>5.9360000000000003E-2</v>
      </c>
      <c r="V404" t="s">
        <v>7</v>
      </c>
      <c r="W404">
        <v>14.24812</v>
      </c>
      <c r="X404">
        <v>5.0458999999999997E-2</v>
      </c>
      <c r="Y404" t="s">
        <v>8</v>
      </c>
      <c r="Z404">
        <v>22.105443000000001</v>
      </c>
      <c r="AA404">
        <v>8.4210999999999994E-2</v>
      </c>
      <c r="AB404" t="s">
        <v>9</v>
      </c>
      <c r="AC404">
        <v>1008.50465</v>
      </c>
      <c r="AD404">
        <v>72.363990999999999</v>
      </c>
      <c r="AE404" t="s">
        <v>10</v>
      </c>
      <c r="AF404">
        <v>0.28556500000000001</v>
      </c>
      <c r="AG404">
        <v>5.3000000000000001E-5</v>
      </c>
      <c r="AH404" t="s">
        <v>11</v>
      </c>
      <c r="AI404">
        <v>0.71081000000000005</v>
      </c>
      <c r="AJ404">
        <v>5.8E-5</v>
      </c>
      <c r="AK404" t="s">
        <v>12</v>
      </c>
      <c r="AL404">
        <v>0</v>
      </c>
      <c r="AM404">
        <v>0</v>
      </c>
    </row>
    <row r="405" spans="1:39" x14ac:dyDescent="0.25">
      <c r="A405" t="s">
        <v>144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1536.0965920000001</v>
      </c>
      <c r="I405">
        <v>154.422348</v>
      </c>
      <c r="J405" t="s">
        <v>3</v>
      </c>
      <c r="K405">
        <v>1499.7820409999999</v>
      </c>
      <c r="L405">
        <v>132.315664</v>
      </c>
      <c r="M405" t="s">
        <v>4</v>
      </c>
      <c r="N405">
        <v>75.408310999999998</v>
      </c>
      <c r="O405">
        <v>2.2200259999999998</v>
      </c>
      <c r="P405" t="s">
        <v>5</v>
      </c>
      <c r="Q405">
        <v>75.450243999999998</v>
      </c>
      <c r="R405">
        <v>0.56161399999999995</v>
      </c>
      <c r="S405" t="s">
        <v>6</v>
      </c>
      <c r="T405">
        <v>21.825908999999999</v>
      </c>
      <c r="U405">
        <v>0.108694</v>
      </c>
      <c r="V405" t="s">
        <v>7</v>
      </c>
      <c r="W405">
        <v>18.992643000000001</v>
      </c>
      <c r="X405">
        <v>5.8681999999999998E-2</v>
      </c>
      <c r="Y405" t="s">
        <v>8</v>
      </c>
      <c r="Z405">
        <v>29.467222</v>
      </c>
      <c r="AA405">
        <v>0.12759699999999999</v>
      </c>
      <c r="AB405" t="s">
        <v>9</v>
      </c>
      <c r="AC405">
        <v>1344.931609</v>
      </c>
      <c r="AD405">
        <v>108.45723599999999</v>
      </c>
      <c r="AE405" t="s">
        <v>10</v>
      </c>
      <c r="AF405">
        <v>0.28414600000000001</v>
      </c>
      <c r="AG405">
        <v>3.6000000000000001E-5</v>
      </c>
      <c r="AH405" t="s">
        <v>11</v>
      </c>
      <c r="AI405">
        <v>0.71217799999999998</v>
      </c>
      <c r="AJ405">
        <v>6.8999999999999997E-5</v>
      </c>
      <c r="AK405" t="s">
        <v>12</v>
      </c>
      <c r="AL405">
        <v>0</v>
      </c>
      <c r="AM405">
        <v>0</v>
      </c>
    </row>
    <row r="406" spans="1:39" x14ac:dyDescent="0.25">
      <c r="A406" t="s">
        <v>144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1920.4657569999999</v>
      </c>
      <c r="I406">
        <v>193.34878699999999</v>
      </c>
      <c r="J406" t="s">
        <v>3</v>
      </c>
      <c r="K406">
        <v>1875.113987</v>
      </c>
      <c r="L406">
        <v>163.89938900000001</v>
      </c>
      <c r="M406" t="s">
        <v>4</v>
      </c>
      <c r="N406">
        <v>94.229857999999993</v>
      </c>
      <c r="O406">
        <v>3.6487050000000001</v>
      </c>
      <c r="P406" t="s">
        <v>5</v>
      </c>
      <c r="Q406">
        <v>94.339641</v>
      </c>
      <c r="R406">
        <v>0.77973099999999995</v>
      </c>
      <c r="S406" t="s">
        <v>6</v>
      </c>
      <c r="T406">
        <v>27.297930999999998</v>
      </c>
      <c r="U406">
        <v>0.17166899999999999</v>
      </c>
      <c r="V406" t="s">
        <v>7</v>
      </c>
      <c r="W406">
        <v>23.737033</v>
      </c>
      <c r="X406">
        <v>6.8282999999999996E-2</v>
      </c>
      <c r="Y406" t="s">
        <v>8</v>
      </c>
      <c r="Z406">
        <v>36.821618999999998</v>
      </c>
      <c r="AA406">
        <v>0.168765</v>
      </c>
      <c r="AB406" t="s">
        <v>9</v>
      </c>
      <c r="AC406">
        <v>1681.6078640000001</v>
      </c>
      <c r="AD406">
        <v>130.84178499999999</v>
      </c>
      <c r="AE406" t="s">
        <v>10</v>
      </c>
      <c r="AF406">
        <v>0.28321299999999999</v>
      </c>
      <c r="AG406">
        <v>2.5000000000000001E-5</v>
      </c>
      <c r="AH406" t="s">
        <v>11</v>
      </c>
      <c r="AI406">
        <v>0.71293799999999996</v>
      </c>
      <c r="AJ406">
        <v>7.4999999999999993E-5</v>
      </c>
      <c r="AK406" t="s">
        <v>12</v>
      </c>
      <c r="AL406">
        <v>0</v>
      </c>
      <c r="AM406">
        <v>0</v>
      </c>
    </row>
    <row r="407" spans="1:39" x14ac:dyDescent="0.25">
      <c r="A407" t="s">
        <v>144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2304.2659669999998</v>
      </c>
      <c r="I407">
        <v>228.147119</v>
      </c>
      <c r="J407" t="s">
        <v>3</v>
      </c>
      <c r="K407">
        <v>2249.8910500000002</v>
      </c>
      <c r="L407">
        <v>192.94378499999999</v>
      </c>
      <c r="M407" t="s">
        <v>4</v>
      </c>
      <c r="N407">
        <v>113.082607</v>
      </c>
      <c r="O407">
        <v>4.8425099999999999</v>
      </c>
      <c r="P407" t="s">
        <v>5</v>
      </c>
      <c r="Q407">
        <v>113.22998800000001</v>
      </c>
      <c r="R407">
        <v>0.96411599999999997</v>
      </c>
      <c r="S407" t="s">
        <v>6</v>
      </c>
      <c r="T407">
        <v>32.760787000000001</v>
      </c>
      <c r="U407">
        <v>0.229157</v>
      </c>
      <c r="V407" t="s">
        <v>7</v>
      </c>
      <c r="W407">
        <v>28.464388</v>
      </c>
      <c r="X407">
        <v>7.2987999999999997E-2</v>
      </c>
      <c r="Y407" t="s">
        <v>8</v>
      </c>
      <c r="Z407">
        <v>44.201971999999998</v>
      </c>
      <c r="AA407">
        <v>0.20455599999999999</v>
      </c>
      <c r="AB407" t="s">
        <v>9</v>
      </c>
      <c r="AC407">
        <v>2017.698699</v>
      </c>
      <c r="AD407">
        <v>156.83030600000001</v>
      </c>
      <c r="AE407" t="s">
        <v>10</v>
      </c>
      <c r="AF407">
        <v>0.28281299999999998</v>
      </c>
      <c r="AG407">
        <v>2.1999999999999999E-5</v>
      </c>
      <c r="AH407" t="s">
        <v>11</v>
      </c>
      <c r="AI407">
        <v>0.71394599999999997</v>
      </c>
      <c r="AJ407">
        <v>8.1000000000000004E-5</v>
      </c>
      <c r="AK407" t="s">
        <v>12</v>
      </c>
      <c r="AL407">
        <v>0</v>
      </c>
      <c r="AM407">
        <v>0</v>
      </c>
    </row>
    <row r="408" spans="1:39" x14ac:dyDescent="0.25">
      <c r="A408" t="s">
        <v>144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2687.5103220000001</v>
      </c>
      <c r="I408">
        <v>265.74537600000002</v>
      </c>
      <c r="J408" t="s">
        <v>3</v>
      </c>
      <c r="K408">
        <v>2624.083564</v>
      </c>
      <c r="L408">
        <v>222.36593999999999</v>
      </c>
      <c r="M408" t="s">
        <v>4</v>
      </c>
      <c r="N408">
        <v>131.922169</v>
      </c>
      <c r="O408">
        <v>6.4016279999999997</v>
      </c>
      <c r="P408" t="s">
        <v>5</v>
      </c>
      <c r="Q408">
        <v>132.109488</v>
      </c>
      <c r="R408">
        <v>1.1935119999999999</v>
      </c>
      <c r="S408" t="s">
        <v>6</v>
      </c>
      <c r="T408">
        <v>38.209958999999998</v>
      </c>
      <c r="U408">
        <v>0.29464499999999999</v>
      </c>
      <c r="V408" t="s">
        <v>7</v>
      </c>
      <c r="W408">
        <v>33.211019</v>
      </c>
      <c r="X408">
        <v>8.1845000000000001E-2</v>
      </c>
      <c r="Y408" t="s">
        <v>8</v>
      </c>
      <c r="Z408">
        <v>51.569605000000003</v>
      </c>
      <c r="AA408">
        <v>0.245008</v>
      </c>
      <c r="AB408" t="s">
        <v>9</v>
      </c>
      <c r="AC408">
        <v>2353.2064449999998</v>
      </c>
      <c r="AD408">
        <v>179.52706699999999</v>
      </c>
      <c r="AE408" t="s">
        <v>10</v>
      </c>
      <c r="AF408">
        <v>0.28279599999999999</v>
      </c>
      <c r="AG408">
        <v>2.1999999999999999E-5</v>
      </c>
      <c r="AH408" t="s">
        <v>11</v>
      </c>
      <c r="AI408">
        <v>0.715279</v>
      </c>
      <c r="AJ408">
        <v>8.3999999999999995E-5</v>
      </c>
      <c r="AK408" t="s">
        <v>12</v>
      </c>
      <c r="AL408">
        <v>0</v>
      </c>
      <c r="AM408">
        <v>0</v>
      </c>
    </row>
    <row r="409" spans="1:39" x14ac:dyDescent="0.25">
      <c r="A409" t="s">
        <v>144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3071.2097020000001</v>
      </c>
      <c r="I409">
        <v>294.91359399999999</v>
      </c>
      <c r="J409" t="s">
        <v>3</v>
      </c>
      <c r="K409">
        <v>2998.7797220000002</v>
      </c>
      <c r="L409">
        <v>246.37231499999999</v>
      </c>
      <c r="M409" t="s">
        <v>4</v>
      </c>
      <c r="N409">
        <v>150.69092599999999</v>
      </c>
      <c r="O409">
        <v>7.6255110000000004</v>
      </c>
      <c r="P409" t="s">
        <v>5</v>
      </c>
      <c r="Q409">
        <v>150.961893</v>
      </c>
      <c r="R409">
        <v>1.494054</v>
      </c>
      <c r="S409" t="s">
        <v>6</v>
      </c>
      <c r="T409">
        <v>43.680840000000003</v>
      </c>
      <c r="U409">
        <v>0.40639199999999998</v>
      </c>
      <c r="V409" t="s">
        <v>7</v>
      </c>
      <c r="W409">
        <v>37.960161999999997</v>
      </c>
      <c r="X409">
        <v>8.6376999999999995E-2</v>
      </c>
      <c r="Y409" t="s">
        <v>8</v>
      </c>
      <c r="Z409">
        <v>58.931285000000003</v>
      </c>
      <c r="AA409">
        <v>0.28739399999999998</v>
      </c>
      <c r="AB409" t="s">
        <v>9</v>
      </c>
      <c r="AC409">
        <v>2689.2704829999998</v>
      </c>
      <c r="AD409">
        <v>199.22781499999999</v>
      </c>
      <c r="AE409" t="s">
        <v>10</v>
      </c>
      <c r="AF409">
        <v>0.28269100000000003</v>
      </c>
      <c r="AG409">
        <v>2.1999999999999999E-5</v>
      </c>
      <c r="AH409" t="s">
        <v>11</v>
      </c>
      <c r="AI409">
        <v>0.71605300000000005</v>
      </c>
      <c r="AJ409">
        <v>8.5000000000000006E-5</v>
      </c>
      <c r="AK409" t="s">
        <v>12</v>
      </c>
      <c r="AL409">
        <v>0</v>
      </c>
      <c r="AM409">
        <v>0</v>
      </c>
    </row>
    <row r="410" spans="1:39" x14ac:dyDescent="0.25">
      <c r="A410" t="s">
        <v>144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3454.1640670000002</v>
      </c>
      <c r="I410">
        <v>329.883352</v>
      </c>
      <c r="J410" t="s">
        <v>3</v>
      </c>
      <c r="K410">
        <v>3372.7920410000002</v>
      </c>
      <c r="L410">
        <v>275.41967899999997</v>
      </c>
      <c r="M410" t="s">
        <v>4</v>
      </c>
      <c r="N410">
        <v>169.48624699999999</v>
      </c>
      <c r="O410">
        <v>9.2179160000000007</v>
      </c>
      <c r="P410" t="s">
        <v>5</v>
      </c>
      <c r="Q410">
        <v>169.83441300000001</v>
      </c>
      <c r="R410">
        <v>1.76013</v>
      </c>
      <c r="S410" t="s">
        <v>6</v>
      </c>
      <c r="T410">
        <v>49.142758000000001</v>
      </c>
      <c r="U410">
        <v>0.49830799999999997</v>
      </c>
      <c r="V410" t="s">
        <v>7</v>
      </c>
      <c r="W410">
        <v>42.728428999999998</v>
      </c>
      <c r="X410">
        <v>9.8344000000000001E-2</v>
      </c>
      <c r="Y410" t="s">
        <v>8</v>
      </c>
      <c r="Z410">
        <v>66.320177000000001</v>
      </c>
      <c r="AA410">
        <v>0.32297500000000001</v>
      </c>
      <c r="AB410" t="s">
        <v>9</v>
      </c>
      <c r="AC410">
        <v>3024.610498</v>
      </c>
      <c r="AD410">
        <v>218.667282</v>
      </c>
      <c r="AE410" t="s">
        <v>10</v>
      </c>
      <c r="AF410">
        <v>0.282557</v>
      </c>
      <c r="AG410">
        <v>2.0999999999999999E-5</v>
      </c>
      <c r="AH410" t="s">
        <v>11</v>
      </c>
      <c r="AI410">
        <v>0.71660599999999997</v>
      </c>
      <c r="AJ410">
        <v>8.2000000000000001E-5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144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3838.7282570000002</v>
      </c>
      <c r="I411">
        <v>370.57925499999999</v>
      </c>
      <c r="J411" t="s">
        <v>3</v>
      </c>
      <c r="K411">
        <v>3748.2875880000001</v>
      </c>
      <c r="L411">
        <v>305.88781599999999</v>
      </c>
      <c r="M411" t="s">
        <v>4</v>
      </c>
      <c r="N411">
        <v>188.33699899999999</v>
      </c>
      <c r="O411">
        <v>11.138163</v>
      </c>
      <c r="P411" t="s">
        <v>5</v>
      </c>
      <c r="Q411">
        <v>188.77998500000001</v>
      </c>
      <c r="R411">
        <v>2.2023600000000001</v>
      </c>
      <c r="S411" t="s">
        <v>6</v>
      </c>
      <c r="T411">
        <v>54.598424999999999</v>
      </c>
      <c r="U411">
        <v>0.57127499999999998</v>
      </c>
      <c r="V411" t="s">
        <v>7</v>
      </c>
      <c r="W411">
        <v>47.531759999999998</v>
      </c>
      <c r="X411">
        <v>0.17050999999999999</v>
      </c>
      <c r="Y411" t="s">
        <v>8</v>
      </c>
      <c r="Z411">
        <v>73.768279000000007</v>
      </c>
      <c r="AA411">
        <v>0.40246500000000002</v>
      </c>
      <c r="AB411" t="s">
        <v>9</v>
      </c>
      <c r="AC411">
        <v>3361.3042869999999</v>
      </c>
      <c r="AD411">
        <v>236.59563499999999</v>
      </c>
      <c r="AE411" t="s">
        <v>10</v>
      </c>
      <c r="AF411">
        <v>0.282497</v>
      </c>
      <c r="AG411">
        <v>2.0000000000000002E-5</v>
      </c>
      <c r="AH411" t="s">
        <v>11</v>
      </c>
      <c r="AI411">
        <v>0.71696099999999996</v>
      </c>
      <c r="AJ411">
        <v>8.1000000000000004E-5</v>
      </c>
      <c r="AK411" t="s">
        <v>12</v>
      </c>
      <c r="AL411">
        <v>0</v>
      </c>
      <c r="AM411">
        <v>0</v>
      </c>
    </row>
    <row r="412" spans="1:39" x14ac:dyDescent="0.25">
      <c r="A412" t="s">
        <v>144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4222.8826170000002</v>
      </c>
      <c r="I412">
        <v>425.05417699999998</v>
      </c>
      <c r="J412" t="s">
        <v>3</v>
      </c>
      <c r="K412">
        <v>4123.3837160000003</v>
      </c>
      <c r="L412">
        <v>348.02542299999999</v>
      </c>
      <c r="M412" t="s">
        <v>4</v>
      </c>
      <c r="N412">
        <v>207.17041900000001</v>
      </c>
      <c r="O412">
        <v>12.861295</v>
      </c>
      <c r="P412" t="s">
        <v>5</v>
      </c>
      <c r="Q412">
        <v>207.647108</v>
      </c>
      <c r="R412">
        <v>2.417443</v>
      </c>
      <c r="S412" t="s">
        <v>6</v>
      </c>
      <c r="T412">
        <v>60.083953000000001</v>
      </c>
      <c r="U412">
        <v>0.66461499999999996</v>
      </c>
      <c r="V412" t="s">
        <v>7</v>
      </c>
      <c r="W412">
        <v>52.282012999999999</v>
      </c>
      <c r="X412">
        <v>0.16988300000000001</v>
      </c>
      <c r="Y412" t="s">
        <v>8</v>
      </c>
      <c r="Z412">
        <v>81.166473999999994</v>
      </c>
      <c r="AA412">
        <v>0.45511400000000002</v>
      </c>
      <c r="AB412" t="s">
        <v>9</v>
      </c>
      <c r="AC412">
        <v>3697.6947220000002</v>
      </c>
      <c r="AD412">
        <v>265.910571</v>
      </c>
      <c r="AE412" t="s">
        <v>10</v>
      </c>
      <c r="AF412">
        <v>0.28248000000000001</v>
      </c>
      <c r="AG412">
        <v>2.0000000000000002E-5</v>
      </c>
      <c r="AH412" t="s">
        <v>11</v>
      </c>
      <c r="AI412">
        <v>0.71720899999999999</v>
      </c>
      <c r="AJ412">
        <v>8.0000000000000007E-5</v>
      </c>
      <c r="AK412" t="s">
        <v>12</v>
      </c>
      <c r="AL412">
        <v>0</v>
      </c>
      <c r="AM412">
        <v>0</v>
      </c>
    </row>
    <row r="413" spans="1:39" x14ac:dyDescent="0.25">
      <c r="A413" t="s">
        <v>144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4606.552549</v>
      </c>
      <c r="I413">
        <v>458.28557799999999</v>
      </c>
      <c r="J413" t="s">
        <v>3</v>
      </c>
      <c r="K413">
        <v>4498.0197950000002</v>
      </c>
      <c r="L413">
        <v>370.12965500000001</v>
      </c>
      <c r="M413" t="s">
        <v>4</v>
      </c>
      <c r="N413">
        <v>225.987482</v>
      </c>
      <c r="O413">
        <v>15.208028000000001</v>
      </c>
      <c r="P413" t="s">
        <v>5</v>
      </c>
      <c r="Q413">
        <v>226.50838899999999</v>
      </c>
      <c r="R413">
        <v>2.8943370000000002</v>
      </c>
      <c r="S413" t="s">
        <v>6</v>
      </c>
      <c r="T413">
        <v>65.560246000000006</v>
      </c>
      <c r="U413">
        <v>0.81339399999999995</v>
      </c>
      <c r="V413" t="s">
        <v>7</v>
      </c>
      <c r="W413">
        <v>57.036763000000001</v>
      </c>
      <c r="X413">
        <v>0.18540300000000001</v>
      </c>
      <c r="Y413" t="s">
        <v>8</v>
      </c>
      <c r="Z413">
        <v>88.568809999999999</v>
      </c>
      <c r="AA413">
        <v>0.53229499999999996</v>
      </c>
      <c r="AB413" t="s">
        <v>9</v>
      </c>
      <c r="AC413">
        <v>4033.6496870000001</v>
      </c>
      <c r="AD413">
        <v>272.974582</v>
      </c>
      <c r="AE413" t="s">
        <v>10</v>
      </c>
      <c r="AF413">
        <v>0.28242800000000001</v>
      </c>
      <c r="AG413">
        <v>2.0000000000000002E-5</v>
      </c>
      <c r="AH413" t="s">
        <v>11</v>
      </c>
      <c r="AI413">
        <v>0.71734900000000001</v>
      </c>
      <c r="AJ413">
        <v>7.7999999999999999E-5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144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4990.4428420000004</v>
      </c>
      <c r="I414">
        <v>483.89297099999999</v>
      </c>
      <c r="J414" t="s">
        <v>3</v>
      </c>
      <c r="K414">
        <v>4872.9348140000002</v>
      </c>
      <c r="L414">
        <v>386.20524899999998</v>
      </c>
      <c r="M414" t="s">
        <v>4</v>
      </c>
      <c r="N414">
        <v>244.745598</v>
      </c>
      <c r="O414">
        <v>17.547294999999998</v>
      </c>
      <c r="P414" t="s">
        <v>5</v>
      </c>
      <c r="Q414">
        <v>245.35939400000001</v>
      </c>
      <c r="R414">
        <v>3.1597659999999999</v>
      </c>
      <c r="S414" t="s">
        <v>6</v>
      </c>
      <c r="T414">
        <v>70.993543000000003</v>
      </c>
      <c r="U414">
        <v>0.96167999999999998</v>
      </c>
      <c r="V414" t="s">
        <v>7</v>
      </c>
      <c r="W414">
        <v>61.800136000000002</v>
      </c>
      <c r="X414">
        <v>0.17843600000000001</v>
      </c>
      <c r="Y414" t="s">
        <v>8</v>
      </c>
      <c r="Z414">
        <v>95.963509999999999</v>
      </c>
      <c r="AA414">
        <v>0.55609200000000003</v>
      </c>
      <c r="AB414" t="s">
        <v>9</v>
      </c>
      <c r="AC414">
        <v>4370.0432520000004</v>
      </c>
      <c r="AD414">
        <v>278.057571</v>
      </c>
      <c r="AE414" t="s">
        <v>10</v>
      </c>
      <c r="AF414">
        <v>0.28238200000000002</v>
      </c>
      <c r="AG414">
        <v>2.0000000000000002E-5</v>
      </c>
      <c r="AH414" t="s">
        <v>11</v>
      </c>
      <c r="AI414">
        <v>0.718109</v>
      </c>
      <c r="AJ414">
        <v>7.4999999999999993E-5</v>
      </c>
      <c r="AK414" t="s">
        <v>12</v>
      </c>
      <c r="AL414">
        <v>0</v>
      </c>
      <c r="AM414">
        <v>0</v>
      </c>
    </row>
    <row r="415" spans="1:39" x14ac:dyDescent="0.25">
      <c r="A415" t="s">
        <v>144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5373.9943750000002</v>
      </c>
      <c r="I415">
        <v>559.05982800000004</v>
      </c>
      <c r="J415" t="s">
        <v>3</v>
      </c>
      <c r="K415">
        <v>5247.4716500000004</v>
      </c>
      <c r="L415">
        <v>450.12960399999997</v>
      </c>
      <c r="M415" t="s">
        <v>4</v>
      </c>
      <c r="N415">
        <v>263.51896900000003</v>
      </c>
      <c r="O415">
        <v>20.121445000000001</v>
      </c>
      <c r="P415" t="s">
        <v>5</v>
      </c>
      <c r="Q415">
        <v>264.22101099999998</v>
      </c>
      <c r="R415">
        <v>3.6116429999999999</v>
      </c>
      <c r="S415" t="s">
        <v>6</v>
      </c>
      <c r="T415">
        <v>76.421582000000001</v>
      </c>
      <c r="U415">
        <v>1.1292660000000001</v>
      </c>
      <c r="V415" t="s">
        <v>7</v>
      </c>
      <c r="W415">
        <v>66.564087999999998</v>
      </c>
      <c r="X415">
        <v>0.21454599999999999</v>
      </c>
      <c r="Y415" t="s">
        <v>8</v>
      </c>
      <c r="Z415">
        <v>103.353461</v>
      </c>
      <c r="AA415">
        <v>0.58633400000000002</v>
      </c>
      <c r="AB415" t="s">
        <v>9</v>
      </c>
      <c r="AC415">
        <v>4706.0456249999997</v>
      </c>
      <c r="AD415">
        <v>326.52976799999999</v>
      </c>
      <c r="AE415" t="s">
        <v>10</v>
      </c>
      <c r="AF415">
        <v>0.28234100000000001</v>
      </c>
      <c r="AG415">
        <v>2.0000000000000002E-5</v>
      </c>
      <c r="AH415" t="s">
        <v>11</v>
      </c>
      <c r="AI415">
        <v>0.71850400000000003</v>
      </c>
      <c r="AJ415">
        <v>7.3999999999999996E-5</v>
      </c>
      <c r="AK415" t="s">
        <v>12</v>
      </c>
      <c r="AL415">
        <v>0</v>
      </c>
      <c r="AM415">
        <v>0</v>
      </c>
    </row>
    <row r="416" spans="1:39" x14ac:dyDescent="0.25">
      <c r="A416" t="s">
        <v>144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5758.7338959999997</v>
      </c>
      <c r="I416">
        <v>589.871083</v>
      </c>
      <c r="J416" t="s">
        <v>3</v>
      </c>
      <c r="K416">
        <v>5623.1694340000004</v>
      </c>
      <c r="L416">
        <v>474.49132900000001</v>
      </c>
      <c r="M416" t="s">
        <v>4</v>
      </c>
      <c r="N416">
        <v>282.33988299999999</v>
      </c>
      <c r="O416">
        <v>22.676152999999999</v>
      </c>
      <c r="P416" t="s">
        <v>5</v>
      </c>
      <c r="Q416">
        <v>283.110276</v>
      </c>
      <c r="R416">
        <v>4.074802</v>
      </c>
      <c r="S416" t="s">
        <v>6</v>
      </c>
      <c r="T416">
        <v>81.866457999999994</v>
      </c>
      <c r="U416">
        <v>1.292449</v>
      </c>
      <c r="V416" t="s">
        <v>7</v>
      </c>
      <c r="W416">
        <v>71.306539000000001</v>
      </c>
      <c r="X416">
        <v>0.23904</v>
      </c>
      <c r="Y416" t="s">
        <v>8</v>
      </c>
      <c r="Z416">
        <v>110.767234</v>
      </c>
      <c r="AA416">
        <v>0.65703</v>
      </c>
      <c r="AB416" t="s">
        <v>9</v>
      </c>
      <c r="AC416">
        <v>5043.1236040000003</v>
      </c>
      <c r="AD416">
        <v>340.71481399999999</v>
      </c>
      <c r="AE416" t="s">
        <v>10</v>
      </c>
      <c r="AF416">
        <v>0.28229399999999999</v>
      </c>
      <c r="AG416">
        <v>2.0000000000000002E-5</v>
      </c>
      <c r="AH416" t="s">
        <v>11</v>
      </c>
      <c r="AI416">
        <v>0.718916</v>
      </c>
      <c r="AJ416">
        <v>7.2999999999999999E-5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144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6143.573711</v>
      </c>
      <c r="I417">
        <v>639.12517300000002</v>
      </c>
      <c r="J417" t="s">
        <v>3</v>
      </c>
      <c r="K417">
        <v>5998.9473829999997</v>
      </c>
      <c r="L417">
        <v>511.76624800000002</v>
      </c>
      <c r="M417" t="s">
        <v>4</v>
      </c>
      <c r="N417">
        <v>301.17616700000002</v>
      </c>
      <c r="O417">
        <v>25.905349999999999</v>
      </c>
      <c r="P417" t="s">
        <v>5</v>
      </c>
      <c r="Q417">
        <v>302.00625500000001</v>
      </c>
      <c r="R417">
        <v>4.5109409999999999</v>
      </c>
      <c r="S417" t="s">
        <v>6</v>
      </c>
      <c r="T417">
        <v>87.308779000000001</v>
      </c>
      <c r="U417">
        <v>1.461096</v>
      </c>
      <c r="V417" t="s">
        <v>7</v>
      </c>
      <c r="W417">
        <v>76.041246999999998</v>
      </c>
      <c r="X417">
        <v>0.231374</v>
      </c>
      <c r="Y417" t="s">
        <v>8</v>
      </c>
      <c r="Z417">
        <v>118.185655</v>
      </c>
      <c r="AA417">
        <v>0.73431199999999996</v>
      </c>
      <c r="AB417" t="s">
        <v>9</v>
      </c>
      <c r="AC417">
        <v>5380.2652250000001</v>
      </c>
      <c r="AD417">
        <v>366.31069200000002</v>
      </c>
      <c r="AE417" t="s">
        <v>10</v>
      </c>
      <c r="AF417">
        <v>0.28185399999999999</v>
      </c>
      <c r="AG417">
        <v>2.8E-5</v>
      </c>
      <c r="AH417" t="s">
        <v>11</v>
      </c>
      <c r="AI417">
        <v>0.71912100000000001</v>
      </c>
      <c r="AJ417">
        <v>6.9999999999999994E-5</v>
      </c>
      <c r="AK417" t="s">
        <v>12</v>
      </c>
      <c r="AL417">
        <v>0</v>
      </c>
      <c r="AM417">
        <v>0</v>
      </c>
    </row>
    <row r="418" spans="1:39" x14ac:dyDescent="0.25">
      <c r="A418" t="s">
        <v>144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6529.1030369999999</v>
      </c>
      <c r="I418">
        <v>689.18327899999997</v>
      </c>
      <c r="J418" t="s">
        <v>3</v>
      </c>
      <c r="K418">
        <v>6375.356221</v>
      </c>
      <c r="L418">
        <v>553.72372800000005</v>
      </c>
      <c r="M418" t="s">
        <v>4</v>
      </c>
      <c r="N418">
        <v>320.005313</v>
      </c>
      <c r="O418">
        <v>28.197313999999999</v>
      </c>
      <c r="P418" t="s">
        <v>5</v>
      </c>
      <c r="Q418">
        <v>320.88156700000002</v>
      </c>
      <c r="R418">
        <v>4.9673759999999998</v>
      </c>
      <c r="S418" t="s">
        <v>6</v>
      </c>
      <c r="T418">
        <v>92.743765999999994</v>
      </c>
      <c r="U418">
        <v>1.6510400000000001</v>
      </c>
      <c r="V418" t="s">
        <v>7</v>
      </c>
      <c r="W418">
        <v>80.776135999999994</v>
      </c>
      <c r="X418">
        <v>0.26579599999999998</v>
      </c>
      <c r="Y418" t="s">
        <v>8</v>
      </c>
      <c r="Z418">
        <v>125.59932999999999</v>
      </c>
      <c r="AA418">
        <v>0.80750500000000003</v>
      </c>
      <c r="AB418" t="s">
        <v>9</v>
      </c>
      <c r="AC418">
        <v>5718.0578610000002</v>
      </c>
      <c r="AD418">
        <v>406.23479200000003</v>
      </c>
      <c r="AE418" t="s">
        <v>10</v>
      </c>
      <c r="AF418">
        <v>0.28185399999999999</v>
      </c>
      <c r="AG418">
        <v>2.8E-5</v>
      </c>
      <c r="AH418" t="s">
        <v>11</v>
      </c>
      <c r="AI418">
        <v>0.71912100000000001</v>
      </c>
      <c r="AJ418">
        <v>6.9999999999999994E-5</v>
      </c>
      <c r="AK418" t="s">
        <v>12</v>
      </c>
      <c r="AL418">
        <v>0</v>
      </c>
      <c r="AM418">
        <v>0</v>
      </c>
    </row>
    <row r="419" spans="1:39" x14ac:dyDescent="0.25">
      <c r="A419" t="s">
        <v>144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6914.5547459999998</v>
      </c>
      <c r="I419">
        <v>789.22722799999997</v>
      </c>
      <c r="J419" t="s">
        <v>3</v>
      </c>
      <c r="K419">
        <v>6751.705586</v>
      </c>
      <c r="L419">
        <v>640.94215899999995</v>
      </c>
      <c r="M419" t="s">
        <v>4</v>
      </c>
      <c r="N419">
        <v>338.85305799999998</v>
      </c>
      <c r="O419">
        <v>30.909510999999998</v>
      </c>
      <c r="P419" t="s">
        <v>5</v>
      </c>
      <c r="Q419">
        <v>339.79757899999998</v>
      </c>
      <c r="R419">
        <v>5.5821750000000003</v>
      </c>
      <c r="S419" t="s">
        <v>6</v>
      </c>
      <c r="T419">
        <v>98.192881999999997</v>
      </c>
      <c r="U419">
        <v>1.8697859999999999</v>
      </c>
      <c r="V419" t="s">
        <v>7</v>
      </c>
      <c r="W419">
        <v>85.506837000000004</v>
      </c>
      <c r="X419">
        <v>0.26845599999999997</v>
      </c>
      <c r="Y419" t="s">
        <v>8</v>
      </c>
      <c r="Z419">
        <v>133.00330600000001</v>
      </c>
      <c r="AA419">
        <v>0.89252799999999999</v>
      </c>
      <c r="AB419" t="s">
        <v>9</v>
      </c>
      <c r="AC419">
        <v>6055.740957</v>
      </c>
      <c r="AD419">
        <v>483.33477800000003</v>
      </c>
      <c r="AE419" t="s">
        <v>10</v>
      </c>
      <c r="AF419">
        <v>0.28155999999999998</v>
      </c>
      <c r="AG419">
        <v>3.1000000000000001E-5</v>
      </c>
      <c r="AH419" t="s">
        <v>11</v>
      </c>
      <c r="AI419">
        <v>0.71998300000000004</v>
      </c>
      <c r="AJ419">
        <v>6.4999999999999994E-5</v>
      </c>
      <c r="AK419" t="s">
        <v>12</v>
      </c>
      <c r="AL419">
        <v>0</v>
      </c>
      <c r="AM419">
        <v>0</v>
      </c>
    </row>
    <row r="420" spans="1:39" x14ac:dyDescent="0.25">
      <c r="A420" t="s">
        <v>144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7300.3512499999997</v>
      </c>
      <c r="I420">
        <v>909.138374</v>
      </c>
      <c r="J420" t="s">
        <v>3</v>
      </c>
      <c r="K420">
        <v>7128.4125000000004</v>
      </c>
      <c r="L420">
        <v>754.26133700000003</v>
      </c>
      <c r="M420" t="s">
        <v>4</v>
      </c>
      <c r="N420">
        <v>357.71405399999998</v>
      </c>
      <c r="O420">
        <v>33.236710000000002</v>
      </c>
      <c r="P420" t="s">
        <v>5</v>
      </c>
      <c r="Q420">
        <v>358.70815700000003</v>
      </c>
      <c r="R420">
        <v>5.8867469999999997</v>
      </c>
      <c r="S420" t="s">
        <v>6</v>
      </c>
      <c r="T420">
        <v>103.63891599999999</v>
      </c>
      <c r="U420">
        <v>2.031317</v>
      </c>
      <c r="V420" t="s">
        <v>7</v>
      </c>
      <c r="W420">
        <v>90.236979000000005</v>
      </c>
      <c r="X420">
        <v>0.28617700000000001</v>
      </c>
      <c r="Y420" t="s">
        <v>8</v>
      </c>
      <c r="Z420">
        <v>140.39764600000001</v>
      </c>
      <c r="AA420">
        <v>0.94523400000000002</v>
      </c>
      <c r="AB420" t="s">
        <v>9</v>
      </c>
      <c r="AC420">
        <v>6393.765684</v>
      </c>
      <c r="AD420">
        <v>593.67604700000004</v>
      </c>
      <c r="AE420" t="s">
        <v>10</v>
      </c>
      <c r="AF420">
        <v>0.281557</v>
      </c>
      <c r="AG420">
        <v>3.1000000000000001E-5</v>
      </c>
      <c r="AH420" t="s">
        <v>11</v>
      </c>
      <c r="AI420">
        <v>0.72024299999999997</v>
      </c>
      <c r="AJ420">
        <v>6.6000000000000005E-5</v>
      </c>
      <c r="AK420" t="s">
        <v>12</v>
      </c>
      <c r="AL420">
        <v>0</v>
      </c>
      <c r="AM420">
        <v>0</v>
      </c>
    </row>
    <row r="421" spans="1:39" x14ac:dyDescent="0.25">
      <c r="A421" t="s">
        <v>144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7684.8416500000003</v>
      </c>
      <c r="I421">
        <v>1015.624538</v>
      </c>
      <c r="J421" t="s">
        <v>3</v>
      </c>
      <c r="K421">
        <v>7503.8979200000003</v>
      </c>
      <c r="L421">
        <v>844.77832000000001</v>
      </c>
      <c r="M421" t="s">
        <v>4</v>
      </c>
      <c r="N421">
        <v>376.51337799999999</v>
      </c>
      <c r="O421">
        <v>36.160505000000001</v>
      </c>
      <c r="P421" t="s">
        <v>5</v>
      </c>
      <c r="Q421">
        <v>377.58557100000002</v>
      </c>
      <c r="R421">
        <v>6.5172020000000002</v>
      </c>
      <c r="S421" t="s">
        <v>6</v>
      </c>
      <c r="T421">
        <v>109.09643199999999</v>
      </c>
      <c r="U421">
        <v>2.2938450000000001</v>
      </c>
      <c r="V421" t="s">
        <v>7</v>
      </c>
      <c r="W421">
        <v>94.966795000000005</v>
      </c>
      <c r="X421">
        <v>0.30445</v>
      </c>
      <c r="Y421" t="s">
        <v>8</v>
      </c>
      <c r="Z421">
        <v>147.75060500000001</v>
      </c>
      <c r="AA421">
        <v>1.0480240000000001</v>
      </c>
      <c r="AB421" t="s">
        <v>9</v>
      </c>
      <c r="AC421">
        <v>6730.6568550000002</v>
      </c>
      <c r="AD421">
        <v>678.11312599999997</v>
      </c>
      <c r="AE421" t="s">
        <v>10</v>
      </c>
      <c r="AF421">
        <v>0.28101199999999998</v>
      </c>
      <c r="AG421">
        <v>3.8000000000000002E-5</v>
      </c>
      <c r="AH421" t="s">
        <v>11</v>
      </c>
      <c r="AI421">
        <v>0.72044799999999998</v>
      </c>
      <c r="AJ421">
        <v>6.7000000000000002E-5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145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368.87457699999999</v>
      </c>
      <c r="I442">
        <v>43.401527999999999</v>
      </c>
      <c r="J442" t="s">
        <v>3</v>
      </c>
      <c r="K442">
        <v>359.87082800000002</v>
      </c>
      <c r="L442">
        <v>38.168207000000002</v>
      </c>
      <c r="M442" t="s">
        <v>4</v>
      </c>
      <c r="N442">
        <v>19.278178</v>
      </c>
      <c r="O442">
        <v>0.31043599999999999</v>
      </c>
      <c r="P442" t="s">
        <v>5</v>
      </c>
      <c r="Q442">
        <v>0</v>
      </c>
      <c r="R442">
        <v>0</v>
      </c>
      <c r="S442" t="s">
        <v>6</v>
      </c>
      <c r="T442">
        <v>5.4512530000000003</v>
      </c>
      <c r="U442">
        <v>1.21E-2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0.29323399999999999</v>
      </c>
      <c r="AD442">
        <v>7.2999999999999999E-5</v>
      </c>
      <c r="AE442" t="s">
        <v>10</v>
      </c>
      <c r="AF442">
        <v>0</v>
      </c>
      <c r="AG442">
        <v>0</v>
      </c>
      <c r="AH442" t="s">
        <v>11</v>
      </c>
      <c r="AI442">
        <v>0.70753699999999997</v>
      </c>
      <c r="AJ442">
        <v>4.3000000000000002E-5</v>
      </c>
      <c r="AK442" t="s">
        <v>12</v>
      </c>
      <c r="AL442">
        <v>0</v>
      </c>
      <c r="AM442">
        <v>0</v>
      </c>
    </row>
    <row r="443" spans="1:39" x14ac:dyDescent="0.25">
      <c r="A443" t="s">
        <v>146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736.18441900000005</v>
      </c>
      <c r="I443">
        <v>75.727778000000001</v>
      </c>
      <c r="J443" t="s">
        <v>3</v>
      </c>
      <c r="K443">
        <v>718.30519900000002</v>
      </c>
      <c r="L443">
        <v>65.085866999999993</v>
      </c>
      <c r="M443" t="s">
        <v>4</v>
      </c>
      <c r="N443">
        <v>38.463788000000001</v>
      </c>
      <c r="O443">
        <v>0.79370799999999997</v>
      </c>
      <c r="P443" t="s">
        <v>5</v>
      </c>
      <c r="Q443">
        <v>0</v>
      </c>
      <c r="R443">
        <v>0</v>
      </c>
      <c r="S443" t="s">
        <v>6</v>
      </c>
      <c r="T443">
        <v>10.880513000000001</v>
      </c>
      <c r="U443">
        <v>3.6601000000000002E-2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0.28858600000000001</v>
      </c>
      <c r="AD443">
        <v>7.4999999999999993E-5</v>
      </c>
      <c r="AE443" t="s">
        <v>10</v>
      </c>
      <c r="AF443">
        <v>0</v>
      </c>
      <c r="AG443">
        <v>0</v>
      </c>
      <c r="AH443" t="s">
        <v>11</v>
      </c>
      <c r="AI443">
        <v>0.70957099999999995</v>
      </c>
      <c r="AJ443">
        <v>4.6E-5</v>
      </c>
      <c r="AK443" t="s">
        <v>12</v>
      </c>
      <c r="AL443">
        <v>0</v>
      </c>
      <c r="AM443">
        <v>0</v>
      </c>
    </row>
    <row r="444" spans="1:39" x14ac:dyDescent="0.25">
      <c r="A444" t="s">
        <v>146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1103.673818</v>
      </c>
      <c r="I444">
        <v>150.42142999999999</v>
      </c>
      <c r="J444" t="s">
        <v>3</v>
      </c>
      <c r="K444">
        <v>1076.899883</v>
      </c>
      <c r="L444">
        <v>128.56867800000001</v>
      </c>
      <c r="M444" t="s">
        <v>4</v>
      </c>
      <c r="N444">
        <v>57.651398999999998</v>
      </c>
      <c r="O444">
        <v>1.5822039999999999</v>
      </c>
      <c r="P444" t="s">
        <v>5</v>
      </c>
      <c r="Q444">
        <v>0</v>
      </c>
      <c r="R444">
        <v>0</v>
      </c>
      <c r="S444" t="s">
        <v>6</v>
      </c>
      <c r="T444">
        <v>16.318763000000001</v>
      </c>
      <c r="U444">
        <v>7.5342000000000006E-2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0.28643000000000002</v>
      </c>
      <c r="AD444">
        <v>5.5000000000000002E-5</v>
      </c>
      <c r="AE444" t="s">
        <v>10</v>
      </c>
      <c r="AF444">
        <v>0</v>
      </c>
      <c r="AG444">
        <v>0</v>
      </c>
      <c r="AH444" t="s">
        <v>11</v>
      </c>
      <c r="AI444">
        <v>0.71021000000000001</v>
      </c>
      <c r="AJ444">
        <v>5.1E-5</v>
      </c>
      <c r="AK444" t="s">
        <v>12</v>
      </c>
      <c r="AL444">
        <v>0</v>
      </c>
      <c r="AM444">
        <v>0</v>
      </c>
    </row>
    <row r="445" spans="1:39" x14ac:dyDescent="0.25">
      <c r="A445" t="s">
        <v>146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1472.3013960000001</v>
      </c>
      <c r="I445">
        <v>269.818578</v>
      </c>
      <c r="J445" t="s">
        <v>3</v>
      </c>
      <c r="K445">
        <v>1436.6202049999999</v>
      </c>
      <c r="L445">
        <v>228.42192900000001</v>
      </c>
      <c r="M445" t="s">
        <v>4</v>
      </c>
      <c r="N445">
        <v>76.833023999999995</v>
      </c>
      <c r="O445">
        <v>2.5374940000000001</v>
      </c>
      <c r="P445" t="s">
        <v>5</v>
      </c>
      <c r="Q445">
        <v>0</v>
      </c>
      <c r="R445">
        <v>0</v>
      </c>
      <c r="S445" t="s">
        <v>6</v>
      </c>
      <c r="T445">
        <v>21.751189</v>
      </c>
      <c r="U445">
        <v>0.114173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0.28481299999999998</v>
      </c>
      <c r="AD445">
        <v>4.0000000000000003E-5</v>
      </c>
      <c r="AE445" t="s">
        <v>10</v>
      </c>
      <c r="AF445">
        <v>0</v>
      </c>
      <c r="AG445">
        <v>0</v>
      </c>
      <c r="AH445" t="s">
        <v>11</v>
      </c>
      <c r="AI445">
        <v>0.71163500000000002</v>
      </c>
      <c r="AJ445">
        <v>5.8999999999999998E-5</v>
      </c>
      <c r="AK445" t="s">
        <v>12</v>
      </c>
      <c r="AL445">
        <v>0</v>
      </c>
      <c r="AM445">
        <v>0</v>
      </c>
    </row>
    <row r="446" spans="1:39" x14ac:dyDescent="0.25">
      <c r="A446" t="s">
        <v>146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1839.7675609999999</v>
      </c>
      <c r="I446">
        <v>280.54757000000001</v>
      </c>
      <c r="J446" t="s">
        <v>3</v>
      </c>
      <c r="K446">
        <v>1795.264795</v>
      </c>
      <c r="L446">
        <v>234.34289999999999</v>
      </c>
      <c r="M446" t="s">
        <v>4</v>
      </c>
      <c r="N446">
        <v>95.941706999999994</v>
      </c>
      <c r="O446">
        <v>3.4286310000000002</v>
      </c>
      <c r="P446" t="s">
        <v>5</v>
      </c>
      <c r="Q446">
        <v>0</v>
      </c>
      <c r="R446">
        <v>0</v>
      </c>
      <c r="S446" t="s">
        <v>6</v>
      </c>
      <c r="T446">
        <v>27.192036999999999</v>
      </c>
      <c r="U446">
        <v>0.191884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0.28421800000000003</v>
      </c>
      <c r="AD446">
        <v>2.8E-5</v>
      </c>
      <c r="AE446" t="s">
        <v>10</v>
      </c>
      <c r="AF446">
        <v>0</v>
      </c>
      <c r="AG446">
        <v>0</v>
      </c>
      <c r="AH446" t="s">
        <v>11</v>
      </c>
      <c r="AI446">
        <v>0.71300300000000005</v>
      </c>
      <c r="AJ446">
        <v>6.7000000000000002E-5</v>
      </c>
      <c r="AK446" t="s">
        <v>12</v>
      </c>
      <c r="AL446">
        <v>0</v>
      </c>
      <c r="AM446">
        <v>0</v>
      </c>
    </row>
    <row r="447" spans="1:39" x14ac:dyDescent="0.25">
      <c r="A447" t="s">
        <v>146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2207.1619190000001</v>
      </c>
      <c r="I447">
        <v>319.15860099999998</v>
      </c>
      <c r="J447" t="s">
        <v>3</v>
      </c>
      <c r="K447">
        <v>2153.8585939999998</v>
      </c>
      <c r="L447">
        <v>265.74426699999998</v>
      </c>
      <c r="M447" t="s">
        <v>4</v>
      </c>
      <c r="N447">
        <v>115.09854</v>
      </c>
      <c r="O447">
        <v>4.4213579999999997</v>
      </c>
      <c r="P447" t="s">
        <v>5</v>
      </c>
      <c r="Q447">
        <v>0</v>
      </c>
      <c r="R447">
        <v>0</v>
      </c>
      <c r="S447" t="s">
        <v>6</v>
      </c>
      <c r="T447">
        <v>32.632520999999997</v>
      </c>
      <c r="U447">
        <v>0.25623899999999999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0.28361799999999998</v>
      </c>
      <c r="AD447">
        <v>2.3E-5</v>
      </c>
      <c r="AE447" t="s">
        <v>10</v>
      </c>
      <c r="AF447">
        <v>0</v>
      </c>
      <c r="AG447">
        <v>0</v>
      </c>
      <c r="AH447" t="s">
        <v>11</v>
      </c>
      <c r="AI447">
        <v>0.714279</v>
      </c>
      <c r="AJ447">
        <v>7.2999999999999999E-5</v>
      </c>
      <c r="AK447" t="s">
        <v>12</v>
      </c>
      <c r="AL447">
        <v>0</v>
      </c>
      <c r="AM447">
        <v>0</v>
      </c>
    </row>
    <row r="448" spans="1:39" x14ac:dyDescent="0.25">
      <c r="A448" t="s">
        <v>146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2573.50146</v>
      </c>
      <c r="I448">
        <v>328.73157800000001</v>
      </c>
      <c r="J448" t="s">
        <v>3</v>
      </c>
      <c r="K448">
        <v>2511.395786</v>
      </c>
      <c r="L448">
        <v>271.65446800000001</v>
      </c>
      <c r="M448" t="s">
        <v>4</v>
      </c>
      <c r="N448">
        <v>134.28064599999999</v>
      </c>
      <c r="O448">
        <v>5.5992959999999998</v>
      </c>
      <c r="P448" t="s">
        <v>5</v>
      </c>
      <c r="Q448">
        <v>0</v>
      </c>
      <c r="R448">
        <v>0</v>
      </c>
      <c r="S448" t="s">
        <v>6</v>
      </c>
      <c r="T448">
        <v>38.080674999999999</v>
      </c>
      <c r="U448">
        <v>0.33322499999999999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0.28288000000000002</v>
      </c>
      <c r="AD448">
        <v>2.1999999999999999E-5</v>
      </c>
      <c r="AE448" t="s">
        <v>10</v>
      </c>
      <c r="AF448">
        <v>0</v>
      </c>
      <c r="AG448">
        <v>0</v>
      </c>
      <c r="AH448" t="s">
        <v>11</v>
      </c>
      <c r="AI448">
        <v>0.71438299999999999</v>
      </c>
      <c r="AJ448">
        <v>7.2999999999999999E-5</v>
      </c>
      <c r="AK448" t="s">
        <v>12</v>
      </c>
      <c r="AL448">
        <v>0</v>
      </c>
      <c r="AM448">
        <v>0</v>
      </c>
    </row>
    <row r="449" spans="1:39" x14ac:dyDescent="0.25">
      <c r="A449" t="s">
        <v>146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2940.838135</v>
      </c>
      <c r="I449">
        <v>328.64857999999998</v>
      </c>
      <c r="J449" t="s">
        <v>3</v>
      </c>
      <c r="K449">
        <v>2869.9004300000001</v>
      </c>
      <c r="L449">
        <v>267.26961</v>
      </c>
      <c r="M449" t="s">
        <v>4</v>
      </c>
      <c r="N449">
        <v>153.50153299999999</v>
      </c>
      <c r="O449">
        <v>7.3148309999999999</v>
      </c>
      <c r="P449" t="s">
        <v>5</v>
      </c>
      <c r="Q449">
        <v>0</v>
      </c>
      <c r="R449">
        <v>0</v>
      </c>
      <c r="S449" t="s">
        <v>6</v>
      </c>
      <c r="T449">
        <v>43.544313000000002</v>
      </c>
      <c r="U449">
        <v>0.45113599999999998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0.28274199999999999</v>
      </c>
      <c r="AD449">
        <v>2.0999999999999999E-5</v>
      </c>
      <c r="AE449" t="s">
        <v>10</v>
      </c>
      <c r="AF449">
        <v>0</v>
      </c>
      <c r="AG449">
        <v>0</v>
      </c>
      <c r="AH449" t="s">
        <v>11</v>
      </c>
      <c r="AI449">
        <v>0.71601899999999996</v>
      </c>
      <c r="AJ449">
        <v>7.6000000000000004E-5</v>
      </c>
      <c r="AK449" t="s">
        <v>12</v>
      </c>
      <c r="AL449">
        <v>0</v>
      </c>
      <c r="AM449">
        <v>0</v>
      </c>
    </row>
    <row r="450" spans="1:39" x14ac:dyDescent="0.25">
      <c r="A450" t="s">
        <v>146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3309.0607909999999</v>
      </c>
      <c r="I450">
        <v>348.042393</v>
      </c>
      <c r="J450" t="s">
        <v>3</v>
      </c>
      <c r="K450">
        <v>3229.2558199999999</v>
      </c>
      <c r="L450">
        <v>278.07541700000002</v>
      </c>
      <c r="M450" t="s">
        <v>4</v>
      </c>
      <c r="N450">
        <v>172.727003</v>
      </c>
      <c r="O450">
        <v>8.8983550000000005</v>
      </c>
      <c r="P450" t="s">
        <v>5</v>
      </c>
      <c r="Q450">
        <v>0</v>
      </c>
      <c r="R450">
        <v>0</v>
      </c>
      <c r="S450" t="s">
        <v>6</v>
      </c>
      <c r="T450">
        <v>48.993155000000002</v>
      </c>
      <c r="U450">
        <v>0.56713199999999997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0.28250500000000001</v>
      </c>
      <c r="AD450">
        <v>2.0000000000000002E-5</v>
      </c>
      <c r="AE450" t="s">
        <v>10</v>
      </c>
      <c r="AF450">
        <v>0</v>
      </c>
      <c r="AG450">
        <v>0</v>
      </c>
      <c r="AH450" t="s">
        <v>11</v>
      </c>
      <c r="AI450">
        <v>0.716638</v>
      </c>
      <c r="AJ450">
        <v>7.6000000000000004E-5</v>
      </c>
      <c r="AK450" t="s">
        <v>12</v>
      </c>
      <c r="AL450">
        <v>0</v>
      </c>
      <c r="AM450">
        <v>0</v>
      </c>
    </row>
    <row r="451" spans="1:39" x14ac:dyDescent="0.25">
      <c r="A451" t="s">
        <v>146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3676.3652149999998</v>
      </c>
      <c r="I451">
        <v>373.359623</v>
      </c>
      <c r="J451" t="s">
        <v>3</v>
      </c>
      <c r="K451">
        <v>3587.775928</v>
      </c>
      <c r="L451">
        <v>296.55697700000002</v>
      </c>
      <c r="M451" t="s">
        <v>4</v>
      </c>
      <c r="N451">
        <v>191.847914</v>
      </c>
      <c r="O451">
        <v>10.475346</v>
      </c>
      <c r="P451" t="s">
        <v>5</v>
      </c>
      <c r="Q451">
        <v>0</v>
      </c>
      <c r="R451">
        <v>0</v>
      </c>
      <c r="S451" t="s">
        <v>6</v>
      </c>
      <c r="T451">
        <v>54.440137</v>
      </c>
      <c r="U451">
        <v>0.70313599999999998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0.28240799999999999</v>
      </c>
      <c r="AD451">
        <v>2.0000000000000002E-5</v>
      </c>
      <c r="AE451" t="s">
        <v>10</v>
      </c>
      <c r="AF451">
        <v>0</v>
      </c>
      <c r="AG451">
        <v>0</v>
      </c>
      <c r="AH451" t="s">
        <v>11</v>
      </c>
      <c r="AI451">
        <v>0.71763900000000003</v>
      </c>
      <c r="AJ451">
        <v>7.6000000000000004E-5</v>
      </c>
      <c r="AK451" t="s">
        <v>12</v>
      </c>
      <c r="AL451">
        <v>0</v>
      </c>
      <c r="AM451">
        <v>0</v>
      </c>
    </row>
    <row r="452" spans="1:39" x14ac:dyDescent="0.25">
      <c r="A452" t="s">
        <v>146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4043.9394480000001</v>
      </c>
      <c r="I452">
        <v>416.984737</v>
      </c>
      <c r="J452" t="s">
        <v>3</v>
      </c>
      <c r="K452">
        <v>3946.5107520000001</v>
      </c>
      <c r="L452">
        <v>329.73519499999998</v>
      </c>
      <c r="M452" t="s">
        <v>4</v>
      </c>
      <c r="N452">
        <v>211.04477499999999</v>
      </c>
      <c r="O452">
        <v>12.275334000000001</v>
      </c>
      <c r="P452" t="s">
        <v>5</v>
      </c>
      <c r="Q452">
        <v>0</v>
      </c>
      <c r="R452">
        <v>0</v>
      </c>
      <c r="S452" t="s">
        <v>6</v>
      </c>
      <c r="T452">
        <v>59.888424000000001</v>
      </c>
      <c r="U452">
        <v>0.80998000000000003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0.28225</v>
      </c>
      <c r="AD452">
        <v>2.0000000000000002E-5</v>
      </c>
      <c r="AE452" t="s">
        <v>10</v>
      </c>
      <c r="AF452">
        <v>0</v>
      </c>
      <c r="AG452">
        <v>0</v>
      </c>
      <c r="AH452" t="s">
        <v>11</v>
      </c>
      <c r="AI452">
        <v>0.71885699999999997</v>
      </c>
      <c r="AJ452">
        <v>7.2000000000000002E-5</v>
      </c>
      <c r="AK452" t="s">
        <v>12</v>
      </c>
      <c r="AL452">
        <v>0</v>
      </c>
      <c r="AM452">
        <v>0</v>
      </c>
    </row>
    <row r="453" spans="1:39" x14ac:dyDescent="0.25">
      <c r="A453" t="s">
        <v>146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4412.2372269999996</v>
      </c>
      <c r="I453">
        <v>480.707358</v>
      </c>
      <c r="J453" t="s">
        <v>3</v>
      </c>
      <c r="K453">
        <v>4305.9424710000003</v>
      </c>
      <c r="L453">
        <v>380.874934</v>
      </c>
      <c r="M453" t="s">
        <v>4</v>
      </c>
      <c r="N453">
        <v>230.27044100000001</v>
      </c>
      <c r="O453">
        <v>14.230585</v>
      </c>
      <c r="P453" t="s">
        <v>5</v>
      </c>
      <c r="Q453">
        <v>0</v>
      </c>
      <c r="R453">
        <v>0</v>
      </c>
      <c r="S453" t="s">
        <v>6</v>
      </c>
      <c r="T453">
        <v>65.343982999999994</v>
      </c>
      <c r="U453">
        <v>0.970194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0.28222000000000003</v>
      </c>
      <c r="AD453">
        <v>2.0000000000000002E-5</v>
      </c>
      <c r="AE453" t="s">
        <v>10</v>
      </c>
      <c r="AF453">
        <v>0</v>
      </c>
      <c r="AG453">
        <v>0</v>
      </c>
      <c r="AH453" t="s">
        <v>11</v>
      </c>
      <c r="AI453">
        <v>0.71899500000000005</v>
      </c>
      <c r="AJ453">
        <v>7.3999999999999996E-5</v>
      </c>
      <c r="AK453" t="s">
        <v>12</v>
      </c>
      <c r="AL453">
        <v>0</v>
      </c>
      <c r="AM453">
        <v>0</v>
      </c>
    </row>
    <row r="454" spans="1:39" x14ac:dyDescent="0.25">
      <c r="A454" t="s">
        <v>146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4779.6036039999999</v>
      </c>
      <c r="I454">
        <v>538.28149099999996</v>
      </c>
      <c r="J454" t="s">
        <v>3</v>
      </c>
      <c r="K454">
        <v>4664.4882319999997</v>
      </c>
      <c r="L454">
        <v>428.31918999999999</v>
      </c>
      <c r="M454" t="s">
        <v>4</v>
      </c>
      <c r="N454">
        <v>249.48878999999999</v>
      </c>
      <c r="O454">
        <v>16.010950000000001</v>
      </c>
      <c r="P454" t="s">
        <v>5</v>
      </c>
      <c r="Q454">
        <v>0</v>
      </c>
      <c r="R454">
        <v>0</v>
      </c>
      <c r="S454" t="s">
        <v>6</v>
      </c>
      <c r="T454">
        <v>70.790349000000006</v>
      </c>
      <c r="U454">
        <v>1.144555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0.282192</v>
      </c>
      <c r="AD454">
        <v>2.0000000000000002E-5</v>
      </c>
      <c r="AE454" t="s">
        <v>10</v>
      </c>
      <c r="AF454">
        <v>0</v>
      </c>
      <c r="AG454">
        <v>0</v>
      </c>
      <c r="AH454" t="s">
        <v>11</v>
      </c>
      <c r="AI454">
        <v>0.71942300000000003</v>
      </c>
      <c r="AJ454">
        <v>7.2000000000000002E-5</v>
      </c>
      <c r="AK454" t="s">
        <v>12</v>
      </c>
      <c r="AL454">
        <v>0</v>
      </c>
      <c r="AM454">
        <v>0</v>
      </c>
    </row>
    <row r="455" spans="1:39" x14ac:dyDescent="0.25">
      <c r="A455" t="s">
        <v>146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5146.9322949999996</v>
      </c>
      <c r="I455">
        <v>582.189121</v>
      </c>
      <c r="J455" t="s">
        <v>3</v>
      </c>
      <c r="K455">
        <v>5022.9725200000003</v>
      </c>
      <c r="L455">
        <v>459.45931200000001</v>
      </c>
      <c r="M455" t="s">
        <v>4</v>
      </c>
      <c r="N455">
        <v>268.78403600000001</v>
      </c>
      <c r="O455">
        <v>18.872857</v>
      </c>
      <c r="P455" t="s">
        <v>5</v>
      </c>
      <c r="Q455">
        <v>0</v>
      </c>
      <c r="R455">
        <v>0</v>
      </c>
      <c r="S455" t="s">
        <v>6</v>
      </c>
      <c r="T455">
        <v>76.230135000000004</v>
      </c>
      <c r="U455">
        <v>1.308225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0.28158499999999997</v>
      </c>
      <c r="AD455">
        <v>2.5000000000000001E-5</v>
      </c>
      <c r="AE455" t="s">
        <v>10</v>
      </c>
      <c r="AF455">
        <v>0</v>
      </c>
      <c r="AG455">
        <v>0</v>
      </c>
      <c r="AH455" t="s">
        <v>11</v>
      </c>
      <c r="AI455">
        <v>0.71958</v>
      </c>
      <c r="AJ455">
        <v>7.3999999999999996E-5</v>
      </c>
      <c r="AK455" t="s">
        <v>12</v>
      </c>
      <c r="AL455">
        <v>0</v>
      </c>
      <c r="AM455">
        <v>0</v>
      </c>
    </row>
    <row r="456" spans="1:39" x14ac:dyDescent="0.25">
      <c r="A456" t="s">
        <v>146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5514.5292769999996</v>
      </c>
      <c r="I456">
        <v>666.77970500000004</v>
      </c>
      <c r="J456" t="s">
        <v>3</v>
      </c>
      <c r="K456">
        <v>5381.7372070000001</v>
      </c>
      <c r="L456">
        <v>521.96375599999999</v>
      </c>
      <c r="M456" t="s">
        <v>4</v>
      </c>
      <c r="N456">
        <v>287.99609400000003</v>
      </c>
      <c r="O456">
        <v>21.611708</v>
      </c>
      <c r="P456" t="s">
        <v>5</v>
      </c>
      <c r="Q456">
        <v>0</v>
      </c>
      <c r="R456">
        <v>0</v>
      </c>
      <c r="S456" t="s">
        <v>6</v>
      </c>
      <c r="T456">
        <v>81.688596000000004</v>
      </c>
      <c r="U456">
        <v>1.529304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0.28117399999999998</v>
      </c>
      <c r="AD456">
        <v>3.1000000000000001E-5</v>
      </c>
      <c r="AE456" t="s">
        <v>10</v>
      </c>
      <c r="AF456">
        <v>0</v>
      </c>
      <c r="AG456">
        <v>0</v>
      </c>
      <c r="AH456" t="s">
        <v>11</v>
      </c>
      <c r="AI456">
        <v>0.71989700000000001</v>
      </c>
      <c r="AJ456">
        <v>7.1000000000000005E-5</v>
      </c>
      <c r="AK456" t="s">
        <v>12</v>
      </c>
      <c r="AL456">
        <v>0</v>
      </c>
      <c r="AM456">
        <v>0</v>
      </c>
    </row>
    <row r="457" spans="1:39" x14ac:dyDescent="0.25">
      <c r="A457" t="s">
        <v>146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5882.1132319999997</v>
      </c>
      <c r="I457">
        <v>754.59196199999997</v>
      </c>
      <c r="J457" t="s">
        <v>3</v>
      </c>
      <c r="K457">
        <v>5740.4176070000003</v>
      </c>
      <c r="L457">
        <v>586.71198700000002</v>
      </c>
      <c r="M457" t="s">
        <v>4</v>
      </c>
      <c r="N457">
        <v>307.25975399999999</v>
      </c>
      <c r="O457">
        <v>24.554835000000001</v>
      </c>
      <c r="P457" t="s">
        <v>5</v>
      </c>
      <c r="Q457">
        <v>0</v>
      </c>
      <c r="R457">
        <v>0</v>
      </c>
      <c r="S457" t="s">
        <v>6</v>
      </c>
      <c r="T457">
        <v>87.142815999999996</v>
      </c>
      <c r="U457">
        <v>1.7527280000000001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0.28116200000000002</v>
      </c>
      <c r="AD457">
        <v>3.1000000000000001E-5</v>
      </c>
      <c r="AE457" t="s">
        <v>10</v>
      </c>
      <c r="AF457">
        <v>0</v>
      </c>
      <c r="AG457">
        <v>0</v>
      </c>
      <c r="AH457" t="s">
        <v>11</v>
      </c>
      <c r="AI457">
        <v>0.72055199999999997</v>
      </c>
      <c r="AJ457">
        <v>7.8999999999999996E-5</v>
      </c>
      <c r="AK457" t="s">
        <v>12</v>
      </c>
      <c r="AL457">
        <v>0</v>
      </c>
      <c r="AM457">
        <v>0</v>
      </c>
    </row>
    <row r="458" spans="1:39" x14ac:dyDescent="0.25">
      <c r="A458" t="s">
        <v>146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6250.8496189999996</v>
      </c>
      <c r="I458">
        <v>866.74035800000001</v>
      </c>
      <c r="J458" t="s">
        <v>3</v>
      </c>
      <c r="K458">
        <v>6100.2412700000004</v>
      </c>
      <c r="L458">
        <v>669.13239599999997</v>
      </c>
      <c r="M458" t="s">
        <v>4</v>
      </c>
      <c r="N458">
        <v>326.51923499999998</v>
      </c>
      <c r="O458">
        <v>28.409095000000001</v>
      </c>
      <c r="P458" t="s">
        <v>5</v>
      </c>
      <c r="Q458">
        <v>0</v>
      </c>
      <c r="R458">
        <v>0</v>
      </c>
      <c r="S458" t="s">
        <v>6</v>
      </c>
      <c r="T458">
        <v>92.584075999999996</v>
      </c>
      <c r="U458">
        <v>2.0184169999999999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0.28084500000000001</v>
      </c>
      <c r="AD458">
        <v>3.4999999999999997E-5</v>
      </c>
      <c r="AE458" t="s">
        <v>10</v>
      </c>
      <c r="AF458">
        <v>0</v>
      </c>
      <c r="AG458">
        <v>0</v>
      </c>
      <c r="AH458" t="s">
        <v>11</v>
      </c>
      <c r="AI458">
        <v>0.72088099999999999</v>
      </c>
      <c r="AJ458">
        <v>7.8999999999999996E-5</v>
      </c>
      <c r="AK458" t="s">
        <v>12</v>
      </c>
      <c r="AL458">
        <v>0</v>
      </c>
      <c r="AM458">
        <v>0</v>
      </c>
    </row>
    <row r="459" spans="1:39" x14ac:dyDescent="0.25">
      <c r="A459" t="s">
        <v>146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6619.6501660000004</v>
      </c>
      <c r="I459">
        <v>978.69492300000002</v>
      </c>
      <c r="J459" t="s">
        <v>3</v>
      </c>
      <c r="K459">
        <v>6460.1079790000003</v>
      </c>
      <c r="L459">
        <v>752.36070700000005</v>
      </c>
      <c r="M459" t="s">
        <v>4</v>
      </c>
      <c r="N459">
        <v>345.770668</v>
      </c>
      <c r="O459">
        <v>31.766995999999999</v>
      </c>
      <c r="P459" t="s">
        <v>5</v>
      </c>
      <c r="Q459">
        <v>0</v>
      </c>
      <c r="R459">
        <v>0</v>
      </c>
      <c r="S459" t="s">
        <v>6</v>
      </c>
      <c r="T459">
        <v>98.033473999999998</v>
      </c>
      <c r="U459">
        <v>2.2466469999999998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0.28046100000000002</v>
      </c>
      <c r="AD459">
        <v>3.8999999999999999E-5</v>
      </c>
      <c r="AE459" t="s">
        <v>10</v>
      </c>
      <c r="AF459">
        <v>0</v>
      </c>
      <c r="AG459">
        <v>0</v>
      </c>
      <c r="AH459" t="s">
        <v>11</v>
      </c>
      <c r="AI459">
        <v>0.72133700000000001</v>
      </c>
      <c r="AJ459">
        <v>7.2999999999999999E-5</v>
      </c>
      <c r="AK459" t="s">
        <v>12</v>
      </c>
      <c r="AL459">
        <v>0</v>
      </c>
      <c r="AM459">
        <v>0</v>
      </c>
    </row>
    <row r="460" spans="1:39" x14ac:dyDescent="0.25">
      <c r="A460" t="s">
        <v>146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6988.2559179999998</v>
      </c>
      <c r="I460">
        <v>1134.2165219999999</v>
      </c>
      <c r="J460" t="s">
        <v>3</v>
      </c>
      <c r="K460">
        <v>6819.7670410000001</v>
      </c>
      <c r="L460">
        <v>877.86321599999997</v>
      </c>
      <c r="M460" t="s">
        <v>4</v>
      </c>
      <c r="N460">
        <v>365.088368</v>
      </c>
      <c r="O460">
        <v>35.223331000000002</v>
      </c>
      <c r="P460" t="s">
        <v>5</v>
      </c>
      <c r="Q460">
        <v>0</v>
      </c>
      <c r="R460">
        <v>0</v>
      </c>
      <c r="S460" t="s">
        <v>6</v>
      </c>
      <c r="T460">
        <v>103.483853</v>
      </c>
      <c r="U460">
        <v>2.4635590000000001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0.28000399999999998</v>
      </c>
      <c r="AD460">
        <v>4.6999999999999997E-5</v>
      </c>
      <c r="AE460" t="s">
        <v>10</v>
      </c>
      <c r="AF460">
        <v>0</v>
      </c>
      <c r="AG460">
        <v>0</v>
      </c>
      <c r="AH460" t="s">
        <v>11</v>
      </c>
      <c r="AI460">
        <v>0.72157300000000002</v>
      </c>
      <c r="AJ460">
        <v>7.2000000000000002E-5</v>
      </c>
      <c r="AK460" t="s">
        <v>12</v>
      </c>
      <c r="AL460">
        <v>0</v>
      </c>
      <c r="AM460">
        <v>0</v>
      </c>
    </row>
    <row r="461" spans="1:39" x14ac:dyDescent="0.25">
      <c r="A461" t="s">
        <v>146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7356.4392680000001</v>
      </c>
      <c r="I461">
        <v>1258.502935</v>
      </c>
      <c r="J461" t="s">
        <v>3</v>
      </c>
      <c r="K461">
        <v>7178.9773050000003</v>
      </c>
      <c r="L461">
        <v>981.79197199999999</v>
      </c>
      <c r="M461" t="s">
        <v>4</v>
      </c>
      <c r="N461">
        <v>384.41879899999998</v>
      </c>
      <c r="O461">
        <v>38.407268999999999</v>
      </c>
      <c r="P461" t="s">
        <v>5</v>
      </c>
      <c r="Q461">
        <v>0</v>
      </c>
      <c r="R461">
        <v>0</v>
      </c>
      <c r="S461" t="s">
        <v>6</v>
      </c>
      <c r="T461">
        <v>108.93335</v>
      </c>
      <c r="U461">
        <v>2.6629800000000001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0.28000399999999998</v>
      </c>
      <c r="AD461">
        <v>4.6999999999999997E-5</v>
      </c>
      <c r="AE461" t="s">
        <v>10</v>
      </c>
      <c r="AF461">
        <v>0</v>
      </c>
      <c r="AG461">
        <v>0</v>
      </c>
      <c r="AH461" t="s">
        <v>11</v>
      </c>
      <c r="AI461">
        <v>0.722298</v>
      </c>
      <c r="AJ461">
        <v>6.4999999999999994E-5</v>
      </c>
      <c r="AK461" t="s">
        <v>12</v>
      </c>
      <c r="AL461">
        <v>0</v>
      </c>
      <c r="AM461">
        <v>0</v>
      </c>
    </row>
    <row r="462" spans="1:39" x14ac:dyDescent="0.25">
      <c r="A462" t="s">
        <v>190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398.68588599999998</v>
      </c>
      <c r="I462">
        <v>35.727367000000001</v>
      </c>
      <c r="J462" t="s">
        <v>3</v>
      </c>
      <c r="K462">
        <v>390.24544800000001</v>
      </c>
      <c r="L462">
        <v>34.898577000000003</v>
      </c>
      <c r="M462" t="s">
        <v>4</v>
      </c>
      <c r="N462">
        <v>20.912068000000001</v>
      </c>
      <c r="O462">
        <v>0.85107600000000005</v>
      </c>
      <c r="P462" t="s">
        <v>5</v>
      </c>
      <c r="Q462">
        <v>21.871863000000001</v>
      </c>
      <c r="R462">
        <v>0.11855300000000001</v>
      </c>
      <c r="S462" t="s">
        <v>6</v>
      </c>
      <c r="T462">
        <v>7.4272989999999997</v>
      </c>
      <c r="U462">
        <v>8.881E-3</v>
      </c>
      <c r="V462" t="s">
        <v>7</v>
      </c>
      <c r="W462">
        <v>5.370965</v>
      </c>
      <c r="X462">
        <v>3.8670000000000003E-2</v>
      </c>
      <c r="Y462" t="s">
        <v>8</v>
      </c>
      <c r="Z462">
        <v>7.7573379999999998</v>
      </c>
      <c r="AA462">
        <v>2.0811E-2</v>
      </c>
      <c r="AB462" t="s">
        <v>9</v>
      </c>
      <c r="AC462">
        <v>346.42196100000001</v>
      </c>
      <c r="AD462">
        <v>27.110401</v>
      </c>
      <c r="AE462" t="s">
        <v>10</v>
      </c>
      <c r="AF462">
        <v>0.29527700000000001</v>
      </c>
      <c r="AG462">
        <v>6.9999999999999994E-5</v>
      </c>
      <c r="AH462" t="s">
        <v>11</v>
      </c>
      <c r="AI462">
        <v>0.70696400000000004</v>
      </c>
      <c r="AJ462">
        <v>3.3000000000000003E-5</v>
      </c>
      <c r="AK462" t="s">
        <v>12</v>
      </c>
      <c r="AL462">
        <v>0</v>
      </c>
      <c r="AM462">
        <v>0</v>
      </c>
    </row>
    <row r="463" spans="1:39" x14ac:dyDescent="0.25">
      <c r="A463" t="s">
        <v>190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796.51914199999999</v>
      </c>
      <c r="I463">
        <v>165.96320600000001</v>
      </c>
      <c r="J463" t="s">
        <v>3</v>
      </c>
      <c r="K463">
        <v>779.68982800000003</v>
      </c>
      <c r="L463">
        <v>161.68176299999999</v>
      </c>
      <c r="M463" t="s">
        <v>4</v>
      </c>
      <c r="N463">
        <v>41.536803999999997</v>
      </c>
      <c r="O463">
        <v>2.8399709999999998</v>
      </c>
      <c r="P463" t="s">
        <v>5</v>
      </c>
      <c r="Q463">
        <v>43.690978000000001</v>
      </c>
      <c r="R463">
        <v>0.31550099999999998</v>
      </c>
      <c r="S463" t="s">
        <v>6</v>
      </c>
      <c r="T463">
        <v>14.830994</v>
      </c>
      <c r="U463">
        <v>1.9658999999999999E-2</v>
      </c>
      <c r="V463" t="s">
        <v>7</v>
      </c>
      <c r="W463">
        <v>10.752083000000001</v>
      </c>
      <c r="X463">
        <v>0.11849</v>
      </c>
      <c r="Y463" t="s">
        <v>8</v>
      </c>
      <c r="Z463">
        <v>15.475695999999999</v>
      </c>
      <c r="AA463">
        <v>6.1810999999999998E-2</v>
      </c>
      <c r="AB463" t="s">
        <v>9</v>
      </c>
      <c r="AC463">
        <v>692.386887</v>
      </c>
      <c r="AD463">
        <v>125.156629</v>
      </c>
      <c r="AE463" t="s">
        <v>10</v>
      </c>
      <c r="AF463">
        <v>0.29096300000000003</v>
      </c>
      <c r="AG463">
        <v>6.4999999999999994E-5</v>
      </c>
      <c r="AH463" t="s">
        <v>11</v>
      </c>
      <c r="AI463">
        <v>0.70957999999999999</v>
      </c>
      <c r="AJ463">
        <v>4.8000000000000001E-5</v>
      </c>
      <c r="AK463" t="s">
        <v>12</v>
      </c>
      <c r="AL463">
        <v>0</v>
      </c>
      <c r="AM463">
        <v>0</v>
      </c>
    </row>
    <row r="464" spans="1:39" x14ac:dyDescent="0.25">
      <c r="A464" t="s">
        <v>190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1195.8296849999999</v>
      </c>
      <c r="I464">
        <v>347.75092799999999</v>
      </c>
      <c r="J464" t="s">
        <v>3</v>
      </c>
      <c r="K464">
        <v>1170.6273510000001</v>
      </c>
      <c r="L464">
        <v>340.17197800000002</v>
      </c>
      <c r="M464" t="s">
        <v>4</v>
      </c>
      <c r="N464">
        <v>62.341492000000002</v>
      </c>
      <c r="O464">
        <v>5.5683930000000004</v>
      </c>
      <c r="P464" t="s">
        <v>5</v>
      </c>
      <c r="Q464">
        <v>65.524714000000003</v>
      </c>
      <c r="R464">
        <v>0.51835100000000001</v>
      </c>
      <c r="S464" t="s">
        <v>6</v>
      </c>
      <c r="T464">
        <v>22.256748999999999</v>
      </c>
      <c r="U464">
        <v>4.0794999999999998E-2</v>
      </c>
      <c r="V464" t="s">
        <v>7</v>
      </c>
      <c r="W464">
        <v>16.098002999999999</v>
      </c>
      <c r="X464">
        <v>0.189441</v>
      </c>
      <c r="Y464" t="s">
        <v>8</v>
      </c>
      <c r="Z464">
        <v>23.232410000000002</v>
      </c>
      <c r="AA464">
        <v>0.11869300000000001</v>
      </c>
      <c r="AB464" t="s">
        <v>9</v>
      </c>
      <c r="AC464">
        <v>1039.65525</v>
      </c>
      <c r="AD464">
        <v>265.99584900000002</v>
      </c>
      <c r="AE464" t="s">
        <v>10</v>
      </c>
      <c r="AF464">
        <v>0.28850300000000001</v>
      </c>
      <c r="AG464">
        <v>4.6E-5</v>
      </c>
      <c r="AH464" t="s">
        <v>11</v>
      </c>
      <c r="AI464">
        <v>0.71152899999999997</v>
      </c>
      <c r="AJ464">
        <v>6.9999999999999994E-5</v>
      </c>
      <c r="AK464" t="s">
        <v>12</v>
      </c>
      <c r="AL464">
        <v>0</v>
      </c>
      <c r="AM464">
        <v>0</v>
      </c>
    </row>
    <row r="465" spans="1:39" x14ac:dyDescent="0.25">
      <c r="A465" t="s">
        <v>190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1593.567644</v>
      </c>
      <c r="I465">
        <v>529.92419099999995</v>
      </c>
      <c r="J465" t="s">
        <v>3</v>
      </c>
      <c r="K465">
        <v>1560.0107840000001</v>
      </c>
      <c r="L465">
        <v>518.58763199999999</v>
      </c>
      <c r="M465" t="s">
        <v>4</v>
      </c>
      <c r="N465">
        <v>82.836460000000002</v>
      </c>
      <c r="O465">
        <v>8.3401499999999995</v>
      </c>
      <c r="P465" t="s">
        <v>5</v>
      </c>
      <c r="Q465">
        <v>87.330365999999998</v>
      </c>
      <c r="R465">
        <v>0.74137900000000001</v>
      </c>
      <c r="S465" t="s">
        <v>6</v>
      </c>
      <c r="T465">
        <v>29.677817999999998</v>
      </c>
      <c r="U465">
        <v>5.3748999999999998E-2</v>
      </c>
      <c r="V465" t="s">
        <v>7</v>
      </c>
      <c r="W465">
        <v>21.457153999999999</v>
      </c>
      <c r="X465">
        <v>0.29482199999999997</v>
      </c>
      <c r="Y465" t="s">
        <v>8</v>
      </c>
      <c r="Z465">
        <v>30.941253</v>
      </c>
      <c r="AA465">
        <v>0.14547399999999999</v>
      </c>
      <c r="AB465" t="s">
        <v>9</v>
      </c>
      <c r="AC465">
        <v>1385.73116</v>
      </c>
      <c r="AD465">
        <v>410.11064299999998</v>
      </c>
      <c r="AE465" t="s">
        <v>10</v>
      </c>
      <c r="AF465">
        <v>0.28730600000000001</v>
      </c>
      <c r="AG465">
        <v>4.1E-5</v>
      </c>
      <c r="AH465" t="s">
        <v>11</v>
      </c>
      <c r="AI465">
        <v>0.71233500000000005</v>
      </c>
      <c r="AJ465">
        <v>7.6000000000000004E-5</v>
      </c>
      <c r="AK465" t="s">
        <v>12</v>
      </c>
      <c r="AL465">
        <v>0</v>
      </c>
      <c r="AM465">
        <v>0</v>
      </c>
    </row>
    <row r="466" spans="1:39" x14ac:dyDescent="0.25">
      <c r="A466" t="s">
        <v>190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1991.623945</v>
      </c>
      <c r="I466">
        <v>811.56968700000004</v>
      </c>
      <c r="J466" t="s">
        <v>3</v>
      </c>
      <c r="K466">
        <v>1949.6854049999999</v>
      </c>
      <c r="L466">
        <v>794.11914899999999</v>
      </c>
      <c r="M466" t="s">
        <v>4</v>
      </c>
      <c r="N466">
        <v>103.418888</v>
      </c>
      <c r="O466">
        <v>12.523304</v>
      </c>
      <c r="P466" t="s">
        <v>5</v>
      </c>
      <c r="Q466">
        <v>109.129362</v>
      </c>
      <c r="R466">
        <v>0.98329500000000003</v>
      </c>
      <c r="S466" t="s">
        <v>6</v>
      </c>
      <c r="T466">
        <v>37.086618000000001</v>
      </c>
      <c r="U466">
        <v>6.2718999999999997E-2</v>
      </c>
      <c r="V466" t="s">
        <v>7</v>
      </c>
      <c r="W466">
        <v>26.826090000000001</v>
      </c>
      <c r="X466">
        <v>0.41353299999999998</v>
      </c>
      <c r="Y466" t="s">
        <v>8</v>
      </c>
      <c r="Z466">
        <v>38.627473000000002</v>
      </c>
      <c r="AA466">
        <v>0.18392</v>
      </c>
      <c r="AB466" t="s">
        <v>9</v>
      </c>
      <c r="AC466">
        <v>1732.020078</v>
      </c>
      <c r="AD466">
        <v>627.280618</v>
      </c>
      <c r="AE466" t="s">
        <v>10</v>
      </c>
      <c r="AF466">
        <v>0.28642699999999999</v>
      </c>
      <c r="AG466">
        <v>3.6000000000000001E-5</v>
      </c>
      <c r="AH466" t="s">
        <v>11</v>
      </c>
      <c r="AI466">
        <v>0.71314900000000003</v>
      </c>
      <c r="AJ466">
        <v>8.5000000000000006E-5</v>
      </c>
      <c r="AK466" t="s">
        <v>12</v>
      </c>
      <c r="AL466">
        <v>0</v>
      </c>
      <c r="AM466">
        <v>0</v>
      </c>
    </row>
    <row r="467" spans="1:39" x14ac:dyDescent="0.25">
      <c r="A467" t="s">
        <v>190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2390.5301509999999</v>
      </c>
      <c r="I467">
        <v>1075.258012</v>
      </c>
      <c r="J467" t="s">
        <v>3</v>
      </c>
      <c r="K467">
        <v>2340.1672410000001</v>
      </c>
      <c r="L467">
        <v>1050.26189</v>
      </c>
      <c r="M467" t="s">
        <v>4</v>
      </c>
      <c r="N467">
        <v>124.20034800000001</v>
      </c>
      <c r="O467">
        <v>15.913475999999999</v>
      </c>
      <c r="P467" t="s">
        <v>5</v>
      </c>
      <c r="Q467">
        <v>130.99102099999999</v>
      </c>
      <c r="R467">
        <v>1.425611</v>
      </c>
      <c r="S467" t="s">
        <v>6</v>
      </c>
      <c r="T467">
        <v>44.506754000000001</v>
      </c>
      <c r="U467">
        <v>8.4235000000000004E-2</v>
      </c>
      <c r="V467" t="s">
        <v>7</v>
      </c>
      <c r="W467">
        <v>32.206845999999999</v>
      </c>
      <c r="X467">
        <v>0.56035400000000002</v>
      </c>
      <c r="Y467" t="s">
        <v>8</v>
      </c>
      <c r="Z467">
        <v>46.353017999999999</v>
      </c>
      <c r="AA467">
        <v>0.22712199999999999</v>
      </c>
      <c r="AB467" t="s">
        <v>9</v>
      </c>
      <c r="AC467">
        <v>2078.8441210000001</v>
      </c>
      <c r="AD467">
        <v>836.83920599999999</v>
      </c>
      <c r="AE467" t="s">
        <v>10</v>
      </c>
      <c r="AF467">
        <v>0.28420000000000001</v>
      </c>
      <c r="AG467">
        <v>2.5999999999999998E-5</v>
      </c>
      <c r="AH467" t="s">
        <v>11</v>
      </c>
      <c r="AI467">
        <v>0.713812</v>
      </c>
      <c r="AJ467">
        <v>8.7000000000000001E-5</v>
      </c>
      <c r="AK467" t="s">
        <v>12</v>
      </c>
      <c r="AL467">
        <v>0</v>
      </c>
      <c r="AM467">
        <v>0</v>
      </c>
    </row>
    <row r="468" spans="1:39" x14ac:dyDescent="0.25">
      <c r="A468" t="s">
        <v>190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2788.305801</v>
      </c>
      <c r="I468">
        <v>1375.4549830000001</v>
      </c>
      <c r="J468" t="s">
        <v>3</v>
      </c>
      <c r="K468">
        <v>2729.5885010000002</v>
      </c>
      <c r="L468">
        <v>1344.0004899999999</v>
      </c>
      <c r="M468" t="s">
        <v>4</v>
      </c>
      <c r="N468">
        <v>144.77228500000001</v>
      </c>
      <c r="O468">
        <v>22.919722</v>
      </c>
      <c r="P468" t="s">
        <v>5</v>
      </c>
      <c r="Q468">
        <v>152.77760599999999</v>
      </c>
      <c r="R468">
        <v>1.676906</v>
      </c>
      <c r="S468" t="s">
        <v>6</v>
      </c>
      <c r="T468">
        <v>51.93018</v>
      </c>
      <c r="U468">
        <v>0.102641</v>
      </c>
      <c r="V468" t="s">
        <v>7</v>
      </c>
      <c r="W468">
        <v>37.562094000000002</v>
      </c>
      <c r="X468">
        <v>0.69754300000000002</v>
      </c>
      <c r="Y468" t="s">
        <v>8</v>
      </c>
      <c r="Z468">
        <v>54.049740999999997</v>
      </c>
      <c r="AA468">
        <v>0.26134600000000002</v>
      </c>
      <c r="AB468" t="s">
        <v>9</v>
      </c>
      <c r="AC468">
        <v>2424.8627289999999</v>
      </c>
      <c r="AD468">
        <v>1055.1858400000001</v>
      </c>
      <c r="AE468" t="s">
        <v>10</v>
      </c>
      <c r="AF468">
        <v>0.28358800000000001</v>
      </c>
      <c r="AG468">
        <v>1.5999999999999999E-5</v>
      </c>
      <c r="AH468" t="s">
        <v>11</v>
      </c>
      <c r="AI468">
        <v>0.71415200000000001</v>
      </c>
      <c r="AJ468">
        <v>8.7000000000000001E-5</v>
      </c>
      <c r="AK468" t="s">
        <v>12</v>
      </c>
      <c r="AL468">
        <v>0</v>
      </c>
      <c r="AM468">
        <v>0</v>
      </c>
    </row>
    <row r="469" spans="1:39" x14ac:dyDescent="0.25">
      <c r="A469" t="s">
        <v>190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3187.2520119999999</v>
      </c>
      <c r="I469">
        <v>1748.965551</v>
      </c>
      <c r="J469" t="s">
        <v>3</v>
      </c>
      <c r="K469">
        <v>3120.1560159999999</v>
      </c>
      <c r="L469">
        <v>1709.4581820000001</v>
      </c>
      <c r="M469" t="s">
        <v>4</v>
      </c>
      <c r="N469">
        <v>165.57613799999999</v>
      </c>
      <c r="O469">
        <v>29.750724000000002</v>
      </c>
      <c r="P469" t="s">
        <v>5</v>
      </c>
      <c r="Q469">
        <v>174.57594499999999</v>
      </c>
      <c r="R469">
        <v>1.9486330000000001</v>
      </c>
      <c r="S469" t="s">
        <v>6</v>
      </c>
      <c r="T469">
        <v>59.335611999999998</v>
      </c>
      <c r="U469">
        <v>0.10268099999999999</v>
      </c>
      <c r="V469" t="s">
        <v>7</v>
      </c>
      <c r="W469">
        <v>42.940283999999998</v>
      </c>
      <c r="X469">
        <v>0.82075299999999995</v>
      </c>
      <c r="Y469" t="s">
        <v>8</v>
      </c>
      <c r="Z469">
        <v>61.758540000000004</v>
      </c>
      <c r="AA469">
        <v>0.30637999999999999</v>
      </c>
      <c r="AB469" t="s">
        <v>9</v>
      </c>
      <c r="AC469">
        <v>2771.7755029999998</v>
      </c>
      <c r="AD469">
        <v>1342.4585770000001</v>
      </c>
      <c r="AE469" t="s">
        <v>10</v>
      </c>
      <c r="AF469">
        <v>0.28324700000000003</v>
      </c>
      <c r="AG469">
        <v>1.2999999999999999E-5</v>
      </c>
      <c r="AH469" t="s">
        <v>11</v>
      </c>
      <c r="AI469">
        <v>0.71519100000000002</v>
      </c>
      <c r="AJ469">
        <v>9.0000000000000006E-5</v>
      </c>
      <c r="AK469" t="s">
        <v>12</v>
      </c>
      <c r="AL469">
        <v>0</v>
      </c>
      <c r="AM469">
        <v>0</v>
      </c>
    </row>
    <row r="470" spans="1:39" x14ac:dyDescent="0.25">
      <c r="A470" t="s">
        <v>190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3586.1764400000002</v>
      </c>
      <c r="I470">
        <v>2079.19137</v>
      </c>
      <c r="J470" t="s">
        <v>3</v>
      </c>
      <c r="K470">
        <v>3510.701489</v>
      </c>
      <c r="L470">
        <v>2030.669891</v>
      </c>
      <c r="M470" t="s">
        <v>4</v>
      </c>
      <c r="N470">
        <v>186.405057</v>
      </c>
      <c r="O470">
        <v>35.780669000000003</v>
      </c>
      <c r="P470" t="s">
        <v>5</v>
      </c>
      <c r="Q470">
        <v>196.41072399999999</v>
      </c>
      <c r="R470">
        <v>2.4486469999999998</v>
      </c>
      <c r="S470" t="s">
        <v>6</v>
      </c>
      <c r="T470">
        <v>66.777469999999994</v>
      </c>
      <c r="U470">
        <v>0.119328</v>
      </c>
      <c r="V470" t="s">
        <v>7</v>
      </c>
      <c r="W470">
        <v>48.31127</v>
      </c>
      <c r="X470">
        <v>1.0167459999999999</v>
      </c>
      <c r="Y470" t="s">
        <v>8</v>
      </c>
      <c r="Z470">
        <v>69.509975999999995</v>
      </c>
      <c r="AA470">
        <v>0.35615999999999998</v>
      </c>
      <c r="AB470" t="s">
        <v>9</v>
      </c>
      <c r="AC470">
        <v>3118.6042430000002</v>
      </c>
      <c r="AD470">
        <v>1595.822641</v>
      </c>
      <c r="AE470" t="s">
        <v>10</v>
      </c>
      <c r="AF470">
        <v>0.28245100000000001</v>
      </c>
      <c r="AG470">
        <v>2.5000000000000001E-5</v>
      </c>
      <c r="AH470" t="s">
        <v>11</v>
      </c>
      <c r="AI470">
        <v>0.71688600000000002</v>
      </c>
      <c r="AJ470">
        <v>8.7000000000000001E-5</v>
      </c>
      <c r="AK470" t="s">
        <v>12</v>
      </c>
      <c r="AL470">
        <v>0</v>
      </c>
      <c r="AM470">
        <v>0</v>
      </c>
    </row>
    <row r="471" spans="1:39" x14ac:dyDescent="0.25">
      <c r="A471" t="s">
        <v>190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3984.5382909999998</v>
      </c>
      <c r="I471">
        <v>2318.558184</v>
      </c>
      <c r="J471" t="s">
        <v>3</v>
      </c>
      <c r="K471">
        <v>3900.7033889999998</v>
      </c>
      <c r="L471">
        <v>2262.4851629999998</v>
      </c>
      <c r="M471" t="s">
        <v>4</v>
      </c>
      <c r="N471">
        <v>207.02355600000001</v>
      </c>
      <c r="O471">
        <v>39.076388999999999</v>
      </c>
      <c r="P471" t="s">
        <v>5</v>
      </c>
      <c r="Q471">
        <v>218.181747</v>
      </c>
      <c r="R471">
        <v>2.6571280000000002</v>
      </c>
      <c r="S471" t="s">
        <v>6</v>
      </c>
      <c r="T471">
        <v>74.218468000000001</v>
      </c>
      <c r="U471">
        <v>0.13694899999999999</v>
      </c>
      <c r="V471" t="s">
        <v>7</v>
      </c>
      <c r="W471">
        <v>53.687362</v>
      </c>
      <c r="X471">
        <v>1.1699649999999999</v>
      </c>
      <c r="Y471" t="s">
        <v>8</v>
      </c>
      <c r="Z471">
        <v>77.232411999999997</v>
      </c>
      <c r="AA471">
        <v>0.35377900000000001</v>
      </c>
      <c r="AB471" t="s">
        <v>9</v>
      </c>
      <c r="AC471">
        <v>3465.1707470000001</v>
      </c>
      <c r="AD471">
        <v>1787.514975</v>
      </c>
      <c r="AE471" t="s">
        <v>10</v>
      </c>
      <c r="AF471">
        <v>0.28225</v>
      </c>
      <c r="AG471">
        <v>2.4000000000000001E-5</v>
      </c>
      <c r="AH471" t="s">
        <v>11</v>
      </c>
      <c r="AI471">
        <v>0.71748999999999996</v>
      </c>
      <c r="AJ471">
        <v>8.8999999999999995E-5</v>
      </c>
      <c r="AK471" t="s">
        <v>12</v>
      </c>
      <c r="AL471">
        <v>0</v>
      </c>
      <c r="AM471">
        <v>0</v>
      </c>
    </row>
    <row r="472" spans="1:39" x14ac:dyDescent="0.25">
      <c r="A472" t="s">
        <v>190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4384.5890040000004</v>
      </c>
      <c r="I472">
        <v>2637.1255200000001</v>
      </c>
      <c r="J472" t="s">
        <v>3</v>
      </c>
      <c r="K472">
        <v>4292.3517579999998</v>
      </c>
      <c r="L472">
        <v>2573.5815889999999</v>
      </c>
      <c r="M472" t="s">
        <v>4</v>
      </c>
      <c r="N472">
        <v>228.0889</v>
      </c>
      <c r="O472">
        <v>42.991346999999998</v>
      </c>
      <c r="P472" t="s">
        <v>5</v>
      </c>
      <c r="Q472">
        <v>239.983745</v>
      </c>
      <c r="R472">
        <v>3.0300400000000001</v>
      </c>
      <c r="S472" t="s">
        <v>6</v>
      </c>
      <c r="T472">
        <v>81.668758999999994</v>
      </c>
      <c r="U472">
        <v>0.14924499999999999</v>
      </c>
      <c r="V472" t="s">
        <v>7</v>
      </c>
      <c r="W472">
        <v>59.050333000000002</v>
      </c>
      <c r="X472">
        <v>1.3334900000000001</v>
      </c>
      <c r="Y472" t="s">
        <v>8</v>
      </c>
      <c r="Z472">
        <v>84.996072999999996</v>
      </c>
      <c r="AA472">
        <v>0.39278000000000002</v>
      </c>
      <c r="AB472" t="s">
        <v>9</v>
      </c>
      <c r="AC472">
        <v>3812.8984030000001</v>
      </c>
      <c r="AD472">
        <v>2058.3991470000001</v>
      </c>
      <c r="AE472" t="s">
        <v>10</v>
      </c>
      <c r="AF472">
        <v>0.28204800000000002</v>
      </c>
      <c r="AG472">
        <v>2.3E-5</v>
      </c>
      <c r="AH472" t="s">
        <v>11</v>
      </c>
      <c r="AI472">
        <v>0.71901099999999996</v>
      </c>
      <c r="AJ472">
        <v>8.2000000000000001E-5</v>
      </c>
      <c r="AK472" t="s">
        <v>12</v>
      </c>
      <c r="AL472">
        <v>0</v>
      </c>
      <c r="AM472">
        <v>0</v>
      </c>
    </row>
    <row r="473" spans="1:39" x14ac:dyDescent="0.25">
      <c r="A473" t="s">
        <v>190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4781.4657909999996</v>
      </c>
      <c r="I473">
        <v>3108.0513999999998</v>
      </c>
      <c r="J473" t="s">
        <v>3</v>
      </c>
      <c r="K473">
        <v>4680.8588090000003</v>
      </c>
      <c r="L473">
        <v>3032.272982</v>
      </c>
      <c r="M473" t="s">
        <v>4</v>
      </c>
      <c r="N473">
        <v>248.535946</v>
      </c>
      <c r="O473">
        <v>49.374499</v>
      </c>
      <c r="P473" t="s">
        <v>5</v>
      </c>
      <c r="Q473">
        <v>261.76467700000001</v>
      </c>
      <c r="R473">
        <v>3.460353</v>
      </c>
      <c r="S473" t="s">
        <v>6</v>
      </c>
      <c r="T473">
        <v>89.123108000000002</v>
      </c>
      <c r="U473">
        <v>0.173011</v>
      </c>
      <c r="V473" t="s">
        <v>7</v>
      </c>
      <c r="W473">
        <v>64.405699999999996</v>
      </c>
      <c r="X473">
        <v>1.652334</v>
      </c>
      <c r="Y473" t="s">
        <v>8</v>
      </c>
      <c r="Z473">
        <v>92.736729999999994</v>
      </c>
      <c r="AA473">
        <v>0.39391599999999999</v>
      </c>
      <c r="AB473" t="s">
        <v>9</v>
      </c>
      <c r="AC473">
        <v>4158.1331639999999</v>
      </c>
      <c r="AD473">
        <v>2440.3755289999999</v>
      </c>
      <c r="AE473" t="s">
        <v>10</v>
      </c>
      <c r="AF473">
        <v>0.28201199999999998</v>
      </c>
      <c r="AG473">
        <v>2.1999999999999999E-5</v>
      </c>
      <c r="AH473" t="s">
        <v>11</v>
      </c>
      <c r="AI473">
        <v>0.71963600000000005</v>
      </c>
      <c r="AJ473">
        <v>8.2000000000000001E-5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190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5179.9330760000003</v>
      </c>
      <c r="I474">
        <v>3493.066977</v>
      </c>
      <c r="J474" t="s">
        <v>3</v>
      </c>
      <c r="K474">
        <v>5070.940732</v>
      </c>
      <c r="L474">
        <v>3407.3485169999999</v>
      </c>
      <c r="M474" t="s">
        <v>4</v>
      </c>
      <c r="N474">
        <v>269.25459799999999</v>
      </c>
      <c r="O474">
        <v>53.482745000000001</v>
      </c>
      <c r="P474" t="s">
        <v>5</v>
      </c>
      <c r="Q474">
        <v>283.54713400000003</v>
      </c>
      <c r="R474">
        <v>3.9991490000000001</v>
      </c>
      <c r="S474" t="s">
        <v>6</v>
      </c>
      <c r="T474">
        <v>96.574386000000004</v>
      </c>
      <c r="U474">
        <v>0.196853</v>
      </c>
      <c r="V474" t="s">
        <v>7</v>
      </c>
      <c r="W474">
        <v>69.740817000000007</v>
      </c>
      <c r="X474">
        <v>1.833801</v>
      </c>
      <c r="Y474" t="s">
        <v>8</v>
      </c>
      <c r="Z474">
        <v>100.481199</v>
      </c>
      <c r="AA474">
        <v>0.45041599999999998</v>
      </c>
      <c r="AB474" t="s">
        <v>9</v>
      </c>
      <c r="AC474">
        <v>4504.7026660000001</v>
      </c>
      <c r="AD474">
        <v>2759.7998109999999</v>
      </c>
      <c r="AE474" t="s">
        <v>10</v>
      </c>
      <c r="AF474">
        <v>0.28138099999999999</v>
      </c>
      <c r="AG474">
        <v>2.9E-5</v>
      </c>
      <c r="AH474" t="s">
        <v>11</v>
      </c>
      <c r="AI474">
        <v>0.72012100000000001</v>
      </c>
      <c r="AJ474">
        <v>7.8999999999999996E-5</v>
      </c>
      <c r="AK474" t="s">
        <v>12</v>
      </c>
      <c r="AL474">
        <v>0</v>
      </c>
      <c r="AM474">
        <v>0</v>
      </c>
    </row>
    <row r="475" spans="1:39" x14ac:dyDescent="0.25">
      <c r="A475" t="s">
        <v>190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5578.3498630000004</v>
      </c>
      <c r="I475">
        <v>3913.2075279999999</v>
      </c>
      <c r="J475" t="s">
        <v>3</v>
      </c>
      <c r="K475">
        <v>5461.0018360000004</v>
      </c>
      <c r="L475">
        <v>3816.4924470000001</v>
      </c>
      <c r="M475" t="s">
        <v>4</v>
      </c>
      <c r="N475">
        <v>290.05372499999999</v>
      </c>
      <c r="O475">
        <v>62.246443999999997</v>
      </c>
      <c r="P475" t="s">
        <v>5</v>
      </c>
      <c r="Q475">
        <v>305.35633999999999</v>
      </c>
      <c r="R475">
        <v>4.6115259999999996</v>
      </c>
      <c r="S475" t="s">
        <v>6</v>
      </c>
      <c r="T475">
        <v>104.03766400000001</v>
      </c>
      <c r="U475">
        <v>0.21076</v>
      </c>
      <c r="V475" t="s">
        <v>7</v>
      </c>
      <c r="W475">
        <v>75.070080000000004</v>
      </c>
      <c r="X475">
        <v>2.1128300000000002</v>
      </c>
      <c r="Y475" t="s">
        <v>8</v>
      </c>
      <c r="Z475">
        <v>108.247654</v>
      </c>
      <c r="AA475">
        <v>0.52755099999999999</v>
      </c>
      <c r="AB475" t="s">
        <v>9</v>
      </c>
      <c r="AC475">
        <v>4851.1439360000004</v>
      </c>
      <c r="AD475">
        <v>3085.2848479999998</v>
      </c>
      <c r="AE475" t="s">
        <v>10</v>
      </c>
      <c r="AF475">
        <v>0.28132699999999999</v>
      </c>
      <c r="AG475">
        <v>2.9E-5</v>
      </c>
      <c r="AH475" t="s">
        <v>11</v>
      </c>
      <c r="AI475">
        <v>0.72140099999999996</v>
      </c>
      <c r="AJ475">
        <v>6.7000000000000002E-5</v>
      </c>
      <c r="AK475" t="s">
        <v>12</v>
      </c>
      <c r="AL475">
        <v>0</v>
      </c>
      <c r="AM475">
        <v>0</v>
      </c>
    </row>
    <row r="476" spans="1:39" x14ac:dyDescent="0.25">
      <c r="A476" t="s">
        <v>190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5976.5033199999998</v>
      </c>
      <c r="I476">
        <v>4469.0635400000001</v>
      </c>
      <c r="J476" t="s">
        <v>3</v>
      </c>
      <c r="K476">
        <v>5850.7961519999999</v>
      </c>
      <c r="L476">
        <v>4358.6957709999997</v>
      </c>
      <c r="M476" t="s">
        <v>4</v>
      </c>
      <c r="N476">
        <v>310.68980499999998</v>
      </c>
      <c r="O476">
        <v>72.243658999999994</v>
      </c>
      <c r="P476" t="s">
        <v>5</v>
      </c>
      <c r="Q476">
        <v>327.12864500000001</v>
      </c>
      <c r="R476">
        <v>4.9389580000000004</v>
      </c>
      <c r="S476" t="s">
        <v>6</v>
      </c>
      <c r="T476">
        <v>111.50323899999999</v>
      </c>
      <c r="U476">
        <v>0.23733899999999999</v>
      </c>
      <c r="V476" t="s">
        <v>7</v>
      </c>
      <c r="W476">
        <v>80.375082000000006</v>
      </c>
      <c r="X476">
        <v>2.4024380000000001</v>
      </c>
      <c r="Y476" t="s">
        <v>8</v>
      </c>
      <c r="Z476">
        <v>115.98974699999999</v>
      </c>
      <c r="AA476">
        <v>0.53225</v>
      </c>
      <c r="AB476" t="s">
        <v>9</v>
      </c>
      <c r="AC476">
        <v>5197.5206349999999</v>
      </c>
      <c r="AD476">
        <v>3528.0305950000002</v>
      </c>
      <c r="AE476" t="s">
        <v>10</v>
      </c>
      <c r="AF476">
        <v>0.281308</v>
      </c>
      <c r="AG476">
        <v>2.9E-5</v>
      </c>
      <c r="AH476" t="s">
        <v>11</v>
      </c>
      <c r="AI476">
        <v>0.72155800000000003</v>
      </c>
      <c r="AJ476">
        <v>6.7999999999999999E-5</v>
      </c>
      <c r="AK476" t="s">
        <v>12</v>
      </c>
      <c r="AL476">
        <v>0</v>
      </c>
      <c r="AM476">
        <v>0</v>
      </c>
    </row>
    <row r="477" spans="1:39" x14ac:dyDescent="0.25">
      <c r="A477" t="s">
        <v>190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6376.3218459999998</v>
      </c>
      <c r="I477">
        <v>4880.5258050000002</v>
      </c>
      <c r="J477" t="s">
        <v>3</v>
      </c>
      <c r="K477">
        <v>6242.2236519999997</v>
      </c>
      <c r="L477">
        <v>4756.6397859999997</v>
      </c>
      <c r="M477" t="s">
        <v>4</v>
      </c>
      <c r="N477">
        <v>331.55178899999999</v>
      </c>
      <c r="O477">
        <v>76.708986999999993</v>
      </c>
      <c r="P477" t="s">
        <v>5</v>
      </c>
      <c r="Q477">
        <v>349.01579199999998</v>
      </c>
      <c r="R477">
        <v>5.6700229999999996</v>
      </c>
      <c r="S477" t="s">
        <v>6</v>
      </c>
      <c r="T477">
        <v>118.964564</v>
      </c>
      <c r="U477">
        <v>0.26096599999999998</v>
      </c>
      <c r="V477" t="s">
        <v>7</v>
      </c>
      <c r="W477">
        <v>85.744581999999994</v>
      </c>
      <c r="X477">
        <v>2.7489759999999999</v>
      </c>
      <c r="Y477" t="s">
        <v>8</v>
      </c>
      <c r="Z477">
        <v>123.779583</v>
      </c>
      <c r="AA477">
        <v>0.57859899999999997</v>
      </c>
      <c r="AB477" t="s">
        <v>9</v>
      </c>
      <c r="AC477">
        <v>5545.1825200000003</v>
      </c>
      <c r="AD477">
        <v>3877.6108129999998</v>
      </c>
      <c r="AE477" t="s">
        <v>10</v>
      </c>
      <c r="AF477">
        <v>0.28129599999999999</v>
      </c>
      <c r="AG477">
        <v>2.9E-5</v>
      </c>
      <c r="AH477" t="s">
        <v>11</v>
      </c>
      <c r="AI477">
        <v>0.72198300000000004</v>
      </c>
      <c r="AJ477">
        <v>6.3999999999999997E-5</v>
      </c>
      <c r="AK477" t="s">
        <v>12</v>
      </c>
      <c r="AL477">
        <v>0</v>
      </c>
      <c r="AM477">
        <v>0</v>
      </c>
    </row>
    <row r="478" spans="1:39" x14ac:dyDescent="0.25">
      <c r="A478" t="s">
        <v>190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6774.4709380000004</v>
      </c>
      <c r="I478">
        <v>5473.2471260000002</v>
      </c>
      <c r="J478" t="s">
        <v>3</v>
      </c>
      <c r="K478">
        <v>6632.012549</v>
      </c>
      <c r="L478">
        <v>5331.8427799999999</v>
      </c>
      <c r="M478" t="s">
        <v>4</v>
      </c>
      <c r="N478">
        <v>351.99315200000001</v>
      </c>
      <c r="O478">
        <v>85.131648999999996</v>
      </c>
      <c r="P478" t="s">
        <v>5</v>
      </c>
      <c r="Q478">
        <v>370.77834300000001</v>
      </c>
      <c r="R478">
        <v>6.5417920000000001</v>
      </c>
      <c r="S478" t="s">
        <v>6</v>
      </c>
      <c r="T478">
        <v>126.396443</v>
      </c>
      <c r="U478">
        <v>0.26418900000000001</v>
      </c>
      <c r="V478" t="s">
        <v>7</v>
      </c>
      <c r="W478">
        <v>91.091087999999999</v>
      </c>
      <c r="X478">
        <v>3.2086130000000002</v>
      </c>
      <c r="Y478" t="s">
        <v>8</v>
      </c>
      <c r="Z478">
        <v>131.492243</v>
      </c>
      <c r="AA478">
        <v>0.626668</v>
      </c>
      <c r="AB478" t="s">
        <v>9</v>
      </c>
      <c r="AC478">
        <v>5891.7602639999996</v>
      </c>
      <c r="AD478">
        <v>4361.8749299999999</v>
      </c>
      <c r="AE478" t="s">
        <v>10</v>
      </c>
      <c r="AF478">
        <v>0.28126400000000001</v>
      </c>
      <c r="AG478">
        <v>2.8E-5</v>
      </c>
      <c r="AH478" t="s">
        <v>11</v>
      </c>
      <c r="AI478">
        <v>0.72201000000000004</v>
      </c>
      <c r="AJ478">
        <v>6.3999999999999997E-5</v>
      </c>
      <c r="AK478" t="s">
        <v>12</v>
      </c>
      <c r="AL478">
        <v>0</v>
      </c>
      <c r="AM478">
        <v>0</v>
      </c>
    </row>
    <row r="479" spans="1:39" x14ac:dyDescent="0.25">
      <c r="A479" t="s">
        <v>190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7173.0736820000002</v>
      </c>
      <c r="I479">
        <v>6066.4877660000002</v>
      </c>
      <c r="J479" t="s">
        <v>3</v>
      </c>
      <c r="K479">
        <v>7022.2189060000001</v>
      </c>
      <c r="L479">
        <v>5908.1437740000001</v>
      </c>
      <c r="M479" t="s">
        <v>4</v>
      </c>
      <c r="N479">
        <v>372.63115499999998</v>
      </c>
      <c r="O479">
        <v>89.657870000000003</v>
      </c>
      <c r="P479" t="s">
        <v>5</v>
      </c>
      <c r="Q479">
        <v>392.57451700000001</v>
      </c>
      <c r="R479">
        <v>7.4767099999999997</v>
      </c>
      <c r="S479" t="s">
        <v>6</v>
      </c>
      <c r="T479">
        <v>133.797853</v>
      </c>
      <c r="U479">
        <v>0.27553</v>
      </c>
      <c r="V479" t="s">
        <v>7</v>
      </c>
      <c r="W479">
        <v>96.441794000000002</v>
      </c>
      <c r="X479">
        <v>3.6912349999999998</v>
      </c>
      <c r="Y479" t="s">
        <v>8</v>
      </c>
      <c r="Z479">
        <v>139.178293</v>
      </c>
      <c r="AA479">
        <v>0.70066499999999998</v>
      </c>
      <c r="AB479" t="s">
        <v>9</v>
      </c>
      <c r="AC479">
        <v>6238.5268649999998</v>
      </c>
      <c r="AD479">
        <v>4873.8101690000003</v>
      </c>
      <c r="AE479" t="s">
        <v>10</v>
      </c>
      <c r="AF479">
        <v>0.28126200000000001</v>
      </c>
      <c r="AG479">
        <v>2.8E-5</v>
      </c>
      <c r="AH479" t="s">
        <v>11</v>
      </c>
      <c r="AI479">
        <v>0.72203899999999999</v>
      </c>
      <c r="AJ479">
        <v>6.3999999999999997E-5</v>
      </c>
      <c r="AK479" t="s">
        <v>12</v>
      </c>
      <c r="AL479">
        <v>0</v>
      </c>
      <c r="AM479">
        <v>0</v>
      </c>
    </row>
    <row r="480" spans="1:39" x14ac:dyDescent="0.25">
      <c r="A480" t="s">
        <v>190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7571.8565630000003</v>
      </c>
      <c r="I480">
        <v>6701.4541499999996</v>
      </c>
      <c r="J480" t="s">
        <v>3</v>
      </c>
      <c r="K480">
        <v>7412.5968160000002</v>
      </c>
      <c r="L480">
        <v>6524.4734550000003</v>
      </c>
      <c r="M480" t="s">
        <v>4</v>
      </c>
      <c r="N480">
        <v>393.28894500000001</v>
      </c>
      <c r="O480">
        <v>97.047244000000006</v>
      </c>
      <c r="P480" t="s">
        <v>5</v>
      </c>
      <c r="Q480">
        <v>414.44170700000001</v>
      </c>
      <c r="R480">
        <v>8.2651859999999999</v>
      </c>
      <c r="S480" t="s">
        <v>6</v>
      </c>
      <c r="T480">
        <v>141.199704</v>
      </c>
      <c r="U480">
        <v>0.28291100000000002</v>
      </c>
      <c r="V480" t="s">
        <v>7</v>
      </c>
      <c r="W480">
        <v>101.82553900000001</v>
      </c>
      <c r="X480">
        <v>4.0450559999999998</v>
      </c>
      <c r="Y480" t="s">
        <v>8</v>
      </c>
      <c r="Z480">
        <v>146.882679</v>
      </c>
      <c r="AA480">
        <v>0.79586500000000004</v>
      </c>
      <c r="AB480" t="s">
        <v>9</v>
      </c>
      <c r="AC480">
        <v>6585.3742579999998</v>
      </c>
      <c r="AD480">
        <v>5396.0053680000001</v>
      </c>
      <c r="AE480" t="s">
        <v>10</v>
      </c>
      <c r="AF480">
        <v>0.28106900000000001</v>
      </c>
      <c r="AG480">
        <v>2.9E-5</v>
      </c>
      <c r="AH480" t="s">
        <v>11</v>
      </c>
      <c r="AI480">
        <v>0.72209800000000002</v>
      </c>
      <c r="AJ480">
        <v>6.3999999999999997E-5</v>
      </c>
      <c r="AK480" t="s">
        <v>12</v>
      </c>
      <c r="AL480">
        <v>0</v>
      </c>
      <c r="AM480">
        <v>0</v>
      </c>
    </row>
    <row r="481" spans="1:39" x14ac:dyDescent="0.25">
      <c r="A481" t="s">
        <v>190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7970.3784859999996</v>
      </c>
      <c r="I481">
        <v>7192.4308739999997</v>
      </c>
      <c r="J481" t="s">
        <v>3</v>
      </c>
      <c r="K481">
        <v>7802.7254300000004</v>
      </c>
      <c r="L481">
        <v>6993.810246</v>
      </c>
      <c r="M481" t="s">
        <v>4</v>
      </c>
      <c r="N481">
        <v>413.75419199999999</v>
      </c>
      <c r="O481">
        <v>104.412409</v>
      </c>
      <c r="P481" t="s">
        <v>5</v>
      </c>
      <c r="Q481">
        <v>436.25530900000001</v>
      </c>
      <c r="R481">
        <v>8.9499300000000002</v>
      </c>
      <c r="S481" t="s">
        <v>6</v>
      </c>
      <c r="T481">
        <v>148.59449699999999</v>
      </c>
      <c r="U481">
        <v>0.29221999999999998</v>
      </c>
      <c r="V481" t="s">
        <v>7</v>
      </c>
      <c r="W481">
        <v>107.17282899999999</v>
      </c>
      <c r="X481">
        <v>4.5082639999999996</v>
      </c>
      <c r="Y481" t="s">
        <v>8</v>
      </c>
      <c r="Z481">
        <v>154.587603</v>
      </c>
      <c r="AA481">
        <v>0.83647300000000002</v>
      </c>
      <c r="AB481" t="s">
        <v>9</v>
      </c>
      <c r="AC481">
        <v>6932.2213570000004</v>
      </c>
      <c r="AD481">
        <v>5776.8258830000004</v>
      </c>
      <c r="AE481" t="s">
        <v>10</v>
      </c>
      <c r="AF481">
        <v>0.280607</v>
      </c>
      <c r="AG481">
        <v>3.3000000000000003E-5</v>
      </c>
      <c r="AH481" t="s">
        <v>11</v>
      </c>
      <c r="AI481">
        <v>0.72209800000000002</v>
      </c>
      <c r="AJ481">
        <v>6.3999999999999997E-5</v>
      </c>
      <c r="AK481" t="s">
        <v>12</v>
      </c>
      <c r="AL481">
        <v>0</v>
      </c>
      <c r="AM481">
        <v>0</v>
      </c>
    </row>
    <row r="482" spans="1:39" x14ac:dyDescent="0.25">
      <c r="A482" t="s">
        <v>191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191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191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191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191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191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191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191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191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191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191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191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191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191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191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191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191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191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191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191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192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343.24359700000002</v>
      </c>
      <c r="I502">
        <v>24.871625999999999</v>
      </c>
      <c r="J502" t="s">
        <v>3</v>
      </c>
      <c r="K502">
        <v>334.81061599999998</v>
      </c>
      <c r="L502">
        <v>24.338182</v>
      </c>
      <c r="M502" t="s">
        <v>4</v>
      </c>
      <c r="N502">
        <v>20.523537999999999</v>
      </c>
      <c r="O502">
        <v>0.67754000000000003</v>
      </c>
      <c r="P502" t="s">
        <v>5</v>
      </c>
      <c r="Q502">
        <v>0</v>
      </c>
      <c r="R502">
        <v>0</v>
      </c>
      <c r="S502" t="s">
        <v>6</v>
      </c>
      <c r="T502">
        <v>7.1173780000000004</v>
      </c>
      <c r="U502">
        <v>2.9278999999999999E-2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0.29472900000000002</v>
      </c>
      <c r="AD502">
        <v>9.0000000000000006E-5</v>
      </c>
      <c r="AE502" t="s">
        <v>10</v>
      </c>
      <c r="AF502">
        <v>0</v>
      </c>
      <c r="AG502">
        <v>0</v>
      </c>
      <c r="AH502" t="s">
        <v>11</v>
      </c>
      <c r="AI502">
        <v>0.70686000000000004</v>
      </c>
      <c r="AJ502">
        <v>2.0000000000000002E-5</v>
      </c>
      <c r="AK502" t="s">
        <v>12</v>
      </c>
      <c r="AL502">
        <v>0</v>
      </c>
      <c r="AM502">
        <v>0</v>
      </c>
    </row>
    <row r="503" spans="1:39" x14ac:dyDescent="0.25">
      <c r="A503" t="s">
        <v>192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686.35395900000003</v>
      </c>
      <c r="I503">
        <v>84.442944999999995</v>
      </c>
      <c r="J503" t="s">
        <v>3</v>
      </c>
      <c r="K503">
        <v>669.52833899999996</v>
      </c>
      <c r="L503">
        <v>82.428358000000003</v>
      </c>
      <c r="M503" t="s">
        <v>4</v>
      </c>
      <c r="N503">
        <v>40.840828999999999</v>
      </c>
      <c r="O503">
        <v>1.625184</v>
      </c>
      <c r="P503" t="s">
        <v>5</v>
      </c>
      <c r="Q503">
        <v>0</v>
      </c>
      <c r="R503">
        <v>0</v>
      </c>
      <c r="S503" t="s">
        <v>6</v>
      </c>
      <c r="T503">
        <v>14.235455999999999</v>
      </c>
      <c r="U503">
        <v>5.076E-2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0.28914400000000001</v>
      </c>
      <c r="AD503">
        <v>8.2999999999999998E-5</v>
      </c>
      <c r="AE503" t="s">
        <v>10</v>
      </c>
      <c r="AF503">
        <v>0</v>
      </c>
      <c r="AG503">
        <v>0</v>
      </c>
      <c r="AH503" t="s">
        <v>11</v>
      </c>
      <c r="AI503">
        <v>0.70910099999999998</v>
      </c>
      <c r="AJ503">
        <v>4.1E-5</v>
      </c>
      <c r="AK503" t="s">
        <v>12</v>
      </c>
      <c r="AL503">
        <v>0</v>
      </c>
      <c r="AM503">
        <v>0</v>
      </c>
    </row>
    <row r="504" spans="1:39" x14ac:dyDescent="0.25">
      <c r="A504" t="s">
        <v>192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1028.9589430000001</v>
      </c>
      <c r="I504">
        <v>183.00690599999999</v>
      </c>
      <c r="J504" t="s">
        <v>3</v>
      </c>
      <c r="K504">
        <v>1003.76022</v>
      </c>
      <c r="L504">
        <v>178.91132099999999</v>
      </c>
      <c r="M504" t="s">
        <v>4</v>
      </c>
      <c r="N504">
        <v>61.166592000000001</v>
      </c>
      <c r="O504">
        <v>3.137232</v>
      </c>
      <c r="P504" t="s">
        <v>5</v>
      </c>
      <c r="Q504">
        <v>0</v>
      </c>
      <c r="R504">
        <v>0</v>
      </c>
      <c r="S504" t="s">
        <v>6</v>
      </c>
      <c r="T504">
        <v>21.340557</v>
      </c>
      <c r="U504">
        <v>6.2164999999999998E-2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0.28734799999999999</v>
      </c>
      <c r="AD504">
        <v>6.3999999999999997E-5</v>
      </c>
      <c r="AE504" t="s">
        <v>10</v>
      </c>
      <c r="AF504">
        <v>0</v>
      </c>
      <c r="AG504">
        <v>0</v>
      </c>
      <c r="AH504" t="s">
        <v>11</v>
      </c>
      <c r="AI504">
        <v>0.71045499999999995</v>
      </c>
      <c r="AJ504">
        <v>5.3000000000000001E-5</v>
      </c>
      <c r="AK504" t="s">
        <v>12</v>
      </c>
      <c r="AL504">
        <v>0</v>
      </c>
      <c r="AM504">
        <v>0</v>
      </c>
    </row>
    <row r="505" spans="1:39" x14ac:dyDescent="0.25">
      <c r="A505" t="s">
        <v>192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1372.30259</v>
      </c>
      <c r="I505">
        <v>306.63519500000001</v>
      </c>
      <c r="J505" t="s">
        <v>3</v>
      </c>
      <c r="K505">
        <v>1338.7050240000001</v>
      </c>
      <c r="L505">
        <v>299.385041</v>
      </c>
      <c r="M505" t="s">
        <v>4</v>
      </c>
      <c r="N505">
        <v>81.588109000000003</v>
      </c>
      <c r="O505">
        <v>5.7774340000000004</v>
      </c>
      <c r="P505" t="s">
        <v>5</v>
      </c>
      <c r="Q505">
        <v>0</v>
      </c>
      <c r="R505">
        <v>0</v>
      </c>
      <c r="S505" t="s">
        <v>6</v>
      </c>
      <c r="T505">
        <v>28.448782000000001</v>
      </c>
      <c r="U505">
        <v>8.1763000000000002E-2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0.28536899999999998</v>
      </c>
      <c r="AD505">
        <v>3.8000000000000002E-5</v>
      </c>
      <c r="AE505" t="s">
        <v>10</v>
      </c>
      <c r="AF505">
        <v>0</v>
      </c>
      <c r="AG505">
        <v>0</v>
      </c>
      <c r="AH505" t="s">
        <v>11</v>
      </c>
      <c r="AI505">
        <v>0.71119299999999996</v>
      </c>
      <c r="AJ505">
        <v>5.8999999999999998E-5</v>
      </c>
      <c r="AK505" t="s">
        <v>12</v>
      </c>
      <c r="AL505">
        <v>0</v>
      </c>
      <c r="AM505">
        <v>0</v>
      </c>
    </row>
    <row r="506" spans="1:39" x14ac:dyDescent="0.25">
      <c r="A506" t="s">
        <v>192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1715.1917040000001</v>
      </c>
      <c r="I506">
        <v>455.106919</v>
      </c>
      <c r="J506" t="s">
        <v>3</v>
      </c>
      <c r="K506">
        <v>1673.180286</v>
      </c>
      <c r="L506">
        <v>443.89964800000001</v>
      </c>
      <c r="M506" t="s">
        <v>4</v>
      </c>
      <c r="N506">
        <v>102.011534</v>
      </c>
      <c r="O506">
        <v>8.6129510000000007</v>
      </c>
      <c r="P506" t="s">
        <v>5</v>
      </c>
      <c r="Q506">
        <v>0</v>
      </c>
      <c r="R506">
        <v>0</v>
      </c>
      <c r="S506" t="s">
        <v>6</v>
      </c>
      <c r="T506">
        <v>35.558968</v>
      </c>
      <c r="U506">
        <v>0.103746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0.28370200000000001</v>
      </c>
      <c r="AD506">
        <v>3.1999999999999999E-5</v>
      </c>
      <c r="AE506" t="s">
        <v>10</v>
      </c>
      <c r="AF506">
        <v>0</v>
      </c>
      <c r="AG506">
        <v>0</v>
      </c>
      <c r="AH506" t="s">
        <v>11</v>
      </c>
      <c r="AI506">
        <v>0.71123099999999995</v>
      </c>
      <c r="AJ506">
        <v>5.8E-5</v>
      </c>
      <c r="AK506" t="s">
        <v>12</v>
      </c>
      <c r="AL506">
        <v>0</v>
      </c>
      <c r="AM506">
        <v>0</v>
      </c>
    </row>
    <row r="507" spans="1:39" x14ac:dyDescent="0.25">
      <c r="A507" t="s">
        <v>192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2057.9182519999999</v>
      </c>
      <c r="I507">
        <v>604.97019299999999</v>
      </c>
      <c r="J507" t="s">
        <v>3</v>
      </c>
      <c r="K507">
        <v>2007.518362</v>
      </c>
      <c r="L507">
        <v>589.90795400000002</v>
      </c>
      <c r="M507" t="s">
        <v>4</v>
      </c>
      <c r="N507">
        <v>122.309084</v>
      </c>
      <c r="O507">
        <v>10.863478000000001</v>
      </c>
      <c r="P507" t="s">
        <v>5</v>
      </c>
      <c r="Q507">
        <v>0</v>
      </c>
      <c r="R507">
        <v>0</v>
      </c>
      <c r="S507" t="s">
        <v>6</v>
      </c>
      <c r="T507">
        <v>42.654353999999998</v>
      </c>
      <c r="U507">
        <v>0.125863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0.28265299999999999</v>
      </c>
      <c r="AD507">
        <v>3.1999999999999999E-5</v>
      </c>
      <c r="AE507" t="s">
        <v>10</v>
      </c>
      <c r="AF507">
        <v>0</v>
      </c>
      <c r="AG507">
        <v>0</v>
      </c>
      <c r="AH507" t="s">
        <v>11</v>
      </c>
      <c r="AI507">
        <v>0.71198099999999998</v>
      </c>
      <c r="AJ507">
        <v>6.2000000000000003E-5</v>
      </c>
      <c r="AK507" t="s">
        <v>12</v>
      </c>
      <c r="AL507">
        <v>0</v>
      </c>
      <c r="AM507">
        <v>0</v>
      </c>
    </row>
    <row r="508" spans="1:39" x14ac:dyDescent="0.25">
      <c r="A508" t="s">
        <v>192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2400.636426</v>
      </c>
      <c r="I508">
        <v>799.58109999999999</v>
      </c>
      <c r="J508" t="s">
        <v>3</v>
      </c>
      <c r="K508">
        <v>2341.8492769999998</v>
      </c>
      <c r="L508">
        <v>778.677547</v>
      </c>
      <c r="M508" t="s">
        <v>4</v>
      </c>
      <c r="N508">
        <v>142.69675100000001</v>
      </c>
      <c r="O508">
        <v>14.242369999999999</v>
      </c>
      <c r="P508" t="s">
        <v>5</v>
      </c>
      <c r="Q508">
        <v>0</v>
      </c>
      <c r="R508">
        <v>0</v>
      </c>
      <c r="S508" t="s">
        <v>6</v>
      </c>
      <c r="T508">
        <v>49.749921000000001</v>
      </c>
      <c r="U508">
        <v>0.15132899999999999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0.28215899999999999</v>
      </c>
      <c r="AD508">
        <v>3.4999999999999997E-5</v>
      </c>
      <c r="AE508" t="s">
        <v>10</v>
      </c>
      <c r="AF508">
        <v>0</v>
      </c>
      <c r="AG508">
        <v>0</v>
      </c>
      <c r="AH508" t="s">
        <v>11</v>
      </c>
      <c r="AI508">
        <v>0.71223899999999996</v>
      </c>
      <c r="AJ508">
        <v>6.2000000000000003E-5</v>
      </c>
      <c r="AK508" t="s">
        <v>12</v>
      </c>
      <c r="AL508">
        <v>0</v>
      </c>
      <c r="AM508">
        <v>0</v>
      </c>
    </row>
    <row r="509" spans="1:39" x14ac:dyDescent="0.25">
      <c r="A509" t="s">
        <v>192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2742.8790330000002</v>
      </c>
      <c r="I509">
        <v>990.09700299999997</v>
      </c>
      <c r="J509" t="s">
        <v>3</v>
      </c>
      <c r="K509">
        <v>2675.697764</v>
      </c>
      <c r="L509">
        <v>963.66242</v>
      </c>
      <c r="M509" t="s">
        <v>4</v>
      </c>
      <c r="N509">
        <v>163.00365300000001</v>
      </c>
      <c r="O509">
        <v>17.290631999999999</v>
      </c>
      <c r="P509" t="s">
        <v>5</v>
      </c>
      <c r="Q509">
        <v>0</v>
      </c>
      <c r="R509">
        <v>0</v>
      </c>
      <c r="S509" t="s">
        <v>6</v>
      </c>
      <c r="T509">
        <v>56.851872999999998</v>
      </c>
      <c r="U509">
        <v>0.171846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0.28193000000000001</v>
      </c>
      <c r="AD509">
        <v>3.1999999999999999E-5</v>
      </c>
      <c r="AE509" t="s">
        <v>10</v>
      </c>
      <c r="AF509">
        <v>0</v>
      </c>
      <c r="AG509">
        <v>0</v>
      </c>
      <c r="AH509" t="s">
        <v>11</v>
      </c>
      <c r="AI509">
        <v>0.71255199999999996</v>
      </c>
      <c r="AJ509">
        <v>6.2000000000000003E-5</v>
      </c>
      <c r="AK509" t="s">
        <v>12</v>
      </c>
      <c r="AL509">
        <v>0</v>
      </c>
      <c r="AM509">
        <v>0</v>
      </c>
    </row>
    <row r="510" spans="1:39" x14ac:dyDescent="0.25">
      <c r="A510" t="s">
        <v>192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3085.68147</v>
      </c>
      <c r="I510">
        <v>1210.519462</v>
      </c>
      <c r="J510" t="s">
        <v>3</v>
      </c>
      <c r="K510">
        <v>3010.0996479999999</v>
      </c>
      <c r="L510">
        <v>1178.538037</v>
      </c>
      <c r="M510" t="s">
        <v>4</v>
      </c>
      <c r="N510">
        <v>183.369574</v>
      </c>
      <c r="O510">
        <v>21.065660999999999</v>
      </c>
      <c r="P510" t="s">
        <v>5</v>
      </c>
      <c r="Q510">
        <v>0</v>
      </c>
      <c r="R510">
        <v>0</v>
      </c>
      <c r="S510" t="s">
        <v>6</v>
      </c>
      <c r="T510">
        <v>63.963133999999997</v>
      </c>
      <c r="U510">
        <v>0.21071100000000001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0.281864</v>
      </c>
      <c r="AD510">
        <v>3.1999999999999999E-5</v>
      </c>
      <c r="AE510" t="s">
        <v>10</v>
      </c>
      <c r="AF510">
        <v>0</v>
      </c>
      <c r="AG510">
        <v>0</v>
      </c>
      <c r="AH510" t="s">
        <v>11</v>
      </c>
      <c r="AI510">
        <v>0.71439399999999997</v>
      </c>
      <c r="AJ510">
        <v>7.6000000000000004E-5</v>
      </c>
      <c r="AK510" t="s">
        <v>12</v>
      </c>
      <c r="AL510">
        <v>0</v>
      </c>
      <c r="AM510">
        <v>0</v>
      </c>
    </row>
    <row r="511" spans="1:39" x14ac:dyDescent="0.25">
      <c r="A511" t="s">
        <v>192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3428.5229639999998</v>
      </c>
      <c r="I511">
        <v>1496.1688939999999</v>
      </c>
      <c r="J511" t="s">
        <v>3</v>
      </c>
      <c r="K511">
        <v>3344.5641850000002</v>
      </c>
      <c r="L511">
        <v>1457.4406750000001</v>
      </c>
      <c r="M511" t="s">
        <v>4</v>
      </c>
      <c r="N511">
        <v>203.758442</v>
      </c>
      <c r="O511">
        <v>25.669316999999999</v>
      </c>
      <c r="P511" t="s">
        <v>5</v>
      </c>
      <c r="Q511">
        <v>0</v>
      </c>
      <c r="R511">
        <v>0</v>
      </c>
      <c r="S511" t="s">
        <v>6</v>
      </c>
      <c r="T511">
        <v>71.138861000000006</v>
      </c>
      <c r="U511">
        <v>0.26556099999999999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0.28135700000000002</v>
      </c>
      <c r="AD511">
        <v>3.8000000000000002E-5</v>
      </c>
      <c r="AE511" t="s">
        <v>10</v>
      </c>
      <c r="AF511">
        <v>0</v>
      </c>
      <c r="AG511">
        <v>0</v>
      </c>
      <c r="AH511" t="s">
        <v>11</v>
      </c>
      <c r="AI511">
        <v>0.71509900000000004</v>
      </c>
      <c r="AJ511">
        <v>7.7000000000000001E-5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192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3770.4976809999998</v>
      </c>
      <c r="I512">
        <v>1792.13806</v>
      </c>
      <c r="J512" t="s">
        <v>3</v>
      </c>
      <c r="K512">
        <v>3678.1430570000002</v>
      </c>
      <c r="L512">
        <v>1744.802201</v>
      </c>
      <c r="M512" t="s">
        <v>4</v>
      </c>
      <c r="N512">
        <v>224.03132199999999</v>
      </c>
      <c r="O512">
        <v>30.947911999999999</v>
      </c>
      <c r="P512" t="s">
        <v>5</v>
      </c>
      <c r="Q512">
        <v>0</v>
      </c>
      <c r="R512">
        <v>0</v>
      </c>
      <c r="S512" t="s">
        <v>6</v>
      </c>
      <c r="T512">
        <v>78.301517000000004</v>
      </c>
      <c r="U512">
        <v>0.31693700000000002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0.28127999999999997</v>
      </c>
      <c r="AD512">
        <v>3.8000000000000002E-5</v>
      </c>
      <c r="AE512" t="s">
        <v>10</v>
      </c>
      <c r="AF512">
        <v>0</v>
      </c>
      <c r="AG512">
        <v>0</v>
      </c>
      <c r="AH512" t="s">
        <v>11</v>
      </c>
      <c r="AI512">
        <v>0.71573200000000003</v>
      </c>
      <c r="AJ512">
        <v>7.7000000000000001E-5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192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4113.856436</v>
      </c>
      <c r="I513">
        <v>2084.0839129999999</v>
      </c>
      <c r="J513" t="s">
        <v>3</v>
      </c>
      <c r="K513">
        <v>4013.1047020000001</v>
      </c>
      <c r="L513">
        <v>2029.510323</v>
      </c>
      <c r="M513" t="s">
        <v>4</v>
      </c>
      <c r="N513">
        <v>244.460725</v>
      </c>
      <c r="O513">
        <v>36.792169999999999</v>
      </c>
      <c r="P513" t="s">
        <v>5</v>
      </c>
      <c r="Q513">
        <v>0</v>
      </c>
      <c r="R513">
        <v>0</v>
      </c>
      <c r="S513" t="s">
        <v>6</v>
      </c>
      <c r="T513">
        <v>85.438367999999997</v>
      </c>
      <c r="U513">
        <v>0.37378499999999998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0.28125600000000001</v>
      </c>
      <c r="AD513">
        <v>3.8000000000000002E-5</v>
      </c>
      <c r="AE513" t="s">
        <v>10</v>
      </c>
      <c r="AF513">
        <v>0</v>
      </c>
      <c r="AG513">
        <v>0</v>
      </c>
      <c r="AH513" t="s">
        <v>11</v>
      </c>
      <c r="AI513">
        <v>0.71596700000000002</v>
      </c>
      <c r="AJ513">
        <v>7.6000000000000004E-5</v>
      </c>
      <c r="AK513" t="s">
        <v>12</v>
      </c>
      <c r="AL513">
        <v>0</v>
      </c>
      <c r="AM513">
        <v>0</v>
      </c>
    </row>
    <row r="514" spans="1:39" x14ac:dyDescent="0.25">
      <c r="A514" t="s">
        <v>192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4457.6317769999996</v>
      </c>
      <c r="I514">
        <v>2411.4149739999998</v>
      </c>
      <c r="J514" t="s">
        <v>3</v>
      </c>
      <c r="K514">
        <v>4348.4851070000004</v>
      </c>
      <c r="L514">
        <v>2348.9441440000001</v>
      </c>
      <c r="M514" t="s">
        <v>4</v>
      </c>
      <c r="N514">
        <v>264.86677500000002</v>
      </c>
      <c r="O514">
        <v>42.696826000000001</v>
      </c>
      <c r="P514" t="s">
        <v>5</v>
      </c>
      <c r="Q514">
        <v>0</v>
      </c>
      <c r="R514">
        <v>0</v>
      </c>
      <c r="S514" t="s">
        <v>6</v>
      </c>
      <c r="T514">
        <v>92.609763999999998</v>
      </c>
      <c r="U514">
        <v>0.43727899999999997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0.28120299999999998</v>
      </c>
      <c r="AD514">
        <v>3.6999999999999998E-5</v>
      </c>
      <c r="AE514" t="s">
        <v>10</v>
      </c>
      <c r="AF514">
        <v>0</v>
      </c>
      <c r="AG514">
        <v>0</v>
      </c>
      <c r="AH514" t="s">
        <v>11</v>
      </c>
      <c r="AI514">
        <v>0.71668799999999999</v>
      </c>
      <c r="AJ514">
        <v>7.6000000000000004E-5</v>
      </c>
      <c r="AK514" t="s">
        <v>12</v>
      </c>
      <c r="AL514">
        <v>0</v>
      </c>
      <c r="AM514">
        <v>0</v>
      </c>
    </row>
    <row r="515" spans="1:39" x14ac:dyDescent="0.25">
      <c r="A515" t="s">
        <v>192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4800.6078710000002</v>
      </c>
      <c r="I515">
        <v>2778.6213739999998</v>
      </c>
      <c r="J515" t="s">
        <v>3</v>
      </c>
      <c r="K515">
        <v>4683.0909179999999</v>
      </c>
      <c r="L515">
        <v>2706.3382019999999</v>
      </c>
      <c r="M515" t="s">
        <v>4</v>
      </c>
      <c r="N515">
        <v>285.18584199999998</v>
      </c>
      <c r="O515">
        <v>48.541263999999998</v>
      </c>
      <c r="P515" t="s">
        <v>5</v>
      </c>
      <c r="Q515">
        <v>0</v>
      </c>
      <c r="R515">
        <v>0</v>
      </c>
      <c r="S515" t="s">
        <v>6</v>
      </c>
      <c r="T515">
        <v>99.757193999999998</v>
      </c>
      <c r="U515">
        <v>0.47630699999999998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0.28117700000000001</v>
      </c>
      <c r="AD515">
        <v>3.6999999999999998E-5</v>
      </c>
      <c r="AE515" t="s">
        <v>10</v>
      </c>
      <c r="AF515">
        <v>0</v>
      </c>
      <c r="AG515">
        <v>0</v>
      </c>
      <c r="AH515" t="s">
        <v>11</v>
      </c>
      <c r="AI515">
        <v>0.71797800000000001</v>
      </c>
      <c r="AJ515">
        <v>7.6000000000000004E-5</v>
      </c>
      <c r="AK515" t="s">
        <v>12</v>
      </c>
      <c r="AL515">
        <v>0</v>
      </c>
      <c r="AM515">
        <v>0</v>
      </c>
    </row>
    <row r="516" spans="1:39" x14ac:dyDescent="0.25">
      <c r="A516" t="s">
        <v>192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5143.8687890000001</v>
      </c>
      <c r="I516">
        <v>3229.3346219999999</v>
      </c>
      <c r="J516" t="s">
        <v>3</v>
      </c>
      <c r="K516">
        <v>5017.9579590000003</v>
      </c>
      <c r="L516">
        <v>3145.8753550000001</v>
      </c>
      <c r="M516" t="s">
        <v>4</v>
      </c>
      <c r="N516">
        <v>305.64831800000002</v>
      </c>
      <c r="O516">
        <v>56.517674999999997</v>
      </c>
      <c r="P516" t="s">
        <v>5</v>
      </c>
      <c r="Q516">
        <v>0</v>
      </c>
      <c r="R516">
        <v>0</v>
      </c>
      <c r="S516" t="s">
        <v>6</v>
      </c>
      <c r="T516">
        <v>106.92233400000001</v>
      </c>
      <c r="U516">
        <v>0.52616799999999997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0.281113</v>
      </c>
      <c r="AD516">
        <v>3.6999999999999998E-5</v>
      </c>
      <c r="AE516" t="s">
        <v>10</v>
      </c>
      <c r="AF516">
        <v>0</v>
      </c>
      <c r="AG516">
        <v>0</v>
      </c>
      <c r="AH516" t="s">
        <v>11</v>
      </c>
      <c r="AI516">
        <v>0.71836100000000003</v>
      </c>
      <c r="AJ516">
        <v>7.4999999999999993E-5</v>
      </c>
      <c r="AK516" t="s">
        <v>12</v>
      </c>
      <c r="AL516">
        <v>0</v>
      </c>
      <c r="AM516">
        <v>0</v>
      </c>
    </row>
    <row r="517" spans="1:39" x14ac:dyDescent="0.25">
      <c r="A517" t="s">
        <v>192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5486.4709380000004</v>
      </c>
      <c r="I517">
        <v>3785.6203099999998</v>
      </c>
      <c r="J517" t="s">
        <v>3</v>
      </c>
      <c r="K517">
        <v>5352.1732030000003</v>
      </c>
      <c r="L517">
        <v>3685.9237309999999</v>
      </c>
      <c r="M517" t="s">
        <v>4</v>
      </c>
      <c r="N517">
        <v>326.05678599999999</v>
      </c>
      <c r="O517">
        <v>66.639971000000003</v>
      </c>
      <c r="P517" t="s">
        <v>5</v>
      </c>
      <c r="Q517">
        <v>0</v>
      </c>
      <c r="R517">
        <v>0</v>
      </c>
      <c r="S517" t="s">
        <v>6</v>
      </c>
      <c r="T517">
        <v>114.04811100000001</v>
      </c>
      <c r="U517">
        <v>0.54708500000000004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0.281088</v>
      </c>
      <c r="AD517">
        <v>3.6999999999999998E-5</v>
      </c>
      <c r="AE517" t="s">
        <v>10</v>
      </c>
      <c r="AF517">
        <v>0</v>
      </c>
      <c r="AG517">
        <v>0</v>
      </c>
      <c r="AH517" t="s">
        <v>11</v>
      </c>
      <c r="AI517">
        <v>0.71937600000000002</v>
      </c>
      <c r="AJ517">
        <v>6.7999999999999999E-5</v>
      </c>
      <c r="AK517" t="s">
        <v>12</v>
      </c>
      <c r="AL517">
        <v>0</v>
      </c>
      <c r="AM517">
        <v>0</v>
      </c>
    </row>
    <row r="518" spans="1:39" x14ac:dyDescent="0.25">
      <c r="A518" t="s">
        <v>192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5828.1854389999999</v>
      </c>
      <c r="I518">
        <v>4305.1214440000003</v>
      </c>
      <c r="J518" t="s">
        <v>3</v>
      </c>
      <c r="K518">
        <v>5685.4901460000001</v>
      </c>
      <c r="L518">
        <v>4190.2328680000001</v>
      </c>
      <c r="M518" t="s">
        <v>4</v>
      </c>
      <c r="N518">
        <v>346.23818199999999</v>
      </c>
      <c r="O518">
        <v>76.685398000000006</v>
      </c>
      <c r="P518" t="s">
        <v>5</v>
      </c>
      <c r="Q518">
        <v>0</v>
      </c>
      <c r="R518">
        <v>0</v>
      </c>
      <c r="S518" t="s">
        <v>6</v>
      </c>
      <c r="T518">
        <v>121.171421</v>
      </c>
      <c r="U518">
        <v>0.59975999999999996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0.28058300000000003</v>
      </c>
      <c r="AD518">
        <v>4.3999999999999999E-5</v>
      </c>
      <c r="AE518" t="s">
        <v>10</v>
      </c>
      <c r="AF518">
        <v>0</v>
      </c>
      <c r="AG518">
        <v>0</v>
      </c>
      <c r="AH518" t="s">
        <v>11</v>
      </c>
      <c r="AI518">
        <v>0.71997500000000003</v>
      </c>
      <c r="AJ518">
        <v>6.6000000000000005E-5</v>
      </c>
      <c r="AK518" t="s">
        <v>12</v>
      </c>
      <c r="AL518">
        <v>0</v>
      </c>
      <c r="AM518">
        <v>0</v>
      </c>
    </row>
    <row r="519" spans="1:39" x14ac:dyDescent="0.25">
      <c r="A519" t="s">
        <v>192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6170.6805370000002</v>
      </c>
      <c r="I519">
        <v>4812.8314039999996</v>
      </c>
      <c r="J519" t="s">
        <v>3</v>
      </c>
      <c r="K519">
        <v>6019.6053609999999</v>
      </c>
      <c r="L519">
        <v>4685.0760270000001</v>
      </c>
      <c r="M519" t="s">
        <v>4</v>
      </c>
      <c r="N519">
        <v>366.51997999999998</v>
      </c>
      <c r="O519">
        <v>85.153953000000001</v>
      </c>
      <c r="P519" t="s">
        <v>5</v>
      </c>
      <c r="Q519">
        <v>0</v>
      </c>
      <c r="R519">
        <v>0</v>
      </c>
      <c r="S519" t="s">
        <v>6</v>
      </c>
      <c r="T519">
        <v>128.301354</v>
      </c>
      <c r="U519">
        <v>0.63744900000000004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0.28043000000000001</v>
      </c>
      <c r="AD519">
        <v>4.5000000000000003E-5</v>
      </c>
      <c r="AE519" t="s">
        <v>10</v>
      </c>
      <c r="AF519">
        <v>0</v>
      </c>
      <c r="AG519">
        <v>0</v>
      </c>
      <c r="AH519" t="s">
        <v>11</v>
      </c>
      <c r="AI519">
        <v>0.72033800000000003</v>
      </c>
      <c r="AJ519">
        <v>6.3E-5</v>
      </c>
      <c r="AK519" t="s">
        <v>12</v>
      </c>
      <c r="AL519">
        <v>0</v>
      </c>
      <c r="AM519">
        <v>0</v>
      </c>
    </row>
    <row r="520" spans="1:39" x14ac:dyDescent="0.25">
      <c r="A520" t="s">
        <v>192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6513.1167869999999</v>
      </c>
      <c r="I520">
        <v>5351.2965190000004</v>
      </c>
      <c r="J520" t="s">
        <v>3</v>
      </c>
      <c r="K520">
        <v>6353.6350780000002</v>
      </c>
      <c r="L520">
        <v>5205.8974850000004</v>
      </c>
      <c r="M520" t="s">
        <v>4</v>
      </c>
      <c r="N520">
        <v>386.91295500000001</v>
      </c>
      <c r="O520">
        <v>93.181172000000004</v>
      </c>
      <c r="P520" t="s">
        <v>5</v>
      </c>
      <c r="Q520">
        <v>0</v>
      </c>
      <c r="R520">
        <v>0</v>
      </c>
      <c r="S520" t="s">
        <v>6</v>
      </c>
      <c r="T520">
        <v>135.38171399999999</v>
      </c>
      <c r="U520">
        <v>0.67649099999999995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0.28040700000000002</v>
      </c>
      <c r="AD520">
        <v>4.3999999999999999E-5</v>
      </c>
      <c r="AE520" t="s">
        <v>10</v>
      </c>
      <c r="AF520">
        <v>0</v>
      </c>
      <c r="AG520">
        <v>0</v>
      </c>
      <c r="AH520" t="s">
        <v>11</v>
      </c>
      <c r="AI520">
        <v>0.72105300000000006</v>
      </c>
      <c r="AJ520">
        <v>5.7000000000000003E-5</v>
      </c>
      <c r="AK520" t="s">
        <v>12</v>
      </c>
      <c r="AL520">
        <v>0</v>
      </c>
      <c r="AM520">
        <v>0</v>
      </c>
    </row>
    <row r="521" spans="1:39" x14ac:dyDescent="0.25">
      <c r="A521" t="s">
        <v>192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6856.093887</v>
      </c>
      <c r="I521">
        <v>5923.282639</v>
      </c>
      <c r="J521" t="s">
        <v>3</v>
      </c>
      <c r="K521">
        <v>6688.2182130000001</v>
      </c>
      <c r="L521">
        <v>5763.7266520000003</v>
      </c>
      <c r="M521" t="s">
        <v>4</v>
      </c>
      <c r="N521">
        <v>407.27191499999998</v>
      </c>
      <c r="O521">
        <v>105.990116</v>
      </c>
      <c r="P521" t="s">
        <v>5</v>
      </c>
      <c r="Q521">
        <v>0</v>
      </c>
      <c r="R521">
        <v>0</v>
      </c>
      <c r="S521" t="s">
        <v>6</v>
      </c>
      <c r="T521">
        <v>142.468613</v>
      </c>
      <c r="U521">
        <v>0.72512299999999996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0.28040599999999999</v>
      </c>
      <c r="AD521">
        <v>4.3999999999999999E-5</v>
      </c>
      <c r="AE521" t="s">
        <v>10</v>
      </c>
      <c r="AF521">
        <v>0</v>
      </c>
      <c r="AG521">
        <v>0</v>
      </c>
      <c r="AH521" t="s">
        <v>11</v>
      </c>
      <c r="AI521">
        <v>0.72182500000000005</v>
      </c>
      <c r="AJ521">
        <v>4.8000000000000001E-5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193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351.12533400000001</v>
      </c>
      <c r="I522">
        <v>17.267576999999999</v>
      </c>
      <c r="J522" t="s">
        <v>3</v>
      </c>
      <c r="K522">
        <v>342.71853599999997</v>
      </c>
      <c r="L522">
        <v>16.852606000000002</v>
      </c>
      <c r="M522" t="s">
        <v>4</v>
      </c>
      <c r="N522">
        <v>20.535164999999999</v>
      </c>
      <c r="O522">
        <v>0.74688900000000003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0.294852</v>
      </c>
      <c r="AG522">
        <v>7.7999999999999999E-5</v>
      </c>
      <c r="AH522" t="s">
        <v>11</v>
      </c>
      <c r="AI522">
        <v>0.70668600000000004</v>
      </c>
      <c r="AJ522">
        <v>2.8E-5</v>
      </c>
      <c r="AK522" t="s">
        <v>12</v>
      </c>
      <c r="AL522">
        <v>0</v>
      </c>
      <c r="AM522">
        <v>0</v>
      </c>
    </row>
    <row r="523" spans="1:39" x14ac:dyDescent="0.25">
      <c r="A523" t="s">
        <v>193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701.26032199999997</v>
      </c>
      <c r="I523">
        <v>71.365167</v>
      </c>
      <c r="J523" t="s">
        <v>3</v>
      </c>
      <c r="K523">
        <v>684.48859500000003</v>
      </c>
      <c r="L523">
        <v>69.509607000000003</v>
      </c>
      <c r="M523" t="s">
        <v>4</v>
      </c>
      <c r="N523">
        <v>40.75638</v>
      </c>
      <c r="O523">
        <v>2.2935089999999998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0.289823</v>
      </c>
      <c r="AG523">
        <v>6.0000000000000002E-5</v>
      </c>
      <c r="AH523" t="s">
        <v>11</v>
      </c>
      <c r="AI523">
        <v>0.70823599999999998</v>
      </c>
      <c r="AJ523">
        <v>3.4999999999999997E-5</v>
      </c>
      <c r="AK523" t="s">
        <v>12</v>
      </c>
      <c r="AL523">
        <v>0</v>
      </c>
      <c r="AM523">
        <v>0</v>
      </c>
    </row>
    <row r="524" spans="1:39" x14ac:dyDescent="0.25">
      <c r="A524" t="s">
        <v>193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1052.495625</v>
      </c>
      <c r="I524">
        <v>148.16156699999999</v>
      </c>
      <c r="J524" t="s">
        <v>3</v>
      </c>
      <c r="K524">
        <v>1027.3487500000001</v>
      </c>
      <c r="L524">
        <v>143.84196700000001</v>
      </c>
      <c r="M524" t="s">
        <v>4</v>
      </c>
      <c r="N524">
        <v>61.062652999999997</v>
      </c>
      <c r="O524">
        <v>3.8218670000000001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0.28604099999999999</v>
      </c>
      <c r="AG524">
        <v>4.3999999999999999E-5</v>
      </c>
      <c r="AH524" t="s">
        <v>11</v>
      </c>
      <c r="AI524">
        <v>0.70892100000000002</v>
      </c>
      <c r="AJ524">
        <v>4.1E-5</v>
      </c>
      <c r="AK524" t="s">
        <v>12</v>
      </c>
      <c r="AL524">
        <v>0</v>
      </c>
      <c r="AM524">
        <v>0</v>
      </c>
    </row>
    <row r="525" spans="1:39" x14ac:dyDescent="0.25">
      <c r="A525" t="s">
        <v>193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1402.3056469999999</v>
      </c>
      <c r="I525">
        <v>256.03927800000002</v>
      </c>
      <c r="J525" t="s">
        <v>3</v>
      </c>
      <c r="K525">
        <v>1368.8077149999999</v>
      </c>
      <c r="L525">
        <v>248.47342399999999</v>
      </c>
      <c r="M525" t="s">
        <v>4</v>
      </c>
      <c r="N525">
        <v>81.2624</v>
      </c>
      <c r="O525">
        <v>5.8696460000000004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0.28422199999999997</v>
      </c>
      <c r="AG525">
        <v>2.4000000000000001E-5</v>
      </c>
      <c r="AH525" t="s">
        <v>11</v>
      </c>
      <c r="AI525">
        <v>0.71015499999999998</v>
      </c>
      <c r="AJ525">
        <v>5.5999999999999999E-5</v>
      </c>
      <c r="AK525" t="s">
        <v>12</v>
      </c>
      <c r="AL525">
        <v>0</v>
      </c>
      <c r="AM525">
        <v>0</v>
      </c>
    </row>
    <row r="526" spans="1:39" x14ac:dyDescent="0.25">
      <c r="A526" t="s">
        <v>193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1752.439224</v>
      </c>
      <c r="I526">
        <v>414.35686700000002</v>
      </c>
      <c r="J526" t="s">
        <v>3</v>
      </c>
      <c r="K526">
        <v>1710.567319</v>
      </c>
      <c r="L526">
        <v>401.71294699999999</v>
      </c>
      <c r="M526" t="s">
        <v>4</v>
      </c>
      <c r="N526">
        <v>101.450255</v>
      </c>
      <c r="O526">
        <v>8.7608149999999991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0.28347699999999998</v>
      </c>
      <c r="AG526">
        <v>2.6999999999999999E-5</v>
      </c>
      <c r="AH526" t="s">
        <v>11</v>
      </c>
      <c r="AI526">
        <v>0.71179899999999996</v>
      </c>
      <c r="AJ526">
        <v>6.8999999999999997E-5</v>
      </c>
      <c r="AK526" t="s">
        <v>12</v>
      </c>
      <c r="AL526">
        <v>0</v>
      </c>
      <c r="AM526">
        <v>0</v>
      </c>
    </row>
    <row r="527" spans="1:39" x14ac:dyDescent="0.25">
      <c r="A527" t="s">
        <v>193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2102.655205</v>
      </c>
      <c r="I527">
        <v>562.35597600000006</v>
      </c>
      <c r="J527" t="s">
        <v>3</v>
      </c>
      <c r="K527">
        <v>2052.4155300000002</v>
      </c>
      <c r="L527">
        <v>544.47926199999995</v>
      </c>
      <c r="M527" t="s">
        <v>4</v>
      </c>
      <c r="N527">
        <v>121.757369</v>
      </c>
      <c r="O527">
        <v>12.692235999999999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0.283327</v>
      </c>
      <c r="AG527">
        <v>2.5000000000000001E-5</v>
      </c>
      <c r="AH527" t="s">
        <v>11</v>
      </c>
      <c r="AI527">
        <v>0.71263699999999996</v>
      </c>
      <c r="AJ527">
        <v>7.3999999999999996E-5</v>
      </c>
      <c r="AK527" t="s">
        <v>12</v>
      </c>
      <c r="AL527">
        <v>0</v>
      </c>
      <c r="AM527">
        <v>0</v>
      </c>
    </row>
    <row r="528" spans="1:39" x14ac:dyDescent="0.25">
      <c r="A528" t="s">
        <v>193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2453.0786079999998</v>
      </c>
      <c r="I528">
        <v>733.12741000000005</v>
      </c>
      <c r="J528" t="s">
        <v>3</v>
      </c>
      <c r="K528">
        <v>2394.4777829999998</v>
      </c>
      <c r="L528">
        <v>709.55816900000002</v>
      </c>
      <c r="M528" t="s">
        <v>4</v>
      </c>
      <c r="N528">
        <v>141.99890400000001</v>
      </c>
      <c r="O528">
        <v>18.358619999999998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0.28270200000000001</v>
      </c>
      <c r="AG528">
        <v>1.8E-5</v>
      </c>
      <c r="AH528" t="s">
        <v>11</v>
      </c>
      <c r="AI528">
        <v>0.71373399999999998</v>
      </c>
      <c r="AJ528">
        <v>8.0000000000000007E-5</v>
      </c>
      <c r="AK528" t="s">
        <v>12</v>
      </c>
      <c r="AL528">
        <v>0</v>
      </c>
      <c r="AM528">
        <v>0</v>
      </c>
    </row>
    <row r="529" spans="1:39" x14ac:dyDescent="0.25">
      <c r="A529" t="s">
        <v>193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2803.339692</v>
      </c>
      <c r="I529">
        <v>941.13307099999997</v>
      </c>
      <c r="J529" t="s">
        <v>3</v>
      </c>
      <c r="K529">
        <v>2736.391372</v>
      </c>
      <c r="L529">
        <v>911.33785899999998</v>
      </c>
      <c r="M529" t="s">
        <v>4</v>
      </c>
      <c r="N529">
        <v>162.24652699999999</v>
      </c>
      <c r="O529">
        <v>25.176914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0.28258</v>
      </c>
      <c r="AG529">
        <v>1.8E-5</v>
      </c>
      <c r="AH529" t="s">
        <v>11</v>
      </c>
      <c r="AI529">
        <v>0.71434799999999998</v>
      </c>
      <c r="AJ529">
        <v>8.2000000000000001E-5</v>
      </c>
      <c r="AK529" t="s">
        <v>12</v>
      </c>
      <c r="AL529">
        <v>0</v>
      </c>
      <c r="AM529">
        <v>0</v>
      </c>
    </row>
    <row r="530" spans="1:39" x14ac:dyDescent="0.25">
      <c r="A530" t="s">
        <v>193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3154.350195</v>
      </c>
      <c r="I530">
        <v>1138.500945</v>
      </c>
      <c r="J530" t="s">
        <v>3</v>
      </c>
      <c r="K530">
        <v>3079.0376070000002</v>
      </c>
      <c r="L530">
        <v>1102.962248</v>
      </c>
      <c r="M530" t="s">
        <v>4</v>
      </c>
      <c r="N530">
        <v>182.496577</v>
      </c>
      <c r="O530">
        <v>30.365704000000001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0.28209400000000001</v>
      </c>
      <c r="AG530">
        <v>2.4000000000000001E-5</v>
      </c>
      <c r="AH530" t="s">
        <v>11</v>
      </c>
      <c r="AI530">
        <v>0.71546699999999996</v>
      </c>
      <c r="AJ530">
        <v>8.5000000000000006E-5</v>
      </c>
      <c r="AK530" t="s">
        <v>12</v>
      </c>
      <c r="AL530">
        <v>0</v>
      </c>
      <c r="AM530">
        <v>0</v>
      </c>
    </row>
    <row r="531" spans="1:39" x14ac:dyDescent="0.25">
      <c r="A531" t="s">
        <v>193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3504.8292190000002</v>
      </c>
      <c r="I531">
        <v>1368.0469989999999</v>
      </c>
      <c r="J531" t="s">
        <v>3</v>
      </c>
      <c r="K531">
        <v>3421.1603759999998</v>
      </c>
      <c r="L531">
        <v>1325.1672579999999</v>
      </c>
      <c r="M531" t="s">
        <v>4</v>
      </c>
      <c r="N531">
        <v>202.67229</v>
      </c>
      <c r="O531">
        <v>37.466023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0.282053</v>
      </c>
      <c r="AG531">
        <v>2.4000000000000001E-5</v>
      </c>
      <c r="AH531" t="s">
        <v>11</v>
      </c>
      <c r="AI531">
        <v>0.71676600000000001</v>
      </c>
      <c r="AJ531">
        <v>8.7000000000000001E-5</v>
      </c>
      <c r="AK531" t="s">
        <v>12</v>
      </c>
      <c r="AL531">
        <v>0</v>
      </c>
      <c r="AM531">
        <v>0</v>
      </c>
    </row>
    <row r="532" spans="1:39" x14ac:dyDescent="0.25">
      <c r="A532" t="s">
        <v>193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3855.5728079999999</v>
      </c>
      <c r="I532">
        <v>1729.319178</v>
      </c>
      <c r="J532" t="s">
        <v>3</v>
      </c>
      <c r="K532">
        <v>3763.512534</v>
      </c>
      <c r="L532">
        <v>1672.662212</v>
      </c>
      <c r="M532" t="s">
        <v>4</v>
      </c>
      <c r="N532">
        <v>222.977836</v>
      </c>
      <c r="O532">
        <v>46.678260000000002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0.28201799999999999</v>
      </c>
      <c r="AG532">
        <v>2.4000000000000001E-5</v>
      </c>
      <c r="AH532" t="s">
        <v>11</v>
      </c>
      <c r="AI532">
        <v>0.71754499999999999</v>
      </c>
      <c r="AJ532">
        <v>8.6000000000000003E-5</v>
      </c>
      <c r="AK532" t="s">
        <v>12</v>
      </c>
      <c r="AL532">
        <v>0</v>
      </c>
      <c r="AM532">
        <v>0</v>
      </c>
    </row>
    <row r="533" spans="1:39" x14ac:dyDescent="0.25">
      <c r="A533" t="s">
        <v>193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4205.6244919999999</v>
      </c>
      <c r="I533">
        <v>2036.747844</v>
      </c>
      <c r="J533" t="s">
        <v>3</v>
      </c>
      <c r="K533">
        <v>4105.1983399999999</v>
      </c>
      <c r="L533">
        <v>1970.8632190000001</v>
      </c>
      <c r="M533" t="s">
        <v>4</v>
      </c>
      <c r="N533">
        <v>243.26149599999999</v>
      </c>
      <c r="O533">
        <v>53.128413000000002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0.28200599999999998</v>
      </c>
      <c r="AG533">
        <v>2.4000000000000001E-5</v>
      </c>
      <c r="AH533" t="s">
        <v>11</v>
      </c>
      <c r="AI533">
        <v>0.71818899999999997</v>
      </c>
      <c r="AJ533">
        <v>8.2000000000000001E-5</v>
      </c>
      <c r="AK533" t="s">
        <v>12</v>
      </c>
      <c r="AL533">
        <v>0</v>
      </c>
      <c r="AM533">
        <v>0</v>
      </c>
    </row>
    <row r="534" spans="1:39" x14ac:dyDescent="0.25">
      <c r="A534" t="s">
        <v>193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4556.10293</v>
      </c>
      <c r="I534">
        <v>2246.4411319999999</v>
      </c>
      <c r="J534" t="s">
        <v>3</v>
      </c>
      <c r="K534">
        <v>4447.2886129999997</v>
      </c>
      <c r="L534">
        <v>2171.9159540000001</v>
      </c>
      <c r="M534" t="s">
        <v>4</v>
      </c>
      <c r="N534">
        <v>263.55645199999998</v>
      </c>
      <c r="O534">
        <v>60.693088000000003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0.28191100000000002</v>
      </c>
      <c r="AG534">
        <v>2.3E-5</v>
      </c>
      <c r="AH534" t="s">
        <v>11</v>
      </c>
      <c r="AI534">
        <v>0.71975699999999998</v>
      </c>
      <c r="AJ534">
        <v>7.3999999999999996E-5</v>
      </c>
      <c r="AK534" t="s">
        <v>12</v>
      </c>
      <c r="AL534">
        <v>0</v>
      </c>
      <c r="AM534">
        <v>0</v>
      </c>
    </row>
    <row r="535" spans="1:39" x14ac:dyDescent="0.25">
      <c r="A535" t="s">
        <v>193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4906.6813279999997</v>
      </c>
      <c r="I535">
        <v>2557.2420280000001</v>
      </c>
      <c r="J535" t="s">
        <v>3</v>
      </c>
      <c r="K535">
        <v>4789.5047269999995</v>
      </c>
      <c r="L535">
        <v>2473.707136</v>
      </c>
      <c r="M535" t="s">
        <v>4</v>
      </c>
      <c r="N535">
        <v>283.78187300000002</v>
      </c>
      <c r="O535">
        <v>67.745234999999994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0.28190999999999999</v>
      </c>
      <c r="AG535">
        <v>2.3E-5</v>
      </c>
      <c r="AH535" t="s">
        <v>11</v>
      </c>
      <c r="AI535">
        <v>0.72004699999999999</v>
      </c>
      <c r="AJ535">
        <v>6.9999999999999994E-5</v>
      </c>
      <c r="AK535" t="s">
        <v>12</v>
      </c>
      <c r="AL535">
        <v>0</v>
      </c>
      <c r="AM535">
        <v>0</v>
      </c>
    </row>
    <row r="536" spans="1:39" x14ac:dyDescent="0.25">
      <c r="A536" t="s">
        <v>193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5256.8191409999999</v>
      </c>
      <c r="I536">
        <v>2844.9523389999999</v>
      </c>
      <c r="J536" t="s">
        <v>3</v>
      </c>
      <c r="K536">
        <v>5131.265703</v>
      </c>
      <c r="L536">
        <v>2752.3495339999999</v>
      </c>
      <c r="M536" t="s">
        <v>4</v>
      </c>
      <c r="N536">
        <v>304.03200399999997</v>
      </c>
      <c r="O536">
        <v>73.432008999999994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0.28158</v>
      </c>
      <c r="AG536">
        <v>2.6999999999999999E-5</v>
      </c>
      <c r="AH536" t="s">
        <v>11</v>
      </c>
      <c r="AI536">
        <v>0.72186600000000001</v>
      </c>
      <c r="AJ536">
        <v>5.1999999999999997E-5</v>
      </c>
      <c r="AK536" t="s">
        <v>12</v>
      </c>
      <c r="AL536">
        <v>0</v>
      </c>
      <c r="AM536">
        <v>0</v>
      </c>
    </row>
    <row r="537" spans="1:39" x14ac:dyDescent="0.25">
      <c r="A537" t="s">
        <v>193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5606.2562209999996</v>
      </c>
      <c r="I537">
        <v>3162.5145819999998</v>
      </c>
      <c r="J537" t="s">
        <v>3</v>
      </c>
      <c r="K537">
        <v>5472.3435060000002</v>
      </c>
      <c r="L537">
        <v>3059.3011299999998</v>
      </c>
      <c r="M537" t="s">
        <v>4</v>
      </c>
      <c r="N537">
        <v>324.14959700000003</v>
      </c>
      <c r="O537">
        <v>79.532999000000004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0.28154400000000002</v>
      </c>
      <c r="AG537">
        <v>2.6999999999999999E-5</v>
      </c>
      <c r="AH537" t="s">
        <v>11</v>
      </c>
      <c r="AI537">
        <v>0.72261500000000001</v>
      </c>
      <c r="AJ537">
        <v>4.6999999999999997E-5</v>
      </c>
      <c r="AK537" t="s">
        <v>12</v>
      </c>
      <c r="AL537">
        <v>0</v>
      </c>
      <c r="AM537">
        <v>0</v>
      </c>
    </row>
    <row r="538" spans="1:39" x14ac:dyDescent="0.25">
      <c r="A538" t="s">
        <v>193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5955.5083590000004</v>
      </c>
      <c r="I538">
        <v>3640.5347109999998</v>
      </c>
      <c r="J538" t="s">
        <v>3</v>
      </c>
      <c r="K538">
        <v>5813.2087600000004</v>
      </c>
      <c r="L538">
        <v>3522.8262180000002</v>
      </c>
      <c r="M538" t="s">
        <v>4</v>
      </c>
      <c r="N538">
        <v>344.15812299999999</v>
      </c>
      <c r="O538">
        <v>86.048053999999993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0.28111900000000001</v>
      </c>
      <c r="AG538">
        <v>3.1999999999999999E-5</v>
      </c>
      <c r="AH538" t="s">
        <v>11</v>
      </c>
      <c r="AI538">
        <v>0.72268299999999996</v>
      </c>
      <c r="AJ538">
        <v>4.8000000000000001E-5</v>
      </c>
      <c r="AK538" t="s">
        <v>12</v>
      </c>
      <c r="AL538">
        <v>0</v>
      </c>
      <c r="AM538">
        <v>0</v>
      </c>
    </row>
    <row r="539" spans="1:39" x14ac:dyDescent="0.25">
      <c r="A539" t="s">
        <v>193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6305.3398930000003</v>
      </c>
      <c r="I539">
        <v>3947.1215999999999</v>
      </c>
      <c r="J539" t="s">
        <v>3</v>
      </c>
      <c r="K539">
        <v>6154.6896969999998</v>
      </c>
      <c r="L539">
        <v>3816.3652099999999</v>
      </c>
      <c r="M539" t="s">
        <v>4</v>
      </c>
      <c r="N539">
        <v>364.23890699999998</v>
      </c>
      <c r="O539">
        <v>89.696163999999996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0.281109</v>
      </c>
      <c r="AG539">
        <v>3.1999999999999999E-5</v>
      </c>
      <c r="AH539" t="s">
        <v>11</v>
      </c>
      <c r="AI539">
        <v>0.72287900000000005</v>
      </c>
      <c r="AJ539">
        <v>4.8000000000000001E-5</v>
      </c>
      <c r="AK539" t="s">
        <v>12</v>
      </c>
      <c r="AL539">
        <v>0</v>
      </c>
      <c r="AM539">
        <v>0</v>
      </c>
    </row>
    <row r="540" spans="1:39" x14ac:dyDescent="0.25">
      <c r="A540" t="s">
        <v>193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6654.8774320000002</v>
      </c>
      <c r="I540">
        <v>4292.5469450000001</v>
      </c>
      <c r="J540" t="s">
        <v>3</v>
      </c>
      <c r="K540">
        <v>6495.8604100000002</v>
      </c>
      <c r="L540">
        <v>4148.198695</v>
      </c>
      <c r="M540" t="s">
        <v>4</v>
      </c>
      <c r="N540">
        <v>384.37122599999998</v>
      </c>
      <c r="O540">
        <v>96.301021000000006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0.28110400000000002</v>
      </c>
      <c r="AG540">
        <v>3.1999999999999999E-5</v>
      </c>
      <c r="AH540" t="s">
        <v>11</v>
      </c>
      <c r="AI540">
        <v>0.72301199999999999</v>
      </c>
      <c r="AJ540">
        <v>4.5000000000000003E-5</v>
      </c>
      <c r="AK540" t="s">
        <v>12</v>
      </c>
      <c r="AL540">
        <v>0</v>
      </c>
      <c r="AM540">
        <v>0</v>
      </c>
    </row>
    <row r="541" spans="1:39" x14ac:dyDescent="0.25">
      <c r="A541" t="s">
        <v>193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7005.2248049999998</v>
      </c>
      <c r="I541">
        <v>4630.0213970000004</v>
      </c>
      <c r="J541" t="s">
        <v>3</v>
      </c>
      <c r="K541">
        <v>6837.8411329999999</v>
      </c>
      <c r="L541">
        <v>4471.9368480000003</v>
      </c>
      <c r="M541" t="s">
        <v>4</v>
      </c>
      <c r="N541">
        <v>404.49098300000003</v>
      </c>
      <c r="O541">
        <v>102.94981300000001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0.28110099999999999</v>
      </c>
      <c r="AG541">
        <v>3.1999999999999999E-5</v>
      </c>
      <c r="AH541" t="s">
        <v>11</v>
      </c>
      <c r="AI541">
        <v>0.72343800000000003</v>
      </c>
      <c r="AJ541">
        <v>3.8999999999999999E-5</v>
      </c>
      <c r="AK541" t="s">
        <v>12</v>
      </c>
      <c r="AL541">
        <v>0</v>
      </c>
      <c r="AM541">
        <v>0</v>
      </c>
    </row>
    <row r="542" spans="1:39" x14ac:dyDescent="0.25">
      <c r="A542" t="s">
        <v>194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194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194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194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194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194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194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194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194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194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194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194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194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194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194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194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194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194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194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194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195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352.81862699999999</v>
      </c>
      <c r="I562">
        <v>30.896201000000001</v>
      </c>
      <c r="J562" t="s">
        <v>3</v>
      </c>
      <c r="K562">
        <v>344.39746400000001</v>
      </c>
      <c r="L562">
        <v>30.095583000000001</v>
      </c>
      <c r="M562" t="s">
        <v>4</v>
      </c>
      <c r="N562">
        <v>20.818854000000002</v>
      </c>
      <c r="O562">
        <v>0.92576199999999997</v>
      </c>
      <c r="P562" t="s">
        <v>5</v>
      </c>
      <c r="Q562">
        <v>0</v>
      </c>
      <c r="R562">
        <v>0</v>
      </c>
      <c r="S562" t="s">
        <v>6</v>
      </c>
      <c r="T562">
        <v>7.0895669999999997</v>
      </c>
      <c r="U562">
        <v>1.2808E-2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0.29569699999999999</v>
      </c>
      <c r="AD562">
        <v>8.6000000000000003E-5</v>
      </c>
      <c r="AE562" t="s">
        <v>10</v>
      </c>
      <c r="AF562">
        <v>0</v>
      </c>
      <c r="AG562">
        <v>0</v>
      </c>
      <c r="AH562" t="s">
        <v>11</v>
      </c>
      <c r="AI562">
        <v>0.70840800000000004</v>
      </c>
      <c r="AJ562">
        <v>6.0000000000000002E-5</v>
      </c>
      <c r="AK562" t="s">
        <v>12</v>
      </c>
      <c r="AL562">
        <v>0</v>
      </c>
      <c r="AM562">
        <v>0</v>
      </c>
    </row>
    <row r="563" spans="1:39" x14ac:dyDescent="0.25">
      <c r="A563" t="s">
        <v>195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705.86882400000002</v>
      </c>
      <c r="I563">
        <v>92.821363000000005</v>
      </c>
      <c r="J563" t="s">
        <v>3</v>
      </c>
      <c r="K563">
        <v>689.05737299999998</v>
      </c>
      <c r="L563">
        <v>90.013009999999994</v>
      </c>
      <c r="M563" t="s">
        <v>4</v>
      </c>
      <c r="N563">
        <v>41.621713999999997</v>
      </c>
      <c r="O563">
        <v>3.0200339999999999</v>
      </c>
      <c r="P563" t="s">
        <v>5</v>
      </c>
      <c r="Q563">
        <v>0</v>
      </c>
      <c r="R563">
        <v>0</v>
      </c>
      <c r="S563" t="s">
        <v>6</v>
      </c>
      <c r="T563">
        <v>14.202256999999999</v>
      </c>
      <c r="U563">
        <v>3.6227000000000002E-2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0.29091</v>
      </c>
      <c r="AD563">
        <v>8.7000000000000001E-5</v>
      </c>
      <c r="AE563" t="s">
        <v>10</v>
      </c>
      <c r="AF563">
        <v>0</v>
      </c>
      <c r="AG563">
        <v>0</v>
      </c>
      <c r="AH563" t="s">
        <v>11</v>
      </c>
      <c r="AI563">
        <v>0.70947499999999997</v>
      </c>
      <c r="AJ563">
        <v>5.1999999999999997E-5</v>
      </c>
      <c r="AK563" t="s">
        <v>12</v>
      </c>
      <c r="AL563">
        <v>0</v>
      </c>
      <c r="AM563">
        <v>0</v>
      </c>
    </row>
    <row r="564" spans="1:39" x14ac:dyDescent="0.25">
      <c r="A564" t="s">
        <v>195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1057.7702509999999</v>
      </c>
      <c r="I564">
        <v>185.417585</v>
      </c>
      <c r="J564" t="s">
        <v>3</v>
      </c>
      <c r="K564">
        <v>1032.562347</v>
      </c>
      <c r="L564">
        <v>179.83885000000001</v>
      </c>
      <c r="M564" t="s">
        <v>4</v>
      </c>
      <c r="N564">
        <v>62.224719999999998</v>
      </c>
      <c r="O564">
        <v>5.50108</v>
      </c>
      <c r="P564" t="s">
        <v>5</v>
      </c>
      <c r="Q564">
        <v>0</v>
      </c>
      <c r="R564">
        <v>0</v>
      </c>
      <c r="S564" t="s">
        <v>6</v>
      </c>
      <c r="T564">
        <v>21.279534999999999</v>
      </c>
      <c r="U564">
        <v>4.6120000000000001E-2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0.286609</v>
      </c>
      <c r="AD564">
        <v>4.1999999999999998E-5</v>
      </c>
      <c r="AE564" t="s">
        <v>10</v>
      </c>
      <c r="AF564">
        <v>0</v>
      </c>
      <c r="AG564">
        <v>0</v>
      </c>
      <c r="AH564" t="s">
        <v>11</v>
      </c>
      <c r="AI564">
        <v>0.71228000000000002</v>
      </c>
      <c r="AJ564">
        <v>8.7999999999999998E-5</v>
      </c>
      <c r="AK564" t="s">
        <v>12</v>
      </c>
      <c r="AL564">
        <v>0</v>
      </c>
      <c r="AM564">
        <v>0</v>
      </c>
    </row>
    <row r="565" spans="1:39" x14ac:dyDescent="0.25">
      <c r="A565" t="s">
        <v>195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1410.6214179999999</v>
      </c>
      <c r="I565">
        <v>288.54861299999999</v>
      </c>
      <c r="J565" t="s">
        <v>3</v>
      </c>
      <c r="K565">
        <v>1377.005007</v>
      </c>
      <c r="L565">
        <v>279.08692200000002</v>
      </c>
      <c r="M565" t="s">
        <v>4</v>
      </c>
      <c r="N565">
        <v>82.962766000000002</v>
      </c>
      <c r="O565">
        <v>9.0113889999999994</v>
      </c>
      <c r="P565" t="s">
        <v>5</v>
      </c>
      <c r="Q565">
        <v>0</v>
      </c>
      <c r="R565">
        <v>0</v>
      </c>
      <c r="S565" t="s">
        <v>6</v>
      </c>
      <c r="T565">
        <v>28.353873</v>
      </c>
      <c r="U565">
        <v>5.9838000000000002E-2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0.285522</v>
      </c>
      <c r="AD565">
        <v>3.4E-5</v>
      </c>
      <c r="AE565" t="s">
        <v>10</v>
      </c>
      <c r="AF565">
        <v>0</v>
      </c>
      <c r="AG565">
        <v>0</v>
      </c>
      <c r="AH565" t="s">
        <v>11</v>
      </c>
      <c r="AI565">
        <v>0.71335800000000005</v>
      </c>
      <c r="AJ565">
        <v>8.7000000000000001E-5</v>
      </c>
      <c r="AK565" t="s">
        <v>12</v>
      </c>
      <c r="AL565">
        <v>0</v>
      </c>
      <c r="AM565">
        <v>0</v>
      </c>
    </row>
    <row r="566" spans="1:39" x14ac:dyDescent="0.25">
      <c r="A566" t="s">
        <v>195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1762.801191</v>
      </c>
      <c r="I566">
        <v>377.28381100000001</v>
      </c>
      <c r="J566" t="s">
        <v>3</v>
      </c>
      <c r="K566">
        <v>1720.7933330000001</v>
      </c>
      <c r="L566">
        <v>364.48872399999999</v>
      </c>
      <c r="M566" t="s">
        <v>4</v>
      </c>
      <c r="N566">
        <v>103.592057</v>
      </c>
      <c r="O566">
        <v>10.628444</v>
      </c>
      <c r="P566" t="s">
        <v>5</v>
      </c>
      <c r="Q566">
        <v>0</v>
      </c>
      <c r="R566">
        <v>0</v>
      </c>
      <c r="S566" t="s">
        <v>6</v>
      </c>
      <c r="T566">
        <v>35.441169000000002</v>
      </c>
      <c r="U566">
        <v>7.9476000000000005E-2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0.28465099999999999</v>
      </c>
      <c r="AD566">
        <v>2.5000000000000001E-5</v>
      </c>
      <c r="AE566" t="s">
        <v>10</v>
      </c>
      <c r="AF566">
        <v>0</v>
      </c>
      <c r="AG566">
        <v>0</v>
      </c>
      <c r="AH566" t="s">
        <v>11</v>
      </c>
      <c r="AI566">
        <v>0.715534</v>
      </c>
      <c r="AJ566">
        <v>9.2999999999999997E-5</v>
      </c>
      <c r="AK566" t="s">
        <v>12</v>
      </c>
      <c r="AL566">
        <v>0</v>
      </c>
      <c r="AM566">
        <v>0</v>
      </c>
    </row>
    <row r="567" spans="1:39" x14ac:dyDescent="0.25">
      <c r="A567" t="s">
        <v>195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2115.886152</v>
      </c>
      <c r="I567">
        <v>445.29515099999998</v>
      </c>
      <c r="J567" t="s">
        <v>3</v>
      </c>
      <c r="K567">
        <v>2065.4820140000002</v>
      </c>
      <c r="L567">
        <v>429.86496499999998</v>
      </c>
      <c r="M567" t="s">
        <v>4</v>
      </c>
      <c r="N567">
        <v>124.355497</v>
      </c>
      <c r="O567">
        <v>12.136684000000001</v>
      </c>
      <c r="P567" t="s">
        <v>5</v>
      </c>
      <c r="Q567">
        <v>0</v>
      </c>
      <c r="R567">
        <v>0</v>
      </c>
      <c r="S567" t="s">
        <v>6</v>
      </c>
      <c r="T567">
        <v>42.526760000000003</v>
      </c>
      <c r="U567">
        <v>9.7929000000000002E-2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0.28375800000000001</v>
      </c>
      <c r="AD567">
        <v>1.8E-5</v>
      </c>
      <c r="AE567" t="s">
        <v>10</v>
      </c>
      <c r="AF567">
        <v>0</v>
      </c>
      <c r="AG567">
        <v>0</v>
      </c>
      <c r="AH567" t="s">
        <v>11</v>
      </c>
      <c r="AI567">
        <v>0.71604599999999996</v>
      </c>
      <c r="AJ567">
        <v>9.3999999999999994E-5</v>
      </c>
      <c r="AK567" t="s">
        <v>12</v>
      </c>
      <c r="AL567">
        <v>0</v>
      </c>
      <c r="AM567">
        <v>0</v>
      </c>
    </row>
    <row r="568" spans="1:39" x14ac:dyDescent="0.25">
      <c r="A568" t="s">
        <v>195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2468.9613530000001</v>
      </c>
      <c r="I568">
        <v>537.59966499999996</v>
      </c>
      <c r="J568" t="s">
        <v>3</v>
      </c>
      <c r="K568">
        <v>2410.1652290000002</v>
      </c>
      <c r="L568">
        <v>517.77304900000001</v>
      </c>
      <c r="M568" t="s">
        <v>4</v>
      </c>
      <c r="N568">
        <v>145.146694</v>
      </c>
      <c r="O568">
        <v>13.415784</v>
      </c>
      <c r="P568" t="s">
        <v>5</v>
      </c>
      <c r="Q568">
        <v>0</v>
      </c>
      <c r="R568">
        <v>0</v>
      </c>
      <c r="S568" t="s">
        <v>6</v>
      </c>
      <c r="T568">
        <v>49.629542000000001</v>
      </c>
      <c r="U568">
        <v>0.13264599999999999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0.28365200000000002</v>
      </c>
      <c r="AD568">
        <v>1.8E-5</v>
      </c>
      <c r="AE568" t="s">
        <v>10</v>
      </c>
      <c r="AF568">
        <v>0</v>
      </c>
      <c r="AG568">
        <v>0</v>
      </c>
      <c r="AH568" t="s">
        <v>11</v>
      </c>
      <c r="AI568">
        <v>0.716916</v>
      </c>
      <c r="AJ568">
        <v>9.1000000000000003E-5</v>
      </c>
      <c r="AK568" t="s">
        <v>12</v>
      </c>
      <c r="AL568">
        <v>0</v>
      </c>
      <c r="AM568">
        <v>0</v>
      </c>
    </row>
    <row r="569" spans="1:39" x14ac:dyDescent="0.25">
      <c r="A569" t="s">
        <v>195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2821.5792240000001</v>
      </c>
      <c r="I569">
        <v>664.48085700000001</v>
      </c>
      <c r="J569" t="s">
        <v>3</v>
      </c>
      <c r="K569">
        <v>2754.3978419999999</v>
      </c>
      <c r="L569">
        <v>640.837807</v>
      </c>
      <c r="M569" t="s">
        <v>4</v>
      </c>
      <c r="N569">
        <v>165.93489600000001</v>
      </c>
      <c r="O569">
        <v>15.359412000000001</v>
      </c>
      <c r="P569" t="s">
        <v>5</v>
      </c>
      <c r="Q569">
        <v>0</v>
      </c>
      <c r="R569">
        <v>0</v>
      </c>
      <c r="S569" t="s">
        <v>6</v>
      </c>
      <c r="T569">
        <v>56.7286</v>
      </c>
      <c r="U569">
        <v>0.167656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0.28312500000000002</v>
      </c>
      <c r="AD569">
        <v>2.5000000000000001E-5</v>
      </c>
      <c r="AE569" t="s">
        <v>10</v>
      </c>
      <c r="AF569">
        <v>0</v>
      </c>
      <c r="AG569">
        <v>0</v>
      </c>
      <c r="AH569" t="s">
        <v>11</v>
      </c>
      <c r="AI569">
        <v>0.71732499999999999</v>
      </c>
      <c r="AJ569">
        <v>8.7000000000000001E-5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195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3174.2538479999998</v>
      </c>
      <c r="I570">
        <v>801.32007099999998</v>
      </c>
      <c r="J570" t="s">
        <v>3</v>
      </c>
      <c r="K570">
        <v>3098.690083</v>
      </c>
      <c r="L570">
        <v>773.94124999999997</v>
      </c>
      <c r="M570" t="s">
        <v>4</v>
      </c>
      <c r="N570">
        <v>186.670095</v>
      </c>
      <c r="O570">
        <v>18.799662000000001</v>
      </c>
      <c r="P570" t="s">
        <v>5</v>
      </c>
      <c r="Q570">
        <v>0</v>
      </c>
      <c r="R570">
        <v>0</v>
      </c>
      <c r="S570" t="s">
        <v>6</v>
      </c>
      <c r="T570">
        <v>63.821151</v>
      </c>
      <c r="U570">
        <v>0.19989999999999999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0.282194</v>
      </c>
      <c r="AD570">
        <v>2.5999999999999998E-5</v>
      </c>
      <c r="AE570" t="s">
        <v>10</v>
      </c>
      <c r="AF570">
        <v>0</v>
      </c>
      <c r="AG570">
        <v>0</v>
      </c>
      <c r="AH570" t="s">
        <v>11</v>
      </c>
      <c r="AI570">
        <v>0.71738000000000002</v>
      </c>
      <c r="AJ570">
        <v>8.6000000000000003E-5</v>
      </c>
      <c r="AK570" t="s">
        <v>12</v>
      </c>
      <c r="AL570">
        <v>0</v>
      </c>
      <c r="AM570">
        <v>0</v>
      </c>
    </row>
    <row r="571" spans="1:39" x14ac:dyDescent="0.25">
      <c r="A571" t="s">
        <v>195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3526.1416020000001</v>
      </c>
      <c r="I571">
        <v>927.14587200000005</v>
      </c>
      <c r="J571" t="s">
        <v>3</v>
      </c>
      <c r="K571">
        <v>3442.1921830000001</v>
      </c>
      <c r="L571">
        <v>896.92893000000004</v>
      </c>
      <c r="M571" t="s">
        <v>4</v>
      </c>
      <c r="N571">
        <v>207.32084399999999</v>
      </c>
      <c r="O571">
        <v>22.152165</v>
      </c>
      <c r="P571" t="s">
        <v>5</v>
      </c>
      <c r="Q571">
        <v>0</v>
      </c>
      <c r="R571">
        <v>0</v>
      </c>
      <c r="S571" t="s">
        <v>6</v>
      </c>
      <c r="T571">
        <v>70.953975999999997</v>
      </c>
      <c r="U571">
        <v>0.246888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0.281746</v>
      </c>
      <c r="AD571">
        <v>3.0000000000000001E-5</v>
      </c>
      <c r="AE571" t="s">
        <v>10</v>
      </c>
      <c r="AF571">
        <v>0</v>
      </c>
      <c r="AG571">
        <v>0</v>
      </c>
      <c r="AH571" t="s">
        <v>11</v>
      </c>
      <c r="AI571">
        <v>0.71740800000000005</v>
      </c>
      <c r="AJ571">
        <v>8.6000000000000003E-5</v>
      </c>
      <c r="AK571" t="s">
        <v>12</v>
      </c>
      <c r="AL571">
        <v>0</v>
      </c>
      <c r="AM571">
        <v>0</v>
      </c>
    </row>
    <row r="572" spans="1:39" x14ac:dyDescent="0.25">
      <c r="A572" t="s">
        <v>195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3878.3578560000001</v>
      </c>
      <c r="I572">
        <v>1114.4314429999999</v>
      </c>
      <c r="J572" t="s">
        <v>3</v>
      </c>
      <c r="K572">
        <v>3786.0347219999999</v>
      </c>
      <c r="L572">
        <v>1077.9835680000001</v>
      </c>
      <c r="M572" t="s">
        <v>4</v>
      </c>
      <c r="N572">
        <v>228.048</v>
      </c>
      <c r="O572">
        <v>26.446369000000001</v>
      </c>
      <c r="P572" t="s">
        <v>5</v>
      </c>
      <c r="Q572">
        <v>0</v>
      </c>
      <c r="R572">
        <v>0</v>
      </c>
      <c r="S572" t="s">
        <v>6</v>
      </c>
      <c r="T572">
        <v>78.093782000000004</v>
      </c>
      <c r="U572">
        <v>0.27863300000000002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0.28172999999999998</v>
      </c>
      <c r="AD572">
        <v>2.9E-5</v>
      </c>
      <c r="AE572" t="s">
        <v>10</v>
      </c>
      <c r="AF572">
        <v>0</v>
      </c>
      <c r="AG572">
        <v>0</v>
      </c>
      <c r="AH572" t="s">
        <v>11</v>
      </c>
      <c r="AI572">
        <v>0.71812299999999996</v>
      </c>
      <c r="AJ572">
        <v>9.1000000000000003E-5</v>
      </c>
      <c r="AK572" t="s">
        <v>12</v>
      </c>
      <c r="AL572">
        <v>0</v>
      </c>
      <c r="AM572">
        <v>0</v>
      </c>
    </row>
    <row r="573" spans="1:39" x14ac:dyDescent="0.25">
      <c r="A573" t="s">
        <v>195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4230.9012300000004</v>
      </c>
      <c r="I573">
        <v>1382.2754150000001</v>
      </c>
      <c r="J573" t="s">
        <v>3</v>
      </c>
      <c r="K573">
        <v>4130.1756930000001</v>
      </c>
      <c r="L573">
        <v>1336.836223</v>
      </c>
      <c r="M573" t="s">
        <v>4</v>
      </c>
      <c r="N573">
        <v>248.99767700000001</v>
      </c>
      <c r="O573">
        <v>32.712828000000002</v>
      </c>
      <c r="P573" t="s">
        <v>5</v>
      </c>
      <c r="Q573">
        <v>0</v>
      </c>
      <c r="R573">
        <v>0</v>
      </c>
      <c r="S573" t="s">
        <v>6</v>
      </c>
      <c r="T573">
        <v>85.236478000000005</v>
      </c>
      <c r="U573">
        <v>0.32259399999999999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0.28167900000000001</v>
      </c>
      <c r="AD573">
        <v>2.9E-5</v>
      </c>
      <c r="AE573" t="s">
        <v>10</v>
      </c>
      <c r="AF573">
        <v>0</v>
      </c>
      <c r="AG573">
        <v>0</v>
      </c>
      <c r="AH573" t="s">
        <v>11</v>
      </c>
      <c r="AI573">
        <v>0.71816400000000002</v>
      </c>
      <c r="AJ573">
        <v>9.1000000000000003E-5</v>
      </c>
      <c r="AK573" t="s">
        <v>12</v>
      </c>
      <c r="AL573">
        <v>0</v>
      </c>
      <c r="AM573">
        <v>0</v>
      </c>
    </row>
    <row r="574" spans="1:39" x14ac:dyDescent="0.25">
      <c r="A574" t="s">
        <v>195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4583.6255659999997</v>
      </c>
      <c r="I574">
        <v>1737.7077830000001</v>
      </c>
      <c r="J574" t="s">
        <v>3</v>
      </c>
      <c r="K574">
        <v>4474.4781929999999</v>
      </c>
      <c r="L574">
        <v>1678.4499900000001</v>
      </c>
      <c r="M574" t="s">
        <v>4</v>
      </c>
      <c r="N574">
        <v>269.85751299999998</v>
      </c>
      <c r="O574">
        <v>40.137548000000002</v>
      </c>
      <c r="P574" t="s">
        <v>5</v>
      </c>
      <c r="Q574">
        <v>0</v>
      </c>
      <c r="R574">
        <v>0</v>
      </c>
      <c r="S574" t="s">
        <v>6</v>
      </c>
      <c r="T574">
        <v>92.419325000000001</v>
      </c>
      <c r="U574">
        <v>0.39446700000000001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0.28167799999999998</v>
      </c>
      <c r="AD574">
        <v>2.9E-5</v>
      </c>
      <c r="AE574" t="s">
        <v>10</v>
      </c>
      <c r="AF574">
        <v>0</v>
      </c>
      <c r="AG574">
        <v>0</v>
      </c>
      <c r="AH574" t="s">
        <v>11</v>
      </c>
      <c r="AI574">
        <v>0.71909599999999996</v>
      </c>
      <c r="AJ574">
        <v>8.6000000000000003E-5</v>
      </c>
      <c r="AK574" t="s">
        <v>12</v>
      </c>
      <c r="AL574">
        <v>0</v>
      </c>
      <c r="AM574">
        <v>0</v>
      </c>
    </row>
    <row r="575" spans="1:39" x14ac:dyDescent="0.25">
      <c r="A575" t="s">
        <v>195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4935.7155270000003</v>
      </c>
      <c r="I575">
        <v>2052.289824</v>
      </c>
      <c r="J575" t="s">
        <v>3</v>
      </c>
      <c r="K575">
        <v>4818.17875</v>
      </c>
      <c r="L575">
        <v>1981.573711</v>
      </c>
      <c r="M575" t="s">
        <v>4</v>
      </c>
      <c r="N575">
        <v>290.53648299999998</v>
      </c>
      <c r="O575">
        <v>47.641210000000001</v>
      </c>
      <c r="P575" t="s">
        <v>5</v>
      </c>
      <c r="Q575">
        <v>0</v>
      </c>
      <c r="R575">
        <v>0</v>
      </c>
      <c r="S575" t="s">
        <v>6</v>
      </c>
      <c r="T575">
        <v>99.548430999999994</v>
      </c>
      <c r="U575">
        <v>0.45765699999999998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0.281634</v>
      </c>
      <c r="AD575">
        <v>2.9E-5</v>
      </c>
      <c r="AE575" t="s">
        <v>10</v>
      </c>
      <c r="AF575">
        <v>0</v>
      </c>
      <c r="AG575">
        <v>0</v>
      </c>
      <c r="AH575" t="s">
        <v>11</v>
      </c>
      <c r="AI575">
        <v>0.71976600000000002</v>
      </c>
      <c r="AJ575">
        <v>8.3999999999999995E-5</v>
      </c>
      <c r="AK575" t="s">
        <v>12</v>
      </c>
      <c r="AL575">
        <v>0</v>
      </c>
      <c r="AM575">
        <v>0</v>
      </c>
    </row>
    <row r="576" spans="1:39" x14ac:dyDescent="0.25">
      <c r="A576" t="s">
        <v>195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5286.9803910000001</v>
      </c>
      <c r="I576">
        <v>2347.4091920000001</v>
      </c>
      <c r="J576" t="s">
        <v>3</v>
      </c>
      <c r="K576">
        <v>5161.0712299999996</v>
      </c>
      <c r="L576">
        <v>2270.6359379999999</v>
      </c>
      <c r="M576" t="s">
        <v>4</v>
      </c>
      <c r="N576">
        <v>311.22026099999999</v>
      </c>
      <c r="O576">
        <v>52.16713</v>
      </c>
      <c r="P576" t="s">
        <v>5</v>
      </c>
      <c r="Q576">
        <v>0</v>
      </c>
      <c r="R576">
        <v>0</v>
      </c>
      <c r="S576" t="s">
        <v>6</v>
      </c>
      <c r="T576">
        <v>106.702387</v>
      </c>
      <c r="U576">
        <v>0.51867099999999999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0.28151100000000001</v>
      </c>
      <c r="AD576">
        <v>2.6999999999999999E-5</v>
      </c>
      <c r="AE576" t="s">
        <v>10</v>
      </c>
      <c r="AF576">
        <v>0</v>
      </c>
      <c r="AG576">
        <v>0</v>
      </c>
      <c r="AH576" t="s">
        <v>11</v>
      </c>
      <c r="AI576">
        <v>0.71976600000000002</v>
      </c>
      <c r="AJ576">
        <v>8.3999999999999995E-5</v>
      </c>
      <c r="AK576" t="s">
        <v>12</v>
      </c>
      <c r="AL576">
        <v>0</v>
      </c>
      <c r="AM576">
        <v>0</v>
      </c>
    </row>
    <row r="577" spans="1:39" x14ac:dyDescent="0.25">
      <c r="A577" t="s">
        <v>195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5639.6041409999998</v>
      </c>
      <c r="I577">
        <v>2597.0223219999998</v>
      </c>
      <c r="J577" t="s">
        <v>3</v>
      </c>
      <c r="K577">
        <v>5505.2892869999996</v>
      </c>
      <c r="L577">
        <v>2511.803739</v>
      </c>
      <c r="M577" t="s">
        <v>4</v>
      </c>
      <c r="N577">
        <v>332.08260899999999</v>
      </c>
      <c r="O577">
        <v>58.149484000000001</v>
      </c>
      <c r="P577" t="s">
        <v>5</v>
      </c>
      <c r="Q577">
        <v>0</v>
      </c>
      <c r="R577">
        <v>0</v>
      </c>
      <c r="S577" t="s">
        <v>6</v>
      </c>
      <c r="T577">
        <v>113.84875</v>
      </c>
      <c r="U577">
        <v>0.55831600000000003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0.28150799999999998</v>
      </c>
      <c r="AD577">
        <v>2.6999999999999999E-5</v>
      </c>
      <c r="AE577" t="s">
        <v>10</v>
      </c>
      <c r="AF577">
        <v>0</v>
      </c>
      <c r="AG577">
        <v>0</v>
      </c>
      <c r="AH577" t="s">
        <v>11</v>
      </c>
      <c r="AI577">
        <v>0.71997599999999995</v>
      </c>
      <c r="AJ577">
        <v>8.2000000000000001E-5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195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5991.9536429999998</v>
      </c>
      <c r="I578">
        <v>3066.5067669999999</v>
      </c>
      <c r="J578" t="s">
        <v>3</v>
      </c>
      <c r="K578">
        <v>5849.2740530000001</v>
      </c>
      <c r="L578">
        <v>2967.5004429999999</v>
      </c>
      <c r="M578" t="s">
        <v>4</v>
      </c>
      <c r="N578">
        <v>352.78421900000001</v>
      </c>
      <c r="O578">
        <v>67.113427000000001</v>
      </c>
      <c r="P578" t="s">
        <v>5</v>
      </c>
      <c r="Q578">
        <v>0</v>
      </c>
      <c r="R578">
        <v>0</v>
      </c>
      <c r="S578" t="s">
        <v>6</v>
      </c>
      <c r="T578">
        <v>120.986278</v>
      </c>
      <c r="U578">
        <v>0.65563199999999999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0.28148899999999999</v>
      </c>
      <c r="AD578">
        <v>2.6999999999999999E-5</v>
      </c>
      <c r="AE578" t="s">
        <v>10</v>
      </c>
      <c r="AF578">
        <v>0</v>
      </c>
      <c r="AG578">
        <v>0</v>
      </c>
      <c r="AH578" t="s">
        <v>11</v>
      </c>
      <c r="AI578">
        <v>0.71997599999999995</v>
      </c>
      <c r="AJ578">
        <v>8.2000000000000001E-5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195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6344.1582710000002</v>
      </c>
      <c r="I579">
        <v>3422.063247</v>
      </c>
      <c r="J579" t="s">
        <v>3</v>
      </c>
      <c r="K579">
        <v>6193.0700880000004</v>
      </c>
      <c r="L579">
        <v>3307.1316809999998</v>
      </c>
      <c r="M579" t="s">
        <v>4</v>
      </c>
      <c r="N579">
        <v>373.44147299999997</v>
      </c>
      <c r="O579">
        <v>75.77516</v>
      </c>
      <c r="P579" t="s">
        <v>5</v>
      </c>
      <c r="Q579">
        <v>0</v>
      </c>
      <c r="R579">
        <v>0</v>
      </c>
      <c r="S579" t="s">
        <v>6</v>
      </c>
      <c r="T579">
        <v>128.112403</v>
      </c>
      <c r="U579">
        <v>0.71843900000000005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0.28135900000000003</v>
      </c>
      <c r="AD579">
        <v>2.8E-5</v>
      </c>
      <c r="AE579" t="s">
        <v>10</v>
      </c>
      <c r="AF579">
        <v>0</v>
      </c>
      <c r="AG579">
        <v>0</v>
      </c>
      <c r="AH579" t="s">
        <v>11</v>
      </c>
      <c r="AI579">
        <v>0.72065000000000001</v>
      </c>
      <c r="AJ579">
        <v>7.4999999999999993E-5</v>
      </c>
      <c r="AK579" t="s">
        <v>12</v>
      </c>
      <c r="AL579">
        <v>0</v>
      </c>
      <c r="AM579">
        <v>0</v>
      </c>
    </row>
    <row r="580" spans="1:39" x14ac:dyDescent="0.25">
      <c r="A580" t="s">
        <v>195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6696.1275880000003</v>
      </c>
      <c r="I580">
        <v>3676.53042</v>
      </c>
      <c r="J580" t="s">
        <v>3</v>
      </c>
      <c r="K580">
        <v>6536.6195019999996</v>
      </c>
      <c r="L580">
        <v>3549.9854099999998</v>
      </c>
      <c r="M580" t="s">
        <v>4</v>
      </c>
      <c r="N580">
        <v>394.13233000000002</v>
      </c>
      <c r="O580">
        <v>82.594421999999994</v>
      </c>
      <c r="P580" t="s">
        <v>5</v>
      </c>
      <c r="Q580">
        <v>0</v>
      </c>
      <c r="R580">
        <v>0</v>
      </c>
      <c r="S580" t="s">
        <v>6</v>
      </c>
      <c r="T580">
        <v>135.202732</v>
      </c>
      <c r="U580">
        <v>0.81428699999999998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0.28134999999999999</v>
      </c>
      <c r="AD580">
        <v>2.8E-5</v>
      </c>
      <c r="AE580" t="s">
        <v>10</v>
      </c>
      <c r="AF580">
        <v>0</v>
      </c>
      <c r="AG580">
        <v>0</v>
      </c>
      <c r="AH580" t="s">
        <v>11</v>
      </c>
      <c r="AI580">
        <v>0.72088399999999997</v>
      </c>
      <c r="AJ580">
        <v>7.4999999999999993E-5</v>
      </c>
      <c r="AK580" t="s">
        <v>12</v>
      </c>
      <c r="AL580">
        <v>0</v>
      </c>
      <c r="AM580">
        <v>0</v>
      </c>
    </row>
    <row r="581" spans="1:39" x14ac:dyDescent="0.25">
      <c r="A581" t="s">
        <v>195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7048.3998540000002</v>
      </c>
      <c r="I581">
        <v>4035.0098010000002</v>
      </c>
      <c r="J581" t="s">
        <v>3</v>
      </c>
      <c r="K581">
        <v>6880.5066210000005</v>
      </c>
      <c r="L581">
        <v>3896.7181580000001</v>
      </c>
      <c r="M581" t="s">
        <v>4</v>
      </c>
      <c r="N581">
        <v>414.89205900000002</v>
      </c>
      <c r="O581">
        <v>90.887628000000007</v>
      </c>
      <c r="P581" t="s">
        <v>5</v>
      </c>
      <c r="Q581">
        <v>0</v>
      </c>
      <c r="R581">
        <v>0</v>
      </c>
      <c r="S581" t="s">
        <v>6</v>
      </c>
      <c r="T581">
        <v>142.27866299999999</v>
      </c>
      <c r="U581">
        <v>0.88774500000000001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0.28134199999999998</v>
      </c>
      <c r="AD581">
        <v>2.8E-5</v>
      </c>
      <c r="AE581" t="s">
        <v>10</v>
      </c>
      <c r="AF581">
        <v>0</v>
      </c>
      <c r="AG581">
        <v>0</v>
      </c>
      <c r="AH581" t="s">
        <v>11</v>
      </c>
      <c r="AI581">
        <v>0.72124299999999997</v>
      </c>
      <c r="AJ581">
        <v>7.1000000000000005E-5</v>
      </c>
      <c r="AK581" t="s">
        <v>12</v>
      </c>
      <c r="AL581">
        <v>0</v>
      </c>
      <c r="AM581">
        <v>0</v>
      </c>
    </row>
    <row r="582" spans="1:39" x14ac:dyDescent="0.25">
      <c r="A582" t="s">
        <v>147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387.85394200000002</v>
      </c>
      <c r="I582">
        <v>29.626950999999998</v>
      </c>
      <c r="J582" t="s">
        <v>3</v>
      </c>
      <c r="K582">
        <v>379.52434</v>
      </c>
      <c r="L582">
        <v>25.272161000000001</v>
      </c>
      <c r="M582" t="s">
        <v>4</v>
      </c>
      <c r="N582">
        <v>19.837613999999999</v>
      </c>
      <c r="O582">
        <v>0.24190500000000001</v>
      </c>
      <c r="P582" t="s">
        <v>5</v>
      </c>
      <c r="Q582">
        <v>21.145796000000001</v>
      </c>
      <c r="R582">
        <v>0.104784</v>
      </c>
      <c r="S582" t="s">
        <v>6</v>
      </c>
      <c r="T582">
        <v>7.5796450000000002</v>
      </c>
      <c r="U582">
        <v>6.62E-3</v>
      </c>
      <c r="V582" t="s">
        <v>7</v>
      </c>
      <c r="W582">
        <v>4.8052849999999996</v>
      </c>
      <c r="X582">
        <v>1.6071999999999999E-2</v>
      </c>
      <c r="Y582" t="s">
        <v>8</v>
      </c>
      <c r="Z582">
        <v>7.4609310000000004</v>
      </c>
      <c r="AA582">
        <v>2.9117000000000001E-2</v>
      </c>
      <c r="AB582" t="s">
        <v>9</v>
      </c>
      <c r="AC582">
        <v>337.51711899999998</v>
      </c>
      <c r="AD582">
        <v>20.531130999999998</v>
      </c>
      <c r="AE582" t="s">
        <v>10</v>
      </c>
      <c r="AF582">
        <v>0.29447299999999998</v>
      </c>
      <c r="AG582">
        <v>9.2999999999999997E-5</v>
      </c>
      <c r="AH582" t="s">
        <v>11</v>
      </c>
      <c r="AI582">
        <v>0.70717799999999997</v>
      </c>
      <c r="AJ582">
        <v>2.5999999999999998E-5</v>
      </c>
      <c r="AK582" t="s">
        <v>12</v>
      </c>
      <c r="AL582">
        <v>0</v>
      </c>
      <c r="AM582">
        <v>0</v>
      </c>
    </row>
    <row r="583" spans="1:39" x14ac:dyDescent="0.25">
      <c r="A583" t="s">
        <v>147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776.35817699999996</v>
      </c>
      <c r="I583">
        <v>92.321213</v>
      </c>
      <c r="J583" t="s">
        <v>3</v>
      </c>
      <c r="K583">
        <v>759.79064700000004</v>
      </c>
      <c r="L583">
        <v>79.412400000000005</v>
      </c>
      <c r="M583" t="s">
        <v>4</v>
      </c>
      <c r="N583">
        <v>39.690539999999999</v>
      </c>
      <c r="O583">
        <v>0.67040200000000005</v>
      </c>
      <c r="P583" t="s">
        <v>5</v>
      </c>
      <c r="Q583">
        <v>42.353482999999997</v>
      </c>
      <c r="R583">
        <v>0.473412</v>
      </c>
      <c r="S583" t="s">
        <v>6</v>
      </c>
      <c r="T583">
        <v>15.181198</v>
      </c>
      <c r="U583">
        <v>2.2922999999999999E-2</v>
      </c>
      <c r="V583" t="s">
        <v>7</v>
      </c>
      <c r="W583">
        <v>9.6209349999999993</v>
      </c>
      <c r="X583">
        <v>7.9452999999999996E-2</v>
      </c>
      <c r="Y583" t="s">
        <v>8</v>
      </c>
      <c r="Z583">
        <v>14.954969999999999</v>
      </c>
      <c r="AA583">
        <v>0.13767699999999999</v>
      </c>
      <c r="AB583" t="s">
        <v>9</v>
      </c>
      <c r="AC583">
        <v>675.70935299999996</v>
      </c>
      <c r="AD583">
        <v>64.156046000000003</v>
      </c>
      <c r="AE583" t="s">
        <v>10</v>
      </c>
      <c r="AF583">
        <v>0.29042400000000002</v>
      </c>
      <c r="AG583">
        <v>8.2000000000000001E-5</v>
      </c>
      <c r="AH583" t="s">
        <v>11</v>
      </c>
      <c r="AI583">
        <v>0.70899599999999996</v>
      </c>
      <c r="AJ583">
        <v>4.0000000000000003E-5</v>
      </c>
      <c r="AK583" t="s">
        <v>12</v>
      </c>
      <c r="AL583">
        <v>0</v>
      </c>
      <c r="AM583">
        <v>0</v>
      </c>
    </row>
    <row r="584" spans="1:39" x14ac:dyDescent="0.25">
      <c r="A584" t="s">
        <v>147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1163.8708059999999</v>
      </c>
      <c r="I584">
        <v>163.25065900000001</v>
      </c>
      <c r="J584" t="s">
        <v>3</v>
      </c>
      <c r="K584">
        <v>1139.190793</v>
      </c>
      <c r="L584">
        <v>138.27360400000001</v>
      </c>
      <c r="M584" t="s">
        <v>4</v>
      </c>
      <c r="N584">
        <v>59.36009</v>
      </c>
      <c r="O584">
        <v>1.361572</v>
      </c>
      <c r="P584" t="s">
        <v>5</v>
      </c>
      <c r="Q584">
        <v>63.480620000000002</v>
      </c>
      <c r="R584">
        <v>0.84181099999999998</v>
      </c>
      <c r="S584" t="s">
        <v>6</v>
      </c>
      <c r="T584">
        <v>22.773724000000001</v>
      </c>
      <c r="U584">
        <v>3.6824000000000003E-2</v>
      </c>
      <c r="V584" t="s">
        <v>7</v>
      </c>
      <c r="W584">
        <v>14.417272000000001</v>
      </c>
      <c r="X584">
        <v>0.137298</v>
      </c>
      <c r="Y584" t="s">
        <v>8</v>
      </c>
      <c r="Z584">
        <v>22.41169</v>
      </c>
      <c r="AA584">
        <v>0.25196499999999999</v>
      </c>
      <c r="AB584" t="s">
        <v>9</v>
      </c>
      <c r="AC584">
        <v>1013.291659</v>
      </c>
      <c r="AD584">
        <v>108.854249</v>
      </c>
      <c r="AE584" t="s">
        <v>10</v>
      </c>
      <c r="AF584">
        <v>0.28743000000000002</v>
      </c>
      <c r="AG584">
        <v>5.1999999999999997E-5</v>
      </c>
      <c r="AH584" t="s">
        <v>11</v>
      </c>
      <c r="AI584">
        <v>0.71041799999999999</v>
      </c>
      <c r="AJ584">
        <v>5.1999999999999997E-5</v>
      </c>
      <c r="AK584" t="s">
        <v>12</v>
      </c>
      <c r="AL584">
        <v>0</v>
      </c>
      <c r="AM584">
        <v>0</v>
      </c>
    </row>
    <row r="585" spans="1:39" x14ac:dyDescent="0.25">
      <c r="A585" t="s">
        <v>147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1551.449441</v>
      </c>
      <c r="I585">
        <v>177.42576199999999</v>
      </c>
      <c r="J585" t="s">
        <v>3</v>
      </c>
      <c r="K585">
        <v>1518.6524489999999</v>
      </c>
      <c r="L585">
        <v>150.63728800000001</v>
      </c>
      <c r="M585" t="s">
        <v>4</v>
      </c>
      <c r="N585">
        <v>79.165210999999999</v>
      </c>
      <c r="O585">
        <v>2.014837</v>
      </c>
      <c r="P585" t="s">
        <v>5</v>
      </c>
      <c r="Q585">
        <v>84.603814</v>
      </c>
      <c r="R585">
        <v>1.036759</v>
      </c>
      <c r="S585" t="s">
        <v>6</v>
      </c>
      <c r="T585">
        <v>30.377075000000001</v>
      </c>
      <c r="U585">
        <v>5.0396000000000003E-2</v>
      </c>
      <c r="V585" t="s">
        <v>7</v>
      </c>
      <c r="W585">
        <v>19.201754999999999</v>
      </c>
      <c r="X585">
        <v>0.18759200000000001</v>
      </c>
      <c r="Y585" t="s">
        <v>8</v>
      </c>
      <c r="Z585">
        <v>29.837285000000001</v>
      </c>
      <c r="AA585">
        <v>0.30820999999999998</v>
      </c>
      <c r="AB585" t="s">
        <v>9</v>
      </c>
      <c r="AC585">
        <v>1350.8503049999999</v>
      </c>
      <c r="AD585">
        <v>119.618854</v>
      </c>
      <c r="AE585" t="s">
        <v>10</v>
      </c>
      <c r="AF585">
        <v>0.28617199999999998</v>
      </c>
      <c r="AG585">
        <v>4.6E-5</v>
      </c>
      <c r="AH585" t="s">
        <v>11</v>
      </c>
      <c r="AI585">
        <v>0.711368</v>
      </c>
      <c r="AJ585">
        <v>6.0000000000000002E-5</v>
      </c>
      <c r="AK585" t="s">
        <v>12</v>
      </c>
      <c r="AL585">
        <v>0</v>
      </c>
      <c r="AM585">
        <v>0</v>
      </c>
    </row>
    <row r="586" spans="1:39" x14ac:dyDescent="0.25">
      <c r="A586" t="s">
        <v>147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1940.0874659999999</v>
      </c>
      <c r="I586">
        <v>216.30875900000001</v>
      </c>
      <c r="J586" t="s">
        <v>3</v>
      </c>
      <c r="K586">
        <v>1899.1331809999999</v>
      </c>
      <c r="L586">
        <v>186.94331600000001</v>
      </c>
      <c r="M586" t="s">
        <v>4</v>
      </c>
      <c r="N586">
        <v>98.965027000000006</v>
      </c>
      <c r="O586">
        <v>2.8915190000000002</v>
      </c>
      <c r="P586" t="s">
        <v>5</v>
      </c>
      <c r="Q586">
        <v>105.797203</v>
      </c>
      <c r="R586">
        <v>1.3019480000000001</v>
      </c>
      <c r="S586" t="s">
        <v>6</v>
      </c>
      <c r="T586">
        <v>37.983598000000001</v>
      </c>
      <c r="U586">
        <v>5.0161999999999998E-2</v>
      </c>
      <c r="V586" t="s">
        <v>7</v>
      </c>
      <c r="W586">
        <v>24.005488</v>
      </c>
      <c r="X586">
        <v>0.25238699999999997</v>
      </c>
      <c r="Y586" t="s">
        <v>8</v>
      </c>
      <c r="Z586">
        <v>37.301917000000003</v>
      </c>
      <c r="AA586">
        <v>0.37574299999999999</v>
      </c>
      <c r="AB586" t="s">
        <v>9</v>
      </c>
      <c r="AC586">
        <v>1689.3607199999999</v>
      </c>
      <c r="AD586">
        <v>153.14123499999999</v>
      </c>
      <c r="AE586" t="s">
        <v>10</v>
      </c>
      <c r="AF586">
        <v>0.28517500000000001</v>
      </c>
      <c r="AG586">
        <v>3.4E-5</v>
      </c>
      <c r="AH586" t="s">
        <v>11</v>
      </c>
      <c r="AI586">
        <v>0.71240199999999998</v>
      </c>
      <c r="AJ586">
        <v>6.7000000000000002E-5</v>
      </c>
      <c r="AK586" t="s">
        <v>12</v>
      </c>
      <c r="AL586">
        <v>0</v>
      </c>
      <c r="AM586">
        <v>0</v>
      </c>
    </row>
    <row r="587" spans="1:39" x14ac:dyDescent="0.25">
      <c r="A587" t="s">
        <v>147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2328.6101170000002</v>
      </c>
      <c r="I587">
        <v>279.04184400000003</v>
      </c>
      <c r="J587" t="s">
        <v>3</v>
      </c>
      <c r="K587">
        <v>2279.4760689999998</v>
      </c>
      <c r="L587">
        <v>244.052673</v>
      </c>
      <c r="M587" t="s">
        <v>4</v>
      </c>
      <c r="N587">
        <v>118.717356</v>
      </c>
      <c r="O587">
        <v>3.7091409999999998</v>
      </c>
      <c r="P587" t="s">
        <v>5</v>
      </c>
      <c r="Q587">
        <v>127.007848</v>
      </c>
      <c r="R587">
        <v>1.70933</v>
      </c>
      <c r="S587" t="s">
        <v>6</v>
      </c>
      <c r="T587">
        <v>45.589252999999999</v>
      </c>
      <c r="U587">
        <v>7.2747000000000006E-2</v>
      </c>
      <c r="V587" t="s">
        <v>7</v>
      </c>
      <c r="W587">
        <v>28.833359000000002</v>
      </c>
      <c r="X587">
        <v>0.34293899999999999</v>
      </c>
      <c r="Y587" t="s">
        <v>8</v>
      </c>
      <c r="Z587">
        <v>44.755234000000002</v>
      </c>
      <c r="AA587">
        <v>0.47716700000000001</v>
      </c>
      <c r="AB587" t="s">
        <v>9</v>
      </c>
      <c r="AC587">
        <v>2027.7613719999999</v>
      </c>
      <c r="AD587">
        <v>204.02835400000001</v>
      </c>
      <c r="AE587" t="s">
        <v>10</v>
      </c>
      <c r="AF587">
        <v>0.28279799999999999</v>
      </c>
      <c r="AG587">
        <v>2.8E-5</v>
      </c>
      <c r="AH587" t="s">
        <v>11</v>
      </c>
      <c r="AI587">
        <v>0.71316199999999996</v>
      </c>
      <c r="AJ587">
        <v>7.1000000000000005E-5</v>
      </c>
      <c r="AK587" t="s">
        <v>12</v>
      </c>
      <c r="AL587">
        <v>0</v>
      </c>
      <c r="AM587">
        <v>0</v>
      </c>
    </row>
    <row r="588" spans="1:39" x14ac:dyDescent="0.25">
      <c r="A588" t="s">
        <v>147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2717.156289</v>
      </c>
      <c r="I588">
        <v>416.30630400000001</v>
      </c>
      <c r="J588" t="s">
        <v>3</v>
      </c>
      <c r="K588">
        <v>2659.7654929999999</v>
      </c>
      <c r="L588">
        <v>365.01153399999998</v>
      </c>
      <c r="M588" t="s">
        <v>4</v>
      </c>
      <c r="N588">
        <v>138.56811099999999</v>
      </c>
      <c r="O588">
        <v>4.4961310000000001</v>
      </c>
      <c r="P588" t="s">
        <v>5</v>
      </c>
      <c r="Q588">
        <v>148.17142000000001</v>
      </c>
      <c r="R588">
        <v>2.301355</v>
      </c>
      <c r="S588" t="s">
        <v>6</v>
      </c>
      <c r="T588">
        <v>53.159438000000002</v>
      </c>
      <c r="U588">
        <v>9.4746999999999998E-2</v>
      </c>
      <c r="V588" t="s">
        <v>7</v>
      </c>
      <c r="W588">
        <v>33.655197999999999</v>
      </c>
      <c r="X588">
        <v>0.42550199999999999</v>
      </c>
      <c r="Y588" t="s">
        <v>8</v>
      </c>
      <c r="Z588">
        <v>52.238512999999998</v>
      </c>
      <c r="AA588">
        <v>0.64200800000000002</v>
      </c>
      <c r="AB588" t="s">
        <v>9</v>
      </c>
      <c r="AC588">
        <v>2366.0114789999998</v>
      </c>
      <c r="AD588">
        <v>304.53359899999998</v>
      </c>
      <c r="AE588" t="s">
        <v>10</v>
      </c>
      <c r="AF588">
        <v>0.28236299999999998</v>
      </c>
      <c r="AG588">
        <v>2.8E-5</v>
      </c>
      <c r="AH588" t="s">
        <v>11</v>
      </c>
      <c r="AI588">
        <v>0.71452300000000002</v>
      </c>
      <c r="AJ588">
        <v>7.7000000000000001E-5</v>
      </c>
      <c r="AK588" t="s">
        <v>12</v>
      </c>
      <c r="AL588">
        <v>0</v>
      </c>
      <c r="AM588">
        <v>0</v>
      </c>
    </row>
    <row r="589" spans="1:39" x14ac:dyDescent="0.25">
      <c r="A589" t="s">
        <v>147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3104.9206049999998</v>
      </c>
      <c r="I589">
        <v>584.49731199999997</v>
      </c>
      <c r="J589" t="s">
        <v>3</v>
      </c>
      <c r="K589">
        <v>3039.3602289999999</v>
      </c>
      <c r="L589">
        <v>510.83796699999999</v>
      </c>
      <c r="M589" t="s">
        <v>4</v>
      </c>
      <c r="N589">
        <v>158.344865</v>
      </c>
      <c r="O589">
        <v>5.9159689999999996</v>
      </c>
      <c r="P589" t="s">
        <v>5</v>
      </c>
      <c r="Q589">
        <v>169.28946199999999</v>
      </c>
      <c r="R589">
        <v>2.729295</v>
      </c>
      <c r="S589" t="s">
        <v>6</v>
      </c>
      <c r="T589">
        <v>60.762588999999998</v>
      </c>
      <c r="U589">
        <v>0.13247500000000001</v>
      </c>
      <c r="V589" t="s">
        <v>7</v>
      </c>
      <c r="W589">
        <v>38.450198</v>
      </c>
      <c r="X589">
        <v>0.45682899999999999</v>
      </c>
      <c r="Y589" t="s">
        <v>8</v>
      </c>
      <c r="Z589">
        <v>59.672984</v>
      </c>
      <c r="AA589">
        <v>0.74954799999999999</v>
      </c>
      <c r="AB589" t="s">
        <v>9</v>
      </c>
      <c r="AC589">
        <v>2703.6876659999998</v>
      </c>
      <c r="AD589">
        <v>419.32728900000001</v>
      </c>
      <c r="AE589" t="s">
        <v>10</v>
      </c>
      <c r="AF589">
        <v>0.281939</v>
      </c>
      <c r="AG589">
        <v>2.6999999999999999E-5</v>
      </c>
      <c r="AH589" t="s">
        <v>11</v>
      </c>
      <c r="AI589">
        <v>0.71452400000000005</v>
      </c>
      <c r="AJ589">
        <v>7.7000000000000001E-5</v>
      </c>
      <c r="AK589" t="s">
        <v>12</v>
      </c>
      <c r="AL589">
        <v>0</v>
      </c>
      <c r="AM589">
        <v>0</v>
      </c>
    </row>
    <row r="590" spans="1:39" x14ac:dyDescent="0.25">
      <c r="A590" t="s">
        <v>147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3493.7834130000001</v>
      </c>
      <c r="I590">
        <v>718.53142400000002</v>
      </c>
      <c r="J590" t="s">
        <v>3</v>
      </c>
      <c r="K590">
        <v>3420.0534670000002</v>
      </c>
      <c r="L590">
        <v>626.05277699999999</v>
      </c>
      <c r="M590" t="s">
        <v>4</v>
      </c>
      <c r="N590">
        <v>178.105369</v>
      </c>
      <c r="O590">
        <v>7.131945</v>
      </c>
      <c r="P590" t="s">
        <v>5</v>
      </c>
      <c r="Q590">
        <v>190.47371100000001</v>
      </c>
      <c r="R590">
        <v>3.2362440000000001</v>
      </c>
      <c r="S590" t="s">
        <v>6</v>
      </c>
      <c r="T590">
        <v>68.353858000000002</v>
      </c>
      <c r="U590">
        <v>0.15845799999999999</v>
      </c>
      <c r="V590" t="s">
        <v>7</v>
      </c>
      <c r="W590">
        <v>43.277282</v>
      </c>
      <c r="X590">
        <v>0.54814300000000005</v>
      </c>
      <c r="Y590" t="s">
        <v>8</v>
      </c>
      <c r="Z590">
        <v>67.187070000000006</v>
      </c>
      <c r="AA590">
        <v>0.90875099999999998</v>
      </c>
      <c r="AB590" t="s">
        <v>9</v>
      </c>
      <c r="AC590">
        <v>3042.4041160000002</v>
      </c>
      <c r="AD590">
        <v>510.54965499999997</v>
      </c>
      <c r="AE590" t="s">
        <v>10</v>
      </c>
      <c r="AF590">
        <v>0.28182400000000002</v>
      </c>
      <c r="AG590">
        <v>2.5999999999999998E-5</v>
      </c>
      <c r="AH590" t="s">
        <v>11</v>
      </c>
      <c r="AI590">
        <v>0.71492500000000003</v>
      </c>
      <c r="AJ590">
        <v>7.4999999999999993E-5</v>
      </c>
      <c r="AK590" t="s">
        <v>12</v>
      </c>
      <c r="AL590">
        <v>0</v>
      </c>
      <c r="AM590">
        <v>0</v>
      </c>
    </row>
    <row r="591" spans="1:39" x14ac:dyDescent="0.25">
      <c r="A591" t="s">
        <v>147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3882.2346040000002</v>
      </c>
      <c r="I591">
        <v>839.76726099999996</v>
      </c>
      <c r="J591" t="s">
        <v>3</v>
      </c>
      <c r="K591">
        <v>3800.3929979999998</v>
      </c>
      <c r="L591">
        <v>730.58789200000001</v>
      </c>
      <c r="M591" t="s">
        <v>4</v>
      </c>
      <c r="N591">
        <v>197.83558199999999</v>
      </c>
      <c r="O591">
        <v>8.6519069999999996</v>
      </c>
      <c r="P591" t="s">
        <v>5</v>
      </c>
      <c r="Q591">
        <v>211.642852</v>
      </c>
      <c r="R591">
        <v>3.786835</v>
      </c>
      <c r="S591" t="s">
        <v>6</v>
      </c>
      <c r="T591">
        <v>75.989309000000006</v>
      </c>
      <c r="U591">
        <v>0.16628000000000001</v>
      </c>
      <c r="V591" t="s">
        <v>7</v>
      </c>
      <c r="W591">
        <v>48.097248</v>
      </c>
      <c r="X591">
        <v>0.72625300000000004</v>
      </c>
      <c r="Y591" t="s">
        <v>8</v>
      </c>
      <c r="Z591">
        <v>74.699023999999994</v>
      </c>
      <c r="AA591">
        <v>1.0360830000000001</v>
      </c>
      <c r="AB591" t="s">
        <v>9</v>
      </c>
      <c r="AC591">
        <v>3380.815513</v>
      </c>
      <c r="AD591">
        <v>596.80055800000002</v>
      </c>
      <c r="AE591" t="s">
        <v>10</v>
      </c>
      <c r="AF591">
        <v>0.28162900000000002</v>
      </c>
      <c r="AG591">
        <v>2.5999999999999998E-5</v>
      </c>
      <c r="AH591" t="s">
        <v>11</v>
      </c>
      <c r="AI591">
        <v>0.71534399999999998</v>
      </c>
      <c r="AJ591">
        <v>7.7000000000000001E-5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147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4270.6909470000001</v>
      </c>
      <c r="I592">
        <v>971.42175099999997</v>
      </c>
      <c r="J592" t="s">
        <v>3</v>
      </c>
      <c r="K592">
        <v>4180.7428710000004</v>
      </c>
      <c r="L592">
        <v>838.20034499999997</v>
      </c>
      <c r="M592" t="s">
        <v>4</v>
      </c>
      <c r="N592">
        <v>217.52560500000001</v>
      </c>
      <c r="O592">
        <v>10.348259000000001</v>
      </c>
      <c r="P592" t="s">
        <v>5</v>
      </c>
      <c r="Q592">
        <v>232.75317100000001</v>
      </c>
      <c r="R592">
        <v>4.0164260000000001</v>
      </c>
      <c r="S592" t="s">
        <v>6</v>
      </c>
      <c r="T592">
        <v>83.615949000000001</v>
      </c>
      <c r="U592">
        <v>0.18742300000000001</v>
      </c>
      <c r="V592" t="s">
        <v>7</v>
      </c>
      <c r="W592">
        <v>52.899724999999997</v>
      </c>
      <c r="X592">
        <v>0.75570700000000002</v>
      </c>
      <c r="Y592" t="s">
        <v>8</v>
      </c>
      <c r="Z592">
        <v>82.182010000000005</v>
      </c>
      <c r="AA592">
        <v>1.1039870000000001</v>
      </c>
      <c r="AB592" t="s">
        <v>9</v>
      </c>
      <c r="AC592">
        <v>3719.33041</v>
      </c>
      <c r="AD592">
        <v>681.19464200000004</v>
      </c>
      <c r="AE592" t="s">
        <v>10</v>
      </c>
      <c r="AF592">
        <v>0.28161599999999998</v>
      </c>
      <c r="AG592">
        <v>2.5999999999999998E-5</v>
      </c>
      <c r="AH592" t="s">
        <v>11</v>
      </c>
      <c r="AI592">
        <v>0.71637499999999998</v>
      </c>
      <c r="AJ592">
        <v>7.7999999999999999E-5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147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4658.5074610000001</v>
      </c>
      <c r="I593">
        <v>1086.5317070000001</v>
      </c>
      <c r="J593" t="s">
        <v>3</v>
      </c>
      <c r="K593">
        <v>4560.4926859999996</v>
      </c>
      <c r="L593">
        <v>929.68678299999999</v>
      </c>
      <c r="M593" t="s">
        <v>4</v>
      </c>
      <c r="N593">
        <v>237.23205799999999</v>
      </c>
      <c r="O593">
        <v>12.169523</v>
      </c>
      <c r="P593" t="s">
        <v>5</v>
      </c>
      <c r="Q593">
        <v>253.83532299999999</v>
      </c>
      <c r="R593">
        <v>4.1886320000000001</v>
      </c>
      <c r="S593" t="s">
        <v>6</v>
      </c>
      <c r="T593">
        <v>91.246359999999996</v>
      </c>
      <c r="U593">
        <v>0.219583</v>
      </c>
      <c r="V593" t="s">
        <v>7</v>
      </c>
      <c r="W593">
        <v>57.696762999999997</v>
      </c>
      <c r="X593">
        <v>0.78008699999999997</v>
      </c>
      <c r="Y593" t="s">
        <v>8</v>
      </c>
      <c r="Z593">
        <v>89.636700000000005</v>
      </c>
      <c r="AA593">
        <v>1.1729810000000001</v>
      </c>
      <c r="AB593" t="s">
        <v>9</v>
      </c>
      <c r="AC593">
        <v>4057.269155</v>
      </c>
      <c r="AD593">
        <v>750.94159300000001</v>
      </c>
      <c r="AE593" t="s">
        <v>10</v>
      </c>
      <c r="AF593">
        <v>0.28123799999999999</v>
      </c>
      <c r="AG593">
        <v>3.1000000000000001E-5</v>
      </c>
      <c r="AH593" t="s">
        <v>11</v>
      </c>
      <c r="AI593">
        <v>0.71671899999999999</v>
      </c>
      <c r="AJ593">
        <v>8.3999999999999995E-5</v>
      </c>
      <c r="AK593" t="s">
        <v>12</v>
      </c>
      <c r="AL593">
        <v>0</v>
      </c>
      <c r="AM593">
        <v>0</v>
      </c>
    </row>
    <row r="594" spans="1:39" x14ac:dyDescent="0.25">
      <c r="A594" t="s">
        <v>147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5047.2578709999998</v>
      </c>
      <c r="I594">
        <v>1227.647901</v>
      </c>
      <c r="J594" t="s">
        <v>3</v>
      </c>
      <c r="K594">
        <v>4941.1338180000002</v>
      </c>
      <c r="L594">
        <v>1047.242199</v>
      </c>
      <c r="M594" t="s">
        <v>4</v>
      </c>
      <c r="N594">
        <v>257.040345</v>
      </c>
      <c r="O594">
        <v>14.449657</v>
      </c>
      <c r="P594" t="s">
        <v>5</v>
      </c>
      <c r="Q594">
        <v>274.94264299999998</v>
      </c>
      <c r="R594">
        <v>4.2431070000000002</v>
      </c>
      <c r="S594" t="s">
        <v>6</v>
      </c>
      <c r="T594">
        <v>98.882934000000006</v>
      </c>
      <c r="U594">
        <v>0.22317300000000001</v>
      </c>
      <c r="V594" t="s">
        <v>7</v>
      </c>
      <c r="W594">
        <v>62.500183999999997</v>
      </c>
      <c r="X594">
        <v>0.78652500000000003</v>
      </c>
      <c r="Y594" t="s">
        <v>8</v>
      </c>
      <c r="Z594">
        <v>97.108969000000002</v>
      </c>
      <c r="AA594">
        <v>1.2110540000000001</v>
      </c>
      <c r="AB594" t="s">
        <v>9</v>
      </c>
      <c r="AC594">
        <v>4396.0180469999996</v>
      </c>
      <c r="AD594">
        <v>850.21726999999998</v>
      </c>
      <c r="AE594" t="s">
        <v>10</v>
      </c>
      <c r="AF594">
        <v>0.28078399999999998</v>
      </c>
      <c r="AG594">
        <v>3.8999999999999999E-5</v>
      </c>
      <c r="AH594" t="s">
        <v>11</v>
      </c>
      <c r="AI594">
        <v>0.71723499999999996</v>
      </c>
      <c r="AJ594">
        <v>8.7000000000000001E-5</v>
      </c>
      <c r="AK594" t="s">
        <v>12</v>
      </c>
      <c r="AL594">
        <v>0</v>
      </c>
      <c r="AM594">
        <v>0</v>
      </c>
    </row>
    <row r="595" spans="1:39" x14ac:dyDescent="0.25">
      <c r="A595" t="s">
        <v>147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5435.5833789999997</v>
      </c>
      <c r="I595">
        <v>1417.5654689999999</v>
      </c>
      <c r="J595" t="s">
        <v>3</v>
      </c>
      <c r="K595">
        <v>5321.3109379999996</v>
      </c>
      <c r="L595">
        <v>1206.412063</v>
      </c>
      <c r="M595" t="s">
        <v>4</v>
      </c>
      <c r="N595">
        <v>276.77517899999998</v>
      </c>
      <c r="O595">
        <v>16.658822000000001</v>
      </c>
      <c r="P595" t="s">
        <v>5</v>
      </c>
      <c r="Q595">
        <v>296.05223699999999</v>
      </c>
      <c r="R595">
        <v>4.6811290000000003</v>
      </c>
      <c r="S595" t="s">
        <v>6</v>
      </c>
      <c r="T595">
        <v>106.539975</v>
      </c>
      <c r="U595">
        <v>0.26328800000000002</v>
      </c>
      <c r="V595" t="s">
        <v>7</v>
      </c>
      <c r="W595">
        <v>67.267814999999999</v>
      </c>
      <c r="X595">
        <v>0.81886199999999998</v>
      </c>
      <c r="Y595" t="s">
        <v>8</v>
      </c>
      <c r="Z595">
        <v>104.580961</v>
      </c>
      <c r="AA595">
        <v>1.3003469999999999</v>
      </c>
      <c r="AB595" t="s">
        <v>9</v>
      </c>
      <c r="AC595">
        <v>4734.3802830000004</v>
      </c>
      <c r="AD595">
        <v>975.69732199999999</v>
      </c>
      <c r="AE595" t="s">
        <v>10</v>
      </c>
      <c r="AF595">
        <v>0.28074900000000003</v>
      </c>
      <c r="AG595">
        <v>3.8000000000000002E-5</v>
      </c>
      <c r="AH595" t="s">
        <v>11</v>
      </c>
      <c r="AI595">
        <v>0.71852499999999997</v>
      </c>
      <c r="AJ595">
        <v>8.2000000000000001E-5</v>
      </c>
      <c r="AK595" t="s">
        <v>12</v>
      </c>
      <c r="AL595">
        <v>0</v>
      </c>
      <c r="AM595">
        <v>0</v>
      </c>
    </row>
    <row r="596" spans="1:39" x14ac:dyDescent="0.25">
      <c r="A596" t="s">
        <v>147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5824.3027149999998</v>
      </c>
      <c r="I596">
        <v>1695.690384</v>
      </c>
      <c r="J596" t="s">
        <v>3</v>
      </c>
      <c r="K596">
        <v>5701.8880570000001</v>
      </c>
      <c r="L596">
        <v>1440.774504</v>
      </c>
      <c r="M596" t="s">
        <v>4</v>
      </c>
      <c r="N596">
        <v>296.513982</v>
      </c>
      <c r="O596">
        <v>18.900855</v>
      </c>
      <c r="P596" t="s">
        <v>5</v>
      </c>
      <c r="Q596">
        <v>317.14378299999998</v>
      </c>
      <c r="R596">
        <v>5.2405099999999996</v>
      </c>
      <c r="S596" t="s">
        <v>6</v>
      </c>
      <c r="T596">
        <v>114.153656</v>
      </c>
      <c r="U596">
        <v>0.30457699999999999</v>
      </c>
      <c r="V596" t="s">
        <v>7</v>
      </c>
      <c r="W596">
        <v>72.039152999999999</v>
      </c>
      <c r="X596">
        <v>0.85394400000000004</v>
      </c>
      <c r="Y596" t="s">
        <v>8</v>
      </c>
      <c r="Z596">
        <v>112.064843</v>
      </c>
      <c r="AA596">
        <v>1.484477</v>
      </c>
      <c r="AB596" t="s">
        <v>9</v>
      </c>
      <c r="AC596">
        <v>5073.1682129999999</v>
      </c>
      <c r="AD596">
        <v>1160.020522</v>
      </c>
      <c r="AE596" t="s">
        <v>10</v>
      </c>
      <c r="AF596">
        <v>0.28074900000000003</v>
      </c>
      <c r="AG596">
        <v>3.8000000000000002E-5</v>
      </c>
      <c r="AH596" t="s">
        <v>11</v>
      </c>
      <c r="AI596">
        <v>0.719217</v>
      </c>
      <c r="AJ596">
        <v>9.2999999999999997E-5</v>
      </c>
      <c r="AK596" t="s">
        <v>12</v>
      </c>
      <c r="AL596">
        <v>0</v>
      </c>
      <c r="AM596">
        <v>0</v>
      </c>
    </row>
    <row r="597" spans="1:39" x14ac:dyDescent="0.25">
      <c r="A597" t="s">
        <v>147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6212.7590229999996</v>
      </c>
      <c r="I597">
        <v>1934.8460459999999</v>
      </c>
      <c r="J597" t="s">
        <v>3</v>
      </c>
      <c r="K597">
        <v>6082.2439260000001</v>
      </c>
      <c r="L597">
        <v>1637.1575</v>
      </c>
      <c r="M597" t="s">
        <v>4</v>
      </c>
      <c r="N597">
        <v>316.26419700000002</v>
      </c>
      <c r="O597">
        <v>21.915203000000002</v>
      </c>
      <c r="P597" t="s">
        <v>5</v>
      </c>
      <c r="Q597">
        <v>338.24695600000001</v>
      </c>
      <c r="R597">
        <v>5.5993769999999996</v>
      </c>
      <c r="S597" t="s">
        <v>6</v>
      </c>
      <c r="T597">
        <v>121.77521900000001</v>
      </c>
      <c r="U597">
        <v>0.31945000000000001</v>
      </c>
      <c r="V597" t="s">
        <v>7</v>
      </c>
      <c r="W597">
        <v>76.811383000000006</v>
      </c>
      <c r="X597">
        <v>0.87461500000000003</v>
      </c>
      <c r="Y597" t="s">
        <v>8</v>
      </c>
      <c r="Z597">
        <v>119.53330699999999</v>
      </c>
      <c r="AA597">
        <v>1.581909</v>
      </c>
      <c r="AB597" t="s">
        <v>9</v>
      </c>
      <c r="AC597">
        <v>5411.709355</v>
      </c>
      <c r="AD597">
        <v>1309.863818</v>
      </c>
      <c r="AE597" t="s">
        <v>10</v>
      </c>
      <c r="AF597">
        <v>0.28074700000000002</v>
      </c>
      <c r="AG597">
        <v>3.8000000000000002E-5</v>
      </c>
      <c r="AH597" t="s">
        <v>11</v>
      </c>
      <c r="AI597">
        <v>0.71973200000000004</v>
      </c>
      <c r="AJ597">
        <v>9.1000000000000003E-5</v>
      </c>
      <c r="AK597" t="s">
        <v>12</v>
      </c>
      <c r="AL597">
        <v>0</v>
      </c>
      <c r="AM597">
        <v>0</v>
      </c>
    </row>
    <row r="598" spans="1:39" x14ac:dyDescent="0.25">
      <c r="A598" t="s">
        <v>147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6601.2909470000004</v>
      </c>
      <c r="I598">
        <v>2172.7960419999999</v>
      </c>
      <c r="J598" t="s">
        <v>3</v>
      </c>
      <c r="K598">
        <v>6462.6164449999997</v>
      </c>
      <c r="L598">
        <v>1833.7632510000001</v>
      </c>
      <c r="M598" t="s">
        <v>4</v>
      </c>
      <c r="N598">
        <v>336.03629000000001</v>
      </c>
      <c r="O598">
        <v>25.311356</v>
      </c>
      <c r="P598" t="s">
        <v>5</v>
      </c>
      <c r="Q598">
        <v>359.33004199999999</v>
      </c>
      <c r="R598">
        <v>6.0800270000000003</v>
      </c>
      <c r="S598" t="s">
        <v>6</v>
      </c>
      <c r="T598">
        <v>129.379706</v>
      </c>
      <c r="U598">
        <v>0.35713899999999998</v>
      </c>
      <c r="V598" t="s">
        <v>7</v>
      </c>
      <c r="W598">
        <v>81.570729999999998</v>
      </c>
      <c r="X598">
        <v>0.90765200000000001</v>
      </c>
      <c r="Y598" t="s">
        <v>8</v>
      </c>
      <c r="Z598">
        <v>127.015912</v>
      </c>
      <c r="AA598">
        <v>1.6304000000000001</v>
      </c>
      <c r="AB598" t="s">
        <v>9</v>
      </c>
      <c r="AC598">
        <v>5750.2627830000001</v>
      </c>
      <c r="AD598">
        <v>1462.450063</v>
      </c>
      <c r="AE598" t="s">
        <v>10</v>
      </c>
      <c r="AF598">
        <v>0.28074700000000002</v>
      </c>
      <c r="AG598">
        <v>3.8000000000000002E-5</v>
      </c>
      <c r="AH598" t="s">
        <v>11</v>
      </c>
      <c r="AI598">
        <v>0.72023999999999999</v>
      </c>
      <c r="AJ598">
        <v>1.1E-4</v>
      </c>
      <c r="AK598" t="s">
        <v>12</v>
      </c>
      <c r="AL598">
        <v>0</v>
      </c>
      <c r="AM598">
        <v>0</v>
      </c>
    </row>
    <row r="599" spans="1:39" x14ac:dyDescent="0.25">
      <c r="A599" t="s">
        <v>147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6990.1285550000002</v>
      </c>
      <c r="I599">
        <v>2416.2414220000001</v>
      </c>
      <c r="J599" t="s">
        <v>3</v>
      </c>
      <c r="K599">
        <v>6843.2939839999999</v>
      </c>
      <c r="L599">
        <v>2031.668461</v>
      </c>
      <c r="M599" t="s">
        <v>4</v>
      </c>
      <c r="N599">
        <v>355.75184200000001</v>
      </c>
      <c r="O599">
        <v>28.297962999999999</v>
      </c>
      <c r="P599" t="s">
        <v>5</v>
      </c>
      <c r="Q599">
        <v>380.452088</v>
      </c>
      <c r="R599">
        <v>6.3650229999999999</v>
      </c>
      <c r="S599" t="s">
        <v>6</v>
      </c>
      <c r="T599">
        <v>136.95644799999999</v>
      </c>
      <c r="U599">
        <v>0.370226</v>
      </c>
      <c r="V599" t="s">
        <v>7</v>
      </c>
      <c r="W599">
        <v>86.325097</v>
      </c>
      <c r="X599">
        <v>0.91420500000000005</v>
      </c>
      <c r="Y599" t="s">
        <v>8</v>
      </c>
      <c r="Z599">
        <v>134.468335</v>
      </c>
      <c r="AA599">
        <v>1.723989</v>
      </c>
      <c r="AB599" t="s">
        <v>9</v>
      </c>
      <c r="AC599">
        <v>6089.1366209999996</v>
      </c>
      <c r="AD599">
        <v>1613.7557750000001</v>
      </c>
      <c r="AE599" t="s">
        <v>10</v>
      </c>
      <c r="AF599">
        <v>0.28070699999999998</v>
      </c>
      <c r="AG599">
        <v>3.8000000000000002E-5</v>
      </c>
      <c r="AH599" t="s">
        <v>11</v>
      </c>
      <c r="AI599">
        <v>0.72066699999999995</v>
      </c>
      <c r="AJ599">
        <v>1.08E-4</v>
      </c>
      <c r="AK599" t="s">
        <v>12</v>
      </c>
      <c r="AL599">
        <v>0</v>
      </c>
      <c r="AM599">
        <v>0</v>
      </c>
    </row>
    <row r="600" spans="1:39" x14ac:dyDescent="0.25">
      <c r="A600" t="s">
        <v>147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7378.6463869999998</v>
      </c>
      <c r="I600">
        <v>2694.74053</v>
      </c>
      <c r="J600" t="s">
        <v>3</v>
      </c>
      <c r="K600">
        <v>7223.681826</v>
      </c>
      <c r="L600">
        <v>2265.058994</v>
      </c>
      <c r="M600" t="s">
        <v>4</v>
      </c>
      <c r="N600">
        <v>375.528144</v>
      </c>
      <c r="O600">
        <v>31.278272999999999</v>
      </c>
      <c r="P600" t="s">
        <v>5</v>
      </c>
      <c r="Q600">
        <v>401.59456899999998</v>
      </c>
      <c r="R600">
        <v>6.8983449999999999</v>
      </c>
      <c r="S600" t="s">
        <v>6</v>
      </c>
      <c r="T600">
        <v>144.50707299999999</v>
      </c>
      <c r="U600">
        <v>0.40044400000000002</v>
      </c>
      <c r="V600" t="s">
        <v>7</v>
      </c>
      <c r="W600">
        <v>91.123942</v>
      </c>
      <c r="X600">
        <v>0.99076399999999998</v>
      </c>
      <c r="Y600" t="s">
        <v>8</v>
      </c>
      <c r="Z600">
        <v>141.90857299999999</v>
      </c>
      <c r="AA600">
        <v>1.883294</v>
      </c>
      <c r="AB600" t="s">
        <v>9</v>
      </c>
      <c r="AC600">
        <v>6427.6407520000002</v>
      </c>
      <c r="AD600">
        <v>1801.407422</v>
      </c>
      <c r="AE600" t="s">
        <v>10</v>
      </c>
      <c r="AF600">
        <v>0.28070299999999998</v>
      </c>
      <c r="AG600">
        <v>3.8000000000000002E-5</v>
      </c>
      <c r="AH600" t="s">
        <v>11</v>
      </c>
      <c r="AI600">
        <v>0.72108700000000003</v>
      </c>
      <c r="AJ600">
        <v>1.0399999999999999E-4</v>
      </c>
      <c r="AK600" t="s">
        <v>12</v>
      </c>
      <c r="AL600">
        <v>0</v>
      </c>
      <c r="AM600">
        <v>0</v>
      </c>
    </row>
    <row r="601" spans="1:39" x14ac:dyDescent="0.25">
      <c r="A601" t="s">
        <v>147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7768.4198139999999</v>
      </c>
      <c r="I601">
        <v>2947.6110119999998</v>
      </c>
      <c r="J601" t="s">
        <v>3</v>
      </c>
      <c r="K601">
        <v>7605.3373540000002</v>
      </c>
      <c r="L601">
        <v>2474.046053</v>
      </c>
      <c r="M601" t="s">
        <v>4</v>
      </c>
      <c r="N601">
        <v>395.28570100000002</v>
      </c>
      <c r="O601">
        <v>35.025953000000001</v>
      </c>
      <c r="P601" t="s">
        <v>5</v>
      </c>
      <c r="Q601">
        <v>422.76437399999998</v>
      </c>
      <c r="R601">
        <v>7.6655759999999997</v>
      </c>
      <c r="S601" t="s">
        <v>6</v>
      </c>
      <c r="T601">
        <v>152.08252999999999</v>
      </c>
      <c r="U601">
        <v>0.45831</v>
      </c>
      <c r="V601" t="s">
        <v>7</v>
      </c>
      <c r="W601">
        <v>95.915144999999995</v>
      </c>
      <c r="X601">
        <v>1.0679920000000001</v>
      </c>
      <c r="Y601" t="s">
        <v>8</v>
      </c>
      <c r="Z601">
        <v>149.360838</v>
      </c>
      <c r="AA601">
        <v>2.0149370000000002</v>
      </c>
      <c r="AB601" t="s">
        <v>9</v>
      </c>
      <c r="AC601">
        <v>6767.4035249999997</v>
      </c>
      <c r="AD601">
        <v>1961.1561489999999</v>
      </c>
      <c r="AE601" t="s">
        <v>10</v>
      </c>
      <c r="AF601">
        <v>0.28070200000000001</v>
      </c>
      <c r="AG601">
        <v>3.8000000000000002E-5</v>
      </c>
      <c r="AH601" t="s">
        <v>11</v>
      </c>
      <c r="AI601">
        <v>0.72134900000000002</v>
      </c>
      <c r="AJ601">
        <v>1.05E-4</v>
      </c>
      <c r="AK601" t="s">
        <v>12</v>
      </c>
      <c r="AL601">
        <v>0</v>
      </c>
      <c r="AM601">
        <v>0</v>
      </c>
    </row>
    <row r="602" spans="1:39" x14ac:dyDescent="0.25">
      <c r="A602" t="s">
        <v>148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374.82096999999999</v>
      </c>
      <c r="I622">
        <v>34.543013000000002</v>
      </c>
      <c r="J622" t="s">
        <v>3</v>
      </c>
      <c r="K622">
        <v>366.95057400000002</v>
      </c>
      <c r="L622">
        <v>28.995661999999999</v>
      </c>
      <c r="M622" t="s">
        <v>4</v>
      </c>
      <c r="N622">
        <v>19.635235999999999</v>
      </c>
      <c r="O622">
        <v>0.41075400000000001</v>
      </c>
      <c r="P622" t="s">
        <v>5</v>
      </c>
      <c r="Q622">
        <v>0</v>
      </c>
      <c r="R622">
        <v>0</v>
      </c>
      <c r="S622" t="s">
        <v>6</v>
      </c>
      <c r="T622">
        <v>7.5577120000000004</v>
      </c>
      <c r="U622">
        <v>1.0638999999999999E-2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0.29312100000000002</v>
      </c>
      <c r="AD622">
        <v>8.5000000000000006E-5</v>
      </c>
      <c r="AE622" t="s">
        <v>10</v>
      </c>
      <c r="AF622">
        <v>0</v>
      </c>
      <c r="AG622">
        <v>0</v>
      </c>
      <c r="AH622" t="s">
        <v>11</v>
      </c>
      <c r="AI622">
        <v>0.70684599999999997</v>
      </c>
      <c r="AJ622">
        <v>2.8E-5</v>
      </c>
      <c r="AK622" t="s">
        <v>12</v>
      </c>
      <c r="AL622">
        <v>0</v>
      </c>
      <c r="AM622">
        <v>0</v>
      </c>
    </row>
    <row r="623" spans="1:39" x14ac:dyDescent="0.25">
      <c r="A623" t="s">
        <v>149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748.85492899999997</v>
      </c>
      <c r="I623">
        <v>106.034847</v>
      </c>
      <c r="J623" t="s">
        <v>3</v>
      </c>
      <c r="K623">
        <v>733.15374399999996</v>
      </c>
      <c r="L623">
        <v>86.184258</v>
      </c>
      <c r="M623" t="s">
        <v>4</v>
      </c>
      <c r="N623">
        <v>39.371023999999998</v>
      </c>
      <c r="O623">
        <v>1.1498170000000001</v>
      </c>
      <c r="P623" t="s">
        <v>5</v>
      </c>
      <c r="Q623">
        <v>0</v>
      </c>
      <c r="R623">
        <v>0</v>
      </c>
      <c r="S623" t="s">
        <v>6</v>
      </c>
      <c r="T623">
        <v>15.081189999999999</v>
      </c>
      <c r="U623">
        <v>3.1060000000000001E-2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0.28997400000000001</v>
      </c>
      <c r="AD623">
        <v>6.8999999999999997E-5</v>
      </c>
      <c r="AE623" t="s">
        <v>10</v>
      </c>
      <c r="AF623">
        <v>0</v>
      </c>
      <c r="AG623">
        <v>0</v>
      </c>
      <c r="AH623" t="s">
        <v>11</v>
      </c>
      <c r="AI623">
        <v>0.70957800000000004</v>
      </c>
      <c r="AJ623">
        <v>5.0000000000000002E-5</v>
      </c>
      <c r="AK623" t="s">
        <v>12</v>
      </c>
      <c r="AL623">
        <v>0</v>
      </c>
      <c r="AM623">
        <v>0</v>
      </c>
    </row>
    <row r="624" spans="1:39" x14ac:dyDescent="0.25">
      <c r="A624" t="s">
        <v>149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1122.5612699999999</v>
      </c>
      <c r="I624">
        <v>204.64953800000001</v>
      </c>
      <c r="J624" t="s">
        <v>3</v>
      </c>
      <c r="K624">
        <v>1099.1168729999999</v>
      </c>
      <c r="L624">
        <v>162.504481</v>
      </c>
      <c r="M624" t="s">
        <v>4</v>
      </c>
      <c r="N624">
        <v>59.018172</v>
      </c>
      <c r="O624">
        <v>2.6000510000000001</v>
      </c>
      <c r="P624" t="s">
        <v>5</v>
      </c>
      <c r="Q624">
        <v>0</v>
      </c>
      <c r="R624">
        <v>0</v>
      </c>
      <c r="S624" t="s">
        <v>6</v>
      </c>
      <c r="T624">
        <v>22.611723000000001</v>
      </c>
      <c r="U624">
        <v>6.0491000000000003E-2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0.28786899999999999</v>
      </c>
      <c r="AD624">
        <v>5.3000000000000001E-5</v>
      </c>
      <c r="AE624" t="s">
        <v>10</v>
      </c>
      <c r="AF624">
        <v>0</v>
      </c>
      <c r="AG624">
        <v>0</v>
      </c>
      <c r="AH624" t="s">
        <v>11</v>
      </c>
      <c r="AI624">
        <v>0.71094999999999997</v>
      </c>
      <c r="AJ624">
        <v>6.0999999999999999E-5</v>
      </c>
      <c r="AK624" t="s">
        <v>12</v>
      </c>
      <c r="AL624">
        <v>0</v>
      </c>
      <c r="AM624">
        <v>0</v>
      </c>
    </row>
    <row r="625" spans="1:39" x14ac:dyDescent="0.25">
      <c r="A625" t="s">
        <v>149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1496.018274</v>
      </c>
      <c r="I625">
        <v>314.02083199999998</v>
      </c>
      <c r="J625" t="s">
        <v>3</v>
      </c>
      <c r="K625">
        <v>1464.838518</v>
      </c>
      <c r="L625">
        <v>251.95951400000001</v>
      </c>
      <c r="M625" t="s">
        <v>4</v>
      </c>
      <c r="N625">
        <v>78.625370000000004</v>
      </c>
      <c r="O625">
        <v>3.8325779999999998</v>
      </c>
      <c r="P625" t="s">
        <v>5</v>
      </c>
      <c r="Q625">
        <v>0</v>
      </c>
      <c r="R625">
        <v>0</v>
      </c>
      <c r="S625" t="s">
        <v>6</v>
      </c>
      <c r="T625">
        <v>30.152284000000002</v>
      </c>
      <c r="U625">
        <v>9.6660999999999997E-2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0.28665000000000002</v>
      </c>
      <c r="AD625">
        <v>4.8000000000000001E-5</v>
      </c>
      <c r="AE625" t="s">
        <v>10</v>
      </c>
      <c r="AF625">
        <v>0</v>
      </c>
      <c r="AG625">
        <v>0</v>
      </c>
      <c r="AH625" t="s">
        <v>11</v>
      </c>
      <c r="AI625">
        <v>0.71210700000000005</v>
      </c>
      <c r="AJ625">
        <v>6.6000000000000005E-5</v>
      </c>
      <c r="AK625" t="s">
        <v>12</v>
      </c>
      <c r="AL625">
        <v>0</v>
      </c>
      <c r="AM625">
        <v>0</v>
      </c>
    </row>
    <row r="626" spans="1:39" x14ac:dyDescent="0.25">
      <c r="A626" t="s">
        <v>149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1869.700315</v>
      </c>
      <c r="I626">
        <v>389.73878000000002</v>
      </c>
      <c r="J626" t="s">
        <v>3</v>
      </c>
      <c r="K626">
        <v>1830.8095969999999</v>
      </c>
      <c r="L626">
        <v>312.176355</v>
      </c>
      <c r="M626" t="s">
        <v>4</v>
      </c>
      <c r="N626">
        <v>98.222481999999999</v>
      </c>
      <c r="O626">
        <v>4.6936470000000003</v>
      </c>
      <c r="P626" t="s">
        <v>5</v>
      </c>
      <c r="Q626">
        <v>0</v>
      </c>
      <c r="R626">
        <v>0</v>
      </c>
      <c r="S626" t="s">
        <v>6</v>
      </c>
      <c r="T626">
        <v>37.708295999999997</v>
      </c>
      <c r="U626">
        <v>0.132081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0.285333</v>
      </c>
      <c r="AD626">
        <v>3.4999999999999997E-5</v>
      </c>
      <c r="AE626" t="s">
        <v>10</v>
      </c>
      <c r="AF626">
        <v>0</v>
      </c>
      <c r="AG626">
        <v>0</v>
      </c>
      <c r="AH626" t="s">
        <v>11</v>
      </c>
      <c r="AI626">
        <v>0.71351299999999995</v>
      </c>
      <c r="AJ626">
        <v>6.8999999999999997E-5</v>
      </c>
      <c r="AK626" t="s">
        <v>12</v>
      </c>
      <c r="AL626">
        <v>0</v>
      </c>
      <c r="AM626">
        <v>0</v>
      </c>
    </row>
    <row r="627" spans="1:39" x14ac:dyDescent="0.25">
      <c r="A627" t="s">
        <v>149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2242.9108350000001</v>
      </c>
      <c r="I627">
        <v>466.67435899999998</v>
      </c>
      <c r="J627" t="s">
        <v>3</v>
      </c>
      <c r="K627">
        <v>2196.2956789999998</v>
      </c>
      <c r="L627">
        <v>372.118515</v>
      </c>
      <c r="M627" t="s">
        <v>4</v>
      </c>
      <c r="N627">
        <v>117.81990500000001</v>
      </c>
      <c r="O627">
        <v>5.6896659999999999</v>
      </c>
      <c r="P627" t="s">
        <v>5</v>
      </c>
      <c r="Q627">
        <v>0</v>
      </c>
      <c r="R627">
        <v>0</v>
      </c>
      <c r="S627" t="s">
        <v>6</v>
      </c>
      <c r="T627">
        <v>45.243346000000003</v>
      </c>
      <c r="U627">
        <v>0.17762900000000001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0.28483700000000001</v>
      </c>
      <c r="AD627">
        <v>3.4E-5</v>
      </c>
      <c r="AE627" t="s">
        <v>10</v>
      </c>
      <c r="AF627">
        <v>0</v>
      </c>
      <c r="AG627">
        <v>0</v>
      </c>
      <c r="AH627" t="s">
        <v>11</v>
      </c>
      <c r="AI627">
        <v>0.71403499999999998</v>
      </c>
      <c r="AJ627">
        <v>7.2000000000000002E-5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149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2614.5861129999998</v>
      </c>
      <c r="I628">
        <v>517.46000500000002</v>
      </c>
      <c r="J628" t="s">
        <v>3</v>
      </c>
      <c r="K628">
        <v>2560.3363089999998</v>
      </c>
      <c r="L628">
        <v>410.30894499999999</v>
      </c>
      <c r="M628" t="s">
        <v>4</v>
      </c>
      <c r="N628">
        <v>137.39773099999999</v>
      </c>
      <c r="O628">
        <v>6.7336359999999997</v>
      </c>
      <c r="P628" t="s">
        <v>5</v>
      </c>
      <c r="Q628">
        <v>0</v>
      </c>
      <c r="R628">
        <v>0</v>
      </c>
      <c r="S628" t="s">
        <v>6</v>
      </c>
      <c r="T628">
        <v>52.741529999999997</v>
      </c>
      <c r="U628">
        <v>0.198102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0.28438999999999998</v>
      </c>
      <c r="AD628">
        <v>3.1999999999999999E-5</v>
      </c>
      <c r="AE628" t="s">
        <v>10</v>
      </c>
      <c r="AF628">
        <v>0</v>
      </c>
      <c r="AG628">
        <v>0</v>
      </c>
      <c r="AH628" t="s">
        <v>11</v>
      </c>
      <c r="AI628">
        <v>0.71502200000000005</v>
      </c>
      <c r="AJ628">
        <v>7.3999999999999996E-5</v>
      </c>
      <c r="AK628" t="s">
        <v>12</v>
      </c>
      <c r="AL628">
        <v>0</v>
      </c>
      <c r="AM628">
        <v>0</v>
      </c>
    </row>
    <row r="629" spans="1:39" x14ac:dyDescent="0.25">
      <c r="A629" t="s">
        <v>149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2987.1760159999999</v>
      </c>
      <c r="I629">
        <v>679.36442799999998</v>
      </c>
      <c r="J629" t="s">
        <v>3</v>
      </c>
      <c r="K629">
        <v>2925.2768259999998</v>
      </c>
      <c r="L629">
        <v>542.28578800000003</v>
      </c>
      <c r="M629" t="s">
        <v>4</v>
      </c>
      <c r="N629">
        <v>156.93486100000001</v>
      </c>
      <c r="O629">
        <v>8.0762830000000001</v>
      </c>
      <c r="P629" t="s">
        <v>5</v>
      </c>
      <c r="Q629">
        <v>0</v>
      </c>
      <c r="R629">
        <v>0</v>
      </c>
      <c r="S629" t="s">
        <v>6</v>
      </c>
      <c r="T629">
        <v>60.261305999999998</v>
      </c>
      <c r="U629">
        <v>0.24913199999999999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0.28360299999999999</v>
      </c>
      <c r="AD629">
        <v>2.1999999999999999E-5</v>
      </c>
      <c r="AE629" t="s">
        <v>10</v>
      </c>
      <c r="AF629">
        <v>0</v>
      </c>
      <c r="AG629">
        <v>0</v>
      </c>
      <c r="AH629" t="s">
        <v>11</v>
      </c>
      <c r="AI629">
        <v>0.71706999999999999</v>
      </c>
      <c r="AJ629">
        <v>9.0000000000000006E-5</v>
      </c>
      <c r="AK629" t="s">
        <v>12</v>
      </c>
      <c r="AL629">
        <v>0</v>
      </c>
      <c r="AM629">
        <v>0</v>
      </c>
    </row>
    <row r="630" spans="1:39" x14ac:dyDescent="0.25">
      <c r="A630" t="s">
        <v>149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3360.6618699999999</v>
      </c>
      <c r="I630">
        <v>873.69019000000003</v>
      </c>
      <c r="J630" t="s">
        <v>3</v>
      </c>
      <c r="K630">
        <v>3291.0881009999998</v>
      </c>
      <c r="L630">
        <v>705.06404999999995</v>
      </c>
      <c r="M630" t="s">
        <v>4</v>
      </c>
      <c r="N630">
        <v>176.469797</v>
      </c>
      <c r="O630">
        <v>9.3578980000000005</v>
      </c>
      <c r="P630" t="s">
        <v>5</v>
      </c>
      <c r="Q630">
        <v>0</v>
      </c>
      <c r="R630">
        <v>0</v>
      </c>
      <c r="S630" t="s">
        <v>6</v>
      </c>
      <c r="T630">
        <v>67.831812999999997</v>
      </c>
      <c r="U630">
        <v>0.309143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0.282885</v>
      </c>
      <c r="AD630">
        <v>9.0000000000000002E-6</v>
      </c>
      <c r="AE630" t="s">
        <v>10</v>
      </c>
      <c r="AF630">
        <v>0</v>
      </c>
      <c r="AG630">
        <v>0</v>
      </c>
      <c r="AH630" t="s">
        <v>11</v>
      </c>
      <c r="AI630">
        <v>0.718005</v>
      </c>
      <c r="AJ630">
        <v>8.5000000000000006E-5</v>
      </c>
      <c r="AK630" t="s">
        <v>12</v>
      </c>
      <c r="AL630">
        <v>0</v>
      </c>
      <c r="AM630">
        <v>0</v>
      </c>
    </row>
    <row r="631" spans="1:39" x14ac:dyDescent="0.25">
      <c r="A631" t="s">
        <v>149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3734.3471</v>
      </c>
      <c r="I631">
        <v>1120.133135</v>
      </c>
      <c r="J631" t="s">
        <v>3</v>
      </c>
      <c r="K631">
        <v>3657.073613</v>
      </c>
      <c r="L631">
        <v>910.08396500000003</v>
      </c>
      <c r="M631" t="s">
        <v>4</v>
      </c>
      <c r="N631">
        <v>196.01185599999999</v>
      </c>
      <c r="O631">
        <v>11.00421</v>
      </c>
      <c r="P631" t="s">
        <v>5</v>
      </c>
      <c r="Q631">
        <v>0</v>
      </c>
      <c r="R631">
        <v>0</v>
      </c>
      <c r="S631" t="s">
        <v>6</v>
      </c>
      <c r="T631">
        <v>75.434942000000007</v>
      </c>
      <c r="U631">
        <v>0.42522599999999999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0.28221099999999999</v>
      </c>
      <c r="AD631">
        <v>1.5E-5</v>
      </c>
      <c r="AE631" t="s">
        <v>10</v>
      </c>
      <c r="AF631">
        <v>0</v>
      </c>
      <c r="AG631">
        <v>0</v>
      </c>
      <c r="AH631" t="s">
        <v>11</v>
      </c>
      <c r="AI631">
        <v>0.71824699999999997</v>
      </c>
      <c r="AJ631">
        <v>8.2000000000000001E-5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149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4107.9040139999997</v>
      </c>
      <c r="I632">
        <v>1408.3081279999999</v>
      </c>
      <c r="J632" t="s">
        <v>3</v>
      </c>
      <c r="K632">
        <v>4022.869404</v>
      </c>
      <c r="L632">
        <v>1140.010342</v>
      </c>
      <c r="M632" t="s">
        <v>4</v>
      </c>
      <c r="N632">
        <v>215.619382</v>
      </c>
      <c r="O632">
        <v>13.542092999999999</v>
      </c>
      <c r="P632" t="s">
        <v>5</v>
      </c>
      <c r="Q632">
        <v>0</v>
      </c>
      <c r="R632">
        <v>0</v>
      </c>
      <c r="S632" t="s">
        <v>6</v>
      </c>
      <c r="T632">
        <v>83.032797000000002</v>
      </c>
      <c r="U632">
        <v>0.49072300000000002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0.28217500000000001</v>
      </c>
      <c r="AD632">
        <v>1.5E-5</v>
      </c>
      <c r="AE632" t="s">
        <v>10</v>
      </c>
      <c r="AF632">
        <v>0</v>
      </c>
      <c r="AG632">
        <v>0</v>
      </c>
      <c r="AH632" t="s">
        <v>11</v>
      </c>
      <c r="AI632">
        <v>0.71829100000000001</v>
      </c>
      <c r="AJ632">
        <v>8.1000000000000004E-5</v>
      </c>
      <c r="AK632" t="s">
        <v>12</v>
      </c>
      <c r="AL632">
        <v>0</v>
      </c>
      <c r="AM632">
        <v>0</v>
      </c>
    </row>
    <row r="633" spans="1:39" x14ac:dyDescent="0.25">
      <c r="A633" t="s">
        <v>149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4482.2062400000004</v>
      </c>
      <c r="I633">
        <v>1664.0972260000001</v>
      </c>
      <c r="J633" t="s">
        <v>3</v>
      </c>
      <c r="K633">
        <v>4389.4330369999998</v>
      </c>
      <c r="L633">
        <v>1344.072009</v>
      </c>
      <c r="M633" t="s">
        <v>4</v>
      </c>
      <c r="N633">
        <v>235.22117</v>
      </c>
      <c r="O633">
        <v>15.742070999999999</v>
      </c>
      <c r="P633" t="s">
        <v>5</v>
      </c>
      <c r="Q633">
        <v>0</v>
      </c>
      <c r="R633">
        <v>0</v>
      </c>
      <c r="S633" t="s">
        <v>6</v>
      </c>
      <c r="T633">
        <v>90.614147000000003</v>
      </c>
      <c r="U633">
        <v>0.56748100000000001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0.281696</v>
      </c>
      <c r="AD633">
        <v>2.3E-5</v>
      </c>
      <c r="AE633" t="s">
        <v>10</v>
      </c>
      <c r="AF633">
        <v>0</v>
      </c>
      <c r="AG633">
        <v>0</v>
      </c>
      <c r="AH633" t="s">
        <v>11</v>
      </c>
      <c r="AI633">
        <v>0.71958800000000001</v>
      </c>
      <c r="AJ633">
        <v>7.1000000000000005E-5</v>
      </c>
      <c r="AK633" t="s">
        <v>12</v>
      </c>
      <c r="AL633">
        <v>0</v>
      </c>
      <c r="AM633">
        <v>0</v>
      </c>
    </row>
    <row r="634" spans="1:39" x14ac:dyDescent="0.25">
      <c r="A634" t="s">
        <v>149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4858.3188090000003</v>
      </c>
      <c r="I634">
        <v>2005.7905510000001</v>
      </c>
      <c r="J634" t="s">
        <v>3</v>
      </c>
      <c r="K634">
        <v>4757.7196780000004</v>
      </c>
      <c r="L634">
        <v>1630.834912</v>
      </c>
      <c r="M634" t="s">
        <v>4</v>
      </c>
      <c r="N634">
        <v>254.95335900000001</v>
      </c>
      <c r="O634">
        <v>17.638684000000001</v>
      </c>
      <c r="P634" t="s">
        <v>5</v>
      </c>
      <c r="Q634">
        <v>0</v>
      </c>
      <c r="R634">
        <v>0</v>
      </c>
      <c r="S634" t="s">
        <v>6</v>
      </c>
      <c r="T634">
        <v>98.220850999999996</v>
      </c>
      <c r="U634">
        <v>0.64735299999999996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0.281692</v>
      </c>
      <c r="AD634">
        <v>2.3E-5</v>
      </c>
      <c r="AE634" t="s">
        <v>10</v>
      </c>
      <c r="AF634">
        <v>0</v>
      </c>
      <c r="AG634">
        <v>0</v>
      </c>
      <c r="AH634" t="s">
        <v>11</v>
      </c>
      <c r="AI634">
        <v>0.72026199999999996</v>
      </c>
      <c r="AJ634">
        <v>6.3999999999999997E-5</v>
      </c>
      <c r="AK634" t="s">
        <v>12</v>
      </c>
      <c r="AL634">
        <v>0</v>
      </c>
      <c r="AM634">
        <v>0</v>
      </c>
    </row>
    <row r="635" spans="1:39" x14ac:dyDescent="0.25">
      <c r="A635" t="s">
        <v>149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5233.4368649999997</v>
      </c>
      <c r="I635">
        <v>2416.2129450000002</v>
      </c>
      <c r="J635" t="s">
        <v>3</v>
      </c>
      <c r="K635">
        <v>5124.9737599999999</v>
      </c>
      <c r="L635">
        <v>1972.1892319999999</v>
      </c>
      <c r="M635" t="s">
        <v>4</v>
      </c>
      <c r="N635">
        <v>274.64269300000001</v>
      </c>
      <c r="O635">
        <v>20.468895</v>
      </c>
      <c r="P635" t="s">
        <v>5</v>
      </c>
      <c r="Q635">
        <v>0</v>
      </c>
      <c r="R635">
        <v>0</v>
      </c>
      <c r="S635" t="s">
        <v>6</v>
      </c>
      <c r="T635">
        <v>105.817458</v>
      </c>
      <c r="U635">
        <v>0.70881300000000003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0.28168399999999999</v>
      </c>
      <c r="AD635">
        <v>2.3E-5</v>
      </c>
      <c r="AE635" t="s">
        <v>10</v>
      </c>
      <c r="AF635">
        <v>0</v>
      </c>
      <c r="AG635">
        <v>0</v>
      </c>
      <c r="AH635" t="s">
        <v>11</v>
      </c>
      <c r="AI635">
        <v>0.72123099999999996</v>
      </c>
      <c r="AJ635">
        <v>5.5999999999999999E-5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149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5609.4834860000001</v>
      </c>
      <c r="I636">
        <v>3017.8189219999999</v>
      </c>
      <c r="J636" t="s">
        <v>3</v>
      </c>
      <c r="K636">
        <v>5493.1067970000004</v>
      </c>
      <c r="L636">
        <v>2479.2301910000001</v>
      </c>
      <c r="M636" t="s">
        <v>4</v>
      </c>
      <c r="N636">
        <v>294.40225299999997</v>
      </c>
      <c r="O636">
        <v>24.111214</v>
      </c>
      <c r="P636" t="s">
        <v>5</v>
      </c>
      <c r="Q636">
        <v>0</v>
      </c>
      <c r="R636">
        <v>0</v>
      </c>
      <c r="S636" t="s">
        <v>6</v>
      </c>
      <c r="T636">
        <v>113.43101299999999</v>
      </c>
      <c r="U636">
        <v>0.77081900000000003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0.28165400000000002</v>
      </c>
      <c r="AD636">
        <v>2.3E-5</v>
      </c>
      <c r="AE636" t="s">
        <v>10</v>
      </c>
      <c r="AF636">
        <v>0</v>
      </c>
      <c r="AG636">
        <v>0</v>
      </c>
      <c r="AH636" t="s">
        <v>11</v>
      </c>
      <c r="AI636">
        <v>0.72168399999999999</v>
      </c>
      <c r="AJ636">
        <v>5.3000000000000001E-5</v>
      </c>
      <c r="AK636" t="s">
        <v>12</v>
      </c>
      <c r="AL636">
        <v>0</v>
      </c>
      <c r="AM636">
        <v>0</v>
      </c>
    </row>
    <row r="637" spans="1:39" x14ac:dyDescent="0.25">
      <c r="A637" t="s">
        <v>149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5984.961816</v>
      </c>
      <c r="I637">
        <v>3516.4067049999999</v>
      </c>
      <c r="J637" t="s">
        <v>3</v>
      </c>
      <c r="K637">
        <v>5860.6195019999996</v>
      </c>
      <c r="L637">
        <v>2875.908715</v>
      </c>
      <c r="M637" t="s">
        <v>4</v>
      </c>
      <c r="N637">
        <v>314.17964699999999</v>
      </c>
      <c r="O637">
        <v>28.559422999999999</v>
      </c>
      <c r="P637" t="s">
        <v>5</v>
      </c>
      <c r="Q637">
        <v>0</v>
      </c>
      <c r="R637">
        <v>0</v>
      </c>
      <c r="S637" t="s">
        <v>6</v>
      </c>
      <c r="T637">
        <v>120.99685100000001</v>
      </c>
      <c r="U637">
        <v>0.84926400000000002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0.28164800000000001</v>
      </c>
      <c r="AD637">
        <v>2.3E-5</v>
      </c>
      <c r="AE637" t="s">
        <v>10</v>
      </c>
      <c r="AF637">
        <v>0</v>
      </c>
      <c r="AG637">
        <v>0</v>
      </c>
      <c r="AH637" t="s">
        <v>11</v>
      </c>
      <c r="AI637">
        <v>0.72211000000000003</v>
      </c>
      <c r="AJ637">
        <v>4.8999999999999998E-5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149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6358.9703030000001</v>
      </c>
      <c r="I638">
        <v>3951.8303099999998</v>
      </c>
      <c r="J638" t="s">
        <v>3</v>
      </c>
      <c r="K638">
        <v>6226.8232619999999</v>
      </c>
      <c r="L638">
        <v>3228.2730969999998</v>
      </c>
      <c r="M638" t="s">
        <v>4</v>
      </c>
      <c r="N638">
        <v>333.822498</v>
      </c>
      <c r="O638">
        <v>32.077981000000001</v>
      </c>
      <c r="P638" t="s">
        <v>5</v>
      </c>
      <c r="Q638">
        <v>0</v>
      </c>
      <c r="R638">
        <v>0</v>
      </c>
      <c r="S638" t="s">
        <v>6</v>
      </c>
      <c r="T638">
        <v>128.56393700000001</v>
      </c>
      <c r="U638">
        <v>0.90749400000000002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0.28161599999999998</v>
      </c>
      <c r="AD638">
        <v>2.3E-5</v>
      </c>
      <c r="AE638" t="s">
        <v>10</v>
      </c>
      <c r="AF638">
        <v>0</v>
      </c>
      <c r="AG638">
        <v>0</v>
      </c>
      <c r="AH638" t="s">
        <v>11</v>
      </c>
      <c r="AI638">
        <v>0.72240000000000004</v>
      </c>
      <c r="AJ638">
        <v>5.0000000000000002E-5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149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6733.6545210000004</v>
      </c>
      <c r="I639">
        <v>4114.4029099999998</v>
      </c>
      <c r="J639" t="s">
        <v>3</v>
      </c>
      <c r="K639">
        <v>6593.7837300000001</v>
      </c>
      <c r="L639">
        <v>3353.6344939999999</v>
      </c>
      <c r="M639" t="s">
        <v>4</v>
      </c>
      <c r="N639">
        <v>353.37086900000003</v>
      </c>
      <c r="O639">
        <v>33.810429999999997</v>
      </c>
      <c r="P639" t="s">
        <v>5</v>
      </c>
      <c r="Q639">
        <v>0</v>
      </c>
      <c r="R639">
        <v>0</v>
      </c>
      <c r="S639" t="s">
        <v>6</v>
      </c>
      <c r="T639">
        <v>136.11959300000001</v>
      </c>
      <c r="U639">
        <v>1.0636460000000001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0.28122799999999998</v>
      </c>
      <c r="AD639">
        <v>2.6999999999999999E-5</v>
      </c>
      <c r="AE639" t="s">
        <v>10</v>
      </c>
      <c r="AF639">
        <v>0</v>
      </c>
      <c r="AG639">
        <v>0</v>
      </c>
      <c r="AH639" t="s">
        <v>11</v>
      </c>
      <c r="AI639">
        <v>0.72271600000000003</v>
      </c>
      <c r="AJ639">
        <v>4.6E-5</v>
      </c>
      <c r="AK639" t="s">
        <v>12</v>
      </c>
      <c r="AL639">
        <v>0</v>
      </c>
      <c r="AM639">
        <v>0</v>
      </c>
    </row>
    <row r="640" spans="1:39" x14ac:dyDescent="0.25">
      <c r="A640" t="s">
        <v>149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7106.8460839999998</v>
      </c>
      <c r="I640">
        <v>4401.653319</v>
      </c>
      <c r="J640" t="s">
        <v>3</v>
      </c>
      <c r="K640">
        <v>6959.2735839999996</v>
      </c>
      <c r="L640">
        <v>3589.2947909999998</v>
      </c>
      <c r="M640" t="s">
        <v>4</v>
      </c>
      <c r="N640">
        <v>372.90126700000002</v>
      </c>
      <c r="O640">
        <v>36.571192000000003</v>
      </c>
      <c r="P640" t="s">
        <v>5</v>
      </c>
      <c r="Q640">
        <v>0</v>
      </c>
      <c r="R640">
        <v>0</v>
      </c>
      <c r="S640" t="s">
        <v>6</v>
      </c>
      <c r="T640">
        <v>143.64372399999999</v>
      </c>
      <c r="U640">
        <v>1.18729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0.28122000000000003</v>
      </c>
      <c r="AD640">
        <v>2.6999999999999999E-5</v>
      </c>
      <c r="AE640" t="s">
        <v>10</v>
      </c>
      <c r="AF640">
        <v>0</v>
      </c>
      <c r="AG640">
        <v>0</v>
      </c>
      <c r="AH640" t="s">
        <v>11</v>
      </c>
      <c r="AI640">
        <v>0.72326299999999999</v>
      </c>
      <c r="AJ640">
        <v>4.1E-5</v>
      </c>
      <c r="AK640" t="s">
        <v>12</v>
      </c>
      <c r="AL640">
        <v>0</v>
      </c>
      <c r="AM640">
        <v>0</v>
      </c>
    </row>
    <row r="641" spans="1:39" x14ac:dyDescent="0.25">
      <c r="A641" t="s">
        <v>149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7480.409893</v>
      </c>
      <c r="I641">
        <v>4732.9581760000001</v>
      </c>
      <c r="J641" t="s">
        <v>3</v>
      </c>
      <c r="K641">
        <v>7325.0724019999998</v>
      </c>
      <c r="L641">
        <v>3860.8410220000001</v>
      </c>
      <c r="M641" t="s">
        <v>4</v>
      </c>
      <c r="N641">
        <v>392.52027199999998</v>
      </c>
      <c r="O641">
        <v>38.796872</v>
      </c>
      <c r="P641" t="s">
        <v>5</v>
      </c>
      <c r="Q641">
        <v>0</v>
      </c>
      <c r="R641">
        <v>0</v>
      </c>
      <c r="S641" t="s">
        <v>6</v>
      </c>
      <c r="T641">
        <v>151.136787</v>
      </c>
      <c r="U641">
        <v>1.334157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0.28121400000000002</v>
      </c>
      <c r="AD641">
        <v>2.6999999999999999E-5</v>
      </c>
      <c r="AE641" t="s">
        <v>10</v>
      </c>
      <c r="AF641">
        <v>0</v>
      </c>
      <c r="AG641">
        <v>0</v>
      </c>
      <c r="AH641" t="s">
        <v>11</v>
      </c>
      <c r="AI641">
        <v>0.72326299999999999</v>
      </c>
      <c r="AJ641">
        <v>4.1E-5</v>
      </c>
      <c r="AK641" t="s">
        <v>12</v>
      </c>
      <c r="AL641">
        <v>0</v>
      </c>
      <c r="AM641">
        <v>0</v>
      </c>
    </row>
    <row r="642" spans="1:39" x14ac:dyDescent="0.25">
      <c r="A642" t="s">
        <v>150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387.75396999999998</v>
      </c>
      <c r="I642">
        <v>19.355246000000001</v>
      </c>
      <c r="J642" t="s">
        <v>3</v>
      </c>
      <c r="K642">
        <v>379.62045000000001</v>
      </c>
      <c r="L642">
        <v>17.458850999999999</v>
      </c>
      <c r="M642" t="s">
        <v>4</v>
      </c>
      <c r="N642">
        <v>19.783049999999999</v>
      </c>
      <c r="O642">
        <v>0.28647699999999998</v>
      </c>
      <c r="P642" t="s">
        <v>5</v>
      </c>
      <c r="Q642">
        <v>21.125875000000001</v>
      </c>
      <c r="R642">
        <v>9.5420000000000005E-2</v>
      </c>
      <c r="S642" t="s">
        <v>6</v>
      </c>
      <c r="T642">
        <v>7.6005919999999998</v>
      </c>
      <c r="U642">
        <v>1.9254E-2</v>
      </c>
      <c r="V642" t="s">
        <v>7</v>
      </c>
      <c r="W642">
        <v>4.7802220000000002</v>
      </c>
      <c r="X642">
        <v>7.2420000000000002E-3</v>
      </c>
      <c r="Y642" t="s">
        <v>8</v>
      </c>
      <c r="Z642">
        <v>7.4516210000000003</v>
      </c>
      <c r="AA642">
        <v>2.7574999999999999E-2</v>
      </c>
      <c r="AB642" t="s">
        <v>9</v>
      </c>
      <c r="AC642">
        <v>337.71287799999999</v>
      </c>
      <c r="AD642">
        <v>13.935069</v>
      </c>
      <c r="AE642" t="s">
        <v>10</v>
      </c>
      <c r="AF642">
        <v>0.29464499999999999</v>
      </c>
      <c r="AG642">
        <v>7.1000000000000005E-5</v>
      </c>
      <c r="AH642" t="s">
        <v>11</v>
      </c>
      <c r="AI642">
        <v>0.70752599999999999</v>
      </c>
      <c r="AJ642">
        <v>3.4999999999999997E-5</v>
      </c>
      <c r="AK642" t="s">
        <v>12</v>
      </c>
      <c r="AL642">
        <v>0</v>
      </c>
      <c r="AM642">
        <v>0</v>
      </c>
    </row>
    <row r="643" spans="1:39" x14ac:dyDescent="0.25">
      <c r="A643" t="s">
        <v>150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774.93302700000004</v>
      </c>
      <c r="I643">
        <v>49.009886999999999</v>
      </c>
      <c r="J643" t="s">
        <v>3</v>
      </c>
      <c r="K643">
        <v>758.77362400000004</v>
      </c>
      <c r="L643">
        <v>40.897177999999997</v>
      </c>
      <c r="M643" t="s">
        <v>4</v>
      </c>
      <c r="N643">
        <v>39.504719999999999</v>
      </c>
      <c r="O643">
        <v>0.93732099999999996</v>
      </c>
      <c r="P643" t="s">
        <v>5</v>
      </c>
      <c r="Q643">
        <v>42.252291999999997</v>
      </c>
      <c r="R643">
        <v>0.163217</v>
      </c>
      <c r="S643" t="s">
        <v>6</v>
      </c>
      <c r="T643">
        <v>15.187110000000001</v>
      </c>
      <c r="U643">
        <v>2.5274999999999999E-2</v>
      </c>
      <c r="V643" t="s">
        <v>7</v>
      </c>
      <c r="W643">
        <v>9.5840829999999997</v>
      </c>
      <c r="X643">
        <v>1.2753E-2</v>
      </c>
      <c r="Y643" t="s">
        <v>8</v>
      </c>
      <c r="Z643">
        <v>14.893091999999999</v>
      </c>
      <c r="AA643">
        <v>6.5671999999999994E-2</v>
      </c>
      <c r="AB643" t="s">
        <v>9</v>
      </c>
      <c r="AC643">
        <v>675.00632199999995</v>
      </c>
      <c r="AD643">
        <v>31.662417000000001</v>
      </c>
      <c r="AE643" t="s">
        <v>10</v>
      </c>
      <c r="AF643">
        <v>0.29005700000000001</v>
      </c>
      <c r="AG643">
        <v>7.3999999999999996E-5</v>
      </c>
      <c r="AH643" t="s">
        <v>11</v>
      </c>
      <c r="AI643">
        <v>0.70916299999999999</v>
      </c>
      <c r="AJ643">
        <v>4.3000000000000002E-5</v>
      </c>
      <c r="AK643" t="s">
        <v>12</v>
      </c>
      <c r="AL643">
        <v>0</v>
      </c>
      <c r="AM643">
        <v>0</v>
      </c>
    </row>
    <row r="644" spans="1:39" x14ac:dyDescent="0.25">
      <c r="A644" t="s">
        <v>150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1161.4708499999999</v>
      </c>
      <c r="I644">
        <v>84.018423999999996</v>
      </c>
      <c r="J644" t="s">
        <v>3</v>
      </c>
      <c r="K644">
        <v>1137.360999</v>
      </c>
      <c r="L644">
        <v>66.393947999999995</v>
      </c>
      <c r="M644" t="s">
        <v>4</v>
      </c>
      <c r="N644">
        <v>59.175755000000002</v>
      </c>
      <c r="O644">
        <v>1.6973849999999999</v>
      </c>
      <c r="P644" t="s">
        <v>5</v>
      </c>
      <c r="Q644">
        <v>63.303179</v>
      </c>
      <c r="R644">
        <v>0.26919300000000002</v>
      </c>
      <c r="S644" t="s">
        <v>6</v>
      </c>
      <c r="T644">
        <v>22.766603</v>
      </c>
      <c r="U644">
        <v>3.0616000000000001E-2</v>
      </c>
      <c r="V644" t="s">
        <v>7</v>
      </c>
      <c r="W644">
        <v>14.344219000000001</v>
      </c>
      <c r="X644">
        <v>1.9143E-2</v>
      </c>
      <c r="Y644" t="s">
        <v>8</v>
      </c>
      <c r="Z644">
        <v>22.324717</v>
      </c>
      <c r="AA644">
        <v>0.131993</v>
      </c>
      <c r="AB644" t="s">
        <v>9</v>
      </c>
      <c r="AC644">
        <v>1011.855068</v>
      </c>
      <c r="AD644">
        <v>48.469230000000003</v>
      </c>
      <c r="AE644" t="s">
        <v>10</v>
      </c>
      <c r="AF644">
        <v>0.28874899999999998</v>
      </c>
      <c r="AG644">
        <v>6.8999999999999997E-5</v>
      </c>
      <c r="AH644" t="s">
        <v>11</v>
      </c>
      <c r="AI644">
        <v>0.71057099999999995</v>
      </c>
      <c r="AJ644">
        <v>5.5000000000000002E-5</v>
      </c>
      <c r="AK644" t="s">
        <v>12</v>
      </c>
      <c r="AL644">
        <v>0</v>
      </c>
      <c r="AM644">
        <v>0</v>
      </c>
    </row>
    <row r="645" spans="1:39" x14ac:dyDescent="0.25">
      <c r="A645" t="s">
        <v>150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1548.434851</v>
      </c>
      <c r="I645">
        <v>100.29442899999999</v>
      </c>
      <c r="J645" t="s">
        <v>3</v>
      </c>
      <c r="K645">
        <v>1516.3730350000001</v>
      </c>
      <c r="L645">
        <v>78.451280999999994</v>
      </c>
      <c r="M645" t="s">
        <v>4</v>
      </c>
      <c r="N645">
        <v>78.856268999999998</v>
      </c>
      <c r="O645">
        <v>2.39493</v>
      </c>
      <c r="P645" t="s">
        <v>5</v>
      </c>
      <c r="Q645">
        <v>84.458263000000002</v>
      </c>
      <c r="R645">
        <v>0.37464900000000001</v>
      </c>
      <c r="S645" t="s">
        <v>6</v>
      </c>
      <c r="T645">
        <v>30.395185999999999</v>
      </c>
      <c r="U645">
        <v>5.7771999999999997E-2</v>
      </c>
      <c r="V645" t="s">
        <v>7</v>
      </c>
      <c r="W645">
        <v>19.135648</v>
      </c>
      <c r="X645">
        <v>2.7476E-2</v>
      </c>
      <c r="Y645" t="s">
        <v>8</v>
      </c>
      <c r="Z645">
        <v>29.757006000000001</v>
      </c>
      <c r="AA645">
        <v>0.161355</v>
      </c>
      <c r="AB645" t="s">
        <v>9</v>
      </c>
      <c r="AC645">
        <v>1349.0540719999999</v>
      </c>
      <c r="AD645">
        <v>56.731175</v>
      </c>
      <c r="AE645" t="s">
        <v>10</v>
      </c>
      <c r="AF645">
        <v>0.28548499999999999</v>
      </c>
      <c r="AG645">
        <v>4.1999999999999998E-5</v>
      </c>
      <c r="AH645" t="s">
        <v>11</v>
      </c>
      <c r="AI645">
        <v>0.71148500000000003</v>
      </c>
      <c r="AJ645">
        <v>5.8999999999999998E-5</v>
      </c>
      <c r="AK645" t="s">
        <v>12</v>
      </c>
      <c r="AL645">
        <v>0</v>
      </c>
      <c r="AM645">
        <v>0</v>
      </c>
    </row>
    <row r="646" spans="1:39" x14ac:dyDescent="0.25">
      <c r="A646" t="s">
        <v>150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1935.4797530000001</v>
      </c>
      <c r="I646">
        <v>132.88882599999999</v>
      </c>
      <c r="J646" t="s">
        <v>3</v>
      </c>
      <c r="K646">
        <v>1895.4322219999999</v>
      </c>
      <c r="L646">
        <v>104.02070000000001</v>
      </c>
      <c r="M646" t="s">
        <v>4</v>
      </c>
      <c r="N646">
        <v>98.505880000000005</v>
      </c>
      <c r="O646">
        <v>3.2714620000000001</v>
      </c>
      <c r="P646" t="s">
        <v>5</v>
      </c>
      <c r="Q646">
        <v>105.56845</v>
      </c>
      <c r="R646">
        <v>0.48612899999999998</v>
      </c>
      <c r="S646" t="s">
        <v>6</v>
      </c>
      <c r="T646">
        <v>37.993901999999999</v>
      </c>
      <c r="U646">
        <v>9.3729999999999994E-2</v>
      </c>
      <c r="V646" t="s">
        <v>7</v>
      </c>
      <c r="W646">
        <v>23.908083999999999</v>
      </c>
      <c r="X646">
        <v>3.764E-2</v>
      </c>
      <c r="Y646" t="s">
        <v>8</v>
      </c>
      <c r="Z646">
        <v>37.172083999999998</v>
      </c>
      <c r="AA646">
        <v>0.18307999999999999</v>
      </c>
      <c r="AB646" t="s">
        <v>9</v>
      </c>
      <c r="AC646">
        <v>1686.3842749999999</v>
      </c>
      <c r="AD646">
        <v>76.156873000000004</v>
      </c>
      <c r="AE646" t="s">
        <v>10</v>
      </c>
      <c r="AF646">
        <v>0.28456700000000001</v>
      </c>
      <c r="AG646">
        <v>2.9E-5</v>
      </c>
      <c r="AH646" t="s">
        <v>11</v>
      </c>
      <c r="AI646">
        <v>0.71164499999999997</v>
      </c>
      <c r="AJ646">
        <v>5.8999999999999998E-5</v>
      </c>
      <c r="AK646" t="s">
        <v>12</v>
      </c>
      <c r="AL646">
        <v>0</v>
      </c>
      <c r="AM646">
        <v>0</v>
      </c>
    </row>
    <row r="647" spans="1:39" x14ac:dyDescent="0.25">
      <c r="A647" t="s">
        <v>150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2322.8016940000002</v>
      </c>
      <c r="I647">
        <v>167.53771399999999</v>
      </c>
      <c r="J647" t="s">
        <v>3</v>
      </c>
      <c r="K647">
        <v>2274.7768259999998</v>
      </c>
      <c r="L647">
        <v>135.32299699999999</v>
      </c>
      <c r="M647" t="s">
        <v>4</v>
      </c>
      <c r="N647">
        <v>118.19193300000001</v>
      </c>
      <c r="O647">
        <v>4.0373489999999999</v>
      </c>
      <c r="P647" t="s">
        <v>5</v>
      </c>
      <c r="Q647">
        <v>126.750407</v>
      </c>
      <c r="R647">
        <v>0.57213199999999997</v>
      </c>
      <c r="S647" t="s">
        <v>6</v>
      </c>
      <c r="T647">
        <v>45.580944000000002</v>
      </c>
      <c r="U647">
        <v>0.11498800000000001</v>
      </c>
      <c r="V647" t="s">
        <v>7</v>
      </c>
      <c r="W647">
        <v>28.727620999999999</v>
      </c>
      <c r="X647">
        <v>6.0238E-2</v>
      </c>
      <c r="Y647" t="s">
        <v>8</v>
      </c>
      <c r="Z647">
        <v>44.624004999999997</v>
      </c>
      <c r="AA647">
        <v>0.22113099999999999</v>
      </c>
      <c r="AB647" t="s">
        <v>9</v>
      </c>
      <c r="AC647">
        <v>2023.8824729999999</v>
      </c>
      <c r="AD647">
        <v>103.655586</v>
      </c>
      <c r="AE647" t="s">
        <v>10</v>
      </c>
      <c r="AF647">
        <v>0.28412500000000002</v>
      </c>
      <c r="AG647">
        <v>2.5000000000000001E-5</v>
      </c>
      <c r="AH647" t="s">
        <v>11</v>
      </c>
      <c r="AI647">
        <v>0.712866</v>
      </c>
      <c r="AJ647">
        <v>6.6000000000000005E-5</v>
      </c>
      <c r="AK647" t="s">
        <v>12</v>
      </c>
      <c r="AL647">
        <v>0</v>
      </c>
      <c r="AM647">
        <v>0</v>
      </c>
    </row>
    <row r="648" spans="1:39" x14ac:dyDescent="0.25">
      <c r="A648" t="s">
        <v>150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2709.8704640000001</v>
      </c>
      <c r="I648">
        <v>194.68077400000001</v>
      </c>
      <c r="J648" t="s">
        <v>3</v>
      </c>
      <c r="K648">
        <v>2653.930449</v>
      </c>
      <c r="L648">
        <v>155.513149</v>
      </c>
      <c r="M648" t="s">
        <v>4</v>
      </c>
      <c r="N648">
        <v>137.80763300000001</v>
      </c>
      <c r="O648">
        <v>4.8166909999999996</v>
      </c>
      <c r="P648" t="s">
        <v>5</v>
      </c>
      <c r="Q648">
        <v>147.84458699999999</v>
      </c>
      <c r="R648">
        <v>0.55621100000000001</v>
      </c>
      <c r="S648" t="s">
        <v>6</v>
      </c>
      <c r="T648">
        <v>53.171109000000001</v>
      </c>
      <c r="U648">
        <v>0.13503100000000001</v>
      </c>
      <c r="V648" t="s">
        <v>7</v>
      </c>
      <c r="W648">
        <v>33.511830000000003</v>
      </c>
      <c r="X648">
        <v>6.3563999999999996E-2</v>
      </c>
      <c r="Y648" t="s">
        <v>8</v>
      </c>
      <c r="Z648">
        <v>52.053741000000002</v>
      </c>
      <c r="AA648">
        <v>0.23847499999999999</v>
      </c>
      <c r="AB648" t="s">
        <v>9</v>
      </c>
      <c r="AC648">
        <v>2361.3098049999999</v>
      </c>
      <c r="AD648">
        <v>119.89216500000001</v>
      </c>
      <c r="AE648" t="s">
        <v>10</v>
      </c>
      <c r="AF648">
        <v>0.283943</v>
      </c>
      <c r="AG648">
        <v>2.4000000000000001E-5</v>
      </c>
      <c r="AH648" t="s">
        <v>11</v>
      </c>
      <c r="AI648">
        <v>0.71367700000000001</v>
      </c>
      <c r="AJ648">
        <v>6.6000000000000005E-5</v>
      </c>
      <c r="AK648" t="s">
        <v>12</v>
      </c>
      <c r="AL648">
        <v>0</v>
      </c>
      <c r="AM648">
        <v>0</v>
      </c>
    </row>
    <row r="649" spans="1:39" x14ac:dyDescent="0.25">
      <c r="A649" t="s">
        <v>150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3097.776875</v>
      </c>
      <c r="I649">
        <v>243.55343300000001</v>
      </c>
      <c r="J649" t="s">
        <v>3</v>
      </c>
      <c r="K649">
        <v>3033.8781880000001</v>
      </c>
      <c r="L649">
        <v>193.85900699999999</v>
      </c>
      <c r="M649" t="s">
        <v>4</v>
      </c>
      <c r="N649">
        <v>157.446584</v>
      </c>
      <c r="O649">
        <v>5.756697</v>
      </c>
      <c r="P649" t="s">
        <v>5</v>
      </c>
      <c r="Q649">
        <v>168.93914599999999</v>
      </c>
      <c r="R649">
        <v>0.57433599999999996</v>
      </c>
      <c r="S649" t="s">
        <v>6</v>
      </c>
      <c r="T649">
        <v>60.758935000000001</v>
      </c>
      <c r="U649">
        <v>0.146319</v>
      </c>
      <c r="V649" t="s">
        <v>7</v>
      </c>
      <c r="W649">
        <v>38.312263999999999</v>
      </c>
      <c r="X649">
        <v>6.2752000000000002E-2</v>
      </c>
      <c r="Y649" t="s">
        <v>8</v>
      </c>
      <c r="Z649">
        <v>59.477817999999999</v>
      </c>
      <c r="AA649">
        <v>0.26358900000000002</v>
      </c>
      <c r="AB649" t="s">
        <v>9</v>
      </c>
      <c r="AC649">
        <v>2699.5068160000001</v>
      </c>
      <c r="AD649">
        <v>151.89682199999999</v>
      </c>
      <c r="AE649" t="s">
        <v>10</v>
      </c>
      <c r="AF649">
        <v>0.28338400000000002</v>
      </c>
      <c r="AG649">
        <v>1.8E-5</v>
      </c>
      <c r="AH649" t="s">
        <v>11</v>
      </c>
      <c r="AI649">
        <v>0.71547099999999997</v>
      </c>
      <c r="AJ649">
        <v>6.7000000000000002E-5</v>
      </c>
      <c r="AK649" t="s">
        <v>12</v>
      </c>
      <c r="AL649">
        <v>0</v>
      </c>
      <c r="AM649">
        <v>0</v>
      </c>
    </row>
    <row r="650" spans="1:39" x14ac:dyDescent="0.25">
      <c r="A650" t="s">
        <v>150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3485.1878219999999</v>
      </c>
      <c r="I650">
        <v>268.05622499999998</v>
      </c>
      <c r="J650" t="s">
        <v>3</v>
      </c>
      <c r="K650">
        <v>3413.403765</v>
      </c>
      <c r="L650">
        <v>215.39269400000001</v>
      </c>
      <c r="M650" t="s">
        <v>4</v>
      </c>
      <c r="N650">
        <v>177.114013</v>
      </c>
      <c r="O650">
        <v>6.8123379999999996</v>
      </c>
      <c r="P650" t="s">
        <v>5</v>
      </c>
      <c r="Q650">
        <v>190.04091399999999</v>
      </c>
      <c r="R650">
        <v>0.56679900000000005</v>
      </c>
      <c r="S650" t="s">
        <v>6</v>
      </c>
      <c r="T650">
        <v>68.370080999999999</v>
      </c>
      <c r="U650">
        <v>0.169629</v>
      </c>
      <c r="V650" t="s">
        <v>7</v>
      </c>
      <c r="W650">
        <v>43.117995999999998</v>
      </c>
      <c r="X650">
        <v>5.4625E-2</v>
      </c>
      <c r="Y650" t="s">
        <v>8</v>
      </c>
      <c r="Z650">
        <v>66.918858999999998</v>
      </c>
      <c r="AA650">
        <v>0.28790700000000002</v>
      </c>
      <c r="AB650" t="s">
        <v>9</v>
      </c>
      <c r="AC650">
        <v>3037.2416750000002</v>
      </c>
      <c r="AD650">
        <v>173.89264700000001</v>
      </c>
      <c r="AE650" t="s">
        <v>10</v>
      </c>
      <c r="AF650">
        <v>0.28309000000000001</v>
      </c>
      <c r="AG650">
        <v>1.5999999999999999E-5</v>
      </c>
      <c r="AH650" t="s">
        <v>11</v>
      </c>
      <c r="AI650">
        <v>0.71618599999999999</v>
      </c>
      <c r="AJ650">
        <v>6.6000000000000005E-5</v>
      </c>
      <c r="AK650" t="s">
        <v>12</v>
      </c>
      <c r="AL650">
        <v>0</v>
      </c>
      <c r="AM650">
        <v>0</v>
      </c>
    </row>
    <row r="651" spans="1:39" x14ac:dyDescent="0.25">
      <c r="A651" t="s">
        <v>150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3873.2036469999998</v>
      </c>
      <c r="I651">
        <v>293.72998699999999</v>
      </c>
      <c r="J651" t="s">
        <v>3</v>
      </c>
      <c r="K651">
        <v>3793.5086470000001</v>
      </c>
      <c r="L651">
        <v>235.22455199999999</v>
      </c>
      <c r="M651" t="s">
        <v>4</v>
      </c>
      <c r="N651">
        <v>196.767709</v>
      </c>
      <c r="O651">
        <v>8.323677</v>
      </c>
      <c r="P651" t="s">
        <v>5</v>
      </c>
      <c r="Q651">
        <v>211.206087</v>
      </c>
      <c r="R651">
        <v>0.58753100000000003</v>
      </c>
      <c r="S651" t="s">
        <v>6</v>
      </c>
      <c r="T651">
        <v>75.979471000000004</v>
      </c>
      <c r="U651">
        <v>0.19160099999999999</v>
      </c>
      <c r="V651" t="s">
        <v>7</v>
      </c>
      <c r="W651">
        <v>47.950881000000003</v>
      </c>
      <c r="X651">
        <v>6.6423999999999997E-2</v>
      </c>
      <c r="Y651" t="s">
        <v>8</v>
      </c>
      <c r="Z651">
        <v>74.440039999999996</v>
      </c>
      <c r="AA651">
        <v>0.363788</v>
      </c>
      <c r="AB651" t="s">
        <v>9</v>
      </c>
      <c r="AC651">
        <v>3375.4989989999999</v>
      </c>
      <c r="AD651">
        <v>190.46946500000001</v>
      </c>
      <c r="AE651" t="s">
        <v>10</v>
      </c>
      <c r="AF651">
        <v>0.28306700000000001</v>
      </c>
      <c r="AG651">
        <v>1.5999999999999999E-5</v>
      </c>
      <c r="AH651" t="s">
        <v>11</v>
      </c>
      <c r="AI651">
        <v>0.71678900000000001</v>
      </c>
      <c r="AJ651">
        <v>6.6000000000000005E-5</v>
      </c>
      <c r="AK651" t="s">
        <v>12</v>
      </c>
      <c r="AL651">
        <v>0</v>
      </c>
      <c r="AM651">
        <v>0</v>
      </c>
    </row>
    <row r="652" spans="1:39" x14ac:dyDescent="0.25">
      <c r="A652" t="s">
        <v>150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4260.648271</v>
      </c>
      <c r="I652">
        <v>373.84168199999999</v>
      </c>
      <c r="J652" t="s">
        <v>3</v>
      </c>
      <c r="K652">
        <v>4173.0059570000003</v>
      </c>
      <c r="L652">
        <v>298.88408800000002</v>
      </c>
      <c r="M652" t="s">
        <v>4</v>
      </c>
      <c r="N652">
        <v>216.48229599999999</v>
      </c>
      <c r="O652">
        <v>9.9122430000000001</v>
      </c>
      <c r="P652" t="s">
        <v>5</v>
      </c>
      <c r="Q652">
        <v>232.33629400000001</v>
      </c>
      <c r="R652">
        <v>0.82437899999999997</v>
      </c>
      <c r="S652" t="s">
        <v>6</v>
      </c>
      <c r="T652">
        <v>83.599306999999996</v>
      </c>
      <c r="U652">
        <v>0.21341299999999999</v>
      </c>
      <c r="V652" t="s">
        <v>7</v>
      </c>
      <c r="W652">
        <v>52.750826000000004</v>
      </c>
      <c r="X652">
        <v>9.4603000000000007E-2</v>
      </c>
      <c r="Y652" t="s">
        <v>8</v>
      </c>
      <c r="Z652">
        <v>81.951280999999994</v>
      </c>
      <c r="AA652">
        <v>0.46571200000000001</v>
      </c>
      <c r="AB652" t="s">
        <v>9</v>
      </c>
      <c r="AC652">
        <v>3713.129668</v>
      </c>
      <c r="AD652">
        <v>240.14358999999999</v>
      </c>
      <c r="AE652" t="s">
        <v>10</v>
      </c>
      <c r="AF652">
        <v>0.28301799999999999</v>
      </c>
      <c r="AG652">
        <v>1.5999999999999999E-5</v>
      </c>
      <c r="AH652" t="s">
        <v>11</v>
      </c>
      <c r="AI652">
        <v>0.71813400000000005</v>
      </c>
      <c r="AJ652">
        <v>6.4999999999999994E-5</v>
      </c>
      <c r="AK652" t="s">
        <v>12</v>
      </c>
      <c r="AL652">
        <v>0</v>
      </c>
      <c r="AM652">
        <v>0</v>
      </c>
    </row>
    <row r="653" spans="1:39" x14ac:dyDescent="0.25">
      <c r="A653" t="s">
        <v>150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4648.8765819999999</v>
      </c>
      <c r="I653">
        <v>462.66953699999999</v>
      </c>
      <c r="J653" t="s">
        <v>3</v>
      </c>
      <c r="K653">
        <v>4553.2972360000003</v>
      </c>
      <c r="L653">
        <v>375.40469999999999</v>
      </c>
      <c r="M653" t="s">
        <v>4</v>
      </c>
      <c r="N653">
        <v>236.14200199999999</v>
      </c>
      <c r="O653">
        <v>11.538786</v>
      </c>
      <c r="P653" t="s">
        <v>5</v>
      </c>
      <c r="Q653">
        <v>253.519406</v>
      </c>
      <c r="R653">
        <v>1.117721</v>
      </c>
      <c r="S653" t="s">
        <v>6</v>
      </c>
      <c r="T653">
        <v>91.233327000000003</v>
      </c>
      <c r="U653">
        <v>0.25179200000000002</v>
      </c>
      <c r="V653" t="s">
        <v>7</v>
      </c>
      <c r="W653">
        <v>57.591183999999998</v>
      </c>
      <c r="X653">
        <v>0.108235</v>
      </c>
      <c r="Y653" t="s">
        <v>8</v>
      </c>
      <c r="Z653">
        <v>89.457504999999998</v>
      </c>
      <c r="AA653">
        <v>0.54759000000000002</v>
      </c>
      <c r="AB653" t="s">
        <v>9</v>
      </c>
      <c r="AC653">
        <v>4051.5556449999999</v>
      </c>
      <c r="AD653">
        <v>299.79154499999999</v>
      </c>
      <c r="AE653" t="s">
        <v>10</v>
      </c>
      <c r="AF653">
        <v>0.282721</v>
      </c>
      <c r="AG653">
        <v>1.4E-5</v>
      </c>
      <c r="AH653" t="s">
        <v>11</v>
      </c>
      <c r="AI653">
        <v>0.71826999999999996</v>
      </c>
      <c r="AJ653">
        <v>6.6000000000000005E-5</v>
      </c>
      <c r="AK653" t="s">
        <v>12</v>
      </c>
      <c r="AL653">
        <v>0</v>
      </c>
      <c r="AM653">
        <v>0</v>
      </c>
    </row>
    <row r="654" spans="1:39" x14ac:dyDescent="0.25">
      <c r="A654" t="s">
        <v>150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5036.984727</v>
      </c>
      <c r="I654">
        <v>533.69185100000004</v>
      </c>
      <c r="J654" t="s">
        <v>3</v>
      </c>
      <c r="K654">
        <v>4933.5220410000002</v>
      </c>
      <c r="L654">
        <v>433.90274799999997</v>
      </c>
      <c r="M654" t="s">
        <v>4</v>
      </c>
      <c r="N654">
        <v>255.73027300000001</v>
      </c>
      <c r="O654">
        <v>13.410897</v>
      </c>
      <c r="P654" t="s">
        <v>5</v>
      </c>
      <c r="Q654">
        <v>274.68411900000001</v>
      </c>
      <c r="R654">
        <v>1.3461399999999999</v>
      </c>
      <c r="S654" t="s">
        <v>6</v>
      </c>
      <c r="T654">
        <v>98.869873999999996</v>
      </c>
      <c r="U654">
        <v>0.28710999999999998</v>
      </c>
      <c r="V654" t="s">
        <v>7</v>
      </c>
      <c r="W654">
        <v>62.434704000000004</v>
      </c>
      <c r="X654">
        <v>0.15979199999999999</v>
      </c>
      <c r="Y654" t="s">
        <v>8</v>
      </c>
      <c r="Z654">
        <v>96.953914999999995</v>
      </c>
      <c r="AA654">
        <v>0.59511800000000004</v>
      </c>
      <c r="AB654" t="s">
        <v>9</v>
      </c>
      <c r="AC654">
        <v>4390.0640229999999</v>
      </c>
      <c r="AD654">
        <v>346.04963900000001</v>
      </c>
      <c r="AE654" t="s">
        <v>10</v>
      </c>
      <c r="AF654">
        <v>0.282661</v>
      </c>
      <c r="AG654">
        <v>1.4E-5</v>
      </c>
      <c r="AH654" t="s">
        <v>11</v>
      </c>
      <c r="AI654">
        <v>0.71882000000000001</v>
      </c>
      <c r="AJ654">
        <v>6.4999999999999994E-5</v>
      </c>
      <c r="AK654" t="s">
        <v>12</v>
      </c>
      <c r="AL654">
        <v>0</v>
      </c>
      <c r="AM654">
        <v>0</v>
      </c>
    </row>
    <row r="655" spans="1:39" x14ac:dyDescent="0.25">
      <c r="A655" t="s">
        <v>150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5425.2114160000001</v>
      </c>
      <c r="I655">
        <v>599.14736700000003</v>
      </c>
      <c r="J655" t="s">
        <v>3</v>
      </c>
      <c r="K655">
        <v>5313.7702929999996</v>
      </c>
      <c r="L655">
        <v>486.20063399999998</v>
      </c>
      <c r="M655" t="s">
        <v>4</v>
      </c>
      <c r="N655">
        <v>275.37362300000001</v>
      </c>
      <c r="O655">
        <v>14.988301999999999</v>
      </c>
      <c r="P655" t="s">
        <v>5</v>
      </c>
      <c r="Q655">
        <v>295.82038499999999</v>
      </c>
      <c r="R655">
        <v>1.8432660000000001</v>
      </c>
      <c r="S655" t="s">
        <v>6</v>
      </c>
      <c r="T655">
        <v>106.496488</v>
      </c>
      <c r="U655">
        <v>0.30076599999999998</v>
      </c>
      <c r="V655" t="s">
        <v>7</v>
      </c>
      <c r="W655">
        <v>67.229276999999996</v>
      </c>
      <c r="X655">
        <v>0.24484800000000001</v>
      </c>
      <c r="Y655" t="s">
        <v>8</v>
      </c>
      <c r="Z655">
        <v>104.459109</v>
      </c>
      <c r="AA655">
        <v>0.74707000000000001</v>
      </c>
      <c r="AB655" t="s">
        <v>9</v>
      </c>
      <c r="AC655">
        <v>4728.5686619999997</v>
      </c>
      <c r="AD655">
        <v>383.69902200000001</v>
      </c>
      <c r="AE655" t="s">
        <v>10</v>
      </c>
      <c r="AF655">
        <v>0.28265499999999999</v>
      </c>
      <c r="AG655">
        <v>1.4E-5</v>
      </c>
      <c r="AH655" t="s">
        <v>11</v>
      </c>
      <c r="AI655">
        <v>0.71911499999999995</v>
      </c>
      <c r="AJ655">
        <v>6.2000000000000003E-5</v>
      </c>
      <c r="AK655" t="s">
        <v>12</v>
      </c>
      <c r="AL655">
        <v>0</v>
      </c>
      <c r="AM655">
        <v>0</v>
      </c>
    </row>
    <row r="656" spans="1:39" x14ac:dyDescent="0.25">
      <c r="A656" t="s">
        <v>150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5814.0979589999997</v>
      </c>
      <c r="I656">
        <v>681.06721000000005</v>
      </c>
      <c r="J656" t="s">
        <v>3</v>
      </c>
      <c r="K656">
        <v>5694.6043849999996</v>
      </c>
      <c r="L656">
        <v>546.47346800000003</v>
      </c>
      <c r="M656" t="s">
        <v>4</v>
      </c>
      <c r="N656">
        <v>295.06847399999998</v>
      </c>
      <c r="O656">
        <v>16.641693</v>
      </c>
      <c r="P656" t="s">
        <v>5</v>
      </c>
      <c r="Q656">
        <v>317.02509500000002</v>
      </c>
      <c r="R656">
        <v>2.6109290000000001</v>
      </c>
      <c r="S656" t="s">
        <v>6</v>
      </c>
      <c r="T656">
        <v>114.129189</v>
      </c>
      <c r="U656">
        <v>0.30802099999999999</v>
      </c>
      <c r="V656" t="s">
        <v>7</v>
      </c>
      <c r="W656">
        <v>72.040042999999997</v>
      </c>
      <c r="X656">
        <v>0.39442500000000003</v>
      </c>
      <c r="Y656" t="s">
        <v>8</v>
      </c>
      <c r="Z656">
        <v>111.99090099999999</v>
      </c>
      <c r="AA656">
        <v>0.94879500000000005</v>
      </c>
      <c r="AB656" t="s">
        <v>9</v>
      </c>
      <c r="AC656">
        <v>5067.540352</v>
      </c>
      <c r="AD656">
        <v>422.93231700000001</v>
      </c>
      <c r="AE656" t="s">
        <v>10</v>
      </c>
      <c r="AF656">
        <v>0.28265400000000002</v>
      </c>
      <c r="AG656">
        <v>1.4E-5</v>
      </c>
      <c r="AH656" t="s">
        <v>11</v>
      </c>
      <c r="AI656">
        <v>0.71946699999999997</v>
      </c>
      <c r="AJ656">
        <v>6.2000000000000003E-5</v>
      </c>
      <c r="AK656" t="s">
        <v>12</v>
      </c>
      <c r="AL656">
        <v>0</v>
      </c>
      <c r="AM656">
        <v>0</v>
      </c>
    </row>
    <row r="657" spans="1:39" x14ac:dyDescent="0.25">
      <c r="A657" t="s">
        <v>150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6202.6445020000001</v>
      </c>
      <c r="I657">
        <v>781.55632100000003</v>
      </c>
      <c r="J657" t="s">
        <v>3</v>
      </c>
      <c r="K657">
        <v>6075.1723439999996</v>
      </c>
      <c r="L657">
        <v>614.36521100000004</v>
      </c>
      <c r="M657" t="s">
        <v>4</v>
      </c>
      <c r="N657">
        <v>314.68561899999997</v>
      </c>
      <c r="O657">
        <v>19.423777999999999</v>
      </c>
      <c r="P657" t="s">
        <v>5</v>
      </c>
      <c r="Q657">
        <v>338.18437499999999</v>
      </c>
      <c r="R657">
        <v>3.5333999999999999</v>
      </c>
      <c r="S657" t="s">
        <v>6</v>
      </c>
      <c r="T657">
        <v>121.74585</v>
      </c>
      <c r="U657">
        <v>0.32600400000000002</v>
      </c>
      <c r="V657" t="s">
        <v>7</v>
      </c>
      <c r="W657">
        <v>76.851206000000005</v>
      </c>
      <c r="X657">
        <v>0.56384900000000004</v>
      </c>
      <c r="Y657" t="s">
        <v>8</v>
      </c>
      <c r="Z657">
        <v>119.49650699999999</v>
      </c>
      <c r="AA657">
        <v>1.215465</v>
      </c>
      <c r="AB657" t="s">
        <v>9</v>
      </c>
      <c r="AC657">
        <v>5406.3714840000002</v>
      </c>
      <c r="AD657">
        <v>462.781767</v>
      </c>
      <c r="AE657" t="s">
        <v>10</v>
      </c>
      <c r="AF657">
        <v>0.28263300000000002</v>
      </c>
      <c r="AG657">
        <v>1.4E-5</v>
      </c>
      <c r="AH657" t="s">
        <v>11</v>
      </c>
      <c r="AI657">
        <v>0.71982100000000004</v>
      </c>
      <c r="AJ657">
        <v>5.8999999999999998E-5</v>
      </c>
      <c r="AK657" t="s">
        <v>12</v>
      </c>
      <c r="AL657">
        <v>0</v>
      </c>
      <c r="AM657">
        <v>0</v>
      </c>
    </row>
    <row r="658" spans="1:39" x14ac:dyDescent="0.25">
      <c r="A658" t="s">
        <v>150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6591.0294530000001</v>
      </c>
      <c r="I658">
        <v>811.30580099999997</v>
      </c>
      <c r="J658" t="s">
        <v>3</v>
      </c>
      <c r="K658">
        <v>6455.6900779999996</v>
      </c>
      <c r="L658">
        <v>632.89530600000001</v>
      </c>
      <c r="M658" t="s">
        <v>4</v>
      </c>
      <c r="N658">
        <v>334.29314900000003</v>
      </c>
      <c r="O658">
        <v>21.436252</v>
      </c>
      <c r="P658" t="s">
        <v>5</v>
      </c>
      <c r="Q658">
        <v>359.31834800000001</v>
      </c>
      <c r="R658">
        <v>3.6734629999999999</v>
      </c>
      <c r="S658" t="s">
        <v>6</v>
      </c>
      <c r="T658">
        <v>129.384456</v>
      </c>
      <c r="U658">
        <v>0.354717</v>
      </c>
      <c r="V658" t="s">
        <v>7</v>
      </c>
      <c r="W658">
        <v>81.630520000000004</v>
      </c>
      <c r="X658">
        <v>0.57850900000000005</v>
      </c>
      <c r="Y658" t="s">
        <v>8</v>
      </c>
      <c r="Z658">
        <v>126.970707</v>
      </c>
      <c r="AA658">
        <v>1.2960830000000001</v>
      </c>
      <c r="AB658" t="s">
        <v>9</v>
      </c>
      <c r="AC658">
        <v>5745.1855180000002</v>
      </c>
      <c r="AD658">
        <v>473.81751100000002</v>
      </c>
      <c r="AE658" t="s">
        <v>10</v>
      </c>
      <c r="AF658">
        <v>0.28258899999999998</v>
      </c>
      <c r="AG658">
        <v>1.4E-5</v>
      </c>
      <c r="AH658" t="s">
        <v>11</v>
      </c>
      <c r="AI658">
        <v>0.71986799999999995</v>
      </c>
      <c r="AJ658">
        <v>5.8999999999999998E-5</v>
      </c>
      <c r="AK658" t="s">
        <v>12</v>
      </c>
      <c r="AL658">
        <v>0</v>
      </c>
      <c r="AM658">
        <v>0</v>
      </c>
    </row>
    <row r="659" spans="1:39" x14ac:dyDescent="0.25">
      <c r="A659" t="s">
        <v>150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6978.4925000000003</v>
      </c>
      <c r="I659">
        <v>866.34742000000006</v>
      </c>
      <c r="J659" t="s">
        <v>3</v>
      </c>
      <c r="K659">
        <v>6835.2383499999996</v>
      </c>
      <c r="L659">
        <v>671.46321599999999</v>
      </c>
      <c r="M659" t="s">
        <v>4</v>
      </c>
      <c r="N659">
        <v>353.89352500000001</v>
      </c>
      <c r="O659">
        <v>23.391684999999999</v>
      </c>
      <c r="P659" t="s">
        <v>5</v>
      </c>
      <c r="Q659">
        <v>380.38331699999998</v>
      </c>
      <c r="R659">
        <v>3.6914959999999999</v>
      </c>
      <c r="S659" t="s">
        <v>6</v>
      </c>
      <c r="T659">
        <v>136.938166</v>
      </c>
      <c r="U659">
        <v>0.35327799999999998</v>
      </c>
      <c r="V659" t="s">
        <v>7</v>
      </c>
      <c r="W659">
        <v>86.385576</v>
      </c>
      <c r="X659">
        <v>0.59198499999999998</v>
      </c>
      <c r="Y659" t="s">
        <v>8</v>
      </c>
      <c r="Z659">
        <v>134.386899</v>
      </c>
      <c r="AA659">
        <v>1.3746320000000001</v>
      </c>
      <c r="AB659" t="s">
        <v>9</v>
      </c>
      <c r="AC659">
        <v>6083.1165140000003</v>
      </c>
      <c r="AD659">
        <v>501.61368199999998</v>
      </c>
      <c r="AE659" t="s">
        <v>10</v>
      </c>
      <c r="AF659">
        <v>0.28253600000000001</v>
      </c>
      <c r="AG659">
        <v>1.4E-5</v>
      </c>
      <c r="AH659" t="s">
        <v>11</v>
      </c>
      <c r="AI659">
        <v>0.720549</v>
      </c>
      <c r="AJ659">
        <v>5.7000000000000003E-5</v>
      </c>
      <c r="AK659" t="s">
        <v>12</v>
      </c>
      <c r="AL659">
        <v>0</v>
      </c>
      <c r="AM659">
        <v>0</v>
      </c>
    </row>
    <row r="660" spans="1:39" x14ac:dyDescent="0.25">
      <c r="A660" t="s">
        <v>150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7366.8387009999997</v>
      </c>
      <c r="I660">
        <v>983.49827700000003</v>
      </c>
      <c r="J660" t="s">
        <v>3</v>
      </c>
      <c r="K660">
        <v>7215.6696389999997</v>
      </c>
      <c r="L660">
        <v>759.06543699999997</v>
      </c>
      <c r="M660" t="s">
        <v>4</v>
      </c>
      <c r="N660">
        <v>373.512361</v>
      </c>
      <c r="O660">
        <v>26.257390000000001</v>
      </c>
      <c r="P660" t="s">
        <v>5</v>
      </c>
      <c r="Q660">
        <v>401.51062100000001</v>
      </c>
      <c r="R660">
        <v>3.8343940000000001</v>
      </c>
      <c r="S660" t="s">
        <v>6</v>
      </c>
      <c r="T660">
        <v>144.49511899999999</v>
      </c>
      <c r="U660">
        <v>0.38557900000000001</v>
      </c>
      <c r="V660" t="s">
        <v>7</v>
      </c>
      <c r="W660">
        <v>91.173955000000007</v>
      </c>
      <c r="X660">
        <v>0.58759499999999998</v>
      </c>
      <c r="Y660" t="s">
        <v>8</v>
      </c>
      <c r="Z660">
        <v>141.82419400000001</v>
      </c>
      <c r="AA660">
        <v>1.4161090000000001</v>
      </c>
      <c r="AB660" t="s">
        <v>9</v>
      </c>
      <c r="AC660">
        <v>6421.8452930000003</v>
      </c>
      <c r="AD660">
        <v>563.05257099999994</v>
      </c>
      <c r="AE660" t="s">
        <v>10</v>
      </c>
      <c r="AF660">
        <v>0.28253600000000001</v>
      </c>
      <c r="AG660">
        <v>1.4E-5</v>
      </c>
      <c r="AH660" t="s">
        <v>11</v>
      </c>
      <c r="AI660">
        <v>0.72082100000000005</v>
      </c>
      <c r="AJ660">
        <v>5.5000000000000002E-5</v>
      </c>
      <c r="AK660" t="s">
        <v>12</v>
      </c>
      <c r="AL660">
        <v>0</v>
      </c>
      <c r="AM660">
        <v>0</v>
      </c>
    </row>
    <row r="661" spans="1:39" x14ac:dyDescent="0.25">
      <c r="A661" t="s">
        <v>150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7755.3573050000005</v>
      </c>
      <c r="I661">
        <v>1120.2285810000001</v>
      </c>
      <c r="J661" t="s">
        <v>3</v>
      </c>
      <c r="K661">
        <v>7596.2312009999996</v>
      </c>
      <c r="L661">
        <v>856.27245200000004</v>
      </c>
      <c r="M661" t="s">
        <v>4</v>
      </c>
      <c r="N661">
        <v>393.23756200000003</v>
      </c>
      <c r="O661">
        <v>29.992266999999998</v>
      </c>
      <c r="P661" t="s">
        <v>5</v>
      </c>
      <c r="Q661">
        <v>422.64299599999998</v>
      </c>
      <c r="R661">
        <v>3.899708</v>
      </c>
      <c r="S661" t="s">
        <v>6</v>
      </c>
      <c r="T661">
        <v>152.06588600000001</v>
      </c>
      <c r="U661">
        <v>0.412887</v>
      </c>
      <c r="V661" t="s">
        <v>7</v>
      </c>
      <c r="W661">
        <v>95.947986999999998</v>
      </c>
      <c r="X661">
        <v>0.590059</v>
      </c>
      <c r="Y661" t="s">
        <v>8</v>
      </c>
      <c r="Z661">
        <v>149.26781600000001</v>
      </c>
      <c r="AA661">
        <v>1.5063420000000001</v>
      </c>
      <c r="AB661" t="s">
        <v>9</v>
      </c>
      <c r="AC661">
        <v>6760.5942770000001</v>
      </c>
      <c r="AD661">
        <v>624.63412700000003</v>
      </c>
      <c r="AE661" t="s">
        <v>10</v>
      </c>
      <c r="AF661">
        <v>0.28136800000000001</v>
      </c>
      <c r="AG661">
        <v>3.4E-5</v>
      </c>
      <c r="AH661" t="s">
        <v>11</v>
      </c>
      <c r="AI661">
        <v>0.72143000000000002</v>
      </c>
      <c r="AJ661">
        <v>5.3999999999999998E-5</v>
      </c>
      <c r="AK661" t="s">
        <v>12</v>
      </c>
      <c r="AL661">
        <v>0</v>
      </c>
      <c r="AM661">
        <v>0</v>
      </c>
    </row>
    <row r="662" spans="1:39" x14ac:dyDescent="0.25">
      <c r="A662" t="s">
        <v>151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152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392.76151700000003</v>
      </c>
      <c r="I682">
        <v>680.69304999999997</v>
      </c>
      <c r="J682" t="s">
        <v>3</v>
      </c>
      <c r="K682">
        <v>383.87978199999998</v>
      </c>
      <c r="L682">
        <v>624.04588100000001</v>
      </c>
      <c r="M682" t="s">
        <v>4</v>
      </c>
      <c r="N682">
        <v>20.77693</v>
      </c>
      <c r="O682">
        <v>2.4495439999999999</v>
      </c>
      <c r="P682" t="s">
        <v>5</v>
      </c>
      <c r="Q682">
        <v>0</v>
      </c>
      <c r="R682">
        <v>0</v>
      </c>
      <c r="S682" t="s">
        <v>6</v>
      </c>
      <c r="T682">
        <v>7.8147140000000004</v>
      </c>
      <c r="U682">
        <v>0.25708300000000001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0.29450700000000002</v>
      </c>
      <c r="AD682">
        <v>7.2000000000000002E-5</v>
      </c>
      <c r="AE682" t="s">
        <v>10</v>
      </c>
      <c r="AF682">
        <v>0</v>
      </c>
      <c r="AG682">
        <v>0</v>
      </c>
      <c r="AH682" t="s">
        <v>11</v>
      </c>
      <c r="AI682">
        <v>0.70704800000000001</v>
      </c>
      <c r="AJ682">
        <v>3.1000000000000001E-5</v>
      </c>
      <c r="AK682" t="s">
        <v>12</v>
      </c>
      <c r="AL682">
        <v>0</v>
      </c>
      <c r="AM682">
        <v>0</v>
      </c>
    </row>
    <row r="683" spans="1:39" x14ac:dyDescent="0.25">
      <c r="A683" t="s">
        <v>152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786.12287700000002</v>
      </c>
      <c r="I683">
        <v>2588.5866259999998</v>
      </c>
      <c r="J683" t="s">
        <v>3</v>
      </c>
      <c r="K683">
        <v>768.40035499999999</v>
      </c>
      <c r="L683">
        <v>2365.154685</v>
      </c>
      <c r="M683" t="s">
        <v>4</v>
      </c>
      <c r="N683">
        <v>41.716375999999997</v>
      </c>
      <c r="O683">
        <v>8.9525649999999999</v>
      </c>
      <c r="P683" t="s">
        <v>5</v>
      </c>
      <c r="Q683">
        <v>0</v>
      </c>
      <c r="R683">
        <v>0</v>
      </c>
      <c r="S683" t="s">
        <v>6</v>
      </c>
      <c r="T683">
        <v>15.630678</v>
      </c>
      <c r="U683">
        <v>0.97204000000000002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0.28950999999999999</v>
      </c>
      <c r="AD683">
        <v>5.3000000000000001E-5</v>
      </c>
      <c r="AE683" t="s">
        <v>10</v>
      </c>
      <c r="AF683">
        <v>0</v>
      </c>
      <c r="AG683">
        <v>0</v>
      </c>
      <c r="AH683" t="s">
        <v>11</v>
      </c>
      <c r="AI683">
        <v>0.70842899999999998</v>
      </c>
      <c r="AJ683">
        <v>4.0000000000000003E-5</v>
      </c>
      <c r="AK683" t="s">
        <v>12</v>
      </c>
      <c r="AL683">
        <v>0</v>
      </c>
      <c r="AM683">
        <v>0</v>
      </c>
    </row>
    <row r="684" spans="1:39" x14ac:dyDescent="0.25">
      <c r="A684" t="s">
        <v>152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1177.6517799999999</v>
      </c>
      <c r="I684">
        <v>4946.4793280000004</v>
      </c>
      <c r="J684" t="s">
        <v>3</v>
      </c>
      <c r="K684">
        <v>1151.1512130000001</v>
      </c>
      <c r="L684">
        <v>4508.2806289999999</v>
      </c>
      <c r="M684" t="s">
        <v>4</v>
      </c>
      <c r="N684">
        <v>62.398969999999998</v>
      </c>
      <c r="O684">
        <v>17.462064000000002</v>
      </c>
      <c r="P684" t="s">
        <v>5</v>
      </c>
      <c r="Q684">
        <v>0</v>
      </c>
      <c r="R684">
        <v>0</v>
      </c>
      <c r="S684" t="s">
        <v>6</v>
      </c>
      <c r="T684">
        <v>23.414142999999999</v>
      </c>
      <c r="U684">
        <v>1.774948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0.28633900000000001</v>
      </c>
      <c r="AD684">
        <v>2.1999999999999999E-5</v>
      </c>
      <c r="AE684" t="s">
        <v>10</v>
      </c>
      <c r="AF684">
        <v>0</v>
      </c>
      <c r="AG684">
        <v>0</v>
      </c>
      <c r="AH684" t="s">
        <v>11</v>
      </c>
      <c r="AI684">
        <v>0.70909</v>
      </c>
      <c r="AJ684">
        <v>4.3999999999999999E-5</v>
      </c>
      <c r="AK684" t="s">
        <v>12</v>
      </c>
      <c r="AL684">
        <v>0</v>
      </c>
      <c r="AM684">
        <v>0</v>
      </c>
    </row>
    <row r="685" spans="1:39" x14ac:dyDescent="0.25">
      <c r="A685" t="s">
        <v>152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1569.7592159999999</v>
      </c>
      <c r="I685">
        <v>8135.5408299999999</v>
      </c>
      <c r="J685" t="s">
        <v>3</v>
      </c>
      <c r="K685">
        <v>1534.464309</v>
      </c>
      <c r="L685">
        <v>7406.5547829999996</v>
      </c>
      <c r="M685" t="s">
        <v>4</v>
      </c>
      <c r="N685">
        <v>83.243877999999995</v>
      </c>
      <c r="O685">
        <v>29.123443000000002</v>
      </c>
      <c r="P685" t="s">
        <v>5</v>
      </c>
      <c r="Q685">
        <v>0</v>
      </c>
      <c r="R685">
        <v>0</v>
      </c>
      <c r="S685" t="s">
        <v>6</v>
      </c>
      <c r="T685">
        <v>31.201218000000001</v>
      </c>
      <c r="U685">
        <v>2.884557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0.28572999999999998</v>
      </c>
      <c r="AD685">
        <v>2.0999999999999999E-5</v>
      </c>
      <c r="AE685" t="s">
        <v>10</v>
      </c>
      <c r="AF685">
        <v>0</v>
      </c>
      <c r="AG685">
        <v>0</v>
      </c>
      <c r="AH685" t="s">
        <v>11</v>
      </c>
      <c r="AI685">
        <v>0.71135899999999996</v>
      </c>
      <c r="AJ685">
        <v>7.2000000000000002E-5</v>
      </c>
      <c r="AK685" t="s">
        <v>12</v>
      </c>
      <c r="AL685">
        <v>0</v>
      </c>
      <c r="AM685">
        <v>0</v>
      </c>
    </row>
    <row r="686" spans="1:39" x14ac:dyDescent="0.25">
      <c r="A686" t="s">
        <v>152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1961.397759</v>
      </c>
      <c r="I686">
        <v>13060.274257999999</v>
      </c>
      <c r="J686" t="s">
        <v>3</v>
      </c>
      <c r="K686">
        <v>1917.449822</v>
      </c>
      <c r="L686">
        <v>11912.934471</v>
      </c>
      <c r="M686" t="s">
        <v>4</v>
      </c>
      <c r="N686">
        <v>104.002878</v>
      </c>
      <c r="O686">
        <v>46.247019999999999</v>
      </c>
      <c r="P686" t="s">
        <v>5</v>
      </c>
      <c r="Q686">
        <v>0</v>
      </c>
      <c r="R686">
        <v>0</v>
      </c>
      <c r="S686" t="s">
        <v>6</v>
      </c>
      <c r="T686">
        <v>39.012563999999998</v>
      </c>
      <c r="U686">
        <v>4.4520499999999998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0.28491699999999998</v>
      </c>
      <c r="AD686">
        <v>2.9E-5</v>
      </c>
      <c r="AE686" t="s">
        <v>10</v>
      </c>
      <c r="AF686">
        <v>0</v>
      </c>
      <c r="AG686">
        <v>0</v>
      </c>
      <c r="AH686" t="s">
        <v>11</v>
      </c>
      <c r="AI686">
        <v>0.71238100000000004</v>
      </c>
      <c r="AJ686">
        <v>7.8999999999999996E-5</v>
      </c>
      <c r="AK686" t="s">
        <v>12</v>
      </c>
      <c r="AL686">
        <v>0</v>
      </c>
      <c r="AM686">
        <v>0</v>
      </c>
    </row>
    <row r="687" spans="1:39" x14ac:dyDescent="0.25">
      <c r="A687" t="s">
        <v>152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2352.6569340000001</v>
      </c>
      <c r="I687">
        <v>18981.182314999998</v>
      </c>
      <c r="J687" t="s">
        <v>3</v>
      </c>
      <c r="K687">
        <v>2299.9546</v>
      </c>
      <c r="L687">
        <v>17336.880051</v>
      </c>
      <c r="M687" t="s">
        <v>4</v>
      </c>
      <c r="N687">
        <v>124.738355</v>
      </c>
      <c r="O687">
        <v>64.756311999999994</v>
      </c>
      <c r="P687" t="s">
        <v>5</v>
      </c>
      <c r="Q687">
        <v>0</v>
      </c>
      <c r="R687">
        <v>0</v>
      </c>
      <c r="S687" t="s">
        <v>6</v>
      </c>
      <c r="T687">
        <v>46.810377000000003</v>
      </c>
      <c r="U687">
        <v>6.2884060000000002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0.28449099999999999</v>
      </c>
      <c r="AD687">
        <v>2.5999999999999998E-5</v>
      </c>
      <c r="AE687" t="s">
        <v>10</v>
      </c>
      <c r="AF687">
        <v>0</v>
      </c>
      <c r="AG687">
        <v>0</v>
      </c>
      <c r="AH687" t="s">
        <v>11</v>
      </c>
      <c r="AI687">
        <v>0.71302200000000004</v>
      </c>
      <c r="AJ687">
        <v>8.2999999999999998E-5</v>
      </c>
      <c r="AK687" t="s">
        <v>12</v>
      </c>
      <c r="AL687">
        <v>0</v>
      </c>
      <c r="AM687">
        <v>0</v>
      </c>
    </row>
    <row r="688" spans="1:39" x14ac:dyDescent="0.25">
      <c r="A688" t="s">
        <v>152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2743.1435449999999</v>
      </c>
      <c r="I688">
        <v>26307.846727</v>
      </c>
      <c r="J688" t="s">
        <v>3</v>
      </c>
      <c r="K688">
        <v>2681.782944</v>
      </c>
      <c r="L688">
        <v>24038.137142</v>
      </c>
      <c r="M688" t="s">
        <v>4</v>
      </c>
      <c r="N688">
        <v>145.47025300000001</v>
      </c>
      <c r="O688">
        <v>88.794866999999996</v>
      </c>
      <c r="P688" t="s">
        <v>5</v>
      </c>
      <c r="Q688">
        <v>0</v>
      </c>
      <c r="R688">
        <v>0</v>
      </c>
      <c r="S688" t="s">
        <v>6</v>
      </c>
      <c r="T688">
        <v>54.561179000000003</v>
      </c>
      <c r="U688">
        <v>8.5218070000000008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0.28390900000000002</v>
      </c>
      <c r="AD688">
        <v>2.9E-5</v>
      </c>
      <c r="AE688" t="s">
        <v>10</v>
      </c>
      <c r="AF688">
        <v>0</v>
      </c>
      <c r="AG688">
        <v>0</v>
      </c>
      <c r="AH688" t="s">
        <v>11</v>
      </c>
      <c r="AI688">
        <v>0.71358900000000003</v>
      </c>
      <c r="AJ688">
        <v>8.2000000000000001E-5</v>
      </c>
      <c r="AK688" t="s">
        <v>12</v>
      </c>
      <c r="AL688">
        <v>0</v>
      </c>
      <c r="AM688">
        <v>0</v>
      </c>
    </row>
    <row r="689" spans="1:39" x14ac:dyDescent="0.25">
      <c r="A689" t="s">
        <v>152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3134.0648390000001</v>
      </c>
      <c r="I689">
        <v>34672.206092</v>
      </c>
      <c r="J689" t="s">
        <v>3</v>
      </c>
      <c r="K689">
        <v>3063.9606349999999</v>
      </c>
      <c r="L689">
        <v>31723.602565000001</v>
      </c>
      <c r="M689" t="s">
        <v>4</v>
      </c>
      <c r="N689">
        <v>166.22980799999999</v>
      </c>
      <c r="O689">
        <v>113.552972</v>
      </c>
      <c r="P689" t="s">
        <v>5</v>
      </c>
      <c r="Q689">
        <v>0</v>
      </c>
      <c r="R689">
        <v>0</v>
      </c>
      <c r="S689" t="s">
        <v>6</v>
      </c>
      <c r="T689">
        <v>62.305419999999998</v>
      </c>
      <c r="U689">
        <v>11.405981000000001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0.28362199999999999</v>
      </c>
      <c r="AD689">
        <v>2.4000000000000001E-5</v>
      </c>
      <c r="AE689" t="s">
        <v>10</v>
      </c>
      <c r="AF689">
        <v>0</v>
      </c>
      <c r="AG689">
        <v>0</v>
      </c>
      <c r="AH689" t="s">
        <v>11</v>
      </c>
      <c r="AI689">
        <v>0.71454899999999999</v>
      </c>
      <c r="AJ689">
        <v>8.3999999999999995E-5</v>
      </c>
      <c r="AK689" t="s">
        <v>12</v>
      </c>
      <c r="AL689">
        <v>0</v>
      </c>
      <c r="AM689">
        <v>0</v>
      </c>
    </row>
    <row r="690" spans="1:39" x14ac:dyDescent="0.25">
      <c r="A690" t="s">
        <v>152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3524.2446239999999</v>
      </c>
      <c r="I690">
        <v>42952.087242000001</v>
      </c>
      <c r="J690" t="s">
        <v>3</v>
      </c>
      <c r="K690">
        <v>3445.4454879999998</v>
      </c>
      <c r="L690">
        <v>39296.962066</v>
      </c>
      <c r="M690" t="s">
        <v>4</v>
      </c>
      <c r="N690">
        <v>186.88967400000001</v>
      </c>
      <c r="O690">
        <v>136.725469</v>
      </c>
      <c r="P690" t="s">
        <v>5</v>
      </c>
      <c r="Q690">
        <v>0</v>
      </c>
      <c r="R690">
        <v>0</v>
      </c>
      <c r="S690" t="s">
        <v>6</v>
      </c>
      <c r="T690">
        <v>70.082634999999996</v>
      </c>
      <c r="U690">
        <v>14.182650000000001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0.28282800000000002</v>
      </c>
      <c r="AD690">
        <v>3.1000000000000001E-5</v>
      </c>
      <c r="AE690" t="s">
        <v>10</v>
      </c>
      <c r="AF690">
        <v>0</v>
      </c>
      <c r="AG690">
        <v>0</v>
      </c>
      <c r="AH690" t="s">
        <v>11</v>
      </c>
      <c r="AI690">
        <v>0.71621699999999999</v>
      </c>
      <c r="AJ690">
        <v>8.6000000000000003E-5</v>
      </c>
      <c r="AK690" t="s">
        <v>12</v>
      </c>
      <c r="AL690">
        <v>0</v>
      </c>
      <c r="AM690">
        <v>0</v>
      </c>
    </row>
    <row r="691" spans="1:39" x14ac:dyDescent="0.25">
      <c r="A691" t="s">
        <v>152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3914.3458249999999</v>
      </c>
      <c r="I691">
        <v>51798.384077000002</v>
      </c>
      <c r="J691" t="s">
        <v>3</v>
      </c>
      <c r="K691">
        <v>3826.9415140000001</v>
      </c>
      <c r="L691">
        <v>47392.745690000003</v>
      </c>
      <c r="M691" t="s">
        <v>4</v>
      </c>
      <c r="N691">
        <v>207.52622299999999</v>
      </c>
      <c r="O691">
        <v>167.773619</v>
      </c>
      <c r="P691" t="s">
        <v>5</v>
      </c>
      <c r="Q691">
        <v>0</v>
      </c>
      <c r="R691">
        <v>0</v>
      </c>
      <c r="S691" t="s">
        <v>6</v>
      </c>
      <c r="T691">
        <v>77.890128000000004</v>
      </c>
      <c r="U691">
        <v>17.263324999999998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0.28261799999999998</v>
      </c>
      <c r="AD691">
        <v>2.8E-5</v>
      </c>
      <c r="AE691" t="s">
        <v>10</v>
      </c>
      <c r="AF691">
        <v>0</v>
      </c>
      <c r="AG691">
        <v>0</v>
      </c>
      <c r="AH691" t="s">
        <v>11</v>
      </c>
      <c r="AI691">
        <v>0.71643400000000002</v>
      </c>
      <c r="AJ691">
        <v>8.2999999999999998E-5</v>
      </c>
      <c r="AK691" t="s">
        <v>12</v>
      </c>
      <c r="AL691">
        <v>0</v>
      </c>
      <c r="AM691">
        <v>0</v>
      </c>
    </row>
    <row r="692" spans="1:39" x14ac:dyDescent="0.25">
      <c r="A692" t="s">
        <v>152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4306.6433109999998</v>
      </c>
      <c r="I692">
        <v>62112.100634000002</v>
      </c>
      <c r="J692" t="s">
        <v>3</v>
      </c>
      <c r="K692">
        <v>4210.448633</v>
      </c>
      <c r="L692">
        <v>56845.693163000004</v>
      </c>
      <c r="M692" t="s">
        <v>4</v>
      </c>
      <c r="N692">
        <v>228.447047</v>
      </c>
      <c r="O692">
        <v>206.167171</v>
      </c>
      <c r="P692" t="s">
        <v>5</v>
      </c>
      <c r="Q692">
        <v>0</v>
      </c>
      <c r="R692">
        <v>0</v>
      </c>
      <c r="S692" t="s">
        <v>6</v>
      </c>
      <c r="T692">
        <v>85.732629000000003</v>
      </c>
      <c r="U692">
        <v>20.759965999999999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0.28244000000000002</v>
      </c>
      <c r="AD692">
        <v>2.5999999999999998E-5</v>
      </c>
      <c r="AE692" t="s">
        <v>10</v>
      </c>
      <c r="AF692">
        <v>0</v>
      </c>
      <c r="AG692">
        <v>0</v>
      </c>
      <c r="AH692" t="s">
        <v>11</v>
      </c>
      <c r="AI692">
        <v>0.716862</v>
      </c>
      <c r="AJ692">
        <v>8.3999999999999995E-5</v>
      </c>
      <c r="AK692" t="s">
        <v>12</v>
      </c>
      <c r="AL692">
        <v>0</v>
      </c>
      <c r="AM692">
        <v>0</v>
      </c>
    </row>
    <row r="693" spans="1:39" x14ac:dyDescent="0.25">
      <c r="A693" t="s">
        <v>152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4700.5256149999996</v>
      </c>
      <c r="I693">
        <v>74486.803870000003</v>
      </c>
      <c r="J693" t="s">
        <v>3</v>
      </c>
      <c r="K693">
        <v>4595.5616890000001</v>
      </c>
      <c r="L693">
        <v>68187.090305999998</v>
      </c>
      <c r="M693" t="s">
        <v>4</v>
      </c>
      <c r="N693">
        <v>249.26992999999999</v>
      </c>
      <c r="O693">
        <v>244.41534100000001</v>
      </c>
      <c r="P693" t="s">
        <v>5</v>
      </c>
      <c r="Q693">
        <v>0</v>
      </c>
      <c r="R693">
        <v>0</v>
      </c>
      <c r="S693" t="s">
        <v>6</v>
      </c>
      <c r="T693">
        <v>93.633955</v>
      </c>
      <c r="U693">
        <v>24.738084000000001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0.28228700000000001</v>
      </c>
      <c r="AD693">
        <v>2.5000000000000001E-5</v>
      </c>
      <c r="AE693" t="s">
        <v>10</v>
      </c>
      <c r="AF693">
        <v>0</v>
      </c>
      <c r="AG693">
        <v>0</v>
      </c>
      <c r="AH693" t="s">
        <v>11</v>
      </c>
      <c r="AI693">
        <v>0.71804400000000002</v>
      </c>
      <c r="AJ693">
        <v>7.8999999999999996E-5</v>
      </c>
      <c r="AK693" t="s">
        <v>12</v>
      </c>
      <c r="AL693">
        <v>0</v>
      </c>
      <c r="AM693">
        <v>0</v>
      </c>
    </row>
    <row r="694" spans="1:39" x14ac:dyDescent="0.25">
      <c r="A694" t="s">
        <v>152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5096.6825879999997</v>
      </c>
      <c r="I694">
        <v>88830.607103000002</v>
      </c>
      <c r="J694" t="s">
        <v>3</v>
      </c>
      <c r="K694">
        <v>4982.8670510000002</v>
      </c>
      <c r="L694">
        <v>81350.823168999996</v>
      </c>
      <c r="M694" t="s">
        <v>4</v>
      </c>
      <c r="N694">
        <v>270.19727599999999</v>
      </c>
      <c r="O694">
        <v>291.82502699999998</v>
      </c>
      <c r="P694" t="s">
        <v>5</v>
      </c>
      <c r="Q694">
        <v>0</v>
      </c>
      <c r="R694">
        <v>0</v>
      </c>
      <c r="S694" t="s">
        <v>6</v>
      </c>
      <c r="T694">
        <v>101.58959400000001</v>
      </c>
      <c r="U694">
        <v>29.954422999999998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0.28199800000000003</v>
      </c>
      <c r="AD694">
        <v>2.8E-5</v>
      </c>
      <c r="AE694" t="s">
        <v>10</v>
      </c>
      <c r="AF694">
        <v>0</v>
      </c>
      <c r="AG694">
        <v>0</v>
      </c>
      <c r="AH694" t="s">
        <v>11</v>
      </c>
      <c r="AI694">
        <v>0.71920899999999999</v>
      </c>
      <c r="AJ694">
        <v>7.2999999999999999E-5</v>
      </c>
      <c r="AK694" t="s">
        <v>12</v>
      </c>
      <c r="AL694">
        <v>0</v>
      </c>
      <c r="AM694">
        <v>0</v>
      </c>
    </row>
    <row r="695" spans="1:39" x14ac:dyDescent="0.25">
      <c r="A695" t="s">
        <v>152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5490.5712789999998</v>
      </c>
      <c r="I695">
        <v>103412.32251699999</v>
      </c>
      <c r="J695" t="s">
        <v>3</v>
      </c>
      <c r="K695">
        <v>5367.8431929999997</v>
      </c>
      <c r="L695">
        <v>94777.445126000006</v>
      </c>
      <c r="M695" t="s">
        <v>4</v>
      </c>
      <c r="N695">
        <v>291.232327</v>
      </c>
      <c r="O695">
        <v>341.90876800000001</v>
      </c>
      <c r="P695" t="s">
        <v>5</v>
      </c>
      <c r="Q695">
        <v>0</v>
      </c>
      <c r="R695">
        <v>0</v>
      </c>
      <c r="S695" t="s">
        <v>6</v>
      </c>
      <c r="T695">
        <v>109.444419</v>
      </c>
      <c r="U695">
        <v>34.835059000000001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0.28199200000000002</v>
      </c>
      <c r="AD695">
        <v>2.8E-5</v>
      </c>
      <c r="AE695" t="s">
        <v>10</v>
      </c>
      <c r="AF695">
        <v>0</v>
      </c>
      <c r="AG695">
        <v>0</v>
      </c>
      <c r="AH695" t="s">
        <v>11</v>
      </c>
      <c r="AI695">
        <v>0.72052799999999995</v>
      </c>
      <c r="AJ695">
        <v>6.6000000000000005E-5</v>
      </c>
      <c r="AK695" t="s">
        <v>12</v>
      </c>
      <c r="AL695">
        <v>0</v>
      </c>
      <c r="AM695">
        <v>0</v>
      </c>
    </row>
    <row r="696" spans="1:39" x14ac:dyDescent="0.25">
      <c r="A696" t="s">
        <v>152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5883.6848630000004</v>
      </c>
      <c r="I696">
        <v>118857.788218</v>
      </c>
      <c r="J696" t="s">
        <v>3</v>
      </c>
      <c r="K696">
        <v>5752.1275589999996</v>
      </c>
      <c r="L696">
        <v>108980.71920599999</v>
      </c>
      <c r="M696" t="s">
        <v>4</v>
      </c>
      <c r="N696">
        <v>312.04708599999998</v>
      </c>
      <c r="O696">
        <v>390.221744</v>
      </c>
      <c r="P696" t="s">
        <v>5</v>
      </c>
      <c r="Q696">
        <v>0</v>
      </c>
      <c r="R696">
        <v>0</v>
      </c>
      <c r="S696" t="s">
        <v>6</v>
      </c>
      <c r="T696">
        <v>117.282415</v>
      </c>
      <c r="U696">
        <v>40.138308000000002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0.28197899999999998</v>
      </c>
      <c r="AD696">
        <v>2.8E-5</v>
      </c>
      <c r="AE696" t="s">
        <v>10</v>
      </c>
      <c r="AF696">
        <v>0</v>
      </c>
      <c r="AG696">
        <v>0</v>
      </c>
      <c r="AH696" t="s">
        <v>11</v>
      </c>
      <c r="AI696">
        <v>0.72052899999999998</v>
      </c>
      <c r="AJ696">
        <v>6.6000000000000005E-5</v>
      </c>
      <c r="AK696" t="s">
        <v>12</v>
      </c>
      <c r="AL696">
        <v>0</v>
      </c>
      <c r="AM696">
        <v>0</v>
      </c>
    </row>
    <row r="697" spans="1:39" x14ac:dyDescent="0.25">
      <c r="A697" t="s">
        <v>152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6276.7304199999999</v>
      </c>
      <c r="I697">
        <v>134770.41718399999</v>
      </c>
      <c r="J697" t="s">
        <v>3</v>
      </c>
      <c r="K697">
        <v>6136.4037790000002</v>
      </c>
      <c r="L697">
        <v>123680.302872</v>
      </c>
      <c r="M697" t="s">
        <v>4</v>
      </c>
      <c r="N697">
        <v>332.81347199999999</v>
      </c>
      <c r="O697">
        <v>436.479579</v>
      </c>
      <c r="P697" t="s">
        <v>5</v>
      </c>
      <c r="Q697">
        <v>0</v>
      </c>
      <c r="R697">
        <v>0</v>
      </c>
      <c r="S697" t="s">
        <v>6</v>
      </c>
      <c r="T697">
        <v>125.11509</v>
      </c>
      <c r="U697">
        <v>45.511324000000002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0.281974</v>
      </c>
      <c r="AD697">
        <v>2.8E-5</v>
      </c>
      <c r="AE697" t="s">
        <v>10</v>
      </c>
      <c r="AF697">
        <v>0</v>
      </c>
      <c r="AG697">
        <v>0</v>
      </c>
      <c r="AH697" t="s">
        <v>11</v>
      </c>
      <c r="AI697">
        <v>0.72131699999999999</v>
      </c>
      <c r="AJ697">
        <v>5.8999999999999998E-5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152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6672.0554199999997</v>
      </c>
      <c r="I698">
        <v>151143.99608300001</v>
      </c>
      <c r="J698" t="s">
        <v>3</v>
      </c>
      <c r="K698">
        <v>6522.7412789999998</v>
      </c>
      <c r="L698">
        <v>138647.15827799999</v>
      </c>
      <c r="M698" t="s">
        <v>4</v>
      </c>
      <c r="N698">
        <v>353.92759999999998</v>
      </c>
      <c r="O698">
        <v>493.63231200000001</v>
      </c>
      <c r="P698" t="s">
        <v>5</v>
      </c>
      <c r="Q698">
        <v>0</v>
      </c>
      <c r="R698">
        <v>0</v>
      </c>
      <c r="S698" t="s">
        <v>6</v>
      </c>
      <c r="T698">
        <v>133.02079900000001</v>
      </c>
      <c r="U698">
        <v>50.345452000000002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0.28184900000000002</v>
      </c>
      <c r="AD698">
        <v>2.6999999999999999E-5</v>
      </c>
      <c r="AE698" t="s">
        <v>10</v>
      </c>
      <c r="AF698">
        <v>0</v>
      </c>
      <c r="AG698">
        <v>0</v>
      </c>
      <c r="AH698" t="s">
        <v>11</v>
      </c>
      <c r="AI698">
        <v>0.72158800000000001</v>
      </c>
      <c r="AJ698">
        <v>5.7000000000000003E-5</v>
      </c>
      <c r="AK698" t="s">
        <v>12</v>
      </c>
      <c r="AL698">
        <v>0</v>
      </c>
      <c r="AM698">
        <v>0</v>
      </c>
    </row>
    <row r="699" spans="1:39" x14ac:dyDescent="0.25">
      <c r="A699" t="s">
        <v>152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7066.076016</v>
      </c>
      <c r="I699">
        <v>169076.11370300001</v>
      </c>
      <c r="J699" t="s">
        <v>3</v>
      </c>
      <c r="K699">
        <v>6907.9863180000002</v>
      </c>
      <c r="L699">
        <v>155088.78636999999</v>
      </c>
      <c r="M699" t="s">
        <v>4</v>
      </c>
      <c r="N699">
        <v>374.76437600000003</v>
      </c>
      <c r="O699">
        <v>555.266122</v>
      </c>
      <c r="P699" t="s">
        <v>5</v>
      </c>
      <c r="Q699">
        <v>0</v>
      </c>
      <c r="R699">
        <v>0</v>
      </c>
      <c r="S699" t="s">
        <v>6</v>
      </c>
      <c r="T699">
        <v>140.841714</v>
      </c>
      <c r="U699">
        <v>55.900936999999999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0.28179100000000001</v>
      </c>
      <c r="AD699">
        <v>2.6999999999999999E-5</v>
      </c>
      <c r="AE699" t="s">
        <v>10</v>
      </c>
      <c r="AF699">
        <v>0</v>
      </c>
      <c r="AG699">
        <v>0</v>
      </c>
      <c r="AH699" t="s">
        <v>11</v>
      </c>
      <c r="AI699">
        <v>0.72184800000000005</v>
      </c>
      <c r="AJ699">
        <v>5.5999999999999999E-5</v>
      </c>
      <c r="AK699" t="s">
        <v>12</v>
      </c>
      <c r="AL699">
        <v>0</v>
      </c>
      <c r="AM699">
        <v>0</v>
      </c>
    </row>
    <row r="700" spans="1:39" x14ac:dyDescent="0.25">
      <c r="A700" t="s">
        <v>152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7462.1984279999997</v>
      </c>
      <c r="I700">
        <v>189474.74895899999</v>
      </c>
      <c r="J700" t="s">
        <v>3</v>
      </c>
      <c r="K700">
        <v>7295.2542480000002</v>
      </c>
      <c r="L700">
        <v>173837.20362300001</v>
      </c>
      <c r="M700" t="s">
        <v>4</v>
      </c>
      <c r="N700">
        <v>395.771725</v>
      </c>
      <c r="O700">
        <v>622.31590400000005</v>
      </c>
      <c r="P700" t="s">
        <v>5</v>
      </c>
      <c r="Q700">
        <v>0</v>
      </c>
      <c r="R700">
        <v>0</v>
      </c>
      <c r="S700" t="s">
        <v>6</v>
      </c>
      <c r="T700">
        <v>148.695539</v>
      </c>
      <c r="U700">
        <v>62.635134999999998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0.28178700000000001</v>
      </c>
      <c r="AD700">
        <v>2.6999999999999999E-5</v>
      </c>
      <c r="AE700" t="s">
        <v>10</v>
      </c>
      <c r="AF700">
        <v>0</v>
      </c>
      <c r="AG700">
        <v>0</v>
      </c>
      <c r="AH700" t="s">
        <v>11</v>
      </c>
      <c r="AI700">
        <v>0.72229500000000002</v>
      </c>
      <c r="AJ700">
        <v>5.5000000000000002E-5</v>
      </c>
      <c r="AK700" t="s">
        <v>12</v>
      </c>
      <c r="AL700">
        <v>0</v>
      </c>
      <c r="AM700">
        <v>0</v>
      </c>
    </row>
    <row r="701" spans="1:39" x14ac:dyDescent="0.25">
      <c r="A701" t="s">
        <v>152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7860.0194819999997</v>
      </c>
      <c r="I701">
        <v>209934.75727599999</v>
      </c>
      <c r="J701" t="s">
        <v>3</v>
      </c>
      <c r="K701">
        <v>7683.9237400000002</v>
      </c>
      <c r="L701">
        <v>192543.088934</v>
      </c>
      <c r="M701" t="s">
        <v>4</v>
      </c>
      <c r="N701">
        <v>417.129459</v>
      </c>
      <c r="O701">
        <v>693.23731199999997</v>
      </c>
      <c r="P701" t="s">
        <v>5</v>
      </c>
      <c r="Q701">
        <v>0</v>
      </c>
      <c r="R701">
        <v>0</v>
      </c>
      <c r="S701" t="s">
        <v>6</v>
      </c>
      <c r="T701">
        <v>156.57032899999999</v>
      </c>
      <c r="U701">
        <v>69.855985000000004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0.28177600000000003</v>
      </c>
      <c r="AD701">
        <v>2.6999999999999999E-5</v>
      </c>
      <c r="AE701" t="s">
        <v>10</v>
      </c>
      <c r="AF701">
        <v>0</v>
      </c>
      <c r="AG701">
        <v>0</v>
      </c>
      <c r="AH701" t="s">
        <v>11</v>
      </c>
      <c r="AI701">
        <v>0.72305299999999995</v>
      </c>
      <c r="AJ701">
        <v>4.5000000000000003E-5</v>
      </c>
      <c r="AK701" t="s">
        <v>12</v>
      </c>
      <c r="AL701">
        <v>0</v>
      </c>
      <c r="AM7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/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206</v>
      </c>
      <c r="F1" t="s">
        <v>175</v>
      </c>
      <c r="G1" t="s">
        <v>207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10798.2</v>
      </c>
      <c r="C2">
        <v>10196.4</v>
      </c>
      <c r="D2">
        <v>10103.1</v>
      </c>
      <c r="E2">
        <v>9621.2199999999993</v>
      </c>
      <c r="F2">
        <v>452.80599999999998</v>
      </c>
      <c r="G2">
        <v>0</v>
      </c>
      <c r="H2">
        <v>452.80599999999998</v>
      </c>
      <c r="I2">
        <v>0.26233499999999998</v>
      </c>
      <c r="J2">
        <v>1</v>
      </c>
      <c r="K2">
        <v>0</v>
      </c>
    </row>
    <row r="3" spans="1:17" x14ac:dyDescent="0.25">
      <c r="A3" t="s">
        <v>34</v>
      </c>
      <c r="B3">
        <v>10133.9</v>
      </c>
      <c r="C3">
        <v>10063</v>
      </c>
      <c r="D3">
        <v>9971.83</v>
      </c>
      <c r="E3">
        <v>9501.65</v>
      </c>
      <c r="F3">
        <v>447.952</v>
      </c>
      <c r="G3">
        <v>0</v>
      </c>
      <c r="H3" s="11">
        <v>447.952</v>
      </c>
      <c r="I3">
        <v>0.14718899999999999</v>
      </c>
      <c r="J3">
        <v>1</v>
      </c>
      <c r="K3">
        <v>0</v>
      </c>
    </row>
    <row r="4" spans="1:17" x14ac:dyDescent="0.25">
      <c r="A4" t="s">
        <v>34</v>
      </c>
      <c r="B4">
        <v>10131.4</v>
      </c>
      <c r="C4">
        <v>10064.299999999999</v>
      </c>
      <c r="D4">
        <v>9982.4</v>
      </c>
      <c r="E4">
        <v>9513.44</v>
      </c>
      <c r="F4">
        <v>448.55599999999998</v>
      </c>
      <c r="G4">
        <v>0</v>
      </c>
      <c r="H4">
        <v>448.55599999999998</v>
      </c>
      <c r="I4">
        <v>0.14718899999999999</v>
      </c>
      <c r="J4">
        <v>1</v>
      </c>
      <c r="K4">
        <v>0</v>
      </c>
    </row>
    <row r="5" spans="1:17" x14ac:dyDescent="0.25">
      <c r="A5" t="s">
        <v>34</v>
      </c>
      <c r="B5">
        <v>10146.5</v>
      </c>
      <c r="C5">
        <v>10079.200000000001</v>
      </c>
      <c r="D5">
        <v>10000</v>
      </c>
      <c r="E5">
        <v>9532.61</v>
      </c>
      <c r="F5">
        <v>449.40899999999999</v>
      </c>
      <c r="G5">
        <v>0</v>
      </c>
      <c r="H5">
        <v>449.40899999999999</v>
      </c>
      <c r="I5">
        <v>0.14718899999999999</v>
      </c>
      <c r="J5">
        <v>1</v>
      </c>
      <c r="K5">
        <v>0</v>
      </c>
    </row>
    <row r="6" spans="1:17" x14ac:dyDescent="0.25">
      <c r="A6" t="s">
        <v>34</v>
      </c>
      <c r="B6">
        <v>10145.5</v>
      </c>
      <c r="C6">
        <v>10075.700000000001</v>
      </c>
      <c r="D6">
        <v>9999.36</v>
      </c>
      <c r="E6">
        <v>9532.81</v>
      </c>
      <c r="F6">
        <v>449.37700000000001</v>
      </c>
      <c r="G6">
        <v>0</v>
      </c>
      <c r="H6">
        <v>449.37700000000001</v>
      </c>
      <c r="I6">
        <v>0.14718899999999999</v>
      </c>
      <c r="J6">
        <v>1</v>
      </c>
      <c r="K6">
        <v>0</v>
      </c>
    </row>
    <row r="7" spans="1:17" x14ac:dyDescent="0.25">
      <c r="A7" t="s">
        <v>34</v>
      </c>
      <c r="B7">
        <v>10141.5</v>
      </c>
      <c r="C7">
        <v>10074.9</v>
      </c>
      <c r="D7">
        <v>9998.67</v>
      </c>
      <c r="E7">
        <v>9532.1299999999992</v>
      </c>
      <c r="F7">
        <v>449.33699999999999</v>
      </c>
      <c r="G7">
        <v>0</v>
      </c>
      <c r="H7">
        <v>449.33699999999999</v>
      </c>
      <c r="I7">
        <v>0.14718899999999999</v>
      </c>
      <c r="J7">
        <v>1</v>
      </c>
      <c r="K7">
        <v>0</v>
      </c>
    </row>
    <row r="8" spans="1:17" x14ac:dyDescent="0.25">
      <c r="A8" t="s">
        <v>34</v>
      </c>
      <c r="B8">
        <v>10142.5</v>
      </c>
      <c r="C8">
        <v>10075.799999999999</v>
      </c>
      <c r="D8">
        <v>9999.7900000000009</v>
      </c>
      <c r="E8">
        <v>9532.5</v>
      </c>
      <c r="F8">
        <v>449.42</v>
      </c>
      <c r="G8">
        <v>0</v>
      </c>
      <c r="H8">
        <v>449.42</v>
      </c>
      <c r="I8">
        <v>0.14718899999999999</v>
      </c>
      <c r="J8">
        <v>1</v>
      </c>
      <c r="K8">
        <v>0</v>
      </c>
    </row>
    <row r="9" spans="1:17" x14ac:dyDescent="0.25">
      <c r="A9" t="s">
        <v>34</v>
      </c>
      <c r="B9">
        <v>10206.1</v>
      </c>
      <c r="C9">
        <v>10139.799999999999</v>
      </c>
      <c r="D9">
        <v>10058.5</v>
      </c>
      <c r="E9">
        <v>9585.5</v>
      </c>
      <c r="F9">
        <v>451.77699999999999</v>
      </c>
      <c r="G9">
        <v>0</v>
      </c>
      <c r="H9">
        <v>451.77699999999999</v>
      </c>
      <c r="I9">
        <v>0.14718999999999999</v>
      </c>
      <c r="J9">
        <v>1</v>
      </c>
      <c r="K9">
        <v>0</v>
      </c>
    </row>
    <row r="10" spans="1:17" x14ac:dyDescent="0.25">
      <c r="A10" t="s">
        <v>34</v>
      </c>
      <c r="B10">
        <v>10226.9</v>
      </c>
      <c r="C10">
        <v>10159.5</v>
      </c>
      <c r="D10">
        <v>10075.299999999999</v>
      </c>
      <c r="E10">
        <v>9599.6</v>
      </c>
      <c r="F10">
        <v>452.411</v>
      </c>
      <c r="G10">
        <v>0</v>
      </c>
      <c r="H10">
        <v>452.411</v>
      </c>
      <c r="I10">
        <v>0.14718899999999999</v>
      </c>
      <c r="J10">
        <v>1</v>
      </c>
      <c r="K10">
        <v>0</v>
      </c>
    </row>
    <row r="11" spans="1:17" x14ac:dyDescent="0.25">
      <c r="A11" t="s">
        <v>34</v>
      </c>
      <c r="B11">
        <v>10225.4</v>
      </c>
      <c r="C11">
        <v>10158.700000000001</v>
      </c>
      <c r="D11">
        <v>10076.299999999999</v>
      </c>
      <c r="E11">
        <v>9599.6200000000008</v>
      </c>
      <c r="F11">
        <v>452.34300000000002</v>
      </c>
      <c r="G11">
        <v>0</v>
      </c>
      <c r="H11" s="11">
        <v>452.34300000000002</v>
      </c>
      <c r="I11">
        <v>0.14718899999999999</v>
      </c>
      <c r="J11">
        <v>1</v>
      </c>
      <c r="K11">
        <v>0</v>
      </c>
    </row>
    <row r="12" spans="1:17" x14ac:dyDescent="0.25">
      <c r="A12" t="s">
        <v>34</v>
      </c>
      <c r="B12">
        <v>10226.5</v>
      </c>
      <c r="C12">
        <v>10159.5</v>
      </c>
      <c r="D12">
        <v>10076.799999999999</v>
      </c>
      <c r="E12">
        <v>9599.7800000000007</v>
      </c>
      <c r="F12">
        <v>452.28100000000001</v>
      </c>
      <c r="G12">
        <v>0</v>
      </c>
      <c r="H12">
        <v>452.28100000000001</v>
      </c>
      <c r="I12">
        <v>0.14718899999999999</v>
      </c>
      <c r="J12">
        <v>1</v>
      </c>
      <c r="K12">
        <v>0</v>
      </c>
    </row>
    <row r="13" spans="1:17" x14ac:dyDescent="0.25">
      <c r="A13" t="s">
        <v>34</v>
      </c>
      <c r="B13">
        <v>10223.799999999999</v>
      </c>
      <c r="C13">
        <v>10156.6</v>
      </c>
      <c r="D13">
        <v>10075.4</v>
      </c>
      <c r="E13">
        <v>9599.2000000000007</v>
      </c>
      <c r="F13">
        <v>452.23399999999998</v>
      </c>
      <c r="G13">
        <v>0</v>
      </c>
      <c r="H13" s="11">
        <v>452.23399999999998</v>
      </c>
      <c r="I13">
        <v>0.14718899999999999</v>
      </c>
      <c r="J13">
        <v>1</v>
      </c>
      <c r="K13">
        <v>0</v>
      </c>
    </row>
    <row r="14" spans="1:17" x14ac:dyDescent="0.25">
      <c r="A14" t="s">
        <v>34</v>
      </c>
      <c r="B14">
        <v>10223.700000000001</v>
      </c>
      <c r="C14">
        <v>10157.299999999999</v>
      </c>
      <c r="D14">
        <v>10074.799999999999</v>
      </c>
      <c r="E14">
        <v>9598.69</v>
      </c>
      <c r="F14">
        <v>452.25900000000001</v>
      </c>
      <c r="G14">
        <v>0</v>
      </c>
      <c r="H14">
        <v>452.25900000000001</v>
      </c>
      <c r="I14">
        <v>6.5639900000000001E-2</v>
      </c>
      <c r="J14">
        <v>1</v>
      </c>
      <c r="K14">
        <v>0</v>
      </c>
    </row>
    <row r="15" spans="1:17" x14ac:dyDescent="0.25">
      <c r="A15" t="s">
        <v>34</v>
      </c>
      <c r="B15">
        <v>10223.6</v>
      </c>
      <c r="C15">
        <v>10157.299999999999</v>
      </c>
      <c r="D15">
        <v>10075.799999999999</v>
      </c>
      <c r="E15">
        <v>9598.8799999999992</v>
      </c>
      <c r="F15">
        <v>452.33499999999998</v>
      </c>
      <c r="G15">
        <v>0</v>
      </c>
      <c r="H15">
        <v>452.33499999999998</v>
      </c>
      <c r="I15">
        <v>0.14718899999999999</v>
      </c>
      <c r="J15">
        <v>1</v>
      </c>
      <c r="K15">
        <v>0</v>
      </c>
    </row>
    <row r="16" spans="1:17" x14ac:dyDescent="0.25">
      <c r="A16" t="s">
        <v>34</v>
      </c>
      <c r="B16">
        <v>10226.6</v>
      </c>
      <c r="C16">
        <v>10159.200000000001</v>
      </c>
      <c r="D16">
        <v>10075.700000000001</v>
      </c>
      <c r="E16">
        <v>9598.31</v>
      </c>
      <c r="F16">
        <v>452.24799999999999</v>
      </c>
      <c r="G16">
        <v>0</v>
      </c>
      <c r="H16">
        <v>452.24799999999999</v>
      </c>
      <c r="I16">
        <v>0.14718899999999999</v>
      </c>
      <c r="J16">
        <v>1</v>
      </c>
      <c r="K16">
        <v>0</v>
      </c>
    </row>
    <row r="17" spans="1:11" x14ac:dyDescent="0.25">
      <c r="A17" t="s">
        <v>34</v>
      </c>
      <c r="B17">
        <v>10228.1</v>
      </c>
      <c r="C17">
        <v>10159.700000000001</v>
      </c>
      <c r="D17">
        <v>10076.700000000001</v>
      </c>
      <c r="E17">
        <v>9598.5400000000009</v>
      </c>
      <c r="F17">
        <v>452.154</v>
      </c>
      <c r="G17">
        <v>0</v>
      </c>
      <c r="H17" s="11">
        <v>452.154</v>
      </c>
      <c r="I17">
        <v>0.14718899999999999</v>
      </c>
      <c r="J17">
        <v>1</v>
      </c>
      <c r="K17">
        <v>0</v>
      </c>
    </row>
    <row r="18" spans="1:11" x14ac:dyDescent="0.25">
      <c r="A18" t="s">
        <v>34</v>
      </c>
      <c r="B18">
        <v>10223.5</v>
      </c>
      <c r="C18">
        <v>10156.200000000001</v>
      </c>
      <c r="D18">
        <v>10076.1</v>
      </c>
      <c r="E18">
        <v>9598.2900000000009</v>
      </c>
      <c r="F18">
        <v>452.25400000000002</v>
      </c>
      <c r="G18">
        <v>0</v>
      </c>
      <c r="H18">
        <v>452.25400000000002</v>
      </c>
      <c r="I18">
        <v>0.112041</v>
      </c>
      <c r="J18">
        <v>1</v>
      </c>
      <c r="K18">
        <v>0</v>
      </c>
    </row>
    <row r="19" spans="1:11" x14ac:dyDescent="0.25">
      <c r="A19" t="s">
        <v>34</v>
      </c>
      <c r="B19">
        <v>10223</v>
      </c>
      <c r="C19">
        <v>10156</v>
      </c>
      <c r="D19">
        <v>10076.1</v>
      </c>
      <c r="E19">
        <v>9598.85</v>
      </c>
      <c r="F19">
        <v>452.39600000000002</v>
      </c>
      <c r="G19">
        <v>0</v>
      </c>
      <c r="H19">
        <v>452.39600000000002</v>
      </c>
      <c r="I19">
        <v>0.14718899999999999</v>
      </c>
      <c r="J19">
        <v>1</v>
      </c>
      <c r="K19">
        <v>0</v>
      </c>
    </row>
    <row r="20" spans="1:11" x14ac:dyDescent="0.25">
      <c r="A20" t="s">
        <v>34</v>
      </c>
      <c r="B20">
        <v>10238.6</v>
      </c>
      <c r="C20">
        <v>10170</v>
      </c>
      <c r="D20">
        <v>10086.4</v>
      </c>
      <c r="E20">
        <v>9608.84</v>
      </c>
      <c r="F20">
        <v>452.678</v>
      </c>
      <c r="G20">
        <v>0</v>
      </c>
      <c r="H20">
        <v>452.678</v>
      </c>
      <c r="I20">
        <v>0.14718999999999999</v>
      </c>
      <c r="J20">
        <v>1</v>
      </c>
      <c r="K20">
        <v>0</v>
      </c>
    </row>
    <row r="21" spans="1:11" x14ac:dyDescent="0.25">
      <c r="A21" t="s">
        <v>34</v>
      </c>
      <c r="B21">
        <v>10254.5</v>
      </c>
      <c r="C21">
        <v>10186.1</v>
      </c>
      <c r="D21">
        <v>10105.1</v>
      </c>
      <c r="E21">
        <v>9632.59</v>
      </c>
      <c r="F21">
        <v>453.66899999999998</v>
      </c>
      <c r="G21">
        <v>0</v>
      </c>
      <c r="H21">
        <v>453.66899999999998</v>
      </c>
      <c r="I21">
        <v>0.14718999999999999</v>
      </c>
      <c r="J21">
        <v>1</v>
      </c>
      <c r="K21">
        <v>0</v>
      </c>
    </row>
    <row r="22" spans="1:11" x14ac:dyDescent="0.25">
      <c r="A22" t="s">
        <v>34</v>
      </c>
      <c r="B22">
        <v>10249.200000000001</v>
      </c>
      <c r="C22">
        <v>10181</v>
      </c>
      <c r="D22">
        <v>10103.799999999999</v>
      </c>
      <c r="E22">
        <v>9632.6200000000008</v>
      </c>
      <c r="F22">
        <v>453.58600000000001</v>
      </c>
      <c r="G22">
        <v>0</v>
      </c>
      <c r="H22">
        <v>453.58600000000001</v>
      </c>
      <c r="I22">
        <v>0.14718899999999999</v>
      </c>
      <c r="J22">
        <v>1</v>
      </c>
      <c r="K22">
        <v>0</v>
      </c>
    </row>
    <row r="23" spans="1:11" x14ac:dyDescent="0.25">
      <c r="A23" t="s">
        <v>34</v>
      </c>
      <c r="B23">
        <v>10250.200000000001</v>
      </c>
      <c r="C23">
        <v>10182.1</v>
      </c>
      <c r="D23">
        <v>10104.700000000001</v>
      </c>
      <c r="E23">
        <v>9632.8700000000008</v>
      </c>
      <c r="F23">
        <v>453.70400000000001</v>
      </c>
      <c r="G23">
        <v>0</v>
      </c>
      <c r="H23">
        <v>453.70400000000001</v>
      </c>
      <c r="I23">
        <v>0.117733</v>
      </c>
      <c r="J23">
        <v>1</v>
      </c>
      <c r="K23">
        <v>0</v>
      </c>
    </row>
    <row r="24" spans="1:11" x14ac:dyDescent="0.25">
      <c r="A24" t="s">
        <v>34</v>
      </c>
      <c r="B24">
        <v>10245.5</v>
      </c>
      <c r="C24">
        <v>10178.700000000001</v>
      </c>
      <c r="D24">
        <v>10103.200000000001</v>
      </c>
      <c r="E24">
        <v>9632.5</v>
      </c>
      <c r="F24">
        <v>453.71100000000001</v>
      </c>
      <c r="G24">
        <v>0</v>
      </c>
      <c r="H24">
        <v>453.71100000000001</v>
      </c>
      <c r="I24">
        <v>0.14718899999999999</v>
      </c>
      <c r="J24">
        <v>1</v>
      </c>
      <c r="K24">
        <v>0</v>
      </c>
    </row>
    <row r="25" spans="1:11" x14ac:dyDescent="0.25">
      <c r="A25" t="s">
        <v>34</v>
      </c>
      <c r="B25">
        <v>10246.6</v>
      </c>
      <c r="C25">
        <v>10178.299999999999</v>
      </c>
      <c r="D25">
        <v>10103.6</v>
      </c>
      <c r="E25">
        <v>9632.4699999999993</v>
      </c>
      <c r="F25">
        <v>453.71199999999999</v>
      </c>
      <c r="G25">
        <v>0</v>
      </c>
      <c r="H25">
        <v>453.71199999999999</v>
      </c>
      <c r="I25">
        <v>0.14718899999999999</v>
      </c>
      <c r="J25">
        <v>1</v>
      </c>
      <c r="K25">
        <v>0</v>
      </c>
    </row>
    <row r="26" spans="1:11" x14ac:dyDescent="0.25">
      <c r="A26" t="s">
        <v>34</v>
      </c>
      <c r="B26">
        <v>10246.799999999999</v>
      </c>
      <c r="C26">
        <v>10177.799999999999</v>
      </c>
      <c r="D26">
        <v>10103.1</v>
      </c>
      <c r="E26">
        <v>9631.86</v>
      </c>
      <c r="F26">
        <v>453.69900000000001</v>
      </c>
      <c r="G26">
        <v>0</v>
      </c>
      <c r="H26">
        <v>453.69900000000001</v>
      </c>
      <c r="I26">
        <v>0.14718999999999999</v>
      </c>
      <c r="J26">
        <v>1</v>
      </c>
      <c r="K26">
        <v>0</v>
      </c>
    </row>
    <row r="27" spans="1:11" x14ac:dyDescent="0.25">
      <c r="A27" t="s">
        <v>34</v>
      </c>
      <c r="B27">
        <v>10250.9</v>
      </c>
      <c r="C27">
        <v>10183</v>
      </c>
      <c r="D27">
        <v>10104.799999999999</v>
      </c>
      <c r="E27">
        <v>9632.15</v>
      </c>
      <c r="F27">
        <v>453.74299999999999</v>
      </c>
      <c r="G27">
        <v>0</v>
      </c>
      <c r="H27">
        <v>453.74299999999999</v>
      </c>
      <c r="I27">
        <v>0.14718999999999999</v>
      </c>
      <c r="J27">
        <v>1</v>
      </c>
      <c r="K27">
        <v>0</v>
      </c>
    </row>
    <row r="28" spans="1:11" x14ac:dyDescent="0.25">
      <c r="A28" t="s">
        <v>34</v>
      </c>
      <c r="B28">
        <v>10255.4</v>
      </c>
      <c r="C28">
        <v>10186.200000000001</v>
      </c>
      <c r="D28">
        <v>10105.6</v>
      </c>
      <c r="E28">
        <v>9632.44</v>
      </c>
      <c r="F28">
        <v>453.67500000000001</v>
      </c>
      <c r="G28">
        <v>0</v>
      </c>
      <c r="H28">
        <v>453.67500000000001</v>
      </c>
      <c r="I28">
        <v>0.14718899999999999</v>
      </c>
      <c r="J28">
        <v>1</v>
      </c>
      <c r="K28">
        <v>0</v>
      </c>
    </row>
    <row r="29" spans="1:11" x14ac:dyDescent="0.25">
      <c r="A29" t="s">
        <v>34</v>
      </c>
      <c r="B29">
        <v>10246.6</v>
      </c>
      <c r="C29">
        <v>10179.200000000001</v>
      </c>
      <c r="D29">
        <v>10103.6</v>
      </c>
      <c r="E29">
        <v>9632.32</v>
      </c>
      <c r="F29">
        <v>453.60599999999999</v>
      </c>
      <c r="G29">
        <v>0</v>
      </c>
      <c r="H29">
        <v>453.60599999999999</v>
      </c>
      <c r="I29">
        <v>2.1505600000000001E-3</v>
      </c>
      <c r="J29">
        <v>1</v>
      </c>
      <c r="K29">
        <v>0</v>
      </c>
    </row>
    <row r="30" spans="1:11" x14ac:dyDescent="0.25">
      <c r="A30" t="s">
        <v>34</v>
      </c>
      <c r="B30">
        <v>10248</v>
      </c>
      <c r="C30">
        <v>10180.5</v>
      </c>
      <c r="D30">
        <v>10104.799999999999</v>
      </c>
      <c r="E30">
        <v>9633.1299999999992</v>
      </c>
      <c r="F30">
        <v>453.66899999999998</v>
      </c>
      <c r="G30">
        <v>0</v>
      </c>
      <c r="H30">
        <v>453.66899999999998</v>
      </c>
      <c r="I30">
        <v>5.0243600000000003E-3</v>
      </c>
      <c r="J30">
        <v>1</v>
      </c>
      <c r="K30">
        <v>0</v>
      </c>
    </row>
    <row r="31" spans="1:11" x14ac:dyDescent="0.25">
      <c r="A31" t="s">
        <v>34</v>
      </c>
      <c r="B31">
        <v>10240.799999999999</v>
      </c>
      <c r="C31">
        <v>10170.799999999999</v>
      </c>
      <c r="D31">
        <v>10106.200000000001</v>
      </c>
      <c r="E31">
        <v>9632.49</v>
      </c>
      <c r="F31">
        <v>453.76600000000002</v>
      </c>
      <c r="G31">
        <v>0</v>
      </c>
      <c r="H31">
        <v>453.76600000000002</v>
      </c>
      <c r="I31">
        <v>1.0891700000000001E-2</v>
      </c>
      <c r="J31">
        <v>1</v>
      </c>
      <c r="K31">
        <v>0</v>
      </c>
    </row>
    <row r="32" spans="1:11" x14ac:dyDescent="0.25">
      <c r="A32" t="s">
        <v>34</v>
      </c>
      <c r="B32">
        <v>10246.200000000001</v>
      </c>
      <c r="C32">
        <v>10176.799999999999</v>
      </c>
      <c r="D32">
        <v>10107</v>
      </c>
      <c r="E32">
        <v>9632.65</v>
      </c>
      <c r="F32">
        <v>453.71199999999999</v>
      </c>
      <c r="G32">
        <v>0</v>
      </c>
      <c r="H32">
        <v>453.71199999999999</v>
      </c>
      <c r="I32">
        <v>0.14718899999999999</v>
      </c>
      <c r="J32">
        <v>1</v>
      </c>
      <c r="K32">
        <v>0</v>
      </c>
    </row>
    <row r="33" spans="1:11" x14ac:dyDescent="0.25">
      <c r="A33" t="s">
        <v>34</v>
      </c>
      <c r="B33">
        <v>10269.299999999999</v>
      </c>
      <c r="C33">
        <v>10197.299999999999</v>
      </c>
      <c r="D33">
        <v>10110.799999999999</v>
      </c>
      <c r="E33">
        <v>9633.09</v>
      </c>
      <c r="F33">
        <v>453.68700000000001</v>
      </c>
      <c r="G33">
        <v>0</v>
      </c>
      <c r="H33">
        <v>453.68700000000001</v>
      </c>
      <c r="I33">
        <v>6.3867500000000001E-3</v>
      </c>
      <c r="J33">
        <v>1</v>
      </c>
      <c r="K33">
        <v>0</v>
      </c>
    </row>
    <row r="34" spans="1:11" x14ac:dyDescent="0.25">
      <c r="A34" t="s">
        <v>34</v>
      </c>
      <c r="B34">
        <v>10261.299999999999</v>
      </c>
      <c r="C34">
        <v>10194.4</v>
      </c>
      <c r="D34">
        <v>10110.200000000001</v>
      </c>
      <c r="E34">
        <v>9632.43</v>
      </c>
      <c r="F34">
        <v>453.66899999999998</v>
      </c>
      <c r="G34">
        <v>0</v>
      </c>
      <c r="H34">
        <v>453.66899999999998</v>
      </c>
      <c r="I34">
        <v>0.14718899999999999</v>
      </c>
      <c r="J34">
        <v>1</v>
      </c>
      <c r="K34">
        <v>0</v>
      </c>
    </row>
    <row r="35" spans="1:11" x14ac:dyDescent="0.25">
      <c r="A35" t="s">
        <v>34</v>
      </c>
      <c r="B35">
        <v>10266.799999999999</v>
      </c>
      <c r="C35">
        <v>10197.4</v>
      </c>
      <c r="D35">
        <v>10107.700000000001</v>
      </c>
      <c r="E35">
        <v>9631.98</v>
      </c>
      <c r="F35">
        <v>453.79300000000001</v>
      </c>
      <c r="G35">
        <v>0</v>
      </c>
      <c r="H35">
        <v>453.79300000000001</v>
      </c>
      <c r="I35">
        <v>7.4320399999999995E-2</v>
      </c>
      <c r="J35">
        <v>1</v>
      </c>
      <c r="K35">
        <v>0</v>
      </c>
    </row>
    <row r="36" spans="1:11" x14ac:dyDescent="0.25">
      <c r="A36" t="s">
        <v>34</v>
      </c>
      <c r="B36">
        <v>10265.200000000001</v>
      </c>
      <c r="C36">
        <v>10196.700000000001</v>
      </c>
      <c r="D36">
        <v>10109.700000000001</v>
      </c>
      <c r="E36">
        <v>9632.2999999999993</v>
      </c>
      <c r="F36">
        <v>453.85700000000003</v>
      </c>
      <c r="G36">
        <v>0</v>
      </c>
      <c r="H36">
        <v>453.85700000000003</v>
      </c>
      <c r="I36">
        <v>3.4096999999999999E-3</v>
      </c>
      <c r="J36">
        <v>1</v>
      </c>
      <c r="K36">
        <v>0</v>
      </c>
    </row>
    <row r="37" spans="1:11" x14ac:dyDescent="0.25">
      <c r="A37" t="s">
        <v>34</v>
      </c>
      <c r="B37">
        <v>10256.799999999999</v>
      </c>
      <c r="C37">
        <v>10188.4</v>
      </c>
      <c r="D37">
        <v>10109.5</v>
      </c>
      <c r="E37">
        <v>9632.58</v>
      </c>
      <c r="F37">
        <v>453.78100000000001</v>
      </c>
      <c r="G37">
        <v>0</v>
      </c>
      <c r="H37">
        <v>453.78100000000001</v>
      </c>
      <c r="I37">
        <v>0.14718899999999999</v>
      </c>
      <c r="J37">
        <v>1</v>
      </c>
      <c r="K37">
        <v>0</v>
      </c>
    </row>
    <row r="38" spans="1:11" x14ac:dyDescent="0.25">
      <c r="A38" t="s">
        <v>34</v>
      </c>
      <c r="B38">
        <v>10259.299999999999</v>
      </c>
      <c r="C38">
        <v>10188.4</v>
      </c>
      <c r="D38">
        <v>10110.1</v>
      </c>
      <c r="E38">
        <v>9632.7000000000007</v>
      </c>
      <c r="F38">
        <v>453.74700000000001</v>
      </c>
      <c r="G38">
        <v>0</v>
      </c>
      <c r="H38" s="11">
        <v>453.74700000000001</v>
      </c>
      <c r="I38">
        <v>5.1261399999999999E-2</v>
      </c>
      <c r="J38">
        <v>1</v>
      </c>
      <c r="K38">
        <v>0</v>
      </c>
    </row>
    <row r="39" spans="1:11" x14ac:dyDescent="0.25">
      <c r="A39" t="s">
        <v>34</v>
      </c>
      <c r="B39">
        <v>10253.1</v>
      </c>
      <c r="C39">
        <v>10183</v>
      </c>
      <c r="D39">
        <v>10107.799999999999</v>
      </c>
      <c r="E39">
        <v>9632.3700000000008</v>
      </c>
      <c r="F39">
        <v>453.892</v>
      </c>
      <c r="G39">
        <v>0</v>
      </c>
      <c r="H39">
        <v>453.892</v>
      </c>
      <c r="I39">
        <v>0.14718899999999999</v>
      </c>
      <c r="J39">
        <v>1</v>
      </c>
      <c r="K39">
        <v>0</v>
      </c>
    </row>
    <row r="40" spans="1:11" x14ac:dyDescent="0.25">
      <c r="A40" t="s">
        <v>34</v>
      </c>
      <c r="B40">
        <v>10253.4</v>
      </c>
      <c r="C40">
        <v>10182.799999999999</v>
      </c>
      <c r="D40">
        <v>10107.5</v>
      </c>
      <c r="E40">
        <v>9631.92</v>
      </c>
      <c r="F40">
        <v>453.78800000000001</v>
      </c>
      <c r="G40">
        <v>0</v>
      </c>
      <c r="H40">
        <v>453.78800000000001</v>
      </c>
      <c r="I40">
        <v>0.14718899999999999</v>
      </c>
      <c r="J40">
        <v>1</v>
      </c>
      <c r="K40">
        <v>0</v>
      </c>
    </row>
    <row r="41" spans="1:11" x14ac:dyDescent="0.25">
      <c r="A41" t="s">
        <v>34</v>
      </c>
      <c r="B41">
        <v>10256</v>
      </c>
      <c r="C41">
        <v>10186.299999999999</v>
      </c>
      <c r="D41">
        <v>10109.4</v>
      </c>
      <c r="E41">
        <v>9632.76</v>
      </c>
      <c r="F41">
        <v>453.66500000000002</v>
      </c>
      <c r="G41">
        <v>0</v>
      </c>
      <c r="H41">
        <v>453.66500000000002</v>
      </c>
      <c r="I41">
        <v>0.14718899999999999</v>
      </c>
      <c r="J41">
        <v>1</v>
      </c>
      <c r="K41">
        <v>0</v>
      </c>
    </row>
    <row r="42" spans="1:11" x14ac:dyDescent="0.25">
      <c r="A42" t="s">
        <v>34</v>
      </c>
      <c r="B42">
        <v>10255.299999999999</v>
      </c>
      <c r="C42">
        <v>10187.799999999999</v>
      </c>
      <c r="D42">
        <v>10109.9</v>
      </c>
      <c r="E42">
        <v>9632.84</v>
      </c>
      <c r="F42">
        <v>453.78</v>
      </c>
      <c r="G42">
        <v>0</v>
      </c>
      <c r="H42" s="11">
        <v>453.78</v>
      </c>
      <c r="I42">
        <v>8.6374999999999993E-2</v>
      </c>
      <c r="J42">
        <v>1</v>
      </c>
      <c r="K42">
        <v>0</v>
      </c>
    </row>
    <row r="43" spans="1:11" x14ac:dyDescent="0.25">
      <c r="A43" t="s">
        <v>34</v>
      </c>
      <c r="B43">
        <v>10257.6</v>
      </c>
      <c r="C43">
        <v>10187.799999999999</v>
      </c>
      <c r="D43">
        <v>10109.799999999999</v>
      </c>
      <c r="E43">
        <v>9632.51</v>
      </c>
      <c r="F43">
        <v>453.79</v>
      </c>
      <c r="G43">
        <v>0</v>
      </c>
      <c r="H43">
        <v>453.79</v>
      </c>
      <c r="I43">
        <v>7.5675000000000006E-2</v>
      </c>
      <c r="J43">
        <v>1</v>
      </c>
      <c r="K43">
        <v>0</v>
      </c>
    </row>
    <row r="44" spans="1:11" x14ac:dyDescent="0.25">
      <c r="A44" t="s">
        <v>34</v>
      </c>
      <c r="B44">
        <v>10246.6</v>
      </c>
      <c r="C44">
        <v>10175.5</v>
      </c>
      <c r="D44">
        <v>10106.9</v>
      </c>
      <c r="E44">
        <v>9632.57</v>
      </c>
      <c r="F44">
        <v>453.70400000000001</v>
      </c>
      <c r="G44">
        <v>0</v>
      </c>
      <c r="H44">
        <v>453.70400000000001</v>
      </c>
      <c r="I44">
        <v>0.115831</v>
      </c>
      <c r="J44">
        <v>1</v>
      </c>
      <c r="K44">
        <v>0</v>
      </c>
    </row>
    <row r="45" spans="1:11" x14ac:dyDescent="0.25">
      <c r="A45" t="s">
        <v>34</v>
      </c>
      <c r="B45">
        <v>10243</v>
      </c>
      <c r="C45">
        <v>10172.6</v>
      </c>
      <c r="D45">
        <v>10106.299999999999</v>
      </c>
      <c r="E45">
        <v>9632.5300000000007</v>
      </c>
      <c r="F45">
        <v>453.73700000000002</v>
      </c>
      <c r="G45">
        <v>0</v>
      </c>
      <c r="H45" s="11">
        <v>453.73700000000002</v>
      </c>
      <c r="I45">
        <v>6.9998400000000002E-2</v>
      </c>
      <c r="J45">
        <v>1</v>
      </c>
      <c r="K45">
        <v>0</v>
      </c>
    </row>
    <row r="46" spans="1:11" x14ac:dyDescent="0.25">
      <c r="A46" t="s">
        <v>34</v>
      </c>
      <c r="B46">
        <v>10254.200000000001</v>
      </c>
      <c r="C46">
        <v>10182.299999999999</v>
      </c>
      <c r="D46">
        <v>10106.799999999999</v>
      </c>
      <c r="E46">
        <v>9632.43</v>
      </c>
      <c r="F46">
        <v>453.67599999999999</v>
      </c>
      <c r="G46">
        <v>0</v>
      </c>
      <c r="H46" s="11">
        <v>453.67599999999999</v>
      </c>
      <c r="I46">
        <v>1.3403499999999999E-3</v>
      </c>
      <c r="J46">
        <v>1</v>
      </c>
      <c r="K46">
        <v>0</v>
      </c>
    </row>
    <row r="47" spans="1:11" x14ac:dyDescent="0.25">
      <c r="A47" t="s">
        <v>34</v>
      </c>
      <c r="B47">
        <v>10246.9</v>
      </c>
      <c r="C47">
        <v>10176.299999999999</v>
      </c>
      <c r="D47">
        <v>10107.200000000001</v>
      </c>
      <c r="E47">
        <v>9632.42</v>
      </c>
      <c r="F47">
        <v>453.779</v>
      </c>
      <c r="G47">
        <v>0</v>
      </c>
      <c r="H47">
        <v>453.779</v>
      </c>
      <c r="I47">
        <v>0.14718899999999999</v>
      </c>
      <c r="J47">
        <v>1</v>
      </c>
      <c r="K47">
        <v>0</v>
      </c>
    </row>
    <row r="48" spans="1:11" x14ac:dyDescent="0.25">
      <c r="A48" t="s">
        <v>34</v>
      </c>
      <c r="B48">
        <v>10239.5</v>
      </c>
      <c r="C48">
        <v>10168.700000000001</v>
      </c>
      <c r="D48">
        <v>10106.200000000001</v>
      </c>
      <c r="E48">
        <v>9632.9500000000007</v>
      </c>
      <c r="F48">
        <v>453.858</v>
      </c>
      <c r="G48">
        <v>0</v>
      </c>
      <c r="H48" s="11">
        <v>453.858</v>
      </c>
      <c r="I48">
        <v>0.14718899999999999</v>
      </c>
      <c r="J48">
        <v>1</v>
      </c>
      <c r="K48">
        <v>0</v>
      </c>
    </row>
    <row r="49" spans="1:25" x14ac:dyDescent="0.25">
      <c r="A49" t="s">
        <v>34</v>
      </c>
      <c r="B49">
        <v>10237.6</v>
      </c>
      <c r="C49">
        <v>10168.299999999999</v>
      </c>
      <c r="D49">
        <v>10105.700000000001</v>
      </c>
      <c r="E49">
        <v>9632.43</v>
      </c>
      <c r="F49">
        <v>453.67500000000001</v>
      </c>
      <c r="G49">
        <v>0</v>
      </c>
      <c r="H49">
        <v>453.67500000000001</v>
      </c>
      <c r="I49">
        <v>0.14718899999999999</v>
      </c>
      <c r="J49">
        <v>1</v>
      </c>
      <c r="K49">
        <v>0</v>
      </c>
    </row>
    <row r="50" spans="1:25" x14ac:dyDescent="0.25">
      <c r="A50" t="s">
        <v>34</v>
      </c>
      <c r="B50">
        <v>10243.9</v>
      </c>
      <c r="C50">
        <v>10174.9</v>
      </c>
      <c r="D50">
        <v>10106.5</v>
      </c>
      <c r="E50">
        <v>9632.25</v>
      </c>
      <c r="F50">
        <v>453.661</v>
      </c>
      <c r="G50">
        <v>0</v>
      </c>
      <c r="H50">
        <v>453.661</v>
      </c>
      <c r="I50">
        <v>0.14718899999999999</v>
      </c>
      <c r="J50">
        <v>1</v>
      </c>
      <c r="K50">
        <v>0</v>
      </c>
    </row>
    <row r="51" spans="1:25" x14ac:dyDescent="0.25">
      <c r="A51" t="s">
        <v>34</v>
      </c>
      <c r="B51">
        <v>10246.1</v>
      </c>
      <c r="C51">
        <v>10176.5</v>
      </c>
      <c r="D51">
        <v>10107</v>
      </c>
      <c r="E51">
        <v>9632.4599999999991</v>
      </c>
      <c r="F51">
        <v>453.71199999999999</v>
      </c>
      <c r="G51">
        <v>0</v>
      </c>
      <c r="H51">
        <v>453.71199999999999</v>
      </c>
      <c r="I51">
        <v>0.14718899999999999</v>
      </c>
      <c r="J51">
        <v>1</v>
      </c>
      <c r="K51">
        <v>0</v>
      </c>
    </row>
    <row r="52" spans="1:25" x14ac:dyDescent="0.25">
      <c r="A52" t="s">
        <v>34</v>
      </c>
      <c r="B52">
        <v>10254.799999999999</v>
      </c>
      <c r="C52">
        <v>10183.9</v>
      </c>
      <c r="D52">
        <v>10107.6</v>
      </c>
      <c r="E52">
        <v>9631.92</v>
      </c>
      <c r="F52">
        <v>453.78699999999998</v>
      </c>
      <c r="G52">
        <v>0</v>
      </c>
      <c r="H52">
        <v>453.78699999999998</v>
      </c>
      <c r="I52">
        <v>0.14718899999999999</v>
      </c>
      <c r="J52">
        <v>1</v>
      </c>
      <c r="K52">
        <v>0</v>
      </c>
    </row>
    <row r="53" spans="1:25" x14ac:dyDescent="0.25">
      <c r="A53" t="s">
        <v>34</v>
      </c>
      <c r="B53">
        <v>10247.299999999999</v>
      </c>
      <c r="C53">
        <v>10175.299999999999</v>
      </c>
      <c r="D53">
        <v>10106.799999999999</v>
      </c>
      <c r="E53">
        <v>9632.27</v>
      </c>
      <c r="F53">
        <v>453.661</v>
      </c>
      <c r="G53">
        <v>0</v>
      </c>
      <c r="H53" s="11">
        <v>453.661</v>
      </c>
      <c r="I53">
        <v>0.14718899999999999</v>
      </c>
      <c r="J53">
        <v>1</v>
      </c>
      <c r="K53">
        <v>0</v>
      </c>
    </row>
    <row r="54" spans="1:25" x14ac:dyDescent="0.25">
      <c r="A54" t="s">
        <v>34</v>
      </c>
      <c r="B54">
        <v>10253.200000000001</v>
      </c>
      <c r="C54">
        <v>10182</v>
      </c>
      <c r="D54">
        <v>10107.6</v>
      </c>
      <c r="E54">
        <v>9632.14</v>
      </c>
      <c r="F54">
        <v>453.67</v>
      </c>
      <c r="G54">
        <v>0</v>
      </c>
      <c r="H54">
        <v>453.67</v>
      </c>
      <c r="I54">
        <v>3.5995699999999999E-2</v>
      </c>
      <c r="J54">
        <v>1</v>
      </c>
      <c r="K54">
        <v>0</v>
      </c>
    </row>
    <row r="55" spans="1:25" x14ac:dyDescent="0.25">
      <c r="A55" t="s">
        <v>34</v>
      </c>
      <c r="B55">
        <v>10257.700000000001</v>
      </c>
      <c r="C55">
        <v>10186.299999999999</v>
      </c>
      <c r="D55">
        <v>10108.6</v>
      </c>
      <c r="E55">
        <v>9632.5</v>
      </c>
      <c r="F55">
        <v>453.71499999999997</v>
      </c>
      <c r="G55">
        <v>0</v>
      </c>
      <c r="H55">
        <v>453.71499999999997</v>
      </c>
      <c r="I55">
        <v>0.14718899999999999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10256.700000000001</v>
      </c>
      <c r="C56">
        <v>10186.1</v>
      </c>
      <c r="D56">
        <v>10109.5</v>
      </c>
      <c r="E56">
        <v>9632.67</v>
      </c>
      <c r="F56">
        <v>453.65</v>
      </c>
      <c r="G56">
        <v>0</v>
      </c>
      <c r="H56">
        <v>453.65</v>
      </c>
      <c r="I56">
        <v>0.14718999999999999</v>
      </c>
      <c r="J56">
        <v>1</v>
      </c>
      <c r="K56">
        <v>0</v>
      </c>
      <c r="R56">
        <f>AVERAGE(B7:B56)</f>
        <v>10240.841999999999</v>
      </c>
      <c r="S56">
        <f>AVERAGE(C7:C56)</f>
        <v>10172</v>
      </c>
      <c r="U56">
        <f>_xlfn.VAR.P(B7:B56)</f>
        <v>589.25083599999789</v>
      </c>
      <c r="V56">
        <f>_xlfn.VAR.P(C7:C56)</f>
        <v>547.94200000000126</v>
      </c>
      <c r="X56">
        <f>1.96*SQRT(U56)/50</f>
        <v>0.95155998477817294</v>
      </c>
      <c r="Y56">
        <f>1.96*SQRT(V56)/50</f>
        <v>0.91759991002615182</v>
      </c>
    </row>
    <row r="57" spans="1:25" x14ac:dyDescent="0.25">
      <c r="A57" t="s">
        <v>102</v>
      </c>
      <c r="B57">
        <v>512103.38130000001</v>
      </c>
      <c r="C57" t="s">
        <v>36</v>
      </c>
    </row>
    <row r="58" spans="1:25" x14ac:dyDescent="0.25">
      <c r="A58" t="s">
        <v>35</v>
      </c>
      <c r="B58">
        <v>10265.299999999999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0.14718999999999999</v>
      </c>
      <c r="J58">
        <v>1</v>
      </c>
      <c r="K58">
        <v>0</v>
      </c>
    </row>
    <row r="59" spans="1:25" x14ac:dyDescent="0.25">
      <c r="A59" t="s">
        <v>35</v>
      </c>
      <c r="B59">
        <v>10262.6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0.14718899999999999</v>
      </c>
      <c r="J59">
        <v>1</v>
      </c>
      <c r="K59">
        <v>0</v>
      </c>
    </row>
    <row r="60" spans="1:25" x14ac:dyDescent="0.25">
      <c r="A60" t="s">
        <v>35</v>
      </c>
      <c r="B60">
        <v>10257.9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4.7003200000000002E-2</v>
      </c>
      <c r="J60">
        <v>1</v>
      </c>
      <c r="K60">
        <v>0</v>
      </c>
    </row>
    <row r="61" spans="1:25" x14ac:dyDescent="0.25">
      <c r="A61" t="s">
        <v>35</v>
      </c>
      <c r="B61">
        <v>10264.5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0.14718899999999999</v>
      </c>
      <c r="J61">
        <v>1</v>
      </c>
      <c r="K61">
        <v>0</v>
      </c>
    </row>
    <row r="62" spans="1:25" x14ac:dyDescent="0.25">
      <c r="A62" t="s">
        <v>35</v>
      </c>
      <c r="B62">
        <v>10266.4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0.14718999999999999</v>
      </c>
      <c r="J62">
        <v>1</v>
      </c>
      <c r="K62">
        <v>0</v>
      </c>
    </row>
    <row r="63" spans="1:25" x14ac:dyDescent="0.25">
      <c r="A63" t="s">
        <v>35</v>
      </c>
      <c r="B63">
        <v>10263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0.118865</v>
      </c>
      <c r="J63">
        <v>1</v>
      </c>
      <c r="K63">
        <v>0</v>
      </c>
    </row>
    <row r="64" spans="1:25" x14ac:dyDescent="0.25">
      <c r="A64" t="s">
        <v>35</v>
      </c>
      <c r="B64">
        <v>10255.700000000001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0.13684399999999999</v>
      </c>
      <c r="J64">
        <v>1</v>
      </c>
      <c r="K64">
        <v>0</v>
      </c>
    </row>
    <row r="65" spans="1:11" x14ac:dyDescent="0.25">
      <c r="A65" t="s">
        <v>35</v>
      </c>
      <c r="B65">
        <v>10252.5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0.14718899999999999</v>
      </c>
      <c r="J65">
        <v>1</v>
      </c>
      <c r="K65">
        <v>0</v>
      </c>
    </row>
    <row r="66" spans="1:11" x14ac:dyDescent="0.25">
      <c r="A66" t="s">
        <v>35</v>
      </c>
      <c r="B66">
        <v>10232.200000000001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0.14718899999999999</v>
      </c>
      <c r="J66">
        <v>1</v>
      </c>
      <c r="K66">
        <v>0</v>
      </c>
    </row>
    <row r="67" spans="1:11" x14ac:dyDescent="0.25">
      <c r="A67" t="s">
        <v>35</v>
      </c>
      <c r="B67">
        <v>10246.299999999999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0.14718899999999999</v>
      </c>
      <c r="J67">
        <v>1</v>
      </c>
      <c r="K67">
        <v>0</v>
      </c>
    </row>
    <row r="68" spans="1:11" x14ac:dyDescent="0.25">
      <c r="A68" t="s">
        <v>35</v>
      </c>
      <c r="B68">
        <v>10251.9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0.14718899999999999</v>
      </c>
      <c r="J68">
        <v>1</v>
      </c>
      <c r="K68">
        <v>0</v>
      </c>
    </row>
    <row r="69" spans="1:11" x14ac:dyDescent="0.25">
      <c r="A69" t="s">
        <v>35</v>
      </c>
      <c r="B69">
        <v>10253.700000000001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0.14718899999999999</v>
      </c>
      <c r="J69">
        <v>1</v>
      </c>
      <c r="K69">
        <v>0</v>
      </c>
    </row>
    <row r="70" spans="1:11" x14ac:dyDescent="0.25">
      <c r="A70" t="s">
        <v>35</v>
      </c>
      <c r="B70">
        <v>10241.9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1.5170100000000001E-2</v>
      </c>
      <c r="J70">
        <v>1</v>
      </c>
      <c r="K70">
        <v>0</v>
      </c>
    </row>
    <row r="71" spans="1:11" x14ac:dyDescent="0.25">
      <c r="A71" t="s">
        <v>35</v>
      </c>
      <c r="B71">
        <v>10250.9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0.14718899999999999</v>
      </c>
      <c r="J71">
        <v>1</v>
      </c>
      <c r="K71">
        <v>0</v>
      </c>
    </row>
    <row r="72" spans="1:11" x14ac:dyDescent="0.25">
      <c r="A72" t="s">
        <v>35</v>
      </c>
      <c r="B72">
        <v>10250.5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0.14718899999999999</v>
      </c>
      <c r="J72">
        <v>1</v>
      </c>
      <c r="K72">
        <v>0</v>
      </c>
    </row>
    <row r="73" spans="1:11" x14ac:dyDescent="0.25">
      <c r="A73" t="s">
        <v>35</v>
      </c>
      <c r="B73">
        <v>10252.6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0.14718899999999999</v>
      </c>
      <c r="J73">
        <v>1</v>
      </c>
      <c r="K73">
        <v>0</v>
      </c>
    </row>
    <row r="74" spans="1:11" x14ac:dyDescent="0.25">
      <c r="A74" t="s">
        <v>35</v>
      </c>
      <c r="B74">
        <v>10257.299999999999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0.14718899999999999</v>
      </c>
      <c r="J74">
        <v>1</v>
      </c>
      <c r="K74">
        <v>0</v>
      </c>
    </row>
    <row r="75" spans="1:11" x14ac:dyDescent="0.25">
      <c r="A75" t="s">
        <v>35</v>
      </c>
      <c r="B75">
        <v>10254.799999999999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0.14718899999999999</v>
      </c>
      <c r="J75">
        <v>1</v>
      </c>
      <c r="K75">
        <v>0</v>
      </c>
    </row>
    <row r="76" spans="1:11" x14ac:dyDescent="0.25">
      <c r="A76" t="s">
        <v>35</v>
      </c>
      <c r="B76">
        <v>10252.9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0.14718899999999999</v>
      </c>
      <c r="J76">
        <v>1</v>
      </c>
      <c r="K76">
        <v>0</v>
      </c>
    </row>
    <row r="77" spans="1:11" x14ac:dyDescent="0.25">
      <c r="A77" t="s">
        <v>35</v>
      </c>
      <c r="B77">
        <v>10254.9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9.1065E-3</v>
      </c>
      <c r="J77">
        <v>1</v>
      </c>
      <c r="K77">
        <v>0</v>
      </c>
    </row>
    <row r="78" spans="1:11" x14ac:dyDescent="0.25">
      <c r="A78" t="s">
        <v>35</v>
      </c>
      <c r="B78">
        <v>10254.5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0.14718899999999999</v>
      </c>
      <c r="J78">
        <v>1</v>
      </c>
      <c r="K78">
        <v>0</v>
      </c>
    </row>
    <row r="79" spans="1:11" x14ac:dyDescent="0.25">
      <c r="A79" t="s">
        <v>35</v>
      </c>
      <c r="B79">
        <v>10262.299999999999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0.14718899999999999</v>
      </c>
      <c r="J79">
        <v>1</v>
      </c>
      <c r="K79">
        <v>0</v>
      </c>
    </row>
    <row r="80" spans="1:11" x14ac:dyDescent="0.25">
      <c r="A80" t="s">
        <v>35</v>
      </c>
      <c r="B80">
        <v>10255.4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0.14718899999999999</v>
      </c>
      <c r="J80">
        <v>1</v>
      </c>
      <c r="K80">
        <v>0</v>
      </c>
    </row>
    <row r="81" spans="1:11" x14ac:dyDescent="0.25">
      <c r="A81" t="s">
        <v>35</v>
      </c>
      <c r="B81">
        <v>10263.4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7.0190699999999995E-2</v>
      </c>
      <c r="J81">
        <v>1</v>
      </c>
      <c r="K81">
        <v>0</v>
      </c>
    </row>
    <row r="82" spans="1:11" x14ac:dyDescent="0.25">
      <c r="A82" t="s">
        <v>35</v>
      </c>
      <c r="B82">
        <v>10258.4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1.30006E-3</v>
      </c>
      <c r="J82">
        <v>1</v>
      </c>
      <c r="K82">
        <v>0</v>
      </c>
    </row>
    <row r="83" spans="1:11" x14ac:dyDescent="0.25">
      <c r="A83" t="s">
        <v>35</v>
      </c>
      <c r="B83">
        <v>10259.799999999999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6.4183699999999996E-2</v>
      </c>
      <c r="J83">
        <v>1</v>
      </c>
      <c r="K83">
        <v>0</v>
      </c>
    </row>
    <row r="84" spans="1:11" x14ac:dyDescent="0.25">
      <c r="A84" t="s">
        <v>35</v>
      </c>
      <c r="B84">
        <v>10261.6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2.1439300000000001E-2</v>
      </c>
      <c r="J84">
        <v>1</v>
      </c>
      <c r="K84">
        <v>0</v>
      </c>
    </row>
    <row r="85" spans="1:11" x14ac:dyDescent="0.25">
      <c r="A85" t="s">
        <v>35</v>
      </c>
      <c r="B85">
        <v>10259.200000000001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0.14718899999999999</v>
      </c>
      <c r="J85">
        <v>1</v>
      </c>
      <c r="K85">
        <v>0</v>
      </c>
    </row>
    <row r="86" spans="1:11" x14ac:dyDescent="0.25">
      <c r="A86" t="s">
        <v>35</v>
      </c>
      <c r="B86">
        <v>10260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2.98239E-2</v>
      </c>
      <c r="J86">
        <v>1</v>
      </c>
      <c r="K86">
        <v>0</v>
      </c>
    </row>
    <row r="87" spans="1:11" x14ac:dyDescent="0.25">
      <c r="A87" t="s">
        <v>35</v>
      </c>
      <c r="B87">
        <v>10254.6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0.14718899999999999</v>
      </c>
      <c r="J87">
        <v>1</v>
      </c>
      <c r="K87">
        <v>0</v>
      </c>
    </row>
    <row r="88" spans="1:11" x14ac:dyDescent="0.25">
      <c r="A88" t="s">
        <v>35</v>
      </c>
      <c r="B88">
        <v>10258.700000000001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0.14718999999999999</v>
      </c>
      <c r="J88">
        <v>1</v>
      </c>
      <c r="K88">
        <v>0</v>
      </c>
    </row>
    <row r="89" spans="1:11" x14ac:dyDescent="0.25">
      <c r="A89" t="s">
        <v>35</v>
      </c>
      <c r="B89">
        <v>10260.700000000001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1.53268E-2</v>
      </c>
      <c r="J89">
        <v>1</v>
      </c>
      <c r="K89">
        <v>0</v>
      </c>
    </row>
    <row r="90" spans="1:11" x14ac:dyDescent="0.25">
      <c r="A90" t="s">
        <v>35</v>
      </c>
      <c r="B90">
        <v>10258.1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0.14718899999999999</v>
      </c>
      <c r="J90">
        <v>1</v>
      </c>
      <c r="K90">
        <v>0</v>
      </c>
    </row>
    <row r="91" spans="1:11" x14ac:dyDescent="0.25">
      <c r="A91" t="s">
        <v>35</v>
      </c>
      <c r="B91">
        <v>10259.9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0.14718899999999999</v>
      </c>
      <c r="J91">
        <v>1</v>
      </c>
      <c r="K91">
        <v>0</v>
      </c>
    </row>
    <row r="92" spans="1:11" x14ac:dyDescent="0.25">
      <c r="A92" t="s">
        <v>35</v>
      </c>
      <c r="B92">
        <v>10249.5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9.7950899999999994E-2</v>
      </c>
      <c r="J92">
        <v>1</v>
      </c>
      <c r="K92">
        <v>0</v>
      </c>
    </row>
    <row r="93" spans="1:11" x14ac:dyDescent="0.25">
      <c r="A93" t="s">
        <v>35</v>
      </c>
      <c r="B93">
        <v>10248.6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0.14718899999999999</v>
      </c>
      <c r="J93">
        <v>1</v>
      </c>
      <c r="K93">
        <v>0</v>
      </c>
    </row>
    <row r="94" spans="1:11" x14ac:dyDescent="0.25">
      <c r="A94" t="s">
        <v>35</v>
      </c>
      <c r="B94">
        <v>10247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2.5854799999999998E-3</v>
      </c>
      <c r="J94">
        <v>1</v>
      </c>
      <c r="K94">
        <v>0</v>
      </c>
    </row>
    <row r="95" spans="1:11" x14ac:dyDescent="0.25">
      <c r="A95" t="s">
        <v>35</v>
      </c>
      <c r="B95">
        <v>10246.200000000001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0.14718899999999999</v>
      </c>
      <c r="J95">
        <v>1</v>
      </c>
      <c r="K95">
        <v>0</v>
      </c>
    </row>
    <row r="96" spans="1:11" x14ac:dyDescent="0.25">
      <c r="A96" t="s">
        <v>35</v>
      </c>
      <c r="B96">
        <v>10243.200000000001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0.14718899999999999</v>
      </c>
      <c r="J96">
        <v>1</v>
      </c>
      <c r="K96">
        <v>0</v>
      </c>
    </row>
    <row r="97" spans="1:25" x14ac:dyDescent="0.25">
      <c r="A97" t="s">
        <v>35</v>
      </c>
      <c r="B97">
        <v>10245.4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0.14718999999999999</v>
      </c>
      <c r="J97">
        <v>1</v>
      </c>
      <c r="K97">
        <v>0</v>
      </c>
    </row>
    <row r="98" spans="1:25" x14ac:dyDescent="0.25">
      <c r="A98" t="s">
        <v>35</v>
      </c>
      <c r="B98">
        <v>10261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0.14718899999999999</v>
      </c>
      <c r="J98">
        <v>1</v>
      </c>
      <c r="K98">
        <v>0</v>
      </c>
    </row>
    <row r="99" spans="1:25" x14ac:dyDescent="0.25">
      <c r="A99" t="s">
        <v>35</v>
      </c>
      <c r="B99">
        <v>10266.6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8.3662299999999995E-2</v>
      </c>
      <c r="J99">
        <v>1</v>
      </c>
      <c r="K99">
        <v>0</v>
      </c>
    </row>
    <row r="100" spans="1:25" x14ac:dyDescent="0.25">
      <c r="A100" t="s">
        <v>35</v>
      </c>
      <c r="B100">
        <v>10254.700000000001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7.4510800000000002E-2</v>
      </c>
      <c r="J100">
        <v>1</v>
      </c>
      <c r="K100">
        <v>0</v>
      </c>
    </row>
    <row r="101" spans="1:25" x14ac:dyDescent="0.25">
      <c r="A101" t="s">
        <v>35</v>
      </c>
      <c r="B101">
        <v>10261.799999999999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0.14718999999999999</v>
      </c>
      <c r="J101">
        <v>1</v>
      </c>
      <c r="K101">
        <v>0</v>
      </c>
    </row>
    <row r="102" spans="1:25" x14ac:dyDescent="0.25">
      <c r="A102" t="s">
        <v>35</v>
      </c>
      <c r="B102">
        <v>10248.9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0.14718999999999999</v>
      </c>
      <c r="J102">
        <v>1</v>
      </c>
      <c r="K102">
        <v>0</v>
      </c>
    </row>
    <row r="103" spans="1:25" x14ac:dyDescent="0.25">
      <c r="A103" t="s">
        <v>35</v>
      </c>
      <c r="B103">
        <v>10251.200000000001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0.14718999999999999</v>
      </c>
      <c r="J103">
        <v>1</v>
      </c>
      <c r="K103">
        <v>0</v>
      </c>
    </row>
    <row r="104" spans="1:25" x14ac:dyDescent="0.25">
      <c r="A104" t="s">
        <v>35</v>
      </c>
      <c r="B104">
        <v>10261.4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1.33478E-3</v>
      </c>
      <c r="J104">
        <v>1</v>
      </c>
      <c r="K104">
        <v>0</v>
      </c>
    </row>
    <row r="105" spans="1:25" x14ac:dyDescent="0.25">
      <c r="A105" t="s">
        <v>35</v>
      </c>
      <c r="B105">
        <v>10264.299999999999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0.14718899999999999</v>
      </c>
      <c r="J105">
        <v>1</v>
      </c>
      <c r="K105">
        <v>0</v>
      </c>
    </row>
    <row r="106" spans="1:25" x14ac:dyDescent="0.25">
      <c r="A106" t="s">
        <v>35</v>
      </c>
      <c r="B106">
        <v>10263.299999999999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4.5095200000000004E-3</v>
      </c>
      <c r="J106">
        <v>1</v>
      </c>
      <c r="K106">
        <v>0</v>
      </c>
    </row>
    <row r="107" spans="1:25" x14ac:dyDescent="0.25">
      <c r="A107" t="s">
        <v>35</v>
      </c>
      <c r="B107">
        <v>10264.5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6.9342600000000004E-2</v>
      </c>
      <c r="J107">
        <v>1</v>
      </c>
      <c r="K107">
        <v>0</v>
      </c>
    </row>
    <row r="108" spans="1:25" x14ac:dyDescent="0.25">
      <c r="A108" t="s">
        <v>35</v>
      </c>
      <c r="B108">
        <v>10262.9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0.14718899999999999</v>
      </c>
      <c r="J108">
        <v>1</v>
      </c>
      <c r="K108">
        <v>0</v>
      </c>
    </row>
    <row r="109" spans="1:25" x14ac:dyDescent="0.25">
      <c r="A109" t="s">
        <v>35</v>
      </c>
      <c r="B109">
        <v>10265.700000000001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0.13666300000000001</v>
      </c>
      <c r="J109">
        <v>1</v>
      </c>
      <c r="K109">
        <v>0</v>
      </c>
    </row>
    <row r="110" spans="1:25" x14ac:dyDescent="0.25">
      <c r="A110" t="s">
        <v>35</v>
      </c>
      <c r="B110">
        <v>10265.9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5.5538699999999998E-3</v>
      </c>
      <c r="J110">
        <v>1</v>
      </c>
      <c r="K110">
        <v>0</v>
      </c>
    </row>
    <row r="111" spans="1:25" x14ac:dyDescent="0.25">
      <c r="A111" t="s">
        <v>35</v>
      </c>
      <c r="B111">
        <v>10263.200000000001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0.14718899999999999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10266.1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0.14718899999999999</v>
      </c>
      <c r="J112">
        <v>1</v>
      </c>
      <c r="K112">
        <v>0</v>
      </c>
      <c r="R112">
        <f>AVERAGE(B63:B112)</f>
        <v>10255.982</v>
      </c>
      <c r="S112">
        <f>AVERAGE(C63:C112)</f>
        <v>0</v>
      </c>
      <c r="U112">
        <f>_xlfn.VAR.P(B63:B112)</f>
        <v>53.27787599999894</v>
      </c>
      <c r="V112">
        <f>_xlfn.VAR.P(C63:C112)</f>
        <v>0</v>
      </c>
      <c r="X112">
        <f>1.96*SQRT(U112)/50</f>
        <v>0.28612744603871604</v>
      </c>
      <c r="Y112">
        <f>1.96*SQRT(V112)/50</f>
        <v>0</v>
      </c>
    </row>
    <row r="113" spans="1:9" x14ac:dyDescent="0.25">
      <c r="A113" t="s">
        <v>35</v>
      </c>
      <c r="B113">
        <v>512860.2231</v>
      </c>
      <c r="C113" t="s">
        <v>36</v>
      </c>
    </row>
    <row r="114" spans="1:9" x14ac:dyDescent="0.25">
      <c r="A114" t="s">
        <v>37</v>
      </c>
      <c r="B114">
        <v>5810.25</v>
      </c>
      <c r="C114">
        <v>5745.47</v>
      </c>
      <c r="D114">
        <v>5696.34</v>
      </c>
      <c r="E114">
        <v>5223.13</v>
      </c>
      <c r="F114">
        <v>453.45</v>
      </c>
      <c r="G114">
        <v>0.12537300000000001</v>
      </c>
      <c r="H114">
        <v>1</v>
      </c>
      <c r="I114">
        <v>0</v>
      </c>
    </row>
    <row r="115" spans="1:9" x14ac:dyDescent="0.25">
      <c r="A115" t="s">
        <v>37</v>
      </c>
      <c r="B115">
        <v>5784.88</v>
      </c>
      <c r="C115">
        <v>5721.04</v>
      </c>
      <c r="D115">
        <v>5663.13</v>
      </c>
      <c r="E115">
        <v>5187.7299999999996</v>
      </c>
      <c r="F115">
        <v>454.02600000000001</v>
      </c>
      <c r="G115">
        <v>0.14718899999999999</v>
      </c>
      <c r="H115">
        <v>1</v>
      </c>
      <c r="I115">
        <v>0</v>
      </c>
    </row>
    <row r="116" spans="1:9" x14ac:dyDescent="0.25">
      <c r="A116" t="s">
        <v>37</v>
      </c>
      <c r="B116">
        <v>5796.99</v>
      </c>
      <c r="C116">
        <v>5727.16</v>
      </c>
      <c r="D116">
        <v>5673.32</v>
      </c>
      <c r="E116">
        <v>5198.93</v>
      </c>
      <c r="F116">
        <v>450.26900000000001</v>
      </c>
      <c r="G116">
        <v>0.14718999999999999</v>
      </c>
      <c r="H116">
        <v>1</v>
      </c>
      <c r="I116">
        <v>0</v>
      </c>
    </row>
    <row r="117" spans="1:9" x14ac:dyDescent="0.25">
      <c r="A117" t="s">
        <v>37</v>
      </c>
      <c r="B117">
        <v>5802.35</v>
      </c>
      <c r="C117">
        <v>5736.43</v>
      </c>
      <c r="D117">
        <v>5682.97</v>
      </c>
      <c r="E117">
        <v>5208.45</v>
      </c>
      <c r="F117">
        <v>450.28699999999998</v>
      </c>
      <c r="G117">
        <v>0.14718999999999999</v>
      </c>
      <c r="H117">
        <v>1</v>
      </c>
      <c r="I117">
        <v>0</v>
      </c>
    </row>
    <row r="118" spans="1:9" x14ac:dyDescent="0.25">
      <c r="A118" t="s">
        <v>37</v>
      </c>
      <c r="B118">
        <v>5795.93</v>
      </c>
      <c r="C118">
        <v>5729.32</v>
      </c>
      <c r="D118">
        <v>5677.43</v>
      </c>
      <c r="E118">
        <v>5203.42</v>
      </c>
      <c r="F118">
        <v>453.58499999999998</v>
      </c>
      <c r="G118">
        <v>6.4137400000000002E-3</v>
      </c>
      <c r="H118">
        <v>1</v>
      </c>
      <c r="I118">
        <v>0</v>
      </c>
    </row>
    <row r="119" spans="1:9" x14ac:dyDescent="0.25">
      <c r="A119" t="s">
        <v>37</v>
      </c>
      <c r="B119">
        <v>5801.27</v>
      </c>
      <c r="C119">
        <v>5730.29</v>
      </c>
      <c r="D119">
        <v>5686.31</v>
      </c>
      <c r="E119">
        <v>5214.2299999999996</v>
      </c>
      <c r="F119">
        <v>453.94400000000002</v>
      </c>
      <c r="G119">
        <v>0.14718899999999999</v>
      </c>
      <c r="H119">
        <v>1</v>
      </c>
      <c r="I119">
        <v>0</v>
      </c>
    </row>
    <row r="120" spans="1:9" x14ac:dyDescent="0.25">
      <c r="A120" t="s">
        <v>37</v>
      </c>
      <c r="B120">
        <v>5780.06</v>
      </c>
      <c r="C120">
        <v>5713.93</v>
      </c>
      <c r="D120">
        <v>5671.01</v>
      </c>
      <c r="E120">
        <v>5199.2700000000004</v>
      </c>
      <c r="F120">
        <v>450.25700000000001</v>
      </c>
      <c r="G120">
        <v>0.14718999999999999</v>
      </c>
      <c r="H120">
        <v>1</v>
      </c>
      <c r="I120">
        <v>0</v>
      </c>
    </row>
    <row r="121" spans="1:9" x14ac:dyDescent="0.25">
      <c r="A121" t="s">
        <v>37</v>
      </c>
      <c r="B121">
        <v>5775.78</v>
      </c>
      <c r="C121">
        <v>5709.74</v>
      </c>
      <c r="D121">
        <v>5666.53</v>
      </c>
      <c r="E121">
        <v>5195.04</v>
      </c>
      <c r="F121">
        <v>450.41199999999998</v>
      </c>
      <c r="G121">
        <v>0.14718999999999999</v>
      </c>
      <c r="H121">
        <v>1</v>
      </c>
      <c r="I121">
        <v>0</v>
      </c>
    </row>
    <row r="122" spans="1:9" x14ac:dyDescent="0.25">
      <c r="A122" t="s">
        <v>37</v>
      </c>
      <c r="B122">
        <v>5783.92</v>
      </c>
      <c r="C122">
        <v>5716.49</v>
      </c>
      <c r="D122">
        <v>5677.46</v>
      </c>
      <c r="E122">
        <v>5206.26</v>
      </c>
      <c r="F122">
        <v>450.279</v>
      </c>
      <c r="G122">
        <v>9.4171700000000007E-3</v>
      </c>
      <c r="H122">
        <v>1</v>
      </c>
      <c r="I122">
        <v>0</v>
      </c>
    </row>
    <row r="123" spans="1:9" x14ac:dyDescent="0.25">
      <c r="A123" t="s">
        <v>37</v>
      </c>
      <c r="B123">
        <v>5762.22</v>
      </c>
      <c r="C123">
        <v>5697.58</v>
      </c>
      <c r="D123">
        <v>5658.73</v>
      </c>
      <c r="E123">
        <v>5187.97</v>
      </c>
      <c r="F123">
        <v>453.69</v>
      </c>
      <c r="G123">
        <v>3.8617199999999997E-2</v>
      </c>
      <c r="H123">
        <v>1</v>
      </c>
      <c r="I123">
        <v>0</v>
      </c>
    </row>
    <row r="124" spans="1:9" x14ac:dyDescent="0.25">
      <c r="A124" t="s">
        <v>37</v>
      </c>
      <c r="B124">
        <v>5767.32</v>
      </c>
      <c r="C124">
        <v>5701.68</v>
      </c>
      <c r="D124">
        <v>5660.89</v>
      </c>
      <c r="E124">
        <v>5189.37</v>
      </c>
      <c r="F124">
        <v>450.34199999999998</v>
      </c>
      <c r="G124">
        <v>1.2128999999999999E-2</v>
      </c>
      <c r="H124">
        <v>1</v>
      </c>
      <c r="I124">
        <v>0</v>
      </c>
    </row>
    <row r="125" spans="1:9" x14ac:dyDescent="0.25">
      <c r="A125" t="s">
        <v>37</v>
      </c>
      <c r="B125">
        <v>5810.63</v>
      </c>
      <c r="C125">
        <v>5745.2</v>
      </c>
      <c r="D125">
        <v>5699.63</v>
      </c>
      <c r="E125">
        <v>5227.38</v>
      </c>
      <c r="F125">
        <v>450.30200000000002</v>
      </c>
      <c r="G125">
        <v>0.14718999999999999</v>
      </c>
      <c r="H125">
        <v>1</v>
      </c>
      <c r="I125">
        <v>0</v>
      </c>
    </row>
    <row r="126" spans="1:9" x14ac:dyDescent="0.25">
      <c r="A126" t="s">
        <v>37</v>
      </c>
      <c r="B126">
        <v>5792.29</v>
      </c>
      <c r="C126">
        <v>5726.44</v>
      </c>
      <c r="D126">
        <v>5684.99</v>
      </c>
      <c r="E126">
        <v>5213.2700000000004</v>
      </c>
      <c r="F126">
        <v>454.029</v>
      </c>
      <c r="G126">
        <v>3.3145000000000001E-2</v>
      </c>
      <c r="H126">
        <v>1</v>
      </c>
      <c r="I126">
        <v>0</v>
      </c>
    </row>
    <row r="127" spans="1:9" x14ac:dyDescent="0.25">
      <c r="A127" t="s">
        <v>37</v>
      </c>
      <c r="B127">
        <v>5781.6</v>
      </c>
      <c r="C127">
        <v>5713.99</v>
      </c>
      <c r="D127">
        <v>5672.67</v>
      </c>
      <c r="E127">
        <v>5201.1000000000004</v>
      </c>
      <c r="F127">
        <v>450.40699999999998</v>
      </c>
      <c r="G127">
        <v>0.14718999999999999</v>
      </c>
      <c r="H127">
        <v>1</v>
      </c>
      <c r="I127">
        <v>0</v>
      </c>
    </row>
    <row r="128" spans="1:9" x14ac:dyDescent="0.25">
      <c r="A128" t="s">
        <v>37</v>
      </c>
      <c r="B128">
        <v>5784.69</v>
      </c>
      <c r="C128">
        <v>5721.91</v>
      </c>
      <c r="D128">
        <v>5677.19</v>
      </c>
      <c r="E128">
        <v>5205.34</v>
      </c>
      <c r="F128">
        <v>450.23599999999999</v>
      </c>
      <c r="G128">
        <v>0.14718999999999999</v>
      </c>
      <c r="H128">
        <v>1</v>
      </c>
      <c r="I128">
        <v>0</v>
      </c>
    </row>
    <row r="129" spans="1:9" x14ac:dyDescent="0.25">
      <c r="A129" t="s">
        <v>37</v>
      </c>
      <c r="B129">
        <v>5785.51</v>
      </c>
      <c r="C129">
        <v>5719.02</v>
      </c>
      <c r="D129">
        <v>5670.66</v>
      </c>
      <c r="E129">
        <v>5197.87</v>
      </c>
      <c r="F129">
        <v>450.31599999999997</v>
      </c>
      <c r="G129">
        <v>0.14718999999999999</v>
      </c>
      <c r="H129">
        <v>1</v>
      </c>
      <c r="I129">
        <v>0</v>
      </c>
    </row>
    <row r="130" spans="1:9" x14ac:dyDescent="0.25">
      <c r="A130" t="s">
        <v>37</v>
      </c>
      <c r="B130">
        <v>5790.73</v>
      </c>
      <c r="C130">
        <v>5724.22</v>
      </c>
      <c r="D130">
        <v>5670.06</v>
      </c>
      <c r="E130">
        <v>5195.87</v>
      </c>
      <c r="F130">
        <v>450.27800000000002</v>
      </c>
      <c r="G130">
        <v>0.14718999999999999</v>
      </c>
      <c r="H130">
        <v>1</v>
      </c>
      <c r="I130">
        <v>0</v>
      </c>
    </row>
    <row r="131" spans="1:9" x14ac:dyDescent="0.25">
      <c r="A131" t="s">
        <v>37</v>
      </c>
      <c r="B131">
        <v>5796.79</v>
      </c>
      <c r="C131">
        <v>5730.9</v>
      </c>
      <c r="D131">
        <v>5677.98</v>
      </c>
      <c r="E131">
        <v>5203.8900000000003</v>
      </c>
      <c r="F131">
        <v>450.274</v>
      </c>
      <c r="G131">
        <v>0.14718999999999999</v>
      </c>
      <c r="H131">
        <v>1</v>
      </c>
      <c r="I131">
        <v>0</v>
      </c>
    </row>
    <row r="132" spans="1:9" x14ac:dyDescent="0.25">
      <c r="A132" t="s">
        <v>37</v>
      </c>
      <c r="B132">
        <v>5756.55</v>
      </c>
      <c r="C132">
        <v>5692.89</v>
      </c>
      <c r="D132">
        <v>5647.46</v>
      </c>
      <c r="E132">
        <v>5174.8999999999996</v>
      </c>
      <c r="F132">
        <v>450.226</v>
      </c>
      <c r="G132">
        <v>0.14718999999999999</v>
      </c>
      <c r="H132">
        <v>1</v>
      </c>
      <c r="I132">
        <v>0</v>
      </c>
    </row>
    <row r="133" spans="1:9" x14ac:dyDescent="0.25">
      <c r="A133" t="s">
        <v>37</v>
      </c>
      <c r="B133">
        <v>5763.96</v>
      </c>
      <c r="C133">
        <v>5698.56</v>
      </c>
      <c r="D133">
        <v>5651.74</v>
      </c>
      <c r="E133">
        <v>5179.26</v>
      </c>
      <c r="F133">
        <v>454.08300000000003</v>
      </c>
      <c r="G133">
        <v>2.4921499999999999E-2</v>
      </c>
      <c r="H133">
        <v>1</v>
      </c>
      <c r="I133">
        <v>0</v>
      </c>
    </row>
    <row r="134" spans="1:9" x14ac:dyDescent="0.25">
      <c r="A134" t="s">
        <v>37</v>
      </c>
      <c r="B134">
        <v>5795.92</v>
      </c>
      <c r="C134">
        <v>5730.59</v>
      </c>
      <c r="D134">
        <v>5679.99</v>
      </c>
      <c r="E134">
        <v>5206.6400000000003</v>
      </c>
      <c r="F134">
        <v>450.40199999999999</v>
      </c>
      <c r="G134">
        <v>0.14718999999999999</v>
      </c>
      <c r="H134">
        <v>1</v>
      </c>
      <c r="I134">
        <v>0</v>
      </c>
    </row>
    <row r="135" spans="1:9" x14ac:dyDescent="0.25">
      <c r="A135" t="s">
        <v>37</v>
      </c>
      <c r="B135">
        <v>5754.69</v>
      </c>
      <c r="C135">
        <v>5689.51</v>
      </c>
      <c r="D135">
        <v>5645.08</v>
      </c>
      <c r="E135">
        <v>5173.08</v>
      </c>
      <c r="F135">
        <v>450.19600000000003</v>
      </c>
      <c r="G135">
        <v>0.14718999999999999</v>
      </c>
      <c r="H135">
        <v>1</v>
      </c>
      <c r="I135">
        <v>0</v>
      </c>
    </row>
    <row r="136" spans="1:9" x14ac:dyDescent="0.25">
      <c r="A136" t="s">
        <v>37</v>
      </c>
      <c r="B136">
        <v>5764.65</v>
      </c>
      <c r="C136">
        <v>5698.84</v>
      </c>
      <c r="D136">
        <v>5650.81</v>
      </c>
      <c r="E136">
        <v>5177.99</v>
      </c>
      <c r="F136">
        <v>450.28199999999998</v>
      </c>
      <c r="G136">
        <v>0.14718999999999999</v>
      </c>
      <c r="H136">
        <v>1</v>
      </c>
      <c r="I136">
        <v>0</v>
      </c>
    </row>
    <row r="137" spans="1:9" x14ac:dyDescent="0.25">
      <c r="A137" t="s">
        <v>37</v>
      </c>
      <c r="B137">
        <v>5770.45</v>
      </c>
      <c r="C137">
        <v>5705.24</v>
      </c>
      <c r="D137">
        <v>5655.29</v>
      </c>
      <c r="E137">
        <v>5182.17</v>
      </c>
      <c r="F137">
        <v>454.036</v>
      </c>
      <c r="G137">
        <v>9.2039700000000006E-3</v>
      </c>
      <c r="H137">
        <v>1</v>
      </c>
      <c r="I137">
        <v>0</v>
      </c>
    </row>
    <row r="138" spans="1:9" x14ac:dyDescent="0.25">
      <c r="A138" t="s">
        <v>37</v>
      </c>
      <c r="B138">
        <v>5759.53</v>
      </c>
      <c r="C138">
        <v>5694.17</v>
      </c>
      <c r="D138">
        <v>5648.58</v>
      </c>
      <c r="E138">
        <v>5175.8999999999996</v>
      </c>
      <c r="F138">
        <v>450.279</v>
      </c>
      <c r="G138">
        <v>0.14718999999999999</v>
      </c>
      <c r="H138">
        <v>1</v>
      </c>
      <c r="I138">
        <v>0</v>
      </c>
    </row>
    <row r="139" spans="1:9" x14ac:dyDescent="0.25">
      <c r="A139" t="s">
        <v>37</v>
      </c>
      <c r="B139">
        <v>5775.28</v>
      </c>
      <c r="C139">
        <v>5709.25</v>
      </c>
      <c r="D139">
        <v>5657.06</v>
      </c>
      <c r="E139">
        <v>5183.0200000000004</v>
      </c>
      <c r="F139">
        <v>450.23</v>
      </c>
      <c r="G139">
        <v>0.14718999999999999</v>
      </c>
      <c r="H139">
        <v>1</v>
      </c>
      <c r="I139">
        <v>0</v>
      </c>
    </row>
    <row r="140" spans="1:9" x14ac:dyDescent="0.25">
      <c r="A140" t="s">
        <v>37</v>
      </c>
      <c r="B140">
        <v>5791.86</v>
      </c>
      <c r="C140">
        <v>5725.82</v>
      </c>
      <c r="D140">
        <v>5665.64</v>
      </c>
      <c r="E140">
        <v>5190.0200000000004</v>
      </c>
      <c r="F140">
        <v>450.26900000000001</v>
      </c>
      <c r="G140">
        <v>0.14718999999999999</v>
      </c>
      <c r="H140">
        <v>1</v>
      </c>
      <c r="I140">
        <v>0</v>
      </c>
    </row>
    <row r="141" spans="1:9" x14ac:dyDescent="0.25">
      <c r="A141" t="s">
        <v>37</v>
      </c>
      <c r="B141">
        <v>5790.56</v>
      </c>
      <c r="C141">
        <v>5726.41</v>
      </c>
      <c r="D141">
        <v>5666.31</v>
      </c>
      <c r="E141">
        <v>5190.2</v>
      </c>
      <c r="F141">
        <v>450.28399999999999</v>
      </c>
      <c r="G141">
        <v>7.5196899999999997E-2</v>
      </c>
      <c r="H141">
        <v>1</v>
      </c>
      <c r="I141">
        <v>0</v>
      </c>
    </row>
    <row r="142" spans="1:9" x14ac:dyDescent="0.25">
      <c r="A142" t="s">
        <v>37</v>
      </c>
      <c r="B142">
        <v>5795.19</v>
      </c>
      <c r="C142">
        <v>5728.95</v>
      </c>
      <c r="D142">
        <v>5670.9</v>
      </c>
      <c r="E142">
        <v>5195.51</v>
      </c>
      <c r="F142">
        <v>450.25799999999998</v>
      </c>
      <c r="G142">
        <v>0.14718999999999999</v>
      </c>
      <c r="H142">
        <v>1</v>
      </c>
      <c r="I142">
        <v>0</v>
      </c>
    </row>
    <row r="143" spans="1:9" x14ac:dyDescent="0.25">
      <c r="A143" t="s">
        <v>37</v>
      </c>
      <c r="B143">
        <v>5789.3</v>
      </c>
      <c r="C143">
        <v>5722.91</v>
      </c>
      <c r="D143">
        <v>5665.49</v>
      </c>
      <c r="E143">
        <v>5190.0200000000004</v>
      </c>
      <c r="F143">
        <v>450.28</v>
      </c>
      <c r="G143">
        <v>0.14718999999999999</v>
      </c>
      <c r="H143">
        <v>1</v>
      </c>
      <c r="I143">
        <v>0</v>
      </c>
    </row>
    <row r="144" spans="1:9" x14ac:dyDescent="0.25">
      <c r="A144" t="s">
        <v>37</v>
      </c>
      <c r="B144">
        <v>5798.64</v>
      </c>
      <c r="C144">
        <v>5731.63</v>
      </c>
      <c r="D144">
        <v>5672.57</v>
      </c>
      <c r="E144">
        <v>5196.4399999999996</v>
      </c>
      <c r="F144">
        <v>454.089</v>
      </c>
      <c r="G144">
        <v>3.1947400000000001E-2</v>
      </c>
      <c r="H144">
        <v>1</v>
      </c>
      <c r="I144">
        <v>0</v>
      </c>
    </row>
    <row r="145" spans="1:9" x14ac:dyDescent="0.25">
      <c r="A145" t="s">
        <v>37</v>
      </c>
      <c r="B145">
        <v>5776.7</v>
      </c>
      <c r="C145">
        <v>5711.68</v>
      </c>
      <c r="D145">
        <v>5651.65</v>
      </c>
      <c r="E145">
        <v>5175.5200000000004</v>
      </c>
      <c r="F145">
        <v>450.322</v>
      </c>
      <c r="G145">
        <v>0.14718999999999999</v>
      </c>
      <c r="H145">
        <v>1</v>
      </c>
      <c r="I145">
        <v>0</v>
      </c>
    </row>
    <row r="146" spans="1:9" x14ac:dyDescent="0.25">
      <c r="A146" t="s">
        <v>37</v>
      </c>
      <c r="B146">
        <v>5773.87</v>
      </c>
      <c r="C146">
        <v>5708.28</v>
      </c>
      <c r="D146">
        <v>5652.82</v>
      </c>
      <c r="E146">
        <v>5177.92</v>
      </c>
      <c r="F146">
        <v>453.63400000000001</v>
      </c>
      <c r="G146">
        <v>8.9322799999999994E-2</v>
      </c>
      <c r="H146">
        <v>1</v>
      </c>
      <c r="I146">
        <v>0</v>
      </c>
    </row>
    <row r="147" spans="1:9" x14ac:dyDescent="0.25">
      <c r="A147" t="s">
        <v>37</v>
      </c>
      <c r="B147">
        <v>5799.61</v>
      </c>
      <c r="C147">
        <v>5734.18</v>
      </c>
      <c r="D147">
        <v>5683.25</v>
      </c>
      <c r="E147">
        <v>5209.6899999999996</v>
      </c>
      <c r="F147">
        <v>454.04300000000001</v>
      </c>
      <c r="G147">
        <v>0.14718899999999999</v>
      </c>
      <c r="H147">
        <v>1</v>
      </c>
      <c r="I147">
        <v>0</v>
      </c>
    </row>
    <row r="148" spans="1:9" x14ac:dyDescent="0.25">
      <c r="A148" t="s">
        <v>37</v>
      </c>
      <c r="B148">
        <v>5785.74</v>
      </c>
      <c r="C148">
        <v>5721.37</v>
      </c>
      <c r="D148">
        <v>5662.11</v>
      </c>
      <c r="E148">
        <v>5185.92</v>
      </c>
      <c r="F148">
        <v>450.29899999999998</v>
      </c>
      <c r="G148">
        <v>0.14718999999999999</v>
      </c>
      <c r="H148">
        <v>1</v>
      </c>
      <c r="I148">
        <v>0</v>
      </c>
    </row>
    <row r="149" spans="1:9" x14ac:dyDescent="0.25">
      <c r="A149" t="s">
        <v>37</v>
      </c>
      <c r="B149">
        <v>5791.52</v>
      </c>
      <c r="C149">
        <v>5727.07</v>
      </c>
      <c r="D149">
        <v>5668.23</v>
      </c>
      <c r="E149">
        <v>5192.5</v>
      </c>
      <c r="F149">
        <v>450.3</v>
      </c>
      <c r="G149">
        <v>0.14718999999999999</v>
      </c>
      <c r="H149">
        <v>1</v>
      </c>
      <c r="I149">
        <v>0</v>
      </c>
    </row>
    <row r="150" spans="1:9" x14ac:dyDescent="0.25">
      <c r="A150" t="s">
        <v>37</v>
      </c>
      <c r="B150">
        <v>5793.72</v>
      </c>
      <c r="C150">
        <v>5728.88</v>
      </c>
      <c r="D150">
        <v>5672.54</v>
      </c>
      <c r="E150">
        <v>5198.03</v>
      </c>
      <c r="F150">
        <v>450.262</v>
      </c>
      <c r="G150">
        <v>0.14718999999999999</v>
      </c>
      <c r="H150">
        <v>1</v>
      </c>
      <c r="I150">
        <v>0</v>
      </c>
    </row>
    <row r="151" spans="1:9" x14ac:dyDescent="0.25">
      <c r="A151" t="s">
        <v>37</v>
      </c>
      <c r="B151">
        <v>5804.59</v>
      </c>
      <c r="C151">
        <v>5736.62</v>
      </c>
      <c r="D151">
        <v>5678.37</v>
      </c>
      <c r="E151">
        <v>5202.5600000000004</v>
      </c>
      <c r="F151">
        <v>450.26499999999999</v>
      </c>
      <c r="G151">
        <v>0.14718999999999999</v>
      </c>
      <c r="H151">
        <v>1</v>
      </c>
      <c r="I151">
        <v>0</v>
      </c>
    </row>
    <row r="152" spans="1:9" x14ac:dyDescent="0.25">
      <c r="A152" t="s">
        <v>37</v>
      </c>
      <c r="B152">
        <v>5793.69</v>
      </c>
      <c r="C152">
        <v>5728.21</v>
      </c>
      <c r="D152">
        <v>5673.43</v>
      </c>
      <c r="E152">
        <v>5198.6000000000004</v>
      </c>
      <c r="F152">
        <v>450.21100000000001</v>
      </c>
      <c r="G152">
        <v>0.14718999999999999</v>
      </c>
      <c r="H152">
        <v>1</v>
      </c>
      <c r="I152">
        <v>0</v>
      </c>
    </row>
    <row r="153" spans="1:9" x14ac:dyDescent="0.25">
      <c r="A153" t="s">
        <v>37</v>
      </c>
      <c r="B153">
        <v>5802.79</v>
      </c>
      <c r="C153">
        <v>5736.5</v>
      </c>
      <c r="D153">
        <v>5686.24</v>
      </c>
      <c r="E153">
        <v>5213.25</v>
      </c>
      <c r="F153">
        <v>453.99599999999998</v>
      </c>
      <c r="G153">
        <v>3.9210099999999999E-3</v>
      </c>
      <c r="H153">
        <v>1</v>
      </c>
      <c r="I153">
        <v>0</v>
      </c>
    </row>
    <row r="154" spans="1:9" x14ac:dyDescent="0.25">
      <c r="A154" t="s">
        <v>37</v>
      </c>
      <c r="B154">
        <v>5784.9</v>
      </c>
      <c r="C154">
        <v>5720.61</v>
      </c>
      <c r="D154">
        <v>5661.98</v>
      </c>
      <c r="E154">
        <v>5186.3</v>
      </c>
      <c r="F154">
        <v>450.202</v>
      </c>
      <c r="G154">
        <v>0.14718999999999999</v>
      </c>
      <c r="H154">
        <v>1</v>
      </c>
      <c r="I154">
        <v>0</v>
      </c>
    </row>
    <row r="155" spans="1:9" x14ac:dyDescent="0.25">
      <c r="A155" t="s">
        <v>37</v>
      </c>
      <c r="B155">
        <v>5768.99</v>
      </c>
      <c r="C155">
        <v>5702.48</v>
      </c>
      <c r="D155">
        <v>5643.57</v>
      </c>
      <c r="E155">
        <v>5167.68</v>
      </c>
      <c r="F155">
        <v>450.38499999999999</v>
      </c>
      <c r="G155">
        <v>0.14718999999999999</v>
      </c>
      <c r="H155">
        <v>1</v>
      </c>
      <c r="I155">
        <v>0</v>
      </c>
    </row>
    <row r="156" spans="1:9" x14ac:dyDescent="0.25">
      <c r="A156" t="s">
        <v>37</v>
      </c>
      <c r="B156">
        <v>5757.56</v>
      </c>
      <c r="C156">
        <v>5692.08</v>
      </c>
      <c r="D156">
        <v>5632.35</v>
      </c>
      <c r="E156">
        <v>5156.3999999999996</v>
      </c>
      <c r="F156">
        <v>454.05500000000001</v>
      </c>
      <c r="G156">
        <v>0.12015099999999999</v>
      </c>
      <c r="H156">
        <v>1</v>
      </c>
      <c r="I156">
        <v>0</v>
      </c>
    </row>
    <row r="157" spans="1:9" x14ac:dyDescent="0.25">
      <c r="A157" t="s">
        <v>37</v>
      </c>
      <c r="B157">
        <v>5748.93</v>
      </c>
      <c r="C157">
        <v>5683.75</v>
      </c>
      <c r="D157">
        <v>5625.76</v>
      </c>
      <c r="E157">
        <v>5150.17</v>
      </c>
      <c r="F157">
        <v>450.31799999999998</v>
      </c>
      <c r="G157">
        <v>0.14718999999999999</v>
      </c>
      <c r="H157">
        <v>1</v>
      </c>
      <c r="I157">
        <v>0</v>
      </c>
    </row>
    <row r="158" spans="1:9" x14ac:dyDescent="0.25">
      <c r="A158" t="s">
        <v>37</v>
      </c>
      <c r="B158">
        <v>5755.2</v>
      </c>
      <c r="C158">
        <v>5689.66</v>
      </c>
      <c r="D158">
        <v>5633.25</v>
      </c>
      <c r="E158">
        <v>5157.6400000000003</v>
      </c>
      <c r="F158">
        <v>450.19499999999999</v>
      </c>
      <c r="G158">
        <v>0.14718999999999999</v>
      </c>
      <c r="H158">
        <v>1</v>
      </c>
      <c r="I158">
        <v>0</v>
      </c>
    </row>
    <row r="159" spans="1:9" x14ac:dyDescent="0.25">
      <c r="A159" t="s">
        <v>37</v>
      </c>
      <c r="B159">
        <v>5775.6</v>
      </c>
      <c r="C159">
        <v>5707.96</v>
      </c>
      <c r="D159">
        <v>5657.62</v>
      </c>
      <c r="E159">
        <v>5184.38</v>
      </c>
      <c r="F159">
        <v>454.01499999999999</v>
      </c>
      <c r="G159">
        <v>7.3467599999999999E-3</v>
      </c>
      <c r="H159">
        <v>1</v>
      </c>
      <c r="I159">
        <v>0</v>
      </c>
    </row>
    <row r="160" spans="1:9" x14ac:dyDescent="0.25">
      <c r="A160" t="s">
        <v>37</v>
      </c>
      <c r="B160">
        <v>5784.17</v>
      </c>
      <c r="C160">
        <v>5718.51</v>
      </c>
      <c r="D160">
        <v>5670.82</v>
      </c>
      <c r="E160">
        <v>5197.6899999999996</v>
      </c>
      <c r="F160">
        <v>450.20400000000001</v>
      </c>
      <c r="G160">
        <v>0.14718999999999999</v>
      </c>
      <c r="H160">
        <v>1</v>
      </c>
      <c r="I160">
        <v>0</v>
      </c>
    </row>
    <row r="161" spans="1:25" x14ac:dyDescent="0.25">
      <c r="A161" t="s">
        <v>37</v>
      </c>
      <c r="B161">
        <v>5762.2</v>
      </c>
      <c r="C161">
        <v>5694.04</v>
      </c>
      <c r="D161">
        <v>5652.38</v>
      </c>
      <c r="E161">
        <v>5180.7299999999996</v>
      </c>
      <c r="F161">
        <v>450.31099999999998</v>
      </c>
      <c r="G161">
        <v>0.14718999999999999</v>
      </c>
      <c r="H161">
        <v>1</v>
      </c>
      <c r="I161">
        <v>0</v>
      </c>
    </row>
    <row r="162" spans="1:25" x14ac:dyDescent="0.25">
      <c r="A162" t="s">
        <v>37</v>
      </c>
      <c r="B162">
        <v>5754.09</v>
      </c>
      <c r="C162">
        <v>5687.79</v>
      </c>
      <c r="D162">
        <v>5645.12</v>
      </c>
      <c r="E162">
        <v>5173.34</v>
      </c>
      <c r="F162">
        <v>453.59399999999999</v>
      </c>
      <c r="G162">
        <v>2.2548499999999999E-2</v>
      </c>
      <c r="H162">
        <v>1</v>
      </c>
      <c r="I162">
        <v>0</v>
      </c>
    </row>
    <row r="163" spans="1:25" x14ac:dyDescent="0.25">
      <c r="A163" t="s">
        <v>37</v>
      </c>
      <c r="B163">
        <v>5760.62</v>
      </c>
      <c r="C163">
        <v>5695.23</v>
      </c>
      <c r="D163">
        <v>5649.86</v>
      </c>
      <c r="E163">
        <v>5177.58</v>
      </c>
      <c r="F163">
        <v>453.84</v>
      </c>
      <c r="G163">
        <v>0.14718899999999999</v>
      </c>
      <c r="H163">
        <v>1</v>
      </c>
      <c r="I163">
        <v>0</v>
      </c>
    </row>
    <row r="164" spans="1:25" x14ac:dyDescent="0.25">
      <c r="A164" t="s">
        <v>37</v>
      </c>
      <c r="B164">
        <v>5755.34</v>
      </c>
      <c r="C164">
        <v>5689.15</v>
      </c>
      <c r="D164">
        <v>5647.83</v>
      </c>
      <c r="E164">
        <v>5176.32</v>
      </c>
      <c r="F164">
        <v>453.654</v>
      </c>
      <c r="G164">
        <v>5.9432600000000002E-2</v>
      </c>
      <c r="H164">
        <v>1</v>
      </c>
      <c r="I164">
        <v>0</v>
      </c>
    </row>
    <row r="165" spans="1:25" x14ac:dyDescent="0.25">
      <c r="A165" t="s">
        <v>37</v>
      </c>
      <c r="B165">
        <v>5754.92</v>
      </c>
      <c r="C165">
        <v>5689.31</v>
      </c>
      <c r="D165">
        <v>5646.67</v>
      </c>
      <c r="E165">
        <v>5174.96</v>
      </c>
      <c r="F165">
        <v>452.63299999999998</v>
      </c>
      <c r="G165">
        <v>1.1105E-2</v>
      </c>
      <c r="H165">
        <v>1</v>
      </c>
      <c r="I165">
        <v>0</v>
      </c>
    </row>
    <row r="166" spans="1:25" x14ac:dyDescent="0.25">
      <c r="A166" t="s">
        <v>37</v>
      </c>
      <c r="B166">
        <v>5751.89</v>
      </c>
      <c r="C166">
        <v>5686.39</v>
      </c>
      <c r="D166">
        <v>5644.81</v>
      </c>
      <c r="E166">
        <v>5173.3500000000004</v>
      </c>
      <c r="F166">
        <v>453.86</v>
      </c>
      <c r="G166">
        <v>4.4412E-2</v>
      </c>
      <c r="H166">
        <v>1</v>
      </c>
      <c r="I166">
        <v>0</v>
      </c>
    </row>
    <row r="167" spans="1:25" x14ac:dyDescent="0.25">
      <c r="A167" t="s">
        <v>37</v>
      </c>
      <c r="B167">
        <v>5748.11</v>
      </c>
      <c r="C167">
        <v>5681.89</v>
      </c>
      <c r="D167">
        <v>5639.84</v>
      </c>
      <c r="E167">
        <v>5168.08</v>
      </c>
      <c r="F167">
        <v>450.23099999999999</v>
      </c>
      <c r="G167">
        <v>0.14718999999999999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5752.01</v>
      </c>
      <c r="C168">
        <v>5685.01</v>
      </c>
      <c r="D168">
        <v>5642.82</v>
      </c>
      <c r="E168">
        <v>5171.34</v>
      </c>
      <c r="F168">
        <v>454.06400000000002</v>
      </c>
      <c r="G168">
        <v>1.34957E-3</v>
      </c>
      <c r="H168">
        <v>1</v>
      </c>
      <c r="I168">
        <v>0</v>
      </c>
      <c r="R168">
        <f>AVERAGE(B119:B168)</f>
        <v>5777.1230000000005</v>
      </c>
      <c r="S168">
        <f>AVERAGE(C119:C168)</f>
        <v>5711.2562000000007</v>
      </c>
      <c r="U168">
        <f>_xlfn.VAR.P(B119:B168)</f>
        <v>300.63599300000016</v>
      </c>
      <c r="V168">
        <f>_xlfn.VAR.P(C119:C168)</f>
        <v>295.22057555999811</v>
      </c>
      <c r="X168">
        <f>1.96*SQRT(U168)/50</f>
        <v>0.67968322936756365</v>
      </c>
      <c r="Y168">
        <f>1.96*SQRT(V168)/50</f>
        <v>0.67353377437847572</v>
      </c>
    </row>
    <row r="169" spans="1:25" x14ac:dyDescent="0.25">
      <c r="A169" t="s">
        <v>37</v>
      </c>
      <c r="B169">
        <v>288933.1397</v>
      </c>
      <c r="C169" t="s">
        <v>36</v>
      </c>
    </row>
    <row r="170" spans="1:25" x14ac:dyDescent="0.25">
      <c r="A170" t="s">
        <v>87</v>
      </c>
      <c r="B170">
        <v>9926.3700000000008</v>
      </c>
      <c r="C170">
        <v>9857.0400000000009</v>
      </c>
      <c r="D170">
        <v>9794.7999999999993</v>
      </c>
      <c r="E170">
        <v>9367.11</v>
      </c>
      <c r="F170">
        <v>473.964</v>
      </c>
      <c r="G170">
        <v>0.28370499999999998</v>
      </c>
      <c r="H170">
        <v>0.72681499999999999</v>
      </c>
      <c r="I170">
        <v>0</v>
      </c>
    </row>
    <row r="171" spans="1:25" x14ac:dyDescent="0.25">
      <c r="A171" t="s">
        <v>87</v>
      </c>
      <c r="B171">
        <v>9929.7199999999993</v>
      </c>
      <c r="C171">
        <v>9859.42</v>
      </c>
      <c r="D171">
        <v>9793.58</v>
      </c>
      <c r="E171">
        <v>9365.39</v>
      </c>
      <c r="F171">
        <v>474.1</v>
      </c>
      <c r="G171">
        <v>0.283078</v>
      </c>
      <c r="H171">
        <v>0.72662599999999999</v>
      </c>
      <c r="I171">
        <v>0</v>
      </c>
    </row>
    <row r="172" spans="1:25" x14ac:dyDescent="0.25">
      <c r="A172" t="s">
        <v>87</v>
      </c>
      <c r="B172">
        <v>9936.39</v>
      </c>
      <c r="C172">
        <v>9865.7999999999993</v>
      </c>
      <c r="D172">
        <v>9799.0400000000009</v>
      </c>
      <c r="E172">
        <v>9371.11</v>
      </c>
      <c r="F172">
        <v>473.94</v>
      </c>
      <c r="G172">
        <v>0.28310800000000003</v>
      </c>
      <c r="H172">
        <v>0.72122799999999998</v>
      </c>
      <c r="I172">
        <v>0</v>
      </c>
    </row>
    <row r="173" spans="1:25" x14ac:dyDescent="0.25">
      <c r="A173" t="s">
        <v>87</v>
      </c>
      <c r="B173">
        <v>9938.06</v>
      </c>
      <c r="C173">
        <v>9867.33</v>
      </c>
      <c r="D173">
        <v>9801.7900000000009</v>
      </c>
      <c r="E173">
        <v>9373.85</v>
      </c>
      <c r="F173">
        <v>474.06599999999997</v>
      </c>
      <c r="G173">
        <v>0.28308499999999998</v>
      </c>
      <c r="H173">
        <v>0.72777000000000003</v>
      </c>
      <c r="I173">
        <v>0</v>
      </c>
    </row>
    <row r="174" spans="1:25" x14ac:dyDescent="0.25">
      <c r="A174" t="s">
        <v>87</v>
      </c>
      <c r="B174">
        <v>9931.09</v>
      </c>
      <c r="C174">
        <v>9862.5</v>
      </c>
      <c r="D174">
        <v>9794.86</v>
      </c>
      <c r="E174">
        <v>9366.26</v>
      </c>
      <c r="F174">
        <v>474.12299999999999</v>
      </c>
      <c r="G174">
        <v>0.28311599999999998</v>
      </c>
      <c r="H174">
        <v>0.75067700000000004</v>
      </c>
      <c r="I174">
        <v>0</v>
      </c>
    </row>
    <row r="175" spans="1:25" x14ac:dyDescent="0.25">
      <c r="A175" t="s">
        <v>87</v>
      </c>
      <c r="B175">
        <v>9949.0499999999993</v>
      </c>
      <c r="C175">
        <v>9879.42</v>
      </c>
      <c r="D175">
        <v>9802.1</v>
      </c>
      <c r="E175">
        <v>9371.77</v>
      </c>
      <c r="F175">
        <v>473.97</v>
      </c>
      <c r="G175">
        <v>0.26662999999999998</v>
      </c>
      <c r="H175">
        <v>0.72782100000000005</v>
      </c>
      <c r="I175">
        <v>0</v>
      </c>
    </row>
    <row r="176" spans="1:25" x14ac:dyDescent="0.25">
      <c r="A176" t="s">
        <v>87</v>
      </c>
      <c r="B176">
        <v>9934.73</v>
      </c>
      <c r="C176">
        <v>9864.98</v>
      </c>
      <c r="D176">
        <v>9795.91</v>
      </c>
      <c r="E176">
        <v>9367.2000000000007</v>
      </c>
      <c r="F176">
        <v>473.87400000000002</v>
      </c>
      <c r="G176">
        <v>0.28319800000000001</v>
      </c>
      <c r="H176">
        <v>0.72773900000000002</v>
      </c>
      <c r="I176">
        <v>0</v>
      </c>
    </row>
    <row r="177" spans="1:9" x14ac:dyDescent="0.25">
      <c r="A177" t="s">
        <v>87</v>
      </c>
      <c r="B177">
        <v>9950.01</v>
      </c>
      <c r="C177">
        <v>9880.1</v>
      </c>
      <c r="D177">
        <v>9803.6299999999992</v>
      </c>
      <c r="E177">
        <v>9372.08</v>
      </c>
      <c r="F177">
        <v>474.18700000000001</v>
      </c>
      <c r="G177">
        <v>0.28309699999999999</v>
      </c>
      <c r="H177">
        <v>0.72709100000000004</v>
      </c>
      <c r="I177">
        <v>0</v>
      </c>
    </row>
    <row r="178" spans="1:9" x14ac:dyDescent="0.25">
      <c r="A178" t="s">
        <v>87</v>
      </c>
      <c r="B178">
        <v>9945.16</v>
      </c>
      <c r="C178">
        <v>9873.82</v>
      </c>
      <c r="D178">
        <v>9797.1299999999992</v>
      </c>
      <c r="E178">
        <v>9366.68</v>
      </c>
      <c r="F178">
        <v>473.88799999999998</v>
      </c>
      <c r="G178">
        <v>0.28308800000000001</v>
      </c>
      <c r="H178">
        <v>0.70652300000000001</v>
      </c>
      <c r="I178">
        <v>0</v>
      </c>
    </row>
    <row r="179" spans="1:9" x14ac:dyDescent="0.25">
      <c r="A179" t="s">
        <v>87</v>
      </c>
      <c r="B179">
        <v>9952.1299999999992</v>
      </c>
      <c r="C179">
        <v>9882.7900000000009</v>
      </c>
      <c r="D179">
        <v>9804.4</v>
      </c>
      <c r="E179">
        <v>9372.2800000000007</v>
      </c>
      <c r="F179">
        <v>473.99200000000002</v>
      </c>
      <c r="G179">
        <v>0.28310200000000002</v>
      </c>
      <c r="H179">
        <v>0.72776399999999997</v>
      </c>
      <c r="I179">
        <v>0</v>
      </c>
    </row>
    <row r="180" spans="1:9" x14ac:dyDescent="0.25">
      <c r="A180" t="s">
        <v>87</v>
      </c>
      <c r="B180">
        <v>9941.25</v>
      </c>
      <c r="C180">
        <v>9870.5300000000007</v>
      </c>
      <c r="D180">
        <v>9795.94</v>
      </c>
      <c r="E180">
        <v>9366</v>
      </c>
      <c r="F180">
        <v>473.899</v>
      </c>
      <c r="G180">
        <v>0.26521800000000001</v>
      </c>
      <c r="H180">
        <v>0.72647899999999999</v>
      </c>
      <c r="I180">
        <v>0</v>
      </c>
    </row>
    <row r="181" spans="1:9" x14ac:dyDescent="0.25">
      <c r="A181" t="s">
        <v>87</v>
      </c>
      <c r="B181">
        <v>9951.67</v>
      </c>
      <c r="C181">
        <v>9880.24</v>
      </c>
      <c r="D181">
        <v>9801.36</v>
      </c>
      <c r="E181">
        <v>9368.82</v>
      </c>
      <c r="F181">
        <v>474.13099999999997</v>
      </c>
      <c r="G181">
        <v>0.28308</v>
      </c>
      <c r="H181">
        <v>0.72787500000000005</v>
      </c>
      <c r="I181">
        <v>0</v>
      </c>
    </row>
    <row r="182" spans="1:9" x14ac:dyDescent="0.25">
      <c r="A182" t="s">
        <v>87</v>
      </c>
      <c r="B182">
        <v>9942.2800000000007</v>
      </c>
      <c r="C182">
        <v>9871.69</v>
      </c>
      <c r="D182">
        <v>9799.2000000000007</v>
      </c>
      <c r="E182">
        <v>9369.86</v>
      </c>
      <c r="F182">
        <v>473.99799999999999</v>
      </c>
      <c r="G182">
        <v>0.283082</v>
      </c>
      <c r="H182">
        <v>0.70652899999999996</v>
      </c>
      <c r="I182">
        <v>0</v>
      </c>
    </row>
    <row r="183" spans="1:9" x14ac:dyDescent="0.25">
      <c r="A183" t="s">
        <v>87</v>
      </c>
      <c r="B183">
        <v>9940.5499999999993</v>
      </c>
      <c r="C183">
        <v>9870.16</v>
      </c>
      <c r="D183">
        <v>9800.2000000000007</v>
      </c>
      <c r="E183">
        <v>9370.6299999999992</v>
      </c>
      <c r="F183">
        <v>474.149</v>
      </c>
      <c r="G183">
        <v>0.28307900000000003</v>
      </c>
      <c r="H183">
        <v>0.71603300000000003</v>
      </c>
      <c r="I183">
        <v>0</v>
      </c>
    </row>
    <row r="184" spans="1:9" x14ac:dyDescent="0.25">
      <c r="A184" t="s">
        <v>87</v>
      </c>
      <c r="B184">
        <v>9947.7800000000007</v>
      </c>
      <c r="C184">
        <v>9879.3700000000008</v>
      </c>
      <c r="D184">
        <v>9802.33</v>
      </c>
      <c r="E184">
        <v>9370.69</v>
      </c>
      <c r="F184">
        <v>473.99700000000001</v>
      </c>
      <c r="G184">
        <v>0.28310400000000002</v>
      </c>
      <c r="H184">
        <v>0.70653200000000005</v>
      </c>
      <c r="I184">
        <v>0</v>
      </c>
    </row>
    <row r="185" spans="1:9" x14ac:dyDescent="0.25">
      <c r="A185" t="s">
        <v>87</v>
      </c>
      <c r="B185">
        <v>9949.34</v>
      </c>
      <c r="C185">
        <v>9878.6200000000008</v>
      </c>
      <c r="D185">
        <v>9801.6299999999992</v>
      </c>
      <c r="E185">
        <v>9369.77</v>
      </c>
      <c r="F185">
        <v>473.863</v>
      </c>
      <c r="G185">
        <v>0.28308499999999998</v>
      </c>
      <c r="H185">
        <v>0.72064099999999998</v>
      </c>
      <c r="I185">
        <v>0</v>
      </c>
    </row>
    <row r="186" spans="1:9" x14ac:dyDescent="0.25">
      <c r="A186" t="s">
        <v>87</v>
      </c>
      <c r="B186">
        <v>9943.84</v>
      </c>
      <c r="C186">
        <v>9874.6299999999992</v>
      </c>
      <c r="D186">
        <v>9801.8700000000008</v>
      </c>
      <c r="E186">
        <v>9371.99</v>
      </c>
      <c r="F186">
        <v>474.22800000000001</v>
      </c>
      <c r="G186">
        <v>0.28309699999999999</v>
      </c>
      <c r="H186">
        <v>0.72748800000000002</v>
      </c>
      <c r="I186">
        <v>0</v>
      </c>
    </row>
    <row r="187" spans="1:9" x14ac:dyDescent="0.25">
      <c r="A187" t="s">
        <v>87</v>
      </c>
      <c r="B187">
        <v>9937.9</v>
      </c>
      <c r="C187">
        <v>9867.36</v>
      </c>
      <c r="D187">
        <v>9801.49</v>
      </c>
      <c r="E187">
        <v>9373.61</v>
      </c>
      <c r="F187">
        <v>473.88400000000001</v>
      </c>
      <c r="G187">
        <v>0.28309499999999999</v>
      </c>
      <c r="H187">
        <v>0.70653100000000002</v>
      </c>
      <c r="I187">
        <v>0</v>
      </c>
    </row>
    <row r="188" spans="1:9" x14ac:dyDescent="0.25">
      <c r="A188" t="s">
        <v>87</v>
      </c>
      <c r="B188">
        <v>9957.23</v>
      </c>
      <c r="C188">
        <v>9887.19</v>
      </c>
      <c r="D188">
        <v>9806.89</v>
      </c>
      <c r="E188">
        <v>9374.9500000000007</v>
      </c>
      <c r="F188">
        <v>473.97199999999998</v>
      </c>
      <c r="G188">
        <v>0.28344200000000003</v>
      </c>
      <c r="H188">
        <v>0.726406</v>
      </c>
      <c r="I188">
        <v>0</v>
      </c>
    </row>
    <row r="189" spans="1:9" x14ac:dyDescent="0.25">
      <c r="A189" t="s">
        <v>87</v>
      </c>
      <c r="B189">
        <v>9936.11</v>
      </c>
      <c r="C189">
        <v>9868.23</v>
      </c>
      <c r="D189">
        <v>9802.98</v>
      </c>
      <c r="E189">
        <v>9374.73</v>
      </c>
      <c r="F189">
        <v>473.887</v>
      </c>
      <c r="G189">
        <v>0.28318900000000002</v>
      </c>
      <c r="H189">
        <v>0.70652800000000004</v>
      </c>
      <c r="I189">
        <v>0</v>
      </c>
    </row>
    <row r="190" spans="1:9" x14ac:dyDescent="0.25">
      <c r="A190" t="s">
        <v>87</v>
      </c>
      <c r="B190">
        <v>9932.4500000000007</v>
      </c>
      <c r="C190">
        <v>9863.52</v>
      </c>
      <c r="D190">
        <v>9798.44</v>
      </c>
      <c r="E190">
        <v>9371.11</v>
      </c>
      <c r="F190">
        <v>474.19400000000002</v>
      </c>
      <c r="G190">
        <v>0.28319299999999997</v>
      </c>
      <c r="H190">
        <v>0.71585299999999996</v>
      </c>
      <c r="I190">
        <v>0</v>
      </c>
    </row>
    <row r="191" spans="1:9" x14ac:dyDescent="0.25">
      <c r="A191" t="s">
        <v>87</v>
      </c>
      <c r="B191">
        <v>9923.42</v>
      </c>
      <c r="C191">
        <v>9854.8700000000008</v>
      </c>
      <c r="D191">
        <v>9795.41</v>
      </c>
      <c r="E191">
        <v>9368.6</v>
      </c>
      <c r="F191">
        <v>474.10700000000003</v>
      </c>
      <c r="G191">
        <v>0.28318300000000002</v>
      </c>
      <c r="H191">
        <v>0.70652999999999999</v>
      </c>
      <c r="I191">
        <v>0</v>
      </c>
    </row>
    <row r="192" spans="1:9" x14ac:dyDescent="0.25">
      <c r="A192" t="s">
        <v>87</v>
      </c>
      <c r="B192">
        <v>9925</v>
      </c>
      <c r="C192">
        <v>9857.4</v>
      </c>
      <c r="D192">
        <v>9796.98</v>
      </c>
      <c r="E192">
        <v>9370.4699999999993</v>
      </c>
      <c r="F192">
        <v>473.97199999999998</v>
      </c>
      <c r="G192">
        <v>0.28384900000000002</v>
      </c>
      <c r="H192">
        <v>0.72702100000000003</v>
      </c>
      <c r="I192">
        <v>0</v>
      </c>
    </row>
    <row r="193" spans="1:9" x14ac:dyDescent="0.25">
      <c r="A193" t="s">
        <v>87</v>
      </c>
      <c r="B193">
        <v>9921.15</v>
      </c>
      <c r="C193">
        <v>9852.4500000000007</v>
      </c>
      <c r="D193">
        <v>9794.36</v>
      </c>
      <c r="E193">
        <v>9368.17</v>
      </c>
      <c r="F193">
        <v>474.15699999999998</v>
      </c>
      <c r="G193">
        <v>0.28310099999999999</v>
      </c>
      <c r="H193">
        <v>0.72789800000000004</v>
      </c>
      <c r="I193">
        <v>0</v>
      </c>
    </row>
    <row r="194" spans="1:9" x14ac:dyDescent="0.25">
      <c r="A194" t="s">
        <v>87</v>
      </c>
      <c r="B194">
        <v>9923.4500000000007</v>
      </c>
      <c r="C194">
        <v>9855.5300000000007</v>
      </c>
      <c r="D194">
        <v>9796.92</v>
      </c>
      <c r="E194">
        <v>9370.7099999999991</v>
      </c>
      <c r="F194">
        <v>473.85700000000003</v>
      </c>
      <c r="G194">
        <v>0.28308</v>
      </c>
      <c r="H194">
        <v>0.70939099999999999</v>
      </c>
      <c r="I194">
        <v>0</v>
      </c>
    </row>
    <row r="195" spans="1:9" x14ac:dyDescent="0.25">
      <c r="A195" t="s">
        <v>87</v>
      </c>
      <c r="B195">
        <v>9943.89</v>
      </c>
      <c r="C195">
        <v>9873.49</v>
      </c>
      <c r="D195">
        <v>9798.7000000000007</v>
      </c>
      <c r="E195">
        <v>9369.51</v>
      </c>
      <c r="F195">
        <v>473.94400000000002</v>
      </c>
      <c r="G195">
        <v>0.283078</v>
      </c>
      <c r="H195">
        <v>0.724769</v>
      </c>
      <c r="I195">
        <v>0</v>
      </c>
    </row>
    <row r="196" spans="1:9" x14ac:dyDescent="0.25">
      <c r="A196" t="s">
        <v>87</v>
      </c>
      <c r="B196">
        <v>9933.34</v>
      </c>
      <c r="C196">
        <v>9863.86</v>
      </c>
      <c r="D196">
        <v>9794.7999999999993</v>
      </c>
      <c r="E196">
        <v>9366.86</v>
      </c>
      <c r="F196">
        <v>474.07299999999998</v>
      </c>
      <c r="G196">
        <v>0.28309000000000001</v>
      </c>
      <c r="H196">
        <v>0.71023800000000004</v>
      </c>
      <c r="I196">
        <v>0</v>
      </c>
    </row>
    <row r="197" spans="1:9" x14ac:dyDescent="0.25">
      <c r="A197" t="s">
        <v>87</v>
      </c>
      <c r="B197">
        <v>9928.6</v>
      </c>
      <c r="C197">
        <v>9859.02</v>
      </c>
      <c r="D197">
        <v>9794.9599999999991</v>
      </c>
      <c r="E197">
        <v>9368.0499999999993</v>
      </c>
      <c r="F197">
        <v>474.22800000000001</v>
      </c>
      <c r="G197">
        <v>0.28312700000000002</v>
      </c>
      <c r="H197">
        <v>0.72125399999999995</v>
      </c>
      <c r="I197">
        <v>0</v>
      </c>
    </row>
    <row r="198" spans="1:9" x14ac:dyDescent="0.25">
      <c r="A198" t="s">
        <v>87</v>
      </c>
      <c r="B198">
        <v>9926.9500000000007</v>
      </c>
      <c r="C198">
        <v>9857.65</v>
      </c>
      <c r="D198">
        <v>9792.81</v>
      </c>
      <c r="E198">
        <v>9365.16</v>
      </c>
      <c r="F198">
        <v>474.22300000000001</v>
      </c>
      <c r="G198">
        <v>0.28319800000000001</v>
      </c>
      <c r="H198">
        <v>0.72772599999999998</v>
      </c>
      <c r="I198">
        <v>0</v>
      </c>
    </row>
    <row r="199" spans="1:9" x14ac:dyDescent="0.25">
      <c r="A199" t="s">
        <v>87</v>
      </c>
      <c r="B199">
        <v>9934.0300000000007</v>
      </c>
      <c r="C199">
        <v>9864.42</v>
      </c>
      <c r="D199">
        <v>9800.91</v>
      </c>
      <c r="E199">
        <v>9374.2000000000007</v>
      </c>
      <c r="F199">
        <v>474.09</v>
      </c>
      <c r="G199">
        <v>0.28434700000000002</v>
      </c>
      <c r="H199">
        <v>0.72788900000000001</v>
      </c>
      <c r="I199">
        <v>0</v>
      </c>
    </row>
    <row r="200" spans="1:9" x14ac:dyDescent="0.25">
      <c r="A200" t="s">
        <v>87</v>
      </c>
      <c r="B200">
        <v>9932.0400000000009</v>
      </c>
      <c r="C200">
        <v>9861.2000000000007</v>
      </c>
      <c r="D200">
        <v>9793.24</v>
      </c>
      <c r="E200">
        <v>9365.07</v>
      </c>
      <c r="F200">
        <v>474.18400000000003</v>
      </c>
      <c r="G200">
        <v>0.28311799999999998</v>
      </c>
      <c r="H200">
        <v>0.70653100000000002</v>
      </c>
      <c r="I200">
        <v>0</v>
      </c>
    </row>
    <row r="201" spans="1:9" x14ac:dyDescent="0.25">
      <c r="A201" t="s">
        <v>87</v>
      </c>
      <c r="B201">
        <v>9947.9500000000007</v>
      </c>
      <c r="C201">
        <v>9879.26</v>
      </c>
      <c r="D201">
        <v>9801.31</v>
      </c>
      <c r="E201">
        <v>9371.9599999999991</v>
      </c>
      <c r="F201">
        <v>474.19900000000001</v>
      </c>
      <c r="G201">
        <v>0.28309400000000001</v>
      </c>
      <c r="H201">
        <v>0.72789700000000002</v>
      </c>
      <c r="I201">
        <v>0</v>
      </c>
    </row>
    <row r="202" spans="1:9" x14ac:dyDescent="0.25">
      <c r="A202" t="s">
        <v>87</v>
      </c>
      <c r="B202">
        <v>9949.5</v>
      </c>
      <c r="C202">
        <v>9880.27</v>
      </c>
      <c r="D202">
        <v>9801.6200000000008</v>
      </c>
      <c r="E202">
        <v>9369.4</v>
      </c>
      <c r="F202">
        <v>473.96100000000001</v>
      </c>
      <c r="G202">
        <v>0.28323900000000002</v>
      </c>
      <c r="H202">
        <v>0.72724299999999997</v>
      </c>
      <c r="I202">
        <v>0</v>
      </c>
    </row>
    <row r="203" spans="1:9" x14ac:dyDescent="0.25">
      <c r="A203" t="s">
        <v>87</v>
      </c>
      <c r="B203">
        <v>9951.75</v>
      </c>
      <c r="C203">
        <v>9881.09</v>
      </c>
      <c r="D203">
        <v>9800.48</v>
      </c>
      <c r="E203">
        <v>9368.49</v>
      </c>
      <c r="F203">
        <v>474.06200000000001</v>
      </c>
      <c r="G203">
        <v>0.28311999999999998</v>
      </c>
      <c r="H203">
        <v>0.726128</v>
      </c>
      <c r="I203">
        <v>0</v>
      </c>
    </row>
    <row r="204" spans="1:9" x14ac:dyDescent="0.25">
      <c r="A204" t="s">
        <v>87</v>
      </c>
      <c r="B204">
        <v>9960.3799999999992</v>
      </c>
      <c r="C204">
        <v>9889.17</v>
      </c>
      <c r="D204">
        <v>9803.2099999999991</v>
      </c>
      <c r="E204">
        <v>9370.64</v>
      </c>
      <c r="F204">
        <v>474.25299999999999</v>
      </c>
      <c r="G204">
        <v>0.28375299999999998</v>
      </c>
      <c r="H204">
        <v>0.72736400000000001</v>
      </c>
      <c r="I204">
        <v>0</v>
      </c>
    </row>
    <row r="205" spans="1:9" x14ac:dyDescent="0.25">
      <c r="A205" t="s">
        <v>87</v>
      </c>
      <c r="B205">
        <v>9960.14</v>
      </c>
      <c r="C205">
        <v>9891.4599999999991</v>
      </c>
      <c r="D205">
        <v>9808.34</v>
      </c>
      <c r="E205">
        <v>9375.2800000000007</v>
      </c>
      <c r="F205">
        <v>473.88200000000001</v>
      </c>
      <c r="G205">
        <v>0.28328599999999998</v>
      </c>
      <c r="H205">
        <v>0.72765299999999999</v>
      </c>
      <c r="I205">
        <v>0</v>
      </c>
    </row>
    <row r="206" spans="1:9" x14ac:dyDescent="0.25">
      <c r="A206" t="s">
        <v>87</v>
      </c>
      <c r="B206">
        <v>9957.36</v>
      </c>
      <c r="C206">
        <v>9888.33</v>
      </c>
      <c r="D206">
        <v>9803.49</v>
      </c>
      <c r="E206">
        <v>9371.57</v>
      </c>
      <c r="F206">
        <v>474.13299999999998</v>
      </c>
      <c r="G206">
        <v>0.28319100000000003</v>
      </c>
      <c r="H206">
        <v>0.72780999999999996</v>
      </c>
      <c r="I206">
        <v>0</v>
      </c>
    </row>
    <row r="207" spans="1:9" x14ac:dyDescent="0.25">
      <c r="A207" t="s">
        <v>87</v>
      </c>
      <c r="B207">
        <v>9955.3700000000008</v>
      </c>
      <c r="C207">
        <v>9889.0400000000009</v>
      </c>
      <c r="D207">
        <v>9807.82</v>
      </c>
      <c r="E207">
        <v>9375.5400000000009</v>
      </c>
      <c r="F207">
        <v>473.97699999999998</v>
      </c>
      <c r="G207">
        <v>0.283078</v>
      </c>
      <c r="H207">
        <v>0.72535300000000003</v>
      </c>
      <c r="I207">
        <v>0</v>
      </c>
    </row>
    <row r="208" spans="1:9" x14ac:dyDescent="0.25">
      <c r="A208" t="s">
        <v>87</v>
      </c>
      <c r="B208">
        <v>9957.7999999999993</v>
      </c>
      <c r="C208">
        <v>9890.5400000000009</v>
      </c>
      <c r="D208">
        <v>9805.94</v>
      </c>
      <c r="E208">
        <v>9371.9599999999991</v>
      </c>
      <c r="F208">
        <v>474.11700000000002</v>
      </c>
      <c r="G208">
        <v>0.28324100000000002</v>
      </c>
      <c r="H208">
        <v>0.72782800000000003</v>
      </c>
      <c r="I208">
        <v>0</v>
      </c>
    </row>
    <row r="209" spans="1:25" x14ac:dyDescent="0.25">
      <c r="A209" t="s">
        <v>87</v>
      </c>
      <c r="B209">
        <v>9952.98</v>
      </c>
      <c r="C209">
        <v>9884.89</v>
      </c>
      <c r="D209">
        <v>9805.17</v>
      </c>
      <c r="E209">
        <v>9377.19</v>
      </c>
      <c r="F209">
        <v>474.06599999999997</v>
      </c>
      <c r="G209">
        <v>0.26119199999999998</v>
      </c>
      <c r="H209">
        <v>0.72787999999999997</v>
      </c>
      <c r="I209">
        <v>0</v>
      </c>
    </row>
    <row r="210" spans="1:25" x14ac:dyDescent="0.25">
      <c r="A210" t="s">
        <v>87</v>
      </c>
      <c r="B210">
        <v>9956.74</v>
      </c>
      <c r="C210">
        <v>9888.81</v>
      </c>
      <c r="D210">
        <v>9804.65</v>
      </c>
      <c r="E210">
        <v>9370.77</v>
      </c>
      <c r="F210">
        <v>474.15300000000002</v>
      </c>
      <c r="G210">
        <v>0.28312599999999999</v>
      </c>
      <c r="H210">
        <v>0.72591899999999998</v>
      </c>
      <c r="I210">
        <v>0</v>
      </c>
    </row>
    <row r="211" spans="1:25" x14ac:dyDescent="0.25">
      <c r="A211" t="s">
        <v>87</v>
      </c>
      <c r="B211">
        <v>9959.7999999999993</v>
      </c>
      <c r="C211">
        <v>9892.2999999999993</v>
      </c>
      <c r="D211">
        <v>9809.91</v>
      </c>
      <c r="E211">
        <v>9376.2900000000009</v>
      </c>
      <c r="F211">
        <v>474.00299999999999</v>
      </c>
      <c r="G211">
        <v>0.27013599999999999</v>
      </c>
      <c r="H211">
        <v>0.71565100000000004</v>
      </c>
      <c r="I211">
        <v>0</v>
      </c>
    </row>
    <row r="212" spans="1:25" x14ac:dyDescent="0.25">
      <c r="A212" t="s">
        <v>87</v>
      </c>
      <c r="B212">
        <v>9958.39</v>
      </c>
      <c r="C212">
        <v>9889.9599999999991</v>
      </c>
      <c r="D212">
        <v>9806.1</v>
      </c>
      <c r="E212">
        <v>9372.59</v>
      </c>
      <c r="F212">
        <v>473.87</v>
      </c>
      <c r="G212">
        <v>0.28308299999999997</v>
      </c>
      <c r="H212">
        <v>0.72484899999999997</v>
      </c>
      <c r="I212">
        <v>0</v>
      </c>
    </row>
    <row r="213" spans="1:25" x14ac:dyDescent="0.25">
      <c r="A213" t="s">
        <v>87</v>
      </c>
      <c r="B213">
        <v>9953.34</v>
      </c>
      <c r="C213">
        <v>9885.0499999999993</v>
      </c>
      <c r="D213">
        <v>9802.3700000000008</v>
      </c>
      <c r="E213">
        <v>9373.75</v>
      </c>
      <c r="F213">
        <v>474.26600000000002</v>
      </c>
      <c r="G213">
        <v>0.28319100000000003</v>
      </c>
      <c r="H213">
        <v>0.71990500000000002</v>
      </c>
      <c r="I213">
        <v>0</v>
      </c>
    </row>
    <row r="214" spans="1:25" x14ac:dyDescent="0.25">
      <c r="A214" t="s">
        <v>87</v>
      </c>
      <c r="B214">
        <v>9949.9</v>
      </c>
      <c r="C214">
        <v>9883.0499999999993</v>
      </c>
      <c r="D214">
        <v>9801.06</v>
      </c>
      <c r="E214">
        <v>9374.6200000000008</v>
      </c>
      <c r="F214">
        <v>474.19499999999999</v>
      </c>
      <c r="G214">
        <v>0.283109</v>
      </c>
      <c r="H214">
        <v>0.72785100000000003</v>
      </c>
      <c r="I214">
        <v>0</v>
      </c>
    </row>
    <row r="215" spans="1:25" x14ac:dyDescent="0.25">
      <c r="A215" t="s">
        <v>87</v>
      </c>
      <c r="B215">
        <v>9941.2000000000007</v>
      </c>
      <c r="C215">
        <v>9874.4</v>
      </c>
      <c r="D215">
        <v>9799.44</v>
      </c>
      <c r="E215">
        <v>9374.76</v>
      </c>
      <c r="F215">
        <v>474.00299999999999</v>
      </c>
      <c r="G215">
        <v>0.26445800000000003</v>
      </c>
      <c r="H215">
        <v>0.70653200000000005</v>
      </c>
      <c r="I215">
        <v>0</v>
      </c>
    </row>
    <row r="216" spans="1:25" x14ac:dyDescent="0.25">
      <c r="A216" t="s">
        <v>87</v>
      </c>
      <c r="B216">
        <v>9938.09</v>
      </c>
      <c r="C216">
        <v>9871.2999999999993</v>
      </c>
      <c r="D216">
        <v>9797.6299999999992</v>
      </c>
      <c r="E216">
        <v>9372.23</v>
      </c>
      <c r="F216">
        <v>474.10700000000003</v>
      </c>
      <c r="G216">
        <v>0.28309000000000001</v>
      </c>
      <c r="H216">
        <v>0.72758500000000004</v>
      </c>
      <c r="I216">
        <v>0</v>
      </c>
    </row>
    <row r="217" spans="1:25" x14ac:dyDescent="0.25">
      <c r="A217" t="s">
        <v>87</v>
      </c>
      <c r="B217">
        <v>9939.2000000000007</v>
      </c>
      <c r="C217">
        <v>9872.69</v>
      </c>
      <c r="D217">
        <v>9796.09</v>
      </c>
      <c r="E217">
        <v>9370.76</v>
      </c>
      <c r="F217">
        <v>473.88</v>
      </c>
      <c r="G217">
        <v>0.28313700000000003</v>
      </c>
      <c r="H217">
        <v>0.72789000000000004</v>
      </c>
      <c r="I217">
        <v>0</v>
      </c>
    </row>
    <row r="218" spans="1:25" x14ac:dyDescent="0.25">
      <c r="A218" t="s">
        <v>87</v>
      </c>
      <c r="B218">
        <v>9897.99</v>
      </c>
      <c r="C218">
        <v>9832.18</v>
      </c>
      <c r="D218">
        <v>9756.7900000000009</v>
      </c>
      <c r="E218">
        <v>9333.3700000000008</v>
      </c>
      <c r="F218">
        <v>472.428</v>
      </c>
      <c r="G218">
        <v>0.283078</v>
      </c>
      <c r="H218">
        <v>0.70653200000000005</v>
      </c>
      <c r="I218">
        <v>0</v>
      </c>
    </row>
    <row r="219" spans="1:25" x14ac:dyDescent="0.25">
      <c r="A219" t="s">
        <v>87</v>
      </c>
      <c r="B219">
        <v>9900.33</v>
      </c>
      <c r="C219">
        <v>9833.76</v>
      </c>
      <c r="D219">
        <v>9755.5499999999993</v>
      </c>
      <c r="E219">
        <v>9330.4599999999991</v>
      </c>
      <c r="F219">
        <v>472.12200000000001</v>
      </c>
      <c r="G219">
        <v>0.28328900000000001</v>
      </c>
      <c r="H219">
        <v>0.71767499999999995</v>
      </c>
      <c r="I219">
        <v>0</v>
      </c>
    </row>
    <row r="220" spans="1:25" x14ac:dyDescent="0.25">
      <c r="A220" t="s">
        <v>87</v>
      </c>
      <c r="B220">
        <v>9900.9500000000007</v>
      </c>
      <c r="C220">
        <v>9833.67</v>
      </c>
      <c r="D220">
        <v>9754.06</v>
      </c>
      <c r="E220">
        <v>9329.84</v>
      </c>
      <c r="F220">
        <v>472.31200000000001</v>
      </c>
      <c r="G220">
        <v>0.26052500000000001</v>
      </c>
      <c r="H220">
        <v>0.72026199999999996</v>
      </c>
      <c r="I220">
        <v>0</v>
      </c>
    </row>
    <row r="221" spans="1:25" x14ac:dyDescent="0.25">
      <c r="A221" t="s">
        <v>87</v>
      </c>
      <c r="B221">
        <v>9900.07</v>
      </c>
      <c r="C221">
        <v>9832.67</v>
      </c>
      <c r="D221">
        <v>9756.51</v>
      </c>
      <c r="E221">
        <v>9332.82</v>
      </c>
      <c r="F221">
        <v>472.464</v>
      </c>
      <c r="G221">
        <v>0.283084</v>
      </c>
      <c r="H221">
        <v>0.72740700000000003</v>
      </c>
      <c r="I221">
        <v>0</v>
      </c>
    </row>
    <row r="222" spans="1:25" x14ac:dyDescent="0.25">
      <c r="A222" t="s">
        <v>87</v>
      </c>
      <c r="B222">
        <v>9903.23</v>
      </c>
      <c r="C222">
        <v>9835.02</v>
      </c>
      <c r="D222">
        <v>9756.18</v>
      </c>
      <c r="E222">
        <v>9331.69</v>
      </c>
      <c r="F222">
        <v>472.15199999999999</v>
      </c>
      <c r="G222">
        <v>0.28439900000000001</v>
      </c>
      <c r="H222">
        <v>0.72649600000000003</v>
      </c>
      <c r="I222">
        <v>0</v>
      </c>
    </row>
    <row r="223" spans="1:25" x14ac:dyDescent="0.25">
      <c r="A223" t="s">
        <v>87</v>
      </c>
      <c r="B223">
        <v>9896.42</v>
      </c>
      <c r="C223">
        <v>9828.31</v>
      </c>
      <c r="D223">
        <v>9755.3799999999992</v>
      </c>
      <c r="E223">
        <v>9331.6299999999992</v>
      </c>
      <c r="F223">
        <v>472.45499999999998</v>
      </c>
      <c r="G223">
        <v>0.27580700000000002</v>
      </c>
      <c r="H223">
        <v>0.72732600000000003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9898.5400000000009</v>
      </c>
      <c r="C224">
        <v>9830.69</v>
      </c>
      <c r="D224">
        <v>9756</v>
      </c>
      <c r="E224">
        <v>9332.02</v>
      </c>
      <c r="F224">
        <v>472.34800000000001</v>
      </c>
      <c r="G224">
        <v>0.28308800000000001</v>
      </c>
      <c r="H224">
        <v>0.72789899999999996</v>
      </c>
      <c r="I224">
        <v>0</v>
      </c>
      <c r="R224">
        <f>AVERAGE(B175:B224)</f>
        <v>9937.8154000000013</v>
      </c>
      <c r="S224">
        <f>AVERAGE(C175:C224)</f>
        <v>9869.009</v>
      </c>
      <c r="U224">
        <f>_xlfn.VAR.P(B175:B224)</f>
        <v>345.35328483999501</v>
      </c>
      <c r="V224">
        <f>_xlfn.VAR.P(C175:C224)</f>
        <v>328.8745689999962</v>
      </c>
      <c r="X224">
        <f>1.96*SQRT(U224)/50</f>
        <v>0.72848038519683556</v>
      </c>
      <c r="Y224">
        <f>1.96*SQRT(V224)/50</f>
        <v>0.71088804864630706</v>
      </c>
    </row>
    <row r="225" spans="1:9" x14ac:dyDescent="0.25">
      <c r="A225" t="s">
        <v>87</v>
      </c>
      <c r="B225">
        <v>496970.48220000003</v>
      </c>
      <c r="C225" t="s">
        <v>36</v>
      </c>
    </row>
    <row r="226" spans="1:9" x14ac:dyDescent="0.25">
      <c r="A226" t="s">
        <v>103</v>
      </c>
      <c r="B226">
        <v>9587.56</v>
      </c>
      <c r="C226">
        <v>9519.14</v>
      </c>
      <c r="D226">
        <v>9437.6299999999992</v>
      </c>
      <c r="E226">
        <v>8963.7999999999993</v>
      </c>
      <c r="F226">
        <v>573.53499999999997</v>
      </c>
      <c r="G226">
        <v>0.283161</v>
      </c>
      <c r="H226">
        <v>0.72783900000000001</v>
      </c>
      <c r="I226">
        <v>0</v>
      </c>
    </row>
    <row r="227" spans="1:9" x14ac:dyDescent="0.25">
      <c r="A227" t="s">
        <v>103</v>
      </c>
      <c r="B227">
        <v>9590.75</v>
      </c>
      <c r="C227">
        <v>9522.3799999999992</v>
      </c>
      <c r="D227">
        <v>9440.02</v>
      </c>
      <c r="E227">
        <v>8963.99</v>
      </c>
      <c r="F227">
        <v>573.31500000000005</v>
      </c>
      <c r="G227">
        <v>0.28308100000000003</v>
      </c>
      <c r="H227">
        <v>0.72784599999999999</v>
      </c>
      <c r="I227">
        <v>0</v>
      </c>
    </row>
    <row r="228" spans="1:9" x14ac:dyDescent="0.25">
      <c r="A228" t="s">
        <v>103</v>
      </c>
      <c r="B228">
        <v>9591.1</v>
      </c>
      <c r="C228">
        <v>9521.61</v>
      </c>
      <c r="D228">
        <v>9440.11</v>
      </c>
      <c r="E228">
        <v>8964.3700000000008</v>
      </c>
      <c r="F228">
        <v>573.44100000000003</v>
      </c>
      <c r="G228">
        <v>0.28309000000000001</v>
      </c>
      <c r="H228">
        <v>0.72731100000000004</v>
      </c>
      <c r="I228">
        <v>0</v>
      </c>
    </row>
    <row r="229" spans="1:9" x14ac:dyDescent="0.25">
      <c r="A229" t="s">
        <v>103</v>
      </c>
      <c r="B229">
        <v>9592.9599999999991</v>
      </c>
      <c r="C229">
        <v>9524.23</v>
      </c>
      <c r="D229">
        <v>9440.06</v>
      </c>
      <c r="E229">
        <v>8964.18</v>
      </c>
      <c r="F229">
        <v>573.18200000000002</v>
      </c>
      <c r="G229">
        <v>0.28307900000000003</v>
      </c>
      <c r="H229">
        <v>0.72787599999999997</v>
      </c>
      <c r="I229">
        <v>0</v>
      </c>
    </row>
    <row r="230" spans="1:9" x14ac:dyDescent="0.25">
      <c r="A230" t="s">
        <v>103</v>
      </c>
      <c r="B230">
        <v>9592.31</v>
      </c>
      <c r="C230">
        <v>9523.85</v>
      </c>
      <c r="D230">
        <v>9439.7000000000007</v>
      </c>
      <c r="E230">
        <v>8963.99</v>
      </c>
      <c r="F230">
        <v>573.41800000000001</v>
      </c>
      <c r="G230">
        <v>0.266177</v>
      </c>
      <c r="H230">
        <v>0.72652000000000005</v>
      </c>
      <c r="I230">
        <v>0</v>
      </c>
    </row>
    <row r="231" spans="1:9" x14ac:dyDescent="0.25">
      <c r="A231" t="s">
        <v>103</v>
      </c>
      <c r="B231">
        <v>9594.17</v>
      </c>
      <c r="C231">
        <v>9525.83</v>
      </c>
      <c r="D231">
        <v>9440.0300000000007</v>
      </c>
      <c r="E231">
        <v>8964.0499999999993</v>
      </c>
      <c r="F231">
        <v>573.44100000000003</v>
      </c>
      <c r="G231">
        <v>0.28310800000000003</v>
      </c>
      <c r="H231">
        <v>0.72781899999999999</v>
      </c>
      <c r="I231">
        <v>0</v>
      </c>
    </row>
    <row r="232" spans="1:9" x14ac:dyDescent="0.25">
      <c r="A232" t="s">
        <v>103</v>
      </c>
      <c r="B232">
        <v>9593.99</v>
      </c>
      <c r="C232">
        <v>9526.98</v>
      </c>
      <c r="D232">
        <v>9441.76</v>
      </c>
      <c r="E232">
        <v>8965.3799999999992</v>
      </c>
      <c r="F232">
        <v>573.36599999999999</v>
      </c>
      <c r="G232">
        <v>0.28309600000000001</v>
      </c>
      <c r="H232">
        <v>0.72616000000000003</v>
      </c>
      <c r="I232">
        <v>0</v>
      </c>
    </row>
    <row r="233" spans="1:9" x14ac:dyDescent="0.25">
      <c r="A233" t="s">
        <v>103</v>
      </c>
      <c r="B233">
        <v>9596.5300000000007</v>
      </c>
      <c r="C233">
        <v>9525.61</v>
      </c>
      <c r="D233">
        <v>9437.86</v>
      </c>
      <c r="E233">
        <v>8965.39</v>
      </c>
      <c r="F233">
        <v>573.25699999999995</v>
      </c>
      <c r="G233">
        <v>0.283827</v>
      </c>
      <c r="H233">
        <v>0.72361900000000001</v>
      </c>
      <c r="I233">
        <v>0</v>
      </c>
    </row>
    <row r="234" spans="1:9" x14ac:dyDescent="0.25">
      <c r="A234" t="s">
        <v>103</v>
      </c>
      <c r="B234">
        <v>9593.89</v>
      </c>
      <c r="C234">
        <v>9526.5300000000007</v>
      </c>
      <c r="D234">
        <v>9443.08</v>
      </c>
      <c r="E234">
        <v>8965.2199999999993</v>
      </c>
      <c r="F234">
        <v>573.32899999999995</v>
      </c>
      <c r="G234">
        <v>0.283109</v>
      </c>
      <c r="H234">
        <v>0.72221199999999997</v>
      </c>
      <c r="I234">
        <v>0</v>
      </c>
    </row>
    <row r="235" spans="1:9" x14ac:dyDescent="0.25">
      <c r="A235" t="s">
        <v>103</v>
      </c>
      <c r="B235">
        <v>9592.64</v>
      </c>
      <c r="C235">
        <v>9523.91</v>
      </c>
      <c r="D235">
        <v>9442.7999999999993</v>
      </c>
      <c r="E235">
        <v>8965.0300000000007</v>
      </c>
      <c r="F235">
        <v>573.42700000000002</v>
      </c>
      <c r="G235">
        <v>0.28309200000000001</v>
      </c>
      <c r="H235">
        <v>0.72736100000000004</v>
      </c>
      <c r="I235">
        <v>0</v>
      </c>
    </row>
    <row r="236" spans="1:9" x14ac:dyDescent="0.25">
      <c r="A236" t="s">
        <v>103</v>
      </c>
      <c r="B236">
        <v>9591.4500000000007</v>
      </c>
      <c r="C236">
        <v>9524.32</v>
      </c>
      <c r="D236">
        <v>9442.93</v>
      </c>
      <c r="E236">
        <v>8965.3799999999992</v>
      </c>
      <c r="F236">
        <v>573.34</v>
      </c>
      <c r="G236">
        <v>0.28315000000000001</v>
      </c>
      <c r="H236">
        <v>0.71735099999999996</v>
      </c>
      <c r="I236">
        <v>0</v>
      </c>
    </row>
    <row r="237" spans="1:9" x14ac:dyDescent="0.25">
      <c r="A237" t="s">
        <v>103</v>
      </c>
      <c r="B237">
        <v>9590.57</v>
      </c>
      <c r="C237">
        <v>9522.7000000000007</v>
      </c>
      <c r="D237">
        <v>9442.34</v>
      </c>
      <c r="E237">
        <v>8965.09</v>
      </c>
      <c r="F237">
        <v>573.45699999999999</v>
      </c>
      <c r="G237">
        <v>0.266011</v>
      </c>
      <c r="H237">
        <v>0.70653200000000005</v>
      </c>
      <c r="I237">
        <v>0</v>
      </c>
    </row>
    <row r="238" spans="1:9" x14ac:dyDescent="0.25">
      <c r="A238" t="s">
        <v>103</v>
      </c>
      <c r="B238">
        <v>9591.01</v>
      </c>
      <c r="C238">
        <v>9523.01</v>
      </c>
      <c r="D238">
        <v>9441.1299999999992</v>
      </c>
      <c r="E238">
        <v>8964.5400000000009</v>
      </c>
      <c r="F238">
        <v>573.34299999999996</v>
      </c>
      <c r="G238">
        <v>0.28308499999999998</v>
      </c>
      <c r="H238">
        <v>0.70653200000000005</v>
      </c>
      <c r="I238">
        <v>0</v>
      </c>
    </row>
    <row r="239" spans="1:9" x14ac:dyDescent="0.25">
      <c r="A239" t="s">
        <v>103</v>
      </c>
      <c r="B239">
        <v>9581.84</v>
      </c>
      <c r="C239">
        <v>9511.2800000000007</v>
      </c>
      <c r="D239">
        <v>9435.2999999999993</v>
      </c>
      <c r="E239">
        <v>8964.7900000000009</v>
      </c>
      <c r="F239">
        <v>573.37800000000004</v>
      </c>
      <c r="G239">
        <v>0.26602700000000001</v>
      </c>
      <c r="H239">
        <v>0.71469000000000005</v>
      </c>
      <c r="I239">
        <v>0</v>
      </c>
    </row>
    <row r="240" spans="1:9" x14ac:dyDescent="0.25">
      <c r="A240" t="s">
        <v>103</v>
      </c>
      <c r="B240">
        <v>9581.0499999999993</v>
      </c>
      <c r="C240">
        <v>9512.0400000000009</v>
      </c>
      <c r="D240">
        <v>9434.2900000000009</v>
      </c>
      <c r="E240">
        <v>8964.2099999999991</v>
      </c>
      <c r="F240">
        <v>573.54100000000005</v>
      </c>
      <c r="G240">
        <v>0.28308299999999997</v>
      </c>
      <c r="H240">
        <v>0.726441</v>
      </c>
      <c r="I240">
        <v>0</v>
      </c>
    </row>
    <row r="241" spans="1:9" x14ac:dyDescent="0.25">
      <c r="A241" t="s">
        <v>103</v>
      </c>
      <c r="B241">
        <v>9577.14</v>
      </c>
      <c r="C241">
        <v>9509</v>
      </c>
      <c r="D241">
        <v>9433.84</v>
      </c>
      <c r="E241">
        <v>8964.5300000000007</v>
      </c>
      <c r="F241">
        <v>573.46299999999997</v>
      </c>
      <c r="G241">
        <v>0.26469599999999999</v>
      </c>
      <c r="H241">
        <v>0.70653200000000005</v>
      </c>
      <c r="I241">
        <v>0</v>
      </c>
    </row>
    <row r="242" spans="1:9" x14ac:dyDescent="0.25">
      <c r="A242" t="s">
        <v>103</v>
      </c>
      <c r="B242">
        <v>9576.61</v>
      </c>
      <c r="C242">
        <v>9509.68</v>
      </c>
      <c r="D242">
        <v>9434.43</v>
      </c>
      <c r="E242">
        <v>8964.57</v>
      </c>
      <c r="F242">
        <v>573.37599999999998</v>
      </c>
      <c r="G242">
        <v>0.28354099999999999</v>
      </c>
      <c r="H242">
        <v>0.72752600000000001</v>
      </c>
      <c r="I242">
        <v>0</v>
      </c>
    </row>
    <row r="243" spans="1:9" x14ac:dyDescent="0.25">
      <c r="A243" t="s">
        <v>103</v>
      </c>
      <c r="B243">
        <v>9579.69</v>
      </c>
      <c r="C243">
        <v>9511.61</v>
      </c>
      <c r="D243">
        <v>9435.6299999999992</v>
      </c>
      <c r="E243">
        <v>8965.31</v>
      </c>
      <c r="F243">
        <v>573.39200000000005</v>
      </c>
      <c r="G243">
        <v>0.28330100000000003</v>
      </c>
      <c r="H243">
        <v>0.71015399999999995</v>
      </c>
      <c r="I243">
        <v>0</v>
      </c>
    </row>
    <row r="244" spans="1:9" x14ac:dyDescent="0.25">
      <c r="A244" t="s">
        <v>103</v>
      </c>
      <c r="B244">
        <v>9580.1200000000008</v>
      </c>
      <c r="C244">
        <v>9513.2099999999991</v>
      </c>
      <c r="D244">
        <v>9436.93</v>
      </c>
      <c r="E244">
        <v>8966.49</v>
      </c>
      <c r="F244">
        <v>573.55700000000002</v>
      </c>
      <c r="G244">
        <v>0.28309000000000001</v>
      </c>
      <c r="H244">
        <v>0.72345599999999999</v>
      </c>
      <c r="I244">
        <v>0</v>
      </c>
    </row>
    <row r="245" spans="1:9" x14ac:dyDescent="0.25">
      <c r="A245" t="s">
        <v>103</v>
      </c>
      <c r="B245">
        <v>9581.7900000000009</v>
      </c>
      <c r="C245">
        <v>9513.23</v>
      </c>
      <c r="D245">
        <v>9435.82</v>
      </c>
      <c r="E245">
        <v>8965.27</v>
      </c>
      <c r="F245">
        <v>573.31700000000001</v>
      </c>
      <c r="G245">
        <v>0.28312500000000002</v>
      </c>
      <c r="H245">
        <v>0.72390600000000005</v>
      </c>
      <c r="I245">
        <v>0</v>
      </c>
    </row>
    <row r="246" spans="1:9" x14ac:dyDescent="0.25">
      <c r="A246" t="s">
        <v>103</v>
      </c>
      <c r="B246">
        <v>9576.3700000000008</v>
      </c>
      <c r="C246">
        <v>9509.7099999999991</v>
      </c>
      <c r="D246">
        <v>9434.92</v>
      </c>
      <c r="E246">
        <v>8965.56</v>
      </c>
      <c r="F246">
        <v>573.39400000000001</v>
      </c>
      <c r="G246">
        <v>0.28309600000000001</v>
      </c>
      <c r="H246">
        <v>0.72573600000000005</v>
      </c>
      <c r="I246">
        <v>0</v>
      </c>
    </row>
    <row r="247" spans="1:9" x14ac:dyDescent="0.25">
      <c r="A247" t="s">
        <v>103</v>
      </c>
      <c r="B247">
        <v>9581.14</v>
      </c>
      <c r="C247">
        <v>9513.06</v>
      </c>
      <c r="D247">
        <v>9436.15</v>
      </c>
      <c r="E247">
        <v>8966.14</v>
      </c>
      <c r="F247">
        <v>573.49599999999998</v>
      </c>
      <c r="G247">
        <v>0.28309200000000001</v>
      </c>
      <c r="H247">
        <v>0.71764899999999998</v>
      </c>
      <c r="I247">
        <v>0</v>
      </c>
    </row>
    <row r="248" spans="1:9" x14ac:dyDescent="0.25">
      <c r="A248" t="s">
        <v>103</v>
      </c>
      <c r="B248">
        <v>9583.1</v>
      </c>
      <c r="C248">
        <v>9514.25</v>
      </c>
      <c r="D248">
        <v>9436.59</v>
      </c>
      <c r="E248">
        <v>8965.7800000000007</v>
      </c>
      <c r="F248">
        <v>573.64400000000001</v>
      </c>
      <c r="G248">
        <v>0.28307900000000003</v>
      </c>
      <c r="H248">
        <v>0.72740199999999999</v>
      </c>
      <c r="I248">
        <v>0</v>
      </c>
    </row>
    <row r="249" spans="1:9" x14ac:dyDescent="0.25">
      <c r="A249" t="s">
        <v>103</v>
      </c>
      <c r="B249">
        <v>9584.33</v>
      </c>
      <c r="C249">
        <v>9515.84</v>
      </c>
      <c r="D249">
        <v>9436.4500000000007</v>
      </c>
      <c r="E249">
        <v>8965.66</v>
      </c>
      <c r="F249">
        <v>573.476</v>
      </c>
      <c r="G249">
        <v>0.266287</v>
      </c>
      <c r="H249">
        <v>0.72309999999999997</v>
      </c>
      <c r="I249">
        <v>0</v>
      </c>
    </row>
    <row r="250" spans="1:9" x14ac:dyDescent="0.25">
      <c r="A250" t="s">
        <v>103</v>
      </c>
      <c r="B250">
        <v>9575.7800000000007</v>
      </c>
      <c r="C250">
        <v>9508.86</v>
      </c>
      <c r="D250">
        <v>9434.7000000000007</v>
      </c>
      <c r="E250">
        <v>8965.2000000000007</v>
      </c>
      <c r="F250">
        <v>573.47</v>
      </c>
      <c r="G250">
        <v>0.28308299999999997</v>
      </c>
      <c r="H250">
        <v>0.70653100000000002</v>
      </c>
      <c r="I250">
        <v>0</v>
      </c>
    </row>
    <row r="251" spans="1:9" x14ac:dyDescent="0.25">
      <c r="A251" t="s">
        <v>103</v>
      </c>
      <c r="B251">
        <v>9590.42</v>
      </c>
      <c r="C251">
        <v>9523.0400000000009</v>
      </c>
      <c r="D251">
        <v>9440.07</v>
      </c>
      <c r="E251">
        <v>8965.3700000000008</v>
      </c>
      <c r="F251">
        <v>573.46500000000003</v>
      </c>
      <c r="G251">
        <v>0.283078</v>
      </c>
      <c r="H251">
        <v>0.72697500000000004</v>
      </c>
      <c r="I251">
        <v>0</v>
      </c>
    </row>
    <row r="252" spans="1:9" x14ac:dyDescent="0.25">
      <c r="A252" t="s">
        <v>103</v>
      </c>
      <c r="B252">
        <v>9593.1</v>
      </c>
      <c r="C252">
        <v>9525.4599999999991</v>
      </c>
      <c r="D252">
        <v>9442.49</v>
      </c>
      <c r="E252">
        <v>8965.59</v>
      </c>
      <c r="F252">
        <v>573.37699999999995</v>
      </c>
      <c r="G252">
        <v>0.283107</v>
      </c>
      <c r="H252">
        <v>0.70653200000000005</v>
      </c>
      <c r="I252">
        <v>0</v>
      </c>
    </row>
    <row r="253" spans="1:9" x14ac:dyDescent="0.25">
      <c r="A253" t="s">
        <v>103</v>
      </c>
      <c r="B253">
        <v>9590.93</v>
      </c>
      <c r="C253">
        <v>9522.93</v>
      </c>
      <c r="D253">
        <v>9441.5499999999993</v>
      </c>
      <c r="E253">
        <v>8965.34</v>
      </c>
      <c r="F253">
        <v>573.49699999999996</v>
      </c>
      <c r="G253">
        <v>0.28308499999999998</v>
      </c>
      <c r="H253">
        <v>0.72479800000000005</v>
      </c>
      <c r="I253">
        <v>0</v>
      </c>
    </row>
    <row r="254" spans="1:9" x14ac:dyDescent="0.25">
      <c r="A254" t="s">
        <v>103</v>
      </c>
      <c r="B254">
        <v>9591.92</v>
      </c>
      <c r="C254">
        <v>9524.0300000000007</v>
      </c>
      <c r="D254">
        <v>9442.57</v>
      </c>
      <c r="E254">
        <v>8965.65</v>
      </c>
      <c r="F254">
        <v>573.50099999999998</v>
      </c>
      <c r="G254">
        <v>0.28317799999999999</v>
      </c>
      <c r="H254">
        <v>0.71720300000000003</v>
      </c>
      <c r="I254">
        <v>0</v>
      </c>
    </row>
    <row r="255" spans="1:9" x14ac:dyDescent="0.25">
      <c r="A255" t="s">
        <v>103</v>
      </c>
      <c r="B255">
        <v>9592.5</v>
      </c>
      <c r="C255">
        <v>9522.76</v>
      </c>
      <c r="D255">
        <v>9441.5</v>
      </c>
      <c r="E255">
        <v>8965.4599999999991</v>
      </c>
      <c r="F255">
        <v>573.44100000000003</v>
      </c>
      <c r="G255">
        <v>0.28316599999999997</v>
      </c>
      <c r="H255">
        <v>0.727522</v>
      </c>
      <c r="I255">
        <v>0</v>
      </c>
    </row>
    <row r="256" spans="1:9" x14ac:dyDescent="0.25">
      <c r="A256" t="s">
        <v>103</v>
      </c>
      <c r="B256">
        <v>9593.86</v>
      </c>
      <c r="C256">
        <v>9525.7099999999991</v>
      </c>
      <c r="D256">
        <v>9441.81</v>
      </c>
      <c r="E256">
        <v>8964.98</v>
      </c>
      <c r="F256">
        <v>573.41800000000001</v>
      </c>
      <c r="G256">
        <v>0.28349999999999997</v>
      </c>
      <c r="H256">
        <v>0.72683799999999998</v>
      </c>
      <c r="I256">
        <v>0</v>
      </c>
    </row>
    <row r="257" spans="1:9" x14ac:dyDescent="0.25">
      <c r="A257" t="s">
        <v>103</v>
      </c>
      <c r="B257">
        <v>9586.01</v>
      </c>
      <c r="C257">
        <v>9518.93</v>
      </c>
      <c r="D257">
        <v>9436.34</v>
      </c>
      <c r="E257">
        <v>8964.26</v>
      </c>
      <c r="F257">
        <v>573.30799999999999</v>
      </c>
      <c r="G257">
        <v>0.283113</v>
      </c>
      <c r="H257">
        <v>0.72740199999999999</v>
      </c>
      <c r="I257">
        <v>0</v>
      </c>
    </row>
    <row r="258" spans="1:9" x14ac:dyDescent="0.25">
      <c r="A258" t="s">
        <v>103</v>
      </c>
      <c r="B258">
        <v>9592.16</v>
      </c>
      <c r="C258">
        <v>9523.77</v>
      </c>
      <c r="D258">
        <v>9440.25</v>
      </c>
      <c r="E258">
        <v>8963.5400000000009</v>
      </c>
      <c r="F258">
        <v>573.36199999999997</v>
      </c>
      <c r="G258">
        <v>0.28322700000000001</v>
      </c>
      <c r="H258">
        <v>0.70653200000000005</v>
      </c>
      <c r="I258">
        <v>0</v>
      </c>
    </row>
    <row r="259" spans="1:9" x14ac:dyDescent="0.25">
      <c r="A259" t="s">
        <v>103</v>
      </c>
      <c r="B259">
        <v>9591.14</v>
      </c>
      <c r="C259">
        <v>9524.24</v>
      </c>
      <c r="D259">
        <v>9441.7999999999993</v>
      </c>
      <c r="E259">
        <v>8964.23</v>
      </c>
      <c r="F259">
        <v>573.11400000000003</v>
      </c>
      <c r="G259">
        <v>0.283078</v>
      </c>
      <c r="H259">
        <v>0.70652700000000002</v>
      </c>
      <c r="I259">
        <v>0</v>
      </c>
    </row>
    <row r="260" spans="1:9" x14ac:dyDescent="0.25">
      <c r="A260" t="s">
        <v>103</v>
      </c>
      <c r="B260">
        <v>9590.16</v>
      </c>
      <c r="C260">
        <v>9522.64</v>
      </c>
      <c r="D260">
        <v>9441.93</v>
      </c>
      <c r="E260">
        <v>8964.7199999999993</v>
      </c>
      <c r="F260">
        <v>573.48699999999997</v>
      </c>
      <c r="G260">
        <v>0.283078</v>
      </c>
      <c r="H260">
        <v>0.70893300000000004</v>
      </c>
      <c r="I260">
        <v>0</v>
      </c>
    </row>
    <row r="261" spans="1:9" x14ac:dyDescent="0.25">
      <c r="A261" t="s">
        <v>103</v>
      </c>
      <c r="B261">
        <v>9589.56</v>
      </c>
      <c r="C261">
        <v>9522.4</v>
      </c>
      <c r="D261">
        <v>9441.75</v>
      </c>
      <c r="E261">
        <v>8964.5300000000007</v>
      </c>
      <c r="F261">
        <v>573.45399999999995</v>
      </c>
      <c r="G261">
        <v>0.26089499999999999</v>
      </c>
      <c r="H261">
        <v>0.71590100000000001</v>
      </c>
      <c r="I261">
        <v>0</v>
      </c>
    </row>
    <row r="262" spans="1:9" x14ac:dyDescent="0.25">
      <c r="A262" t="s">
        <v>103</v>
      </c>
      <c r="B262">
        <v>9583.91</v>
      </c>
      <c r="C262">
        <v>9516.92</v>
      </c>
      <c r="D262">
        <v>9436.7800000000007</v>
      </c>
      <c r="E262">
        <v>8964.9500000000007</v>
      </c>
      <c r="F262">
        <v>573.322</v>
      </c>
      <c r="G262">
        <v>0.28315499999999999</v>
      </c>
      <c r="H262">
        <v>0.72677000000000003</v>
      </c>
      <c r="I262">
        <v>0</v>
      </c>
    </row>
    <row r="263" spans="1:9" x14ac:dyDescent="0.25">
      <c r="A263" t="s">
        <v>103</v>
      </c>
      <c r="B263">
        <v>9595.34</v>
      </c>
      <c r="C263">
        <v>9526.73</v>
      </c>
      <c r="D263">
        <v>9442.08</v>
      </c>
      <c r="E263">
        <v>8964.61</v>
      </c>
      <c r="F263">
        <v>573.44399999999996</v>
      </c>
      <c r="G263">
        <v>0.28310999999999997</v>
      </c>
      <c r="H263">
        <v>0.72659200000000002</v>
      </c>
      <c r="I263">
        <v>0</v>
      </c>
    </row>
    <row r="264" spans="1:9" x14ac:dyDescent="0.25">
      <c r="A264" t="s">
        <v>103</v>
      </c>
      <c r="B264">
        <v>9580.2199999999993</v>
      </c>
      <c r="C264">
        <v>9513.42</v>
      </c>
      <c r="D264">
        <v>9433.93</v>
      </c>
      <c r="E264">
        <v>8963.34</v>
      </c>
      <c r="F264">
        <v>573.27800000000002</v>
      </c>
      <c r="G264">
        <v>0.28308899999999998</v>
      </c>
      <c r="H264">
        <v>0.72581300000000004</v>
      </c>
      <c r="I264">
        <v>0</v>
      </c>
    </row>
    <row r="265" spans="1:9" x14ac:dyDescent="0.25">
      <c r="A265" t="s">
        <v>103</v>
      </c>
      <c r="B265">
        <v>9574.92</v>
      </c>
      <c r="C265">
        <v>9506.86</v>
      </c>
      <c r="D265">
        <v>9432.7199999999993</v>
      </c>
      <c r="E265">
        <v>8963.33</v>
      </c>
      <c r="F265">
        <v>573.30899999999997</v>
      </c>
      <c r="G265">
        <v>0.283086</v>
      </c>
      <c r="H265">
        <v>0.72747300000000004</v>
      </c>
      <c r="I265">
        <v>0</v>
      </c>
    </row>
    <row r="266" spans="1:9" x14ac:dyDescent="0.25">
      <c r="A266" t="s">
        <v>103</v>
      </c>
      <c r="B266">
        <v>9574.68</v>
      </c>
      <c r="C266">
        <v>9506.9699999999993</v>
      </c>
      <c r="D266">
        <v>9432.93</v>
      </c>
      <c r="E266">
        <v>8963.9</v>
      </c>
      <c r="F266">
        <v>573.42700000000002</v>
      </c>
      <c r="G266">
        <v>0.28307900000000003</v>
      </c>
      <c r="H266">
        <v>0.72653299999999998</v>
      </c>
      <c r="I266">
        <v>0</v>
      </c>
    </row>
    <row r="267" spans="1:9" x14ac:dyDescent="0.25">
      <c r="A267" t="s">
        <v>103</v>
      </c>
      <c r="B267">
        <v>9575.66</v>
      </c>
      <c r="C267">
        <v>9506.5400000000009</v>
      </c>
      <c r="D267">
        <v>9433.48</v>
      </c>
      <c r="E267">
        <v>8964.24</v>
      </c>
      <c r="F267">
        <v>573.55600000000004</v>
      </c>
      <c r="G267">
        <v>0.28340700000000002</v>
      </c>
      <c r="H267">
        <v>0.72710300000000005</v>
      </c>
      <c r="I267">
        <v>0</v>
      </c>
    </row>
    <row r="268" spans="1:9" x14ac:dyDescent="0.25">
      <c r="A268" t="s">
        <v>103</v>
      </c>
      <c r="B268">
        <v>9573.7099999999991</v>
      </c>
      <c r="C268">
        <v>9506.41</v>
      </c>
      <c r="D268">
        <v>9432.83</v>
      </c>
      <c r="E268">
        <v>8964.0300000000007</v>
      </c>
      <c r="F268">
        <v>573.15899999999999</v>
      </c>
      <c r="G268">
        <v>0.283107</v>
      </c>
      <c r="H268">
        <v>0.72103600000000001</v>
      </c>
      <c r="I268">
        <v>0</v>
      </c>
    </row>
    <row r="269" spans="1:9" x14ac:dyDescent="0.25">
      <c r="A269" t="s">
        <v>103</v>
      </c>
      <c r="B269">
        <v>9581.92</v>
      </c>
      <c r="C269">
        <v>9514.2199999999993</v>
      </c>
      <c r="D269">
        <v>9435.82</v>
      </c>
      <c r="E269">
        <v>8964.94</v>
      </c>
      <c r="F269">
        <v>573.46100000000001</v>
      </c>
      <c r="G269">
        <v>0.26164199999999999</v>
      </c>
      <c r="H269">
        <v>0.72217500000000001</v>
      </c>
      <c r="I269">
        <v>0</v>
      </c>
    </row>
    <row r="270" spans="1:9" x14ac:dyDescent="0.25">
      <c r="A270" t="s">
        <v>103</v>
      </c>
      <c r="B270">
        <v>9581.7000000000007</v>
      </c>
      <c r="C270">
        <v>9514.35</v>
      </c>
      <c r="D270">
        <v>9436.27</v>
      </c>
      <c r="E270">
        <v>8965.0499999999993</v>
      </c>
      <c r="F270">
        <v>573.50400000000002</v>
      </c>
      <c r="G270">
        <v>0.28320200000000001</v>
      </c>
      <c r="H270">
        <v>0.72770400000000002</v>
      </c>
      <c r="I270">
        <v>0</v>
      </c>
    </row>
    <row r="271" spans="1:9" x14ac:dyDescent="0.25">
      <c r="A271" t="s">
        <v>103</v>
      </c>
      <c r="B271">
        <v>9582.3700000000008</v>
      </c>
      <c r="C271">
        <v>9514.1</v>
      </c>
      <c r="D271">
        <v>9433.4599999999991</v>
      </c>
      <c r="E271">
        <v>8963.66</v>
      </c>
      <c r="F271">
        <v>573.35299999999995</v>
      </c>
      <c r="G271">
        <v>0.26369799999999999</v>
      </c>
      <c r="H271">
        <v>0.72137200000000001</v>
      </c>
      <c r="I271">
        <v>0</v>
      </c>
    </row>
    <row r="272" spans="1:9" x14ac:dyDescent="0.25">
      <c r="A272" t="s">
        <v>103</v>
      </c>
      <c r="B272">
        <v>9580.6299999999992</v>
      </c>
      <c r="C272">
        <v>9513.7999999999993</v>
      </c>
      <c r="D272">
        <v>9433</v>
      </c>
      <c r="E272">
        <v>8964.23</v>
      </c>
      <c r="F272">
        <v>573.35799999999995</v>
      </c>
      <c r="G272">
        <v>0.28313899999999997</v>
      </c>
      <c r="H272">
        <v>0.72557300000000002</v>
      </c>
      <c r="I272">
        <v>0</v>
      </c>
    </row>
    <row r="273" spans="1:25" x14ac:dyDescent="0.25">
      <c r="A273" t="s">
        <v>103</v>
      </c>
      <c r="B273">
        <v>9582.33</v>
      </c>
      <c r="C273">
        <v>9515.64</v>
      </c>
      <c r="D273">
        <v>9434.43</v>
      </c>
      <c r="E273">
        <v>8964.64</v>
      </c>
      <c r="F273">
        <v>573.30100000000004</v>
      </c>
      <c r="G273">
        <v>0.28315800000000002</v>
      </c>
      <c r="H273">
        <v>0.70652499999999996</v>
      </c>
      <c r="I273">
        <v>0</v>
      </c>
    </row>
    <row r="274" spans="1:25" x14ac:dyDescent="0.25">
      <c r="A274" t="s">
        <v>103</v>
      </c>
      <c r="B274">
        <v>9579.8799999999992</v>
      </c>
      <c r="C274">
        <v>9513.0499999999993</v>
      </c>
      <c r="D274">
        <v>9434.0499999999993</v>
      </c>
      <c r="E274">
        <v>8964.7800000000007</v>
      </c>
      <c r="F274">
        <v>573.33600000000001</v>
      </c>
      <c r="G274">
        <v>0.28314299999999998</v>
      </c>
      <c r="H274">
        <v>0.72715799999999997</v>
      </c>
      <c r="I274">
        <v>0</v>
      </c>
    </row>
    <row r="275" spans="1:25" x14ac:dyDescent="0.25">
      <c r="A275" t="s">
        <v>103</v>
      </c>
      <c r="B275">
        <v>9578.2199999999993</v>
      </c>
      <c r="C275">
        <v>9512.11</v>
      </c>
      <c r="D275">
        <v>9434.14</v>
      </c>
      <c r="E275">
        <v>8964.7199999999993</v>
      </c>
      <c r="F275">
        <v>573.32799999999997</v>
      </c>
      <c r="G275">
        <v>0.28309800000000002</v>
      </c>
      <c r="H275">
        <v>0.72789700000000002</v>
      </c>
      <c r="I275">
        <v>0</v>
      </c>
    </row>
    <row r="276" spans="1:25" x14ac:dyDescent="0.25">
      <c r="A276" t="s">
        <v>103</v>
      </c>
      <c r="B276">
        <v>9585.4699999999993</v>
      </c>
      <c r="C276">
        <v>9518.23</v>
      </c>
      <c r="D276">
        <v>9437.32</v>
      </c>
      <c r="E276">
        <v>8963.84</v>
      </c>
      <c r="F276">
        <v>573.33199999999999</v>
      </c>
      <c r="G276">
        <v>0.28318399999999999</v>
      </c>
      <c r="H276">
        <v>0.72208899999999998</v>
      </c>
      <c r="I276">
        <v>0</v>
      </c>
    </row>
    <row r="277" spans="1:25" x14ac:dyDescent="0.25">
      <c r="A277" t="s">
        <v>103</v>
      </c>
      <c r="B277">
        <v>9589.4699999999993</v>
      </c>
      <c r="C277">
        <v>9522.01</v>
      </c>
      <c r="D277">
        <v>9439.73</v>
      </c>
      <c r="E277">
        <v>8963.8700000000008</v>
      </c>
      <c r="F277">
        <v>573.35500000000002</v>
      </c>
      <c r="G277">
        <v>0.28312300000000001</v>
      </c>
      <c r="H277">
        <v>0.72655000000000003</v>
      </c>
      <c r="I277">
        <v>0</v>
      </c>
    </row>
    <row r="278" spans="1:25" x14ac:dyDescent="0.25">
      <c r="A278" t="s">
        <v>103</v>
      </c>
      <c r="B278">
        <v>9589.09</v>
      </c>
      <c r="C278">
        <v>9521.02</v>
      </c>
      <c r="D278">
        <v>9440.1200000000008</v>
      </c>
      <c r="E278">
        <v>8964.2099999999991</v>
      </c>
      <c r="F278">
        <v>573.30600000000004</v>
      </c>
      <c r="G278">
        <v>0.263243</v>
      </c>
      <c r="H278">
        <v>0.70704100000000003</v>
      </c>
      <c r="I278">
        <v>0</v>
      </c>
    </row>
    <row r="279" spans="1:25" x14ac:dyDescent="0.25">
      <c r="A279" t="s">
        <v>103</v>
      </c>
      <c r="B279">
        <v>9588.8799999999992</v>
      </c>
      <c r="C279">
        <v>9521.2199999999993</v>
      </c>
      <c r="D279">
        <v>9440.5400000000009</v>
      </c>
      <c r="E279">
        <v>8964.18</v>
      </c>
      <c r="F279">
        <v>573.43799999999999</v>
      </c>
      <c r="G279">
        <v>0.270922</v>
      </c>
      <c r="H279">
        <v>0.72743000000000002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9587.48</v>
      </c>
      <c r="C280">
        <v>9520.4</v>
      </c>
      <c r="D280">
        <v>9439.93</v>
      </c>
      <c r="E280">
        <v>8963.92</v>
      </c>
      <c r="F280">
        <v>573.30100000000004</v>
      </c>
      <c r="G280">
        <v>0.283192</v>
      </c>
      <c r="H280">
        <v>0.70958900000000003</v>
      </c>
      <c r="I280">
        <v>0</v>
      </c>
      <c r="R280">
        <f>AVERAGE(B231:B280)</f>
        <v>9585.4169999999976</v>
      </c>
      <c r="S280">
        <f>AVERAGE(C231:C280)</f>
        <v>9517.6113999999961</v>
      </c>
      <c r="U280">
        <f>_xlfn.VAR.P(B231:B280)</f>
        <v>42.432236999999979</v>
      </c>
      <c r="V280">
        <f>_xlfn.VAR.P(C231:C280)</f>
        <v>40.282956039999519</v>
      </c>
      <c r="X280">
        <f>1.96*SQRT(U280)/50</f>
        <v>0.25534892336503001</v>
      </c>
      <c r="Y280">
        <f>1.96*SQRT(V280)/50</f>
        <v>0.24879791311284116</v>
      </c>
    </row>
    <row r="281" spans="1:25" x14ac:dyDescent="0.25">
      <c r="A281" t="s">
        <v>103</v>
      </c>
      <c r="B281">
        <v>479349.48680000001</v>
      </c>
      <c r="C281" t="s">
        <v>36</v>
      </c>
    </row>
    <row r="282" spans="1:25" x14ac:dyDescent="0.25">
      <c r="A282" t="s">
        <v>88</v>
      </c>
      <c r="B282">
        <v>9530.86</v>
      </c>
      <c r="C282">
        <v>9463.94</v>
      </c>
      <c r="D282">
        <v>9373.9</v>
      </c>
      <c r="E282">
        <v>8948.31</v>
      </c>
      <c r="F282">
        <v>505.14600000000002</v>
      </c>
      <c r="G282">
        <v>0.28334399999999998</v>
      </c>
      <c r="H282">
        <v>0.70653200000000005</v>
      </c>
      <c r="I282">
        <v>0</v>
      </c>
    </row>
    <row r="283" spans="1:25" x14ac:dyDescent="0.25">
      <c r="A283" t="s">
        <v>88</v>
      </c>
      <c r="B283">
        <v>9519.1</v>
      </c>
      <c r="C283">
        <v>9451.32</v>
      </c>
      <c r="D283">
        <v>9362.08</v>
      </c>
      <c r="E283">
        <v>8936.24</v>
      </c>
      <c r="F283">
        <v>505.13600000000002</v>
      </c>
      <c r="G283">
        <v>0.27582299999999998</v>
      </c>
      <c r="H283">
        <v>0.7157</v>
      </c>
      <c r="I283">
        <v>0</v>
      </c>
    </row>
    <row r="284" spans="1:25" x14ac:dyDescent="0.25">
      <c r="A284" t="s">
        <v>88</v>
      </c>
      <c r="B284">
        <v>9521.61</v>
      </c>
      <c r="C284">
        <v>9454.4500000000007</v>
      </c>
      <c r="D284">
        <v>9373.93</v>
      </c>
      <c r="E284">
        <v>8943.27</v>
      </c>
      <c r="F284">
        <v>505.101</v>
      </c>
      <c r="G284">
        <v>0.28312100000000001</v>
      </c>
      <c r="H284">
        <v>0.727885</v>
      </c>
      <c r="I284">
        <v>0</v>
      </c>
    </row>
    <row r="285" spans="1:25" x14ac:dyDescent="0.25">
      <c r="A285" t="s">
        <v>88</v>
      </c>
      <c r="B285">
        <v>9513.7800000000007</v>
      </c>
      <c r="C285">
        <v>9446.33</v>
      </c>
      <c r="D285">
        <v>9366.33</v>
      </c>
      <c r="E285">
        <v>8935.58</v>
      </c>
      <c r="F285">
        <v>505.18700000000001</v>
      </c>
      <c r="G285">
        <v>0.28320800000000002</v>
      </c>
      <c r="H285">
        <v>0.72588600000000003</v>
      </c>
      <c r="I285">
        <v>0</v>
      </c>
    </row>
    <row r="286" spans="1:25" x14ac:dyDescent="0.25">
      <c r="A286" t="s">
        <v>88</v>
      </c>
      <c r="B286">
        <v>9522.5</v>
      </c>
      <c r="C286">
        <v>9455.07</v>
      </c>
      <c r="D286">
        <v>9370.92</v>
      </c>
      <c r="E286">
        <v>8946.11</v>
      </c>
      <c r="F286">
        <v>505.08</v>
      </c>
      <c r="G286">
        <v>0.28316400000000003</v>
      </c>
      <c r="H286">
        <v>0.70848900000000004</v>
      </c>
      <c r="I286">
        <v>0</v>
      </c>
    </row>
    <row r="287" spans="1:25" x14ac:dyDescent="0.25">
      <c r="A287" t="s">
        <v>88</v>
      </c>
      <c r="B287">
        <v>9518.09</v>
      </c>
      <c r="C287">
        <v>9450.5300000000007</v>
      </c>
      <c r="D287">
        <v>9371.2999999999993</v>
      </c>
      <c r="E287">
        <v>8940.2199999999993</v>
      </c>
      <c r="F287">
        <v>505.13299999999998</v>
      </c>
      <c r="G287">
        <v>0.28307900000000003</v>
      </c>
      <c r="H287">
        <v>0.71535499999999996</v>
      </c>
      <c r="I287">
        <v>0</v>
      </c>
    </row>
    <row r="288" spans="1:25" x14ac:dyDescent="0.25">
      <c r="A288" t="s">
        <v>88</v>
      </c>
      <c r="B288">
        <v>9522.86</v>
      </c>
      <c r="C288">
        <v>9455.44</v>
      </c>
      <c r="D288">
        <v>9374.44</v>
      </c>
      <c r="E288">
        <v>8943.1</v>
      </c>
      <c r="F288">
        <v>505.1</v>
      </c>
      <c r="G288">
        <v>0.283279</v>
      </c>
      <c r="H288">
        <v>0.72542499999999999</v>
      </c>
      <c r="I288">
        <v>0</v>
      </c>
    </row>
    <row r="289" spans="1:9" x14ac:dyDescent="0.25">
      <c r="A289" t="s">
        <v>88</v>
      </c>
      <c r="B289">
        <v>9521.8799999999992</v>
      </c>
      <c r="C289">
        <v>9453.74</v>
      </c>
      <c r="D289">
        <v>9369.61</v>
      </c>
      <c r="E289">
        <v>8938.2900000000009</v>
      </c>
      <c r="F289">
        <v>505.08600000000001</v>
      </c>
      <c r="G289">
        <v>0.283138</v>
      </c>
      <c r="H289">
        <v>0.71400799999999998</v>
      </c>
      <c r="I289">
        <v>0</v>
      </c>
    </row>
    <row r="290" spans="1:9" x14ac:dyDescent="0.25">
      <c r="A290" t="s">
        <v>88</v>
      </c>
      <c r="B290">
        <v>9512.85</v>
      </c>
      <c r="C290">
        <v>9444.7800000000007</v>
      </c>
      <c r="D290">
        <v>9365.91</v>
      </c>
      <c r="E290">
        <v>8941.17</v>
      </c>
      <c r="F290">
        <v>505.10500000000002</v>
      </c>
      <c r="G290">
        <v>0.283165</v>
      </c>
      <c r="H290">
        <v>0.72779799999999994</v>
      </c>
      <c r="I290">
        <v>0</v>
      </c>
    </row>
    <row r="291" spans="1:9" x14ac:dyDescent="0.25">
      <c r="A291" t="s">
        <v>88</v>
      </c>
      <c r="B291">
        <v>9502.94</v>
      </c>
      <c r="C291">
        <v>9436.43</v>
      </c>
      <c r="D291">
        <v>9360.89</v>
      </c>
      <c r="E291">
        <v>8938.51</v>
      </c>
      <c r="F291">
        <v>505.14699999999999</v>
      </c>
      <c r="G291">
        <v>0.28307900000000003</v>
      </c>
      <c r="H291">
        <v>0.72786700000000004</v>
      </c>
      <c r="I291">
        <v>0</v>
      </c>
    </row>
    <row r="292" spans="1:9" x14ac:dyDescent="0.25">
      <c r="A292" t="s">
        <v>88</v>
      </c>
      <c r="B292">
        <v>9507.84</v>
      </c>
      <c r="C292">
        <v>9440.7900000000009</v>
      </c>
      <c r="D292">
        <v>9365.58</v>
      </c>
      <c r="E292">
        <v>8942.59</v>
      </c>
      <c r="F292">
        <v>505.10899999999998</v>
      </c>
      <c r="G292">
        <v>0.28309899999999999</v>
      </c>
      <c r="H292">
        <v>0.72789899999999996</v>
      </c>
      <c r="I292">
        <v>0</v>
      </c>
    </row>
    <row r="293" spans="1:9" x14ac:dyDescent="0.25">
      <c r="A293" t="s">
        <v>88</v>
      </c>
      <c r="B293">
        <v>9509.75</v>
      </c>
      <c r="C293">
        <v>9441.7800000000007</v>
      </c>
      <c r="D293">
        <v>9359.9500000000007</v>
      </c>
      <c r="E293">
        <v>8935.7900000000009</v>
      </c>
      <c r="F293">
        <v>505.11399999999998</v>
      </c>
      <c r="G293">
        <v>0.26080399999999998</v>
      </c>
      <c r="H293">
        <v>0.72758500000000004</v>
      </c>
      <c r="I293">
        <v>0</v>
      </c>
    </row>
    <row r="294" spans="1:9" x14ac:dyDescent="0.25">
      <c r="A294" t="s">
        <v>88</v>
      </c>
      <c r="B294">
        <v>9508.17</v>
      </c>
      <c r="C294">
        <v>9441.43</v>
      </c>
      <c r="D294">
        <v>9365.2000000000007</v>
      </c>
      <c r="E294">
        <v>8942.06</v>
      </c>
      <c r="F294">
        <v>505.108</v>
      </c>
      <c r="G294">
        <v>0.283086</v>
      </c>
      <c r="H294">
        <v>0.71840099999999996</v>
      </c>
      <c r="I294">
        <v>0</v>
      </c>
    </row>
    <row r="295" spans="1:9" x14ac:dyDescent="0.25">
      <c r="A295" t="s">
        <v>88</v>
      </c>
      <c r="B295">
        <v>9504.9599999999991</v>
      </c>
      <c r="C295">
        <v>9437.31</v>
      </c>
      <c r="D295">
        <v>9360.84</v>
      </c>
      <c r="E295">
        <v>8937.65</v>
      </c>
      <c r="F295">
        <v>505.149</v>
      </c>
      <c r="G295">
        <v>0.28429399999999999</v>
      </c>
      <c r="H295">
        <v>0.72490900000000003</v>
      </c>
      <c r="I295">
        <v>0</v>
      </c>
    </row>
    <row r="296" spans="1:9" x14ac:dyDescent="0.25">
      <c r="A296" t="s">
        <v>88</v>
      </c>
      <c r="B296">
        <v>9508.4500000000007</v>
      </c>
      <c r="C296">
        <v>9441.91</v>
      </c>
      <c r="D296">
        <v>9364.75</v>
      </c>
      <c r="E296">
        <v>8940.91</v>
      </c>
      <c r="F296">
        <v>505.12599999999998</v>
      </c>
      <c r="G296">
        <v>0.26059399999999999</v>
      </c>
      <c r="H296">
        <v>0.72784599999999999</v>
      </c>
      <c r="I296">
        <v>0</v>
      </c>
    </row>
    <row r="297" spans="1:9" x14ac:dyDescent="0.25">
      <c r="A297" t="s">
        <v>88</v>
      </c>
      <c r="B297">
        <v>9504.35</v>
      </c>
      <c r="C297">
        <v>9438.27</v>
      </c>
      <c r="D297">
        <v>9362.67</v>
      </c>
      <c r="E297">
        <v>8938.91</v>
      </c>
      <c r="F297">
        <v>505.19099999999997</v>
      </c>
      <c r="G297">
        <v>0.261046</v>
      </c>
      <c r="H297">
        <v>0.72185500000000002</v>
      </c>
      <c r="I297">
        <v>0</v>
      </c>
    </row>
    <row r="298" spans="1:9" x14ac:dyDescent="0.25">
      <c r="A298" t="s">
        <v>88</v>
      </c>
      <c r="B298">
        <v>9507.91</v>
      </c>
      <c r="C298">
        <v>9438.35</v>
      </c>
      <c r="D298">
        <v>9361.27</v>
      </c>
      <c r="E298">
        <v>8938.43</v>
      </c>
      <c r="F298">
        <v>505.11799999999999</v>
      </c>
      <c r="G298">
        <v>0.28314499999999998</v>
      </c>
      <c r="H298">
        <v>0.71798300000000004</v>
      </c>
      <c r="I298">
        <v>0</v>
      </c>
    </row>
    <row r="299" spans="1:9" x14ac:dyDescent="0.25">
      <c r="A299" t="s">
        <v>88</v>
      </c>
      <c r="B299">
        <v>9510.68</v>
      </c>
      <c r="C299">
        <v>9444.0499999999993</v>
      </c>
      <c r="D299">
        <v>9365.7999999999993</v>
      </c>
      <c r="E299">
        <v>8942.31</v>
      </c>
      <c r="F299">
        <v>505.12</v>
      </c>
      <c r="G299">
        <v>0.28328300000000001</v>
      </c>
      <c r="H299">
        <v>0.72789800000000004</v>
      </c>
      <c r="I299">
        <v>0</v>
      </c>
    </row>
    <row r="300" spans="1:9" x14ac:dyDescent="0.25">
      <c r="A300" t="s">
        <v>88</v>
      </c>
      <c r="B300">
        <v>9512.64</v>
      </c>
      <c r="C300">
        <v>9445.4599999999991</v>
      </c>
      <c r="D300">
        <v>9368.1</v>
      </c>
      <c r="E300">
        <v>8944.69</v>
      </c>
      <c r="F300">
        <v>505.12599999999998</v>
      </c>
      <c r="G300">
        <v>0.28312999999999999</v>
      </c>
      <c r="H300">
        <v>0.71947300000000003</v>
      </c>
      <c r="I300">
        <v>0</v>
      </c>
    </row>
    <row r="301" spans="1:9" x14ac:dyDescent="0.25">
      <c r="A301" t="s">
        <v>88</v>
      </c>
      <c r="B301">
        <v>9505.0300000000007</v>
      </c>
      <c r="C301">
        <v>9438.1</v>
      </c>
      <c r="D301">
        <v>9362.34</v>
      </c>
      <c r="E301">
        <v>8939.41</v>
      </c>
      <c r="F301">
        <v>505.10300000000001</v>
      </c>
      <c r="G301">
        <v>0.283086</v>
      </c>
      <c r="H301">
        <v>0.70652999999999999</v>
      </c>
      <c r="I301">
        <v>0</v>
      </c>
    </row>
    <row r="302" spans="1:9" x14ac:dyDescent="0.25">
      <c r="A302" t="s">
        <v>88</v>
      </c>
      <c r="B302">
        <v>9515.1200000000008</v>
      </c>
      <c r="C302">
        <v>9447.8700000000008</v>
      </c>
      <c r="D302">
        <v>9368.5300000000007</v>
      </c>
      <c r="E302">
        <v>8942.58</v>
      </c>
      <c r="F302">
        <v>505.12900000000002</v>
      </c>
      <c r="G302">
        <v>0.28310099999999999</v>
      </c>
      <c r="H302">
        <v>0.72709500000000005</v>
      </c>
      <c r="I302">
        <v>0</v>
      </c>
    </row>
    <row r="303" spans="1:9" x14ac:dyDescent="0.25">
      <c r="A303" t="s">
        <v>88</v>
      </c>
      <c r="B303">
        <v>9527.7800000000007</v>
      </c>
      <c r="C303">
        <v>9458.8799999999992</v>
      </c>
      <c r="D303">
        <v>9375.06</v>
      </c>
      <c r="E303">
        <v>8944.7000000000007</v>
      </c>
      <c r="F303">
        <v>505.19200000000001</v>
      </c>
      <c r="G303">
        <v>0.283134</v>
      </c>
      <c r="H303">
        <v>0.72789700000000002</v>
      </c>
      <c r="I303">
        <v>0</v>
      </c>
    </row>
    <row r="304" spans="1:9" x14ac:dyDescent="0.25">
      <c r="A304" t="s">
        <v>88</v>
      </c>
      <c r="B304">
        <v>9524.4699999999993</v>
      </c>
      <c r="C304">
        <v>9456.7000000000007</v>
      </c>
      <c r="D304">
        <v>9374.4</v>
      </c>
      <c r="E304">
        <v>8945.58</v>
      </c>
      <c r="F304">
        <v>505.12400000000002</v>
      </c>
      <c r="G304">
        <v>0.28308499999999998</v>
      </c>
      <c r="H304">
        <v>0.72447300000000003</v>
      </c>
      <c r="I304">
        <v>0</v>
      </c>
    </row>
    <row r="305" spans="1:9" x14ac:dyDescent="0.25">
      <c r="A305" t="s">
        <v>88</v>
      </c>
      <c r="B305">
        <v>9520.9</v>
      </c>
      <c r="C305">
        <v>9452.65</v>
      </c>
      <c r="D305">
        <v>9370</v>
      </c>
      <c r="E305">
        <v>8939.86</v>
      </c>
      <c r="F305">
        <v>505.15699999999998</v>
      </c>
      <c r="G305">
        <v>0.28324899999999997</v>
      </c>
      <c r="H305">
        <v>0.70653200000000005</v>
      </c>
      <c r="I305">
        <v>0</v>
      </c>
    </row>
    <row r="306" spans="1:9" x14ac:dyDescent="0.25">
      <c r="A306" t="s">
        <v>88</v>
      </c>
      <c r="B306">
        <v>9521.82</v>
      </c>
      <c r="C306">
        <v>9453.81</v>
      </c>
      <c r="D306">
        <v>9371.27</v>
      </c>
      <c r="E306">
        <v>8941.7999999999993</v>
      </c>
      <c r="F306">
        <v>505.11599999999999</v>
      </c>
      <c r="G306">
        <v>0.28307900000000003</v>
      </c>
      <c r="H306">
        <v>0.72787199999999996</v>
      </c>
      <c r="I306">
        <v>0</v>
      </c>
    </row>
    <row r="307" spans="1:9" x14ac:dyDescent="0.25">
      <c r="A307" t="s">
        <v>88</v>
      </c>
      <c r="B307">
        <v>9523.49</v>
      </c>
      <c r="C307">
        <v>9455.69</v>
      </c>
      <c r="D307">
        <v>9372.85</v>
      </c>
      <c r="E307">
        <v>8943.7000000000007</v>
      </c>
      <c r="F307">
        <v>505.161</v>
      </c>
      <c r="G307">
        <v>0.28316400000000003</v>
      </c>
      <c r="H307">
        <v>0.70653100000000002</v>
      </c>
      <c r="I307">
        <v>0</v>
      </c>
    </row>
    <row r="308" spans="1:9" x14ac:dyDescent="0.25">
      <c r="A308" t="s">
        <v>88</v>
      </c>
      <c r="B308">
        <v>9526.11</v>
      </c>
      <c r="C308">
        <v>9454.27</v>
      </c>
      <c r="D308">
        <v>9371.4</v>
      </c>
      <c r="E308">
        <v>8942.48</v>
      </c>
      <c r="F308">
        <v>505.065</v>
      </c>
      <c r="G308">
        <v>0.28307900000000003</v>
      </c>
      <c r="H308">
        <v>0.72785100000000003</v>
      </c>
      <c r="I308">
        <v>0</v>
      </c>
    </row>
    <row r="309" spans="1:9" x14ac:dyDescent="0.25">
      <c r="A309" t="s">
        <v>88</v>
      </c>
      <c r="B309">
        <v>9517.7099999999991</v>
      </c>
      <c r="C309">
        <v>9449.76</v>
      </c>
      <c r="D309">
        <v>9366.82</v>
      </c>
      <c r="E309">
        <v>8935.93</v>
      </c>
      <c r="F309">
        <v>505.101</v>
      </c>
      <c r="G309">
        <v>0.283078</v>
      </c>
      <c r="H309">
        <v>0.71700699999999995</v>
      </c>
      <c r="I309">
        <v>0</v>
      </c>
    </row>
    <row r="310" spans="1:9" x14ac:dyDescent="0.25">
      <c r="A310" t="s">
        <v>88</v>
      </c>
      <c r="B310">
        <v>9518.94</v>
      </c>
      <c r="C310">
        <v>9451.48</v>
      </c>
      <c r="D310">
        <v>9368.6</v>
      </c>
      <c r="E310">
        <v>8943.8799999999992</v>
      </c>
      <c r="F310">
        <v>505.08699999999999</v>
      </c>
      <c r="G310">
        <v>0.28308</v>
      </c>
      <c r="H310">
        <v>0.70652700000000002</v>
      </c>
      <c r="I310">
        <v>0</v>
      </c>
    </row>
    <row r="311" spans="1:9" x14ac:dyDescent="0.25">
      <c r="A311" t="s">
        <v>88</v>
      </c>
      <c r="B311">
        <v>9519.5400000000009</v>
      </c>
      <c r="C311">
        <v>9453.4599999999991</v>
      </c>
      <c r="D311">
        <v>9372.83</v>
      </c>
      <c r="E311">
        <v>8942.11</v>
      </c>
      <c r="F311">
        <v>505.12900000000002</v>
      </c>
      <c r="G311">
        <v>0.28320899999999999</v>
      </c>
      <c r="H311">
        <v>0.72284000000000004</v>
      </c>
      <c r="I311">
        <v>0</v>
      </c>
    </row>
    <row r="312" spans="1:9" x14ac:dyDescent="0.25">
      <c r="A312" t="s">
        <v>88</v>
      </c>
      <c r="B312">
        <v>9525.2099999999991</v>
      </c>
      <c r="C312">
        <v>9456.99</v>
      </c>
      <c r="D312">
        <v>9377.19</v>
      </c>
      <c r="E312">
        <v>8945.85</v>
      </c>
      <c r="F312">
        <v>505.11799999999999</v>
      </c>
      <c r="G312">
        <v>0.28322199999999997</v>
      </c>
      <c r="H312">
        <v>0.71840700000000002</v>
      </c>
      <c r="I312">
        <v>0</v>
      </c>
    </row>
    <row r="313" spans="1:9" x14ac:dyDescent="0.25">
      <c r="A313" t="s">
        <v>88</v>
      </c>
      <c r="B313">
        <v>9522.7099999999991</v>
      </c>
      <c r="C313">
        <v>9454.59</v>
      </c>
      <c r="D313">
        <v>9372.8700000000008</v>
      </c>
      <c r="E313">
        <v>8941.33</v>
      </c>
      <c r="F313">
        <v>505.06099999999998</v>
      </c>
      <c r="G313">
        <v>0.28401300000000002</v>
      </c>
      <c r="H313">
        <v>0.72505200000000003</v>
      </c>
      <c r="I313">
        <v>0</v>
      </c>
    </row>
    <row r="314" spans="1:9" x14ac:dyDescent="0.25">
      <c r="A314" t="s">
        <v>88</v>
      </c>
      <c r="B314">
        <v>9525.7999999999993</v>
      </c>
      <c r="C314">
        <v>9458.11</v>
      </c>
      <c r="D314">
        <v>9375.77</v>
      </c>
      <c r="E314">
        <v>8944.69</v>
      </c>
      <c r="F314">
        <v>505.14</v>
      </c>
      <c r="G314">
        <v>0.28341</v>
      </c>
      <c r="H314">
        <v>0.72691700000000004</v>
      </c>
      <c r="I314">
        <v>0</v>
      </c>
    </row>
    <row r="315" spans="1:9" x14ac:dyDescent="0.25">
      <c r="A315" t="s">
        <v>88</v>
      </c>
      <c r="B315">
        <v>9513.24</v>
      </c>
      <c r="C315">
        <v>9445.33</v>
      </c>
      <c r="D315">
        <v>9367</v>
      </c>
      <c r="E315">
        <v>8941.75</v>
      </c>
      <c r="F315">
        <v>505.072</v>
      </c>
      <c r="G315">
        <v>0.28322000000000003</v>
      </c>
      <c r="H315">
        <v>0.70653200000000005</v>
      </c>
      <c r="I315">
        <v>0</v>
      </c>
    </row>
    <row r="316" spans="1:9" x14ac:dyDescent="0.25">
      <c r="A316" t="s">
        <v>88</v>
      </c>
      <c r="B316">
        <v>9513.86</v>
      </c>
      <c r="C316">
        <v>9445.9500000000007</v>
      </c>
      <c r="D316">
        <v>9364.7800000000007</v>
      </c>
      <c r="E316">
        <v>8941.11</v>
      </c>
      <c r="F316">
        <v>505.14499999999998</v>
      </c>
      <c r="G316">
        <v>0.28307900000000003</v>
      </c>
      <c r="H316">
        <v>0.72484999999999999</v>
      </c>
      <c r="I316">
        <v>0</v>
      </c>
    </row>
    <row r="317" spans="1:9" x14ac:dyDescent="0.25">
      <c r="A317" t="s">
        <v>88</v>
      </c>
      <c r="B317">
        <v>9510.99</v>
      </c>
      <c r="C317">
        <v>9444.16</v>
      </c>
      <c r="D317">
        <v>9368.52</v>
      </c>
      <c r="E317">
        <v>8945.48</v>
      </c>
      <c r="F317">
        <v>505.12599999999998</v>
      </c>
      <c r="G317">
        <v>0.26370500000000002</v>
      </c>
      <c r="H317">
        <v>0.72033100000000005</v>
      </c>
      <c r="I317">
        <v>0</v>
      </c>
    </row>
    <row r="318" spans="1:9" x14ac:dyDescent="0.25">
      <c r="A318" t="s">
        <v>88</v>
      </c>
      <c r="B318">
        <v>9507.3799999999992</v>
      </c>
      <c r="C318">
        <v>9439.19</v>
      </c>
      <c r="D318">
        <v>9363.23</v>
      </c>
      <c r="E318">
        <v>8940.69</v>
      </c>
      <c r="F318">
        <v>505.18400000000003</v>
      </c>
      <c r="G318">
        <v>0.28338600000000003</v>
      </c>
      <c r="H318">
        <v>0.72450000000000003</v>
      </c>
      <c r="I318">
        <v>0</v>
      </c>
    </row>
    <row r="319" spans="1:9" x14ac:dyDescent="0.25">
      <c r="A319" t="s">
        <v>88</v>
      </c>
      <c r="B319">
        <v>9509</v>
      </c>
      <c r="C319">
        <v>9442.02</v>
      </c>
      <c r="D319">
        <v>9364.93</v>
      </c>
      <c r="E319">
        <v>8942.35</v>
      </c>
      <c r="F319">
        <v>505.11500000000001</v>
      </c>
      <c r="G319">
        <v>0.28310200000000002</v>
      </c>
      <c r="H319">
        <v>0.72268100000000002</v>
      </c>
      <c r="I319">
        <v>0</v>
      </c>
    </row>
    <row r="320" spans="1:9" x14ac:dyDescent="0.25">
      <c r="A320" t="s">
        <v>88</v>
      </c>
      <c r="B320">
        <v>9505.76</v>
      </c>
      <c r="C320">
        <v>9438.34</v>
      </c>
      <c r="D320">
        <v>9362.7000000000007</v>
      </c>
      <c r="E320">
        <v>8940.27</v>
      </c>
      <c r="F320">
        <v>505.10399999999998</v>
      </c>
      <c r="G320">
        <v>0.28314600000000001</v>
      </c>
      <c r="H320">
        <v>0.71145000000000003</v>
      </c>
      <c r="I320">
        <v>0</v>
      </c>
    </row>
    <row r="321" spans="1:25" x14ac:dyDescent="0.25">
      <c r="A321" t="s">
        <v>88</v>
      </c>
      <c r="B321">
        <v>9514.61</v>
      </c>
      <c r="C321">
        <v>9447.8799999999992</v>
      </c>
      <c r="D321">
        <v>9366.7800000000007</v>
      </c>
      <c r="E321">
        <v>8942.56</v>
      </c>
      <c r="F321">
        <v>505.14</v>
      </c>
      <c r="G321">
        <v>0.26107399999999997</v>
      </c>
      <c r="H321">
        <v>0.72789499999999996</v>
      </c>
      <c r="I321">
        <v>0</v>
      </c>
    </row>
    <row r="322" spans="1:25" x14ac:dyDescent="0.25">
      <c r="A322" t="s">
        <v>88</v>
      </c>
      <c r="B322">
        <v>9513.2900000000009</v>
      </c>
      <c r="C322">
        <v>9445.14</v>
      </c>
      <c r="D322">
        <v>9362.31</v>
      </c>
      <c r="E322">
        <v>8937.7099999999991</v>
      </c>
      <c r="F322">
        <v>505.14699999999999</v>
      </c>
      <c r="G322">
        <v>0.28307900000000003</v>
      </c>
      <c r="H322">
        <v>0.70653200000000005</v>
      </c>
      <c r="I322">
        <v>0</v>
      </c>
    </row>
    <row r="323" spans="1:25" x14ac:dyDescent="0.25">
      <c r="A323" t="s">
        <v>88</v>
      </c>
      <c r="B323">
        <v>9509.81</v>
      </c>
      <c r="C323">
        <v>9443.0499999999993</v>
      </c>
      <c r="D323">
        <v>9364.57</v>
      </c>
      <c r="E323">
        <v>8941.93</v>
      </c>
      <c r="F323">
        <v>505.09399999999999</v>
      </c>
      <c r="G323">
        <v>0.283078</v>
      </c>
      <c r="H323">
        <v>0.72578100000000001</v>
      </c>
      <c r="I323">
        <v>0</v>
      </c>
    </row>
    <row r="324" spans="1:25" x14ac:dyDescent="0.25">
      <c r="A324" t="s">
        <v>88</v>
      </c>
      <c r="B324">
        <v>9507.3700000000008</v>
      </c>
      <c r="C324">
        <v>9440.67</v>
      </c>
      <c r="D324">
        <v>9361.42</v>
      </c>
      <c r="E324">
        <v>8938.84</v>
      </c>
      <c r="F324">
        <v>505.11500000000001</v>
      </c>
      <c r="G324">
        <v>0.283082</v>
      </c>
      <c r="H324">
        <v>0.72787800000000002</v>
      </c>
      <c r="I324">
        <v>0</v>
      </c>
    </row>
    <row r="325" spans="1:25" x14ac:dyDescent="0.25">
      <c r="A325" t="s">
        <v>88</v>
      </c>
      <c r="B325">
        <v>9505.77</v>
      </c>
      <c r="C325">
        <v>9438.85</v>
      </c>
      <c r="D325">
        <v>9362.61</v>
      </c>
      <c r="E325">
        <v>8940.07</v>
      </c>
      <c r="F325">
        <v>505.17399999999998</v>
      </c>
      <c r="G325">
        <v>0.28313100000000002</v>
      </c>
      <c r="H325">
        <v>0.72779000000000005</v>
      </c>
      <c r="I325">
        <v>0</v>
      </c>
    </row>
    <row r="326" spans="1:25" x14ac:dyDescent="0.25">
      <c r="A326" t="s">
        <v>88</v>
      </c>
      <c r="B326">
        <v>9506.7099999999991</v>
      </c>
      <c r="C326">
        <v>9438.91</v>
      </c>
      <c r="D326">
        <v>9362.77</v>
      </c>
      <c r="E326">
        <v>8939.7999999999993</v>
      </c>
      <c r="F326">
        <v>505.07499999999999</v>
      </c>
      <c r="G326">
        <v>0.28309099999999998</v>
      </c>
      <c r="H326">
        <v>0.727746</v>
      </c>
      <c r="I326">
        <v>0</v>
      </c>
    </row>
    <row r="327" spans="1:25" x14ac:dyDescent="0.25">
      <c r="A327" t="s">
        <v>88</v>
      </c>
      <c r="B327">
        <v>9516.5300000000007</v>
      </c>
      <c r="C327">
        <v>9448.75</v>
      </c>
      <c r="D327">
        <v>9367.15</v>
      </c>
      <c r="E327">
        <v>8943.2199999999993</v>
      </c>
      <c r="F327">
        <v>505.08</v>
      </c>
      <c r="G327">
        <v>0.262324</v>
      </c>
      <c r="H327">
        <v>0.72703899999999999</v>
      </c>
      <c r="I327">
        <v>0</v>
      </c>
    </row>
    <row r="328" spans="1:25" x14ac:dyDescent="0.25">
      <c r="A328" t="s">
        <v>88</v>
      </c>
      <c r="B328">
        <v>9518.82</v>
      </c>
      <c r="C328">
        <v>9451.9</v>
      </c>
      <c r="D328">
        <v>9368.58</v>
      </c>
      <c r="E328">
        <v>8939.3799999999992</v>
      </c>
      <c r="F328">
        <v>505.048</v>
      </c>
      <c r="G328">
        <v>0.28308899999999998</v>
      </c>
      <c r="H328">
        <v>0.72789099999999995</v>
      </c>
      <c r="I328">
        <v>0</v>
      </c>
    </row>
    <row r="329" spans="1:25" x14ac:dyDescent="0.25">
      <c r="A329" t="s">
        <v>88</v>
      </c>
      <c r="B329">
        <v>9522.1299999999992</v>
      </c>
      <c r="C329">
        <v>9454.4500000000007</v>
      </c>
      <c r="D329">
        <v>9368.67</v>
      </c>
      <c r="E329">
        <v>8941.6</v>
      </c>
      <c r="F329">
        <v>505.12</v>
      </c>
      <c r="G329">
        <v>0.283078</v>
      </c>
      <c r="H329">
        <v>0.72444799999999998</v>
      </c>
      <c r="I329">
        <v>0</v>
      </c>
    </row>
    <row r="330" spans="1:25" x14ac:dyDescent="0.25">
      <c r="A330" t="s">
        <v>88</v>
      </c>
      <c r="B330">
        <v>9524.7000000000007</v>
      </c>
      <c r="C330">
        <v>9457.24</v>
      </c>
      <c r="D330">
        <v>9367.59</v>
      </c>
      <c r="E330">
        <v>8941.36</v>
      </c>
      <c r="F330">
        <v>505.04599999999999</v>
      </c>
      <c r="G330">
        <v>0.28313899999999997</v>
      </c>
      <c r="H330">
        <v>0.72783799999999998</v>
      </c>
      <c r="I330">
        <v>0</v>
      </c>
    </row>
    <row r="331" spans="1:25" x14ac:dyDescent="0.25">
      <c r="A331" t="s">
        <v>88</v>
      </c>
      <c r="B331">
        <v>9521.67</v>
      </c>
      <c r="C331">
        <v>9454.5400000000009</v>
      </c>
      <c r="D331">
        <v>9369.2199999999993</v>
      </c>
      <c r="E331">
        <v>8939.34</v>
      </c>
      <c r="F331">
        <v>505.14699999999999</v>
      </c>
      <c r="G331">
        <v>0.283445</v>
      </c>
      <c r="H331">
        <v>0.71538999999999997</v>
      </c>
      <c r="I331">
        <v>0</v>
      </c>
    </row>
    <row r="332" spans="1:25" x14ac:dyDescent="0.25">
      <c r="A332" t="s">
        <v>88</v>
      </c>
      <c r="B332">
        <v>9521.8700000000008</v>
      </c>
      <c r="C332">
        <v>9451.61</v>
      </c>
      <c r="D332">
        <v>9371.5</v>
      </c>
      <c r="E332">
        <v>8941.75</v>
      </c>
      <c r="F332">
        <v>505.13099999999997</v>
      </c>
      <c r="G332">
        <v>0.28332000000000002</v>
      </c>
      <c r="H332">
        <v>0.72782199999999997</v>
      </c>
      <c r="I332">
        <v>0</v>
      </c>
    </row>
    <row r="333" spans="1:25" x14ac:dyDescent="0.25">
      <c r="A333" t="s">
        <v>88</v>
      </c>
      <c r="B333">
        <v>9529.07</v>
      </c>
      <c r="C333">
        <v>9461.19</v>
      </c>
      <c r="D333">
        <v>9370.56</v>
      </c>
      <c r="E333">
        <v>8944.5400000000009</v>
      </c>
      <c r="F333">
        <v>505.12400000000002</v>
      </c>
      <c r="G333">
        <v>0.28316200000000002</v>
      </c>
      <c r="H333">
        <v>0.72520200000000001</v>
      </c>
      <c r="I333">
        <v>0</v>
      </c>
    </row>
    <row r="334" spans="1:25" x14ac:dyDescent="0.25">
      <c r="A334" t="s">
        <v>88</v>
      </c>
      <c r="B334">
        <v>9522.56</v>
      </c>
      <c r="C334">
        <v>9452.8700000000008</v>
      </c>
      <c r="D334">
        <v>9364.5300000000007</v>
      </c>
      <c r="E334">
        <v>8938.92</v>
      </c>
      <c r="F334">
        <v>505.18299999999999</v>
      </c>
      <c r="G334">
        <v>0.28319899999999998</v>
      </c>
      <c r="H334">
        <v>0.715036</v>
      </c>
      <c r="I334">
        <v>0</v>
      </c>
    </row>
    <row r="335" spans="1:25" x14ac:dyDescent="0.25">
      <c r="A335" t="s">
        <v>88</v>
      </c>
      <c r="B335">
        <v>9524.23</v>
      </c>
      <c r="C335">
        <v>9455.32</v>
      </c>
      <c r="D335">
        <v>9373.17</v>
      </c>
      <c r="E335">
        <v>8941.7199999999993</v>
      </c>
      <c r="F335">
        <v>505.11200000000002</v>
      </c>
      <c r="G335">
        <v>0.283082</v>
      </c>
      <c r="H335">
        <v>0.72786700000000004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9516.15</v>
      </c>
      <c r="C336">
        <v>9448.9</v>
      </c>
      <c r="D336">
        <v>9368.86</v>
      </c>
      <c r="E336">
        <v>8937.7800000000007</v>
      </c>
      <c r="F336">
        <v>505.15499999999997</v>
      </c>
      <c r="G336">
        <v>0.28336499999999998</v>
      </c>
      <c r="H336">
        <v>0.72787000000000002</v>
      </c>
      <c r="I336">
        <v>0</v>
      </c>
      <c r="R336">
        <f>AVERAGE(B287:B336)</f>
        <v>9515.6703999999991</v>
      </c>
      <c r="S336">
        <f>AVERAGE(C287:C336)</f>
        <v>9447.9778000000006</v>
      </c>
      <c r="U336">
        <f>_xlfn.VAR.P(B287:B336)</f>
        <v>53.873443839998629</v>
      </c>
      <c r="V336">
        <f>_xlfn.VAR.P(C287:C336)</f>
        <v>47.750949159999834</v>
      </c>
      <c r="X336">
        <f>1.96*SQRT(U336)/50</f>
        <v>0.2877222423489284</v>
      </c>
      <c r="Y336">
        <f>1.96*SQRT(V336)/50</f>
        <v>0.27088008143313558</v>
      </c>
    </row>
    <row r="337" spans="1:9" x14ac:dyDescent="0.25">
      <c r="A337" t="s">
        <v>88</v>
      </c>
      <c r="B337">
        <v>475858.70429999998</v>
      </c>
      <c r="C337" t="s">
        <v>36</v>
      </c>
    </row>
    <row r="338" spans="1:9" x14ac:dyDescent="0.25">
      <c r="A338" t="s">
        <v>107</v>
      </c>
      <c r="B338">
        <v>11584.4</v>
      </c>
      <c r="C338">
        <v>11476</v>
      </c>
      <c r="D338">
        <v>11465</v>
      </c>
      <c r="E338">
        <v>10080.799999999999</v>
      </c>
      <c r="F338">
        <v>1826.79</v>
      </c>
      <c r="G338">
        <v>0.28392299999999998</v>
      </c>
      <c r="H338">
        <v>0.72014500000000004</v>
      </c>
      <c r="I338">
        <v>0</v>
      </c>
    </row>
    <row r="339" spans="1:9" x14ac:dyDescent="0.25">
      <c r="A339" t="s">
        <v>107</v>
      </c>
      <c r="B339">
        <v>12946.4</v>
      </c>
      <c r="C339">
        <v>12840.7</v>
      </c>
      <c r="D339">
        <v>12820.6</v>
      </c>
      <c r="E339">
        <v>10817</v>
      </c>
      <c r="F339">
        <v>2630.73</v>
      </c>
      <c r="G339">
        <v>0.28465299999999999</v>
      </c>
      <c r="H339">
        <v>0.72780900000000004</v>
      </c>
      <c r="I339">
        <v>0</v>
      </c>
    </row>
    <row r="340" spans="1:9" x14ac:dyDescent="0.25">
      <c r="A340" t="s">
        <v>107</v>
      </c>
      <c r="B340">
        <v>12959.5</v>
      </c>
      <c r="C340">
        <v>12852.7</v>
      </c>
      <c r="D340">
        <v>12833.9</v>
      </c>
      <c r="E340">
        <v>10827.7</v>
      </c>
      <c r="F340">
        <v>2634.4</v>
      </c>
      <c r="G340">
        <v>0.285416</v>
      </c>
      <c r="H340">
        <v>0.72787000000000002</v>
      </c>
      <c r="I340">
        <v>0</v>
      </c>
    </row>
    <row r="341" spans="1:9" x14ac:dyDescent="0.25">
      <c r="A341" t="s">
        <v>107</v>
      </c>
      <c r="B341">
        <v>12894</v>
      </c>
      <c r="C341">
        <v>12788.3</v>
      </c>
      <c r="D341">
        <v>12777.8</v>
      </c>
      <c r="E341">
        <v>10767.1</v>
      </c>
      <c r="F341">
        <v>2642.2</v>
      </c>
      <c r="G341">
        <v>0.28307900000000003</v>
      </c>
      <c r="H341">
        <v>0.72151600000000005</v>
      </c>
      <c r="I341">
        <v>0</v>
      </c>
    </row>
    <row r="342" spans="1:9" x14ac:dyDescent="0.25">
      <c r="A342" t="s">
        <v>107</v>
      </c>
      <c r="B342">
        <v>12907.3</v>
      </c>
      <c r="C342">
        <v>12799.6</v>
      </c>
      <c r="D342">
        <v>12788.8</v>
      </c>
      <c r="E342">
        <v>10792.8</v>
      </c>
      <c r="F342">
        <v>2625.49</v>
      </c>
      <c r="G342">
        <v>0.28307900000000003</v>
      </c>
      <c r="H342">
        <v>0.72640199999999999</v>
      </c>
      <c r="I342">
        <v>0</v>
      </c>
    </row>
    <row r="343" spans="1:9" x14ac:dyDescent="0.25">
      <c r="A343" t="s">
        <v>107</v>
      </c>
      <c r="B343">
        <v>12853.6</v>
      </c>
      <c r="C343">
        <v>12751.2</v>
      </c>
      <c r="D343">
        <v>12740.8</v>
      </c>
      <c r="E343">
        <v>10740.7</v>
      </c>
      <c r="F343">
        <v>2630.05</v>
      </c>
      <c r="G343">
        <v>0.26510800000000001</v>
      </c>
      <c r="H343">
        <v>0.71226500000000004</v>
      </c>
      <c r="I343">
        <v>0</v>
      </c>
    </row>
    <row r="344" spans="1:9" x14ac:dyDescent="0.25">
      <c r="A344" t="s">
        <v>107</v>
      </c>
      <c r="B344">
        <v>12902.8</v>
      </c>
      <c r="C344">
        <v>12796.1</v>
      </c>
      <c r="D344">
        <v>12784.8</v>
      </c>
      <c r="E344">
        <v>10784</v>
      </c>
      <c r="F344">
        <v>2630.48</v>
      </c>
      <c r="G344">
        <v>0.26779799999999998</v>
      </c>
      <c r="H344">
        <v>0.70653200000000005</v>
      </c>
      <c r="I344">
        <v>0</v>
      </c>
    </row>
    <row r="345" spans="1:9" x14ac:dyDescent="0.25">
      <c r="A345" t="s">
        <v>107</v>
      </c>
      <c r="B345">
        <v>12862</v>
      </c>
      <c r="C345">
        <v>12761.4</v>
      </c>
      <c r="D345">
        <v>12749.1</v>
      </c>
      <c r="E345">
        <v>10751.8</v>
      </c>
      <c r="F345">
        <v>2625.04</v>
      </c>
      <c r="G345">
        <v>0.26144600000000001</v>
      </c>
      <c r="H345">
        <v>0.72669300000000003</v>
      </c>
      <c r="I345">
        <v>0</v>
      </c>
    </row>
    <row r="346" spans="1:9" x14ac:dyDescent="0.25">
      <c r="A346" t="s">
        <v>107</v>
      </c>
      <c r="B346">
        <v>12951.4</v>
      </c>
      <c r="C346">
        <v>12849.2</v>
      </c>
      <c r="D346">
        <v>12835.8</v>
      </c>
      <c r="E346">
        <v>10828.8</v>
      </c>
      <c r="F346">
        <v>2635.24</v>
      </c>
      <c r="G346">
        <v>0.26190999999999998</v>
      </c>
      <c r="H346">
        <v>0.72669600000000001</v>
      </c>
      <c r="I346">
        <v>0</v>
      </c>
    </row>
    <row r="347" spans="1:9" x14ac:dyDescent="0.25">
      <c r="A347" t="s">
        <v>107</v>
      </c>
      <c r="B347">
        <v>12779.6</v>
      </c>
      <c r="C347">
        <v>12674.3</v>
      </c>
      <c r="D347">
        <v>12663.3</v>
      </c>
      <c r="E347">
        <v>10678.4</v>
      </c>
      <c r="F347">
        <v>2611.8000000000002</v>
      </c>
      <c r="G347">
        <v>0.28309499999999999</v>
      </c>
      <c r="H347">
        <v>0.72755599999999998</v>
      </c>
      <c r="I347">
        <v>0</v>
      </c>
    </row>
    <row r="348" spans="1:9" x14ac:dyDescent="0.25">
      <c r="A348" t="s">
        <v>107</v>
      </c>
      <c r="B348">
        <v>12993.9</v>
      </c>
      <c r="C348">
        <v>12892.7</v>
      </c>
      <c r="D348">
        <v>12879.9</v>
      </c>
      <c r="E348">
        <v>10872.2</v>
      </c>
      <c r="F348">
        <v>2636.1</v>
      </c>
      <c r="G348">
        <v>0.283113</v>
      </c>
      <c r="H348">
        <v>0.72614100000000004</v>
      </c>
      <c r="I348">
        <v>0</v>
      </c>
    </row>
    <row r="349" spans="1:9" x14ac:dyDescent="0.25">
      <c r="A349" t="s">
        <v>107</v>
      </c>
      <c r="B349">
        <v>12797.9</v>
      </c>
      <c r="C349">
        <v>12694.3</v>
      </c>
      <c r="D349">
        <v>12682.4</v>
      </c>
      <c r="E349">
        <v>10690</v>
      </c>
      <c r="F349">
        <v>2620.5100000000002</v>
      </c>
      <c r="G349">
        <v>0.283078</v>
      </c>
      <c r="H349">
        <v>0.72789800000000004</v>
      </c>
      <c r="I349">
        <v>0</v>
      </c>
    </row>
    <row r="350" spans="1:9" x14ac:dyDescent="0.25">
      <c r="A350" t="s">
        <v>107</v>
      </c>
      <c r="B350">
        <v>13075.4</v>
      </c>
      <c r="C350">
        <v>12969.3</v>
      </c>
      <c r="D350">
        <v>12949.2</v>
      </c>
      <c r="E350">
        <v>10937.5</v>
      </c>
      <c r="F350">
        <v>2637.78</v>
      </c>
      <c r="G350">
        <v>0.28311599999999998</v>
      </c>
      <c r="H350">
        <v>0.70653200000000005</v>
      </c>
      <c r="I350">
        <v>0</v>
      </c>
    </row>
    <row r="351" spans="1:9" x14ac:dyDescent="0.25">
      <c r="A351" t="s">
        <v>107</v>
      </c>
      <c r="B351">
        <v>12958.3</v>
      </c>
      <c r="C351">
        <v>12850.6</v>
      </c>
      <c r="D351">
        <v>12831.8</v>
      </c>
      <c r="E351">
        <v>10828.5</v>
      </c>
      <c r="F351">
        <v>2629.78</v>
      </c>
      <c r="G351">
        <v>0.28330499999999997</v>
      </c>
      <c r="H351">
        <v>0.72382000000000002</v>
      </c>
      <c r="I351">
        <v>0</v>
      </c>
    </row>
    <row r="352" spans="1:9" x14ac:dyDescent="0.25">
      <c r="A352" t="s">
        <v>107</v>
      </c>
      <c r="B352">
        <v>12989.7</v>
      </c>
      <c r="C352">
        <v>12885.7</v>
      </c>
      <c r="D352">
        <v>12866.5</v>
      </c>
      <c r="E352">
        <v>10862.9</v>
      </c>
      <c r="F352">
        <v>2629.81</v>
      </c>
      <c r="G352">
        <v>0.28308299999999997</v>
      </c>
      <c r="H352">
        <v>0.72057000000000004</v>
      </c>
      <c r="I352">
        <v>0</v>
      </c>
    </row>
    <row r="353" spans="1:9" x14ac:dyDescent="0.25">
      <c r="A353" t="s">
        <v>107</v>
      </c>
      <c r="B353">
        <v>12966.8</v>
      </c>
      <c r="C353">
        <v>12858.6</v>
      </c>
      <c r="D353">
        <v>12840.4</v>
      </c>
      <c r="E353">
        <v>10837.1</v>
      </c>
      <c r="F353">
        <v>2630.22</v>
      </c>
      <c r="G353">
        <v>0.26142900000000002</v>
      </c>
      <c r="H353">
        <v>0.72586700000000004</v>
      </c>
      <c r="I353">
        <v>0</v>
      </c>
    </row>
    <row r="354" spans="1:9" x14ac:dyDescent="0.25">
      <c r="A354" t="s">
        <v>107</v>
      </c>
      <c r="B354">
        <v>13023.5</v>
      </c>
      <c r="C354">
        <v>12917.8</v>
      </c>
      <c r="D354">
        <v>12898.2</v>
      </c>
      <c r="E354">
        <v>10894</v>
      </c>
      <c r="F354">
        <v>2629.83</v>
      </c>
      <c r="G354">
        <v>0.261548</v>
      </c>
      <c r="H354">
        <v>0.72770699999999999</v>
      </c>
      <c r="I354">
        <v>0</v>
      </c>
    </row>
    <row r="355" spans="1:9" x14ac:dyDescent="0.25">
      <c r="A355" t="s">
        <v>107</v>
      </c>
      <c r="B355">
        <v>13042.3</v>
      </c>
      <c r="C355">
        <v>12935.5</v>
      </c>
      <c r="D355">
        <v>12915</v>
      </c>
      <c r="E355">
        <v>10899.5</v>
      </c>
      <c r="F355">
        <v>2641.77</v>
      </c>
      <c r="G355">
        <v>0.26365899999999998</v>
      </c>
      <c r="H355">
        <v>0.72219500000000003</v>
      </c>
      <c r="I355">
        <v>0</v>
      </c>
    </row>
    <row r="356" spans="1:9" x14ac:dyDescent="0.25">
      <c r="A356" t="s">
        <v>107</v>
      </c>
      <c r="B356">
        <v>12916</v>
      </c>
      <c r="C356">
        <v>12810.5</v>
      </c>
      <c r="D356">
        <v>12788.9</v>
      </c>
      <c r="E356">
        <v>10784.9</v>
      </c>
      <c r="F356">
        <v>2629.59</v>
      </c>
      <c r="G356">
        <v>0.27040900000000001</v>
      </c>
      <c r="H356">
        <v>0.72787500000000005</v>
      </c>
      <c r="I356">
        <v>0</v>
      </c>
    </row>
    <row r="357" spans="1:9" x14ac:dyDescent="0.25">
      <c r="A357" t="s">
        <v>107</v>
      </c>
      <c r="B357">
        <v>12937.4</v>
      </c>
      <c r="C357">
        <v>12828.6</v>
      </c>
      <c r="D357">
        <v>12807.1</v>
      </c>
      <c r="E357">
        <v>10803.4</v>
      </c>
      <c r="F357">
        <v>2629.27</v>
      </c>
      <c r="G357">
        <v>0.28395199999999998</v>
      </c>
      <c r="H357">
        <v>0.70653200000000005</v>
      </c>
      <c r="I357">
        <v>0</v>
      </c>
    </row>
    <row r="358" spans="1:9" x14ac:dyDescent="0.25">
      <c r="A358" t="s">
        <v>107</v>
      </c>
      <c r="B358">
        <v>13075.4</v>
      </c>
      <c r="C358">
        <v>12970.2</v>
      </c>
      <c r="D358">
        <v>12956.8</v>
      </c>
      <c r="E358">
        <v>10954</v>
      </c>
      <c r="F358">
        <v>2632.45</v>
      </c>
      <c r="G358">
        <v>0.28323900000000002</v>
      </c>
      <c r="H358">
        <v>0.70652999999999999</v>
      </c>
      <c r="I358">
        <v>0</v>
      </c>
    </row>
    <row r="359" spans="1:9" x14ac:dyDescent="0.25">
      <c r="A359" t="s">
        <v>107</v>
      </c>
      <c r="B359">
        <v>12933.9</v>
      </c>
      <c r="C359">
        <v>12826</v>
      </c>
      <c r="D359">
        <v>12813.2</v>
      </c>
      <c r="E359">
        <v>10820.1</v>
      </c>
      <c r="F359">
        <v>2620.4299999999998</v>
      </c>
      <c r="G359">
        <v>0.28308499999999998</v>
      </c>
      <c r="H359">
        <v>0.71175500000000003</v>
      </c>
      <c r="I359">
        <v>0</v>
      </c>
    </row>
    <row r="360" spans="1:9" x14ac:dyDescent="0.25">
      <c r="A360" t="s">
        <v>107</v>
      </c>
      <c r="B360">
        <v>12826.8</v>
      </c>
      <c r="C360">
        <v>12720.5</v>
      </c>
      <c r="D360">
        <v>12710.5</v>
      </c>
      <c r="E360">
        <v>10710.7</v>
      </c>
      <c r="F360">
        <v>2629.23</v>
      </c>
      <c r="G360">
        <v>0.28308800000000001</v>
      </c>
      <c r="H360">
        <v>0.72740199999999999</v>
      </c>
      <c r="I360">
        <v>0</v>
      </c>
    </row>
    <row r="361" spans="1:9" x14ac:dyDescent="0.25">
      <c r="A361" t="s">
        <v>107</v>
      </c>
      <c r="B361">
        <v>12908.3</v>
      </c>
      <c r="C361">
        <v>12804.3</v>
      </c>
      <c r="D361">
        <v>12794.6</v>
      </c>
      <c r="E361">
        <v>10794.9</v>
      </c>
      <c r="F361">
        <v>2629.56</v>
      </c>
      <c r="G361">
        <v>0.28314099999999998</v>
      </c>
      <c r="H361">
        <v>0.71971200000000002</v>
      </c>
      <c r="I361">
        <v>0</v>
      </c>
    </row>
    <row r="362" spans="1:9" x14ac:dyDescent="0.25">
      <c r="A362" t="s">
        <v>107</v>
      </c>
      <c r="B362">
        <v>12835.2</v>
      </c>
      <c r="C362">
        <v>12731.3</v>
      </c>
      <c r="D362">
        <v>12721.5</v>
      </c>
      <c r="E362">
        <v>10726.1</v>
      </c>
      <c r="F362">
        <v>2624.36</v>
      </c>
      <c r="G362">
        <v>0.28331600000000001</v>
      </c>
      <c r="H362">
        <v>0.72479499999999997</v>
      </c>
      <c r="I362">
        <v>0</v>
      </c>
    </row>
    <row r="363" spans="1:9" x14ac:dyDescent="0.25">
      <c r="A363" t="s">
        <v>107</v>
      </c>
      <c r="B363">
        <v>12905.5</v>
      </c>
      <c r="C363">
        <v>12800.5</v>
      </c>
      <c r="D363">
        <v>12789.5</v>
      </c>
      <c r="E363">
        <v>10789.3</v>
      </c>
      <c r="F363">
        <v>2629.98</v>
      </c>
      <c r="G363">
        <v>0.267847</v>
      </c>
      <c r="H363">
        <v>0.72777499999999995</v>
      </c>
      <c r="I363">
        <v>0</v>
      </c>
    </row>
    <row r="364" spans="1:9" x14ac:dyDescent="0.25">
      <c r="A364" t="s">
        <v>107</v>
      </c>
      <c r="B364">
        <v>12851.1</v>
      </c>
      <c r="C364">
        <v>12746.4</v>
      </c>
      <c r="D364">
        <v>12734.1</v>
      </c>
      <c r="E364">
        <v>10732.9</v>
      </c>
      <c r="F364">
        <v>2629.15</v>
      </c>
      <c r="G364">
        <v>0.28309099999999998</v>
      </c>
      <c r="H364">
        <v>0.72757799999999995</v>
      </c>
      <c r="I364">
        <v>0</v>
      </c>
    </row>
    <row r="365" spans="1:9" x14ac:dyDescent="0.25">
      <c r="A365" t="s">
        <v>107</v>
      </c>
      <c r="B365">
        <v>12799.2</v>
      </c>
      <c r="C365">
        <v>12695.1</v>
      </c>
      <c r="D365">
        <v>12684.5</v>
      </c>
      <c r="E365">
        <v>10684.4</v>
      </c>
      <c r="F365">
        <v>2630.2</v>
      </c>
      <c r="G365">
        <v>0.27466600000000002</v>
      </c>
      <c r="H365">
        <v>0.72775400000000001</v>
      </c>
      <c r="I365">
        <v>0</v>
      </c>
    </row>
    <row r="366" spans="1:9" x14ac:dyDescent="0.25">
      <c r="A366" t="s">
        <v>107</v>
      </c>
      <c r="B366">
        <v>12756</v>
      </c>
      <c r="C366">
        <v>12652.6</v>
      </c>
      <c r="D366">
        <v>12642.3</v>
      </c>
      <c r="E366">
        <v>10642.3</v>
      </c>
      <c r="F366">
        <v>2628.98</v>
      </c>
      <c r="G366">
        <v>0.28322599999999998</v>
      </c>
      <c r="H366">
        <v>0.727742</v>
      </c>
      <c r="I366">
        <v>0</v>
      </c>
    </row>
    <row r="367" spans="1:9" x14ac:dyDescent="0.25">
      <c r="A367" t="s">
        <v>107</v>
      </c>
      <c r="B367">
        <v>12953.1</v>
      </c>
      <c r="C367">
        <v>12850.7</v>
      </c>
      <c r="D367">
        <v>12837.1</v>
      </c>
      <c r="E367">
        <v>10834.8</v>
      </c>
      <c r="F367">
        <v>2629.88</v>
      </c>
      <c r="G367">
        <v>0.28329700000000002</v>
      </c>
      <c r="H367">
        <v>0.72642099999999998</v>
      </c>
      <c r="I367">
        <v>0</v>
      </c>
    </row>
    <row r="368" spans="1:9" x14ac:dyDescent="0.25">
      <c r="A368" t="s">
        <v>107</v>
      </c>
      <c r="B368">
        <v>12925.5</v>
      </c>
      <c r="C368">
        <v>12816.8</v>
      </c>
      <c r="D368">
        <v>12799.8</v>
      </c>
      <c r="E368">
        <v>10796.8</v>
      </c>
      <c r="F368">
        <v>2630.73</v>
      </c>
      <c r="G368">
        <v>0.283078</v>
      </c>
      <c r="H368">
        <v>0.72121500000000005</v>
      </c>
      <c r="I368">
        <v>0</v>
      </c>
    </row>
    <row r="369" spans="1:9" x14ac:dyDescent="0.25">
      <c r="A369" t="s">
        <v>107</v>
      </c>
      <c r="B369">
        <v>12954.2</v>
      </c>
      <c r="C369">
        <v>12848.6</v>
      </c>
      <c r="D369">
        <v>12828.8</v>
      </c>
      <c r="E369">
        <v>10824.9</v>
      </c>
      <c r="F369">
        <v>2629.14</v>
      </c>
      <c r="G369">
        <v>0.26139299999999999</v>
      </c>
      <c r="H369">
        <v>0.71497900000000003</v>
      </c>
      <c r="I369">
        <v>0</v>
      </c>
    </row>
    <row r="370" spans="1:9" x14ac:dyDescent="0.25">
      <c r="A370" t="s">
        <v>107</v>
      </c>
      <c r="B370">
        <v>12979.6</v>
      </c>
      <c r="C370">
        <v>12872.6</v>
      </c>
      <c r="D370">
        <v>12855</v>
      </c>
      <c r="E370">
        <v>10851.7</v>
      </c>
      <c r="F370">
        <v>2629.24</v>
      </c>
      <c r="G370">
        <v>0.28310200000000002</v>
      </c>
      <c r="H370">
        <v>0.71692999999999996</v>
      </c>
      <c r="I370">
        <v>0</v>
      </c>
    </row>
    <row r="371" spans="1:9" x14ac:dyDescent="0.25">
      <c r="A371" t="s">
        <v>107</v>
      </c>
      <c r="B371">
        <v>12960.9</v>
      </c>
      <c r="C371">
        <v>12856.4</v>
      </c>
      <c r="D371">
        <v>12837</v>
      </c>
      <c r="E371">
        <v>10833.6</v>
      </c>
      <c r="F371">
        <v>2629.05</v>
      </c>
      <c r="G371">
        <v>0.28104200000000001</v>
      </c>
      <c r="H371">
        <v>0.72753999999999996</v>
      </c>
      <c r="I371">
        <v>0</v>
      </c>
    </row>
    <row r="372" spans="1:9" x14ac:dyDescent="0.25">
      <c r="A372" t="s">
        <v>107</v>
      </c>
      <c r="B372">
        <v>13003.4</v>
      </c>
      <c r="C372">
        <v>12897.6</v>
      </c>
      <c r="D372">
        <v>12878.9</v>
      </c>
      <c r="E372">
        <v>10875.7</v>
      </c>
      <c r="F372">
        <v>2629.09</v>
      </c>
      <c r="G372">
        <v>0.28612900000000002</v>
      </c>
      <c r="H372">
        <v>0.72750099999999995</v>
      </c>
      <c r="I372">
        <v>0</v>
      </c>
    </row>
    <row r="373" spans="1:9" x14ac:dyDescent="0.25">
      <c r="A373" t="s">
        <v>107</v>
      </c>
      <c r="B373">
        <v>12951.4</v>
      </c>
      <c r="C373">
        <v>12847.2</v>
      </c>
      <c r="D373">
        <v>12826.3</v>
      </c>
      <c r="E373">
        <v>10822.2</v>
      </c>
      <c r="F373">
        <v>2629.25</v>
      </c>
      <c r="G373">
        <v>0.28323399999999999</v>
      </c>
      <c r="H373">
        <v>0.72433800000000004</v>
      </c>
      <c r="I373">
        <v>0</v>
      </c>
    </row>
    <row r="374" spans="1:9" x14ac:dyDescent="0.25">
      <c r="A374" t="s">
        <v>107</v>
      </c>
      <c r="B374">
        <v>12939.3</v>
      </c>
      <c r="C374">
        <v>12832.5</v>
      </c>
      <c r="D374">
        <v>12811.9</v>
      </c>
      <c r="E374">
        <v>10808.6</v>
      </c>
      <c r="F374">
        <v>2629.59</v>
      </c>
      <c r="G374">
        <v>0.283078</v>
      </c>
      <c r="H374">
        <v>0.70652999999999999</v>
      </c>
      <c r="I374">
        <v>0</v>
      </c>
    </row>
    <row r="375" spans="1:9" x14ac:dyDescent="0.25">
      <c r="A375" t="s">
        <v>107</v>
      </c>
      <c r="B375">
        <v>12951</v>
      </c>
      <c r="C375">
        <v>12847</v>
      </c>
      <c r="D375">
        <v>12824.8</v>
      </c>
      <c r="E375">
        <v>10820.1</v>
      </c>
      <c r="F375">
        <v>2629.01</v>
      </c>
      <c r="G375">
        <v>0.28309000000000001</v>
      </c>
      <c r="H375">
        <v>0.72625499999999998</v>
      </c>
      <c r="I375">
        <v>0</v>
      </c>
    </row>
    <row r="376" spans="1:9" x14ac:dyDescent="0.25">
      <c r="A376" t="s">
        <v>107</v>
      </c>
      <c r="B376">
        <v>12978</v>
      </c>
      <c r="C376">
        <v>12873.7</v>
      </c>
      <c r="D376">
        <v>12852.1</v>
      </c>
      <c r="E376">
        <v>10847.5</v>
      </c>
      <c r="F376">
        <v>2627.99</v>
      </c>
      <c r="G376">
        <v>0.26613199999999998</v>
      </c>
      <c r="H376">
        <v>0.72760400000000003</v>
      </c>
      <c r="I376">
        <v>0</v>
      </c>
    </row>
    <row r="377" spans="1:9" x14ac:dyDescent="0.25">
      <c r="A377" t="s">
        <v>107</v>
      </c>
      <c r="B377">
        <v>12991.8</v>
      </c>
      <c r="C377">
        <v>12887.5</v>
      </c>
      <c r="D377">
        <v>12869.2</v>
      </c>
      <c r="E377">
        <v>10865.8</v>
      </c>
      <c r="F377">
        <v>2629.73</v>
      </c>
      <c r="G377">
        <v>0.28309200000000001</v>
      </c>
      <c r="H377">
        <v>0.70709100000000003</v>
      </c>
      <c r="I377">
        <v>0</v>
      </c>
    </row>
    <row r="378" spans="1:9" x14ac:dyDescent="0.25">
      <c r="A378" t="s">
        <v>107</v>
      </c>
      <c r="B378">
        <v>12990.3</v>
      </c>
      <c r="C378">
        <v>12887</v>
      </c>
      <c r="D378">
        <v>12875.2</v>
      </c>
      <c r="E378">
        <v>10873.1</v>
      </c>
      <c r="F378">
        <v>2631.55</v>
      </c>
      <c r="G378">
        <v>0.264714</v>
      </c>
      <c r="H378">
        <v>0.70939300000000005</v>
      </c>
      <c r="I378">
        <v>0</v>
      </c>
    </row>
    <row r="379" spans="1:9" x14ac:dyDescent="0.25">
      <c r="A379" t="s">
        <v>107</v>
      </c>
      <c r="B379">
        <v>12813.9</v>
      </c>
      <c r="C379">
        <v>12691.7</v>
      </c>
      <c r="D379">
        <v>12680.2</v>
      </c>
      <c r="E379">
        <v>10679</v>
      </c>
      <c r="F379">
        <v>2630.29</v>
      </c>
      <c r="G379">
        <v>0.28312799999999999</v>
      </c>
      <c r="H379">
        <v>0.726823</v>
      </c>
      <c r="I379">
        <v>0</v>
      </c>
    </row>
    <row r="380" spans="1:9" x14ac:dyDescent="0.25">
      <c r="A380" t="s">
        <v>107</v>
      </c>
      <c r="B380">
        <v>12841</v>
      </c>
      <c r="C380">
        <v>12739</v>
      </c>
      <c r="D380">
        <v>12728.6</v>
      </c>
      <c r="E380">
        <v>10732.7</v>
      </c>
      <c r="F380">
        <v>2625.16</v>
      </c>
      <c r="G380">
        <v>0.28314899999999998</v>
      </c>
      <c r="H380">
        <v>0.72643899999999995</v>
      </c>
      <c r="I380">
        <v>0</v>
      </c>
    </row>
    <row r="381" spans="1:9" x14ac:dyDescent="0.25">
      <c r="A381" t="s">
        <v>107</v>
      </c>
      <c r="B381">
        <v>12841.2</v>
      </c>
      <c r="C381">
        <v>12737.3</v>
      </c>
      <c r="D381">
        <v>12727.3</v>
      </c>
      <c r="E381">
        <v>10727.6</v>
      </c>
      <c r="F381">
        <v>2629.61</v>
      </c>
      <c r="G381">
        <v>0.28308100000000003</v>
      </c>
      <c r="H381">
        <v>0.72727200000000003</v>
      </c>
      <c r="I381">
        <v>0</v>
      </c>
    </row>
    <row r="382" spans="1:9" x14ac:dyDescent="0.25">
      <c r="A382" t="s">
        <v>107</v>
      </c>
      <c r="B382">
        <v>12933.9</v>
      </c>
      <c r="C382">
        <v>12791.3</v>
      </c>
      <c r="D382">
        <v>12779.3</v>
      </c>
      <c r="E382">
        <v>10782.6</v>
      </c>
      <c r="F382">
        <v>2624.83</v>
      </c>
      <c r="G382">
        <v>0.28307900000000003</v>
      </c>
      <c r="H382">
        <v>0.72305200000000003</v>
      </c>
      <c r="I382">
        <v>0</v>
      </c>
    </row>
    <row r="383" spans="1:9" x14ac:dyDescent="0.25">
      <c r="A383" t="s">
        <v>107</v>
      </c>
      <c r="B383">
        <v>12804.3</v>
      </c>
      <c r="C383">
        <v>12700</v>
      </c>
      <c r="D383">
        <v>12688.6</v>
      </c>
      <c r="E383">
        <v>10688</v>
      </c>
      <c r="F383">
        <v>2630</v>
      </c>
      <c r="G383">
        <v>0.283111</v>
      </c>
      <c r="H383">
        <v>0.70653200000000005</v>
      </c>
      <c r="I383">
        <v>0</v>
      </c>
    </row>
    <row r="384" spans="1:9" x14ac:dyDescent="0.25">
      <c r="A384" t="s">
        <v>107</v>
      </c>
      <c r="B384">
        <v>12875.8</v>
      </c>
      <c r="C384">
        <v>12773.7</v>
      </c>
      <c r="D384">
        <v>12762.2</v>
      </c>
      <c r="E384">
        <v>10761.9</v>
      </c>
      <c r="F384">
        <v>2630.26</v>
      </c>
      <c r="G384">
        <v>0.283078</v>
      </c>
      <c r="H384">
        <v>0.72492999999999996</v>
      </c>
      <c r="I384">
        <v>0</v>
      </c>
    </row>
    <row r="385" spans="1:25" x14ac:dyDescent="0.25">
      <c r="A385" t="s">
        <v>107</v>
      </c>
      <c r="B385">
        <v>12857.4</v>
      </c>
      <c r="C385">
        <v>12747.2</v>
      </c>
      <c r="D385">
        <v>12735.2</v>
      </c>
      <c r="E385">
        <v>10740.4</v>
      </c>
      <c r="F385">
        <v>2623.1</v>
      </c>
      <c r="G385">
        <v>0.283078</v>
      </c>
      <c r="H385">
        <v>0.72769200000000001</v>
      </c>
      <c r="I385">
        <v>0</v>
      </c>
    </row>
    <row r="386" spans="1:25" x14ac:dyDescent="0.25">
      <c r="A386" t="s">
        <v>107</v>
      </c>
      <c r="B386">
        <v>12881.7</v>
      </c>
      <c r="C386">
        <v>12751.7</v>
      </c>
      <c r="D386">
        <v>12739.1</v>
      </c>
      <c r="E386">
        <v>10742.6</v>
      </c>
      <c r="F386">
        <v>2624.45</v>
      </c>
      <c r="G386">
        <v>0.26848300000000003</v>
      </c>
      <c r="H386">
        <v>0.72592800000000002</v>
      </c>
      <c r="I386">
        <v>0</v>
      </c>
    </row>
    <row r="387" spans="1:25" x14ac:dyDescent="0.25">
      <c r="A387" t="s">
        <v>107</v>
      </c>
      <c r="B387">
        <v>12990.3</v>
      </c>
      <c r="C387">
        <v>12886.8</v>
      </c>
      <c r="D387">
        <v>12869.3</v>
      </c>
      <c r="E387">
        <v>10866.2</v>
      </c>
      <c r="F387">
        <v>2629.98</v>
      </c>
      <c r="G387">
        <v>0.27843499999999999</v>
      </c>
      <c r="H387">
        <v>0.72727299999999995</v>
      </c>
      <c r="I387">
        <v>0</v>
      </c>
    </row>
    <row r="388" spans="1:25" x14ac:dyDescent="0.25">
      <c r="A388" t="s">
        <v>107</v>
      </c>
      <c r="B388">
        <v>13002.8</v>
      </c>
      <c r="C388">
        <v>12895.9</v>
      </c>
      <c r="D388">
        <v>12880.6</v>
      </c>
      <c r="E388">
        <v>10878.2</v>
      </c>
      <c r="F388">
        <v>2629.4</v>
      </c>
      <c r="G388">
        <v>0.26855299999999999</v>
      </c>
      <c r="H388">
        <v>0.72784000000000004</v>
      </c>
      <c r="I388">
        <v>0</v>
      </c>
    </row>
    <row r="389" spans="1:25" x14ac:dyDescent="0.25">
      <c r="A389" t="s">
        <v>107</v>
      </c>
      <c r="B389">
        <v>13008.1</v>
      </c>
      <c r="C389">
        <v>12877.8</v>
      </c>
      <c r="D389">
        <v>12859.7</v>
      </c>
      <c r="E389">
        <v>10856.4</v>
      </c>
      <c r="F389">
        <v>2629.68</v>
      </c>
      <c r="G389">
        <v>0.28313300000000002</v>
      </c>
      <c r="H389">
        <v>0.72756200000000004</v>
      </c>
      <c r="I389">
        <v>0</v>
      </c>
    </row>
    <row r="390" spans="1:25" x14ac:dyDescent="0.25">
      <c r="A390" t="s">
        <v>107</v>
      </c>
      <c r="B390">
        <v>12983.6</v>
      </c>
      <c r="C390">
        <v>12880.3</v>
      </c>
      <c r="D390">
        <v>12862.2</v>
      </c>
      <c r="E390">
        <v>10859.4</v>
      </c>
      <c r="F390">
        <v>2629.32</v>
      </c>
      <c r="G390">
        <v>0.28312900000000002</v>
      </c>
      <c r="H390">
        <v>0.72102500000000003</v>
      </c>
      <c r="I390">
        <v>0</v>
      </c>
    </row>
    <row r="391" spans="1:25" x14ac:dyDescent="0.25">
      <c r="A391" t="s">
        <v>107</v>
      </c>
      <c r="B391">
        <v>13018.8</v>
      </c>
      <c r="C391">
        <v>12893.7</v>
      </c>
      <c r="D391">
        <v>12875.3</v>
      </c>
      <c r="E391">
        <v>10871.6</v>
      </c>
      <c r="F391">
        <v>2630.05</v>
      </c>
      <c r="G391">
        <v>0.264096</v>
      </c>
      <c r="H391">
        <v>0.72517399999999999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107</v>
      </c>
      <c r="B392">
        <v>13034</v>
      </c>
      <c r="C392">
        <v>12888.5</v>
      </c>
      <c r="D392">
        <v>12867.5</v>
      </c>
      <c r="E392">
        <v>10862</v>
      </c>
      <c r="F392">
        <v>2630.72</v>
      </c>
      <c r="G392">
        <v>0.28312300000000001</v>
      </c>
      <c r="H392">
        <v>0.72718799999999995</v>
      </c>
      <c r="I392">
        <v>0</v>
      </c>
      <c r="R392">
        <f>AVERAGE(B343:B392)</f>
        <v>12928.146000000002</v>
      </c>
      <c r="S392">
        <f>AVERAGE(C343:C392)</f>
        <v>12819.903999999997</v>
      </c>
      <c r="U392">
        <f>_xlfn.VAR.P(B343:B392)</f>
        <v>6250.3876839999793</v>
      </c>
      <c r="V392">
        <f>_xlfn.VAR.P(C343:C392)</f>
        <v>6079.8703840000053</v>
      </c>
      <c r="X392">
        <f>1.96*SQRT(U392)/50</f>
        <v>3.0991282210876223</v>
      </c>
      <c r="Y392">
        <f>1.96*SQRT(V392)/50</f>
        <v>3.0565621254719764</v>
      </c>
    </row>
    <row r="393" spans="1:25" x14ac:dyDescent="0.25">
      <c r="A393" t="s">
        <v>108</v>
      </c>
      <c r="B393">
        <v>646524.61769999994</v>
      </c>
      <c r="C393" t="s">
        <v>36</v>
      </c>
    </row>
    <row r="394" spans="1:25" x14ac:dyDescent="0.25">
      <c r="A394" t="s">
        <v>38</v>
      </c>
      <c r="B394">
        <v>10397.6</v>
      </c>
      <c r="C394">
        <v>0</v>
      </c>
      <c r="D394">
        <v>0</v>
      </c>
      <c r="E394">
        <v>0</v>
      </c>
      <c r="F394">
        <v>0</v>
      </c>
      <c r="G394">
        <v>0.26057999999999998</v>
      </c>
      <c r="H394">
        <v>1</v>
      </c>
      <c r="I394">
        <v>0</v>
      </c>
    </row>
    <row r="395" spans="1:25" x14ac:dyDescent="0.25">
      <c r="A395" t="s">
        <v>38</v>
      </c>
      <c r="B395">
        <v>10179.1</v>
      </c>
      <c r="C395">
        <v>0</v>
      </c>
      <c r="D395">
        <v>0</v>
      </c>
      <c r="E395">
        <v>0</v>
      </c>
      <c r="F395">
        <v>0</v>
      </c>
      <c r="G395">
        <v>0.26057999999999998</v>
      </c>
      <c r="H395">
        <v>1</v>
      </c>
      <c r="I395">
        <v>0</v>
      </c>
    </row>
    <row r="396" spans="1:25" x14ac:dyDescent="0.25">
      <c r="A396" t="s">
        <v>38</v>
      </c>
      <c r="B396">
        <v>10181.6</v>
      </c>
      <c r="C396">
        <v>0</v>
      </c>
      <c r="D396">
        <v>0</v>
      </c>
      <c r="E396">
        <v>0</v>
      </c>
      <c r="F396">
        <v>0</v>
      </c>
      <c r="G396">
        <v>0.26057999999999998</v>
      </c>
      <c r="H396">
        <v>1</v>
      </c>
      <c r="I396">
        <v>0</v>
      </c>
    </row>
    <row r="397" spans="1:25" x14ac:dyDescent="0.25">
      <c r="A397" t="s">
        <v>38</v>
      </c>
      <c r="B397">
        <v>10192.200000000001</v>
      </c>
      <c r="C397">
        <v>0</v>
      </c>
      <c r="D397">
        <v>0</v>
      </c>
      <c r="E397">
        <v>0</v>
      </c>
      <c r="F397">
        <v>0</v>
      </c>
      <c r="G397">
        <v>0.26057999999999998</v>
      </c>
      <c r="H397">
        <v>1</v>
      </c>
      <c r="I397">
        <v>0</v>
      </c>
    </row>
    <row r="398" spans="1:25" x14ac:dyDescent="0.25">
      <c r="A398" t="s">
        <v>38</v>
      </c>
      <c r="B398">
        <v>10236.200000000001</v>
      </c>
      <c r="C398">
        <v>0</v>
      </c>
      <c r="D398">
        <v>0</v>
      </c>
      <c r="E398">
        <v>0</v>
      </c>
      <c r="F398">
        <v>0</v>
      </c>
      <c r="G398">
        <v>0.26057999999999998</v>
      </c>
      <c r="H398">
        <v>1</v>
      </c>
      <c r="I398">
        <v>0</v>
      </c>
    </row>
    <row r="399" spans="1:25" x14ac:dyDescent="0.25">
      <c r="A399" t="s">
        <v>38</v>
      </c>
      <c r="B399">
        <v>10230.9</v>
      </c>
      <c r="C399">
        <v>0</v>
      </c>
      <c r="D399">
        <v>0</v>
      </c>
      <c r="E399">
        <v>0</v>
      </c>
      <c r="F399">
        <v>0</v>
      </c>
      <c r="G399">
        <v>0.26057999999999998</v>
      </c>
      <c r="H399">
        <v>1</v>
      </c>
      <c r="I399">
        <v>0</v>
      </c>
    </row>
    <row r="400" spans="1:25" x14ac:dyDescent="0.25">
      <c r="A400" t="s">
        <v>38</v>
      </c>
      <c r="B400">
        <v>10227.799999999999</v>
      </c>
      <c r="C400">
        <v>0</v>
      </c>
      <c r="D400">
        <v>0</v>
      </c>
      <c r="E400">
        <v>0</v>
      </c>
      <c r="F400">
        <v>0</v>
      </c>
      <c r="G400">
        <v>0.26057999999999998</v>
      </c>
      <c r="H400">
        <v>1</v>
      </c>
      <c r="I400">
        <v>0</v>
      </c>
    </row>
    <row r="401" spans="1:9" x14ac:dyDescent="0.25">
      <c r="A401" t="s">
        <v>38</v>
      </c>
      <c r="B401">
        <v>10227.6</v>
      </c>
      <c r="C401">
        <v>0</v>
      </c>
      <c r="D401">
        <v>0</v>
      </c>
      <c r="E401">
        <v>0</v>
      </c>
      <c r="F401">
        <v>0</v>
      </c>
      <c r="G401">
        <v>0.26057999999999998</v>
      </c>
      <c r="H401">
        <v>1</v>
      </c>
      <c r="I401">
        <v>0</v>
      </c>
    </row>
    <row r="402" spans="1:9" x14ac:dyDescent="0.25">
      <c r="A402" t="s">
        <v>38</v>
      </c>
      <c r="B402">
        <v>10229.200000000001</v>
      </c>
      <c r="C402">
        <v>0</v>
      </c>
      <c r="D402">
        <v>0</v>
      </c>
      <c r="E402">
        <v>0</v>
      </c>
      <c r="F402">
        <v>0</v>
      </c>
      <c r="G402">
        <v>0.26057999999999998</v>
      </c>
      <c r="H402">
        <v>1</v>
      </c>
      <c r="I402">
        <v>0</v>
      </c>
    </row>
    <row r="403" spans="1:9" x14ac:dyDescent="0.25">
      <c r="A403" t="s">
        <v>38</v>
      </c>
      <c r="B403">
        <v>10230</v>
      </c>
      <c r="C403">
        <v>0</v>
      </c>
      <c r="D403">
        <v>0</v>
      </c>
      <c r="E403">
        <v>0</v>
      </c>
      <c r="F403">
        <v>0</v>
      </c>
      <c r="G403">
        <v>0.26057999999999998</v>
      </c>
      <c r="H403">
        <v>1</v>
      </c>
      <c r="I403">
        <v>0</v>
      </c>
    </row>
    <row r="404" spans="1:9" x14ac:dyDescent="0.25">
      <c r="A404" t="s">
        <v>38</v>
      </c>
      <c r="B404">
        <v>10265.299999999999</v>
      </c>
      <c r="C404">
        <v>0</v>
      </c>
      <c r="D404">
        <v>0</v>
      </c>
      <c r="E404">
        <v>0</v>
      </c>
      <c r="F404">
        <v>0</v>
      </c>
      <c r="G404">
        <v>0.26057999999999998</v>
      </c>
      <c r="H404">
        <v>1</v>
      </c>
      <c r="I404">
        <v>0</v>
      </c>
    </row>
    <row r="405" spans="1:9" x14ac:dyDescent="0.25">
      <c r="A405" t="s">
        <v>38</v>
      </c>
      <c r="B405">
        <v>10296</v>
      </c>
      <c r="C405">
        <v>0</v>
      </c>
      <c r="D405">
        <v>0</v>
      </c>
      <c r="E405">
        <v>0</v>
      </c>
      <c r="F405">
        <v>0</v>
      </c>
      <c r="G405">
        <v>0.26057999999999998</v>
      </c>
      <c r="H405">
        <v>1</v>
      </c>
      <c r="I405">
        <v>0</v>
      </c>
    </row>
    <row r="406" spans="1:9" x14ac:dyDescent="0.25">
      <c r="A406" t="s">
        <v>38</v>
      </c>
      <c r="B406">
        <v>10294.5</v>
      </c>
      <c r="C406">
        <v>0</v>
      </c>
      <c r="D406">
        <v>0</v>
      </c>
      <c r="E406">
        <v>0</v>
      </c>
      <c r="F406">
        <v>0</v>
      </c>
      <c r="G406">
        <v>0.26057999999999998</v>
      </c>
      <c r="H406">
        <v>1</v>
      </c>
      <c r="I406">
        <v>0</v>
      </c>
    </row>
    <row r="407" spans="1:9" x14ac:dyDescent="0.25">
      <c r="A407" t="s">
        <v>38</v>
      </c>
      <c r="B407">
        <v>10292.5</v>
      </c>
      <c r="C407">
        <v>0</v>
      </c>
      <c r="D407">
        <v>0</v>
      </c>
      <c r="E407">
        <v>0</v>
      </c>
      <c r="F407">
        <v>0</v>
      </c>
      <c r="G407">
        <v>0.26057999999999998</v>
      </c>
      <c r="H407">
        <v>1</v>
      </c>
      <c r="I407">
        <v>0</v>
      </c>
    </row>
    <row r="408" spans="1:9" x14ac:dyDescent="0.25">
      <c r="A408" t="s">
        <v>38</v>
      </c>
      <c r="B408">
        <v>10296.5</v>
      </c>
      <c r="C408">
        <v>0</v>
      </c>
      <c r="D408">
        <v>0</v>
      </c>
      <c r="E408">
        <v>0</v>
      </c>
      <c r="F408">
        <v>0</v>
      </c>
      <c r="G408">
        <v>0.26057999999999998</v>
      </c>
      <c r="H408">
        <v>1</v>
      </c>
      <c r="I408">
        <v>0</v>
      </c>
    </row>
    <row r="409" spans="1:9" x14ac:dyDescent="0.25">
      <c r="A409" t="s">
        <v>38</v>
      </c>
      <c r="B409">
        <v>10299.6</v>
      </c>
      <c r="C409">
        <v>0</v>
      </c>
      <c r="D409">
        <v>0</v>
      </c>
      <c r="E409">
        <v>0</v>
      </c>
      <c r="F409">
        <v>0</v>
      </c>
      <c r="G409">
        <v>0.26057999999999998</v>
      </c>
      <c r="H409">
        <v>1</v>
      </c>
      <c r="I409">
        <v>0</v>
      </c>
    </row>
    <row r="410" spans="1:9" x14ac:dyDescent="0.25">
      <c r="A410" t="s">
        <v>38</v>
      </c>
      <c r="B410">
        <v>10321.5</v>
      </c>
      <c r="C410">
        <v>0</v>
      </c>
      <c r="D410">
        <v>0</v>
      </c>
      <c r="E410">
        <v>0</v>
      </c>
      <c r="F410">
        <v>0</v>
      </c>
      <c r="G410">
        <v>0.26057999999999998</v>
      </c>
      <c r="H410">
        <v>1</v>
      </c>
      <c r="I410">
        <v>0</v>
      </c>
    </row>
    <row r="411" spans="1:9" x14ac:dyDescent="0.25">
      <c r="A411" t="s">
        <v>38</v>
      </c>
      <c r="B411">
        <v>10318.4</v>
      </c>
      <c r="C411">
        <v>0</v>
      </c>
      <c r="D411">
        <v>0</v>
      </c>
      <c r="E411">
        <v>0</v>
      </c>
      <c r="F411">
        <v>0</v>
      </c>
      <c r="G411">
        <v>0.26057999999999998</v>
      </c>
      <c r="H411">
        <v>1</v>
      </c>
      <c r="I411">
        <v>0</v>
      </c>
    </row>
    <row r="412" spans="1:9" x14ac:dyDescent="0.25">
      <c r="A412" t="s">
        <v>38</v>
      </c>
      <c r="B412">
        <v>10314.5</v>
      </c>
      <c r="C412">
        <v>0</v>
      </c>
      <c r="D412">
        <v>0</v>
      </c>
      <c r="E412">
        <v>0</v>
      </c>
      <c r="F412">
        <v>0</v>
      </c>
      <c r="G412">
        <v>0.26057999999999998</v>
      </c>
      <c r="H412">
        <v>1</v>
      </c>
      <c r="I412">
        <v>0</v>
      </c>
    </row>
    <row r="413" spans="1:9" x14ac:dyDescent="0.25">
      <c r="A413" t="s">
        <v>38</v>
      </c>
      <c r="B413">
        <v>10315.200000000001</v>
      </c>
      <c r="C413">
        <v>0</v>
      </c>
      <c r="D413">
        <v>0</v>
      </c>
      <c r="E413">
        <v>0</v>
      </c>
      <c r="F413">
        <v>0</v>
      </c>
      <c r="G413">
        <v>0.26057999999999998</v>
      </c>
      <c r="H413">
        <v>1</v>
      </c>
      <c r="I413">
        <v>0</v>
      </c>
    </row>
    <row r="414" spans="1:9" x14ac:dyDescent="0.25">
      <c r="A414" t="s">
        <v>38</v>
      </c>
      <c r="B414">
        <v>10314.6</v>
      </c>
      <c r="C414">
        <v>0</v>
      </c>
      <c r="D414">
        <v>0</v>
      </c>
      <c r="E414">
        <v>0</v>
      </c>
      <c r="F414">
        <v>0</v>
      </c>
      <c r="G414">
        <v>0.26057999999999998</v>
      </c>
      <c r="H414">
        <v>1</v>
      </c>
      <c r="I414">
        <v>0</v>
      </c>
    </row>
    <row r="415" spans="1:9" x14ac:dyDescent="0.25">
      <c r="A415" t="s">
        <v>38</v>
      </c>
      <c r="B415">
        <v>10314.4</v>
      </c>
      <c r="C415">
        <v>0</v>
      </c>
      <c r="D415">
        <v>0</v>
      </c>
      <c r="E415">
        <v>0</v>
      </c>
      <c r="F415">
        <v>0</v>
      </c>
      <c r="G415">
        <v>0.26057999999999998</v>
      </c>
      <c r="H415">
        <v>1</v>
      </c>
      <c r="I415">
        <v>0</v>
      </c>
    </row>
    <row r="416" spans="1:9" x14ac:dyDescent="0.25">
      <c r="A416" t="s">
        <v>38</v>
      </c>
      <c r="B416">
        <v>10307.5</v>
      </c>
      <c r="C416">
        <v>0</v>
      </c>
      <c r="D416">
        <v>0</v>
      </c>
      <c r="E416">
        <v>0</v>
      </c>
      <c r="F416">
        <v>0</v>
      </c>
      <c r="G416">
        <v>0.26057999999999998</v>
      </c>
      <c r="H416">
        <v>1</v>
      </c>
      <c r="I416">
        <v>0</v>
      </c>
    </row>
    <row r="417" spans="1:9" x14ac:dyDescent="0.25">
      <c r="A417" t="s">
        <v>38</v>
      </c>
      <c r="B417">
        <v>10319.4</v>
      </c>
      <c r="C417">
        <v>0</v>
      </c>
      <c r="D417">
        <v>0</v>
      </c>
      <c r="E417">
        <v>0</v>
      </c>
      <c r="F417">
        <v>0</v>
      </c>
      <c r="G417">
        <v>0.26057999999999998</v>
      </c>
      <c r="H417">
        <v>1</v>
      </c>
      <c r="I417">
        <v>0</v>
      </c>
    </row>
    <row r="418" spans="1:9" x14ac:dyDescent="0.25">
      <c r="A418" t="s">
        <v>38</v>
      </c>
      <c r="B418">
        <v>10305.4</v>
      </c>
      <c r="C418">
        <v>0</v>
      </c>
      <c r="D418">
        <v>0</v>
      </c>
      <c r="E418">
        <v>0</v>
      </c>
      <c r="F418">
        <v>0</v>
      </c>
      <c r="G418">
        <v>0.26057999999999998</v>
      </c>
      <c r="H418">
        <v>1</v>
      </c>
      <c r="I418">
        <v>0</v>
      </c>
    </row>
    <row r="419" spans="1:9" x14ac:dyDescent="0.25">
      <c r="A419" t="s">
        <v>38</v>
      </c>
      <c r="B419">
        <v>10318.700000000001</v>
      </c>
      <c r="C419">
        <v>0</v>
      </c>
      <c r="D419">
        <v>0</v>
      </c>
      <c r="E419">
        <v>0</v>
      </c>
      <c r="F419">
        <v>0</v>
      </c>
      <c r="G419">
        <v>0.26057999999999998</v>
      </c>
      <c r="H419">
        <v>1</v>
      </c>
      <c r="I419">
        <v>0</v>
      </c>
    </row>
    <row r="420" spans="1:9" x14ac:dyDescent="0.25">
      <c r="A420" t="s">
        <v>38</v>
      </c>
      <c r="B420">
        <v>10319.200000000001</v>
      </c>
      <c r="C420">
        <v>0</v>
      </c>
      <c r="D420">
        <v>0</v>
      </c>
      <c r="E420">
        <v>0</v>
      </c>
      <c r="F420">
        <v>0</v>
      </c>
      <c r="G420">
        <v>0.26057999999999998</v>
      </c>
      <c r="H420">
        <v>1</v>
      </c>
      <c r="I420">
        <v>0</v>
      </c>
    </row>
    <row r="421" spans="1:9" x14ac:dyDescent="0.25">
      <c r="A421" t="s">
        <v>38</v>
      </c>
      <c r="B421">
        <v>10306.299999999999</v>
      </c>
      <c r="C421">
        <v>0</v>
      </c>
      <c r="D421">
        <v>0</v>
      </c>
      <c r="E421">
        <v>0</v>
      </c>
      <c r="F421">
        <v>0</v>
      </c>
      <c r="G421">
        <v>0.26057999999999998</v>
      </c>
      <c r="H421">
        <v>1</v>
      </c>
      <c r="I421">
        <v>0</v>
      </c>
    </row>
    <row r="422" spans="1:9" x14ac:dyDescent="0.25">
      <c r="A422" t="s">
        <v>38</v>
      </c>
      <c r="B422">
        <v>10308.200000000001</v>
      </c>
      <c r="C422">
        <v>0</v>
      </c>
      <c r="D422">
        <v>0</v>
      </c>
      <c r="E422">
        <v>0</v>
      </c>
      <c r="F422">
        <v>0</v>
      </c>
      <c r="G422">
        <v>0.26057999999999998</v>
      </c>
      <c r="H422">
        <v>1</v>
      </c>
      <c r="I422">
        <v>0</v>
      </c>
    </row>
    <row r="423" spans="1:9" x14ac:dyDescent="0.25">
      <c r="A423" t="s">
        <v>38</v>
      </c>
      <c r="B423">
        <v>10292.4</v>
      </c>
      <c r="C423">
        <v>0</v>
      </c>
      <c r="D423">
        <v>0</v>
      </c>
      <c r="E423">
        <v>0</v>
      </c>
      <c r="F423">
        <v>0</v>
      </c>
      <c r="G423">
        <v>0.26057999999999998</v>
      </c>
      <c r="H423">
        <v>1</v>
      </c>
      <c r="I423">
        <v>0</v>
      </c>
    </row>
    <row r="424" spans="1:9" x14ac:dyDescent="0.25">
      <c r="A424" t="s">
        <v>38</v>
      </c>
      <c r="B424">
        <v>10291.4</v>
      </c>
      <c r="C424">
        <v>0</v>
      </c>
      <c r="D424">
        <v>0</v>
      </c>
      <c r="E424">
        <v>0</v>
      </c>
      <c r="F424">
        <v>0</v>
      </c>
      <c r="G424">
        <v>0.26057999999999998</v>
      </c>
      <c r="H424">
        <v>1</v>
      </c>
      <c r="I424">
        <v>0</v>
      </c>
    </row>
    <row r="425" spans="1:9" x14ac:dyDescent="0.25">
      <c r="A425" t="s">
        <v>38</v>
      </c>
      <c r="B425">
        <v>10296.5</v>
      </c>
      <c r="C425">
        <v>0</v>
      </c>
      <c r="D425">
        <v>0</v>
      </c>
      <c r="E425">
        <v>0</v>
      </c>
      <c r="F425">
        <v>0</v>
      </c>
      <c r="G425">
        <v>0.26057999999999998</v>
      </c>
      <c r="H425">
        <v>1</v>
      </c>
      <c r="I425">
        <v>0</v>
      </c>
    </row>
    <row r="426" spans="1:9" x14ac:dyDescent="0.25">
      <c r="A426" t="s">
        <v>38</v>
      </c>
      <c r="B426">
        <v>10295.299999999999</v>
      </c>
      <c r="C426">
        <v>0</v>
      </c>
      <c r="D426">
        <v>0</v>
      </c>
      <c r="E426">
        <v>0</v>
      </c>
      <c r="F426">
        <v>0</v>
      </c>
      <c r="G426">
        <v>0.26057999999999998</v>
      </c>
      <c r="H426">
        <v>1</v>
      </c>
      <c r="I426">
        <v>0</v>
      </c>
    </row>
    <row r="427" spans="1:9" x14ac:dyDescent="0.25">
      <c r="A427" t="s">
        <v>38</v>
      </c>
      <c r="B427">
        <v>10306.1</v>
      </c>
      <c r="C427">
        <v>0</v>
      </c>
      <c r="D427">
        <v>0</v>
      </c>
      <c r="E427">
        <v>0</v>
      </c>
      <c r="F427">
        <v>0</v>
      </c>
      <c r="G427">
        <v>0.26057999999999998</v>
      </c>
      <c r="H427">
        <v>1</v>
      </c>
      <c r="I427">
        <v>0</v>
      </c>
    </row>
    <row r="428" spans="1:9" x14ac:dyDescent="0.25">
      <c r="A428" t="s">
        <v>38</v>
      </c>
      <c r="B428">
        <v>10305.200000000001</v>
      </c>
      <c r="C428">
        <v>0</v>
      </c>
      <c r="D428">
        <v>0</v>
      </c>
      <c r="E428">
        <v>0</v>
      </c>
      <c r="F428">
        <v>0</v>
      </c>
      <c r="G428">
        <v>0.26057999999999998</v>
      </c>
      <c r="H428">
        <v>1</v>
      </c>
      <c r="I428">
        <v>0</v>
      </c>
    </row>
    <row r="429" spans="1:9" x14ac:dyDescent="0.25">
      <c r="A429" t="s">
        <v>38</v>
      </c>
      <c r="B429">
        <v>10295.200000000001</v>
      </c>
      <c r="C429">
        <v>0</v>
      </c>
      <c r="D429">
        <v>0</v>
      </c>
      <c r="E429">
        <v>0</v>
      </c>
      <c r="F429">
        <v>0</v>
      </c>
      <c r="G429">
        <v>0.26057999999999998</v>
      </c>
      <c r="H429">
        <v>1</v>
      </c>
      <c r="I429">
        <v>0</v>
      </c>
    </row>
    <row r="430" spans="1:9" x14ac:dyDescent="0.25">
      <c r="A430" t="s">
        <v>38</v>
      </c>
      <c r="B430">
        <v>10294.799999999999</v>
      </c>
      <c r="C430">
        <v>0</v>
      </c>
      <c r="D430">
        <v>0</v>
      </c>
      <c r="E430">
        <v>0</v>
      </c>
      <c r="F430">
        <v>0</v>
      </c>
      <c r="G430">
        <v>0.26057999999999998</v>
      </c>
      <c r="H430">
        <v>1</v>
      </c>
      <c r="I430">
        <v>0</v>
      </c>
    </row>
    <row r="431" spans="1:9" x14ac:dyDescent="0.25">
      <c r="A431" t="s">
        <v>38</v>
      </c>
      <c r="B431">
        <v>10303.799999999999</v>
      </c>
      <c r="C431">
        <v>0</v>
      </c>
      <c r="D431">
        <v>0</v>
      </c>
      <c r="E431">
        <v>0</v>
      </c>
      <c r="F431">
        <v>0</v>
      </c>
      <c r="G431">
        <v>0.26057999999999998</v>
      </c>
      <c r="H431">
        <v>1</v>
      </c>
      <c r="I431">
        <v>0</v>
      </c>
    </row>
    <row r="432" spans="1:9" x14ac:dyDescent="0.25">
      <c r="A432" t="s">
        <v>38</v>
      </c>
      <c r="B432">
        <v>10294.9</v>
      </c>
      <c r="C432">
        <v>0</v>
      </c>
      <c r="D432">
        <v>0</v>
      </c>
      <c r="E432">
        <v>0</v>
      </c>
      <c r="F432">
        <v>0</v>
      </c>
      <c r="G432">
        <v>0.26057999999999998</v>
      </c>
      <c r="H432">
        <v>1</v>
      </c>
      <c r="I432">
        <v>0</v>
      </c>
    </row>
    <row r="433" spans="1:25" x14ac:dyDescent="0.25">
      <c r="A433" t="s">
        <v>38</v>
      </c>
      <c r="B433">
        <v>10314.299999999999</v>
      </c>
      <c r="C433">
        <v>0</v>
      </c>
      <c r="D433">
        <v>0</v>
      </c>
      <c r="E433">
        <v>0</v>
      </c>
      <c r="F433">
        <v>0</v>
      </c>
      <c r="G433">
        <v>0.26057999999999998</v>
      </c>
      <c r="H433">
        <v>1</v>
      </c>
      <c r="I433">
        <v>0</v>
      </c>
    </row>
    <row r="434" spans="1:25" x14ac:dyDescent="0.25">
      <c r="A434" t="s">
        <v>38</v>
      </c>
      <c r="B434">
        <v>10314.299999999999</v>
      </c>
      <c r="C434">
        <v>0</v>
      </c>
      <c r="D434">
        <v>0</v>
      </c>
      <c r="E434">
        <v>0</v>
      </c>
      <c r="F434">
        <v>0</v>
      </c>
      <c r="G434">
        <v>0.26057999999999998</v>
      </c>
      <c r="H434">
        <v>1</v>
      </c>
      <c r="I434">
        <v>0</v>
      </c>
    </row>
    <row r="435" spans="1:25" x14ac:dyDescent="0.25">
      <c r="A435" t="s">
        <v>38</v>
      </c>
      <c r="B435">
        <v>10318.5</v>
      </c>
      <c r="C435">
        <v>0</v>
      </c>
      <c r="D435">
        <v>0</v>
      </c>
      <c r="E435">
        <v>0</v>
      </c>
      <c r="F435">
        <v>0</v>
      </c>
      <c r="G435">
        <v>0.26057999999999998</v>
      </c>
      <c r="H435">
        <v>1</v>
      </c>
      <c r="I435">
        <v>0</v>
      </c>
    </row>
    <row r="436" spans="1:25" x14ac:dyDescent="0.25">
      <c r="A436" t="s">
        <v>38</v>
      </c>
      <c r="B436">
        <v>10313.6</v>
      </c>
      <c r="C436">
        <v>0</v>
      </c>
      <c r="D436">
        <v>0</v>
      </c>
      <c r="E436">
        <v>0</v>
      </c>
      <c r="F436">
        <v>0</v>
      </c>
      <c r="G436">
        <v>0.26057999999999998</v>
      </c>
      <c r="H436">
        <v>1</v>
      </c>
      <c r="I436">
        <v>0</v>
      </c>
    </row>
    <row r="437" spans="1:25" x14ac:dyDescent="0.25">
      <c r="A437" t="s">
        <v>38</v>
      </c>
      <c r="B437">
        <v>10319.200000000001</v>
      </c>
      <c r="C437">
        <v>0</v>
      </c>
      <c r="D437">
        <v>0</v>
      </c>
      <c r="E437">
        <v>0</v>
      </c>
      <c r="F437">
        <v>0</v>
      </c>
      <c r="G437">
        <v>0.26057999999999998</v>
      </c>
      <c r="H437">
        <v>1</v>
      </c>
      <c r="I437">
        <v>0</v>
      </c>
    </row>
    <row r="438" spans="1:25" x14ac:dyDescent="0.25">
      <c r="A438" t="s">
        <v>38</v>
      </c>
      <c r="B438">
        <v>10315.200000000001</v>
      </c>
      <c r="C438">
        <v>0</v>
      </c>
      <c r="D438">
        <v>0</v>
      </c>
      <c r="E438">
        <v>0</v>
      </c>
      <c r="F438">
        <v>0</v>
      </c>
      <c r="G438">
        <v>0.26057999999999998</v>
      </c>
      <c r="H438">
        <v>1</v>
      </c>
      <c r="I438">
        <v>0</v>
      </c>
    </row>
    <row r="439" spans="1:25" x14ac:dyDescent="0.25">
      <c r="A439" t="s">
        <v>38</v>
      </c>
      <c r="B439">
        <v>10316</v>
      </c>
      <c r="C439">
        <v>0</v>
      </c>
      <c r="D439">
        <v>0</v>
      </c>
      <c r="E439">
        <v>0</v>
      </c>
      <c r="F439">
        <v>0</v>
      </c>
      <c r="G439">
        <v>0.26057999999999998</v>
      </c>
      <c r="H439">
        <v>1</v>
      </c>
      <c r="I439">
        <v>0</v>
      </c>
    </row>
    <row r="440" spans="1:25" x14ac:dyDescent="0.25">
      <c r="A440" t="s">
        <v>38</v>
      </c>
      <c r="B440">
        <v>10311.200000000001</v>
      </c>
      <c r="C440">
        <v>0</v>
      </c>
      <c r="D440">
        <v>0</v>
      </c>
      <c r="E440">
        <v>0</v>
      </c>
      <c r="F440">
        <v>0</v>
      </c>
      <c r="G440">
        <v>0.26057999999999998</v>
      </c>
      <c r="H440">
        <v>1</v>
      </c>
      <c r="I440">
        <v>0</v>
      </c>
    </row>
    <row r="441" spans="1:25" x14ac:dyDescent="0.25">
      <c r="A441" t="s">
        <v>38</v>
      </c>
      <c r="B441">
        <v>10319</v>
      </c>
      <c r="C441">
        <v>0</v>
      </c>
      <c r="D441">
        <v>0</v>
      </c>
      <c r="E441">
        <v>0</v>
      </c>
      <c r="F441">
        <v>0</v>
      </c>
      <c r="G441">
        <v>0.26057999999999998</v>
      </c>
      <c r="H441">
        <v>1</v>
      </c>
      <c r="I441">
        <v>0</v>
      </c>
    </row>
    <row r="442" spans="1:25" x14ac:dyDescent="0.25">
      <c r="A442" t="s">
        <v>38</v>
      </c>
      <c r="B442">
        <v>10311.200000000001</v>
      </c>
      <c r="C442">
        <v>0</v>
      </c>
      <c r="D442">
        <v>0</v>
      </c>
      <c r="E442">
        <v>0</v>
      </c>
      <c r="F442">
        <v>0</v>
      </c>
      <c r="G442">
        <v>0.26057999999999998</v>
      </c>
      <c r="H442">
        <v>1</v>
      </c>
      <c r="I442">
        <v>0</v>
      </c>
    </row>
    <row r="443" spans="1:25" x14ac:dyDescent="0.25">
      <c r="A443" t="s">
        <v>38</v>
      </c>
      <c r="B443">
        <v>10320.1</v>
      </c>
      <c r="C443">
        <v>0</v>
      </c>
      <c r="D443">
        <v>0</v>
      </c>
      <c r="E443">
        <v>0</v>
      </c>
      <c r="F443">
        <v>0</v>
      </c>
      <c r="G443">
        <v>0.26057999999999998</v>
      </c>
      <c r="H443">
        <v>1</v>
      </c>
      <c r="I443">
        <v>0</v>
      </c>
    </row>
    <row r="444" spans="1:25" x14ac:dyDescent="0.25">
      <c r="A444" t="s">
        <v>38</v>
      </c>
      <c r="B444">
        <v>10307.6</v>
      </c>
      <c r="C444">
        <v>0</v>
      </c>
      <c r="D444">
        <v>0</v>
      </c>
      <c r="E444">
        <v>0</v>
      </c>
      <c r="F444">
        <v>0</v>
      </c>
      <c r="G444">
        <v>0.26057999999999998</v>
      </c>
      <c r="H444">
        <v>1</v>
      </c>
      <c r="I444">
        <v>0</v>
      </c>
    </row>
    <row r="445" spans="1:25" x14ac:dyDescent="0.25">
      <c r="A445" t="s">
        <v>38</v>
      </c>
      <c r="B445">
        <v>10303.9</v>
      </c>
      <c r="C445">
        <v>0</v>
      </c>
      <c r="D445">
        <v>0</v>
      </c>
      <c r="E445">
        <v>0</v>
      </c>
      <c r="F445">
        <v>0</v>
      </c>
      <c r="G445">
        <v>0.26057999999999998</v>
      </c>
      <c r="H445">
        <v>1</v>
      </c>
      <c r="I445">
        <v>0</v>
      </c>
    </row>
    <row r="446" spans="1:25" x14ac:dyDescent="0.25">
      <c r="A446" t="s">
        <v>38</v>
      </c>
      <c r="B446">
        <v>10296.4</v>
      </c>
      <c r="C446">
        <v>0</v>
      </c>
      <c r="D446">
        <v>0</v>
      </c>
      <c r="E446">
        <v>0</v>
      </c>
      <c r="F446">
        <v>0</v>
      </c>
      <c r="G446">
        <v>0.26057999999999998</v>
      </c>
      <c r="H446">
        <v>1</v>
      </c>
      <c r="I446">
        <v>0</v>
      </c>
    </row>
    <row r="447" spans="1:25" x14ac:dyDescent="0.25">
      <c r="A447" t="s">
        <v>38</v>
      </c>
      <c r="B447">
        <v>10292.6</v>
      </c>
      <c r="C447">
        <v>0</v>
      </c>
      <c r="D447">
        <v>0</v>
      </c>
      <c r="E447">
        <v>0</v>
      </c>
      <c r="F447">
        <v>0</v>
      </c>
      <c r="G447">
        <v>0.26057999999999998</v>
      </c>
      <c r="H447">
        <v>1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38</v>
      </c>
      <c r="B448">
        <v>10296.299999999999</v>
      </c>
      <c r="C448">
        <v>0</v>
      </c>
      <c r="D448">
        <v>0</v>
      </c>
      <c r="E448">
        <v>0</v>
      </c>
      <c r="F448">
        <v>0</v>
      </c>
      <c r="G448">
        <v>0.26057999999999998</v>
      </c>
      <c r="H448">
        <v>1</v>
      </c>
      <c r="I448">
        <v>0</v>
      </c>
      <c r="R448">
        <f>AVERAGE(B399:B448)</f>
        <v>10298.364</v>
      </c>
      <c r="S448">
        <f>AVERAGE(C399:C448)</f>
        <v>0</v>
      </c>
      <c r="U448">
        <f>_xlfn.VAR.P(B399:B448)</f>
        <v>651.19710400000361</v>
      </c>
      <c r="V448">
        <f>_xlfn.VAR.P(C399:C448)</f>
        <v>0</v>
      </c>
      <c r="X448">
        <f>1.96*SQRT(U448)/50</f>
        <v>1.0003277052499173</v>
      </c>
      <c r="Y448">
        <f>1.96*SQRT(V448)/50</f>
        <v>0</v>
      </c>
    </row>
    <row r="449" spans="1:9" x14ac:dyDescent="0.25">
      <c r="A449" t="s">
        <v>38</v>
      </c>
      <c r="B449">
        <v>514972.98200000002</v>
      </c>
      <c r="C449" t="s">
        <v>36</v>
      </c>
    </row>
    <row r="450" spans="1:9" x14ac:dyDescent="0.25">
      <c r="A450" t="s">
        <v>39</v>
      </c>
      <c r="B450">
        <v>10287.4</v>
      </c>
      <c r="C450">
        <v>10216</v>
      </c>
      <c r="D450">
        <v>10135.799999999999</v>
      </c>
      <c r="E450">
        <v>9208.17</v>
      </c>
      <c r="F450">
        <v>0</v>
      </c>
      <c r="G450">
        <v>0.26057999999999998</v>
      </c>
      <c r="H450">
        <v>1</v>
      </c>
      <c r="I450">
        <v>0</v>
      </c>
    </row>
    <row r="451" spans="1:9" x14ac:dyDescent="0.25">
      <c r="A451" t="s">
        <v>39</v>
      </c>
      <c r="B451">
        <v>10285.1</v>
      </c>
      <c r="C451">
        <v>10217.6</v>
      </c>
      <c r="D451">
        <v>10136.200000000001</v>
      </c>
      <c r="E451">
        <v>9208.52</v>
      </c>
      <c r="F451">
        <v>0</v>
      </c>
      <c r="G451">
        <v>0.26057999999999998</v>
      </c>
      <c r="H451">
        <v>1</v>
      </c>
      <c r="I451">
        <v>0</v>
      </c>
    </row>
    <row r="452" spans="1:9" x14ac:dyDescent="0.25">
      <c r="A452" t="s">
        <v>39</v>
      </c>
      <c r="B452">
        <v>10292.5</v>
      </c>
      <c r="C452">
        <v>10220.5</v>
      </c>
      <c r="D452">
        <v>10136.299999999999</v>
      </c>
      <c r="E452">
        <v>9208.5400000000009</v>
      </c>
      <c r="F452">
        <v>0</v>
      </c>
      <c r="G452">
        <v>0.26057999999999998</v>
      </c>
      <c r="H452">
        <v>1</v>
      </c>
      <c r="I452">
        <v>0</v>
      </c>
    </row>
    <row r="453" spans="1:9" x14ac:dyDescent="0.25">
      <c r="A453" t="s">
        <v>39</v>
      </c>
      <c r="B453">
        <v>10286.700000000001</v>
      </c>
      <c r="C453">
        <v>10215.200000000001</v>
      </c>
      <c r="D453">
        <v>10134.6</v>
      </c>
      <c r="E453">
        <v>9208.41</v>
      </c>
      <c r="F453">
        <v>0</v>
      </c>
      <c r="G453">
        <v>0.26057999999999998</v>
      </c>
      <c r="H453">
        <v>1</v>
      </c>
      <c r="I453">
        <v>0</v>
      </c>
    </row>
    <row r="454" spans="1:9" x14ac:dyDescent="0.25">
      <c r="A454" t="s">
        <v>39</v>
      </c>
      <c r="B454">
        <v>10288.5</v>
      </c>
      <c r="C454">
        <v>10217.200000000001</v>
      </c>
      <c r="D454">
        <v>10135.200000000001</v>
      </c>
      <c r="E454">
        <v>9208.7199999999993</v>
      </c>
      <c r="F454">
        <v>0</v>
      </c>
      <c r="G454">
        <v>0.26057999999999998</v>
      </c>
      <c r="H454">
        <v>1</v>
      </c>
      <c r="I454">
        <v>0</v>
      </c>
    </row>
    <row r="455" spans="1:9" x14ac:dyDescent="0.25">
      <c r="A455" t="s">
        <v>39</v>
      </c>
      <c r="B455">
        <v>10292.4</v>
      </c>
      <c r="C455">
        <v>10224.200000000001</v>
      </c>
      <c r="D455">
        <v>10136.299999999999</v>
      </c>
      <c r="E455">
        <v>9208.52</v>
      </c>
      <c r="F455">
        <v>0</v>
      </c>
      <c r="G455">
        <v>0.26057999999999998</v>
      </c>
      <c r="H455">
        <v>1</v>
      </c>
      <c r="I455">
        <v>0</v>
      </c>
    </row>
    <row r="456" spans="1:9" x14ac:dyDescent="0.25">
      <c r="A456" t="s">
        <v>39</v>
      </c>
      <c r="B456">
        <v>10283.9</v>
      </c>
      <c r="C456">
        <v>10216.299999999999</v>
      </c>
      <c r="D456">
        <v>10135.1</v>
      </c>
      <c r="E456">
        <v>9208.5499999999993</v>
      </c>
      <c r="F456">
        <v>0</v>
      </c>
      <c r="G456">
        <v>0.26057999999999998</v>
      </c>
      <c r="H456">
        <v>1</v>
      </c>
      <c r="I456">
        <v>0</v>
      </c>
    </row>
    <row r="457" spans="1:9" x14ac:dyDescent="0.25">
      <c r="A457" t="s">
        <v>39</v>
      </c>
      <c r="B457">
        <v>10296.9</v>
      </c>
      <c r="C457">
        <v>10228.6</v>
      </c>
      <c r="D457">
        <v>10139</v>
      </c>
      <c r="E457">
        <v>9208.7199999999993</v>
      </c>
      <c r="F457">
        <v>0</v>
      </c>
      <c r="G457">
        <v>0.26057999999999998</v>
      </c>
      <c r="H457">
        <v>1</v>
      </c>
      <c r="I457">
        <v>0</v>
      </c>
    </row>
    <row r="458" spans="1:9" x14ac:dyDescent="0.25">
      <c r="A458" t="s">
        <v>39</v>
      </c>
      <c r="B458">
        <v>10301.200000000001</v>
      </c>
      <c r="C458">
        <v>10234</v>
      </c>
      <c r="D458">
        <v>10138.9</v>
      </c>
      <c r="E458">
        <v>9208.61</v>
      </c>
      <c r="F458">
        <v>0</v>
      </c>
      <c r="G458">
        <v>0.26057999999999998</v>
      </c>
      <c r="H458">
        <v>1</v>
      </c>
      <c r="I458">
        <v>0</v>
      </c>
    </row>
    <row r="459" spans="1:9" x14ac:dyDescent="0.25">
      <c r="A459" t="s">
        <v>39</v>
      </c>
      <c r="B459">
        <v>10297.4</v>
      </c>
      <c r="C459">
        <v>10229.5</v>
      </c>
      <c r="D459">
        <v>10138.6</v>
      </c>
      <c r="E459">
        <v>9208.7000000000007</v>
      </c>
      <c r="F459">
        <v>0</v>
      </c>
      <c r="G459">
        <v>0.26057999999999998</v>
      </c>
      <c r="H459">
        <v>1</v>
      </c>
      <c r="I459">
        <v>0</v>
      </c>
    </row>
    <row r="460" spans="1:9" x14ac:dyDescent="0.25">
      <c r="A460" t="s">
        <v>39</v>
      </c>
      <c r="B460">
        <v>10301.4</v>
      </c>
      <c r="C460">
        <v>10232.200000000001</v>
      </c>
      <c r="D460">
        <v>10138.4</v>
      </c>
      <c r="E460">
        <v>9208.4699999999993</v>
      </c>
      <c r="F460">
        <v>0</v>
      </c>
      <c r="G460">
        <v>0.26057999999999998</v>
      </c>
      <c r="H460">
        <v>1</v>
      </c>
      <c r="I460">
        <v>0</v>
      </c>
    </row>
    <row r="461" spans="1:9" x14ac:dyDescent="0.25">
      <c r="A461" t="s">
        <v>39</v>
      </c>
      <c r="B461">
        <v>10300.6</v>
      </c>
      <c r="C461">
        <v>10232.9</v>
      </c>
      <c r="D461">
        <v>10141.299999999999</v>
      </c>
      <c r="E461">
        <v>9208.3700000000008</v>
      </c>
      <c r="F461">
        <v>0</v>
      </c>
      <c r="G461">
        <v>0.26057999999999998</v>
      </c>
      <c r="H461">
        <v>1</v>
      </c>
      <c r="I461">
        <v>0</v>
      </c>
    </row>
    <row r="462" spans="1:9" x14ac:dyDescent="0.25">
      <c r="A462" t="s">
        <v>39</v>
      </c>
      <c r="B462">
        <v>10301.700000000001</v>
      </c>
      <c r="C462">
        <v>10231.299999999999</v>
      </c>
      <c r="D462">
        <v>10139</v>
      </c>
      <c r="E462">
        <v>9208.81</v>
      </c>
      <c r="F462">
        <v>0</v>
      </c>
      <c r="G462">
        <v>0.26057999999999998</v>
      </c>
      <c r="H462">
        <v>1</v>
      </c>
      <c r="I462">
        <v>0</v>
      </c>
    </row>
    <row r="463" spans="1:9" x14ac:dyDescent="0.25">
      <c r="A463" t="s">
        <v>39</v>
      </c>
      <c r="B463">
        <v>10300.200000000001</v>
      </c>
      <c r="C463">
        <v>10229.200000000001</v>
      </c>
      <c r="D463">
        <v>10138.299999999999</v>
      </c>
      <c r="E463">
        <v>9208.39</v>
      </c>
      <c r="F463">
        <v>0</v>
      </c>
      <c r="G463">
        <v>0.26057999999999998</v>
      </c>
      <c r="H463">
        <v>1</v>
      </c>
      <c r="I463">
        <v>0</v>
      </c>
    </row>
    <row r="464" spans="1:9" x14ac:dyDescent="0.25">
      <c r="A464" t="s">
        <v>39</v>
      </c>
      <c r="B464">
        <v>10305.6</v>
      </c>
      <c r="C464">
        <v>10237.700000000001</v>
      </c>
      <c r="D464">
        <v>10143.799999999999</v>
      </c>
      <c r="E464">
        <v>9208.7900000000009</v>
      </c>
      <c r="F464">
        <v>0</v>
      </c>
      <c r="G464">
        <v>0.26057999999999998</v>
      </c>
      <c r="H464">
        <v>1</v>
      </c>
      <c r="I464">
        <v>0</v>
      </c>
    </row>
    <row r="465" spans="1:9" x14ac:dyDescent="0.25">
      <c r="A465" t="s">
        <v>39</v>
      </c>
      <c r="B465">
        <v>10296</v>
      </c>
      <c r="C465">
        <v>10228.9</v>
      </c>
      <c r="D465">
        <v>10138.299999999999</v>
      </c>
      <c r="E465">
        <v>9208.74</v>
      </c>
      <c r="F465">
        <v>0</v>
      </c>
      <c r="G465">
        <v>0.26057999999999998</v>
      </c>
      <c r="H465">
        <v>1</v>
      </c>
      <c r="I465">
        <v>0</v>
      </c>
    </row>
    <row r="466" spans="1:9" x14ac:dyDescent="0.25">
      <c r="A466" t="s">
        <v>39</v>
      </c>
      <c r="B466">
        <v>10304</v>
      </c>
      <c r="C466">
        <v>10234.700000000001</v>
      </c>
      <c r="D466">
        <v>10141.4</v>
      </c>
      <c r="E466">
        <v>9208.57</v>
      </c>
      <c r="F466">
        <v>0</v>
      </c>
      <c r="G466">
        <v>0.26057999999999998</v>
      </c>
      <c r="H466">
        <v>1</v>
      </c>
      <c r="I466">
        <v>0</v>
      </c>
    </row>
    <row r="467" spans="1:9" x14ac:dyDescent="0.25">
      <c r="A467" t="s">
        <v>39</v>
      </c>
      <c r="B467">
        <v>10303</v>
      </c>
      <c r="C467">
        <v>10234.5</v>
      </c>
      <c r="D467">
        <v>10141.200000000001</v>
      </c>
      <c r="E467">
        <v>9208.44</v>
      </c>
      <c r="F467">
        <v>0</v>
      </c>
      <c r="G467">
        <v>0.26057999999999998</v>
      </c>
      <c r="H467">
        <v>1</v>
      </c>
      <c r="I467">
        <v>0</v>
      </c>
    </row>
    <row r="468" spans="1:9" x14ac:dyDescent="0.25">
      <c r="A468" t="s">
        <v>39</v>
      </c>
      <c r="B468">
        <v>10295.4</v>
      </c>
      <c r="C468">
        <v>10227.200000000001</v>
      </c>
      <c r="D468">
        <v>10138.299999999999</v>
      </c>
      <c r="E468">
        <v>9208.92</v>
      </c>
      <c r="F468">
        <v>0</v>
      </c>
      <c r="G468">
        <v>0.26057999999999998</v>
      </c>
      <c r="H468">
        <v>1</v>
      </c>
      <c r="I468">
        <v>0</v>
      </c>
    </row>
    <row r="469" spans="1:9" x14ac:dyDescent="0.25">
      <c r="A469" t="s">
        <v>39</v>
      </c>
      <c r="B469">
        <v>10285.6</v>
      </c>
      <c r="C469">
        <v>10217.9</v>
      </c>
      <c r="D469">
        <v>10136.6</v>
      </c>
      <c r="E469">
        <v>9208.5</v>
      </c>
      <c r="F469">
        <v>0</v>
      </c>
      <c r="G469">
        <v>0.26057999999999998</v>
      </c>
      <c r="H469">
        <v>1</v>
      </c>
      <c r="I469">
        <v>0</v>
      </c>
    </row>
    <row r="470" spans="1:9" x14ac:dyDescent="0.25">
      <c r="A470" t="s">
        <v>39</v>
      </c>
      <c r="B470">
        <v>10281</v>
      </c>
      <c r="C470">
        <v>10213.299999999999</v>
      </c>
      <c r="D470">
        <v>10135.299999999999</v>
      </c>
      <c r="E470">
        <v>9208.94</v>
      </c>
      <c r="F470">
        <v>0</v>
      </c>
      <c r="G470">
        <v>0.26057999999999998</v>
      </c>
      <c r="H470">
        <v>1</v>
      </c>
      <c r="I470">
        <v>0</v>
      </c>
    </row>
    <row r="471" spans="1:9" x14ac:dyDescent="0.25">
      <c r="A471" t="s">
        <v>39</v>
      </c>
      <c r="B471">
        <v>10287</v>
      </c>
      <c r="C471">
        <v>10216.1</v>
      </c>
      <c r="D471">
        <v>10136.200000000001</v>
      </c>
      <c r="E471">
        <v>9208.4</v>
      </c>
      <c r="F471">
        <v>0</v>
      </c>
      <c r="G471">
        <v>0.26057999999999998</v>
      </c>
      <c r="H471">
        <v>1</v>
      </c>
      <c r="I471">
        <v>0</v>
      </c>
    </row>
    <row r="472" spans="1:9" x14ac:dyDescent="0.25">
      <c r="A472" t="s">
        <v>39</v>
      </c>
      <c r="B472">
        <v>10277.799999999999</v>
      </c>
      <c r="C472">
        <v>10209.700000000001</v>
      </c>
      <c r="D472">
        <v>10134.799999999999</v>
      </c>
      <c r="E472">
        <v>9208.49</v>
      </c>
      <c r="F472">
        <v>0</v>
      </c>
      <c r="G472">
        <v>0.26057999999999998</v>
      </c>
      <c r="H472">
        <v>1</v>
      </c>
      <c r="I472">
        <v>0</v>
      </c>
    </row>
    <row r="473" spans="1:9" x14ac:dyDescent="0.25">
      <c r="A473" t="s">
        <v>39</v>
      </c>
      <c r="B473">
        <v>10280.700000000001</v>
      </c>
      <c r="C473">
        <v>10213.1</v>
      </c>
      <c r="D473">
        <v>10135.200000000001</v>
      </c>
      <c r="E473">
        <v>9208.57</v>
      </c>
      <c r="F473">
        <v>0</v>
      </c>
      <c r="G473">
        <v>0.26057999999999998</v>
      </c>
      <c r="H473">
        <v>1</v>
      </c>
      <c r="I473">
        <v>0</v>
      </c>
    </row>
    <row r="474" spans="1:9" x14ac:dyDescent="0.25">
      <c r="A474" t="s">
        <v>39</v>
      </c>
      <c r="B474">
        <v>10282.799999999999</v>
      </c>
      <c r="C474">
        <v>10213.9</v>
      </c>
      <c r="D474">
        <v>10135.4</v>
      </c>
      <c r="E474">
        <v>9208.65</v>
      </c>
      <c r="F474">
        <v>0</v>
      </c>
      <c r="G474">
        <v>0.26057999999999998</v>
      </c>
      <c r="H474">
        <v>1</v>
      </c>
      <c r="I474">
        <v>0</v>
      </c>
    </row>
    <row r="475" spans="1:9" x14ac:dyDescent="0.25">
      <c r="A475" t="s">
        <v>39</v>
      </c>
      <c r="B475">
        <v>10286.799999999999</v>
      </c>
      <c r="C475">
        <v>10219.5</v>
      </c>
      <c r="D475">
        <v>10136.700000000001</v>
      </c>
      <c r="E475">
        <v>9208.61</v>
      </c>
      <c r="F475">
        <v>0</v>
      </c>
      <c r="G475">
        <v>0.26057999999999998</v>
      </c>
      <c r="H475">
        <v>1</v>
      </c>
      <c r="I475">
        <v>0</v>
      </c>
    </row>
    <row r="476" spans="1:9" x14ac:dyDescent="0.25">
      <c r="A476" t="s">
        <v>39</v>
      </c>
      <c r="B476">
        <v>10284.799999999999</v>
      </c>
      <c r="C476">
        <v>10216.9</v>
      </c>
      <c r="D476">
        <v>10135.799999999999</v>
      </c>
      <c r="E476">
        <v>9208.7999999999993</v>
      </c>
      <c r="F476">
        <v>0</v>
      </c>
      <c r="G476">
        <v>0.26057999999999998</v>
      </c>
      <c r="H476">
        <v>1</v>
      </c>
      <c r="I476">
        <v>0</v>
      </c>
    </row>
    <row r="477" spans="1:9" x14ac:dyDescent="0.25">
      <c r="A477" t="s">
        <v>39</v>
      </c>
      <c r="B477">
        <v>10278.6</v>
      </c>
      <c r="C477">
        <v>10210.299999999999</v>
      </c>
      <c r="D477">
        <v>10134.4</v>
      </c>
      <c r="E477">
        <v>9208.3799999999992</v>
      </c>
      <c r="F477">
        <v>0</v>
      </c>
      <c r="G477">
        <v>0.26057999999999998</v>
      </c>
      <c r="H477">
        <v>1</v>
      </c>
      <c r="I477">
        <v>0</v>
      </c>
    </row>
    <row r="478" spans="1:9" x14ac:dyDescent="0.25">
      <c r="A478" t="s">
        <v>39</v>
      </c>
      <c r="B478">
        <v>10286.1</v>
      </c>
      <c r="C478">
        <v>10216</v>
      </c>
      <c r="D478">
        <v>10135.6</v>
      </c>
      <c r="E478">
        <v>9208.9599999999991</v>
      </c>
      <c r="F478">
        <v>0</v>
      </c>
      <c r="G478">
        <v>0.26057999999999998</v>
      </c>
      <c r="H478">
        <v>1</v>
      </c>
      <c r="I478">
        <v>0</v>
      </c>
    </row>
    <row r="479" spans="1:9" x14ac:dyDescent="0.25">
      <c r="A479" t="s">
        <v>39</v>
      </c>
      <c r="B479">
        <v>10280.799999999999</v>
      </c>
      <c r="C479">
        <v>10213.1</v>
      </c>
      <c r="D479">
        <v>10134.6</v>
      </c>
      <c r="E479">
        <v>9208.25</v>
      </c>
      <c r="F479">
        <v>0</v>
      </c>
      <c r="G479">
        <v>0.26057999999999998</v>
      </c>
      <c r="H479">
        <v>1</v>
      </c>
      <c r="I479">
        <v>0</v>
      </c>
    </row>
    <row r="480" spans="1:9" x14ac:dyDescent="0.25">
      <c r="A480" t="s">
        <v>39</v>
      </c>
      <c r="B480">
        <v>10289.5</v>
      </c>
      <c r="C480">
        <v>10221.5</v>
      </c>
      <c r="D480">
        <v>10136.799999999999</v>
      </c>
      <c r="E480">
        <v>9208.1299999999992</v>
      </c>
      <c r="F480">
        <v>0</v>
      </c>
      <c r="G480">
        <v>0.26057999999999998</v>
      </c>
      <c r="H480">
        <v>1</v>
      </c>
      <c r="I480">
        <v>0</v>
      </c>
    </row>
    <row r="481" spans="1:9" x14ac:dyDescent="0.25">
      <c r="A481" t="s">
        <v>39</v>
      </c>
      <c r="B481">
        <v>10301.299999999999</v>
      </c>
      <c r="C481">
        <v>10230.4</v>
      </c>
      <c r="D481">
        <v>10139.299999999999</v>
      </c>
      <c r="E481">
        <v>9208.65</v>
      </c>
      <c r="F481">
        <v>0</v>
      </c>
      <c r="G481">
        <v>0.26057999999999998</v>
      </c>
      <c r="H481">
        <v>1</v>
      </c>
      <c r="I481">
        <v>0</v>
      </c>
    </row>
    <row r="482" spans="1:9" x14ac:dyDescent="0.25">
      <c r="A482" t="s">
        <v>39</v>
      </c>
      <c r="B482">
        <v>10303.6</v>
      </c>
      <c r="C482">
        <v>10235.299999999999</v>
      </c>
      <c r="D482">
        <v>10143.200000000001</v>
      </c>
      <c r="E482">
        <v>9208.15</v>
      </c>
      <c r="F482">
        <v>0</v>
      </c>
      <c r="G482">
        <v>0.26057999999999998</v>
      </c>
      <c r="H482">
        <v>1</v>
      </c>
      <c r="I482">
        <v>0</v>
      </c>
    </row>
    <row r="483" spans="1:9" x14ac:dyDescent="0.25">
      <c r="A483" t="s">
        <v>39</v>
      </c>
      <c r="B483">
        <v>10295.4</v>
      </c>
      <c r="C483">
        <v>10227.799999999999</v>
      </c>
      <c r="D483">
        <v>10138.4</v>
      </c>
      <c r="E483">
        <v>9208.5300000000007</v>
      </c>
      <c r="F483">
        <v>0</v>
      </c>
      <c r="G483">
        <v>0.26057999999999998</v>
      </c>
      <c r="H483">
        <v>1</v>
      </c>
      <c r="I483">
        <v>0</v>
      </c>
    </row>
    <row r="484" spans="1:9" x14ac:dyDescent="0.25">
      <c r="A484" t="s">
        <v>39</v>
      </c>
      <c r="B484">
        <v>10297.200000000001</v>
      </c>
      <c r="C484">
        <v>10229.799999999999</v>
      </c>
      <c r="D484">
        <v>10139.200000000001</v>
      </c>
      <c r="E484">
        <v>9208.69</v>
      </c>
      <c r="F484">
        <v>0</v>
      </c>
      <c r="G484">
        <v>0.26057999999999998</v>
      </c>
      <c r="H484">
        <v>1</v>
      </c>
      <c r="I484">
        <v>0</v>
      </c>
    </row>
    <row r="485" spans="1:9" x14ac:dyDescent="0.25">
      <c r="A485" t="s">
        <v>39</v>
      </c>
      <c r="B485">
        <v>10305.6</v>
      </c>
      <c r="C485">
        <v>10235.700000000001</v>
      </c>
      <c r="D485">
        <v>10143.299999999999</v>
      </c>
      <c r="E485">
        <v>9208.57</v>
      </c>
      <c r="F485">
        <v>0</v>
      </c>
      <c r="G485">
        <v>0.26057999999999998</v>
      </c>
      <c r="H485">
        <v>1</v>
      </c>
      <c r="I485">
        <v>0</v>
      </c>
    </row>
    <row r="486" spans="1:9" x14ac:dyDescent="0.25">
      <c r="A486" t="s">
        <v>39</v>
      </c>
      <c r="B486">
        <v>10300.799999999999</v>
      </c>
      <c r="C486">
        <v>10233.1</v>
      </c>
      <c r="D486">
        <v>10143.6</v>
      </c>
      <c r="E486">
        <v>9209.07</v>
      </c>
      <c r="F486">
        <v>0</v>
      </c>
      <c r="G486">
        <v>0.26057999999999998</v>
      </c>
      <c r="H486">
        <v>1</v>
      </c>
      <c r="I486">
        <v>0</v>
      </c>
    </row>
    <row r="487" spans="1:9" x14ac:dyDescent="0.25">
      <c r="A487" t="s">
        <v>39</v>
      </c>
      <c r="B487">
        <v>10298.4</v>
      </c>
      <c r="C487">
        <v>10227</v>
      </c>
      <c r="D487">
        <v>10138.5</v>
      </c>
      <c r="E487">
        <v>9208.61</v>
      </c>
      <c r="F487">
        <v>0</v>
      </c>
      <c r="G487">
        <v>0.26057999999999998</v>
      </c>
      <c r="H487">
        <v>1</v>
      </c>
      <c r="I487">
        <v>0</v>
      </c>
    </row>
    <row r="488" spans="1:9" x14ac:dyDescent="0.25">
      <c r="A488" t="s">
        <v>39</v>
      </c>
      <c r="B488">
        <v>10305.799999999999</v>
      </c>
      <c r="C488">
        <v>10238.200000000001</v>
      </c>
      <c r="D488">
        <v>10144.1</v>
      </c>
      <c r="E488">
        <v>9208.7800000000007</v>
      </c>
      <c r="F488">
        <v>0</v>
      </c>
      <c r="G488">
        <v>0.26057999999999998</v>
      </c>
      <c r="H488">
        <v>1</v>
      </c>
      <c r="I488">
        <v>0</v>
      </c>
    </row>
    <row r="489" spans="1:9" x14ac:dyDescent="0.25">
      <c r="A489" t="s">
        <v>39</v>
      </c>
      <c r="B489">
        <v>10302.200000000001</v>
      </c>
      <c r="C489">
        <v>10234.6</v>
      </c>
      <c r="D489">
        <v>10143.4</v>
      </c>
      <c r="E489">
        <v>9208.44</v>
      </c>
      <c r="F489">
        <v>0</v>
      </c>
      <c r="G489">
        <v>0.26057999999999998</v>
      </c>
      <c r="H489">
        <v>1</v>
      </c>
      <c r="I489">
        <v>0</v>
      </c>
    </row>
    <row r="490" spans="1:9" x14ac:dyDescent="0.25">
      <c r="A490" t="s">
        <v>39</v>
      </c>
      <c r="B490">
        <v>10293.200000000001</v>
      </c>
      <c r="C490">
        <v>10224.299999999999</v>
      </c>
      <c r="D490">
        <v>10137.5</v>
      </c>
      <c r="E490">
        <v>9208.5300000000007</v>
      </c>
      <c r="F490">
        <v>0</v>
      </c>
      <c r="G490">
        <v>0.26057999999999998</v>
      </c>
      <c r="H490">
        <v>1</v>
      </c>
      <c r="I490">
        <v>0</v>
      </c>
    </row>
    <row r="491" spans="1:9" x14ac:dyDescent="0.25">
      <c r="A491" t="s">
        <v>39</v>
      </c>
      <c r="B491">
        <v>10292.700000000001</v>
      </c>
      <c r="C491">
        <v>10224</v>
      </c>
      <c r="D491">
        <v>10137.5</v>
      </c>
      <c r="E491">
        <v>9208.76</v>
      </c>
      <c r="F491">
        <v>0</v>
      </c>
      <c r="G491">
        <v>0.26057999999999998</v>
      </c>
      <c r="H491">
        <v>1</v>
      </c>
      <c r="I491">
        <v>0</v>
      </c>
    </row>
    <row r="492" spans="1:9" x14ac:dyDescent="0.25">
      <c r="A492" t="s">
        <v>39</v>
      </c>
      <c r="B492">
        <v>10299.1</v>
      </c>
      <c r="C492">
        <v>10230.6</v>
      </c>
      <c r="D492">
        <v>10139.799999999999</v>
      </c>
      <c r="E492">
        <v>9208.43</v>
      </c>
      <c r="F492">
        <v>0</v>
      </c>
      <c r="G492">
        <v>0.26057999999999998</v>
      </c>
      <c r="H492">
        <v>1</v>
      </c>
      <c r="I492">
        <v>0</v>
      </c>
    </row>
    <row r="493" spans="1:9" x14ac:dyDescent="0.25">
      <c r="A493" t="s">
        <v>39</v>
      </c>
      <c r="B493">
        <v>10281.799999999999</v>
      </c>
      <c r="C493">
        <v>10213.1</v>
      </c>
      <c r="D493">
        <v>10135.200000000001</v>
      </c>
      <c r="E493">
        <v>9208.75</v>
      </c>
      <c r="F493">
        <v>0</v>
      </c>
      <c r="G493">
        <v>0.26057999999999998</v>
      </c>
      <c r="H493">
        <v>1</v>
      </c>
      <c r="I493">
        <v>0</v>
      </c>
    </row>
    <row r="494" spans="1:9" x14ac:dyDescent="0.25">
      <c r="A494" t="s">
        <v>39</v>
      </c>
      <c r="B494">
        <v>10283.700000000001</v>
      </c>
      <c r="C494">
        <v>10216.200000000001</v>
      </c>
      <c r="D494">
        <v>10135.4</v>
      </c>
      <c r="E494">
        <v>9208.86</v>
      </c>
      <c r="F494">
        <v>0</v>
      </c>
      <c r="G494">
        <v>0.26057999999999998</v>
      </c>
      <c r="H494">
        <v>1</v>
      </c>
      <c r="I494">
        <v>0</v>
      </c>
    </row>
    <row r="495" spans="1:9" x14ac:dyDescent="0.25">
      <c r="A495" t="s">
        <v>39</v>
      </c>
      <c r="B495">
        <v>10283.4</v>
      </c>
      <c r="C495">
        <v>10216.1</v>
      </c>
      <c r="D495">
        <v>10135.299999999999</v>
      </c>
      <c r="E495">
        <v>9208.7199999999993</v>
      </c>
      <c r="F495">
        <v>0</v>
      </c>
      <c r="G495">
        <v>0.26057999999999998</v>
      </c>
      <c r="H495">
        <v>1</v>
      </c>
      <c r="I495">
        <v>0</v>
      </c>
    </row>
    <row r="496" spans="1:9" x14ac:dyDescent="0.25">
      <c r="A496" t="s">
        <v>39</v>
      </c>
      <c r="B496">
        <v>10281</v>
      </c>
      <c r="C496">
        <v>10214.4</v>
      </c>
      <c r="D496">
        <v>10135.5</v>
      </c>
      <c r="E496">
        <v>9208.7199999999993</v>
      </c>
      <c r="F496">
        <v>0</v>
      </c>
      <c r="G496">
        <v>0.26057999999999998</v>
      </c>
      <c r="H496">
        <v>1</v>
      </c>
      <c r="I496">
        <v>0</v>
      </c>
    </row>
    <row r="497" spans="1:25" x14ac:dyDescent="0.25">
      <c r="A497" t="s">
        <v>39</v>
      </c>
      <c r="B497">
        <v>10284.700000000001</v>
      </c>
      <c r="C497">
        <v>10217</v>
      </c>
      <c r="D497">
        <v>10135.200000000001</v>
      </c>
      <c r="E497">
        <v>9208.39</v>
      </c>
      <c r="F497">
        <v>0</v>
      </c>
      <c r="G497">
        <v>0.26057999999999998</v>
      </c>
      <c r="H497">
        <v>1</v>
      </c>
      <c r="I497">
        <v>0</v>
      </c>
    </row>
    <row r="498" spans="1:25" x14ac:dyDescent="0.25">
      <c r="A498" t="s">
        <v>39</v>
      </c>
      <c r="B498">
        <v>10287.5</v>
      </c>
      <c r="C498">
        <v>10220.5</v>
      </c>
      <c r="D498">
        <v>10136.200000000001</v>
      </c>
      <c r="E498">
        <v>9208.41</v>
      </c>
      <c r="F498">
        <v>0</v>
      </c>
      <c r="G498">
        <v>0.26057999999999998</v>
      </c>
      <c r="H498">
        <v>1</v>
      </c>
      <c r="I498">
        <v>0</v>
      </c>
    </row>
    <row r="499" spans="1:25" x14ac:dyDescent="0.25">
      <c r="A499" t="s">
        <v>39</v>
      </c>
      <c r="B499">
        <v>10303.200000000001</v>
      </c>
      <c r="C499">
        <v>10230.700000000001</v>
      </c>
      <c r="D499">
        <v>10137.700000000001</v>
      </c>
      <c r="E499">
        <v>9208.7099999999991</v>
      </c>
      <c r="F499">
        <v>0</v>
      </c>
      <c r="G499">
        <v>0.26057999999999998</v>
      </c>
      <c r="H499">
        <v>1</v>
      </c>
      <c r="I499">
        <v>0</v>
      </c>
    </row>
    <row r="500" spans="1:25" x14ac:dyDescent="0.25">
      <c r="A500" t="s">
        <v>39</v>
      </c>
      <c r="B500">
        <v>10286.1</v>
      </c>
      <c r="C500">
        <v>10217.9</v>
      </c>
      <c r="D500">
        <v>10135.799999999999</v>
      </c>
      <c r="E500">
        <v>9208.56</v>
      </c>
      <c r="F500">
        <v>0</v>
      </c>
      <c r="G500">
        <v>0.26057999999999998</v>
      </c>
      <c r="H500">
        <v>1</v>
      </c>
      <c r="I500">
        <v>0</v>
      </c>
    </row>
    <row r="501" spans="1:25" x14ac:dyDescent="0.25">
      <c r="A501" t="s">
        <v>39</v>
      </c>
      <c r="B501">
        <v>10288.799999999999</v>
      </c>
      <c r="C501">
        <v>10220.9</v>
      </c>
      <c r="D501">
        <v>10136</v>
      </c>
      <c r="E501">
        <v>9208.48</v>
      </c>
      <c r="F501">
        <v>0</v>
      </c>
      <c r="G501">
        <v>0.26057999999999998</v>
      </c>
      <c r="H501">
        <v>1</v>
      </c>
      <c r="I501">
        <v>0</v>
      </c>
    </row>
    <row r="502" spans="1:25" x14ac:dyDescent="0.25">
      <c r="A502" t="s">
        <v>39</v>
      </c>
      <c r="B502">
        <v>10288.6</v>
      </c>
      <c r="C502">
        <v>10220.700000000001</v>
      </c>
      <c r="D502">
        <v>10136.1</v>
      </c>
      <c r="E502">
        <v>9208.69</v>
      </c>
      <c r="F502">
        <v>0</v>
      </c>
      <c r="G502">
        <v>0.26057999999999998</v>
      </c>
      <c r="H502">
        <v>1</v>
      </c>
      <c r="I502">
        <v>0</v>
      </c>
    </row>
    <row r="503" spans="1:25" x14ac:dyDescent="0.25">
      <c r="A503" t="s">
        <v>39</v>
      </c>
      <c r="B503">
        <v>10285.299999999999</v>
      </c>
      <c r="C503">
        <v>10216.9</v>
      </c>
      <c r="D503">
        <v>10134.9</v>
      </c>
      <c r="E503">
        <v>9208.36</v>
      </c>
      <c r="F503">
        <v>0</v>
      </c>
      <c r="G503">
        <v>0.26057999999999998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39</v>
      </c>
      <c r="B504">
        <v>10302.5</v>
      </c>
      <c r="C504">
        <v>10235.299999999999</v>
      </c>
      <c r="D504">
        <v>10139.6</v>
      </c>
      <c r="E504">
        <v>9208.7000000000007</v>
      </c>
      <c r="F504">
        <v>0</v>
      </c>
      <c r="G504">
        <v>0.26057999999999998</v>
      </c>
      <c r="H504">
        <v>1</v>
      </c>
      <c r="I504">
        <v>0</v>
      </c>
      <c r="R504">
        <f>AVERAGE(B455:B504)</f>
        <v>10292.661999999998</v>
      </c>
      <c r="S504">
        <f>AVERAGE(C455:C504)</f>
        <v>10224.26</v>
      </c>
      <c r="U504">
        <f>_xlfn.VAR.P(B455:B504)</f>
        <v>73.943156000001878</v>
      </c>
      <c r="V504">
        <f>_xlfn.VAR.P(C455:C504)</f>
        <v>68.938000000001352</v>
      </c>
      <c r="X504">
        <f>1.96*SQRT(U504)/50</f>
        <v>0.33708160916288932</v>
      </c>
      <c r="Y504">
        <f>1.96*SQRT(V504)/50</f>
        <v>0.32547332966005377</v>
      </c>
    </row>
    <row r="505" spans="1:25" x14ac:dyDescent="0.25">
      <c r="A505" t="s">
        <v>38</v>
      </c>
      <c r="B505">
        <v>514701.48229999997</v>
      </c>
      <c r="C505" t="s">
        <v>36</v>
      </c>
    </row>
    <row r="506" spans="1:25" x14ac:dyDescent="0.25">
      <c r="A506" t="s">
        <v>40</v>
      </c>
      <c r="B506">
        <v>4022.3</v>
      </c>
      <c r="C506">
        <v>3957.16</v>
      </c>
      <c r="D506">
        <v>3893.41</v>
      </c>
      <c r="E506">
        <v>2961.78</v>
      </c>
      <c r="F506">
        <v>0</v>
      </c>
      <c r="G506">
        <v>0.23791499999999999</v>
      </c>
      <c r="H506">
        <v>1</v>
      </c>
      <c r="I506">
        <v>0</v>
      </c>
    </row>
    <row r="507" spans="1:25" x14ac:dyDescent="0.25">
      <c r="A507" t="s">
        <v>40</v>
      </c>
      <c r="B507">
        <v>4019.55</v>
      </c>
      <c r="C507">
        <v>3957.67</v>
      </c>
      <c r="D507">
        <v>3894.71</v>
      </c>
      <c r="E507">
        <v>2962.1</v>
      </c>
      <c r="F507">
        <v>0</v>
      </c>
      <c r="G507">
        <v>0.26060100000000003</v>
      </c>
      <c r="H507">
        <v>1</v>
      </c>
      <c r="I507">
        <v>0</v>
      </c>
    </row>
    <row r="508" spans="1:25" x14ac:dyDescent="0.25">
      <c r="A508" t="s">
        <v>40</v>
      </c>
      <c r="B508">
        <v>4019.37</v>
      </c>
      <c r="C508">
        <v>3956.92</v>
      </c>
      <c r="D508">
        <v>3894.11</v>
      </c>
      <c r="E508">
        <v>2962.17</v>
      </c>
      <c r="F508">
        <v>0</v>
      </c>
      <c r="G508">
        <v>0.23944199999999999</v>
      </c>
      <c r="H508">
        <v>1</v>
      </c>
      <c r="I508">
        <v>0</v>
      </c>
    </row>
    <row r="509" spans="1:25" x14ac:dyDescent="0.25">
      <c r="A509" t="s">
        <v>40</v>
      </c>
      <c r="B509">
        <v>4017.61</v>
      </c>
      <c r="C509">
        <v>3955.4</v>
      </c>
      <c r="D509">
        <v>3893.68</v>
      </c>
      <c r="E509">
        <v>2961.97</v>
      </c>
      <c r="F509">
        <v>0</v>
      </c>
      <c r="G509">
        <v>0.26053199999999999</v>
      </c>
      <c r="H509">
        <v>1</v>
      </c>
      <c r="I509">
        <v>0</v>
      </c>
    </row>
    <row r="510" spans="1:25" x14ac:dyDescent="0.25">
      <c r="A510" t="s">
        <v>40</v>
      </c>
      <c r="B510">
        <v>4018.17</v>
      </c>
      <c r="C510">
        <v>3952.77</v>
      </c>
      <c r="D510">
        <v>3892.6</v>
      </c>
      <c r="E510">
        <v>2962.06</v>
      </c>
      <c r="F510">
        <v>0</v>
      </c>
      <c r="G510">
        <v>0.26053199999999999</v>
      </c>
      <c r="H510">
        <v>1</v>
      </c>
      <c r="I510">
        <v>0</v>
      </c>
    </row>
    <row r="511" spans="1:25" x14ac:dyDescent="0.25">
      <c r="A511" t="s">
        <v>40</v>
      </c>
      <c r="B511">
        <v>4021.81</v>
      </c>
      <c r="C511">
        <v>3959.96</v>
      </c>
      <c r="D511">
        <v>3894.75</v>
      </c>
      <c r="E511">
        <v>2962.08</v>
      </c>
      <c r="F511">
        <v>0</v>
      </c>
      <c r="G511">
        <v>0.26061000000000001</v>
      </c>
      <c r="H511">
        <v>1</v>
      </c>
      <c r="I511">
        <v>0</v>
      </c>
    </row>
    <row r="512" spans="1:25" x14ac:dyDescent="0.25">
      <c r="A512" t="s">
        <v>40</v>
      </c>
      <c r="B512">
        <v>4021.18</v>
      </c>
      <c r="C512">
        <v>3954.37</v>
      </c>
      <c r="D512">
        <v>3893.43</v>
      </c>
      <c r="E512">
        <v>2962.09</v>
      </c>
      <c r="F512">
        <v>0</v>
      </c>
      <c r="G512">
        <v>0.26061000000000001</v>
      </c>
      <c r="H512">
        <v>1</v>
      </c>
      <c r="I512">
        <v>0</v>
      </c>
    </row>
    <row r="513" spans="1:9" x14ac:dyDescent="0.25">
      <c r="A513" t="s">
        <v>40</v>
      </c>
      <c r="B513">
        <v>4018.63</v>
      </c>
      <c r="C513">
        <v>3952.76</v>
      </c>
      <c r="D513">
        <v>3893.46</v>
      </c>
      <c r="E513">
        <v>2962.21</v>
      </c>
      <c r="F513">
        <v>0</v>
      </c>
      <c r="G513">
        <v>0.26061000000000001</v>
      </c>
      <c r="H513">
        <v>1</v>
      </c>
      <c r="I513">
        <v>0</v>
      </c>
    </row>
    <row r="514" spans="1:9" x14ac:dyDescent="0.25">
      <c r="A514" t="s">
        <v>40</v>
      </c>
      <c r="B514">
        <v>4015.57</v>
      </c>
      <c r="C514">
        <v>3952.87</v>
      </c>
      <c r="D514">
        <v>3892.32</v>
      </c>
      <c r="E514">
        <v>2962.11</v>
      </c>
      <c r="F514">
        <v>0</v>
      </c>
      <c r="G514">
        <v>0.26053799999999999</v>
      </c>
      <c r="H514">
        <v>1</v>
      </c>
      <c r="I514">
        <v>0</v>
      </c>
    </row>
    <row r="515" spans="1:9" x14ac:dyDescent="0.25">
      <c r="A515" t="s">
        <v>40</v>
      </c>
      <c r="B515">
        <v>4016.61</v>
      </c>
      <c r="C515">
        <v>3953.88</v>
      </c>
      <c r="D515">
        <v>3892.84</v>
      </c>
      <c r="E515">
        <v>2961.98</v>
      </c>
      <c r="F515">
        <v>0</v>
      </c>
      <c r="G515">
        <v>0.26053700000000002</v>
      </c>
      <c r="H515">
        <v>1</v>
      </c>
      <c r="I515">
        <v>0</v>
      </c>
    </row>
    <row r="516" spans="1:9" x14ac:dyDescent="0.25">
      <c r="A516" t="s">
        <v>40</v>
      </c>
      <c r="B516">
        <v>4017.7</v>
      </c>
      <c r="C516">
        <v>3953.26</v>
      </c>
      <c r="D516">
        <v>3893.13</v>
      </c>
      <c r="E516">
        <v>2962.07</v>
      </c>
      <c r="F516">
        <v>0</v>
      </c>
      <c r="G516">
        <v>0.26057599999999997</v>
      </c>
      <c r="H516">
        <v>1</v>
      </c>
      <c r="I516">
        <v>0</v>
      </c>
    </row>
    <row r="517" spans="1:9" x14ac:dyDescent="0.25">
      <c r="A517" t="s">
        <v>40</v>
      </c>
      <c r="B517">
        <v>4017.08</v>
      </c>
      <c r="C517">
        <v>3955.73</v>
      </c>
      <c r="D517">
        <v>3892.9</v>
      </c>
      <c r="E517">
        <v>2961.94</v>
      </c>
      <c r="F517">
        <v>0</v>
      </c>
      <c r="G517">
        <v>0.23871800000000001</v>
      </c>
      <c r="H517">
        <v>1</v>
      </c>
      <c r="I517">
        <v>0</v>
      </c>
    </row>
    <row r="518" spans="1:9" x14ac:dyDescent="0.25">
      <c r="A518" t="s">
        <v>40</v>
      </c>
      <c r="B518">
        <v>4018.85</v>
      </c>
      <c r="C518">
        <v>3956.24</v>
      </c>
      <c r="D518">
        <v>3893.8</v>
      </c>
      <c r="E518">
        <v>2962.17</v>
      </c>
      <c r="F518">
        <v>0</v>
      </c>
      <c r="G518">
        <v>0.239513</v>
      </c>
      <c r="H518">
        <v>1</v>
      </c>
      <c r="I518">
        <v>0</v>
      </c>
    </row>
    <row r="519" spans="1:9" x14ac:dyDescent="0.25">
      <c r="A519" t="s">
        <v>40</v>
      </c>
      <c r="B519">
        <v>4023.72</v>
      </c>
      <c r="C519">
        <v>3959.86</v>
      </c>
      <c r="D519">
        <v>3894.53</v>
      </c>
      <c r="E519">
        <v>2962.23</v>
      </c>
      <c r="F519">
        <v>0</v>
      </c>
      <c r="G519">
        <v>0.260571</v>
      </c>
      <c r="H519">
        <v>1</v>
      </c>
      <c r="I519">
        <v>0</v>
      </c>
    </row>
    <row r="520" spans="1:9" x14ac:dyDescent="0.25">
      <c r="A520" t="s">
        <v>40</v>
      </c>
      <c r="B520">
        <v>4008.12</v>
      </c>
      <c r="C520">
        <v>3943.74</v>
      </c>
      <c r="D520">
        <v>3889.75</v>
      </c>
      <c r="E520">
        <v>2962.18</v>
      </c>
      <c r="F520">
        <v>0</v>
      </c>
      <c r="G520">
        <v>0.260571</v>
      </c>
      <c r="H520">
        <v>1</v>
      </c>
      <c r="I520">
        <v>0</v>
      </c>
    </row>
    <row r="521" spans="1:9" x14ac:dyDescent="0.25">
      <c r="A521" t="s">
        <v>40</v>
      </c>
      <c r="B521">
        <v>4024.35</v>
      </c>
      <c r="C521">
        <v>3961.4</v>
      </c>
      <c r="D521">
        <v>3894.7</v>
      </c>
      <c r="E521">
        <v>2962.16</v>
      </c>
      <c r="F521">
        <v>0</v>
      </c>
      <c r="G521">
        <v>0.24102000000000001</v>
      </c>
      <c r="H521">
        <v>1</v>
      </c>
      <c r="I521">
        <v>0</v>
      </c>
    </row>
    <row r="522" spans="1:9" x14ac:dyDescent="0.25">
      <c r="A522" t="s">
        <v>40</v>
      </c>
      <c r="B522">
        <v>4026.67</v>
      </c>
      <c r="C522">
        <v>3961.69</v>
      </c>
      <c r="D522">
        <v>3895.31</v>
      </c>
      <c r="E522">
        <v>2961.56</v>
      </c>
      <c r="F522">
        <v>0</v>
      </c>
      <c r="G522">
        <v>0.26052999999999998</v>
      </c>
      <c r="H522">
        <v>1</v>
      </c>
      <c r="I522">
        <v>0</v>
      </c>
    </row>
    <row r="523" spans="1:9" x14ac:dyDescent="0.25">
      <c r="A523" t="s">
        <v>40</v>
      </c>
      <c r="B523">
        <v>4021.38</v>
      </c>
      <c r="C523">
        <v>3958.45</v>
      </c>
      <c r="D523">
        <v>3894.78</v>
      </c>
      <c r="E523">
        <v>2961.92</v>
      </c>
      <c r="F523">
        <v>0</v>
      </c>
      <c r="G523">
        <v>0.26052999999999998</v>
      </c>
      <c r="H523">
        <v>1</v>
      </c>
      <c r="I523">
        <v>0</v>
      </c>
    </row>
    <row r="524" spans="1:9" x14ac:dyDescent="0.25">
      <c r="A524" t="s">
        <v>40</v>
      </c>
      <c r="B524">
        <v>4026.85</v>
      </c>
      <c r="C524">
        <v>3962.66</v>
      </c>
      <c r="D524">
        <v>3896.2</v>
      </c>
      <c r="E524">
        <v>2962.02</v>
      </c>
      <c r="F524">
        <v>0</v>
      </c>
      <c r="G524">
        <v>0.25036799999999998</v>
      </c>
      <c r="H524">
        <v>1</v>
      </c>
      <c r="I524">
        <v>0</v>
      </c>
    </row>
    <row r="525" spans="1:9" x14ac:dyDescent="0.25">
      <c r="A525" t="s">
        <v>40</v>
      </c>
      <c r="B525">
        <v>4028.36</v>
      </c>
      <c r="C525">
        <v>3962.78</v>
      </c>
      <c r="D525">
        <v>3898.48</v>
      </c>
      <c r="E525">
        <v>2964.15</v>
      </c>
      <c r="F525">
        <v>0</v>
      </c>
      <c r="G525">
        <v>0.24771699999999999</v>
      </c>
      <c r="H525">
        <v>1</v>
      </c>
      <c r="I525">
        <v>0</v>
      </c>
    </row>
    <row r="526" spans="1:9" x14ac:dyDescent="0.25">
      <c r="A526" t="s">
        <v>40</v>
      </c>
      <c r="B526">
        <v>4038.25</v>
      </c>
      <c r="C526">
        <v>3971.68</v>
      </c>
      <c r="D526">
        <v>3907.65</v>
      </c>
      <c r="E526">
        <v>2971.44</v>
      </c>
      <c r="F526">
        <v>0</v>
      </c>
      <c r="G526">
        <v>0.26053100000000001</v>
      </c>
      <c r="H526">
        <v>1</v>
      </c>
      <c r="I526">
        <v>0</v>
      </c>
    </row>
    <row r="527" spans="1:9" x14ac:dyDescent="0.25">
      <c r="A527" t="s">
        <v>40</v>
      </c>
      <c r="B527">
        <v>4037.1</v>
      </c>
      <c r="C527">
        <v>3973.47</v>
      </c>
      <c r="D527">
        <v>3908.22</v>
      </c>
      <c r="E527">
        <v>2971.6</v>
      </c>
      <c r="F527">
        <v>0</v>
      </c>
      <c r="G527">
        <v>0.26052999999999998</v>
      </c>
      <c r="H527">
        <v>1</v>
      </c>
      <c r="I527">
        <v>0</v>
      </c>
    </row>
    <row r="528" spans="1:9" x14ac:dyDescent="0.25">
      <c r="A528" t="s">
        <v>40</v>
      </c>
      <c r="B528">
        <v>4033.2</v>
      </c>
      <c r="C528">
        <v>3968.47</v>
      </c>
      <c r="D528">
        <v>3906.53</v>
      </c>
      <c r="E528">
        <v>2971.76</v>
      </c>
      <c r="F528">
        <v>0</v>
      </c>
      <c r="G528">
        <v>0.25197599999999998</v>
      </c>
      <c r="H528">
        <v>1</v>
      </c>
      <c r="I528">
        <v>0</v>
      </c>
    </row>
    <row r="529" spans="1:9" x14ac:dyDescent="0.25">
      <c r="A529" t="s">
        <v>40</v>
      </c>
      <c r="B529">
        <v>4037.56</v>
      </c>
      <c r="C529">
        <v>3974.68</v>
      </c>
      <c r="D529">
        <v>3908.81</v>
      </c>
      <c r="E529">
        <v>2971.89</v>
      </c>
      <c r="F529">
        <v>0</v>
      </c>
      <c r="G529">
        <v>0.24648300000000001</v>
      </c>
      <c r="H529">
        <v>1</v>
      </c>
      <c r="I529">
        <v>0</v>
      </c>
    </row>
    <row r="530" spans="1:9" x14ac:dyDescent="0.25">
      <c r="A530" t="s">
        <v>40</v>
      </c>
      <c r="B530">
        <v>4038.98</v>
      </c>
      <c r="C530">
        <v>3974.61</v>
      </c>
      <c r="D530">
        <v>3908.61</v>
      </c>
      <c r="E530">
        <v>2971.73</v>
      </c>
      <c r="F530">
        <v>0</v>
      </c>
      <c r="G530">
        <v>0.24846299999999999</v>
      </c>
      <c r="H530">
        <v>1</v>
      </c>
      <c r="I530">
        <v>0</v>
      </c>
    </row>
    <row r="531" spans="1:9" x14ac:dyDescent="0.25">
      <c r="A531" t="s">
        <v>40</v>
      </c>
      <c r="B531">
        <v>4037.83</v>
      </c>
      <c r="C531">
        <v>3974.82</v>
      </c>
      <c r="D531">
        <v>3908.68</v>
      </c>
      <c r="E531">
        <v>2972.07</v>
      </c>
      <c r="F531">
        <v>0</v>
      </c>
      <c r="G531">
        <v>0.26053799999999999</v>
      </c>
      <c r="H531">
        <v>1</v>
      </c>
      <c r="I531">
        <v>0</v>
      </c>
    </row>
    <row r="532" spans="1:9" x14ac:dyDescent="0.25">
      <c r="A532" t="s">
        <v>40</v>
      </c>
      <c r="B532">
        <v>4039.72</v>
      </c>
      <c r="C532">
        <v>3976.2</v>
      </c>
      <c r="D532">
        <v>3908.79</v>
      </c>
      <c r="E532">
        <v>2971.93</v>
      </c>
      <c r="F532">
        <v>0</v>
      </c>
      <c r="G532">
        <v>0.26053799999999999</v>
      </c>
      <c r="H532">
        <v>1</v>
      </c>
      <c r="I532">
        <v>0</v>
      </c>
    </row>
    <row r="533" spans="1:9" x14ac:dyDescent="0.25">
      <c r="A533" t="s">
        <v>40</v>
      </c>
      <c r="B533">
        <v>4031.32</v>
      </c>
      <c r="C533">
        <v>3960.17</v>
      </c>
      <c r="D533">
        <v>3904.89</v>
      </c>
      <c r="E533">
        <v>2971.89</v>
      </c>
      <c r="F533">
        <v>0</v>
      </c>
      <c r="G533">
        <v>0.23644999999999999</v>
      </c>
      <c r="H533">
        <v>1</v>
      </c>
      <c r="I533">
        <v>0</v>
      </c>
    </row>
    <row r="534" spans="1:9" x14ac:dyDescent="0.25">
      <c r="A534" t="s">
        <v>40</v>
      </c>
      <c r="B534">
        <v>4015.81</v>
      </c>
      <c r="C534">
        <v>3951.47</v>
      </c>
      <c r="D534">
        <v>3901.91</v>
      </c>
      <c r="E534">
        <v>2972.09</v>
      </c>
      <c r="F534">
        <v>0</v>
      </c>
      <c r="G534">
        <v>0.23611799999999999</v>
      </c>
      <c r="H534">
        <v>1</v>
      </c>
      <c r="I534">
        <v>0</v>
      </c>
    </row>
    <row r="535" spans="1:9" x14ac:dyDescent="0.25">
      <c r="A535" t="s">
        <v>40</v>
      </c>
      <c r="B535">
        <v>4013.41</v>
      </c>
      <c r="C535">
        <v>3949.7</v>
      </c>
      <c r="D535">
        <v>3901.85</v>
      </c>
      <c r="E535">
        <v>2971.66</v>
      </c>
      <c r="F535">
        <v>0</v>
      </c>
      <c r="G535">
        <v>0.24498600000000001</v>
      </c>
      <c r="H535">
        <v>1</v>
      </c>
      <c r="I535">
        <v>0</v>
      </c>
    </row>
    <row r="536" spans="1:9" x14ac:dyDescent="0.25">
      <c r="A536" t="s">
        <v>40</v>
      </c>
      <c r="B536">
        <v>4013.56</v>
      </c>
      <c r="C536">
        <v>3947.29</v>
      </c>
      <c r="D536">
        <v>3901.45</v>
      </c>
      <c r="E536">
        <v>2972.08</v>
      </c>
      <c r="F536">
        <v>0</v>
      </c>
      <c r="G536">
        <v>0.26054300000000002</v>
      </c>
      <c r="H536">
        <v>1</v>
      </c>
      <c r="I536">
        <v>0</v>
      </c>
    </row>
    <row r="537" spans="1:9" x14ac:dyDescent="0.25">
      <c r="A537" t="s">
        <v>40</v>
      </c>
      <c r="B537">
        <v>4011.68</v>
      </c>
      <c r="C537">
        <v>3946.61</v>
      </c>
      <c r="D537">
        <v>3900.74</v>
      </c>
      <c r="E537">
        <v>2971.79</v>
      </c>
      <c r="F537">
        <v>0</v>
      </c>
      <c r="G537">
        <v>0.26054300000000002</v>
      </c>
      <c r="H537">
        <v>1</v>
      </c>
      <c r="I537">
        <v>0</v>
      </c>
    </row>
    <row r="538" spans="1:9" x14ac:dyDescent="0.25">
      <c r="A538" t="s">
        <v>40</v>
      </c>
      <c r="B538">
        <v>4012.59</v>
      </c>
      <c r="C538">
        <v>3948.07</v>
      </c>
      <c r="D538">
        <v>3901.15</v>
      </c>
      <c r="E538">
        <v>2971.97</v>
      </c>
      <c r="F538">
        <v>0</v>
      </c>
      <c r="G538">
        <v>0.26054300000000002</v>
      </c>
      <c r="H538">
        <v>1</v>
      </c>
      <c r="I538">
        <v>0</v>
      </c>
    </row>
    <row r="539" spans="1:9" x14ac:dyDescent="0.25">
      <c r="A539" t="s">
        <v>40</v>
      </c>
      <c r="B539">
        <v>4011</v>
      </c>
      <c r="C539">
        <v>3947.3</v>
      </c>
      <c r="D539">
        <v>3901.1</v>
      </c>
      <c r="E539">
        <v>2971.77</v>
      </c>
      <c r="F539">
        <v>0</v>
      </c>
      <c r="G539">
        <v>0.23890500000000001</v>
      </c>
      <c r="H539">
        <v>1</v>
      </c>
      <c r="I539">
        <v>0</v>
      </c>
    </row>
    <row r="540" spans="1:9" x14ac:dyDescent="0.25">
      <c r="A540" t="s">
        <v>40</v>
      </c>
      <c r="B540">
        <v>4018.34</v>
      </c>
      <c r="C540">
        <v>3952.04</v>
      </c>
      <c r="D540">
        <v>3902.02</v>
      </c>
      <c r="E540">
        <v>2971.96</v>
      </c>
      <c r="F540">
        <v>0</v>
      </c>
      <c r="G540">
        <v>0.241697</v>
      </c>
      <c r="H540">
        <v>1</v>
      </c>
      <c r="I540">
        <v>0</v>
      </c>
    </row>
    <row r="541" spans="1:9" x14ac:dyDescent="0.25">
      <c r="A541" t="s">
        <v>40</v>
      </c>
      <c r="B541">
        <v>4014.97</v>
      </c>
      <c r="C541">
        <v>3950.32</v>
      </c>
      <c r="D541">
        <v>3901.75</v>
      </c>
      <c r="E541">
        <v>2971.86</v>
      </c>
      <c r="F541">
        <v>0</v>
      </c>
      <c r="G541">
        <v>0.25311400000000001</v>
      </c>
      <c r="H541">
        <v>1</v>
      </c>
      <c r="I541">
        <v>0</v>
      </c>
    </row>
    <row r="542" spans="1:9" x14ac:dyDescent="0.25">
      <c r="A542" t="s">
        <v>40</v>
      </c>
      <c r="B542">
        <v>4008.26</v>
      </c>
      <c r="C542">
        <v>3945.03</v>
      </c>
      <c r="D542">
        <v>3900.68</v>
      </c>
      <c r="E542">
        <v>2971.87</v>
      </c>
      <c r="F542">
        <v>0</v>
      </c>
      <c r="G542">
        <v>0.26053300000000001</v>
      </c>
      <c r="H542">
        <v>1</v>
      </c>
      <c r="I542">
        <v>0</v>
      </c>
    </row>
    <row r="543" spans="1:9" x14ac:dyDescent="0.25">
      <c r="A543" t="s">
        <v>40</v>
      </c>
      <c r="B543">
        <v>4014.89</v>
      </c>
      <c r="C543">
        <v>3948.8</v>
      </c>
      <c r="D543">
        <v>3901.54</v>
      </c>
      <c r="E543">
        <v>2972.02</v>
      </c>
      <c r="F543">
        <v>0</v>
      </c>
      <c r="G543">
        <v>0.26053300000000001</v>
      </c>
      <c r="H543">
        <v>1</v>
      </c>
      <c r="I543">
        <v>0</v>
      </c>
    </row>
    <row r="544" spans="1:9" x14ac:dyDescent="0.25">
      <c r="A544" t="s">
        <v>40</v>
      </c>
      <c r="B544">
        <v>4014.37</v>
      </c>
      <c r="C544">
        <v>3948.75</v>
      </c>
      <c r="D544">
        <v>3901.34</v>
      </c>
      <c r="E544">
        <v>2971.66</v>
      </c>
      <c r="F544">
        <v>0</v>
      </c>
      <c r="G544">
        <v>0.25067200000000001</v>
      </c>
      <c r="H544">
        <v>1</v>
      </c>
      <c r="I544">
        <v>0</v>
      </c>
    </row>
    <row r="545" spans="1:25" x14ac:dyDescent="0.25">
      <c r="A545" t="s">
        <v>40</v>
      </c>
      <c r="B545">
        <v>4013.25</v>
      </c>
      <c r="C545">
        <v>3947.48</v>
      </c>
      <c r="D545">
        <v>3900.82</v>
      </c>
      <c r="E545">
        <v>2971.35</v>
      </c>
      <c r="F545">
        <v>0</v>
      </c>
      <c r="G545">
        <v>0.26050800000000002</v>
      </c>
      <c r="H545">
        <v>1</v>
      </c>
      <c r="I545">
        <v>0</v>
      </c>
    </row>
    <row r="546" spans="1:25" x14ac:dyDescent="0.25">
      <c r="A546" t="s">
        <v>40</v>
      </c>
      <c r="B546">
        <v>4009.4</v>
      </c>
      <c r="C546">
        <v>3945.74</v>
      </c>
      <c r="D546">
        <v>3900.85</v>
      </c>
      <c r="E546">
        <v>2971.68</v>
      </c>
      <c r="F546">
        <v>0</v>
      </c>
      <c r="G546">
        <v>0.25851400000000002</v>
      </c>
      <c r="H546">
        <v>1</v>
      </c>
      <c r="I546">
        <v>0</v>
      </c>
    </row>
    <row r="547" spans="1:25" x14ac:dyDescent="0.25">
      <c r="A547" t="s">
        <v>40</v>
      </c>
      <c r="B547">
        <v>4012.51</v>
      </c>
      <c r="C547">
        <v>3946.57</v>
      </c>
      <c r="D547">
        <v>3900.91</v>
      </c>
      <c r="E547">
        <v>2971.65</v>
      </c>
      <c r="F547">
        <v>0</v>
      </c>
      <c r="G547">
        <v>0.26052999999999998</v>
      </c>
      <c r="H547">
        <v>1</v>
      </c>
      <c r="I547">
        <v>0</v>
      </c>
    </row>
    <row r="548" spans="1:25" x14ac:dyDescent="0.25">
      <c r="A548" t="s">
        <v>40</v>
      </c>
      <c r="B548">
        <v>4011.94</v>
      </c>
      <c r="C548">
        <v>3946.71</v>
      </c>
      <c r="D548">
        <v>3901.03</v>
      </c>
      <c r="E548">
        <v>2971.98</v>
      </c>
      <c r="F548">
        <v>0</v>
      </c>
      <c r="G548">
        <v>0.26053599999999999</v>
      </c>
      <c r="H548">
        <v>1</v>
      </c>
      <c r="I548">
        <v>0</v>
      </c>
    </row>
    <row r="549" spans="1:25" x14ac:dyDescent="0.25">
      <c r="A549" t="s">
        <v>40</v>
      </c>
      <c r="B549">
        <v>4021.43</v>
      </c>
      <c r="C549">
        <v>3954.19</v>
      </c>
      <c r="D549">
        <v>3901.39</v>
      </c>
      <c r="E549">
        <v>2971.27</v>
      </c>
      <c r="F549">
        <v>0</v>
      </c>
      <c r="G549">
        <v>0.24665599999999999</v>
      </c>
      <c r="H549">
        <v>1</v>
      </c>
      <c r="I549">
        <v>0</v>
      </c>
    </row>
    <row r="550" spans="1:25" x14ac:dyDescent="0.25">
      <c r="A550" t="s">
        <v>40</v>
      </c>
      <c r="B550">
        <v>4020.26</v>
      </c>
      <c r="C550">
        <v>3953.78</v>
      </c>
      <c r="D550">
        <v>3902.05</v>
      </c>
      <c r="E550">
        <v>2971.52</v>
      </c>
      <c r="F550">
        <v>0</v>
      </c>
      <c r="G550">
        <v>0.26058999999999999</v>
      </c>
      <c r="H550">
        <v>1</v>
      </c>
      <c r="I550">
        <v>0</v>
      </c>
    </row>
    <row r="551" spans="1:25" x14ac:dyDescent="0.25">
      <c r="A551" t="s">
        <v>40</v>
      </c>
      <c r="B551">
        <v>4014.08</v>
      </c>
      <c r="C551">
        <v>3949.84</v>
      </c>
      <c r="D551">
        <v>3901.66</v>
      </c>
      <c r="E551">
        <v>2971.84</v>
      </c>
      <c r="F551">
        <v>0</v>
      </c>
      <c r="G551">
        <v>0.26058999999999999</v>
      </c>
      <c r="H551">
        <v>1</v>
      </c>
      <c r="I551">
        <v>0</v>
      </c>
    </row>
    <row r="552" spans="1:25" x14ac:dyDescent="0.25">
      <c r="A552" t="s">
        <v>40</v>
      </c>
      <c r="B552">
        <v>4015.28</v>
      </c>
      <c r="C552">
        <v>3950.21</v>
      </c>
      <c r="D552">
        <v>3901.57</v>
      </c>
      <c r="E552">
        <v>2972.01</v>
      </c>
      <c r="F552">
        <v>0</v>
      </c>
      <c r="G552">
        <v>0.26052999999999998</v>
      </c>
      <c r="H552">
        <v>1</v>
      </c>
      <c r="I552">
        <v>0</v>
      </c>
    </row>
    <row r="553" spans="1:25" x14ac:dyDescent="0.25">
      <c r="A553" t="s">
        <v>40</v>
      </c>
      <c r="B553">
        <v>4014.64</v>
      </c>
      <c r="C553">
        <v>3948.01</v>
      </c>
      <c r="D553">
        <v>3901.31</v>
      </c>
      <c r="E553">
        <v>2971.97</v>
      </c>
      <c r="F553">
        <v>0</v>
      </c>
      <c r="G553">
        <v>0.26053799999999999</v>
      </c>
      <c r="H553">
        <v>1</v>
      </c>
      <c r="I553">
        <v>0</v>
      </c>
    </row>
    <row r="554" spans="1:25" x14ac:dyDescent="0.25">
      <c r="A554" t="s">
        <v>40</v>
      </c>
      <c r="B554">
        <v>4016.41</v>
      </c>
      <c r="C554">
        <v>3949.91</v>
      </c>
      <c r="D554">
        <v>3901.52</v>
      </c>
      <c r="E554">
        <v>2972.06</v>
      </c>
      <c r="F554">
        <v>0</v>
      </c>
      <c r="G554">
        <v>0.26053799999999999</v>
      </c>
      <c r="H554">
        <v>1</v>
      </c>
      <c r="I554">
        <v>0</v>
      </c>
    </row>
    <row r="555" spans="1:25" x14ac:dyDescent="0.25">
      <c r="A555" t="s">
        <v>40</v>
      </c>
      <c r="B555">
        <v>4017.39</v>
      </c>
      <c r="C555">
        <v>3950.48</v>
      </c>
      <c r="D555">
        <v>3901.52</v>
      </c>
      <c r="E555">
        <v>2971.95</v>
      </c>
      <c r="F555">
        <v>0</v>
      </c>
      <c r="G555">
        <v>0.26053199999999999</v>
      </c>
      <c r="H555">
        <v>1</v>
      </c>
      <c r="I555">
        <v>0</v>
      </c>
    </row>
    <row r="556" spans="1:25" x14ac:dyDescent="0.25">
      <c r="A556" t="s">
        <v>40</v>
      </c>
      <c r="B556">
        <v>4016.02</v>
      </c>
      <c r="C556">
        <v>3950.34</v>
      </c>
      <c r="D556">
        <v>3901.23</v>
      </c>
      <c r="E556">
        <v>2971.96</v>
      </c>
      <c r="F556">
        <v>0</v>
      </c>
      <c r="G556">
        <v>0.235709</v>
      </c>
      <c r="H556">
        <v>1</v>
      </c>
      <c r="I556">
        <v>0</v>
      </c>
    </row>
    <row r="557" spans="1:25" x14ac:dyDescent="0.25">
      <c r="A557" t="s">
        <v>40</v>
      </c>
      <c r="B557">
        <v>4012.92</v>
      </c>
      <c r="C557">
        <v>3948.79</v>
      </c>
      <c r="D557">
        <v>3900.97</v>
      </c>
      <c r="E557">
        <v>2971.96</v>
      </c>
      <c r="F557">
        <v>0</v>
      </c>
      <c r="G557">
        <v>0.26053199999999999</v>
      </c>
      <c r="H557">
        <v>1</v>
      </c>
      <c r="I557">
        <v>0</v>
      </c>
    </row>
    <row r="558" spans="1:25" x14ac:dyDescent="0.25">
      <c r="A558" t="s">
        <v>40</v>
      </c>
      <c r="B558">
        <v>4016.6</v>
      </c>
      <c r="C558">
        <v>3949.94</v>
      </c>
      <c r="D558">
        <v>3901.41</v>
      </c>
      <c r="E558">
        <v>2972.17</v>
      </c>
      <c r="F558">
        <v>0</v>
      </c>
      <c r="G558">
        <v>0.26056299999999999</v>
      </c>
      <c r="H558">
        <v>1</v>
      </c>
      <c r="I558">
        <v>0</v>
      </c>
    </row>
    <row r="559" spans="1:25" x14ac:dyDescent="0.25">
      <c r="A559" t="s">
        <v>40</v>
      </c>
      <c r="B559">
        <v>4016.48</v>
      </c>
      <c r="C559">
        <v>3950.58</v>
      </c>
      <c r="D559">
        <v>3901.58</v>
      </c>
      <c r="E559">
        <v>2971.97</v>
      </c>
      <c r="F559">
        <v>0</v>
      </c>
      <c r="G559">
        <v>0.26056299999999999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40</v>
      </c>
      <c r="B560">
        <v>4016.14</v>
      </c>
      <c r="C560">
        <v>3949.79</v>
      </c>
      <c r="D560">
        <v>3901.07</v>
      </c>
      <c r="E560">
        <v>2971.98</v>
      </c>
      <c r="F560">
        <v>0</v>
      </c>
      <c r="G560">
        <v>0.25767600000000002</v>
      </c>
      <c r="H560">
        <v>1</v>
      </c>
      <c r="I560">
        <v>0</v>
      </c>
      <c r="R560">
        <f>AVERAGE(B511:B560)</f>
        <v>4019.8894000000005</v>
      </c>
      <c r="S560">
        <f>AVERAGE(C511:C560)</f>
        <v>3955.0298000000003</v>
      </c>
      <c r="U560">
        <f>_xlfn.VAR.P(B511:B560)</f>
        <v>74.309561639999671</v>
      </c>
      <c r="V560">
        <f>_xlfn.VAR.P(C511:C560)</f>
        <v>77.931677959999405</v>
      </c>
      <c r="X560">
        <f>1.96*SQRT(U560)/50</f>
        <v>0.33791573623980442</v>
      </c>
      <c r="Y560">
        <f>1.96*SQRT(V560)/50</f>
        <v>0.34605336816805221</v>
      </c>
    </row>
    <row r="561" spans="1:9" x14ac:dyDescent="0.25">
      <c r="A561" t="s">
        <v>40</v>
      </c>
      <c r="B561">
        <v>201069.09039999999</v>
      </c>
      <c r="C561" t="s">
        <v>36</v>
      </c>
    </row>
    <row r="562" spans="1:9" x14ac:dyDescent="0.25">
      <c r="A562" t="s">
        <v>89</v>
      </c>
      <c r="B562">
        <v>10017.6</v>
      </c>
      <c r="C562">
        <v>9944.51</v>
      </c>
      <c r="D562">
        <v>9863</v>
      </c>
      <c r="E562">
        <v>8963.08</v>
      </c>
      <c r="F562">
        <v>0</v>
      </c>
      <c r="G562">
        <v>0.28315099999999999</v>
      </c>
      <c r="H562">
        <v>0.71284099999999995</v>
      </c>
      <c r="I562">
        <v>0</v>
      </c>
    </row>
    <row r="563" spans="1:9" x14ac:dyDescent="0.25">
      <c r="A563" t="s">
        <v>89</v>
      </c>
      <c r="B563">
        <v>9991.49</v>
      </c>
      <c r="C563">
        <v>9920.56</v>
      </c>
      <c r="D563">
        <v>9828.23</v>
      </c>
      <c r="E563">
        <v>8925.98</v>
      </c>
      <c r="F563">
        <v>0</v>
      </c>
      <c r="G563">
        <v>0.28328300000000001</v>
      </c>
      <c r="H563">
        <v>0.72693399999999997</v>
      </c>
      <c r="I563">
        <v>0</v>
      </c>
    </row>
    <row r="564" spans="1:9" x14ac:dyDescent="0.25">
      <c r="A564" t="s">
        <v>89</v>
      </c>
      <c r="B564">
        <v>9987.69</v>
      </c>
      <c r="C564">
        <v>9919.66</v>
      </c>
      <c r="D564">
        <v>9823.41</v>
      </c>
      <c r="E564">
        <v>8923.9</v>
      </c>
      <c r="F564">
        <v>0</v>
      </c>
      <c r="G564">
        <v>0.27978399999999998</v>
      </c>
      <c r="H564">
        <v>0.72501700000000002</v>
      </c>
      <c r="I564">
        <v>0</v>
      </c>
    </row>
    <row r="565" spans="1:9" x14ac:dyDescent="0.25">
      <c r="A565" t="s">
        <v>89</v>
      </c>
      <c r="B565">
        <v>9989.4599999999991</v>
      </c>
      <c r="C565">
        <v>9921.14</v>
      </c>
      <c r="D565">
        <v>9825.4500000000007</v>
      </c>
      <c r="E565">
        <v>8926.39</v>
      </c>
      <c r="F565">
        <v>0</v>
      </c>
      <c r="G565">
        <v>0.28308</v>
      </c>
      <c r="H565">
        <v>0.72529999999999994</v>
      </c>
      <c r="I565">
        <v>0</v>
      </c>
    </row>
    <row r="566" spans="1:9" x14ac:dyDescent="0.25">
      <c r="A566" t="s">
        <v>89</v>
      </c>
      <c r="B566">
        <v>9990.08</v>
      </c>
      <c r="C566">
        <v>9922.2099999999991</v>
      </c>
      <c r="D566">
        <v>9823.82</v>
      </c>
      <c r="E566">
        <v>8924.48</v>
      </c>
      <c r="F566">
        <v>0</v>
      </c>
      <c r="G566">
        <v>0.28310800000000003</v>
      </c>
      <c r="H566">
        <v>0.72455400000000003</v>
      </c>
      <c r="I566">
        <v>0</v>
      </c>
    </row>
    <row r="567" spans="1:9" x14ac:dyDescent="0.25">
      <c r="A567" t="s">
        <v>89</v>
      </c>
      <c r="B567">
        <v>9980.42</v>
      </c>
      <c r="C567">
        <v>9912.14</v>
      </c>
      <c r="D567">
        <v>9820.6200000000008</v>
      </c>
      <c r="E567">
        <v>8921.65</v>
      </c>
      <c r="F567">
        <v>0</v>
      </c>
      <c r="G567">
        <v>0.28315299999999999</v>
      </c>
      <c r="H567">
        <v>0.72237600000000002</v>
      </c>
      <c r="I567">
        <v>0</v>
      </c>
    </row>
    <row r="568" spans="1:9" x14ac:dyDescent="0.25">
      <c r="A568" t="s">
        <v>89</v>
      </c>
      <c r="B568">
        <v>9985.07</v>
      </c>
      <c r="C568">
        <v>9915.6299999999992</v>
      </c>
      <c r="D568">
        <v>9824.67</v>
      </c>
      <c r="E568">
        <v>8922.9599999999991</v>
      </c>
      <c r="F568">
        <v>0</v>
      </c>
      <c r="G568">
        <v>0.28308100000000003</v>
      </c>
      <c r="H568">
        <v>0.70652700000000002</v>
      </c>
      <c r="I568">
        <v>0</v>
      </c>
    </row>
    <row r="569" spans="1:9" x14ac:dyDescent="0.25">
      <c r="A569" t="s">
        <v>89</v>
      </c>
      <c r="B569">
        <v>9985.68</v>
      </c>
      <c r="C569">
        <v>9918.34</v>
      </c>
      <c r="D569">
        <v>9824.6299999999992</v>
      </c>
      <c r="E569">
        <v>8921.8799999999992</v>
      </c>
      <c r="F569">
        <v>0</v>
      </c>
      <c r="G569">
        <v>0.28320400000000001</v>
      </c>
      <c r="H569">
        <v>0.72681399999999996</v>
      </c>
      <c r="I569">
        <v>0</v>
      </c>
    </row>
    <row r="570" spans="1:9" x14ac:dyDescent="0.25">
      <c r="A570" t="s">
        <v>89</v>
      </c>
      <c r="B570">
        <v>9984.85</v>
      </c>
      <c r="C570">
        <v>9917.9599999999991</v>
      </c>
      <c r="D570">
        <v>9826.76</v>
      </c>
      <c r="E570">
        <v>8924.1200000000008</v>
      </c>
      <c r="F570">
        <v>0</v>
      </c>
      <c r="G570">
        <v>0.28309800000000002</v>
      </c>
      <c r="H570">
        <v>0.72782999999999998</v>
      </c>
      <c r="I570">
        <v>0</v>
      </c>
    </row>
    <row r="571" spans="1:9" x14ac:dyDescent="0.25">
      <c r="A571" t="s">
        <v>89</v>
      </c>
      <c r="B571">
        <v>9972.3799999999992</v>
      </c>
      <c r="C571">
        <v>9905.33</v>
      </c>
      <c r="D571">
        <v>9821.15</v>
      </c>
      <c r="E571">
        <v>8923.33</v>
      </c>
      <c r="F571">
        <v>0</v>
      </c>
      <c r="G571">
        <v>0.28403600000000001</v>
      </c>
      <c r="H571">
        <v>0.72667400000000004</v>
      </c>
      <c r="I571">
        <v>0</v>
      </c>
    </row>
    <row r="572" spans="1:9" x14ac:dyDescent="0.25">
      <c r="A572" t="s">
        <v>89</v>
      </c>
      <c r="B572">
        <v>9985.89</v>
      </c>
      <c r="C572">
        <v>9918.84</v>
      </c>
      <c r="D572">
        <v>9826.83</v>
      </c>
      <c r="E572">
        <v>8923.5300000000007</v>
      </c>
      <c r="F572">
        <v>0</v>
      </c>
      <c r="G572">
        <v>0.28308499999999998</v>
      </c>
      <c r="H572">
        <v>0.70652800000000004</v>
      </c>
      <c r="I572">
        <v>0</v>
      </c>
    </row>
    <row r="573" spans="1:9" x14ac:dyDescent="0.25">
      <c r="A573" t="s">
        <v>89</v>
      </c>
      <c r="B573">
        <v>9971.26</v>
      </c>
      <c r="C573">
        <v>9903.32</v>
      </c>
      <c r="D573">
        <v>9822.75</v>
      </c>
      <c r="E573">
        <v>8925.52</v>
      </c>
      <c r="F573">
        <v>0</v>
      </c>
      <c r="G573">
        <v>0.28205200000000002</v>
      </c>
      <c r="H573">
        <v>0.72275400000000001</v>
      </c>
      <c r="I573">
        <v>0</v>
      </c>
    </row>
    <row r="574" spans="1:9" x14ac:dyDescent="0.25">
      <c r="A574" t="s">
        <v>89</v>
      </c>
      <c r="B574">
        <v>9978.0400000000009</v>
      </c>
      <c r="C574">
        <v>9909.27</v>
      </c>
      <c r="D574">
        <v>9821.94</v>
      </c>
      <c r="E574">
        <v>8924.08</v>
      </c>
      <c r="F574">
        <v>0</v>
      </c>
      <c r="G574">
        <v>0.28333999999999998</v>
      </c>
      <c r="H574">
        <v>0.71699500000000005</v>
      </c>
      <c r="I574">
        <v>0</v>
      </c>
    </row>
    <row r="575" spans="1:9" x14ac:dyDescent="0.25">
      <c r="A575" t="s">
        <v>89</v>
      </c>
      <c r="B575">
        <v>9968.9500000000007</v>
      </c>
      <c r="C575">
        <v>9900.0300000000007</v>
      </c>
      <c r="D575">
        <v>9821.41</v>
      </c>
      <c r="E575">
        <v>8925.9699999999993</v>
      </c>
      <c r="F575">
        <v>0</v>
      </c>
      <c r="G575">
        <v>0.28311700000000001</v>
      </c>
      <c r="H575">
        <v>0.72204999999999997</v>
      </c>
      <c r="I575">
        <v>0</v>
      </c>
    </row>
    <row r="576" spans="1:9" x14ac:dyDescent="0.25">
      <c r="A576" t="s">
        <v>89</v>
      </c>
      <c r="B576">
        <v>9967.56</v>
      </c>
      <c r="C576">
        <v>9900.5499999999993</v>
      </c>
      <c r="D576">
        <v>9821.23</v>
      </c>
      <c r="E576">
        <v>8925.64</v>
      </c>
      <c r="F576">
        <v>0</v>
      </c>
      <c r="G576">
        <v>0.28312700000000002</v>
      </c>
      <c r="H576">
        <v>0.71874899999999997</v>
      </c>
      <c r="I576">
        <v>0</v>
      </c>
    </row>
    <row r="577" spans="1:9" x14ac:dyDescent="0.25">
      <c r="A577" t="s">
        <v>89</v>
      </c>
      <c r="B577">
        <v>9968.35</v>
      </c>
      <c r="C577">
        <v>9899.74</v>
      </c>
      <c r="D577">
        <v>9819.0400000000009</v>
      </c>
      <c r="E577">
        <v>8922.81</v>
      </c>
      <c r="F577">
        <v>0</v>
      </c>
      <c r="G577">
        <v>0.28309099999999998</v>
      </c>
      <c r="H577">
        <v>0.72777400000000003</v>
      </c>
      <c r="I577">
        <v>0</v>
      </c>
    </row>
    <row r="578" spans="1:9" x14ac:dyDescent="0.25">
      <c r="A578" t="s">
        <v>89</v>
      </c>
      <c r="B578">
        <v>9968.24</v>
      </c>
      <c r="C578">
        <v>9901.8700000000008</v>
      </c>
      <c r="D578">
        <v>9821.5400000000009</v>
      </c>
      <c r="E578">
        <v>8925.68</v>
      </c>
      <c r="F578">
        <v>0</v>
      </c>
      <c r="G578">
        <v>0.28317300000000001</v>
      </c>
      <c r="H578">
        <v>0.727657</v>
      </c>
      <c r="I578">
        <v>0</v>
      </c>
    </row>
    <row r="579" spans="1:9" x14ac:dyDescent="0.25">
      <c r="A579" t="s">
        <v>89</v>
      </c>
      <c r="B579">
        <v>9968.93</v>
      </c>
      <c r="C579">
        <v>9900.36</v>
      </c>
      <c r="D579">
        <v>9820.77</v>
      </c>
      <c r="E579">
        <v>8925.3799999999992</v>
      </c>
      <c r="F579">
        <v>0</v>
      </c>
      <c r="G579">
        <v>0.283138</v>
      </c>
      <c r="H579">
        <v>0.70652999999999999</v>
      </c>
      <c r="I579">
        <v>0</v>
      </c>
    </row>
    <row r="580" spans="1:9" x14ac:dyDescent="0.25">
      <c r="A580" t="s">
        <v>89</v>
      </c>
      <c r="B580">
        <v>9971.34</v>
      </c>
      <c r="C580">
        <v>9903.14</v>
      </c>
      <c r="D580">
        <v>9821.19</v>
      </c>
      <c r="E580">
        <v>8924.36</v>
      </c>
      <c r="F580">
        <v>0</v>
      </c>
      <c r="G580">
        <v>0.283078</v>
      </c>
      <c r="H580">
        <v>0.70653100000000002</v>
      </c>
      <c r="I580">
        <v>0</v>
      </c>
    </row>
    <row r="581" spans="1:9" x14ac:dyDescent="0.25">
      <c r="A581" t="s">
        <v>89</v>
      </c>
      <c r="B581">
        <v>9980.91</v>
      </c>
      <c r="C581">
        <v>9911.11</v>
      </c>
      <c r="D581">
        <v>9822.42</v>
      </c>
      <c r="E581">
        <v>8924.7900000000009</v>
      </c>
      <c r="F581">
        <v>0</v>
      </c>
      <c r="G581">
        <v>0.28307900000000003</v>
      </c>
      <c r="H581">
        <v>0.72320300000000004</v>
      </c>
      <c r="I581">
        <v>0</v>
      </c>
    </row>
    <row r="582" spans="1:9" x14ac:dyDescent="0.25">
      <c r="A582" t="s">
        <v>89</v>
      </c>
      <c r="B582">
        <v>9974.15</v>
      </c>
      <c r="C582">
        <v>9905.75</v>
      </c>
      <c r="D582">
        <v>9819.76</v>
      </c>
      <c r="E582">
        <v>8923.2000000000007</v>
      </c>
      <c r="F582">
        <v>0</v>
      </c>
      <c r="G582">
        <v>0.283078</v>
      </c>
      <c r="H582">
        <v>0.72194700000000001</v>
      </c>
      <c r="I582">
        <v>0</v>
      </c>
    </row>
    <row r="583" spans="1:9" x14ac:dyDescent="0.25">
      <c r="A583" t="s">
        <v>89</v>
      </c>
      <c r="B583">
        <v>9972.59</v>
      </c>
      <c r="C583">
        <v>9904.51</v>
      </c>
      <c r="D583">
        <v>9821.0499999999993</v>
      </c>
      <c r="E583">
        <v>8924.6</v>
      </c>
      <c r="F583">
        <v>0</v>
      </c>
      <c r="G583">
        <v>0.283078</v>
      </c>
      <c r="H583">
        <v>0.72625200000000001</v>
      </c>
      <c r="I583">
        <v>0</v>
      </c>
    </row>
    <row r="584" spans="1:9" x14ac:dyDescent="0.25">
      <c r="A584" t="s">
        <v>89</v>
      </c>
      <c r="B584">
        <v>9967.33</v>
      </c>
      <c r="C584">
        <v>9898.85</v>
      </c>
      <c r="D584">
        <v>9817.9599999999991</v>
      </c>
      <c r="E584">
        <v>8922.6</v>
      </c>
      <c r="F584">
        <v>0</v>
      </c>
      <c r="G584">
        <v>0.28313199999999999</v>
      </c>
      <c r="H584">
        <v>0.70956399999999997</v>
      </c>
      <c r="I584">
        <v>0</v>
      </c>
    </row>
    <row r="585" spans="1:9" x14ac:dyDescent="0.25">
      <c r="A585" t="s">
        <v>89</v>
      </c>
      <c r="B585">
        <v>9971.67</v>
      </c>
      <c r="C585">
        <v>9903.49</v>
      </c>
      <c r="D585">
        <v>9821.6299999999992</v>
      </c>
      <c r="E585">
        <v>8925.73</v>
      </c>
      <c r="F585">
        <v>0</v>
      </c>
      <c r="G585">
        <v>0.26327200000000001</v>
      </c>
      <c r="H585">
        <v>0.71408400000000005</v>
      </c>
      <c r="I585">
        <v>0</v>
      </c>
    </row>
    <row r="586" spans="1:9" x14ac:dyDescent="0.25">
      <c r="A586" t="s">
        <v>89</v>
      </c>
      <c r="B586">
        <v>9970.68</v>
      </c>
      <c r="C586">
        <v>9903.76</v>
      </c>
      <c r="D586">
        <v>9822.4500000000007</v>
      </c>
      <c r="E586">
        <v>8926.82</v>
      </c>
      <c r="F586">
        <v>0</v>
      </c>
      <c r="G586">
        <v>0.28313899999999997</v>
      </c>
      <c r="H586">
        <v>0.71526900000000004</v>
      </c>
      <c r="I586">
        <v>0</v>
      </c>
    </row>
    <row r="587" spans="1:9" x14ac:dyDescent="0.25">
      <c r="A587" t="s">
        <v>89</v>
      </c>
      <c r="B587">
        <v>9994.7800000000007</v>
      </c>
      <c r="C587">
        <v>9925.83</v>
      </c>
      <c r="D587">
        <v>9828.23</v>
      </c>
      <c r="E587">
        <v>8928.24</v>
      </c>
      <c r="F587">
        <v>0</v>
      </c>
      <c r="G587">
        <v>0.28326600000000002</v>
      </c>
      <c r="H587">
        <v>0.70652199999999998</v>
      </c>
      <c r="I587">
        <v>0</v>
      </c>
    </row>
    <row r="588" spans="1:9" x14ac:dyDescent="0.25">
      <c r="A588" t="s">
        <v>89</v>
      </c>
      <c r="B588">
        <v>9991.7999999999993</v>
      </c>
      <c r="C588">
        <v>9923.42</v>
      </c>
      <c r="D588">
        <v>9825.8799999999992</v>
      </c>
      <c r="E588">
        <v>8926.01</v>
      </c>
      <c r="F588">
        <v>0</v>
      </c>
      <c r="G588">
        <v>0.28368700000000002</v>
      </c>
      <c r="H588">
        <v>0.71693799999999996</v>
      </c>
      <c r="I588">
        <v>0</v>
      </c>
    </row>
    <row r="589" spans="1:9" x14ac:dyDescent="0.25">
      <c r="A589" t="s">
        <v>89</v>
      </c>
      <c r="B589">
        <v>9985.0499999999993</v>
      </c>
      <c r="C589">
        <v>9916.6</v>
      </c>
      <c r="D589">
        <v>9826.17</v>
      </c>
      <c r="E589">
        <v>8923.9</v>
      </c>
      <c r="F589">
        <v>0</v>
      </c>
      <c r="G589">
        <v>0.28318500000000002</v>
      </c>
      <c r="H589">
        <v>0.70652999999999999</v>
      </c>
      <c r="I589">
        <v>0</v>
      </c>
    </row>
    <row r="590" spans="1:9" x14ac:dyDescent="0.25">
      <c r="A590" t="s">
        <v>89</v>
      </c>
      <c r="B590">
        <v>9986.35</v>
      </c>
      <c r="C590">
        <v>9917.2199999999993</v>
      </c>
      <c r="D590">
        <v>9825.7999999999993</v>
      </c>
      <c r="E590">
        <v>8923.61</v>
      </c>
      <c r="F590">
        <v>0</v>
      </c>
      <c r="G590">
        <v>0.28334900000000002</v>
      </c>
      <c r="H590">
        <v>0.70651799999999998</v>
      </c>
      <c r="I590">
        <v>0</v>
      </c>
    </row>
    <row r="591" spans="1:9" x14ac:dyDescent="0.25">
      <c r="A591" t="s">
        <v>89</v>
      </c>
      <c r="B591">
        <v>9987.16</v>
      </c>
      <c r="C591">
        <v>9918.2199999999993</v>
      </c>
      <c r="D591">
        <v>9826.1299999999992</v>
      </c>
      <c r="E591">
        <v>8924.17</v>
      </c>
      <c r="F591">
        <v>0</v>
      </c>
      <c r="G591">
        <v>0.28310299999999999</v>
      </c>
      <c r="H591">
        <v>0.713256</v>
      </c>
      <c r="I591">
        <v>0</v>
      </c>
    </row>
    <row r="592" spans="1:9" x14ac:dyDescent="0.25">
      <c r="A592" t="s">
        <v>89</v>
      </c>
      <c r="B592">
        <v>9984.01</v>
      </c>
      <c r="C592">
        <v>9915.4</v>
      </c>
      <c r="D592">
        <v>9822.65</v>
      </c>
      <c r="E592">
        <v>8923.7999999999993</v>
      </c>
      <c r="F592">
        <v>0</v>
      </c>
      <c r="G592">
        <v>0.28313899999999997</v>
      </c>
      <c r="H592">
        <v>0.72588799999999998</v>
      </c>
      <c r="I592">
        <v>0</v>
      </c>
    </row>
    <row r="593" spans="1:9" x14ac:dyDescent="0.25">
      <c r="A593" t="s">
        <v>89</v>
      </c>
      <c r="B593">
        <v>9973.99</v>
      </c>
      <c r="C593">
        <v>9905.92</v>
      </c>
      <c r="D593">
        <v>9819.8700000000008</v>
      </c>
      <c r="E593">
        <v>8921.86</v>
      </c>
      <c r="F593">
        <v>0</v>
      </c>
      <c r="G593">
        <v>0.28315299999999999</v>
      </c>
      <c r="H593">
        <v>0.72681700000000005</v>
      </c>
      <c r="I593">
        <v>0</v>
      </c>
    </row>
    <row r="594" spans="1:9" x14ac:dyDescent="0.25">
      <c r="A594" t="s">
        <v>89</v>
      </c>
      <c r="B594">
        <v>9973.66</v>
      </c>
      <c r="C594">
        <v>9905.65</v>
      </c>
      <c r="D594">
        <v>9822.1</v>
      </c>
      <c r="E594">
        <v>8924.41</v>
      </c>
      <c r="F594">
        <v>0</v>
      </c>
      <c r="G594">
        <v>0.27391199999999999</v>
      </c>
      <c r="H594">
        <v>0.70653100000000002</v>
      </c>
      <c r="I594">
        <v>0</v>
      </c>
    </row>
    <row r="595" spans="1:9" x14ac:dyDescent="0.25">
      <c r="A595" t="s">
        <v>89</v>
      </c>
      <c r="B595">
        <v>9984.93</v>
      </c>
      <c r="C595">
        <v>9918.26</v>
      </c>
      <c r="D595">
        <v>9825.7000000000007</v>
      </c>
      <c r="E595">
        <v>8922.32</v>
      </c>
      <c r="F595">
        <v>0</v>
      </c>
      <c r="G595">
        <v>0.28309099999999998</v>
      </c>
      <c r="H595">
        <v>0.72346999999999995</v>
      </c>
      <c r="I595">
        <v>0</v>
      </c>
    </row>
    <row r="596" spans="1:9" x14ac:dyDescent="0.25">
      <c r="A596" t="s">
        <v>89</v>
      </c>
      <c r="B596">
        <v>9971.4500000000007</v>
      </c>
      <c r="C596">
        <v>9903.76</v>
      </c>
      <c r="D596">
        <v>9822.24</v>
      </c>
      <c r="E596">
        <v>8925.18</v>
      </c>
      <c r="F596">
        <v>0</v>
      </c>
      <c r="G596">
        <v>0.28325</v>
      </c>
      <c r="H596">
        <v>0.72716899999999995</v>
      </c>
      <c r="I596">
        <v>0</v>
      </c>
    </row>
    <row r="597" spans="1:9" x14ac:dyDescent="0.25">
      <c r="A597" t="s">
        <v>89</v>
      </c>
      <c r="B597">
        <v>9968.81</v>
      </c>
      <c r="C597">
        <v>9901</v>
      </c>
      <c r="D597">
        <v>9820.43</v>
      </c>
      <c r="E597">
        <v>8923.23</v>
      </c>
      <c r="F597">
        <v>0</v>
      </c>
      <c r="G597">
        <v>0.28309600000000001</v>
      </c>
      <c r="H597">
        <v>0.72712299999999996</v>
      </c>
      <c r="I597">
        <v>0</v>
      </c>
    </row>
    <row r="598" spans="1:9" x14ac:dyDescent="0.25">
      <c r="A598" t="s">
        <v>89</v>
      </c>
      <c r="B598">
        <v>9991.5499999999993</v>
      </c>
      <c r="C598">
        <v>9923.08</v>
      </c>
      <c r="D598">
        <v>9828.99</v>
      </c>
      <c r="E598">
        <v>8924.9</v>
      </c>
      <c r="F598">
        <v>0</v>
      </c>
      <c r="G598">
        <v>0.28326699999999999</v>
      </c>
      <c r="H598">
        <v>0.72784199999999999</v>
      </c>
      <c r="I598">
        <v>0</v>
      </c>
    </row>
    <row r="599" spans="1:9" x14ac:dyDescent="0.25">
      <c r="A599" t="s">
        <v>89</v>
      </c>
      <c r="B599">
        <v>9970.7900000000009</v>
      </c>
      <c r="C599">
        <v>9901.73</v>
      </c>
      <c r="D599">
        <v>9819.3799999999992</v>
      </c>
      <c r="E599">
        <v>8922.82</v>
      </c>
      <c r="F599">
        <v>0</v>
      </c>
      <c r="G599">
        <v>0.283086</v>
      </c>
      <c r="H599">
        <v>0.72789499999999996</v>
      </c>
      <c r="I599">
        <v>0</v>
      </c>
    </row>
    <row r="600" spans="1:9" x14ac:dyDescent="0.25">
      <c r="A600" t="s">
        <v>89</v>
      </c>
      <c r="B600">
        <v>9965.58</v>
      </c>
      <c r="C600">
        <v>9897.5400000000009</v>
      </c>
      <c r="D600">
        <v>9817.98</v>
      </c>
      <c r="E600">
        <v>8922.65</v>
      </c>
      <c r="F600">
        <v>0</v>
      </c>
      <c r="G600">
        <v>0.28352899999999998</v>
      </c>
      <c r="H600">
        <v>0.70653100000000002</v>
      </c>
      <c r="I600">
        <v>0</v>
      </c>
    </row>
    <row r="601" spans="1:9" x14ac:dyDescent="0.25">
      <c r="A601" t="s">
        <v>89</v>
      </c>
      <c r="B601">
        <v>9970.56</v>
      </c>
      <c r="C601">
        <v>9902.58</v>
      </c>
      <c r="D601">
        <v>9819.7199999999993</v>
      </c>
      <c r="E601">
        <v>8924.7999999999993</v>
      </c>
      <c r="F601">
        <v>0</v>
      </c>
      <c r="G601">
        <v>0.28315699999999999</v>
      </c>
      <c r="H601">
        <v>0.71045400000000003</v>
      </c>
      <c r="I601">
        <v>0</v>
      </c>
    </row>
    <row r="602" spans="1:9" x14ac:dyDescent="0.25">
      <c r="A602" t="s">
        <v>89</v>
      </c>
      <c r="B602">
        <v>9976.33</v>
      </c>
      <c r="C602">
        <v>9909.42</v>
      </c>
      <c r="D602">
        <v>9820.19</v>
      </c>
      <c r="E602">
        <v>8924.23</v>
      </c>
      <c r="F602">
        <v>0</v>
      </c>
      <c r="G602">
        <v>0.28342000000000001</v>
      </c>
      <c r="H602">
        <v>0.72715700000000005</v>
      </c>
      <c r="I602">
        <v>0</v>
      </c>
    </row>
    <row r="603" spans="1:9" x14ac:dyDescent="0.25">
      <c r="A603" t="s">
        <v>89</v>
      </c>
      <c r="B603">
        <v>9972.9699999999993</v>
      </c>
      <c r="C603">
        <v>9906.17</v>
      </c>
      <c r="D603">
        <v>9820.85</v>
      </c>
      <c r="E603">
        <v>8924.83</v>
      </c>
      <c r="F603">
        <v>0</v>
      </c>
      <c r="G603">
        <v>0.283078</v>
      </c>
      <c r="H603">
        <v>0.72285699999999997</v>
      </c>
      <c r="I603">
        <v>0</v>
      </c>
    </row>
    <row r="604" spans="1:9" x14ac:dyDescent="0.25">
      <c r="A604" t="s">
        <v>89</v>
      </c>
      <c r="B604">
        <v>9973.0499999999993</v>
      </c>
      <c r="C604">
        <v>9905.85</v>
      </c>
      <c r="D604">
        <v>9821.89</v>
      </c>
      <c r="E604">
        <v>8926.16</v>
      </c>
      <c r="F604">
        <v>0</v>
      </c>
      <c r="G604">
        <v>0.28311999999999998</v>
      </c>
      <c r="H604">
        <v>0.714453</v>
      </c>
      <c r="I604">
        <v>0</v>
      </c>
    </row>
    <row r="605" spans="1:9" x14ac:dyDescent="0.25">
      <c r="A605" t="s">
        <v>89</v>
      </c>
      <c r="B605">
        <v>9969.15</v>
      </c>
      <c r="C605">
        <v>9902.93</v>
      </c>
      <c r="D605">
        <v>9821.86</v>
      </c>
      <c r="E605">
        <v>8926.23</v>
      </c>
      <c r="F605">
        <v>0</v>
      </c>
      <c r="G605">
        <v>0.28309299999999998</v>
      </c>
      <c r="H605">
        <v>0.72753800000000002</v>
      </c>
      <c r="I605">
        <v>0</v>
      </c>
    </row>
    <row r="606" spans="1:9" x14ac:dyDescent="0.25">
      <c r="A606" t="s">
        <v>89</v>
      </c>
      <c r="B606">
        <v>9969.56</v>
      </c>
      <c r="C606">
        <v>9902.36</v>
      </c>
      <c r="D606">
        <v>9822.4500000000007</v>
      </c>
      <c r="E606">
        <v>8926.7000000000007</v>
      </c>
      <c r="F606">
        <v>0</v>
      </c>
      <c r="G606">
        <v>0.28309899999999999</v>
      </c>
      <c r="H606">
        <v>0.71875800000000001</v>
      </c>
      <c r="I606">
        <v>0</v>
      </c>
    </row>
    <row r="607" spans="1:9" x14ac:dyDescent="0.25">
      <c r="A607" t="s">
        <v>89</v>
      </c>
      <c r="B607">
        <v>9963.36</v>
      </c>
      <c r="C607">
        <v>9896.3799999999992</v>
      </c>
      <c r="D607">
        <v>9820.07</v>
      </c>
      <c r="E607">
        <v>8924.9500000000007</v>
      </c>
      <c r="F607">
        <v>0</v>
      </c>
      <c r="G607">
        <v>0.28328100000000001</v>
      </c>
      <c r="H607">
        <v>0.72775500000000004</v>
      </c>
      <c r="I607">
        <v>0</v>
      </c>
    </row>
    <row r="608" spans="1:9" x14ac:dyDescent="0.25">
      <c r="A608" t="s">
        <v>89</v>
      </c>
      <c r="B608">
        <v>9895.02</v>
      </c>
      <c r="C608">
        <v>9827.17</v>
      </c>
      <c r="D608">
        <v>9741.99</v>
      </c>
      <c r="E608">
        <v>8851.99</v>
      </c>
      <c r="F608">
        <v>0</v>
      </c>
      <c r="G608">
        <v>0.283078</v>
      </c>
      <c r="H608">
        <v>0.70900099999999999</v>
      </c>
      <c r="I608">
        <v>0</v>
      </c>
    </row>
    <row r="609" spans="1:25" x14ac:dyDescent="0.25">
      <c r="A609" t="s">
        <v>89</v>
      </c>
      <c r="B609">
        <v>9888.31</v>
      </c>
      <c r="C609">
        <v>9820.65</v>
      </c>
      <c r="D609">
        <v>9741.91</v>
      </c>
      <c r="E609">
        <v>8852.69</v>
      </c>
      <c r="F609">
        <v>0</v>
      </c>
      <c r="G609">
        <v>0.28310099999999999</v>
      </c>
      <c r="H609">
        <v>0.71826400000000001</v>
      </c>
      <c r="I609">
        <v>0</v>
      </c>
    </row>
    <row r="610" spans="1:25" x14ac:dyDescent="0.25">
      <c r="A610" t="s">
        <v>89</v>
      </c>
      <c r="B610">
        <v>9891.6200000000008</v>
      </c>
      <c r="C610">
        <v>9823.5400000000009</v>
      </c>
      <c r="D610">
        <v>9743.5</v>
      </c>
      <c r="E610">
        <v>8854.5</v>
      </c>
      <c r="F610">
        <v>0</v>
      </c>
      <c r="G610">
        <v>0.28319299999999997</v>
      </c>
      <c r="H610">
        <v>0.71324500000000002</v>
      </c>
      <c r="I610">
        <v>0</v>
      </c>
    </row>
    <row r="611" spans="1:25" x14ac:dyDescent="0.25">
      <c r="A611" t="s">
        <v>89</v>
      </c>
      <c r="B611">
        <v>9900.07</v>
      </c>
      <c r="C611">
        <v>9832.58</v>
      </c>
      <c r="D611">
        <v>9746.14</v>
      </c>
      <c r="E611">
        <v>8851.6200000000008</v>
      </c>
      <c r="F611">
        <v>0</v>
      </c>
      <c r="G611">
        <v>0.283082</v>
      </c>
      <c r="H611">
        <v>0.72036100000000003</v>
      </c>
      <c r="I611">
        <v>0</v>
      </c>
    </row>
    <row r="612" spans="1:25" x14ac:dyDescent="0.25">
      <c r="A612" t="s">
        <v>89</v>
      </c>
      <c r="B612">
        <v>9903.52</v>
      </c>
      <c r="C612">
        <v>9836.66</v>
      </c>
      <c r="D612">
        <v>9746.94</v>
      </c>
      <c r="E612">
        <v>8851.7999999999993</v>
      </c>
      <c r="F612">
        <v>0</v>
      </c>
      <c r="G612">
        <v>0.283389</v>
      </c>
      <c r="H612">
        <v>0.70645199999999997</v>
      </c>
      <c r="I612">
        <v>0</v>
      </c>
    </row>
    <row r="613" spans="1:25" x14ac:dyDescent="0.25">
      <c r="A613" t="s">
        <v>89</v>
      </c>
      <c r="B613">
        <v>9911.15</v>
      </c>
      <c r="C613">
        <v>9841.82</v>
      </c>
      <c r="D613">
        <v>9748.77</v>
      </c>
      <c r="E613">
        <v>8852.69</v>
      </c>
      <c r="F613">
        <v>0</v>
      </c>
      <c r="G613">
        <v>0.28312700000000002</v>
      </c>
      <c r="H613">
        <v>0.72686300000000004</v>
      </c>
      <c r="I613">
        <v>0</v>
      </c>
    </row>
    <row r="614" spans="1:25" x14ac:dyDescent="0.25">
      <c r="A614" t="s">
        <v>89</v>
      </c>
      <c r="B614">
        <v>9902.93</v>
      </c>
      <c r="C614">
        <v>9834.83</v>
      </c>
      <c r="D614">
        <v>9745.4699999999993</v>
      </c>
      <c r="E614">
        <v>8853.51</v>
      </c>
      <c r="F614">
        <v>0</v>
      </c>
      <c r="G614">
        <v>0.28321800000000003</v>
      </c>
      <c r="H614">
        <v>0.71643199999999996</v>
      </c>
      <c r="I614">
        <v>0</v>
      </c>
    </row>
    <row r="615" spans="1:25" x14ac:dyDescent="0.25">
      <c r="A615" t="s">
        <v>89</v>
      </c>
      <c r="B615">
        <v>9901.41</v>
      </c>
      <c r="C615">
        <v>9834.1200000000008</v>
      </c>
      <c r="D615">
        <v>9744.11</v>
      </c>
      <c r="E615">
        <v>8851.25</v>
      </c>
      <c r="F615">
        <v>0</v>
      </c>
      <c r="G615">
        <v>0.283248</v>
      </c>
      <c r="H615">
        <v>0.72781799999999996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89</v>
      </c>
      <c r="B616">
        <v>9905.6200000000008</v>
      </c>
      <c r="C616">
        <v>9837.23</v>
      </c>
      <c r="D616">
        <v>9745.98</v>
      </c>
      <c r="E616">
        <v>8852.84</v>
      </c>
      <c r="F616">
        <v>0</v>
      </c>
      <c r="G616">
        <v>0.283082</v>
      </c>
      <c r="H616">
        <v>0.70653200000000005</v>
      </c>
      <c r="I616">
        <v>0</v>
      </c>
      <c r="R616">
        <f>AVERAGE(B567:B616)</f>
        <v>9962.3765999999996</v>
      </c>
      <c r="S616">
        <f>AVERAGE(C567:C616)</f>
        <v>9894.4381999999987</v>
      </c>
      <c r="U616">
        <f>_xlfn.VAR.P(B567:B616)</f>
        <v>917.34050243999502</v>
      </c>
      <c r="V616">
        <f>_xlfn.VAR.P(C567:C616)</f>
        <v>912.56256675999714</v>
      </c>
      <c r="X616">
        <f>1.96*SQRT(U616)/50</f>
        <v>1.1872750775070593</v>
      </c>
      <c r="Y616">
        <f>1.96*SQRT(V616)/50</f>
        <v>1.1841791007217117</v>
      </c>
    </row>
    <row r="617" spans="1:25" x14ac:dyDescent="0.25">
      <c r="A617" t="s">
        <v>89</v>
      </c>
      <c r="B617">
        <v>498194.43959999998</v>
      </c>
      <c r="C617" t="s">
        <v>36</v>
      </c>
    </row>
    <row r="618" spans="1:25" x14ac:dyDescent="0.25">
      <c r="A618" t="s">
        <v>90</v>
      </c>
      <c r="B618">
        <v>9487.5300000000007</v>
      </c>
      <c r="C618">
        <v>9419.64</v>
      </c>
      <c r="D618">
        <v>9334.51</v>
      </c>
      <c r="E618">
        <v>8409.18</v>
      </c>
      <c r="F618">
        <v>0</v>
      </c>
      <c r="G618">
        <v>0.28350399999999998</v>
      </c>
      <c r="H618">
        <v>0.72113899999999997</v>
      </c>
      <c r="I618">
        <v>0</v>
      </c>
    </row>
    <row r="619" spans="1:25" x14ac:dyDescent="0.25">
      <c r="A619" t="s">
        <v>90</v>
      </c>
      <c r="B619">
        <v>9497.6200000000008</v>
      </c>
      <c r="C619">
        <v>9429.19</v>
      </c>
      <c r="D619">
        <v>9340.02</v>
      </c>
      <c r="E619">
        <v>8409.66</v>
      </c>
      <c r="F619">
        <v>0</v>
      </c>
      <c r="G619">
        <v>0.28364600000000001</v>
      </c>
      <c r="H619">
        <v>0.71568900000000002</v>
      </c>
      <c r="I619">
        <v>0</v>
      </c>
    </row>
    <row r="620" spans="1:25" x14ac:dyDescent="0.25">
      <c r="A620" t="s">
        <v>90</v>
      </c>
      <c r="B620">
        <v>9497</v>
      </c>
      <c r="C620">
        <v>9427.57</v>
      </c>
      <c r="D620">
        <v>9339.98</v>
      </c>
      <c r="E620">
        <v>8408.73</v>
      </c>
      <c r="F620">
        <v>0</v>
      </c>
      <c r="G620">
        <v>0.28307900000000003</v>
      </c>
      <c r="H620">
        <v>0.72712900000000003</v>
      </c>
      <c r="I620">
        <v>0</v>
      </c>
    </row>
    <row r="621" spans="1:25" x14ac:dyDescent="0.25">
      <c r="A621" t="s">
        <v>90</v>
      </c>
      <c r="B621">
        <v>9498.0300000000007</v>
      </c>
      <c r="C621">
        <v>9430.4</v>
      </c>
      <c r="D621">
        <v>9340.85</v>
      </c>
      <c r="E621">
        <v>8410.6200000000008</v>
      </c>
      <c r="F621">
        <v>0</v>
      </c>
      <c r="G621">
        <v>0.26374599999999998</v>
      </c>
      <c r="H621">
        <v>0.70653200000000005</v>
      </c>
      <c r="I621">
        <v>0</v>
      </c>
    </row>
    <row r="622" spans="1:25" x14ac:dyDescent="0.25">
      <c r="A622" t="s">
        <v>90</v>
      </c>
      <c r="B622">
        <v>9484.33</v>
      </c>
      <c r="C622">
        <v>9416.2900000000009</v>
      </c>
      <c r="D622">
        <v>9333.6</v>
      </c>
      <c r="E622">
        <v>8409</v>
      </c>
      <c r="F622">
        <v>0</v>
      </c>
      <c r="G622">
        <v>0.28326000000000001</v>
      </c>
      <c r="H622">
        <v>0.71743100000000004</v>
      </c>
      <c r="I622">
        <v>0</v>
      </c>
    </row>
    <row r="623" spans="1:25" x14ac:dyDescent="0.25">
      <c r="A623" t="s">
        <v>90</v>
      </c>
      <c r="B623">
        <v>9484.2099999999991</v>
      </c>
      <c r="C623">
        <v>9415.34</v>
      </c>
      <c r="D623">
        <v>9332.32</v>
      </c>
      <c r="E623">
        <v>8408.2999999999993</v>
      </c>
      <c r="F623">
        <v>0</v>
      </c>
      <c r="G623">
        <v>0.28347899999999998</v>
      </c>
      <c r="H623">
        <v>0.72789499999999996</v>
      </c>
      <c r="I623">
        <v>0</v>
      </c>
    </row>
    <row r="624" spans="1:25" x14ac:dyDescent="0.25">
      <c r="A624" t="s">
        <v>90</v>
      </c>
      <c r="B624">
        <v>9485.1299999999992</v>
      </c>
      <c r="C624">
        <v>9418.01</v>
      </c>
      <c r="D624">
        <v>9334.2900000000009</v>
      </c>
      <c r="E624">
        <v>8408.57</v>
      </c>
      <c r="F624">
        <v>0</v>
      </c>
      <c r="G624">
        <v>0.26134000000000002</v>
      </c>
      <c r="H624">
        <v>0.72783200000000003</v>
      </c>
      <c r="I624">
        <v>0</v>
      </c>
    </row>
    <row r="625" spans="1:9" x14ac:dyDescent="0.25">
      <c r="A625" t="s">
        <v>90</v>
      </c>
      <c r="B625">
        <v>9481.65</v>
      </c>
      <c r="C625">
        <v>9413.94</v>
      </c>
      <c r="D625">
        <v>9332.39</v>
      </c>
      <c r="E625">
        <v>8408.73</v>
      </c>
      <c r="F625">
        <v>0</v>
      </c>
      <c r="G625">
        <v>0.28352899999999998</v>
      </c>
      <c r="H625">
        <v>0.71632600000000002</v>
      </c>
      <c r="I625">
        <v>0</v>
      </c>
    </row>
    <row r="626" spans="1:9" x14ac:dyDescent="0.25">
      <c r="A626" t="s">
        <v>90</v>
      </c>
      <c r="B626">
        <v>9485.83</v>
      </c>
      <c r="C626">
        <v>9415.89</v>
      </c>
      <c r="D626">
        <v>9331.9699999999993</v>
      </c>
      <c r="E626">
        <v>8408.68</v>
      </c>
      <c r="F626">
        <v>0</v>
      </c>
      <c r="G626">
        <v>0.28307900000000003</v>
      </c>
      <c r="H626">
        <v>0.72782000000000002</v>
      </c>
      <c r="I626">
        <v>0</v>
      </c>
    </row>
    <row r="627" spans="1:9" x14ac:dyDescent="0.25">
      <c r="A627" t="s">
        <v>90</v>
      </c>
      <c r="B627">
        <v>9479.8700000000008</v>
      </c>
      <c r="C627">
        <v>9412.14</v>
      </c>
      <c r="D627">
        <v>9333.52</v>
      </c>
      <c r="E627">
        <v>8410.5300000000007</v>
      </c>
      <c r="F627">
        <v>0</v>
      </c>
      <c r="G627">
        <v>0.28396199999999999</v>
      </c>
      <c r="H627">
        <v>0.70653100000000002</v>
      </c>
      <c r="I627">
        <v>0</v>
      </c>
    </row>
    <row r="628" spans="1:9" x14ac:dyDescent="0.25">
      <c r="A628" t="s">
        <v>90</v>
      </c>
      <c r="B628">
        <v>9483.57</v>
      </c>
      <c r="C628">
        <v>9416.25</v>
      </c>
      <c r="D628">
        <v>9334.5400000000009</v>
      </c>
      <c r="E628">
        <v>8410.19</v>
      </c>
      <c r="F628">
        <v>0</v>
      </c>
      <c r="G628">
        <v>0.28360600000000002</v>
      </c>
      <c r="H628">
        <v>0.72619699999999998</v>
      </c>
      <c r="I628">
        <v>0</v>
      </c>
    </row>
    <row r="629" spans="1:9" x14ac:dyDescent="0.25">
      <c r="A629" t="s">
        <v>90</v>
      </c>
      <c r="B629">
        <v>9477.8799999999992</v>
      </c>
      <c r="C629">
        <v>9409.42</v>
      </c>
      <c r="D629">
        <v>9331.65</v>
      </c>
      <c r="E629">
        <v>8408.8700000000008</v>
      </c>
      <c r="F629">
        <v>0</v>
      </c>
      <c r="G629">
        <v>0.26055099999999998</v>
      </c>
      <c r="H629">
        <v>0.72263299999999997</v>
      </c>
      <c r="I629">
        <v>0</v>
      </c>
    </row>
    <row r="630" spans="1:9" x14ac:dyDescent="0.25">
      <c r="A630" t="s">
        <v>90</v>
      </c>
      <c r="B630">
        <v>9473.57</v>
      </c>
      <c r="C630">
        <v>9406.3799999999992</v>
      </c>
      <c r="D630">
        <v>9328.06</v>
      </c>
      <c r="E630">
        <v>8405.7099999999991</v>
      </c>
      <c r="F630">
        <v>0</v>
      </c>
      <c r="G630">
        <v>0.28331600000000001</v>
      </c>
      <c r="H630">
        <v>0.70653200000000005</v>
      </c>
      <c r="I630">
        <v>0</v>
      </c>
    </row>
    <row r="631" spans="1:9" x14ac:dyDescent="0.25">
      <c r="A631" t="s">
        <v>90</v>
      </c>
      <c r="B631">
        <v>9485.83</v>
      </c>
      <c r="C631">
        <v>9417.57</v>
      </c>
      <c r="D631">
        <v>9333.83</v>
      </c>
      <c r="E631">
        <v>8410.02</v>
      </c>
      <c r="F631">
        <v>0</v>
      </c>
      <c r="G631">
        <v>0.283078</v>
      </c>
      <c r="H631">
        <v>0.72117799999999999</v>
      </c>
      <c r="I631">
        <v>0</v>
      </c>
    </row>
    <row r="632" spans="1:9" x14ac:dyDescent="0.25">
      <c r="A632" t="s">
        <v>90</v>
      </c>
      <c r="B632">
        <v>9482.01</v>
      </c>
      <c r="C632">
        <v>9414.33</v>
      </c>
      <c r="D632">
        <v>9335.26</v>
      </c>
      <c r="E632">
        <v>8411.84</v>
      </c>
      <c r="F632">
        <v>0</v>
      </c>
      <c r="G632">
        <v>0.28332000000000002</v>
      </c>
      <c r="H632">
        <v>0.72622600000000004</v>
      </c>
      <c r="I632">
        <v>0</v>
      </c>
    </row>
    <row r="633" spans="1:9" x14ac:dyDescent="0.25">
      <c r="A633" t="s">
        <v>90</v>
      </c>
      <c r="B633">
        <v>9481.2900000000009</v>
      </c>
      <c r="C633">
        <v>9412.81</v>
      </c>
      <c r="D633">
        <v>9332.41</v>
      </c>
      <c r="E633">
        <v>8409.2000000000007</v>
      </c>
      <c r="F633">
        <v>0</v>
      </c>
      <c r="G633">
        <v>0.28428399999999998</v>
      </c>
      <c r="H633">
        <v>0.71901599999999999</v>
      </c>
      <c r="I633">
        <v>0</v>
      </c>
    </row>
    <row r="634" spans="1:9" x14ac:dyDescent="0.25">
      <c r="A634" t="s">
        <v>90</v>
      </c>
      <c r="B634">
        <v>9479.08</v>
      </c>
      <c r="C634">
        <v>9411.68</v>
      </c>
      <c r="D634">
        <v>9332.92</v>
      </c>
      <c r="E634">
        <v>8410.1</v>
      </c>
      <c r="F634">
        <v>0</v>
      </c>
      <c r="G634">
        <v>0.28309099999999998</v>
      </c>
      <c r="H634">
        <v>0.72190299999999996</v>
      </c>
      <c r="I634">
        <v>0</v>
      </c>
    </row>
    <row r="635" spans="1:9" x14ac:dyDescent="0.25">
      <c r="A635" t="s">
        <v>90</v>
      </c>
      <c r="B635">
        <v>9476.1299999999992</v>
      </c>
      <c r="C635">
        <v>9408.26</v>
      </c>
      <c r="D635">
        <v>9329.7900000000009</v>
      </c>
      <c r="E635">
        <v>8407.51</v>
      </c>
      <c r="F635">
        <v>0</v>
      </c>
      <c r="G635">
        <v>0.28310099999999999</v>
      </c>
      <c r="H635">
        <v>0.70652899999999996</v>
      </c>
      <c r="I635">
        <v>0</v>
      </c>
    </row>
    <row r="636" spans="1:9" x14ac:dyDescent="0.25">
      <c r="A636" t="s">
        <v>90</v>
      </c>
      <c r="B636">
        <v>9485.3799999999992</v>
      </c>
      <c r="C636">
        <v>9416.81</v>
      </c>
      <c r="D636">
        <v>9333.67</v>
      </c>
      <c r="E636">
        <v>8410.5400000000009</v>
      </c>
      <c r="F636">
        <v>0</v>
      </c>
      <c r="G636">
        <v>0.28307900000000003</v>
      </c>
      <c r="H636">
        <v>0.72778699999999996</v>
      </c>
      <c r="I636">
        <v>0</v>
      </c>
    </row>
    <row r="637" spans="1:9" x14ac:dyDescent="0.25">
      <c r="A637" t="s">
        <v>90</v>
      </c>
      <c r="B637">
        <v>9498.2800000000007</v>
      </c>
      <c r="C637">
        <v>9430.2199999999993</v>
      </c>
      <c r="D637">
        <v>9337.5300000000007</v>
      </c>
      <c r="E637">
        <v>8411.6200000000008</v>
      </c>
      <c r="F637">
        <v>0</v>
      </c>
      <c r="G637">
        <v>0.26833499999999999</v>
      </c>
      <c r="H637">
        <v>0.70653200000000005</v>
      </c>
      <c r="I637">
        <v>0</v>
      </c>
    </row>
    <row r="638" spans="1:9" x14ac:dyDescent="0.25">
      <c r="A638" t="s">
        <v>90</v>
      </c>
      <c r="B638">
        <v>9490.4699999999993</v>
      </c>
      <c r="C638">
        <v>9422.61</v>
      </c>
      <c r="D638">
        <v>9333.7800000000007</v>
      </c>
      <c r="E638">
        <v>8408.1299999999992</v>
      </c>
      <c r="F638">
        <v>0</v>
      </c>
      <c r="G638">
        <v>0.28308899999999998</v>
      </c>
      <c r="H638">
        <v>0.72789700000000002</v>
      </c>
      <c r="I638">
        <v>0</v>
      </c>
    </row>
    <row r="639" spans="1:9" x14ac:dyDescent="0.25">
      <c r="A639" t="s">
        <v>90</v>
      </c>
      <c r="B639">
        <v>9494.3799999999992</v>
      </c>
      <c r="C639">
        <v>9426.42</v>
      </c>
      <c r="D639">
        <v>9337.31</v>
      </c>
      <c r="E639">
        <v>8409.42</v>
      </c>
      <c r="F639">
        <v>0</v>
      </c>
      <c r="G639">
        <v>0.28308100000000003</v>
      </c>
      <c r="H639">
        <v>0.70804699999999998</v>
      </c>
      <c r="I639">
        <v>0</v>
      </c>
    </row>
    <row r="640" spans="1:9" x14ac:dyDescent="0.25">
      <c r="A640" t="s">
        <v>90</v>
      </c>
      <c r="B640">
        <v>9487.73</v>
      </c>
      <c r="C640">
        <v>9421.18</v>
      </c>
      <c r="D640">
        <v>9332.14</v>
      </c>
      <c r="E640">
        <v>8406.5400000000009</v>
      </c>
      <c r="F640">
        <v>0</v>
      </c>
      <c r="G640">
        <v>0.27081100000000002</v>
      </c>
      <c r="H640">
        <v>0.70652800000000004</v>
      </c>
      <c r="I640">
        <v>0</v>
      </c>
    </row>
    <row r="641" spans="1:9" x14ac:dyDescent="0.25">
      <c r="A641" t="s">
        <v>90</v>
      </c>
      <c r="B641">
        <v>9495.5499999999993</v>
      </c>
      <c r="C641">
        <v>9427.77</v>
      </c>
      <c r="D641">
        <v>9337.49</v>
      </c>
      <c r="E641">
        <v>8411.74</v>
      </c>
      <c r="F641">
        <v>0</v>
      </c>
      <c r="G641">
        <v>0.28569600000000001</v>
      </c>
      <c r="H641">
        <v>0.72395799999999999</v>
      </c>
      <c r="I641">
        <v>0</v>
      </c>
    </row>
    <row r="642" spans="1:9" x14ac:dyDescent="0.25">
      <c r="A642" t="s">
        <v>90</v>
      </c>
      <c r="B642">
        <v>9500.77</v>
      </c>
      <c r="C642">
        <v>9432.83</v>
      </c>
      <c r="D642">
        <v>9341.6200000000008</v>
      </c>
      <c r="E642">
        <v>8412.23</v>
      </c>
      <c r="F642">
        <v>0</v>
      </c>
      <c r="G642">
        <v>0.28311799999999998</v>
      </c>
      <c r="H642">
        <v>0.72614400000000001</v>
      </c>
      <c r="I642">
        <v>0</v>
      </c>
    </row>
    <row r="643" spans="1:9" x14ac:dyDescent="0.25">
      <c r="A643" t="s">
        <v>90</v>
      </c>
      <c r="B643">
        <v>9499.76</v>
      </c>
      <c r="C643">
        <v>9430.86</v>
      </c>
      <c r="D643">
        <v>9339.6299999999992</v>
      </c>
      <c r="E643">
        <v>8410.91</v>
      </c>
      <c r="F643">
        <v>0</v>
      </c>
      <c r="G643">
        <v>0.260521</v>
      </c>
      <c r="H643">
        <v>0.72780699999999998</v>
      </c>
      <c r="I643">
        <v>0</v>
      </c>
    </row>
    <row r="644" spans="1:9" x14ac:dyDescent="0.25">
      <c r="A644" t="s">
        <v>90</v>
      </c>
      <c r="B644">
        <v>9498.94</v>
      </c>
      <c r="C644">
        <v>9430.33</v>
      </c>
      <c r="D644">
        <v>9339.3700000000008</v>
      </c>
      <c r="E644">
        <v>8408.0499999999993</v>
      </c>
      <c r="F644">
        <v>0</v>
      </c>
      <c r="G644">
        <v>0.28312700000000002</v>
      </c>
      <c r="H644">
        <v>0.70652199999999998</v>
      </c>
      <c r="I644">
        <v>0</v>
      </c>
    </row>
    <row r="645" spans="1:9" x14ac:dyDescent="0.25">
      <c r="A645" t="s">
        <v>90</v>
      </c>
      <c r="B645">
        <v>9497.65</v>
      </c>
      <c r="C645">
        <v>9430.14</v>
      </c>
      <c r="D645">
        <v>9339.5400000000009</v>
      </c>
      <c r="E645">
        <v>8408.9699999999993</v>
      </c>
      <c r="F645">
        <v>0</v>
      </c>
      <c r="G645">
        <v>0.28319499999999997</v>
      </c>
      <c r="H645">
        <v>0.72779400000000005</v>
      </c>
      <c r="I645">
        <v>0</v>
      </c>
    </row>
    <row r="646" spans="1:9" x14ac:dyDescent="0.25">
      <c r="A646" t="s">
        <v>90</v>
      </c>
      <c r="B646">
        <v>9485.94</v>
      </c>
      <c r="C646">
        <v>9417.8700000000008</v>
      </c>
      <c r="D646">
        <v>9333.76</v>
      </c>
      <c r="E646">
        <v>8408.32</v>
      </c>
      <c r="F646">
        <v>0</v>
      </c>
      <c r="G646">
        <v>0.26650200000000002</v>
      </c>
      <c r="H646">
        <v>0.72708300000000003</v>
      </c>
      <c r="I646">
        <v>0</v>
      </c>
    </row>
    <row r="647" spans="1:9" x14ac:dyDescent="0.25">
      <c r="A647" t="s">
        <v>90</v>
      </c>
      <c r="B647">
        <v>9501.98</v>
      </c>
      <c r="C647">
        <v>9433.5499999999993</v>
      </c>
      <c r="D647">
        <v>9343.01</v>
      </c>
      <c r="E647">
        <v>8412.02</v>
      </c>
      <c r="F647">
        <v>0</v>
      </c>
      <c r="G647">
        <v>0.28329199999999999</v>
      </c>
      <c r="H647">
        <v>0.72789899999999996</v>
      </c>
      <c r="I647">
        <v>0</v>
      </c>
    </row>
    <row r="648" spans="1:9" x14ac:dyDescent="0.25">
      <c r="A648" t="s">
        <v>90</v>
      </c>
      <c r="B648">
        <v>9486.52</v>
      </c>
      <c r="C648">
        <v>9417.32</v>
      </c>
      <c r="D648">
        <v>9335.73</v>
      </c>
      <c r="E648">
        <v>8410.91</v>
      </c>
      <c r="F648">
        <v>0</v>
      </c>
      <c r="G648">
        <v>0.284028</v>
      </c>
      <c r="H648">
        <v>0.72289700000000001</v>
      </c>
      <c r="I648">
        <v>0</v>
      </c>
    </row>
    <row r="649" spans="1:9" x14ac:dyDescent="0.25">
      <c r="A649" t="s">
        <v>90</v>
      </c>
      <c r="B649">
        <v>9487.61</v>
      </c>
      <c r="C649">
        <v>9418.5400000000009</v>
      </c>
      <c r="D649">
        <v>9336.39</v>
      </c>
      <c r="E649">
        <v>8411.2000000000007</v>
      </c>
      <c r="F649">
        <v>0</v>
      </c>
      <c r="G649">
        <v>0.28312300000000001</v>
      </c>
      <c r="H649">
        <v>0.70653200000000005</v>
      </c>
      <c r="I649">
        <v>0</v>
      </c>
    </row>
    <row r="650" spans="1:9" x14ac:dyDescent="0.25">
      <c r="A650" t="s">
        <v>90</v>
      </c>
      <c r="B650">
        <v>9478.49</v>
      </c>
      <c r="C650">
        <v>9411.92</v>
      </c>
      <c r="D650">
        <v>9334.09</v>
      </c>
      <c r="E650">
        <v>8410</v>
      </c>
      <c r="F650">
        <v>0</v>
      </c>
      <c r="G650">
        <v>0.28308100000000003</v>
      </c>
      <c r="H650">
        <v>0.71881899999999999</v>
      </c>
      <c r="I650">
        <v>0</v>
      </c>
    </row>
    <row r="651" spans="1:9" x14ac:dyDescent="0.25">
      <c r="A651" t="s">
        <v>90</v>
      </c>
      <c r="B651">
        <v>9482.08</v>
      </c>
      <c r="C651">
        <v>9413.67</v>
      </c>
      <c r="D651">
        <v>9330.82</v>
      </c>
      <c r="E651">
        <v>8406.61</v>
      </c>
      <c r="F651">
        <v>0</v>
      </c>
      <c r="G651">
        <v>0.28320899999999999</v>
      </c>
      <c r="H651">
        <v>0.70653100000000002</v>
      </c>
      <c r="I651">
        <v>0</v>
      </c>
    </row>
    <row r="652" spans="1:9" x14ac:dyDescent="0.25">
      <c r="A652" t="s">
        <v>90</v>
      </c>
      <c r="B652">
        <v>9473.4599999999991</v>
      </c>
      <c r="C652">
        <v>9406.4699999999993</v>
      </c>
      <c r="D652">
        <v>9328.6299999999992</v>
      </c>
      <c r="E652">
        <v>8406.09</v>
      </c>
      <c r="F652">
        <v>0</v>
      </c>
      <c r="G652">
        <v>0.28322799999999998</v>
      </c>
      <c r="H652">
        <v>0.72258500000000003</v>
      </c>
      <c r="I652">
        <v>0</v>
      </c>
    </row>
    <row r="653" spans="1:9" x14ac:dyDescent="0.25">
      <c r="A653" t="s">
        <v>90</v>
      </c>
      <c r="B653">
        <v>9481.0300000000007</v>
      </c>
      <c r="C653">
        <v>9413.49</v>
      </c>
      <c r="D653">
        <v>9333.6</v>
      </c>
      <c r="E653">
        <v>8411.06</v>
      </c>
      <c r="F653">
        <v>0</v>
      </c>
      <c r="G653">
        <v>0.27008799999999999</v>
      </c>
      <c r="H653">
        <v>0.72671699999999995</v>
      </c>
      <c r="I653">
        <v>0</v>
      </c>
    </row>
    <row r="654" spans="1:9" x14ac:dyDescent="0.25">
      <c r="A654" t="s">
        <v>90</v>
      </c>
      <c r="B654">
        <v>9476.52</v>
      </c>
      <c r="C654">
        <v>9409.42</v>
      </c>
      <c r="D654">
        <v>9332.14</v>
      </c>
      <c r="E654">
        <v>8409.8700000000008</v>
      </c>
      <c r="F654">
        <v>0</v>
      </c>
      <c r="G654">
        <v>0.28307900000000003</v>
      </c>
      <c r="H654">
        <v>0.70930599999999999</v>
      </c>
      <c r="I654">
        <v>0</v>
      </c>
    </row>
    <row r="655" spans="1:9" x14ac:dyDescent="0.25">
      <c r="A655" t="s">
        <v>90</v>
      </c>
      <c r="B655">
        <v>9481.67</v>
      </c>
      <c r="C655">
        <v>9414.41</v>
      </c>
      <c r="D655">
        <v>9334.92</v>
      </c>
      <c r="E655">
        <v>8411.0499999999993</v>
      </c>
      <c r="F655">
        <v>0</v>
      </c>
      <c r="G655">
        <v>0.283134</v>
      </c>
      <c r="H655">
        <v>0.72787800000000002</v>
      </c>
      <c r="I655">
        <v>0</v>
      </c>
    </row>
    <row r="656" spans="1:9" x14ac:dyDescent="0.25">
      <c r="A656" t="s">
        <v>90</v>
      </c>
      <c r="B656">
        <v>9489.85</v>
      </c>
      <c r="C656">
        <v>9421.65</v>
      </c>
      <c r="D656">
        <v>9336.01</v>
      </c>
      <c r="E656">
        <v>8410.74</v>
      </c>
      <c r="F656">
        <v>0</v>
      </c>
      <c r="G656">
        <v>0.28328500000000001</v>
      </c>
      <c r="H656">
        <v>0.70693799999999996</v>
      </c>
      <c r="I656">
        <v>0</v>
      </c>
    </row>
    <row r="657" spans="1:25" x14ac:dyDescent="0.25">
      <c r="A657" t="s">
        <v>90</v>
      </c>
      <c r="B657">
        <v>9482.7999999999993</v>
      </c>
      <c r="C657">
        <v>9415.61</v>
      </c>
      <c r="D657">
        <v>9333.83</v>
      </c>
      <c r="E657">
        <v>8410.66</v>
      </c>
      <c r="F657">
        <v>0</v>
      </c>
      <c r="G657">
        <v>0.26091700000000001</v>
      </c>
      <c r="H657">
        <v>0.72789499999999996</v>
      </c>
      <c r="I657">
        <v>0</v>
      </c>
    </row>
    <row r="658" spans="1:25" x14ac:dyDescent="0.25">
      <c r="A658" t="s">
        <v>90</v>
      </c>
      <c r="B658">
        <v>9486.81</v>
      </c>
      <c r="C658">
        <v>9419.39</v>
      </c>
      <c r="D658">
        <v>9335.27</v>
      </c>
      <c r="E658">
        <v>8411.32</v>
      </c>
      <c r="F658">
        <v>0</v>
      </c>
      <c r="G658">
        <v>0.26336900000000002</v>
      </c>
      <c r="H658">
        <v>0.70653200000000005</v>
      </c>
      <c r="I658">
        <v>0</v>
      </c>
    </row>
    <row r="659" spans="1:25" x14ac:dyDescent="0.25">
      <c r="A659" t="s">
        <v>90</v>
      </c>
      <c r="B659">
        <v>9476.49</v>
      </c>
      <c r="C659">
        <v>9409.06</v>
      </c>
      <c r="D659">
        <v>9329.57</v>
      </c>
      <c r="E659">
        <v>8407.17</v>
      </c>
      <c r="F659">
        <v>0</v>
      </c>
      <c r="G659">
        <v>0.28309600000000001</v>
      </c>
      <c r="H659">
        <v>0.72748199999999996</v>
      </c>
      <c r="I659">
        <v>0</v>
      </c>
    </row>
    <row r="660" spans="1:25" x14ac:dyDescent="0.25">
      <c r="A660" t="s">
        <v>90</v>
      </c>
      <c r="B660">
        <v>9478.15</v>
      </c>
      <c r="C660">
        <v>9409.5</v>
      </c>
      <c r="D660">
        <v>9331.6299999999992</v>
      </c>
      <c r="E660">
        <v>8409.3700000000008</v>
      </c>
      <c r="F660">
        <v>0</v>
      </c>
      <c r="G660">
        <v>0.2833</v>
      </c>
      <c r="H660">
        <v>0.72599400000000003</v>
      </c>
      <c r="I660">
        <v>0</v>
      </c>
    </row>
    <row r="661" spans="1:25" x14ac:dyDescent="0.25">
      <c r="A661" t="s">
        <v>90</v>
      </c>
      <c r="B661">
        <v>9476.57</v>
      </c>
      <c r="C661">
        <v>9409.09</v>
      </c>
      <c r="D661">
        <v>9329.61</v>
      </c>
      <c r="E661">
        <v>8406.99</v>
      </c>
      <c r="F661">
        <v>0</v>
      </c>
      <c r="G661">
        <v>0.283165</v>
      </c>
      <c r="H661">
        <v>0.71882199999999996</v>
      </c>
      <c r="I661">
        <v>0</v>
      </c>
    </row>
    <row r="662" spans="1:25" x14ac:dyDescent="0.25">
      <c r="A662" t="s">
        <v>90</v>
      </c>
      <c r="B662">
        <v>9487.69</v>
      </c>
      <c r="C662">
        <v>9419.2900000000009</v>
      </c>
      <c r="D662">
        <v>9333.6200000000008</v>
      </c>
      <c r="E662">
        <v>8407.24</v>
      </c>
      <c r="F662">
        <v>0</v>
      </c>
      <c r="G662">
        <v>0.28321800000000003</v>
      </c>
      <c r="H662">
        <v>0.72355800000000003</v>
      </c>
      <c r="I662">
        <v>0</v>
      </c>
    </row>
    <row r="663" spans="1:25" x14ac:dyDescent="0.25">
      <c r="A663" t="s">
        <v>90</v>
      </c>
      <c r="B663">
        <v>9496.36</v>
      </c>
      <c r="C663">
        <v>9428.7999999999993</v>
      </c>
      <c r="D663">
        <v>9335.73</v>
      </c>
      <c r="E663">
        <v>8409.57</v>
      </c>
      <c r="F663">
        <v>0</v>
      </c>
      <c r="G663">
        <v>0.28338400000000002</v>
      </c>
      <c r="H663">
        <v>0.71958599999999995</v>
      </c>
      <c r="I663">
        <v>0</v>
      </c>
    </row>
    <row r="664" spans="1:25" x14ac:dyDescent="0.25">
      <c r="A664" t="s">
        <v>90</v>
      </c>
      <c r="B664">
        <v>9496.58</v>
      </c>
      <c r="C664">
        <v>9428.0300000000007</v>
      </c>
      <c r="D664">
        <v>9336.82</v>
      </c>
      <c r="E664">
        <v>8408.32</v>
      </c>
      <c r="F664">
        <v>0</v>
      </c>
      <c r="G664">
        <v>0.28322900000000001</v>
      </c>
      <c r="H664">
        <v>0.72488399999999997</v>
      </c>
      <c r="I664">
        <v>0</v>
      </c>
    </row>
    <row r="665" spans="1:25" x14ac:dyDescent="0.25">
      <c r="A665" t="s">
        <v>90</v>
      </c>
      <c r="B665">
        <v>9495.5</v>
      </c>
      <c r="C665">
        <v>9428.3799999999992</v>
      </c>
      <c r="D665">
        <v>9338.2900000000009</v>
      </c>
      <c r="E665">
        <v>8407.84</v>
      </c>
      <c r="F665">
        <v>0</v>
      </c>
      <c r="G665">
        <v>0.28351199999999999</v>
      </c>
      <c r="H665">
        <v>0.70653200000000005</v>
      </c>
      <c r="I665">
        <v>0</v>
      </c>
    </row>
    <row r="666" spans="1:25" x14ac:dyDescent="0.25">
      <c r="A666" t="s">
        <v>90</v>
      </c>
      <c r="B666">
        <v>9494.06</v>
      </c>
      <c r="C666">
        <v>9426.7800000000007</v>
      </c>
      <c r="D666">
        <v>9333.74</v>
      </c>
      <c r="E666">
        <v>8407.09</v>
      </c>
      <c r="F666">
        <v>0</v>
      </c>
      <c r="G666">
        <v>0.28308</v>
      </c>
      <c r="H666">
        <v>0.73775900000000005</v>
      </c>
      <c r="I666">
        <v>0</v>
      </c>
    </row>
    <row r="667" spans="1:25" x14ac:dyDescent="0.25">
      <c r="A667" t="s">
        <v>90</v>
      </c>
      <c r="B667">
        <v>9494.2199999999993</v>
      </c>
      <c r="C667">
        <v>9425.4</v>
      </c>
      <c r="D667">
        <v>9333.91</v>
      </c>
      <c r="E667">
        <v>8407.7099999999991</v>
      </c>
      <c r="F667">
        <v>0</v>
      </c>
      <c r="G667">
        <v>0.28326899999999999</v>
      </c>
      <c r="H667">
        <v>0.72745800000000005</v>
      </c>
      <c r="I667">
        <v>0</v>
      </c>
    </row>
    <row r="668" spans="1:25" x14ac:dyDescent="0.25">
      <c r="A668" t="s">
        <v>90</v>
      </c>
      <c r="B668">
        <v>9498.0499999999993</v>
      </c>
      <c r="C668">
        <v>9429.89</v>
      </c>
      <c r="D668">
        <v>9338.2000000000007</v>
      </c>
      <c r="E668">
        <v>8407.76</v>
      </c>
      <c r="F668">
        <v>0</v>
      </c>
      <c r="G668">
        <v>0.28309099999999998</v>
      </c>
      <c r="H668">
        <v>0.72544200000000003</v>
      </c>
      <c r="I668">
        <v>0</v>
      </c>
    </row>
    <row r="669" spans="1:25" x14ac:dyDescent="0.25">
      <c r="A669" t="s">
        <v>90</v>
      </c>
      <c r="B669">
        <v>9499.19</v>
      </c>
      <c r="C669">
        <v>9431.9599999999991</v>
      </c>
      <c r="D669">
        <v>9338.27</v>
      </c>
      <c r="E669">
        <v>8408.51</v>
      </c>
      <c r="F669">
        <v>0</v>
      </c>
      <c r="G669">
        <v>0.28309200000000001</v>
      </c>
      <c r="H669">
        <v>0.71899299999999999</v>
      </c>
      <c r="I669">
        <v>0</v>
      </c>
    </row>
    <row r="670" spans="1:25" x14ac:dyDescent="0.25">
      <c r="A670" t="s">
        <v>90</v>
      </c>
      <c r="B670">
        <v>9475.43</v>
      </c>
      <c r="C670">
        <v>9407.9</v>
      </c>
      <c r="D670">
        <v>9328.6299999999992</v>
      </c>
      <c r="E670">
        <v>8404.81</v>
      </c>
      <c r="F670">
        <v>0</v>
      </c>
      <c r="G670">
        <v>0.28309000000000001</v>
      </c>
      <c r="H670">
        <v>0.72624500000000003</v>
      </c>
      <c r="I670">
        <v>0</v>
      </c>
    </row>
    <row r="671" spans="1:25" x14ac:dyDescent="0.25">
      <c r="A671" t="s">
        <v>90</v>
      </c>
      <c r="B671">
        <v>9497.08</v>
      </c>
      <c r="C671">
        <v>9429.09</v>
      </c>
      <c r="D671">
        <v>9337.7099999999991</v>
      </c>
      <c r="E671">
        <v>8406.5400000000009</v>
      </c>
      <c r="F671">
        <v>0</v>
      </c>
      <c r="G671">
        <v>0.28312999999999999</v>
      </c>
      <c r="H671">
        <v>0.72655499999999995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90</v>
      </c>
      <c r="B672">
        <v>9497.7000000000007</v>
      </c>
      <c r="C672">
        <v>9430.3700000000008</v>
      </c>
      <c r="D672">
        <v>9338.14</v>
      </c>
      <c r="E672">
        <v>8407.15</v>
      </c>
      <c r="F672">
        <v>0</v>
      </c>
      <c r="G672">
        <v>0.283078</v>
      </c>
      <c r="H672">
        <v>0.71602100000000002</v>
      </c>
      <c r="I672">
        <v>0</v>
      </c>
      <c r="R672">
        <f>AVERAGE(B623:B672)</f>
        <v>9487.2558000000008</v>
      </c>
      <c r="S672">
        <f>AVERAGE(C623:C672)</f>
        <v>9419.3608000000022</v>
      </c>
      <c r="U672">
        <f>_xlfn.VAR.P(B623:B672)</f>
        <v>69.207864360001253</v>
      </c>
      <c r="V672">
        <f>_xlfn.VAR.P(C623:C672)</f>
        <v>67.068195360000018</v>
      </c>
      <c r="X672">
        <f>1.96*SQRT(U672)/50</f>
        <v>0.32610975558874705</v>
      </c>
      <c r="Y672">
        <f>1.96*SQRT(V672)/50</f>
        <v>0.32102908235546268</v>
      </c>
    </row>
    <row r="673" spans="1:9" x14ac:dyDescent="0.25">
      <c r="A673" t="s">
        <v>90</v>
      </c>
      <c r="B673">
        <v>474434.72749999998</v>
      </c>
      <c r="C673" t="s">
        <v>36</v>
      </c>
    </row>
    <row r="674" spans="1:9" x14ac:dyDescent="0.25">
      <c r="A674" t="s">
        <v>109</v>
      </c>
      <c r="B674">
        <v>9585.94</v>
      </c>
      <c r="C674">
        <v>9518.2999999999993</v>
      </c>
      <c r="D674">
        <v>9436.23</v>
      </c>
      <c r="E674">
        <v>8393.92</v>
      </c>
      <c r="F674">
        <v>0</v>
      </c>
      <c r="G674">
        <v>0.283078</v>
      </c>
      <c r="H674">
        <v>0.72608600000000001</v>
      </c>
      <c r="I674">
        <v>0</v>
      </c>
    </row>
    <row r="675" spans="1:9" x14ac:dyDescent="0.25">
      <c r="A675" t="s">
        <v>109</v>
      </c>
      <c r="B675">
        <v>9589.4500000000007</v>
      </c>
      <c r="C675">
        <v>9521.7000000000007</v>
      </c>
      <c r="D675">
        <v>9436.7900000000009</v>
      </c>
      <c r="E675">
        <v>8394.49</v>
      </c>
      <c r="F675">
        <v>0</v>
      </c>
      <c r="G675">
        <v>0.28484399999999999</v>
      </c>
      <c r="H675">
        <v>0.70653200000000005</v>
      </c>
      <c r="I675">
        <v>0</v>
      </c>
    </row>
    <row r="676" spans="1:9" x14ac:dyDescent="0.25">
      <c r="A676" t="s">
        <v>109</v>
      </c>
      <c r="B676">
        <v>9583.69</v>
      </c>
      <c r="C676">
        <v>9513.64</v>
      </c>
      <c r="D676">
        <v>9433.14</v>
      </c>
      <c r="E676">
        <v>8393.7800000000007</v>
      </c>
      <c r="F676">
        <v>0</v>
      </c>
      <c r="G676">
        <v>0.28319</v>
      </c>
      <c r="H676">
        <v>0.70652999999999999</v>
      </c>
      <c r="I676">
        <v>0</v>
      </c>
    </row>
    <row r="677" spans="1:9" x14ac:dyDescent="0.25">
      <c r="A677" t="s">
        <v>109</v>
      </c>
      <c r="B677">
        <v>9578.9599999999991</v>
      </c>
      <c r="C677">
        <v>9511.02</v>
      </c>
      <c r="D677">
        <v>9432.73</v>
      </c>
      <c r="E677">
        <v>8393.6200000000008</v>
      </c>
      <c r="F677">
        <v>0</v>
      </c>
      <c r="G677">
        <v>0.28366400000000003</v>
      </c>
      <c r="H677">
        <v>0.72456600000000004</v>
      </c>
      <c r="I677">
        <v>0</v>
      </c>
    </row>
    <row r="678" spans="1:9" x14ac:dyDescent="0.25">
      <c r="A678" t="s">
        <v>109</v>
      </c>
      <c r="B678">
        <v>9575.43</v>
      </c>
      <c r="C678">
        <v>9507.01</v>
      </c>
      <c r="D678">
        <v>9431.65</v>
      </c>
      <c r="E678">
        <v>8392.9599999999991</v>
      </c>
      <c r="F678">
        <v>0</v>
      </c>
      <c r="G678">
        <v>0.28308</v>
      </c>
      <c r="H678">
        <v>0.70661399999999996</v>
      </c>
      <c r="I678">
        <v>0</v>
      </c>
    </row>
    <row r="679" spans="1:9" x14ac:dyDescent="0.25">
      <c r="A679" t="s">
        <v>109</v>
      </c>
      <c r="B679">
        <v>9583.4699999999993</v>
      </c>
      <c r="C679">
        <v>9514.93</v>
      </c>
      <c r="D679">
        <v>9432.68</v>
      </c>
      <c r="E679">
        <v>8393.07</v>
      </c>
      <c r="F679">
        <v>0</v>
      </c>
      <c r="G679">
        <v>0.28314600000000001</v>
      </c>
      <c r="H679">
        <v>0.72713399999999995</v>
      </c>
      <c r="I679">
        <v>0</v>
      </c>
    </row>
    <row r="680" spans="1:9" x14ac:dyDescent="0.25">
      <c r="A680" t="s">
        <v>109</v>
      </c>
      <c r="B680">
        <v>9578.48</v>
      </c>
      <c r="C680">
        <v>9511.27</v>
      </c>
      <c r="D680">
        <v>9431.84</v>
      </c>
      <c r="E680">
        <v>8392.99</v>
      </c>
      <c r="F680">
        <v>0</v>
      </c>
      <c r="G680">
        <v>0.28318599999999999</v>
      </c>
      <c r="H680">
        <v>0.72555400000000003</v>
      </c>
      <c r="I680">
        <v>0</v>
      </c>
    </row>
    <row r="681" spans="1:9" x14ac:dyDescent="0.25">
      <c r="A681" t="s">
        <v>109</v>
      </c>
      <c r="B681">
        <v>9580.51</v>
      </c>
      <c r="C681">
        <v>9513.7199999999993</v>
      </c>
      <c r="D681">
        <v>9434.08</v>
      </c>
      <c r="E681">
        <v>8393.85</v>
      </c>
      <c r="F681">
        <v>0</v>
      </c>
      <c r="G681">
        <v>0.28309099999999998</v>
      </c>
      <c r="H681">
        <v>0.72550199999999998</v>
      </c>
      <c r="I681">
        <v>0</v>
      </c>
    </row>
    <row r="682" spans="1:9" x14ac:dyDescent="0.25">
      <c r="A682" t="s">
        <v>109</v>
      </c>
      <c r="B682">
        <v>9583.3700000000008</v>
      </c>
      <c r="C682">
        <v>9516.39</v>
      </c>
      <c r="D682">
        <v>9434</v>
      </c>
      <c r="E682">
        <v>8393.74</v>
      </c>
      <c r="F682">
        <v>0</v>
      </c>
      <c r="G682">
        <v>0.283084</v>
      </c>
      <c r="H682">
        <v>0.71609999999999996</v>
      </c>
      <c r="I682">
        <v>0</v>
      </c>
    </row>
    <row r="683" spans="1:9" x14ac:dyDescent="0.25">
      <c r="A683" t="s">
        <v>109</v>
      </c>
      <c r="B683">
        <v>9590.15</v>
      </c>
      <c r="C683">
        <v>9522.2199999999993</v>
      </c>
      <c r="D683">
        <v>9434.7099999999991</v>
      </c>
      <c r="E683">
        <v>8393.6200000000008</v>
      </c>
      <c r="F683">
        <v>0</v>
      </c>
      <c r="G683">
        <v>0.28635300000000002</v>
      </c>
      <c r="H683">
        <v>0.72747200000000001</v>
      </c>
      <c r="I683">
        <v>0</v>
      </c>
    </row>
    <row r="684" spans="1:9" x14ac:dyDescent="0.25">
      <c r="A684" t="s">
        <v>109</v>
      </c>
      <c r="B684">
        <v>9588.89</v>
      </c>
      <c r="C684">
        <v>9520.77</v>
      </c>
      <c r="D684">
        <v>9433.99</v>
      </c>
      <c r="E684">
        <v>8393.32</v>
      </c>
      <c r="F684">
        <v>0</v>
      </c>
      <c r="G684">
        <v>0.283082</v>
      </c>
      <c r="H684">
        <v>0.72076600000000002</v>
      </c>
      <c r="I684">
        <v>0</v>
      </c>
    </row>
    <row r="685" spans="1:9" x14ac:dyDescent="0.25">
      <c r="A685" t="s">
        <v>109</v>
      </c>
      <c r="B685">
        <v>9584.52</v>
      </c>
      <c r="C685">
        <v>9516.11</v>
      </c>
      <c r="D685">
        <v>9433.69</v>
      </c>
      <c r="E685">
        <v>8393.61</v>
      </c>
      <c r="F685">
        <v>0</v>
      </c>
      <c r="G685">
        <v>0.26539299999999999</v>
      </c>
      <c r="H685">
        <v>0.70653200000000005</v>
      </c>
      <c r="I685">
        <v>0</v>
      </c>
    </row>
    <row r="686" spans="1:9" x14ac:dyDescent="0.25">
      <c r="A686" t="s">
        <v>109</v>
      </c>
      <c r="B686">
        <v>9578.34</v>
      </c>
      <c r="C686">
        <v>9511.36</v>
      </c>
      <c r="D686">
        <v>9432.16</v>
      </c>
      <c r="E686">
        <v>8393.14</v>
      </c>
      <c r="F686">
        <v>0</v>
      </c>
      <c r="G686">
        <v>0.28320099999999998</v>
      </c>
      <c r="H686">
        <v>0.72558800000000001</v>
      </c>
      <c r="I686">
        <v>0</v>
      </c>
    </row>
    <row r="687" spans="1:9" x14ac:dyDescent="0.25">
      <c r="A687" t="s">
        <v>109</v>
      </c>
      <c r="B687">
        <v>9588.7800000000007</v>
      </c>
      <c r="C687">
        <v>9515.24</v>
      </c>
      <c r="D687">
        <v>9432.5300000000007</v>
      </c>
      <c r="E687">
        <v>8393.56</v>
      </c>
      <c r="F687">
        <v>0</v>
      </c>
      <c r="G687">
        <v>0.28311799999999998</v>
      </c>
      <c r="H687">
        <v>0.727356</v>
      </c>
      <c r="I687">
        <v>0</v>
      </c>
    </row>
    <row r="688" spans="1:9" x14ac:dyDescent="0.25">
      <c r="A688" t="s">
        <v>109</v>
      </c>
      <c r="B688">
        <v>9589.83</v>
      </c>
      <c r="C688">
        <v>9522.57</v>
      </c>
      <c r="D688">
        <v>9434.5300000000007</v>
      </c>
      <c r="E688">
        <v>8394.07</v>
      </c>
      <c r="F688">
        <v>0</v>
      </c>
      <c r="G688">
        <v>0.28325699999999998</v>
      </c>
      <c r="H688">
        <v>0.72670100000000004</v>
      </c>
      <c r="I688">
        <v>0</v>
      </c>
    </row>
    <row r="689" spans="1:9" x14ac:dyDescent="0.25">
      <c r="A689" t="s">
        <v>109</v>
      </c>
      <c r="B689">
        <v>9598.5</v>
      </c>
      <c r="C689">
        <v>9531.09</v>
      </c>
      <c r="D689">
        <v>9440.4599999999991</v>
      </c>
      <c r="E689">
        <v>8395.2099999999991</v>
      </c>
      <c r="F689">
        <v>0</v>
      </c>
      <c r="G689">
        <v>0.283555</v>
      </c>
      <c r="H689">
        <v>0.70653200000000005</v>
      </c>
      <c r="I689">
        <v>0</v>
      </c>
    </row>
    <row r="690" spans="1:9" x14ac:dyDescent="0.25">
      <c r="A690" t="s">
        <v>109</v>
      </c>
      <c r="B690">
        <v>9596.2000000000007</v>
      </c>
      <c r="C690">
        <v>9529.2900000000009</v>
      </c>
      <c r="D690">
        <v>9440.41</v>
      </c>
      <c r="E690">
        <v>8395.52</v>
      </c>
      <c r="F690">
        <v>0</v>
      </c>
      <c r="G690">
        <v>0.283082</v>
      </c>
      <c r="H690">
        <v>0.70652999999999999</v>
      </c>
      <c r="I690">
        <v>0</v>
      </c>
    </row>
    <row r="691" spans="1:9" x14ac:dyDescent="0.25">
      <c r="A691" t="s">
        <v>109</v>
      </c>
      <c r="B691">
        <v>9597.07</v>
      </c>
      <c r="C691">
        <v>9528.18</v>
      </c>
      <c r="D691">
        <v>9439.76</v>
      </c>
      <c r="E691">
        <v>8395.49</v>
      </c>
      <c r="F691">
        <v>0</v>
      </c>
      <c r="G691">
        <v>0.28323500000000001</v>
      </c>
      <c r="H691">
        <v>0.727688</v>
      </c>
      <c r="I691">
        <v>0</v>
      </c>
    </row>
    <row r="692" spans="1:9" x14ac:dyDescent="0.25">
      <c r="A692" t="s">
        <v>109</v>
      </c>
      <c r="B692">
        <v>9596.01</v>
      </c>
      <c r="C692">
        <v>9528.7800000000007</v>
      </c>
      <c r="D692">
        <v>9438.89</v>
      </c>
      <c r="E692">
        <v>8394.7999999999993</v>
      </c>
      <c r="F692">
        <v>0</v>
      </c>
      <c r="G692">
        <v>0.28345100000000001</v>
      </c>
      <c r="H692">
        <v>0.72156200000000004</v>
      </c>
      <c r="I692">
        <v>0</v>
      </c>
    </row>
    <row r="693" spans="1:9" x14ac:dyDescent="0.25">
      <c r="A693" t="s">
        <v>109</v>
      </c>
      <c r="B693">
        <v>9601.83</v>
      </c>
      <c r="C693">
        <v>9532.9500000000007</v>
      </c>
      <c r="D693">
        <v>9437.94</v>
      </c>
      <c r="E693">
        <v>8394.89</v>
      </c>
      <c r="F693">
        <v>0</v>
      </c>
      <c r="G693">
        <v>0.283142</v>
      </c>
      <c r="H693">
        <v>0.70652300000000001</v>
      </c>
      <c r="I693">
        <v>0</v>
      </c>
    </row>
    <row r="694" spans="1:9" x14ac:dyDescent="0.25">
      <c r="A694" t="s">
        <v>109</v>
      </c>
      <c r="B694">
        <v>9600.9500000000007</v>
      </c>
      <c r="C694">
        <v>9533.65</v>
      </c>
      <c r="D694">
        <v>9437.4599999999991</v>
      </c>
      <c r="E694">
        <v>8394.92</v>
      </c>
      <c r="F694">
        <v>0</v>
      </c>
      <c r="G694">
        <v>0.28308</v>
      </c>
      <c r="H694">
        <v>0.72148599999999996</v>
      </c>
      <c r="I694">
        <v>0</v>
      </c>
    </row>
    <row r="695" spans="1:9" x14ac:dyDescent="0.25">
      <c r="A695" t="s">
        <v>109</v>
      </c>
      <c r="B695">
        <v>9597.99</v>
      </c>
      <c r="C695">
        <v>9531.24</v>
      </c>
      <c r="D695">
        <v>9440.18</v>
      </c>
      <c r="E695">
        <v>8394.25</v>
      </c>
      <c r="F695">
        <v>0</v>
      </c>
      <c r="G695">
        <v>0.28319299999999997</v>
      </c>
      <c r="H695">
        <v>0.72278900000000001</v>
      </c>
      <c r="I695">
        <v>0</v>
      </c>
    </row>
    <row r="696" spans="1:9" x14ac:dyDescent="0.25">
      <c r="A696" t="s">
        <v>109</v>
      </c>
      <c r="B696">
        <v>9592.48</v>
      </c>
      <c r="C696">
        <v>9524.58</v>
      </c>
      <c r="D696">
        <v>9437.2900000000009</v>
      </c>
      <c r="E696">
        <v>8395.24</v>
      </c>
      <c r="F696">
        <v>0</v>
      </c>
      <c r="G696">
        <v>0.28311999999999998</v>
      </c>
      <c r="H696">
        <v>0.70652700000000002</v>
      </c>
      <c r="I696">
        <v>0</v>
      </c>
    </row>
    <row r="697" spans="1:9" x14ac:dyDescent="0.25">
      <c r="A697" t="s">
        <v>109</v>
      </c>
      <c r="B697">
        <v>9591.14</v>
      </c>
      <c r="C697">
        <v>9524.64</v>
      </c>
      <c r="D697">
        <v>9437.7099999999991</v>
      </c>
      <c r="E697">
        <v>8395.36</v>
      </c>
      <c r="F697">
        <v>0</v>
      </c>
      <c r="G697">
        <v>0.28338799999999997</v>
      </c>
      <c r="H697">
        <v>0.70726999999999995</v>
      </c>
      <c r="I697">
        <v>0</v>
      </c>
    </row>
    <row r="698" spans="1:9" x14ac:dyDescent="0.25">
      <c r="A698" t="s">
        <v>109</v>
      </c>
      <c r="B698">
        <v>9585.83</v>
      </c>
      <c r="C698">
        <v>9518.26</v>
      </c>
      <c r="D698">
        <v>9436.83</v>
      </c>
      <c r="E698">
        <v>8395.5499999999993</v>
      </c>
      <c r="F698">
        <v>0</v>
      </c>
      <c r="G698">
        <v>0.283078</v>
      </c>
      <c r="H698">
        <v>0.72295299999999996</v>
      </c>
      <c r="I698">
        <v>0</v>
      </c>
    </row>
    <row r="699" spans="1:9" x14ac:dyDescent="0.25">
      <c r="A699" t="s">
        <v>109</v>
      </c>
      <c r="B699">
        <v>9581.16</v>
      </c>
      <c r="C699">
        <v>9514.4</v>
      </c>
      <c r="D699">
        <v>9436.18</v>
      </c>
      <c r="E699">
        <v>8395.2900000000009</v>
      </c>
      <c r="F699">
        <v>0</v>
      </c>
      <c r="G699">
        <v>0.28312599999999999</v>
      </c>
      <c r="H699">
        <v>0.72354200000000002</v>
      </c>
      <c r="I699">
        <v>0</v>
      </c>
    </row>
    <row r="700" spans="1:9" x14ac:dyDescent="0.25">
      <c r="A700" t="s">
        <v>109</v>
      </c>
      <c r="B700">
        <v>9587.82</v>
      </c>
      <c r="C700">
        <v>9521.09</v>
      </c>
      <c r="D700">
        <v>9437.58</v>
      </c>
      <c r="E700">
        <v>8395.8799999999992</v>
      </c>
      <c r="F700">
        <v>0</v>
      </c>
      <c r="G700">
        <v>0.283194</v>
      </c>
      <c r="H700">
        <v>0.70653200000000005</v>
      </c>
      <c r="I700">
        <v>0</v>
      </c>
    </row>
    <row r="701" spans="1:9" x14ac:dyDescent="0.25">
      <c r="A701" t="s">
        <v>109</v>
      </c>
      <c r="B701">
        <v>9587.02</v>
      </c>
      <c r="C701">
        <v>9519.25</v>
      </c>
      <c r="D701">
        <v>9436.2999999999993</v>
      </c>
      <c r="E701">
        <v>8395.2199999999993</v>
      </c>
      <c r="F701">
        <v>0</v>
      </c>
      <c r="G701">
        <v>0.28310299999999999</v>
      </c>
      <c r="H701">
        <v>0.72510600000000003</v>
      </c>
      <c r="I701">
        <v>0</v>
      </c>
    </row>
    <row r="702" spans="1:9" x14ac:dyDescent="0.25">
      <c r="A702" t="s">
        <v>109</v>
      </c>
      <c r="B702">
        <v>9581.48</v>
      </c>
      <c r="C702">
        <v>9514.1200000000008</v>
      </c>
      <c r="D702">
        <v>9434.69</v>
      </c>
      <c r="E702">
        <v>8395.07</v>
      </c>
      <c r="F702">
        <v>0</v>
      </c>
      <c r="G702">
        <v>0.28307900000000003</v>
      </c>
      <c r="H702">
        <v>0.71256699999999995</v>
      </c>
      <c r="I702">
        <v>0</v>
      </c>
    </row>
    <row r="703" spans="1:9" x14ac:dyDescent="0.25">
      <c r="A703" t="s">
        <v>109</v>
      </c>
      <c r="B703">
        <v>9580.61</v>
      </c>
      <c r="C703">
        <v>9513.11</v>
      </c>
      <c r="D703">
        <v>9434.9699999999993</v>
      </c>
      <c r="E703">
        <v>8394.41</v>
      </c>
      <c r="F703">
        <v>0</v>
      </c>
      <c r="G703">
        <v>0.27870099999999998</v>
      </c>
      <c r="H703">
        <v>0.70652999999999999</v>
      </c>
      <c r="I703">
        <v>0</v>
      </c>
    </row>
    <row r="704" spans="1:9" x14ac:dyDescent="0.25">
      <c r="A704" t="s">
        <v>109</v>
      </c>
      <c r="B704">
        <v>9579.4500000000007</v>
      </c>
      <c r="C704">
        <v>9510.94</v>
      </c>
      <c r="D704">
        <v>9434.4500000000007</v>
      </c>
      <c r="E704">
        <v>8394.33</v>
      </c>
      <c r="F704">
        <v>0</v>
      </c>
      <c r="G704">
        <v>0.28308100000000003</v>
      </c>
      <c r="H704">
        <v>0.70669300000000002</v>
      </c>
      <c r="I704">
        <v>0</v>
      </c>
    </row>
    <row r="705" spans="1:9" x14ac:dyDescent="0.25">
      <c r="A705" t="s">
        <v>109</v>
      </c>
      <c r="B705">
        <v>9578.2199999999993</v>
      </c>
      <c r="C705">
        <v>9511.8799999999992</v>
      </c>
      <c r="D705">
        <v>9434.09</v>
      </c>
      <c r="E705">
        <v>8394.8700000000008</v>
      </c>
      <c r="F705">
        <v>0</v>
      </c>
      <c r="G705">
        <v>0.27043600000000001</v>
      </c>
      <c r="H705">
        <v>0.72761900000000002</v>
      </c>
      <c r="I705">
        <v>0</v>
      </c>
    </row>
    <row r="706" spans="1:9" x14ac:dyDescent="0.25">
      <c r="A706" t="s">
        <v>109</v>
      </c>
      <c r="B706">
        <v>9579.4</v>
      </c>
      <c r="C706">
        <v>9511.2000000000007</v>
      </c>
      <c r="D706">
        <v>9433.5300000000007</v>
      </c>
      <c r="E706">
        <v>8394.51</v>
      </c>
      <c r="F706">
        <v>0</v>
      </c>
      <c r="G706">
        <v>0.28339199999999998</v>
      </c>
      <c r="H706">
        <v>0.72530300000000003</v>
      </c>
      <c r="I706">
        <v>0</v>
      </c>
    </row>
    <row r="707" spans="1:9" x14ac:dyDescent="0.25">
      <c r="A707" t="s">
        <v>109</v>
      </c>
      <c r="B707">
        <v>9583.7099999999991</v>
      </c>
      <c r="C707">
        <v>9516.27</v>
      </c>
      <c r="D707">
        <v>9434.65</v>
      </c>
      <c r="E707">
        <v>8394.6</v>
      </c>
      <c r="F707">
        <v>0</v>
      </c>
      <c r="G707">
        <v>0.28350199999999998</v>
      </c>
      <c r="H707">
        <v>0.72619100000000003</v>
      </c>
      <c r="I707">
        <v>0</v>
      </c>
    </row>
    <row r="708" spans="1:9" x14ac:dyDescent="0.25">
      <c r="A708" t="s">
        <v>109</v>
      </c>
      <c r="B708">
        <v>9580.4599999999991</v>
      </c>
      <c r="C708">
        <v>9512.85</v>
      </c>
      <c r="D708">
        <v>9433.84</v>
      </c>
      <c r="E708">
        <v>8394.39</v>
      </c>
      <c r="F708">
        <v>0</v>
      </c>
      <c r="G708">
        <v>0.283086</v>
      </c>
      <c r="H708">
        <v>0.70653200000000005</v>
      </c>
      <c r="I708">
        <v>0</v>
      </c>
    </row>
    <row r="709" spans="1:9" x14ac:dyDescent="0.25">
      <c r="A709" t="s">
        <v>109</v>
      </c>
      <c r="B709">
        <v>9587.06</v>
      </c>
      <c r="C709">
        <v>9519.33</v>
      </c>
      <c r="D709">
        <v>9435.39</v>
      </c>
      <c r="E709">
        <v>8394.5300000000007</v>
      </c>
      <c r="F709">
        <v>0</v>
      </c>
      <c r="G709">
        <v>0.28309800000000002</v>
      </c>
      <c r="H709">
        <v>0.72774899999999998</v>
      </c>
      <c r="I709">
        <v>0</v>
      </c>
    </row>
    <row r="710" spans="1:9" x14ac:dyDescent="0.25">
      <c r="A710" t="s">
        <v>109</v>
      </c>
      <c r="B710">
        <v>9586.0300000000007</v>
      </c>
      <c r="C710">
        <v>9516.69</v>
      </c>
      <c r="D710">
        <v>9434.75</v>
      </c>
      <c r="E710">
        <v>8394.48</v>
      </c>
      <c r="F710">
        <v>0</v>
      </c>
      <c r="G710">
        <v>0.283165</v>
      </c>
      <c r="H710">
        <v>0.71306199999999997</v>
      </c>
      <c r="I710">
        <v>0</v>
      </c>
    </row>
    <row r="711" spans="1:9" x14ac:dyDescent="0.25">
      <c r="A711" t="s">
        <v>109</v>
      </c>
      <c r="B711">
        <v>9579.14</v>
      </c>
      <c r="C711">
        <v>9512.02</v>
      </c>
      <c r="D711">
        <v>9433.6</v>
      </c>
      <c r="E711">
        <v>8395.0499999999993</v>
      </c>
      <c r="F711">
        <v>0</v>
      </c>
      <c r="G711">
        <v>0.28307900000000003</v>
      </c>
      <c r="H711">
        <v>0.72602800000000001</v>
      </c>
      <c r="I711">
        <v>0</v>
      </c>
    </row>
    <row r="712" spans="1:9" x14ac:dyDescent="0.25">
      <c r="A712" t="s">
        <v>109</v>
      </c>
      <c r="B712">
        <v>9580.85</v>
      </c>
      <c r="C712">
        <v>9513.43</v>
      </c>
      <c r="D712">
        <v>9433.49</v>
      </c>
      <c r="E712">
        <v>8394.27</v>
      </c>
      <c r="F712">
        <v>0</v>
      </c>
      <c r="G712">
        <v>0.28308299999999997</v>
      </c>
      <c r="H712">
        <v>0.71590600000000004</v>
      </c>
      <c r="I712">
        <v>0</v>
      </c>
    </row>
    <row r="713" spans="1:9" x14ac:dyDescent="0.25">
      <c r="A713" t="s">
        <v>109</v>
      </c>
      <c r="B713">
        <v>9593.43</v>
      </c>
      <c r="C713">
        <v>9526.08</v>
      </c>
      <c r="D713">
        <v>9437.74</v>
      </c>
      <c r="E713">
        <v>8395.49</v>
      </c>
      <c r="F713">
        <v>0</v>
      </c>
      <c r="G713">
        <v>0.283082</v>
      </c>
      <c r="H713">
        <v>0.72679000000000005</v>
      </c>
      <c r="I713">
        <v>0</v>
      </c>
    </row>
    <row r="714" spans="1:9" x14ac:dyDescent="0.25">
      <c r="A714" t="s">
        <v>109</v>
      </c>
      <c r="B714">
        <v>9602.86</v>
      </c>
      <c r="C714">
        <v>9533.77</v>
      </c>
      <c r="D714">
        <v>9441.2900000000009</v>
      </c>
      <c r="E714">
        <v>8395.26</v>
      </c>
      <c r="F714">
        <v>0</v>
      </c>
      <c r="G714">
        <v>0.26439200000000002</v>
      </c>
      <c r="H714">
        <v>0.70962499999999995</v>
      </c>
      <c r="I714">
        <v>0</v>
      </c>
    </row>
    <row r="715" spans="1:9" x14ac:dyDescent="0.25">
      <c r="A715" t="s">
        <v>109</v>
      </c>
      <c r="B715">
        <v>9600.42</v>
      </c>
      <c r="C715">
        <v>9531.9699999999993</v>
      </c>
      <c r="D715">
        <v>9438.64</v>
      </c>
      <c r="E715">
        <v>8394.76</v>
      </c>
      <c r="F715">
        <v>0</v>
      </c>
      <c r="G715">
        <v>0.28309899999999999</v>
      </c>
      <c r="H715">
        <v>0.72500699999999996</v>
      </c>
      <c r="I715">
        <v>0</v>
      </c>
    </row>
    <row r="716" spans="1:9" x14ac:dyDescent="0.25">
      <c r="A716" t="s">
        <v>109</v>
      </c>
      <c r="B716">
        <v>9599.4599999999991</v>
      </c>
      <c r="C716">
        <v>9531.89</v>
      </c>
      <c r="D716">
        <v>9438.5499999999993</v>
      </c>
      <c r="E716">
        <v>8395</v>
      </c>
      <c r="F716">
        <v>0</v>
      </c>
      <c r="G716">
        <v>0.28325400000000001</v>
      </c>
      <c r="H716">
        <v>0.71494999999999997</v>
      </c>
      <c r="I716">
        <v>0</v>
      </c>
    </row>
    <row r="717" spans="1:9" x14ac:dyDescent="0.25">
      <c r="A717" t="s">
        <v>109</v>
      </c>
      <c r="B717">
        <v>9601.64</v>
      </c>
      <c r="C717">
        <v>9532.94</v>
      </c>
      <c r="D717">
        <v>9439.2800000000007</v>
      </c>
      <c r="E717">
        <v>8394.94</v>
      </c>
      <c r="F717">
        <v>0</v>
      </c>
      <c r="G717">
        <v>0.283468</v>
      </c>
      <c r="H717">
        <v>0.72094599999999998</v>
      </c>
      <c r="I717">
        <v>0</v>
      </c>
    </row>
    <row r="718" spans="1:9" x14ac:dyDescent="0.25">
      <c r="A718" t="s">
        <v>109</v>
      </c>
      <c r="B718">
        <v>9603.6299999999992</v>
      </c>
      <c r="C718">
        <v>9535.1200000000008</v>
      </c>
      <c r="D718">
        <v>9440.92</v>
      </c>
      <c r="E718">
        <v>8394.49</v>
      </c>
      <c r="F718">
        <v>0</v>
      </c>
      <c r="G718">
        <v>0.28309899999999999</v>
      </c>
      <c r="H718">
        <v>0.72744399999999998</v>
      </c>
      <c r="I718">
        <v>0</v>
      </c>
    </row>
    <row r="719" spans="1:9" x14ac:dyDescent="0.25">
      <c r="A719" t="s">
        <v>109</v>
      </c>
      <c r="B719">
        <v>9600.8799999999992</v>
      </c>
      <c r="C719">
        <v>9531.9500000000007</v>
      </c>
      <c r="D719">
        <v>9438.51</v>
      </c>
      <c r="E719">
        <v>8394.7800000000007</v>
      </c>
      <c r="F719">
        <v>0</v>
      </c>
      <c r="G719">
        <v>0.28322700000000001</v>
      </c>
      <c r="H719">
        <v>0.72759099999999999</v>
      </c>
      <c r="I719">
        <v>0</v>
      </c>
    </row>
    <row r="720" spans="1:9" x14ac:dyDescent="0.25">
      <c r="A720" t="s">
        <v>109</v>
      </c>
      <c r="B720">
        <v>9598.5400000000009</v>
      </c>
      <c r="C720">
        <v>9530.91</v>
      </c>
      <c r="D720">
        <v>9440.6200000000008</v>
      </c>
      <c r="E720">
        <v>8394.7199999999993</v>
      </c>
      <c r="F720">
        <v>0</v>
      </c>
      <c r="G720">
        <v>0.283163</v>
      </c>
      <c r="H720">
        <v>0.72560599999999997</v>
      </c>
      <c r="I720">
        <v>0</v>
      </c>
    </row>
    <row r="721" spans="1:25" x14ac:dyDescent="0.25">
      <c r="A721" t="s">
        <v>109</v>
      </c>
      <c r="B721">
        <v>9602.41</v>
      </c>
      <c r="C721">
        <v>9533.4699999999993</v>
      </c>
      <c r="D721">
        <v>9441.52</v>
      </c>
      <c r="E721">
        <v>8394.7900000000009</v>
      </c>
      <c r="F721">
        <v>0</v>
      </c>
      <c r="G721">
        <v>0.28334900000000002</v>
      </c>
      <c r="H721">
        <v>0.71652000000000005</v>
      </c>
      <c r="I721">
        <v>0</v>
      </c>
    </row>
    <row r="722" spans="1:25" x14ac:dyDescent="0.25">
      <c r="A722" t="s">
        <v>109</v>
      </c>
      <c r="B722">
        <v>9595.1</v>
      </c>
      <c r="C722">
        <v>9524.89</v>
      </c>
      <c r="D722">
        <v>9436.99</v>
      </c>
      <c r="E722">
        <v>8395.35</v>
      </c>
      <c r="F722">
        <v>0</v>
      </c>
      <c r="G722">
        <v>0.28308100000000003</v>
      </c>
      <c r="H722">
        <v>0.72126900000000005</v>
      </c>
      <c r="I722">
        <v>0</v>
      </c>
    </row>
    <row r="723" spans="1:25" x14ac:dyDescent="0.25">
      <c r="A723" t="s">
        <v>109</v>
      </c>
      <c r="B723">
        <v>9588.4699999999993</v>
      </c>
      <c r="C723">
        <v>9520.4</v>
      </c>
      <c r="D723">
        <v>9436.86</v>
      </c>
      <c r="E723">
        <v>8394.7900000000009</v>
      </c>
      <c r="F723">
        <v>0</v>
      </c>
      <c r="G723">
        <v>0.28414699999999998</v>
      </c>
      <c r="H723">
        <v>0.72589999999999999</v>
      </c>
      <c r="I723">
        <v>0</v>
      </c>
    </row>
    <row r="724" spans="1:25" x14ac:dyDescent="0.25">
      <c r="A724" t="s">
        <v>109</v>
      </c>
      <c r="B724">
        <v>9585.19</v>
      </c>
      <c r="C724">
        <v>9517.44</v>
      </c>
      <c r="D724">
        <v>9436.06</v>
      </c>
      <c r="E724">
        <v>8394.82</v>
      </c>
      <c r="F724">
        <v>0</v>
      </c>
      <c r="G724">
        <v>0.283165</v>
      </c>
      <c r="H724">
        <v>0.72546100000000002</v>
      </c>
      <c r="I724">
        <v>0</v>
      </c>
    </row>
    <row r="725" spans="1:25" x14ac:dyDescent="0.25">
      <c r="A725" t="s">
        <v>109</v>
      </c>
      <c r="B725">
        <v>9599.9500000000007</v>
      </c>
      <c r="C725">
        <v>9531.57</v>
      </c>
      <c r="D725">
        <v>9440.6299999999992</v>
      </c>
      <c r="E725">
        <v>8394.0300000000007</v>
      </c>
      <c r="F725">
        <v>0</v>
      </c>
      <c r="G725">
        <v>0.28330300000000003</v>
      </c>
      <c r="H725">
        <v>0.70652999999999999</v>
      </c>
      <c r="I725">
        <v>0</v>
      </c>
    </row>
    <row r="726" spans="1:25" x14ac:dyDescent="0.25">
      <c r="A726" t="s">
        <v>109</v>
      </c>
      <c r="B726">
        <v>9581.59</v>
      </c>
      <c r="C726">
        <v>9513.17</v>
      </c>
      <c r="D726">
        <v>9434.44</v>
      </c>
      <c r="E726">
        <v>8394.1200000000008</v>
      </c>
      <c r="F726">
        <v>0</v>
      </c>
      <c r="G726">
        <v>0.26193899999999998</v>
      </c>
      <c r="H726">
        <v>0.72376700000000005</v>
      </c>
      <c r="I726">
        <v>0</v>
      </c>
    </row>
    <row r="727" spans="1:25" x14ac:dyDescent="0.25">
      <c r="A727" t="s">
        <v>109</v>
      </c>
      <c r="B727">
        <v>9575.92</v>
      </c>
      <c r="C727">
        <v>9508.99</v>
      </c>
      <c r="D727">
        <v>9433.4500000000007</v>
      </c>
      <c r="E727">
        <v>8394.43</v>
      </c>
      <c r="F727">
        <v>0</v>
      </c>
      <c r="G727">
        <v>0.283472</v>
      </c>
      <c r="H727">
        <v>0.725387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109</v>
      </c>
      <c r="B728">
        <v>9581.94</v>
      </c>
      <c r="C728">
        <v>9514.77</v>
      </c>
      <c r="D728">
        <v>9434.6</v>
      </c>
      <c r="E728">
        <v>8394.4599999999991</v>
      </c>
      <c r="F728">
        <v>0</v>
      </c>
      <c r="G728">
        <v>0.28308899999999998</v>
      </c>
      <c r="H728">
        <v>0.726831</v>
      </c>
      <c r="I728">
        <v>0</v>
      </c>
      <c r="R728">
        <f>AVERAGE(B679:B728)</f>
        <v>9589.3636000000006</v>
      </c>
      <c r="S728">
        <f>AVERAGE(C679:C728)</f>
        <v>9521.4629999999997</v>
      </c>
      <c r="U728">
        <f>_xlfn.VAR.P(B679:B728)</f>
        <v>70.020723040000178</v>
      </c>
      <c r="V728">
        <f>_xlfn.VAR.P(C679:C728)</f>
        <v>65.705992999999168</v>
      </c>
      <c r="X728">
        <f>1.96*SQRT(U728)/50</f>
        <v>0.32801927359864974</v>
      </c>
      <c r="Y728">
        <f>1.96*SQRT(V728)/50</f>
        <v>0.31775219445901348</v>
      </c>
    </row>
    <row r="729" spans="1:25" x14ac:dyDescent="0.25">
      <c r="A729" t="s">
        <v>109</v>
      </c>
      <c r="B729">
        <v>479544.52850000001</v>
      </c>
      <c r="C729" t="s">
        <v>36</v>
      </c>
      <c r="U729" t="s">
        <v>75</v>
      </c>
    </row>
    <row r="730" spans="1:25" x14ac:dyDescent="0.25">
      <c r="A730" t="s">
        <v>41</v>
      </c>
      <c r="B730">
        <v>8563.86</v>
      </c>
      <c r="C730">
        <v>8419.1</v>
      </c>
      <c r="D730">
        <v>8418.84</v>
      </c>
      <c r="E730">
        <v>8268.56</v>
      </c>
      <c r="F730">
        <v>467.34500000000003</v>
      </c>
      <c r="G730">
        <v>406.80599999999998</v>
      </c>
      <c r="H730">
        <v>116.19499999999999</v>
      </c>
      <c r="I730">
        <v>104.245</v>
      </c>
      <c r="J730">
        <v>159.36799999999999</v>
      </c>
      <c r="K730">
        <v>7372.99</v>
      </c>
      <c r="L730">
        <v>0.28309299999999998</v>
      </c>
      <c r="M730">
        <v>0.72784099999999996</v>
      </c>
      <c r="N730">
        <v>0</v>
      </c>
      <c r="O730" t="s">
        <v>42</v>
      </c>
      <c r="U730">
        <f>_xlfn.STDEV.P(B679:B728)</f>
        <v>8.3678386122104538</v>
      </c>
      <c r="V730">
        <f>_xlfn.STDEV.P(C679:C728)</f>
        <v>8.1059233280360576</v>
      </c>
    </row>
    <row r="731" spans="1:25" x14ac:dyDescent="0.25">
      <c r="A731" t="s">
        <v>41</v>
      </c>
      <c r="B731">
        <v>8526.2099999999991</v>
      </c>
      <c r="C731">
        <v>8376.75</v>
      </c>
      <c r="D731">
        <v>8376.52</v>
      </c>
      <c r="E731">
        <v>8226.33</v>
      </c>
      <c r="F731">
        <v>442.726</v>
      </c>
      <c r="G731">
        <v>408.411</v>
      </c>
      <c r="H731">
        <v>115.352</v>
      </c>
      <c r="I731">
        <v>106.123</v>
      </c>
      <c r="J731">
        <v>159.72499999999999</v>
      </c>
      <c r="K731">
        <v>7353.04</v>
      </c>
      <c r="L731">
        <v>0.283078</v>
      </c>
      <c r="M731">
        <v>0.72764399999999996</v>
      </c>
      <c r="N731">
        <v>0</v>
      </c>
      <c r="O731" t="s">
        <v>42</v>
      </c>
    </row>
    <row r="732" spans="1:25" x14ac:dyDescent="0.25">
      <c r="A732" t="s">
        <v>41</v>
      </c>
      <c r="B732">
        <v>8287.91</v>
      </c>
      <c r="C732">
        <v>8149.21</v>
      </c>
      <c r="D732">
        <v>8148.99</v>
      </c>
      <c r="E732">
        <v>8002.29</v>
      </c>
      <c r="F732">
        <v>439.09399999999999</v>
      </c>
      <c r="G732">
        <v>400.73099999999999</v>
      </c>
      <c r="H732">
        <v>112.892</v>
      </c>
      <c r="I732">
        <v>104.04</v>
      </c>
      <c r="J732">
        <v>157.21600000000001</v>
      </c>
      <c r="K732">
        <v>7141.55</v>
      </c>
      <c r="L732">
        <v>0.28308699999999998</v>
      </c>
      <c r="M732">
        <v>0.72608700000000004</v>
      </c>
      <c r="N732">
        <v>0</v>
      </c>
      <c r="O732" t="s">
        <v>42</v>
      </c>
    </row>
    <row r="733" spans="1:25" x14ac:dyDescent="0.25">
      <c r="A733" t="s">
        <v>41</v>
      </c>
      <c r="B733">
        <v>8146.26</v>
      </c>
      <c r="C733">
        <v>8024.4</v>
      </c>
      <c r="D733">
        <v>8024.18</v>
      </c>
      <c r="E733">
        <v>7881.17</v>
      </c>
      <c r="F733">
        <v>431.685</v>
      </c>
      <c r="G733">
        <v>395.89600000000002</v>
      </c>
      <c r="H733">
        <v>110.904</v>
      </c>
      <c r="I733">
        <v>102.583</v>
      </c>
      <c r="J733">
        <v>155.97499999999999</v>
      </c>
      <c r="K733">
        <v>7032.62</v>
      </c>
      <c r="L733">
        <v>0.28309800000000002</v>
      </c>
      <c r="M733">
        <v>0.72711999999999999</v>
      </c>
      <c r="N733">
        <v>0</v>
      </c>
      <c r="O733" t="s">
        <v>42</v>
      </c>
    </row>
    <row r="734" spans="1:25" x14ac:dyDescent="0.25">
      <c r="A734" t="s">
        <v>41</v>
      </c>
      <c r="B734">
        <v>8123.45</v>
      </c>
      <c r="C734">
        <v>7987.79</v>
      </c>
      <c r="D734">
        <v>7987.55</v>
      </c>
      <c r="E734">
        <v>7844.46</v>
      </c>
      <c r="F734">
        <v>444.43299999999999</v>
      </c>
      <c r="G734">
        <v>392.85</v>
      </c>
      <c r="H734">
        <v>110.93899999999999</v>
      </c>
      <c r="I734">
        <v>100.82299999999999</v>
      </c>
      <c r="J734">
        <v>154.86000000000001</v>
      </c>
      <c r="K734">
        <v>6986.72</v>
      </c>
      <c r="L734">
        <v>0.28309099999999998</v>
      </c>
      <c r="M734">
        <v>0.72600200000000004</v>
      </c>
      <c r="N734">
        <v>0</v>
      </c>
      <c r="O734" t="s">
        <v>42</v>
      </c>
    </row>
    <row r="735" spans="1:25" x14ac:dyDescent="0.25">
      <c r="A735" t="s">
        <v>41</v>
      </c>
      <c r="B735">
        <v>8015.41</v>
      </c>
      <c r="C735">
        <v>7879.87</v>
      </c>
      <c r="D735">
        <v>7879.67</v>
      </c>
      <c r="E735">
        <v>7738.36</v>
      </c>
      <c r="F735">
        <v>420.00099999999998</v>
      </c>
      <c r="G735">
        <v>389.45699999999999</v>
      </c>
      <c r="H735">
        <v>109.233</v>
      </c>
      <c r="I735">
        <v>100.723</v>
      </c>
      <c r="J735">
        <v>153.483</v>
      </c>
      <c r="K735">
        <v>6908.39</v>
      </c>
      <c r="L735">
        <v>0.28309200000000001</v>
      </c>
      <c r="M735">
        <v>0.70652999999999999</v>
      </c>
      <c r="N735">
        <v>0</v>
      </c>
      <c r="O735" t="s">
        <v>42</v>
      </c>
    </row>
    <row r="736" spans="1:25" x14ac:dyDescent="0.25">
      <c r="A736" t="s">
        <v>41</v>
      </c>
      <c r="B736">
        <v>8018.73</v>
      </c>
      <c r="C736">
        <v>7899.63</v>
      </c>
      <c r="D736">
        <v>7899.42</v>
      </c>
      <c r="E736">
        <v>7758.26</v>
      </c>
      <c r="F736">
        <v>428.18200000000002</v>
      </c>
      <c r="G736">
        <v>389.63900000000001</v>
      </c>
      <c r="H736">
        <v>109.373</v>
      </c>
      <c r="I736">
        <v>100.45099999999999</v>
      </c>
      <c r="J736">
        <v>153.54499999999999</v>
      </c>
      <c r="K736">
        <v>6920.34</v>
      </c>
      <c r="L736">
        <v>0.28309000000000001</v>
      </c>
      <c r="M736">
        <v>0.72284099999999996</v>
      </c>
      <c r="N736">
        <v>0</v>
      </c>
      <c r="O736" t="s">
        <v>42</v>
      </c>
    </row>
    <row r="737" spans="1:15" x14ac:dyDescent="0.25">
      <c r="A737" t="s">
        <v>41</v>
      </c>
      <c r="B737">
        <v>7977.08</v>
      </c>
      <c r="C737">
        <v>7856.31</v>
      </c>
      <c r="D737">
        <v>7856.09</v>
      </c>
      <c r="E737">
        <v>7715.17</v>
      </c>
      <c r="F737">
        <v>421.553</v>
      </c>
      <c r="G737">
        <v>387.267</v>
      </c>
      <c r="H737">
        <v>108.47499999999999</v>
      </c>
      <c r="I737">
        <v>99.756299999999996</v>
      </c>
      <c r="J737">
        <v>152.91800000000001</v>
      </c>
      <c r="K737">
        <v>6886.14</v>
      </c>
      <c r="L737">
        <v>0.283078</v>
      </c>
      <c r="M737">
        <v>0.72571399999999997</v>
      </c>
      <c r="N737">
        <v>0</v>
      </c>
      <c r="O737" t="s">
        <v>42</v>
      </c>
    </row>
    <row r="738" spans="1:15" x14ac:dyDescent="0.25">
      <c r="A738" t="s">
        <v>41</v>
      </c>
      <c r="B738">
        <v>7970.22</v>
      </c>
      <c r="C738">
        <v>7850.76</v>
      </c>
      <c r="D738">
        <v>7850.56</v>
      </c>
      <c r="E738">
        <v>7710.55</v>
      </c>
      <c r="F738">
        <v>416.23500000000001</v>
      </c>
      <c r="G738">
        <v>386.75299999999999</v>
      </c>
      <c r="H738">
        <v>108.036</v>
      </c>
      <c r="I738">
        <v>100.349</v>
      </c>
      <c r="J738">
        <v>152.392</v>
      </c>
      <c r="K738">
        <v>6887.57</v>
      </c>
      <c r="L738">
        <v>0.28309899999999999</v>
      </c>
      <c r="M738">
        <v>0.72718300000000002</v>
      </c>
      <c r="N738">
        <v>0</v>
      </c>
      <c r="O738" t="s">
        <v>42</v>
      </c>
    </row>
    <row r="739" spans="1:15" x14ac:dyDescent="0.25">
      <c r="A739" t="s">
        <v>41</v>
      </c>
      <c r="B739">
        <v>7893.71</v>
      </c>
      <c r="C739">
        <v>7775.29</v>
      </c>
      <c r="D739">
        <v>7775.09</v>
      </c>
      <c r="E739">
        <v>7635.39</v>
      </c>
      <c r="F739">
        <v>409.68599999999998</v>
      </c>
      <c r="G739">
        <v>386.50299999999999</v>
      </c>
      <c r="H739">
        <v>107.623</v>
      </c>
      <c r="I739">
        <v>100.258</v>
      </c>
      <c r="J739">
        <v>152.48500000000001</v>
      </c>
      <c r="K739">
        <v>6818.97</v>
      </c>
      <c r="L739">
        <v>0.28315899999999999</v>
      </c>
      <c r="M739">
        <v>0.72548900000000005</v>
      </c>
      <c r="N739">
        <v>0</v>
      </c>
      <c r="O739" t="s">
        <v>42</v>
      </c>
    </row>
    <row r="740" spans="1:15" x14ac:dyDescent="0.25">
      <c r="A740" t="s">
        <v>41</v>
      </c>
      <c r="B740">
        <v>8011.62</v>
      </c>
      <c r="C740">
        <v>7891.88</v>
      </c>
      <c r="D740">
        <v>7891.67</v>
      </c>
      <c r="E740">
        <v>7751.47</v>
      </c>
      <c r="F740">
        <v>426.92500000000001</v>
      </c>
      <c r="G740">
        <v>388.28199999999998</v>
      </c>
      <c r="H740">
        <v>108.63</v>
      </c>
      <c r="I740">
        <v>100.056</v>
      </c>
      <c r="J740">
        <v>153.291</v>
      </c>
      <c r="K740">
        <v>6915.94</v>
      </c>
      <c r="L740">
        <v>0.28312799999999999</v>
      </c>
      <c r="M740">
        <v>0.72055199999999997</v>
      </c>
      <c r="N740">
        <v>0</v>
      </c>
      <c r="O740" t="s">
        <v>42</v>
      </c>
    </row>
    <row r="741" spans="1:15" x14ac:dyDescent="0.25">
      <c r="A741" t="s">
        <v>41</v>
      </c>
      <c r="B741">
        <v>8114.77</v>
      </c>
      <c r="C741">
        <v>7988.44</v>
      </c>
      <c r="D741">
        <v>7988.21</v>
      </c>
      <c r="E741">
        <v>7845.92</v>
      </c>
      <c r="F741">
        <v>448.16899999999998</v>
      </c>
      <c r="G741">
        <v>392.95</v>
      </c>
      <c r="H741">
        <v>111.09699999999999</v>
      </c>
      <c r="I741">
        <v>100.419</v>
      </c>
      <c r="J741">
        <v>155.29400000000001</v>
      </c>
      <c r="K741">
        <v>6983.81</v>
      </c>
      <c r="L741">
        <v>0.28328700000000001</v>
      </c>
      <c r="M741">
        <v>0.727881</v>
      </c>
      <c r="N741">
        <v>0</v>
      </c>
      <c r="O741" t="s">
        <v>42</v>
      </c>
    </row>
    <row r="742" spans="1:15" x14ac:dyDescent="0.25">
      <c r="A742" t="s">
        <v>41</v>
      </c>
      <c r="B742">
        <v>8169.3</v>
      </c>
      <c r="C742">
        <v>8049.44</v>
      </c>
      <c r="D742">
        <v>8049.19</v>
      </c>
      <c r="E742">
        <v>7906.41</v>
      </c>
      <c r="F742">
        <v>445.03</v>
      </c>
      <c r="G742">
        <v>391.70699999999999</v>
      </c>
      <c r="H742">
        <v>111.851</v>
      </c>
      <c r="I742">
        <v>99.697299999999998</v>
      </c>
      <c r="J742">
        <v>154.19499999999999</v>
      </c>
      <c r="K742">
        <v>7049.39</v>
      </c>
      <c r="L742">
        <v>0.28348800000000002</v>
      </c>
      <c r="M742">
        <v>0.724827</v>
      </c>
      <c r="N742">
        <v>0</v>
      </c>
      <c r="O742" t="s">
        <v>42</v>
      </c>
    </row>
    <row r="743" spans="1:15" x14ac:dyDescent="0.25">
      <c r="A743" t="s">
        <v>41</v>
      </c>
      <c r="B743">
        <v>8173.76</v>
      </c>
      <c r="C743">
        <v>8051.18</v>
      </c>
      <c r="D743">
        <v>8050.94</v>
      </c>
      <c r="E743">
        <v>7908.68</v>
      </c>
      <c r="F743">
        <v>446.77699999999999</v>
      </c>
      <c r="G743">
        <v>393.476</v>
      </c>
      <c r="H743">
        <v>112.726</v>
      </c>
      <c r="I743">
        <v>99.544200000000004</v>
      </c>
      <c r="J743">
        <v>154.98500000000001</v>
      </c>
      <c r="K743">
        <v>7047.7</v>
      </c>
      <c r="L743">
        <v>0.28323700000000002</v>
      </c>
      <c r="M743">
        <v>0.72167700000000001</v>
      </c>
      <c r="N743">
        <v>0</v>
      </c>
      <c r="O743" t="s">
        <v>42</v>
      </c>
    </row>
    <row r="744" spans="1:15" x14ac:dyDescent="0.25">
      <c r="A744" t="s">
        <v>41</v>
      </c>
      <c r="B744">
        <v>8165.67</v>
      </c>
      <c r="C744">
        <v>8042.79</v>
      </c>
      <c r="D744">
        <v>8042.54</v>
      </c>
      <c r="E744">
        <v>7899.86</v>
      </c>
      <c r="F744">
        <v>443.928</v>
      </c>
      <c r="G744">
        <v>394.65300000000002</v>
      </c>
      <c r="H744">
        <v>111.843</v>
      </c>
      <c r="I744">
        <v>100.497</v>
      </c>
      <c r="J744">
        <v>155.24299999999999</v>
      </c>
      <c r="K744">
        <v>7040.96</v>
      </c>
      <c r="L744">
        <v>0.28329399999999999</v>
      </c>
      <c r="M744">
        <v>0.72514900000000004</v>
      </c>
      <c r="N744">
        <v>0</v>
      </c>
      <c r="O744" t="s">
        <v>42</v>
      </c>
    </row>
    <row r="745" spans="1:15" x14ac:dyDescent="0.25">
      <c r="A745" t="s">
        <v>41</v>
      </c>
      <c r="B745">
        <v>8027.61</v>
      </c>
      <c r="C745">
        <v>7907.45</v>
      </c>
      <c r="D745">
        <v>7907.22</v>
      </c>
      <c r="E745">
        <v>7765.51</v>
      </c>
      <c r="F745">
        <v>425.93200000000002</v>
      </c>
      <c r="G745">
        <v>389.70100000000002</v>
      </c>
      <c r="H745">
        <v>110.24299999999999</v>
      </c>
      <c r="I745">
        <v>99.773200000000003</v>
      </c>
      <c r="J745">
        <v>153.65299999999999</v>
      </c>
      <c r="K745">
        <v>6928.92</v>
      </c>
      <c r="L745">
        <v>0.283078</v>
      </c>
      <c r="M745">
        <v>0.72374099999999997</v>
      </c>
      <c r="N745">
        <v>0</v>
      </c>
      <c r="O745" t="s">
        <v>42</v>
      </c>
    </row>
    <row r="746" spans="1:15" x14ac:dyDescent="0.25">
      <c r="A746" t="s">
        <v>41</v>
      </c>
      <c r="B746">
        <v>8189.93</v>
      </c>
      <c r="C746">
        <v>8068.13</v>
      </c>
      <c r="D746">
        <v>8067.82</v>
      </c>
      <c r="E746">
        <v>7924.04</v>
      </c>
      <c r="F746">
        <v>446.99400000000003</v>
      </c>
      <c r="G746">
        <v>393.72300000000001</v>
      </c>
      <c r="H746">
        <v>111.556</v>
      </c>
      <c r="I746">
        <v>100.72799999999999</v>
      </c>
      <c r="J746">
        <v>155.31</v>
      </c>
      <c r="K746">
        <v>7062.51</v>
      </c>
      <c r="L746">
        <v>0.28311599999999998</v>
      </c>
      <c r="M746">
        <v>0.72768699999999997</v>
      </c>
      <c r="N746">
        <v>0</v>
      </c>
      <c r="O746" t="s">
        <v>42</v>
      </c>
    </row>
    <row r="747" spans="1:15" x14ac:dyDescent="0.25">
      <c r="A747" t="s">
        <v>41</v>
      </c>
      <c r="B747">
        <v>8139.02</v>
      </c>
      <c r="C747">
        <v>8014.42</v>
      </c>
      <c r="D747">
        <v>8014.16</v>
      </c>
      <c r="E747">
        <v>7871.66</v>
      </c>
      <c r="F747">
        <v>443.59800000000001</v>
      </c>
      <c r="G747">
        <v>393.71199999999999</v>
      </c>
      <c r="H747">
        <v>111.28700000000001</v>
      </c>
      <c r="I747">
        <v>100.52200000000001</v>
      </c>
      <c r="J747">
        <v>155.376</v>
      </c>
      <c r="K747">
        <v>7013.01</v>
      </c>
      <c r="L747">
        <v>0.283082</v>
      </c>
      <c r="M747">
        <v>0.72585999999999995</v>
      </c>
      <c r="N747">
        <v>0</v>
      </c>
      <c r="O747" t="s">
        <v>42</v>
      </c>
    </row>
    <row r="748" spans="1:15" x14ac:dyDescent="0.25">
      <c r="A748" t="s">
        <v>41</v>
      </c>
      <c r="B748">
        <v>8108.6</v>
      </c>
      <c r="C748">
        <v>7983.75</v>
      </c>
      <c r="D748">
        <v>7983.49</v>
      </c>
      <c r="E748">
        <v>7840.18</v>
      </c>
      <c r="F748">
        <v>440.96699999999998</v>
      </c>
      <c r="G748">
        <v>391.238</v>
      </c>
      <c r="H748">
        <v>111.053</v>
      </c>
      <c r="I748">
        <v>99.397499999999994</v>
      </c>
      <c r="J748">
        <v>154.428</v>
      </c>
      <c r="K748">
        <v>6987.31</v>
      </c>
      <c r="L748">
        <v>0.28314499999999998</v>
      </c>
      <c r="M748">
        <v>0.72616400000000003</v>
      </c>
      <c r="N748">
        <v>0</v>
      </c>
      <c r="O748" t="s">
        <v>42</v>
      </c>
    </row>
    <row r="749" spans="1:15" x14ac:dyDescent="0.25">
      <c r="A749" t="s">
        <v>41</v>
      </c>
      <c r="B749">
        <v>8140.3</v>
      </c>
      <c r="C749">
        <v>8019.03</v>
      </c>
      <c r="D749">
        <v>8018.77</v>
      </c>
      <c r="E749">
        <v>7876.08</v>
      </c>
      <c r="F749">
        <v>448.32600000000002</v>
      </c>
      <c r="G749">
        <v>394.40699999999998</v>
      </c>
      <c r="H749">
        <v>111.795</v>
      </c>
      <c r="I749">
        <v>100.44799999999999</v>
      </c>
      <c r="J749">
        <v>155.81700000000001</v>
      </c>
      <c r="K749">
        <v>7011.99</v>
      </c>
      <c r="L749">
        <v>0.28312500000000002</v>
      </c>
      <c r="M749">
        <v>0.71763999999999994</v>
      </c>
      <c r="N749">
        <v>0</v>
      </c>
      <c r="O749" t="s">
        <v>42</v>
      </c>
    </row>
    <row r="750" spans="1:15" x14ac:dyDescent="0.25">
      <c r="A750" t="s">
        <v>41</v>
      </c>
      <c r="B750">
        <v>8143.66</v>
      </c>
      <c r="C750">
        <v>8023.64</v>
      </c>
      <c r="D750">
        <v>8023.37</v>
      </c>
      <c r="E750">
        <v>7881.19</v>
      </c>
      <c r="F750">
        <v>439.33300000000003</v>
      </c>
      <c r="G750">
        <v>391.83</v>
      </c>
      <c r="H750">
        <v>111.55500000000001</v>
      </c>
      <c r="I750">
        <v>100.336</v>
      </c>
      <c r="J750">
        <v>153.93899999999999</v>
      </c>
      <c r="K750">
        <v>7029.77</v>
      </c>
      <c r="L750">
        <v>0.28346500000000002</v>
      </c>
      <c r="M750">
        <v>0.71240800000000004</v>
      </c>
      <c r="N750">
        <v>0</v>
      </c>
      <c r="O750" t="s">
        <v>42</v>
      </c>
    </row>
    <row r="751" spans="1:15" x14ac:dyDescent="0.25">
      <c r="A751" t="s">
        <v>41</v>
      </c>
      <c r="B751">
        <v>8175.61</v>
      </c>
      <c r="C751">
        <v>8049.52</v>
      </c>
      <c r="D751">
        <v>8049.26</v>
      </c>
      <c r="E751">
        <v>7906.24</v>
      </c>
      <c r="F751">
        <v>450.16199999999998</v>
      </c>
      <c r="G751">
        <v>391.37200000000001</v>
      </c>
      <c r="H751">
        <v>111.306</v>
      </c>
      <c r="I751">
        <v>99.293599999999998</v>
      </c>
      <c r="J751">
        <v>154.559</v>
      </c>
      <c r="K751">
        <v>7044.02</v>
      </c>
      <c r="L751">
        <v>0.283084</v>
      </c>
      <c r="M751">
        <v>0.70711500000000005</v>
      </c>
      <c r="N751">
        <v>0</v>
      </c>
      <c r="O751" t="s">
        <v>42</v>
      </c>
    </row>
    <row r="752" spans="1:15" x14ac:dyDescent="0.25">
      <c r="A752" t="s">
        <v>41</v>
      </c>
      <c r="B752">
        <v>8150.71</v>
      </c>
      <c r="C752">
        <v>8028.41</v>
      </c>
      <c r="D752">
        <v>8028.18</v>
      </c>
      <c r="E752">
        <v>7885.07</v>
      </c>
      <c r="F752">
        <v>442.02800000000002</v>
      </c>
      <c r="G752">
        <v>391.07299999999998</v>
      </c>
      <c r="H752">
        <v>111.652</v>
      </c>
      <c r="I752">
        <v>99.624700000000004</v>
      </c>
      <c r="J752">
        <v>153.649</v>
      </c>
      <c r="K752">
        <v>7031.6</v>
      </c>
      <c r="L752">
        <v>0.28320600000000001</v>
      </c>
      <c r="M752">
        <v>0.70652599999999999</v>
      </c>
      <c r="N752">
        <v>0</v>
      </c>
      <c r="O752" t="s">
        <v>42</v>
      </c>
    </row>
    <row r="753" spans="1:15" x14ac:dyDescent="0.25">
      <c r="A753" t="s">
        <v>41</v>
      </c>
      <c r="B753">
        <v>8109.15</v>
      </c>
      <c r="C753">
        <v>7990.22</v>
      </c>
      <c r="D753">
        <v>7989.97</v>
      </c>
      <c r="E753">
        <v>7848</v>
      </c>
      <c r="F753">
        <v>440.053</v>
      </c>
      <c r="G753">
        <v>392.47300000000001</v>
      </c>
      <c r="H753">
        <v>111.578</v>
      </c>
      <c r="I753">
        <v>99.352400000000003</v>
      </c>
      <c r="J753">
        <v>155.33699999999999</v>
      </c>
      <c r="K753">
        <v>6994.81</v>
      </c>
      <c r="L753">
        <v>0.28308699999999998</v>
      </c>
      <c r="M753">
        <v>0.72758400000000001</v>
      </c>
      <c r="N753">
        <v>0</v>
      </c>
      <c r="O753" t="s">
        <v>42</v>
      </c>
    </row>
    <row r="754" spans="1:15" x14ac:dyDescent="0.25">
      <c r="A754" t="s">
        <v>41</v>
      </c>
      <c r="B754">
        <v>8133.31</v>
      </c>
      <c r="C754">
        <v>8011.24</v>
      </c>
      <c r="D754">
        <v>8010.96</v>
      </c>
      <c r="E754">
        <v>7867.71</v>
      </c>
      <c r="F754">
        <v>448.67200000000003</v>
      </c>
      <c r="G754">
        <v>391.27800000000002</v>
      </c>
      <c r="H754">
        <v>110.68</v>
      </c>
      <c r="I754">
        <v>99.878399999999999</v>
      </c>
      <c r="J754">
        <v>154.53200000000001</v>
      </c>
      <c r="K754">
        <v>7007.21</v>
      </c>
      <c r="L754">
        <v>0.283078</v>
      </c>
      <c r="M754">
        <v>0.72789400000000004</v>
      </c>
      <c r="N754">
        <v>0</v>
      </c>
      <c r="O754" t="s">
        <v>42</v>
      </c>
    </row>
    <row r="755" spans="1:15" x14ac:dyDescent="0.25">
      <c r="A755" t="s">
        <v>41</v>
      </c>
      <c r="B755">
        <v>8138.59</v>
      </c>
      <c r="C755">
        <v>8015.56</v>
      </c>
      <c r="D755">
        <v>8015.31</v>
      </c>
      <c r="E755">
        <v>7872.82</v>
      </c>
      <c r="F755">
        <v>446.02600000000001</v>
      </c>
      <c r="G755">
        <v>394.61900000000003</v>
      </c>
      <c r="H755">
        <v>111.199</v>
      </c>
      <c r="I755">
        <v>101.098</v>
      </c>
      <c r="J755">
        <v>155.96</v>
      </c>
      <c r="K755">
        <v>7011.34</v>
      </c>
      <c r="L755">
        <v>0.283082</v>
      </c>
      <c r="M755">
        <v>0.72563999999999995</v>
      </c>
      <c r="N755">
        <v>0</v>
      </c>
      <c r="O755" t="s">
        <v>42</v>
      </c>
    </row>
    <row r="756" spans="1:15" x14ac:dyDescent="0.25">
      <c r="A756" t="s">
        <v>41</v>
      </c>
      <c r="B756">
        <v>8208.06</v>
      </c>
      <c r="C756">
        <v>8081.77</v>
      </c>
      <c r="D756">
        <v>8081.52</v>
      </c>
      <c r="E756">
        <v>7937.78</v>
      </c>
      <c r="F756">
        <v>457.685</v>
      </c>
      <c r="G756">
        <v>398.74099999999999</v>
      </c>
      <c r="H756">
        <v>111.749</v>
      </c>
      <c r="I756">
        <v>100.98</v>
      </c>
      <c r="J756">
        <v>159.733</v>
      </c>
      <c r="K756">
        <v>7060.88</v>
      </c>
      <c r="L756">
        <v>0.28309899999999999</v>
      </c>
      <c r="M756">
        <v>0.72494400000000003</v>
      </c>
      <c r="N756">
        <v>0</v>
      </c>
      <c r="O756" t="s">
        <v>42</v>
      </c>
    </row>
    <row r="757" spans="1:15" x14ac:dyDescent="0.25">
      <c r="A757" t="s">
        <v>41</v>
      </c>
      <c r="B757">
        <v>8084.29</v>
      </c>
      <c r="C757">
        <v>7961.33</v>
      </c>
      <c r="D757">
        <v>7961.09</v>
      </c>
      <c r="E757">
        <v>7819.24</v>
      </c>
      <c r="F757">
        <v>435.69099999999997</v>
      </c>
      <c r="G757">
        <v>392.37099999999998</v>
      </c>
      <c r="H757">
        <v>110.16800000000001</v>
      </c>
      <c r="I757">
        <v>101.47799999999999</v>
      </c>
      <c r="J757">
        <v>154.792</v>
      </c>
      <c r="K757">
        <v>6970.58</v>
      </c>
      <c r="L757">
        <v>0.26897500000000002</v>
      </c>
      <c r="M757">
        <v>0.72753299999999999</v>
      </c>
      <c r="N757">
        <v>0</v>
      </c>
      <c r="O757" t="s">
        <v>42</v>
      </c>
    </row>
    <row r="758" spans="1:15" x14ac:dyDescent="0.25">
      <c r="A758" t="s">
        <v>41</v>
      </c>
      <c r="B758">
        <v>8008.3</v>
      </c>
      <c r="C758">
        <v>7877.06</v>
      </c>
      <c r="D758">
        <v>7876.86</v>
      </c>
      <c r="E758">
        <v>7735.97</v>
      </c>
      <c r="F758">
        <v>410.12900000000002</v>
      </c>
      <c r="G758">
        <v>386.37599999999998</v>
      </c>
      <c r="H758">
        <v>109.086</v>
      </c>
      <c r="I758">
        <v>99.141199999999998</v>
      </c>
      <c r="J758">
        <v>152.09899999999999</v>
      </c>
      <c r="K758">
        <v>6919.72</v>
      </c>
      <c r="L758">
        <v>0.28315800000000002</v>
      </c>
      <c r="M758">
        <v>0.72374000000000005</v>
      </c>
      <c r="N758">
        <v>0</v>
      </c>
      <c r="O758" t="s">
        <v>42</v>
      </c>
    </row>
    <row r="759" spans="1:15" x14ac:dyDescent="0.25">
      <c r="A759" t="s">
        <v>41</v>
      </c>
      <c r="B759">
        <v>7935.58</v>
      </c>
      <c r="C759">
        <v>7818.02</v>
      </c>
      <c r="D759">
        <v>7817.83</v>
      </c>
      <c r="E759">
        <v>7677.63</v>
      </c>
      <c r="F759">
        <v>395.137</v>
      </c>
      <c r="G759">
        <v>384.81799999999998</v>
      </c>
      <c r="H759">
        <v>107.97499999999999</v>
      </c>
      <c r="I759">
        <v>99.428799999999995</v>
      </c>
      <c r="J759">
        <v>151.47499999999999</v>
      </c>
      <c r="K759">
        <v>6877.56</v>
      </c>
      <c r="L759">
        <v>0.283078</v>
      </c>
      <c r="M759">
        <v>0.72748800000000002</v>
      </c>
      <c r="N759">
        <v>0</v>
      </c>
      <c r="O759" t="s">
        <v>42</v>
      </c>
    </row>
    <row r="760" spans="1:15" x14ac:dyDescent="0.25">
      <c r="A760" t="s">
        <v>41</v>
      </c>
      <c r="B760">
        <v>7943.59</v>
      </c>
      <c r="C760">
        <v>7823.05</v>
      </c>
      <c r="D760">
        <v>7822.89</v>
      </c>
      <c r="E760">
        <v>7683.22</v>
      </c>
      <c r="F760">
        <v>389.75700000000001</v>
      </c>
      <c r="G760">
        <v>390.49599999999998</v>
      </c>
      <c r="H760">
        <v>107.172</v>
      </c>
      <c r="I760">
        <v>103.36</v>
      </c>
      <c r="J760">
        <v>154.227</v>
      </c>
      <c r="K760">
        <v>6883.37</v>
      </c>
      <c r="L760">
        <v>0.28382600000000002</v>
      </c>
      <c r="M760">
        <v>0.72789899999999996</v>
      </c>
      <c r="N760">
        <v>0</v>
      </c>
      <c r="O760" t="s">
        <v>42</v>
      </c>
    </row>
    <row r="761" spans="1:15" x14ac:dyDescent="0.25">
      <c r="A761" t="s">
        <v>41</v>
      </c>
      <c r="B761">
        <v>7955.08</v>
      </c>
      <c r="C761">
        <v>7840.17</v>
      </c>
      <c r="D761">
        <v>7840</v>
      </c>
      <c r="E761">
        <v>7700.56</v>
      </c>
      <c r="F761">
        <v>392.91199999999998</v>
      </c>
      <c r="G761">
        <v>386.48700000000002</v>
      </c>
      <c r="H761">
        <v>107.011</v>
      </c>
      <c r="I761">
        <v>101.307</v>
      </c>
      <c r="J761">
        <v>152.376</v>
      </c>
      <c r="K761">
        <v>6901.54</v>
      </c>
      <c r="L761">
        <v>0.283082</v>
      </c>
      <c r="M761">
        <v>0.72643999999999997</v>
      </c>
      <c r="N761">
        <v>0</v>
      </c>
      <c r="O761" t="s">
        <v>42</v>
      </c>
    </row>
    <row r="762" spans="1:15" x14ac:dyDescent="0.25">
      <c r="A762" t="s">
        <v>41</v>
      </c>
      <c r="B762">
        <v>8003</v>
      </c>
      <c r="C762">
        <v>7884.67</v>
      </c>
      <c r="D762">
        <v>7884.49</v>
      </c>
      <c r="E762">
        <v>7744.43</v>
      </c>
      <c r="F762">
        <v>404.86399999999998</v>
      </c>
      <c r="G762">
        <v>384.58600000000001</v>
      </c>
      <c r="H762">
        <v>109.164</v>
      </c>
      <c r="I762">
        <v>99.183700000000002</v>
      </c>
      <c r="J762">
        <v>150.38800000000001</v>
      </c>
      <c r="K762">
        <v>6935.39</v>
      </c>
      <c r="L762">
        <v>0.26065500000000003</v>
      </c>
      <c r="M762">
        <v>0.72674700000000003</v>
      </c>
      <c r="N762">
        <v>0</v>
      </c>
      <c r="O762" t="s">
        <v>42</v>
      </c>
    </row>
    <row r="763" spans="1:15" x14ac:dyDescent="0.25">
      <c r="A763" t="s">
        <v>41</v>
      </c>
      <c r="B763">
        <v>7976.82</v>
      </c>
      <c r="C763">
        <v>7859.96</v>
      </c>
      <c r="D763">
        <v>7859.78</v>
      </c>
      <c r="E763">
        <v>7719.88</v>
      </c>
      <c r="F763">
        <v>402.23599999999999</v>
      </c>
      <c r="G763">
        <v>384.596</v>
      </c>
      <c r="H763">
        <v>108.938</v>
      </c>
      <c r="I763">
        <v>99.132300000000001</v>
      </c>
      <c r="J763">
        <v>150.80600000000001</v>
      </c>
      <c r="K763">
        <v>6912.61</v>
      </c>
      <c r="L763">
        <v>0.28315200000000001</v>
      </c>
      <c r="M763">
        <v>0.71839699999999995</v>
      </c>
      <c r="N763">
        <v>0</v>
      </c>
      <c r="O763" t="s">
        <v>42</v>
      </c>
    </row>
    <row r="764" spans="1:15" x14ac:dyDescent="0.25">
      <c r="A764" t="s">
        <v>41</v>
      </c>
      <c r="B764">
        <v>7936.72</v>
      </c>
      <c r="C764">
        <v>7810.2</v>
      </c>
      <c r="D764">
        <v>7810.01</v>
      </c>
      <c r="E764">
        <v>7670.47</v>
      </c>
      <c r="F764">
        <v>401.05799999999999</v>
      </c>
      <c r="G764">
        <v>383.50900000000001</v>
      </c>
      <c r="H764">
        <v>107.611</v>
      </c>
      <c r="I764">
        <v>99.175399999999996</v>
      </c>
      <c r="J764">
        <v>150.828</v>
      </c>
      <c r="K764">
        <v>6866.27</v>
      </c>
      <c r="L764">
        <v>0.28313700000000003</v>
      </c>
      <c r="M764">
        <v>0.723109</v>
      </c>
      <c r="N764">
        <v>0</v>
      </c>
      <c r="O764" t="s">
        <v>42</v>
      </c>
    </row>
    <row r="765" spans="1:15" x14ac:dyDescent="0.25">
      <c r="A765" t="s">
        <v>41</v>
      </c>
      <c r="B765">
        <v>7915.99</v>
      </c>
      <c r="C765">
        <v>7797.75</v>
      </c>
      <c r="D765">
        <v>7797.6</v>
      </c>
      <c r="E765">
        <v>7658.46</v>
      </c>
      <c r="F765">
        <v>385.82299999999998</v>
      </c>
      <c r="G765">
        <v>393.92899999999997</v>
      </c>
      <c r="H765">
        <v>106.706</v>
      </c>
      <c r="I765">
        <v>105.59099999999999</v>
      </c>
      <c r="J765">
        <v>156.42599999999999</v>
      </c>
      <c r="K765">
        <v>6858.87</v>
      </c>
      <c r="L765">
        <v>0.28338200000000002</v>
      </c>
      <c r="M765">
        <v>0.72191099999999997</v>
      </c>
      <c r="N765">
        <v>0</v>
      </c>
      <c r="O765" t="s">
        <v>42</v>
      </c>
    </row>
    <row r="766" spans="1:15" x14ac:dyDescent="0.25">
      <c r="A766" t="s">
        <v>41</v>
      </c>
      <c r="B766">
        <v>7900.4</v>
      </c>
      <c r="C766">
        <v>7781.18</v>
      </c>
      <c r="D766">
        <v>7781.01</v>
      </c>
      <c r="E766">
        <v>7639.87</v>
      </c>
      <c r="F766">
        <v>392.46899999999999</v>
      </c>
      <c r="G766">
        <v>389.67</v>
      </c>
      <c r="H766">
        <v>107.13200000000001</v>
      </c>
      <c r="I766">
        <v>103.16</v>
      </c>
      <c r="J766">
        <v>153.65700000000001</v>
      </c>
      <c r="K766">
        <v>6837.98</v>
      </c>
      <c r="L766">
        <v>0.28309000000000001</v>
      </c>
      <c r="M766">
        <v>0.70653200000000005</v>
      </c>
      <c r="N766">
        <v>0</v>
      </c>
      <c r="O766" t="s">
        <v>42</v>
      </c>
    </row>
    <row r="767" spans="1:15" x14ac:dyDescent="0.25">
      <c r="A767" t="s">
        <v>41</v>
      </c>
      <c r="B767">
        <v>7868.94</v>
      </c>
      <c r="C767">
        <v>7740.87</v>
      </c>
      <c r="D767">
        <v>7740.71</v>
      </c>
      <c r="E767">
        <v>7601.6</v>
      </c>
      <c r="F767">
        <v>382.16800000000001</v>
      </c>
      <c r="G767">
        <v>381.63299999999998</v>
      </c>
      <c r="H767">
        <v>106.63200000000001</v>
      </c>
      <c r="I767">
        <v>99.147800000000004</v>
      </c>
      <c r="J767">
        <v>149.61799999999999</v>
      </c>
      <c r="K767">
        <v>6818.17</v>
      </c>
      <c r="L767">
        <v>0.28308800000000001</v>
      </c>
      <c r="M767">
        <v>0.72500200000000004</v>
      </c>
      <c r="N767">
        <v>0</v>
      </c>
      <c r="O767" t="s">
        <v>42</v>
      </c>
    </row>
    <row r="768" spans="1:15" x14ac:dyDescent="0.25">
      <c r="A768" t="s">
        <v>41</v>
      </c>
      <c r="B768">
        <v>7851.97</v>
      </c>
      <c r="C768">
        <v>7735.17</v>
      </c>
      <c r="D768">
        <v>7735.02</v>
      </c>
      <c r="E768">
        <v>7596.12</v>
      </c>
      <c r="F768">
        <v>384.779</v>
      </c>
      <c r="G768">
        <v>382.93400000000003</v>
      </c>
      <c r="H768">
        <v>107.129</v>
      </c>
      <c r="I768">
        <v>99.912999999999997</v>
      </c>
      <c r="J768">
        <v>149.99100000000001</v>
      </c>
      <c r="K768">
        <v>6808.78</v>
      </c>
      <c r="L768">
        <v>0.27425300000000002</v>
      </c>
      <c r="M768">
        <v>0.72603399999999996</v>
      </c>
      <c r="N768">
        <v>0</v>
      </c>
      <c r="O768" t="s">
        <v>42</v>
      </c>
    </row>
    <row r="769" spans="1:25" x14ac:dyDescent="0.25">
      <c r="A769" t="s">
        <v>41</v>
      </c>
      <c r="B769">
        <v>7908.78</v>
      </c>
      <c r="C769">
        <v>7791.43</v>
      </c>
      <c r="D769">
        <v>7791.26</v>
      </c>
      <c r="E769">
        <v>7652.19</v>
      </c>
      <c r="F769">
        <v>389.00799999999998</v>
      </c>
      <c r="G769">
        <v>384.04300000000001</v>
      </c>
      <c r="H769">
        <v>107.298</v>
      </c>
      <c r="I769">
        <v>99.766900000000007</v>
      </c>
      <c r="J769">
        <v>151.10499999999999</v>
      </c>
      <c r="K769">
        <v>6859.28</v>
      </c>
      <c r="L769">
        <v>0.27992400000000001</v>
      </c>
      <c r="M769">
        <v>0.72411599999999998</v>
      </c>
      <c r="N769">
        <v>0</v>
      </c>
      <c r="O769" t="s">
        <v>42</v>
      </c>
    </row>
    <row r="770" spans="1:25" x14ac:dyDescent="0.25">
      <c r="A770" t="s">
        <v>41</v>
      </c>
      <c r="B770">
        <v>7899.73</v>
      </c>
      <c r="C770">
        <v>7781.94</v>
      </c>
      <c r="D770">
        <v>7781.77</v>
      </c>
      <c r="E770">
        <v>7641.87</v>
      </c>
      <c r="F770">
        <v>393.54599999999999</v>
      </c>
      <c r="G770">
        <v>384.83300000000003</v>
      </c>
      <c r="H770">
        <v>108.014</v>
      </c>
      <c r="I770">
        <v>100.084</v>
      </c>
      <c r="J770">
        <v>150.84299999999999</v>
      </c>
      <c r="K770">
        <v>6843.7</v>
      </c>
      <c r="L770">
        <v>0.28351100000000001</v>
      </c>
      <c r="M770">
        <v>0.70653200000000005</v>
      </c>
      <c r="N770">
        <v>0</v>
      </c>
      <c r="O770" t="s">
        <v>42</v>
      </c>
    </row>
    <row r="771" spans="1:25" x14ac:dyDescent="0.25">
      <c r="A771" t="s">
        <v>41</v>
      </c>
      <c r="B771">
        <v>8077.29</v>
      </c>
      <c r="C771">
        <v>7956.33</v>
      </c>
      <c r="D771">
        <v>7956.1</v>
      </c>
      <c r="E771">
        <v>7813.6</v>
      </c>
      <c r="F771">
        <v>415.98099999999999</v>
      </c>
      <c r="G771">
        <v>387.779</v>
      </c>
      <c r="H771">
        <v>109.49</v>
      </c>
      <c r="I771">
        <v>99.9041</v>
      </c>
      <c r="J771">
        <v>152.49</v>
      </c>
      <c r="K771">
        <v>6989.51</v>
      </c>
      <c r="L771">
        <v>0.28310200000000002</v>
      </c>
      <c r="M771">
        <v>0.72718000000000005</v>
      </c>
      <c r="N771">
        <v>0</v>
      </c>
      <c r="O771" t="s">
        <v>42</v>
      </c>
    </row>
    <row r="772" spans="1:25" x14ac:dyDescent="0.25">
      <c r="A772" t="s">
        <v>41</v>
      </c>
      <c r="B772">
        <v>8063.56</v>
      </c>
      <c r="C772">
        <v>7944.46</v>
      </c>
      <c r="D772">
        <v>7944.23</v>
      </c>
      <c r="E772">
        <v>7803.21</v>
      </c>
      <c r="F772">
        <v>405.63400000000001</v>
      </c>
      <c r="G772">
        <v>386.69400000000002</v>
      </c>
      <c r="H772">
        <v>110.538</v>
      </c>
      <c r="I772">
        <v>98.850800000000007</v>
      </c>
      <c r="J772">
        <v>151.52099999999999</v>
      </c>
      <c r="K772">
        <v>6991.17</v>
      </c>
      <c r="L772">
        <v>0.283111</v>
      </c>
      <c r="M772">
        <v>0.71207900000000002</v>
      </c>
      <c r="N772">
        <v>0</v>
      </c>
      <c r="O772" t="s">
        <v>42</v>
      </c>
    </row>
    <row r="773" spans="1:25" x14ac:dyDescent="0.25">
      <c r="A773" t="s">
        <v>41</v>
      </c>
      <c r="B773">
        <v>8090.56</v>
      </c>
      <c r="C773">
        <v>7973.79</v>
      </c>
      <c r="D773">
        <v>7973.57</v>
      </c>
      <c r="E773">
        <v>7832.58</v>
      </c>
      <c r="F773">
        <v>412.86599999999999</v>
      </c>
      <c r="G773">
        <v>386.06900000000002</v>
      </c>
      <c r="H773">
        <v>109.83199999999999</v>
      </c>
      <c r="I773">
        <v>98.479299999999995</v>
      </c>
      <c r="J773">
        <v>151.577</v>
      </c>
      <c r="K773">
        <v>7013.34</v>
      </c>
      <c r="L773">
        <v>0.28307900000000003</v>
      </c>
      <c r="M773">
        <v>0.71902699999999997</v>
      </c>
      <c r="N773">
        <v>0</v>
      </c>
      <c r="O773" t="s">
        <v>42</v>
      </c>
    </row>
    <row r="774" spans="1:25" x14ac:dyDescent="0.25">
      <c r="A774" t="s">
        <v>41</v>
      </c>
      <c r="B774">
        <v>8063.75</v>
      </c>
      <c r="C774">
        <v>7946.47</v>
      </c>
      <c r="D774">
        <v>7946.26</v>
      </c>
      <c r="E774">
        <v>7805.69</v>
      </c>
      <c r="F774">
        <v>408.06400000000002</v>
      </c>
      <c r="G774">
        <v>385.31299999999999</v>
      </c>
      <c r="H774">
        <v>109.568</v>
      </c>
      <c r="I774">
        <v>98.496200000000002</v>
      </c>
      <c r="J774">
        <v>151.24</v>
      </c>
      <c r="K774">
        <v>6992.37</v>
      </c>
      <c r="L774">
        <v>0.283078</v>
      </c>
      <c r="M774">
        <v>0.72774099999999997</v>
      </c>
      <c r="N774">
        <v>0</v>
      </c>
      <c r="O774" t="s">
        <v>42</v>
      </c>
    </row>
    <row r="775" spans="1:25" x14ac:dyDescent="0.25">
      <c r="A775" t="s">
        <v>41</v>
      </c>
      <c r="B775">
        <v>8046.86</v>
      </c>
      <c r="C775">
        <v>7927.05</v>
      </c>
      <c r="D775">
        <v>7926.85</v>
      </c>
      <c r="E775">
        <v>7786.31</v>
      </c>
      <c r="F775">
        <v>401.649</v>
      </c>
      <c r="G775">
        <v>385.83499999999998</v>
      </c>
      <c r="H775">
        <v>109.938</v>
      </c>
      <c r="I775">
        <v>99.014399999999995</v>
      </c>
      <c r="J775">
        <v>151.19999999999999</v>
      </c>
      <c r="K775">
        <v>6978.27</v>
      </c>
      <c r="L775">
        <v>0.283113</v>
      </c>
      <c r="M775">
        <v>0.72737300000000005</v>
      </c>
      <c r="N775">
        <v>0</v>
      </c>
      <c r="O775" t="s">
        <v>42</v>
      </c>
    </row>
    <row r="776" spans="1:25" x14ac:dyDescent="0.25">
      <c r="A776" t="s">
        <v>41</v>
      </c>
      <c r="B776">
        <v>8043.77</v>
      </c>
      <c r="C776">
        <v>7920.57</v>
      </c>
      <c r="D776">
        <v>7920.38</v>
      </c>
      <c r="E776">
        <v>7779.62</v>
      </c>
      <c r="F776">
        <v>401.63</v>
      </c>
      <c r="G776">
        <v>388.35500000000002</v>
      </c>
      <c r="H776">
        <v>109.965</v>
      </c>
      <c r="I776">
        <v>100.684</v>
      </c>
      <c r="J776">
        <v>151.97900000000001</v>
      </c>
      <c r="K776">
        <v>6968.92</v>
      </c>
      <c r="L776">
        <v>0.28309400000000001</v>
      </c>
      <c r="M776">
        <v>0.727858</v>
      </c>
      <c r="N776">
        <v>0</v>
      </c>
      <c r="O776" t="s">
        <v>42</v>
      </c>
    </row>
    <row r="777" spans="1:25" x14ac:dyDescent="0.25">
      <c r="A777" t="s">
        <v>41</v>
      </c>
      <c r="B777">
        <v>8069.22</v>
      </c>
      <c r="C777">
        <v>7951.87</v>
      </c>
      <c r="D777">
        <v>7951.68</v>
      </c>
      <c r="E777">
        <v>7810.65</v>
      </c>
      <c r="F777">
        <v>405.452</v>
      </c>
      <c r="G777">
        <v>385.50599999999997</v>
      </c>
      <c r="H777">
        <v>110.402</v>
      </c>
      <c r="I777">
        <v>98.354299999999995</v>
      </c>
      <c r="J777">
        <v>150.541</v>
      </c>
      <c r="K777">
        <v>6999</v>
      </c>
      <c r="L777">
        <v>0.28317399999999998</v>
      </c>
      <c r="M777">
        <v>0.72783299999999995</v>
      </c>
      <c r="N777">
        <v>0</v>
      </c>
      <c r="O777" t="s">
        <v>42</v>
      </c>
    </row>
    <row r="778" spans="1:25" x14ac:dyDescent="0.25">
      <c r="A778" t="s">
        <v>41</v>
      </c>
      <c r="B778">
        <v>8096.78</v>
      </c>
      <c r="C778">
        <v>7978.46</v>
      </c>
      <c r="D778">
        <v>7978.23</v>
      </c>
      <c r="E778">
        <v>7836.52</v>
      </c>
      <c r="F778">
        <v>417.10300000000001</v>
      </c>
      <c r="G778">
        <v>387.81299999999999</v>
      </c>
      <c r="H778">
        <v>110.105</v>
      </c>
      <c r="I778">
        <v>99.814899999999994</v>
      </c>
      <c r="J778">
        <v>151.76400000000001</v>
      </c>
      <c r="K778">
        <v>7011.24</v>
      </c>
      <c r="L778">
        <v>0.28311199999999997</v>
      </c>
      <c r="M778">
        <v>0.70652999999999999</v>
      </c>
      <c r="N778">
        <v>0</v>
      </c>
      <c r="O778" t="s">
        <v>42</v>
      </c>
    </row>
    <row r="779" spans="1:25" x14ac:dyDescent="0.25">
      <c r="A779" t="s">
        <v>41</v>
      </c>
      <c r="B779">
        <v>8066.45</v>
      </c>
      <c r="C779">
        <v>7944.63</v>
      </c>
      <c r="D779">
        <v>7944.41</v>
      </c>
      <c r="E779">
        <v>7803.5</v>
      </c>
      <c r="F779">
        <v>410.43700000000001</v>
      </c>
      <c r="G779">
        <v>387.709</v>
      </c>
      <c r="H779">
        <v>109.307</v>
      </c>
      <c r="I779">
        <v>99.382400000000004</v>
      </c>
      <c r="J779">
        <v>153.13</v>
      </c>
      <c r="K779">
        <v>6985.28</v>
      </c>
      <c r="L779">
        <v>0.28310400000000002</v>
      </c>
      <c r="M779">
        <v>0.72083799999999998</v>
      </c>
      <c r="N779">
        <v>0</v>
      </c>
      <c r="O779" t="s">
        <v>42</v>
      </c>
    </row>
    <row r="780" spans="1:25" x14ac:dyDescent="0.25">
      <c r="A780" t="s">
        <v>41</v>
      </c>
      <c r="B780">
        <v>8034.74</v>
      </c>
      <c r="C780">
        <v>7917.95</v>
      </c>
      <c r="D780">
        <v>7917.75</v>
      </c>
      <c r="E780">
        <v>7775.9</v>
      </c>
      <c r="F780">
        <v>397.57499999999999</v>
      </c>
      <c r="G780">
        <v>384.27</v>
      </c>
      <c r="H780">
        <v>109.485</v>
      </c>
      <c r="I780">
        <v>98.552999999999997</v>
      </c>
      <c r="J780">
        <v>150.262</v>
      </c>
      <c r="K780">
        <v>6974.43</v>
      </c>
      <c r="L780">
        <v>0.28344399999999997</v>
      </c>
      <c r="M780">
        <v>0.70652300000000001</v>
      </c>
      <c r="N780">
        <v>0</v>
      </c>
      <c r="O780" t="s">
        <v>42</v>
      </c>
    </row>
    <row r="781" spans="1:25" x14ac:dyDescent="0.25">
      <c r="A781" t="s">
        <v>41</v>
      </c>
      <c r="B781">
        <v>8078.64</v>
      </c>
      <c r="C781">
        <v>7957.79</v>
      </c>
      <c r="D781">
        <v>7957.57</v>
      </c>
      <c r="E781">
        <v>7816.8</v>
      </c>
      <c r="F781">
        <v>406.142</v>
      </c>
      <c r="G781">
        <v>387.63299999999998</v>
      </c>
      <c r="H781">
        <v>109.782</v>
      </c>
      <c r="I781">
        <v>99.242500000000007</v>
      </c>
      <c r="J781">
        <v>152.5</v>
      </c>
      <c r="K781">
        <v>7002.78</v>
      </c>
      <c r="L781">
        <v>0.28323799999999999</v>
      </c>
      <c r="M781">
        <v>0.72487400000000002</v>
      </c>
      <c r="N781">
        <v>0</v>
      </c>
      <c r="O781" t="s">
        <v>42</v>
      </c>
    </row>
    <row r="782" spans="1:25" x14ac:dyDescent="0.25">
      <c r="A782" t="s">
        <v>41</v>
      </c>
      <c r="B782">
        <v>8097</v>
      </c>
      <c r="C782">
        <v>7978.32</v>
      </c>
      <c r="D782">
        <v>7978.12</v>
      </c>
      <c r="E782">
        <v>7837.13</v>
      </c>
      <c r="F782">
        <v>411.20499999999998</v>
      </c>
      <c r="G782">
        <v>385.53300000000002</v>
      </c>
      <c r="H782">
        <v>109.71299999999999</v>
      </c>
      <c r="I782">
        <v>99.097200000000001</v>
      </c>
      <c r="J782">
        <v>150.65600000000001</v>
      </c>
      <c r="K782">
        <v>7020.38</v>
      </c>
      <c r="L782">
        <v>0.28318500000000002</v>
      </c>
      <c r="M782">
        <v>0.70769599999999999</v>
      </c>
      <c r="N782">
        <v>0</v>
      </c>
      <c r="O782" t="s">
        <v>42</v>
      </c>
    </row>
    <row r="783" spans="1:25" x14ac:dyDescent="0.25">
      <c r="A783" t="s">
        <v>41</v>
      </c>
      <c r="B783">
        <v>8087.73</v>
      </c>
      <c r="C783">
        <v>7969.94</v>
      </c>
      <c r="D783">
        <v>7969.76</v>
      </c>
      <c r="E783">
        <v>7829.02</v>
      </c>
      <c r="F783">
        <v>413.255</v>
      </c>
      <c r="G783">
        <v>387.685</v>
      </c>
      <c r="H783">
        <v>110.054</v>
      </c>
      <c r="I783">
        <v>100.411</v>
      </c>
      <c r="J783">
        <v>151.285</v>
      </c>
      <c r="K783">
        <v>7007.81</v>
      </c>
      <c r="L783">
        <v>0.28309299999999998</v>
      </c>
      <c r="M783">
        <v>0.72789499999999996</v>
      </c>
      <c r="N783">
        <v>0</v>
      </c>
      <c r="O783" t="s">
        <v>42</v>
      </c>
      <c r="R783" t="s">
        <v>67</v>
      </c>
      <c r="U783" t="s">
        <v>66</v>
      </c>
      <c r="X783" t="s">
        <v>64</v>
      </c>
    </row>
    <row r="784" spans="1:25" x14ac:dyDescent="0.25">
      <c r="A784" t="s">
        <v>41</v>
      </c>
      <c r="B784">
        <v>8073.23</v>
      </c>
      <c r="C784">
        <v>7954.21</v>
      </c>
      <c r="D784">
        <v>7953.99</v>
      </c>
      <c r="E784">
        <v>7811.48</v>
      </c>
      <c r="F784">
        <v>412.53</v>
      </c>
      <c r="G784">
        <v>386.91699999999997</v>
      </c>
      <c r="H784">
        <v>109.52200000000001</v>
      </c>
      <c r="I784">
        <v>99.728099999999998</v>
      </c>
      <c r="J784">
        <v>151.48699999999999</v>
      </c>
      <c r="K784">
        <v>6991.8</v>
      </c>
      <c r="L784">
        <v>0.28308499999999998</v>
      </c>
      <c r="M784">
        <v>0.72508099999999998</v>
      </c>
      <c r="N784">
        <v>0</v>
      </c>
      <c r="O784" t="s">
        <v>42</v>
      </c>
      <c r="R784">
        <f>AVERAGE(B735:B784)</f>
        <v>8047.071799999997</v>
      </c>
      <c r="S784">
        <f>AVERAGE(C735:C784)</f>
        <v>7926.0673999999999</v>
      </c>
      <c r="U784">
        <f>_xlfn.VAR.P(B735:B784)</f>
        <v>8529.4267147600112</v>
      </c>
      <c r="V784">
        <f>_xlfn.VAR.P(C735:C784)</f>
        <v>8379.8664272399983</v>
      </c>
      <c r="X784">
        <f>1.96*SQRT(U784)/50</f>
        <v>3.6203119018903362</v>
      </c>
      <c r="Y784">
        <f>1.96*SQRT(V784)/50</f>
        <v>3.5884311260987118</v>
      </c>
    </row>
    <row r="785" spans="1:14" x14ac:dyDescent="0.25">
      <c r="A785" t="s">
        <v>43</v>
      </c>
      <c r="B785">
        <v>402489.0637</v>
      </c>
      <c r="C785" t="s">
        <v>36</v>
      </c>
    </row>
    <row r="786" spans="1:14" x14ac:dyDescent="0.25">
      <c r="A786" t="s">
        <v>44</v>
      </c>
      <c r="B786">
        <v>8019.43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0.272312</v>
      </c>
      <c r="L786">
        <v>0.70653100000000002</v>
      </c>
      <c r="M786">
        <v>0</v>
      </c>
      <c r="N786" t="s">
        <v>42</v>
      </c>
    </row>
    <row r="787" spans="1:14" x14ac:dyDescent="0.25">
      <c r="A787" t="s">
        <v>44</v>
      </c>
      <c r="B787">
        <v>7945.41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0.28438200000000002</v>
      </c>
      <c r="L787">
        <v>0.72779300000000002</v>
      </c>
      <c r="M787">
        <v>0</v>
      </c>
      <c r="N787" t="s">
        <v>42</v>
      </c>
    </row>
    <row r="788" spans="1:14" x14ac:dyDescent="0.25">
      <c r="A788" t="s">
        <v>44</v>
      </c>
      <c r="B788">
        <v>7921.01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0.28307900000000003</v>
      </c>
      <c r="L788">
        <v>0.72742200000000001</v>
      </c>
      <c r="M788">
        <v>0</v>
      </c>
      <c r="N788" t="s">
        <v>42</v>
      </c>
    </row>
    <row r="789" spans="1:14" x14ac:dyDescent="0.25">
      <c r="A789" t="s">
        <v>44</v>
      </c>
      <c r="B789">
        <v>7866.65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0.283078</v>
      </c>
      <c r="L789">
        <v>0.72763900000000004</v>
      </c>
      <c r="M789">
        <v>0</v>
      </c>
      <c r="N789" t="s">
        <v>42</v>
      </c>
    </row>
    <row r="790" spans="1:14" x14ac:dyDescent="0.25">
      <c r="A790" t="s">
        <v>44</v>
      </c>
      <c r="B790">
        <v>7874.79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0.26414399999999999</v>
      </c>
      <c r="L790">
        <v>0.72755700000000001</v>
      </c>
      <c r="M790">
        <v>0</v>
      </c>
      <c r="N790" t="s">
        <v>42</v>
      </c>
    </row>
    <row r="791" spans="1:14" x14ac:dyDescent="0.25">
      <c r="A791" t="s">
        <v>44</v>
      </c>
      <c r="B791">
        <v>7813.73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0.283333</v>
      </c>
      <c r="L791">
        <v>0.71578600000000003</v>
      </c>
      <c r="M791">
        <v>0</v>
      </c>
      <c r="N791" t="s">
        <v>42</v>
      </c>
    </row>
    <row r="792" spans="1:14" x14ac:dyDescent="0.25">
      <c r="A792" t="s">
        <v>44</v>
      </c>
      <c r="B792">
        <v>7876.63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0.27549200000000001</v>
      </c>
      <c r="L792">
        <v>0.71466099999999999</v>
      </c>
      <c r="M792">
        <v>0</v>
      </c>
      <c r="N792" t="s">
        <v>42</v>
      </c>
    </row>
    <row r="793" spans="1:14" x14ac:dyDescent="0.25">
      <c r="A793" t="s">
        <v>44</v>
      </c>
      <c r="B793">
        <v>7904.24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0.283078</v>
      </c>
      <c r="L793">
        <v>0.70652999999999999</v>
      </c>
      <c r="M793">
        <v>0</v>
      </c>
      <c r="N793" t="s">
        <v>42</v>
      </c>
    </row>
    <row r="794" spans="1:14" x14ac:dyDescent="0.25">
      <c r="A794" t="s">
        <v>44</v>
      </c>
      <c r="B794">
        <v>7883.95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0.28309699999999999</v>
      </c>
      <c r="L794">
        <v>0.725773</v>
      </c>
      <c r="M794">
        <v>0</v>
      </c>
      <c r="N794" t="s">
        <v>42</v>
      </c>
    </row>
    <row r="795" spans="1:14" x14ac:dyDescent="0.25">
      <c r="A795" t="s">
        <v>44</v>
      </c>
      <c r="B795">
        <v>7955.98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0.27779900000000002</v>
      </c>
      <c r="L795">
        <v>0.72788799999999998</v>
      </c>
      <c r="M795">
        <v>0</v>
      </c>
      <c r="N795" t="s">
        <v>42</v>
      </c>
    </row>
    <row r="796" spans="1:14" x14ac:dyDescent="0.25">
      <c r="A796" t="s">
        <v>44</v>
      </c>
      <c r="B796">
        <v>7874.94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0.283105</v>
      </c>
      <c r="L796">
        <v>0.72787800000000002</v>
      </c>
      <c r="M796">
        <v>0</v>
      </c>
      <c r="N796" t="s">
        <v>42</v>
      </c>
    </row>
    <row r="797" spans="1:14" x14ac:dyDescent="0.25">
      <c r="A797" t="s">
        <v>44</v>
      </c>
      <c r="B797">
        <v>7879.07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0.27165600000000001</v>
      </c>
      <c r="L797">
        <v>0.72780900000000004</v>
      </c>
      <c r="M797">
        <v>0</v>
      </c>
      <c r="N797" t="s">
        <v>42</v>
      </c>
    </row>
    <row r="798" spans="1:14" x14ac:dyDescent="0.25">
      <c r="A798" t="s">
        <v>44</v>
      </c>
      <c r="B798">
        <v>7842.51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0.26052199999999998</v>
      </c>
      <c r="L798">
        <v>0.71757199999999999</v>
      </c>
      <c r="M798">
        <v>0</v>
      </c>
      <c r="N798" t="s">
        <v>42</v>
      </c>
    </row>
    <row r="799" spans="1:14" x14ac:dyDescent="0.25">
      <c r="A799" t="s">
        <v>44</v>
      </c>
      <c r="B799">
        <v>7787.51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0.28311900000000001</v>
      </c>
      <c r="L799">
        <v>0.72710799999999998</v>
      </c>
      <c r="M799">
        <v>0</v>
      </c>
      <c r="N799" t="s">
        <v>42</v>
      </c>
    </row>
    <row r="800" spans="1:14" x14ac:dyDescent="0.25">
      <c r="A800" t="s">
        <v>44</v>
      </c>
      <c r="B800">
        <v>7884.76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0.28312500000000002</v>
      </c>
      <c r="L800">
        <v>0.72532399999999997</v>
      </c>
      <c r="M800">
        <v>0</v>
      </c>
      <c r="N800" t="s">
        <v>42</v>
      </c>
    </row>
    <row r="801" spans="1:14" x14ac:dyDescent="0.25">
      <c r="A801" t="s">
        <v>44</v>
      </c>
      <c r="B801">
        <v>7856.21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0.26544600000000002</v>
      </c>
      <c r="L801">
        <v>0.72554700000000005</v>
      </c>
      <c r="M801">
        <v>0</v>
      </c>
      <c r="N801" t="s">
        <v>42</v>
      </c>
    </row>
    <row r="802" spans="1:14" x14ac:dyDescent="0.25">
      <c r="A802" t="s">
        <v>44</v>
      </c>
      <c r="B802">
        <v>7994.99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0.28383000000000003</v>
      </c>
      <c r="L802">
        <v>0.72774700000000003</v>
      </c>
      <c r="M802">
        <v>0</v>
      </c>
      <c r="N802" t="s">
        <v>42</v>
      </c>
    </row>
    <row r="803" spans="1:14" x14ac:dyDescent="0.25">
      <c r="A803" t="s">
        <v>44</v>
      </c>
      <c r="B803">
        <v>8050.14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0.26158900000000002</v>
      </c>
      <c r="L803">
        <v>0.72765999999999997</v>
      </c>
      <c r="M803">
        <v>0</v>
      </c>
      <c r="N803" t="s">
        <v>42</v>
      </c>
    </row>
    <row r="804" spans="1:14" x14ac:dyDescent="0.25">
      <c r="A804" t="s">
        <v>44</v>
      </c>
      <c r="B804">
        <v>8003.47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0.28314899999999998</v>
      </c>
      <c r="L804">
        <v>0.72422600000000004</v>
      </c>
      <c r="M804">
        <v>0</v>
      </c>
      <c r="N804" t="s">
        <v>42</v>
      </c>
    </row>
    <row r="805" spans="1:14" x14ac:dyDescent="0.25">
      <c r="A805" t="s">
        <v>44</v>
      </c>
      <c r="B805">
        <v>8078.89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0.26673599999999997</v>
      </c>
      <c r="L805">
        <v>0.70651900000000001</v>
      </c>
      <c r="M805">
        <v>0</v>
      </c>
      <c r="N805" t="s">
        <v>42</v>
      </c>
    </row>
    <row r="806" spans="1:14" x14ac:dyDescent="0.25">
      <c r="A806" t="s">
        <v>44</v>
      </c>
      <c r="B806">
        <v>8047.9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0.28309899999999999</v>
      </c>
      <c r="L806">
        <v>0.71171499999999999</v>
      </c>
      <c r="M806">
        <v>0</v>
      </c>
      <c r="N806" t="s">
        <v>42</v>
      </c>
    </row>
    <row r="807" spans="1:14" x14ac:dyDescent="0.25">
      <c r="A807" t="s">
        <v>44</v>
      </c>
      <c r="B807">
        <v>8038.23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0.28310200000000002</v>
      </c>
      <c r="L807">
        <v>0.72465599999999997</v>
      </c>
      <c r="M807">
        <v>0</v>
      </c>
      <c r="N807" t="s">
        <v>42</v>
      </c>
    </row>
    <row r="808" spans="1:14" x14ac:dyDescent="0.25">
      <c r="A808" t="s">
        <v>44</v>
      </c>
      <c r="B808">
        <v>8084.14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0.28308699999999998</v>
      </c>
      <c r="L808">
        <v>0.72006800000000004</v>
      </c>
      <c r="M808">
        <v>0</v>
      </c>
      <c r="N808" t="s">
        <v>42</v>
      </c>
    </row>
    <row r="809" spans="1:14" x14ac:dyDescent="0.25">
      <c r="A809" t="s">
        <v>44</v>
      </c>
      <c r="B809">
        <v>8084.1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0.28308499999999998</v>
      </c>
      <c r="L809">
        <v>0.72671799999999998</v>
      </c>
      <c r="M809">
        <v>0</v>
      </c>
      <c r="N809" t="s">
        <v>42</v>
      </c>
    </row>
    <row r="810" spans="1:14" x14ac:dyDescent="0.25">
      <c r="A810" t="s">
        <v>44</v>
      </c>
      <c r="B810">
        <v>8099.41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0.28308100000000003</v>
      </c>
      <c r="L810">
        <v>0.72631100000000004</v>
      </c>
      <c r="M810">
        <v>0</v>
      </c>
      <c r="N810" t="s">
        <v>42</v>
      </c>
    </row>
    <row r="811" spans="1:14" x14ac:dyDescent="0.25">
      <c r="A811" t="s">
        <v>44</v>
      </c>
      <c r="B811">
        <v>8007.05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0.26054300000000002</v>
      </c>
      <c r="L811">
        <v>0.71560100000000004</v>
      </c>
      <c r="M811">
        <v>0</v>
      </c>
      <c r="N811" t="s">
        <v>42</v>
      </c>
    </row>
    <row r="812" spans="1:14" x14ac:dyDescent="0.25">
      <c r="A812" t="s">
        <v>44</v>
      </c>
      <c r="B812">
        <v>8080.18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0.28337200000000001</v>
      </c>
      <c r="L812">
        <v>0.72761900000000002</v>
      </c>
      <c r="M812">
        <v>0</v>
      </c>
      <c r="N812" t="s">
        <v>42</v>
      </c>
    </row>
    <row r="813" spans="1:14" x14ac:dyDescent="0.25">
      <c r="A813" t="s">
        <v>44</v>
      </c>
      <c r="B813">
        <v>8056.41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0.28310000000000002</v>
      </c>
      <c r="L813">
        <v>0.72332399999999997</v>
      </c>
      <c r="M813">
        <v>0</v>
      </c>
      <c r="N813" t="s">
        <v>42</v>
      </c>
    </row>
    <row r="814" spans="1:14" x14ac:dyDescent="0.25">
      <c r="A814" t="s">
        <v>44</v>
      </c>
      <c r="B814">
        <v>7990.48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0.278252</v>
      </c>
      <c r="L814">
        <v>0.72778900000000002</v>
      </c>
      <c r="M814">
        <v>0</v>
      </c>
      <c r="N814" t="s">
        <v>42</v>
      </c>
    </row>
    <row r="815" spans="1:14" x14ac:dyDescent="0.25">
      <c r="A815" t="s">
        <v>44</v>
      </c>
      <c r="B815">
        <v>7987.75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0.28309299999999998</v>
      </c>
      <c r="L815">
        <v>0.72749399999999997</v>
      </c>
      <c r="M815">
        <v>0</v>
      </c>
      <c r="N815" t="s">
        <v>42</v>
      </c>
    </row>
    <row r="816" spans="1:14" x14ac:dyDescent="0.25">
      <c r="A816" t="s">
        <v>44</v>
      </c>
      <c r="B816">
        <v>8034.7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0.28309400000000001</v>
      </c>
      <c r="L816">
        <v>0.72250899999999996</v>
      </c>
      <c r="M816">
        <v>0</v>
      </c>
      <c r="N816" t="s">
        <v>42</v>
      </c>
    </row>
    <row r="817" spans="1:14" x14ac:dyDescent="0.25">
      <c r="A817" t="s">
        <v>44</v>
      </c>
      <c r="B817">
        <v>7986.12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0.26234000000000002</v>
      </c>
      <c r="L817">
        <v>0.70652700000000002</v>
      </c>
      <c r="M817">
        <v>0</v>
      </c>
      <c r="N817" t="s">
        <v>42</v>
      </c>
    </row>
    <row r="818" spans="1:14" x14ac:dyDescent="0.25">
      <c r="A818" t="s">
        <v>44</v>
      </c>
      <c r="B818">
        <v>7893.43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0.28307900000000003</v>
      </c>
      <c r="L818">
        <v>0.72719999999999996</v>
      </c>
      <c r="M818">
        <v>0</v>
      </c>
      <c r="N818" t="s">
        <v>42</v>
      </c>
    </row>
    <row r="819" spans="1:14" x14ac:dyDescent="0.25">
      <c r="A819" t="s">
        <v>44</v>
      </c>
      <c r="B819">
        <v>7867.34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0.28323500000000001</v>
      </c>
      <c r="L819">
        <v>0.72789400000000004</v>
      </c>
      <c r="M819">
        <v>0</v>
      </c>
      <c r="N819" t="s">
        <v>42</v>
      </c>
    </row>
    <row r="820" spans="1:14" x14ac:dyDescent="0.25">
      <c r="A820" t="s">
        <v>44</v>
      </c>
      <c r="B820">
        <v>7950.7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0.28322700000000001</v>
      </c>
      <c r="L820">
        <v>0.70652700000000002</v>
      </c>
      <c r="M820">
        <v>0</v>
      </c>
      <c r="N820" t="s">
        <v>42</v>
      </c>
    </row>
    <row r="821" spans="1:14" x14ac:dyDescent="0.25">
      <c r="A821" t="s">
        <v>44</v>
      </c>
      <c r="B821">
        <v>7915.72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0.28312399999999999</v>
      </c>
      <c r="L821">
        <v>0.727877</v>
      </c>
      <c r="M821">
        <v>0</v>
      </c>
      <c r="N821" t="s">
        <v>42</v>
      </c>
    </row>
    <row r="822" spans="1:14" x14ac:dyDescent="0.25">
      <c r="A822" t="s">
        <v>44</v>
      </c>
      <c r="B822">
        <v>7905.24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0.28312900000000002</v>
      </c>
      <c r="L822">
        <v>0.70653200000000005</v>
      </c>
      <c r="M822">
        <v>0</v>
      </c>
      <c r="N822" t="s">
        <v>42</v>
      </c>
    </row>
    <row r="823" spans="1:14" x14ac:dyDescent="0.25">
      <c r="A823" t="s">
        <v>44</v>
      </c>
      <c r="B823">
        <v>7939.78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0.28320800000000002</v>
      </c>
      <c r="L823">
        <v>0.72729999999999995</v>
      </c>
      <c r="M823">
        <v>0</v>
      </c>
      <c r="N823" t="s">
        <v>42</v>
      </c>
    </row>
    <row r="824" spans="1:14" x14ac:dyDescent="0.25">
      <c r="A824" t="s">
        <v>44</v>
      </c>
      <c r="B824">
        <v>7969.96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0.28309600000000001</v>
      </c>
      <c r="L824">
        <v>0.71838900000000006</v>
      </c>
      <c r="M824">
        <v>0</v>
      </c>
      <c r="N824" t="s">
        <v>42</v>
      </c>
    </row>
    <row r="825" spans="1:14" x14ac:dyDescent="0.25">
      <c r="A825" t="s">
        <v>44</v>
      </c>
      <c r="B825">
        <v>7919.8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0.283304</v>
      </c>
      <c r="L825">
        <v>0.72787299999999999</v>
      </c>
      <c r="M825">
        <v>0</v>
      </c>
      <c r="N825" t="s">
        <v>42</v>
      </c>
    </row>
    <row r="826" spans="1:14" x14ac:dyDescent="0.25">
      <c r="A826" t="s">
        <v>44</v>
      </c>
      <c r="B826">
        <v>7842.65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0.283134</v>
      </c>
      <c r="L826">
        <v>0.72787599999999997</v>
      </c>
      <c r="M826">
        <v>0</v>
      </c>
      <c r="N826" t="s">
        <v>42</v>
      </c>
    </row>
    <row r="827" spans="1:14" x14ac:dyDescent="0.25">
      <c r="A827" t="s">
        <v>44</v>
      </c>
      <c r="B827">
        <v>7913.95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0.26452100000000001</v>
      </c>
      <c r="L827">
        <v>0.727186</v>
      </c>
      <c r="M827">
        <v>0</v>
      </c>
      <c r="N827" t="s">
        <v>42</v>
      </c>
    </row>
    <row r="828" spans="1:14" x14ac:dyDescent="0.25">
      <c r="A828" t="s">
        <v>44</v>
      </c>
      <c r="B828">
        <v>7881.93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0.28349299999999999</v>
      </c>
      <c r="L828">
        <v>0.70651699999999995</v>
      </c>
      <c r="M828">
        <v>0</v>
      </c>
      <c r="N828" t="s">
        <v>42</v>
      </c>
    </row>
    <row r="829" spans="1:14" x14ac:dyDescent="0.25">
      <c r="A829" t="s">
        <v>44</v>
      </c>
      <c r="B829">
        <v>7825.66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0.28323100000000001</v>
      </c>
      <c r="L829">
        <v>0.71554200000000001</v>
      </c>
      <c r="M829">
        <v>0</v>
      </c>
      <c r="N829" t="s">
        <v>42</v>
      </c>
    </row>
    <row r="830" spans="1:14" x14ac:dyDescent="0.25">
      <c r="A830" t="s">
        <v>44</v>
      </c>
      <c r="B830">
        <v>7836.87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0.28313899999999997</v>
      </c>
      <c r="L830">
        <v>0.72601599999999999</v>
      </c>
      <c r="M830">
        <v>0</v>
      </c>
      <c r="N830" t="s">
        <v>42</v>
      </c>
    </row>
    <row r="831" spans="1:14" x14ac:dyDescent="0.25">
      <c r="A831" t="s">
        <v>44</v>
      </c>
      <c r="B831">
        <v>7870.04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0.28342899999999999</v>
      </c>
      <c r="L831">
        <v>0.72754399999999997</v>
      </c>
      <c r="M831">
        <v>0</v>
      </c>
      <c r="N831" t="s">
        <v>42</v>
      </c>
    </row>
    <row r="832" spans="1:14" x14ac:dyDescent="0.25">
      <c r="A832" t="s">
        <v>44</v>
      </c>
      <c r="B832">
        <v>8002.86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0.283078</v>
      </c>
      <c r="L832">
        <v>0.738398</v>
      </c>
      <c r="M832">
        <v>0</v>
      </c>
      <c r="N832" t="s">
        <v>42</v>
      </c>
    </row>
    <row r="833" spans="1:25" x14ac:dyDescent="0.25">
      <c r="A833" t="s">
        <v>44</v>
      </c>
      <c r="B833">
        <v>8003.07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0.26534799999999997</v>
      </c>
      <c r="L833">
        <v>0.72555800000000004</v>
      </c>
      <c r="M833">
        <v>0</v>
      </c>
      <c r="N833" t="s">
        <v>42</v>
      </c>
    </row>
    <row r="834" spans="1:25" x14ac:dyDescent="0.25">
      <c r="A834" t="s">
        <v>44</v>
      </c>
      <c r="B834">
        <v>8050.62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0.28318399999999999</v>
      </c>
      <c r="L834">
        <v>0.72544500000000001</v>
      </c>
      <c r="M834">
        <v>0</v>
      </c>
      <c r="N834" t="s">
        <v>42</v>
      </c>
    </row>
    <row r="835" spans="1:25" x14ac:dyDescent="0.25">
      <c r="A835" t="s">
        <v>44</v>
      </c>
      <c r="B835">
        <v>8044.08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0.261245</v>
      </c>
      <c r="L835">
        <v>0.74737200000000004</v>
      </c>
      <c r="M835">
        <v>0</v>
      </c>
      <c r="N835" t="s">
        <v>42</v>
      </c>
    </row>
    <row r="836" spans="1:25" x14ac:dyDescent="0.25">
      <c r="A836" t="s">
        <v>44</v>
      </c>
      <c r="B836">
        <v>8053.56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0.27053500000000003</v>
      </c>
      <c r="L836">
        <v>0.726128</v>
      </c>
      <c r="M836">
        <v>0</v>
      </c>
      <c r="N836" t="s">
        <v>42</v>
      </c>
    </row>
    <row r="837" spans="1:25" x14ac:dyDescent="0.25">
      <c r="A837" t="s">
        <v>44</v>
      </c>
      <c r="B837">
        <v>8032.15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0.28312399999999999</v>
      </c>
      <c r="L837">
        <v>0.72296700000000003</v>
      </c>
      <c r="M837">
        <v>0</v>
      </c>
      <c r="N837" t="s">
        <v>42</v>
      </c>
    </row>
    <row r="838" spans="1:25" x14ac:dyDescent="0.25">
      <c r="A838" t="s">
        <v>44</v>
      </c>
      <c r="B838">
        <v>8049.23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0.28308499999999998</v>
      </c>
      <c r="L838">
        <v>0.70653200000000005</v>
      </c>
      <c r="M838">
        <v>0</v>
      </c>
      <c r="N838" t="s">
        <v>42</v>
      </c>
    </row>
    <row r="839" spans="1:25" x14ac:dyDescent="0.25">
      <c r="A839" t="s">
        <v>44</v>
      </c>
      <c r="B839">
        <v>8066.86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0.26116499999999998</v>
      </c>
      <c r="L839">
        <v>0.70653100000000002</v>
      </c>
      <c r="M839">
        <v>0</v>
      </c>
      <c r="N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44</v>
      </c>
      <c r="B840">
        <v>8058.63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0.28326899999999999</v>
      </c>
      <c r="L840">
        <v>0.72549300000000005</v>
      </c>
      <c r="M840">
        <v>0</v>
      </c>
      <c r="N840" t="s">
        <v>42</v>
      </c>
      <c r="R840">
        <f>AVERAGE(B791:B840)</f>
        <v>7961.5523999999996</v>
      </c>
      <c r="S840">
        <f>AVERAGE(C791:C840)</f>
        <v>0</v>
      </c>
      <c r="U840">
        <f>_xlfn.VAR.P(B791:B840)</f>
        <v>7596.1127662399995</v>
      </c>
      <c r="V840">
        <f>_xlfn.VAR.P(C791:C840)</f>
        <v>0</v>
      </c>
      <c r="X840">
        <f>1.96*SQRT(U840)/50</f>
        <v>3.4165027032207997</v>
      </c>
      <c r="Y840">
        <f>1.96*SQRT(V840)/50</f>
        <v>0</v>
      </c>
    </row>
    <row r="841" spans="1:25" x14ac:dyDescent="0.25">
      <c r="A841" t="s">
        <v>45</v>
      </c>
      <c r="B841">
        <v>398175.5735</v>
      </c>
      <c r="C841" t="s">
        <v>36</v>
      </c>
    </row>
    <row r="842" spans="1:25" x14ac:dyDescent="0.25">
      <c r="A842" t="s">
        <v>46</v>
      </c>
      <c r="B842">
        <v>6865.75</v>
      </c>
      <c r="C842">
        <v>6808.01</v>
      </c>
      <c r="D842">
        <v>6807.86</v>
      </c>
      <c r="E842">
        <v>6666.13</v>
      </c>
      <c r="F842">
        <v>400.387</v>
      </c>
      <c r="G842">
        <v>0</v>
      </c>
      <c r="H842">
        <v>109.791</v>
      </c>
      <c r="I842">
        <v>0</v>
      </c>
      <c r="J842">
        <v>0.28308100000000003</v>
      </c>
      <c r="K842">
        <v>0.72784099999999996</v>
      </c>
      <c r="L842">
        <v>0</v>
      </c>
      <c r="M842" t="s">
        <v>42</v>
      </c>
    </row>
    <row r="843" spans="1:25" x14ac:dyDescent="0.25">
      <c r="A843" t="s">
        <v>46</v>
      </c>
      <c r="B843">
        <v>6886.83</v>
      </c>
      <c r="C843">
        <v>6829.02</v>
      </c>
      <c r="D843">
        <v>6828.84</v>
      </c>
      <c r="E843">
        <v>6687.61</v>
      </c>
      <c r="F843">
        <v>402.15600000000001</v>
      </c>
      <c r="G843">
        <v>0</v>
      </c>
      <c r="H843">
        <v>110.155</v>
      </c>
      <c r="I843">
        <v>0</v>
      </c>
      <c r="J843">
        <v>0.28323300000000001</v>
      </c>
      <c r="K843">
        <v>0.72617900000000002</v>
      </c>
      <c r="L843">
        <v>0</v>
      </c>
      <c r="M843" t="s">
        <v>42</v>
      </c>
    </row>
    <row r="844" spans="1:25" x14ac:dyDescent="0.25">
      <c r="A844" t="s">
        <v>46</v>
      </c>
      <c r="B844">
        <v>6852.86</v>
      </c>
      <c r="C844">
        <v>6794.9</v>
      </c>
      <c r="D844">
        <v>6794.75</v>
      </c>
      <c r="E844">
        <v>6654.05</v>
      </c>
      <c r="F844">
        <v>399.07400000000001</v>
      </c>
      <c r="G844">
        <v>0</v>
      </c>
      <c r="H844">
        <v>108.72199999999999</v>
      </c>
      <c r="I844">
        <v>0</v>
      </c>
      <c r="J844">
        <v>0.26112200000000002</v>
      </c>
      <c r="K844">
        <v>0.72363900000000003</v>
      </c>
      <c r="L844">
        <v>0</v>
      </c>
      <c r="M844" t="s">
        <v>42</v>
      </c>
    </row>
    <row r="845" spans="1:25" x14ac:dyDescent="0.25">
      <c r="A845" t="s">
        <v>46</v>
      </c>
      <c r="B845">
        <v>6831.75</v>
      </c>
      <c r="C845">
        <v>6772.81</v>
      </c>
      <c r="D845">
        <v>6772.65</v>
      </c>
      <c r="E845">
        <v>6632.68</v>
      </c>
      <c r="F845">
        <v>395.82400000000001</v>
      </c>
      <c r="G845">
        <v>0</v>
      </c>
      <c r="H845">
        <v>108.92</v>
      </c>
      <c r="I845">
        <v>0</v>
      </c>
      <c r="J845">
        <v>0.28309499999999999</v>
      </c>
      <c r="K845">
        <v>0.72603200000000001</v>
      </c>
      <c r="L845">
        <v>0</v>
      </c>
      <c r="M845" t="s">
        <v>42</v>
      </c>
    </row>
    <row r="846" spans="1:25" x14ac:dyDescent="0.25">
      <c r="A846" t="s">
        <v>46</v>
      </c>
      <c r="B846">
        <v>6800.19</v>
      </c>
      <c r="C846">
        <v>6741.74</v>
      </c>
      <c r="D846">
        <v>6741.59</v>
      </c>
      <c r="E846">
        <v>6601.09</v>
      </c>
      <c r="F846">
        <v>390.19299999999998</v>
      </c>
      <c r="G846">
        <v>0</v>
      </c>
      <c r="H846">
        <v>108.556</v>
      </c>
      <c r="I846">
        <v>0</v>
      </c>
      <c r="J846">
        <v>0.26118999999999998</v>
      </c>
      <c r="K846">
        <v>0.72308300000000003</v>
      </c>
      <c r="L846">
        <v>0</v>
      </c>
      <c r="M846" t="s">
        <v>42</v>
      </c>
    </row>
    <row r="847" spans="1:25" x14ac:dyDescent="0.25">
      <c r="A847" t="s">
        <v>46</v>
      </c>
      <c r="B847">
        <v>6876.57</v>
      </c>
      <c r="C847">
        <v>6818.76</v>
      </c>
      <c r="D847">
        <v>6818.6</v>
      </c>
      <c r="E847">
        <v>6677.58</v>
      </c>
      <c r="F847">
        <v>401.80799999999999</v>
      </c>
      <c r="G847">
        <v>0</v>
      </c>
      <c r="H847">
        <v>109.63800000000001</v>
      </c>
      <c r="I847">
        <v>0</v>
      </c>
      <c r="J847">
        <v>0.26380599999999998</v>
      </c>
      <c r="K847">
        <v>0.72742200000000001</v>
      </c>
      <c r="L847">
        <v>0</v>
      </c>
      <c r="M847" t="s">
        <v>42</v>
      </c>
    </row>
    <row r="848" spans="1:25" x14ac:dyDescent="0.25">
      <c r="A848" t="s">
        <v>46</v>
      </c>
      <c r="B848">
        <v>6851.5</v>
      </c>
      <c r="C848">
        <v>6793.88</v>
      </c>
      <c r="D848">
        <v>6793.72</v>
      </c>
      <c r="E848">
        <v>6652.76</v>
      </c>
      <c r="F848">
        <v>398.89400000000001</v>
      </c>
      <c r="G848">
        <v>0</v>
      </c>
      <c r="H848">
        <v>109.17</v>
      </c>
      <c r="I848">
        <v>0</v>
      </c>
      <c r="J848">
        <v>0.28326000000000001</v>
      </c>
      <c r="K848">
        <v>0.71113999999999999</v>
      </c>
      <c r="L848">
        <v>0</v>
      </c>
      <c r="M848" t="s">
        <v>42</v>
      </c>
    </row>
    <row r="849" spans="1:13" x14ac:dyDescent="0.25">
      <c r="A849" t="s">
        <v>46</v>
      </c>
      <c r="B849">
        <v>6858.57</v>
      </c>
      <c r="C849">
        <v>6792.93</v>
      </c>
      <c r="D849">
        <v>6792.76</v>
      </c>
      <c r="E849">
        <v>6651.67</v>
      </c>
      <c r="F849">
        <v>401.27699999999999</v>
      </c>
      <c r="G849">
        <v>0</v>
      </c>
      <c r="H849">
        <v>108.989</v>
      </c>
      <c r="I849">
        <v>0</v>
      </c>
      <c r="J849">
        <v>0.28309299999999998</v>
      </c>
      <c r="K849">
        <v>0.72697900000000004</v>
      </c>
      <c r="L849">
        <v>0</v>
      </c>
      <c r="M849" t="s">
        <v>42</v>
      </c>
    </row>
    <row r="850" spans="1:13" x14ac:dyDescent="0.25">
      <c r="A850" t="s">
        <v>46</v>
      </c>
      <c r="B850">
        <v>6750.03</v>
      </c>
      <c r="C850">
        <v>6692.19</v>
      </c>
      <c r="D850">
        <v>6692.06</v>
      </c>
      <c r="E850">
        <v>6552.82</v>
      </c>
      <c r="F850">
        <v>386.43900000000002</v>
      </c>
      <c r="G850">
        <v>0</v>
      </c>
      <c r="H850">
        <v>107.395</v>
      </c>
      <c r="I850">
        <v>0</v>
      </c>
      <c r="J850">
        <v>0.28309400000000001</v>
      </c>
      <c r="K850">
        <v>0.72526500000000005</v>
      </c>
      <c r="L850">
        <v>0</v>
      </c>
      <c r="M850" t="s">
        <v>42</v>
      </c>
    </row>
    <row r="851" spans="1:13" x14ac:dyDescent="0.25">
      <c r="A851" t="s">
        <v>46</v>
      </c>
      <c r="B851">
        <v>6750.23</v>
      </c>
      <c r="C851">
        <v>6693.23</v>
      </c>
      <c r="D851">
        <v>6693.09</v>
      </c>
      <c r="E851">
        <v>6553.91</v>
      </c>
      <c r="F851">
        <v>386.02100000000002</v>
      </c>
      <c r="G851">
        <v>0</v>
      </c>
      <c r="H851">
        <v>107.39700000000001</v>
      </c>
      <c r="I851">
        <v>0</v>
      </c>
      <c r="J851">
        <v>0.283086</v>
      </c>
      <c r="K851">
        <v>0.73506099999999996</v>
      </c>
      <c r="L851">
        <v>0</v>
      </c>
      <c r="M851" t="s">
        <v>42</v>
      </c>
    </row>
    <row r="852" spans="1:13" x14ac:dyDescent="0.25">
      <c r="A852" t="s">
        <v>46</v>
      </c>
      <c r="B852">
        <v>6731.48</v>
      </c>
      <c r="C852">
        <v>6673.83</v>
      </c>
      <c r="D852">
        <v>6673.69</v>
      </c>
      <c r="E852">
        <v>6534.6</v>
      </c>
      <c r="F852">
        <v>384.49700000000001</v>
      </c>
      <c r="G852">
        <v>0</v>
      </c>
      <c r="H852">
        <v>107.175</v>
      </c>
      <c r="I852">
        <v>0</v>
      </c>
      <c r="J852">
        <v>0.28317700000000001</v>
      </c>
      <c r="K852">
        <v>0.72392800000000002</v>
      </c>
      <c r="L852">
        <v>0</v>
      </c>
      <c r="M852" t="s">
        <v>42</v>
      </c>
    </row>
    <row r="853" spans="1:13" x14ac:dyDescent="0.25">
      <c r="A853" t="s">
        <v>46</v>
      </c>
      <c r="B853">
        <v>6728.98</v>
      </c>
      <c r="C853">
        <v>6671.39</v>
      </c>
      <c r="D853">
        <v>6671.25</v>
      </c>
      <c r="E853">
        <v>6532.23</v>
      </c>
      <c r="F853">
        <v>384.90600000000001</v>
      </c>
      <c r="G853">
        <v>0</v>
      </c>
      <c r="H853">
        <v>106.893</v>
      </c>
      <c r="I853">
        <v>0</v>
      </c>
      <c r="J853">
        <v>0.28316200000000002</v>
      </c>
      <c r="K853">
        <v>0.72588299999999994</v>
      </c>
      <c r="L853">
        <v>0</v>
      </c>
      <c r="M853" t="s">
        <v>42</v>
      </c>
    </row>
    <row r="854" spans="1:13" x14ac:dyDescent="0.25">
      <c r="A854" t="s">
        <v>46</v>
      </c>
      <c r="B854">
        <v>6735.11</v>
      </c>
      <c r="C854">
        <v>6677.68</v>
      </c>
      <c r="D854">
        <v>6677.55</v>
      </c>
      <c r="E854">
        <v>6538.47</v>
      </c>
      <c r="F854">
        <v>383.2</v>
      </c>
      <c r="G854">
        <v>0</v>
      </c>
      <c r="H854">
        <v>106.911</v>
      </c>
      <c r="I854">
        <v>0</v>
      </c>
      <c r="J854">
        <v>0.28314699999999998</v>
      </c>
      <c r="K854">
        <v>0.72617299999999996</v>
      </c>
      <c r="L854">
        <v>0</v>
      </c>
      <c r="M854" t="s">
        <v>42</v>
      </c>
    </row>
    <row r="855" spans="1:13" x14ac:dyDescent="0.25">
      <c r="A855" t="s">
        <v>46</v>
      </c>
      <c r="B855">
        <v>6756.1</v>
      </c>
      <c r="C855">
        <v>6698.86</v>
      </c>
      <c r="D855">
        <v>6698.72</v>
      </c>
      <c r="E855">
        <v>6559.59</v>
      </c>
      <c r="F855">
        <v>387.50299999999999</v>
      </c>
      <c r="G855">
        <v>0</v>
      </c>
      <c r="H855">
        <v>107.551</v>
      </c>
      <c r="I855">
        <v>0</v>
      </c>
      <c r="J855">
        <v>0.28309899999999999</v>
      </c>
      <c r="K855">
        <v>0.70653200000000005</v>
      </c>
      <c r="L855">
        <v>0</v>
      </c>
      <c r="M855" t="s">
        <v>42</v>
      </c>
    </row>
    <row r="856" spans="1:13" x14ac:dyDescent="0.25">
      <c r="A856" t="s">
        <v>46</v>
      </c>
      <c r="B856">
        <v>6730.02</v>
      </c>
      <c r="C856">
        <v>6672.1</v>
      </c>
      <c r="D856">
        <v>6671.96</v>
      </c>
      <c r="E856">
        <v>6532.81</v>
      </c>
      <c r="F856">
        <v>387.55700000000002</v>
      </c>
      <c r="G856">
        <v>0</v>
      </c>
      <c r="H856">
        <v>107.131</v>
      </c>
      <c r="I856">
        <v>0</v>
      </c>
      <c r="J856">
        <v>0.28339599999999998</v>
      </c>
      <c r="K856">
        <v>0.72769399999999995</v>
      </c>
      <c r="L856">
        <v>0</v>
      </c>
      <c r="M856" t="s">
        <v>42</v>
      </c>
    </row>
    <row r="857" spans="1:13" x14ac:dyDescent="0.25">
      <c r="A857" t="s">
        <v>46</v>
      </c>
      <c r="B857">
        <v>6742.24</v>
      </c>
      <c r="C857">
        <v>6685.06</v>
      </c>
      <c r="D857">
        <v>6684.92</v>
      </c>
      <c r="E857">
        <v>6545.91</v>
      </c>
      <c r="F857">
        <v>385.435</v>
      </c>
      <c r="G857">
        <v>0</v>
      </c>
      <c r="H857">
        <v>107.086</v>
      </c>
      <c r="I857">
        <v>0</v>
      </c>
      <c r="J857">
        <v>0.28346100000000002</v>
      </c>
      <c r="K857">
        <v>0.71912100000000001</v>
      </c>
      <c r="L857">
        <v>0</v>
      </c>
      <c r="M857" t="s">
        <v>42</v>
      </c>
    </row>
    <row r="858" spans="1:13" x14ac:dyDescent="0.25">
      <c r="A858" t="s">
        <v>46</v>
      </c>
      <c r="B858">
        <v>6796.6</v>
      </c>
      <c r="C858">
        <v>6739.12</v>
      </c>
      <c r="D858">
        <v>6738.96</v>
      </c>
      <c r="E858">
        <v>6598.95</v>
      </c>
      <c r="F858">
        <v>400.09899999999999</v>
      </c>
      <c r="G858">
        <v>0</v>
      </c>
      <c r="H858">
        <v>108.223</v>
      </c>
      <c r="I858">
        <v>0</v>
      </c>
      <c r="J858">
        <v>0.283078</v>
      </c>
      <c r="K858">
        <v>0.71337200000000001</v>
      </c>
      <c r="L858">
        <v>0</v>
      </c>
      <c r="M858" t="s">
        <v>42</v>
      </c>
    </row>
    <row r="859" spans="1:13" x14ac:dyDescent="0.25">
      <c r="A859" t="s">
        <v>46</v>
      </c>
      <c r="B859">
        <v>6733.87</v>
      </c>
      <c r="C859">
        <v>6675.94</v>
      </c>
      <c r="D859">
        <v>6675.81</v>
      </c>
      <c r="E859">
        <v>6536.38</v>
      </c>
      <c r="F859">
        <v>387.49900000000002</v>
      </c>
      <c r="G859">
        <v>0</v>
      </c>
      <c r="H859">
        <v>107.30800000000001</v>
      </c>
      <c r="I859">
        <v>0</v>
      </c>
      <c r="J859">
        <v>0.28309899999999999</v>
      </c>
      <c r="K859">
        <v>0.72328000000000003</v>
      </c>
      <c r="L859">
        <v>0</v>
      </c>
      <c r="M859" t="s">
        <v>42</v>
      </c>
    </row>
    <row r="860" spans="1:13" x14ac:dyDescent="0.25">
      <c r="A860" t="s">
        <v>46</v>
      </c>
      <c r="B860">
        <v>6739.29</v>
      </c>
      <c r="C860">
        <v>6681.31</v>
      </c>
      <c r="D860">
        <v>6681.18</v>
      </c>
      <c r="E860">
        <v>6542.28</v>
      </c>
      <c r="F860">
        <v>383.78800000000001</v>
      </c>
      <c r="G860">
        <v>0</v>
      </c>
      <c r="H860">
        <v>107.12</v>
      </c>
      <c r="I860">
        <v>0</v>
      </c>
      <c r="J860">
        <v>0.28323900000000002</v>
      </c>
      <c r="K860">
        <v>0.72768299999999997</v>
      </c>
      <c r="L860">
        <v>0</v>
      </c>
      <c r="M860" t="s">
        <v>42</v>
      </c>
    </row>
    <row r="861" spans="1:13" x14ac:dyDescent="0.25">
      <c r="A861" t="s">
        <v>46</v>
      </c>
      <c r="B861">
        <v>6831.35</v>
      </c>
      <c r="C861">
        <v>6773.65</v>
      </c>
      <c r="D861">
        <v>6773.51</v>
      </c>
      <c r="E861">
        <v>6634.23</v>
      </c>
      <c r="F861">
        <v>387.90899999999999</v>
      </c>
      <c r="G861">
        <v>0</v>
      </c>
      <c r="H861">
        <v>107.002</v>
      </c>
      <c r="I861">
        <v>0</v>
      </c>
      <c r="J861">
        <v>0.283078</v>
      </c>
      <c r="K861">
        <v>0.70653200000000005</v>
      </c>
      <c r="L861">
        <v>0</v>
      </c>
      <c r="M861" t="s">
        <v>42</v>
      </c>
    </row>
    <row r="862" spans="1:13" x14ac:dyDescent="0.25">
      <c r="A862" t="s">
        <v>46</v>
      </c>
      <c r="B862">
        <v>6682.04</v>
      </c>
      <c r="C862">
        <v>6624.08</v>
      </c>
      <c r="D862">
        <v>6623.94</v>
      </c>
      <c r="E862">
        <v>6485.42</v>
      </c>
      <c r="F862">
        <v>380.072</v>
      </c>
      <c r="G862">
        <v>0</v>
      </c>
      <c r="H862">
        <v>106.29300000000001</v>
      </c>
      <c r="I862">
        <v>0</v>
      </c>
      <c r="J862">
        <v>0.26429200000000003</v>
      </c>
      <c r="K862">
        <v>0.72550599999999998</v>
      </c>
      <c r="L862">
        <v>0</v>
      </c>
      <c r="M862" t="s">
        <v>42</v>
      </c>
    </row>
    <row r="863" spans="1:13" x14ac:dyDescent="0.25">
      <c r="A863" t="s">
        <v>46</v>
      </c>
      <c r="B863">
        <v>6700.99</v>
      </c>
      <c r="C863">
        <v>6642.98</v>
      </c>
      <c r="D863">
        <v>6642.85</v>
      </c>
      <c r="E863">
        <v>6504.31</v>
      </c>
      <c r="F863">
        <v>380.54300000000001</v>
      </c>
      <c r="G863">
        <v>0</v>
      </c>
      <c r="H863">
        <v>106.271</v>
      </c>
      <c r="I863">
        <v>0</v>
      </c>
      <c r="J863">
        <v>0.283084</v>
      </c>
      <c r="K863">
        <v>0.72688900000000001</v>
      </c>
      <c r="L863">
        <v>0</v>
      </c>
      <c r="M863" t="s">
        <v>42</v>
      </c>
    </row>
    <row r="864" spans="1:13" x14ac:dyDescent="0.25">
      <c r="A864" t="s">
        <v>46</v>
      </c>
      <c r="B864">
        <v>6684.53</v>
      </c>
      <c r="C864">
        <v>6626.23</v>
      </c>
      <c r="D864">
        <v>6626.11</v>
      </c>
      <c r="E864">
        <v>6487.61</v>
      </c>
      <c r="F864">
        <v>378.01400000000001</v>
      </c>
      <c r="G864">
        <v>0</v>
      </c>
      <c r="H864">
        <v>106.41500000000001</v>
      </c>
      <c r="I864">
        <v>0</v>
      </c>
      <c r="J864">
        <v>0.28312100000000001</v>
      </c>
      <c r="K864">
        <v>0.70653200000000005</v>
      </c>
      <c r="L864">
        <v>0</v>
      </c>
      <c r="M864" t="s">
        <v>42</v>
      </c>
    </row>
    <row r="865" spans="1:13" x14ac:dyDescent="0.25">
      <c r="A865" t="s">
        <v>46</v>
      </c>
      <c r="B865">
        <v>6723.59</v>
      </c>
      <c r="C865">
        <v>6664.71</v>
      </c>
      <c r="D865">
        <v>6664.56</v>
      </c>
      <c r="E865">
        <v>6525.48</v>
      </c>
      <c r="F865">
        <v>385.01799999999997</v>
      </c>
      <c r="G865">
        <v>0</v>
      </c>
      <c r="H865">
        <v>106.76300000000001</v>
      </c>
      <c r="I865">
        <v>0</v>
      </c>
      <c r="J865">
        <v>0.26439800000000002</v>
      </c>
      <c r="K865">
        <v>0.72776600000000002</v>
      </c>
      <c r="L865">
        <v>0</v>
      </c>
      <c r="M865" t="s">
        <v>42</v>
      </c>
    </row>
    <row r="866" spans="1:13" x14ac:dyDescent="0.25">
      <c r="A866" t="s">
        <v>46</v>
      </c>
      <c r="B866">
        <v>6715</v>
      </c>
      <c r="C866">
        <v>6656.18</v>
      </c>
      <c r="D866">
        <v>6656.05</v>
      </c>
      <c r="E866">
        <v>6517.21</v>
      </c>
      <c r="F866">
        <v>383.49099999999999</v>
      </c>
      <c r="G866">
        <v>0</v>
      </c>
      <c r="H866">
        <v>106.812</v>
      </c>
      <c r="I866">
        <v>0</v>
      </c>
      <c r="J866">
        <v>0.28309200000000001</v>
      </c>
      <c r="K866">
        <v>0.72777400000000003</v>
      </c>
      <c r="L866">
        <v>0</v>
      </c>
      <c r="M866" t="s">
        <v>42</v>
      </c>
    </row>
    <row r="867" spans="1:13" x14ac:dyDescent="0.25">
      <c r="A867" t="s">
        <v>46</v>
      </c>
      <c r="B867">
        <v>6879.54</v>
      </c>
      <c r="C867">
        <v>6821.13</v>
      </c>
      <c r="D867">
        <v>6820.95</v>
      </c>
      <c r="E867">
        <v>6679.97</v>
      </c>
      <c r="F867">
        <v>404.536</v>
      </c>
      <c r="G867">
        <v>0</v>
      </c>
      <c r="H867">
        <v>109.173</v>
      </c>
      <c r="I867">
        <v>0</v>
      </c>
      <c r="J867">
        <v>0.28353800000000001</v>
      </c>
      <c r="K867">
        <v>0.727827</v>
      </c>
      <c r="L867">
        <v>0</v>
      </c>
      <c r="M867" t="s">
        <v>42</v>
      </c>
    </row>
    <row r="868" spans="1:13" x14ac:dyDescent="0.25">
      <c r="A868" t="s">
        <v>46</v>
      </c>
      <c r="B868">
        <v>6885.71</v>
      </c>
      <c r="C868">
        <v>6828.59</v>
      </c>
      <c r="D868">
        <v>6828.41</v>
      </c>
      <c r="E868">
        <v>6686.94</v>
      </c>
      <c r="F868">
        <v>403.767</v>
      </c>
      <c r="G868">
        <v>0</v>
      </c>
      <c r="H868">
        <v>109.715</v>
      </c>
      <c r="I868">
        <v>0</v>
      </c>
      <c r="J868">
        <v>0.28308100000000003</v>
      </c>
      <c r="K868">
        <v>0.72759600000000002</v>
      </c>
      <c r="L868">
        <v>0</v>
      </c>
      <c r="M868" t="s">
        <v>42</v>
      </c>
    </row>
    <row r="869" spans="1:13" x14ac:dyDescent="0.25">
      <c r="A869" t="s">
        <v>46</v>
      </c>
      <c r="B869">
        <v>6901.26</v>
      </c>
      <c r="C869">
        <v>6843.82</v>
      </c>
      <c r="D869">
        <v>6843.66</v>
      </c>
      <c r="E869">
        <v>6702.64</v>
      </c>
      <c r="F869">
        <v>402.93700000000001</v>
      </c>
      <c r="G869">
        <v>0</v>
      </c>
      <c r="H869">
        <v>109.465</v>
      </c>
      <c r="I869">
        <v>0</v>
      </c>
      <c r="J869">
        <v>0.28309000000000001</v>
      </c>
      <c r="K869">
        <v>0.72060500000000005</v>
      </c>
      <c r="L869">
        <v>0</v>
      </c>
      <c r="M869" t="s">
        <v>42</v>
      </c>
    </row>
    <row r="870" spans="1:13" x14ac:dyDescent="0.25">
      <c r="A870" t="s">
        <v>46</v>
      </c>
      <c r="B870">
        <v>6880.98</v>
      </c>
      <c r="C870">
        <v>6823.28</v>
      </c>
      <c r="D870">
        <v>6823.12</v>
      </c>
      <c r="E870">
        <v>6682.11</v>
      </c>
      <c r="F870">
        <v>401.23500000000001</v>
      </c>
      <c r="G870">
        <v>0</v>
      </c>
      <c r="H870">
        <v>109.569</v>
      </c>
      <c r="I870">
        <v>0</v>
      </c>
      <c r="J870">
        <v>0.28307900000000003</v>
      </c>
      <c r="K870">
        <v>0.71044300000000005</v>
      </c>
      <c r="L870">
        <v>0</v>
      </c>
      <c r="M870" t="s">
        <v>42</v>
      </c>
    </row>
    <row r="871" spans="1:13" x14ac:dyDescent="0.25">
      <c r="A871" t="s">
        <v>46</v>
      </c>
      <c r="B871">
        <v>6840.24</v>
      </c>
      <c r="C871">
        <v>6782.2</v>
      </c>
      <c r="D871">
        <v>6782.05</v>
      </c>
      <c r="E871">
        <v>6641.49</v>
      </c>
      <c r="F871">
        <v>394.339</v>
      </c>
      <c r="G871">
        <v>0</v>
      </c>
      <c r="H871">
        <v>109.539</v>
      </c>
      <c r="I871">
        <v>0</v>
      </c>
      <c r="J871">
        <v>0.28312700000000002</v>
      </c>
      <c r="K871">
        <v>0.72422699999999995</v>
      </c>
      <c r="L871">
        <v>0</v>
      </c>
      <c r="M871" t="s">
        <v>42</v>
      </c>
    </row>
    <row r="872" spans="1:13" x14ac:dyDescent="0.25">
      <c r="A872" t="s">
        <v>46</v>
      </c>
      <c r="B872">
        <v>6882.68</v>
      </c>
      <c r="C872">
        <v>6824.71</v>
      </c>
      <c r="D872">
        <v>6824.54</v>
      </c>
      <c r="E872">
        <v>6684.16</v>
      </c>
      <c r="F872">
        <v>403.35500000000002</v>
      </c>
      <c r="G872">
        <v>0</v>
      </c>
      <c r="H872">
        <v>109.465</v>
      </c>
      <c r="I872">
        <v>0</v>
      </c>
      <c r="J872">
        <v>0.28310400000000002</v>
      </c>
      <c r="K872">
        <v>0.71097600000000005</v>
      </c>
      <c r="L872">
        <v>0</v>
      </c>
      <c r="M872" t="s">
        <v>42</v>
      </c>
    </row>
    <row r="873" spans="1:13" x14ac:dyDescent="0.25">
      <c r="A873" t="s">
        <v>46</v>
      </c>
      <c r="B873">
        <v>6869.08</v>
      </c>
      <c r="C873">
        <v>6809.49</v>
      </c>
      <c r="D873">
        <v>6809.33</v>
      </c>
      <c r="E873">
        <v>6668.7</v>
      </c>
      <c r="F873">
        <v>395.56799999999998</v>
      </c>
      <c r="G873">
        <v>0</v>
      </c>
      <c r="H873">
        <v>109.18899999999999</v>
      </c>
      <c r="I873">
        <v>0</v>
      </c>
      <c r="J873">
        <v>0.27468300000000001</v>
      </c>
      <c r="K873">
        <v>0.72489800000000004</v>
      </c>
      <c r="L873">
        <v>0</v>
      </c>
      <c r="M873" t="s">
        <v>42</v>
      </c>
    </row>
    <row r="874" spans="1:13" x14ac:dyDescent="0.25">
      <c r="A874" t="s">
        <v>46</v>
      </c>
      <c r="B874">
        <v>6896.62</v>
      </c>
      <c r="C874">
        <v>6838.77</v>
      </c>
      <c r="D874">
        <v>6838.6</v>
      </c>
      <c r="E874">
        <v>6697.9</v>
      </c>
      <c r="F874">
        <v>408.464</v>
      </c>
      <c r="G874">
        <v>0</v>
      </c>
      <c r="H874">
        <v>110.09</v>
      </c>
      <c r="I874">
        <v>0</v>
      </c>
      <c r="J874">
        <v>0.26069500000000001</v>
      </c>
      <c r="K874">
        <v>0.72787999999999997</v>
      </c>
      <c r="L874">
        <v>0</v>
      </c>
      <c r="M874" t="s">
        <v>42</v>
      </c>
    </row>
    <row r="875" spans="1:13" x14ac:dyDescent="0.25">
      <c r="A875" t="s">
        <v>46</v>
      </c>
      <c r="B875">
        <v>6894.41</v>
      </c>
      <c r="C875">
        <v>6835.92</v>
      </c>
      <c r="D875">
        <v>6835.77</v>
      </c>
      <c r="E875">
        <v>6694.81</v>
      </c>
      <c r="F875">
        <v>402.83600000000001</v>
      </c>
      <c r="G875">
        <v>0</v>
      </c>
      <c r="H875">
        <v>110.15</v>
      </c>
      <c r="I875">
        <v>0</v>
      </c>
      <c r="J875">
        <v>0.283134</v>
      </c>
      <c r="K875">
        <v>0.72779000000000005</v>
      </c>
      <c r="L875">
        <v>0</v>
      </c>
      <c r="M875" t="s">
        <v>42</v>
      </c>
    </row>
    <row r="876" spans="1:13" x14ac:dyDescent="0.25">
      <c r="A876" t="s">
        <v>46</v>
      </c>
      <c r="B876">
        <v>6955.54</v>
      </c>
      <c r="C876">
        <v>6898.08</v>
      </c>
      <c r="D876">
        <v>6897.89</v>
      </c>
      <c r="E876">
        <v>6756.07</v>
      </c>
      <c r="F876">
        <v>416.10399999999998</v>
      </c>
      <c r="G876">
        <v>0</v>
      </c>
      <c r="H876">
        <v>110.14700000000001</v>
      </c>
      <c r="I876">
        <v>0</v>
      </c>
      <c r="J876">
        <v>0.28312100000000001</v>
      </c>
      <c r="K876">
        <v>0.72314599999999996</v>
      </c>
      <c r="L876">
        <v>0</v>
      </c>
      <c r="M876" t="s">
        <v>42</v>
      </c>
    </row>
    <row r="877" spans="1:13" x14ac:dyDescent="0.25">
      <c r="A877" t="s">
        <v>46</v>
      </c>
      <c r="B877">
        <v>6865.15</v>
      </c>
      <c r="C877">
        <v>6807.34</v>
      </c>
      <c r="D877">
        <v>6807.16</v>
      </c>
      <c r="E877">
        <v>6666.89</v>
      </c>
      <c r="F877">
        <v>399.92500000000001</v>
      </c>
      <c r="G877">
        <v>0</v>
      </c>
      <c r="H877">
        <v>109.86499999999999</v>
      </c>
      <c r="I877">
        <v>0</v>
      </c>
      <c r="J877">
        <v>0.28326499999999999</v>
      </c>
      <c r="K877">
        <v>0.72762700000000002</v>
      </c>
      <c r="L877">
        <v>0</v>
      </c>
      <c r="M877" t="s">
        <v>42</v>
      </c>
    </row>
    <row r="878" spans="1:13" x14ac:dyDescent="0.25">
      <c r="A878" t="s">
        <v>46</v>
      </c>
      <c r="B878">
        <v>6900.64</v>
      </c>
      <c r="C878">
        <v>6842.96</v>
      </c>
      <c r="D878">
        <v>6842.79</v>
      </c>
      <c r="E878">
        <v>6701.42</v>
      </c>
      <c r="F878">
        <v>398.96899999999999</v>
      </c>
      <c r="G878">
        <v>0</v>
      </c>
      <c r="H878">
        <v>109.819</v>
      </c>
      <c r="I878">
        <v>0</v>
      </c>
      <c r="J878">
        <v>0.28314299999999998</v>
      </c>
      <c r="K878">
        <v>0.75039699999999998</v>
      </c>
      <c r="L878">
        <v>0</v>
      </c>
      <c r="M878" t="s">
        <v>42</v>
      </c>
    </row>
    <row r="879" spans="1:13" x14ac:dyDescent="0.25">
      <c r="A879" t="s">
        <v>46</v>
      </c>
      <c r="B879">
        <v>6863.52</v>
      </c>
      <c r="C879">
        <v>6805.72</v>
      </c>
      <c r="D879">
        <v>6805.56</v>
      </c>
      <c r="E879">
        <v>6664.58</v>
      </c>
      <c r="F879">
        <v>396.601</v>
      </c>
      <c r="G879">
        <v>0</v>
      </c>
      <c r="H879">
        <v>109.706</v>
      </c>
      <c r="I879">
        <v>0</v>
      </c>
      <c r="J879">
        <v>0.26536199999999999</v>
      </c>
      <c r="K879">
        <v>0.70653200000000005</v>
      </c>
      <c r="L879">
        <v>0</v>
      </c>
      <c r="M879" t="s">
        <v>42</v>
      </c>
    </row>
    <row r="880" spans="1:13" x14ac:dyDescent="0.25">
      <c r="A880" t="s">
        <v>46</v>
      </c>
      <c r="B880">
        <v>6847.89</v>
      </c>
      <c r="C880">
        <v>6789.41</v>
      </c>
      <c r="D880">
        <v>6789.24</v>
      </c>
      <c r="E880">
        <v>6648.61</v>
      </c>
      <c r="F880">
        <v>397.34699999999998</v>
      </c>
      <c r="G880">
        <v>0</v>
      </c>
      <c r="H880">
        <v>108.863</v>
      </c>
      <c r="I880">
        <v>0</v>
      </c>
      <c r="J880">
        <v>0.28338000000000002</v>
      </c>
      <c r="K880">
        <v>0.72565500000000005</v>
      </c>
      <c r="L880">
        <v>0</v>
      </c>
      <c r="M880" t="s">
        <v>42</v>
      </c>
    </row>
    <row r="881" spans="1:25" x14ac:dyDescent="0.25">
      <c r="A881" t="s">
        <v>46</v>
      </c>
      <c r="B881">
        <v>6838.35</v>
      </c>
      <c r="C881">
        <v>6779.77</v>
      </c>
      <c r="D881">
        <v>6779.59</v>
      </c>
      <c r="E881">
        <v>6638.72</v>
      </c>
      <c r="F881">
        <v>396.24900000000002</v>
      </c>
      <c r="G881">
        <v>0</v>
      </c>
      <c r="H881">
        <v>109.295</v>
      </c>
      <c r="I881">
        <v>0</v>
      </c>
      <c r="J881">
        <v>0.28317100000000001</v>
      </c>
      <c r="K881">
        <v>0.72162599999999999</v>
      </c>
      <c r="L881">
        <v>0</v>
      </c>
      <c r="M881" t="s">
        <v>42</v>
      </c>
    </row>
    <row r="882" spans="1:25" x14ac:dyDescent="0.25">
      <c r="A882" t="s">
        <v>46</v>
      </c>
      <c r="B882">
        <v>6848.28</v>
      </c>
      <c r="C882">
        <v>6790.75</v>
      </c>
      <c r="D882">
        <v>6790.56</v>
      </c>
      <c r="E882">
        <v>6650.43</v>
      </c>
      <c r="F882">
        <v>397.76799999999997</v>
      </c>
      <c r="G882">
        <v>0</v>
      </c>
      <c r="H882">
        <v>109.304</v>
      </c>
      <c r="I882">
        <v>0</v>
      </c>
      <c r="J882">
        <v>0.28312799999999999</v>
      </c>
      <c r="K882">
        <v>0.71974300000000002</v>
      </c>
      <c r="L882">
        <v>0</v>
      </c>
      <c r="M882" t="s">
        <v>42</v>
      </c>
    </row>
    <row r="883" spans="1:25" x14ac:dyDescent="0.25">
      <c r="A883" t="s">
        <v>46</v>
      </c>
      <c r="B883">
        <v>6854.4</v>
      </c>
      <c r="C883">
        <v>6796.8</v>
      </c>
      <c r="D883">
        <v>6796.62</v>
      </c>
      <c r="E883">
        <v>6656.6</v>
      </c>
      <c r="F883">
        <v>399.10399999999998</v>
      </c>
      <c r="G883">
        <v>0</v>
      </c>
      <c r="H883">
        <v>109.291</v>
      </c>
      <c r="I883">
        <v>0</v>
      </c>
      <c r="J883">
        <v>0.28314099999999998</v>
      </c>
      <c r="K883">
        <v>0.70939300000000005</v>
      </c>
      <c r="L883">
        <v>0</v>
      </c>
      <c r="M883" t="s">
        <v>42</v>
      </c>
    </row>
    <row r="884" spans="1:25" x14ac:dyDescent="0.25">
      <c r="A884" t="s">
        <v>46</v>
      </c>
      <c r="B884">
        <v>6806.33</v>
      </c>
      <c r="C884">
        <v>6748.88</v>
      </c>
      <c r="D884">
        <v>6748.7</v>
      </c>
      <c r="E884">
        <v>6608.54</v>
      </c>
      <c r="F884">
        <v>395.52199999999999</v>
      </c>
      <c r="G884">
        <v>0</v>
      </c>
      <c r="H884">
        <v>108.553</v>
      </c>
      <c r="I884">
        <v>0</v>
      </c>
      <c r="J884">
        <v>0.28309499999999999</v>
      </c>
      <c r="K884">
        <v>0.72775699999999999</v>
      </c>
      <c r="L884">
        <v>0</v>
      </c>
      <c r="M884" t="s">
        <v>42</v>
      </c>
    </row>
    <row r="885" spans="1:25" x14ac:dyDescent="0.25">
      <c r="A885" t="s">
        <v>46</v>
      </c>
      <c r="B885">
        <v>6805.41</v>
      </c>
      <c r="C885">
        <v>6747.5</v>
      </c>
      <c r="D885">
        <v>6747.33</v>
      </c>
      <c r="E885">
        <v>6607.15</v>
      </c>
      <c r="F885">
        <v>396.56299999999999</v>
      </c>
      <c r="G885">
        <v>0</v>
      </c>
      <c r="H885">
        <v>107.959</v>
      </c>
      <c r="I885">
        <v>0</v>
      </c>
      <c r="J885">
        <v>0.283078</v>
      </c>
      <c r="K885">
        <v>0.70808599999999999</v>
      </c>
      <c r="L885">
        <v>0</v>
      </c>
      <c r="M885" t="s">
        <v>42</v>
      </c>
    </row>
    <row r="886" spans="1:25" x14ac:dyDescent="0.25">
      <c r="A886" t="s">
        <v>46</v>
      </c>
      <c r="B886">
        <v>6709.69</v>
      </c>
      <c r="C886">
        <v>6651.54</v>
      </c>
      <c r="D886">
        <v>6651.41</v>
      </c>
      <c r="E886">
        <v>6512.29</v>
      </c>
      <c r="F886">
        <v>385.77600000000001</v>
      </c>
      <c r="G886">
        <v>0</v>
      </c>
      <c r="H886">
        <v>106.815</v>
      </c>
      <c r="I886">
        <v>0</v>
      </c>
      <c r="J886">
        <v>0.28307900000000003</v>
      </c>
      <c r="K886">
        <v>0.70662000000000003</v>
      </c>
      <c r="L886">
        <v>0</v>
      </c>
      <c r="M886" t="s">
        <v>42</v>
      </c>
    </row>
    <row r="887" spans="1:25" x14ac:dyDescent="0.25">
      <c r="A887" t="s">
        <v>46</v>
      </c>
      <c r="B887">
        <v>6707.92</v>
      </c>
      <c r="C887">
        <v>6650.88</v>
      </c>
      <c r="D887">
        <v>6650.74</v>
      </c>
      <c r="E887">
        <v>6511.83</v>
      </c>
      <c r="F887">
        <v>385.28899999999999</v>
      </c>
      <c r="G887">
        <v>0</v>
      </c>
      <c r="H887">
        <v>106.631</v>
      </c>
      <c r="I887">
        <v>0</v>
      </c>
      <c r="J887">
        <v>0.263851</v>
      </c>
      <c r="K887">
        <v>0.72759399999999996</v>
      </c>
      <c r="L887">
        <v>0</v>
      </c>
      <c r="M887" t="s">
        <v>42</v>
      </c>
    </row>
    <row r="888" spans="1:25" x14ac:dyDescent="0.25">
      <c r="A888" t="s">
        <v>46</v>
      </c>
      <c r="B888">
        <v>6760.71</v>
      </c>
      <c r="C888">
        <v>6703.37</v>
      </c>
      <c r="D888">
        <v>6703.22</v>
      </c>
      <c r="E888">
        <v>6563.48</v>
      </c>
      <c r="F888">
        <v>390.65499999999997</v>
      </c>
      <c r="G888">
        <v>0</v>
      </c>
      <c r="H888">
        <v>107.584</v>
      </c>
      <c r="I888">
        <v>0</v>
      </c>
      <c r="J888">
        <v>0.28314400000000001</v>
      </c>
      <c r="K888">
        <v>0.70652700000000002</v>
      </c>
      <c r="L888">
        <v>0</v>
      </c>
      <c r="M888" t="s">
        <v>42</v>
      </c>
    </row>
    <row r="889" spans="1:25" x14ac:dyDescent="0.25">
      <c r="A889" t="s">
        <v>46</v>
      </c>
      <c r="B889">
        <v>6726.05</v>
      </c>
      <c r="C889">
        <v>6668.19</v>
      </c>
      <c r="D889">
        <v>6668.05</v>
      </c>
      <c r="E889">
        <v>6529.06</v>
      </c>
      <c r="F889">
        <v>385.45100000000002</v>
      </c>
      <c r="G889">
        <v>0</v>
      </c>
      <c r="H889">
        <v>107.18300000000001</v>
      </c>
      <c r="I889">
        <v>0</v>
      </c>
      <c r="J889">
        <v>0.28312900000000002</v>
      </c>
      <c r="K889">
        <v>0.715588</v>
      </c>
      <c r="L889">
        <v>0</v>
      </c>
      <c r="M889" t="s">
        <v>42</v>
      </c>
    </row>
    <row r="890" spans="1:25" x14ac:dyDescent="0.25">
      <c r="A890" t="s">
        <v>46</v>
      </c>
      <c r="B890">
        <v>6700.5</v>
      </c>
      <c r="C890">
        <v>6643.03</v>
      </c>
      <c r="D890">
        <v>6642.91</v>
      </c>
      <c r="E890">
        <v>6504.04</v>
      </c>
      <c r="F890">
        <v>380.23500000000001</v>
      </c>
      <c r="G890">
        <v>0</v>
      </c>
      <c r="H890">
        <v>106.479</v>
      </c>
      <c r="I890">
        <v>0</v>
      </c>
      <c r="J890">
        <v>0.28324700000000003</v>
      </c>
      <c r="K890">
        <v>0.72530600000000001</v>
      </c>
      <c r="L890">
        <v>0</v>
      </c>
      <c r="M890" t="s">
        <v>42</v>
      </c>
    </row>
    <row r="891" spans="1:25" x14ac:dyDescent="0.25">
      <c r="A891" t="s">
        <v>46</v>
      </c>
      <c r="B891">
        <v>6739.35</v>
      </c>
      <c r="C891">
        <v>6682.08</v>
      </c>
      <c r="D891">
        <v>6681.96</v>
      </c>
      <c r="E891">
        <v>6543.02</v>
      </c>
      <c r="F891">
        <v>382.435</v>
      </c>
      <c r="G891">
        <v>0</v>
      </c>
      <c r="H891">
        <v>106.622</v>
      </c>
      <c r="I891">
        <v>0</v>
      </c>
      <c r="J891">
        <v>0.283111</v>
      </c>
      <c r="K891">
        <v>0.726244</v>
      </c>
      <c r="L891">
        <v>0</v>
      </c>
      <c r="M891" t="s">
        <v>42</v>
      </c>
    </row>
    <row r="892" spans="1:25" x14ac:dyDescent="0.25">
      <c r="A892" t="s">
        <v>46</v>
      </c>
      <c r="B892">
        <v>6747.86</v>
      </c>
      <c r="C892">
        <v>6690.76</v>
      </c>
      <c r="D892">
        <v>6690.63</v>
      </c>
      <c r="E892">
        <v>6551.48</v>
      </c>
      <c r="F892">
        <v>390.983</v>
      </c>
      <c r="G892">
        <v>0</v>
      </c>
      <c r="H892">
        <v>107.39700000000001</v>
      </c>
      <c r="I892">
        <v>0</v>
      </c>
      <c r="J892">
        <v>0.28307900000000003</v>
      </c>
      <c r="K892">
        <v>0.71052999999999999</v>
      </c>
      <c r="L892">
        <v>0</v>
      </c>
      <c r="M892" t="s">
        <v>42</v>
      </c>
    </row>
    <row r="893" spans="1:25" x14ac:dyDescent="0.25">
      <c r="A893" t="s">
        <v>46</v>
      </c>
      <c r="B893">
        <v>6790.88</v>
      </c>
      <c r="C893">
        <v>6732.92</v>
      </c>
      <c r="D893">
        <v>6732.79</v>
      </c>
      <c r="E893">
        <v>6592.7</v>
      </c>
      <c r="F893">
        <v>392.68099999999998</v>
      </c>
      <c r="G893">
        <v>0</v>
      </c>
      <c r="H893">
        <v>108.212</v>
      </c>
      <c r="I893">
        <v>0</v>
      </c>
      <c r="J893">
        <v>0.28309699999999999</v>
      </c>
      <c r="K893">
        <v>0.72604999999999997</v>
      </c>
      <c r="L893">
        <v>0</v>
      </c>
      <c r="M893" t="s">
        <v>42</v>
      </c>
    </row>
    <row r="894" spans="1:25" x14ac:dyDescent="0.25">
      <c r="A894" t="s">
        <v>46</v>
      </c>
      <c r="B894">
        <v>6759.62</v>
      </c>
      <c r="C894">
        <v>6698.34</v>
      </c>
      <c r="D894">
        <v>6698.21</v>
      </c>
      <c r="E894">
        <v>6558.36</v>
      </c>
      <c r="F894">
        <v>394.51900000000001</v>
      </c>
      <c r="G894">
        <v>0</v>
      </c>
      <c r="H894">
        <v>107.282</v>
      </c>
      <c r="I894">
        <v>0</v>
      </c>
      <c r="J894">
        <v>0.277252</v>
      </c>
      <c r="K894">
        <v>0.72260999999999997</v>
      </c>
      <c r="L894">
        <v>0</v>
      </c>
      <c r="M894" t="s">
        <v>42</v>
      </c>
    </row>
    <row r="895" spans="1:25" x14ac:dyDescent="0.25">
      <c r="A895" t="s">
        <v>46</v>
      </c>
      <c r="B895">
        <v>6750.97</v>
      </c>
      <c r="C895">
        <v>6692.99</v>
      </c>
      <c r="D895">
        <v>6692.87</v>
      </c>
      <c r="E895">
        <v>6553.39</v>
      </c>
      <c r="F895">
        <v>386.55799999999999</v>
      </c>
      <c r="G895">
        <v>0</v>
      </c>
      <c r="H895">
        <v>107.53</v>
      </c>
      <c r="I895">
        <v>0</v>
      </c>
      <c r="J895">
        <v>0.283466</v>
      </c>
      <c r="K895">
        <v>0.72717299999999996</v>
      </c>
      <c r="L895">
        <v>0</v>
      </c>
      <c r="M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46</v>
      </c>
      <c r="B896">
        <v>6757.37</v>
      </c>
      <c r="C896">
        <v>6699.62</v>
      </c>
      <c r="D896">
        <v>6699.5</v>
      </c>
      <c r="E896">
        <v>6560.1</v>
      </c>
      <c r="F896">
        <v>386.82900000000001</v>
      </c>
      <c r="G896">
        <v>0</v>
      </c>
      <c r="H896">
        <v>107.43600000000001</v>
      </c>
      <c r="I896">
        <v>0</v>
      </c>
      <c r="J896">
        <v>0.28367700000000001</v>
      </c>
      <c r="K896">
        <v>0.72037899999999999</v>
      </c>
      <c r="L896">
        <v>0</v>
      </c>
      <c r="M896" t="s">
        <v>42</v>
      </c>
      <c r="R896">
        <f>AVERAGE(B847:B896)</f>
        <v>6795.7007999999969</v>
      </c>
      <c r="S896">
        <f>AVERAGE(C847:C896)</f>
        <v>6737.6590000000006</v>
      </c>
      <c r="U896">
        <f>_xlfn.VAR.P(B847:B896)</f>
        <v>5176.7373433600042</v>
      </c>
      <c r="V896">
        <f>_xlfn.VAR.P(C847:C896)</f>
        <v>5158.6388170000064</v>
      </c>
      <c r="X896">
        <f>1.96*SQRT(U896)/50</f>
        <v>2.8204222505328373</v>
      </c>
      <c r="Y896">
        <f>1.96*SQRT(V896)/50</f>
        <v>2.8154876578942574</v>
      </c>
    </row>
    <row r="897" spans="1:12" x14ac:dyDescent="0.25">
      <c r="A897" t="s">
        <v>46</v>
      </c>
      <c r="B897">
        <v>339885.13280000002</v>
      </c>
      <c r="C897" t="s">
        <v>36</v>
      </c>
    </row>
    <row r="898" spans="1:12" x14ac:dyDescent="0.25">
      <c r="A898" t="s">
        <v>47</v>
      </c>
      <c r="B898">
        <v>172236</v>
      </c>
      <c r="C898">
        <v>166953</v>
      </c>
      <c r="D898">
        <v>166864</v>
      </c>
      <c r="E898">
        <v>166535</v>
      </c>
      <c r="F898">
        <v>1177.9100000000001</v>
      </c>
      <c r="G898">
        <v>1316.13</v>
      </c>
      <c r="H898">
        <v>780.86699999999996</v>
      </c>
      <c r="I898">
        <v>0.28375099999999998</v>
      </c>
      <c r="J898">
        <v>0.70652800000000004</v>
      </c>
      <c r="K898">
        <v>0</v>
      </c>
      <c r="L898" t="s">
        <v>42</v>
      </c>
    </row>
    <row r="899" spans="1:12" x14ac:dyDescent="0.25">
      <c r="A899" t="s">
        <v>47</v>
      </c>
      <c r="B899">
        <v>171195</v>
      </c>
      <c r="C899">
        <v>166213</v>
      </c>
      <c r="D899">
        <v>166114</v>
      </c>
      <c r="E899">
        <v>165795</v>
      </c>
      <c r="F899">
        <v>1140.8900000000001</v>
      </c>
      <c r="G899">
        <v>1266.3800000000001</v>
      </c>
      <c r="H899">
        <v>739.45899999999995</v>
      </c>
      <c r="I899">
        <v>0.28333900000000001</v>
      </c>
      <c r="J899">
        <v>0.71393899999999999</v>
      </c>
      <c r="K899">
        <v>0</v>
      </c>
      <c r="L899" t="s">
        <v>42</v>
      </c>
    </row>
    <row r="900" spans="1:12" x14ac:dyDescent="0.25">
      <c r="A900" t="s">
        <v>47</v>
      </c>
      <c r="B900">
        <v>171262</v>
      </c>
      <c r="C900">
        <v>166471</v>
      </c>
      <c r="D900">
        <v>166363</v>
      </c>
      <c r="E900">
        <v>166043</v>
      </c>
      <c r="F900">
        <v>1145.77</v>
      </c>
      <c r="G900">
        <v>1290.49</v>
      </c>
      <c r="H900">
        <v>751.21699999999998</v>
      </c>
      <c r="I900">
        <v>0.283078</v>
      </c>
      <c r="J900">
        <v>0.72299599999999997</v>
      </c>
      <c r="K900">
        <v>0</v>
      </c>
      <c r="L900" t="s">
        <v>42</v>
      </c>
    </row>
    <row r="901" spans="1:12" x14ac:dyDescent="0.25">
      <c r="A901" t="s">
        <v>47</v>
      </c>
      <c r="B901">
        <v>171696</v>
      </c>
      <c r="C901">
        <v>166904</v>
      </c>
      <c r="D901">
        <v>166785</v>
      </c>
      <c r="E901">
        <v>166462</v>
      </c>
      <c r="F901">
        <v>1162.1199999999999</v>
      </c>
      <c r="G901">
        <v>1309.22</v>
      </c>
      <c r="H901">
        <v>760.01800000000003</v>
      </c>
      <c r="I901">
        <v>0.283078</v>
      </c>
      <c r="J901">
        <v>0.71959399999999996</v>
      </c>
      <c r="K901">
        <v>0</v>
      </c>
      <c r="L901" t="s">
        <v>42</v>
      </c>
    </row>
    <row r="902" spans="1:12" x14ac:dyDescent="0.25">
      <c r="A902" t="s">
        <v>47</v>
      </c>
      <c r="B902">
        <v>171684</v>
      </c>
      <c r="C902">
        <v>166890</v>
      </c>
      <c r="D902">
        <v>166756</v>
      </c>
      <c r="E902">
        <v>166435</v>
      </c>
      <c r="F902">
        <v>1160.1199999999999</v>
      </c>
      <c r="G902">
        <v>1312.99</v>
      </c>
      <c r="H902">
        <v>756.26900000000001</v>
      </c>
      <c r="I902">
        <v>0.28414</v>
      </c>
      <c r="J902">
        <v>0.71454799999999996</v>
      </c>
      <c r="K902">
        <v>0</v>
      </c>
      <c r="L902" t="s">
        <v>42</v>
      </c>
    </row>
    <row r="903" spans="1:12" x14ac:dyDescent="0.25">
      <c r="A903" t="s">
        <v>47</v>
      </c>
      <c r="B903">
        <v>171603</v>
      </c>
      <c r="C903">
        <v>166794</v>
      </c>
      <c r="D903">
        <v>166645</v>
      </c>
      <c r="E903">
        <v>166326</v>
      </c>
      <c r="F903">
        <v>1164.68</v>
      </c>
      <c r="G903">
        <v>1317.22</v>
      </c>
      <c r="H903">
        <v>763.96500000000003</v>
      </c>
      <c r="I903">
        <v>0.28309499999999999</v>
      </c>
      <c r="J903">
        <v>0.72786099999999998</v>
      </c>
      <c r="K903">
        <v>0</v>
      </c>
      <c r="L903" t="s">
        <v>42</v>
      </c>
    </row>
    <row r="904" spans="1:12" x14ac:dyDescent="0.25">
      <c r="A904" t="s">
        <v>47</v>
      </c>
      <c r="B904">
        <v>171812</v>
      </c>
      <c r="C904">
        <v>167061</v>
      </c>
      <c r="D904">
        <v>166910</v>
      </c>
      <c r="E904">
        <v>166586</v>
      </c>
      <c r="F904">
        <v>1175.58</v>
      </c>
      <c r="G904">
        <v>1336.59</v>
      </c>
      <c r="H904">
        <v>771.09100000000001</v>
      </c>
      <c r="I904">
        <v>0.26776699999999998</v>
      </c>
      <c r="J904">
        <v>0.72784800000000005</v>
      </c>
      <c r="K904">
        <v>0</v>
      </c>
      <c r="L904" t="s">
        <v>42</v>
      </c>
    </row>
    <row r="905" spans="1:12" x14ac:dyDescent="0.25">
      <c r="A905" t="s">
        <v>47</v>
      </c>
      <c r="B905">
        <v>172084</v>
      </c>
      <c r="C905">
        <v>167282</v>
      </c>
      <c r="D905">
        <v>167122</v>
      </c>
      <c r="E905">
        <v>166800</v>
      </c>
      <c r="F905">
        <v>1157.19</v>
      </c>
      <c r="G905">
        <v>1339.2</v>
      </c>
      <c r="H905">
        <v>763.90099999999995</v>
      </c>
      <c r="I905">
        <v>0.28314400000000001</v>
      </c>
      <c r="J905">
        <v>0.72536500000000004</v>
      </c>
      <c r="K905">
        <v>0</v>
      </c>
      <c r="L905" t="s">
        <v>42</v>
      </c>
    </row>
    <row r="906" spans="1:12" x14ac:dyDescent="0.25">
      <c r="A906" t="s">
        <v>47</v>
      </c>
      <c r="B906">
        <v>171680</v>
      </c>
      <c r="C906">
        <v>166942</v>
      </c>
      <c r="D906">
        <v>166780</v>
      </c>
      <c r="E906">
        <v>166461</v>
      </c>
      <c r="F906">
        <v>1149.57</v>
      </c>
      <c r="G906">
        <v>1319.77</v>
      </c>
      <c r="H906">
        <v>747.21500000000003</v>
      </c>
      <c r="I906">
        <v>0.28307900000000003</v>
      </c>
      <c r="J906">
        <v>0.70653100000000002</v>
      </c>
      <c r="K906">
        <v>0</v>
      </c>
      <c r="L906" t="s">
        <v>42</v>
      </c>
    </row>
    <row r="907" spans="1:12" x14ac:dyDescent="0.25">
      <c r="A907" t="s">
        <v>47</v>
      </c>
      <c r="B907">
        <v>171377</v>
      </c>
      <c r="C907">
        <v>166546</v>
      </c>
      <c r="D907">
        <v>166385</v>
      </c>
      <c r="E907">
        <v>166065</v>
      </c>
      <c r="F907">
        <v>1148.32</v>
      </c>
      <c r="G907">
        <v>1321.74</v>
      </c>
      <c r="H907">
        <v>754.35299999999995</v>
      </c>
      <c r="I907">
        <v>0.28320699999999999</v>
      </c>
      <c r="J907">
        <v>0.72744900000000001</v>
      </c>
      <c r="K907">
        <v>0</v>
      </c>
      <c r="L907" t="s">
        <v>42</v>
      </c>
    </row>
    <row r="908" spans="1:12" x14ac:dyDescent="0.25">
      <c r="A908" t="s">
        <v>47</v>
      </c>
      <c r="B908">
        <v>172092</v>
      </c>
      <c r="C908">
        <v>167293</v>
      </c>
      <c r="D908">
        <v>167119</v>
      </c>
      <c r="E908">
        <v>166794</v>
      </c>
      <c r="F908">
        <v>1163.26</v>
      </c>
      <c r="G908">
        <v>1345.58</v>
      </c>
      <c r="H908">
        <v>767.64099999999996</v>
      </c>
      <c r="I908">
        <v>0.28314099999999998</v>
      </c>
      <c r="J908">
        <v>0.70653200000000005</v>
      </c>
      <c r="K908">
        <v>0</v>
      </c>
      <c r="L908" t="s">
        <v>42</v>
      </c>
    </row>
    <row r="909" spans="1:12" x14ac:dyDescent="0.25">
      <c r="A909" t="s">
        <v>47</v>
      </c>
      <c r="B909">
        <v>171844</v>
      </c>
      <c r="C909">
        <v>166991</v>
      </c>
      <c r="D909">
        <v>166818</v>
      </c>
      <c r="E909">
        <v>166498</v>
      </c>
      <c r="F909">
        <v>1153.79</v>
      </c>
      <c r="G909">
        <v>1332.23</v>
      </c>
      <c r="H909">
        <v>753.84500000000003</v>
      </c>
      <c r="I909">
        <v>0.28308</v>
      </c>
      <c r="J909">
        <v>0.72691499999999998</v>
      </c>
      <c r="K909">
        <v>0</v>
      </c>
      <c r="L909" t="s">
        <v>42</v>
      </c>
    </row>
    <row r="910" spans="1:12" x14ac:dyDescent="0.25">
      <c r="A910" t="s">
        <v>47</v>
      </c>
      <c r="B910">
        <v>171597</v>
      </c>
      <c r="C910">
        <v>166759</v>
      </c>
      <c r="D910">
        <v>166583</v>
      </c>
      <c r="E910">
        <v>166264</v>
      </c>
      <c r="F910">
        <v>1155.54</v>
      </c>
      <c r="G910">
        <v>1320.31</v>
      </c>
      <c r="H910">
        <v>753.85400000000004</v>
      </c>
      <c r="I910">
        <v>0.28312799999999999</v>
      </c>
      <c r="J910">
        <v>0.72733000000000003</v>
      </c>
      <c r="K910">
        <v>0</v>
      </c>
      <c r="L910" t="s">
        <v>42</v>
      </c>
    </row>
    <row r="911" spans="1:12" x14ac:dyDescent="0.25">
      <c r="A911" t="s">
        <v>47</v>
      </c>
      <c r="B911">
        <v>171949</v>
      </c>
      <c r="C911">
        <v>167096</v>
      </c>
      <c r="D911">
        <v>166919</v>
      </c>
      <c r="E911">
        <v>166597</v>
      </c>
      <c r="F911">
        <v>1162.8800000000001</v>
      </c>
      <c r="G911">
        <v>1338.84</v>
      </c>
      <c r="H911">
        <v>764.34400000000005</v>
      </c>
      <c r="I911">
        <v>0.28308</v>
      </c>
      <c r="J911">
        <v>0.72728000000000004</v>
      </c>
      <c r="K911">
        <v>0</v>
      </c>
      <c r="L911" t="s">
        <v>42</v>
      </c>
    </row>
    <row r="912" spans="1:12" x14ac:dyDescent="0.25">
      <c r="A912" t="s">
        <v>47</v>
      </c>
      <c r="B912">
        <v>172279</v>
      </c>
      <c r="C912">
        <v>167400</v>
      </c>
      <c r="D912">
        <v>167221</v>
      </c>
      <c r="E912">
        <v>166899</v>
      </c>
      <c r="F912">
        <v>1162.3499999999999</v>
      </c>
      <c r="G912">
        <v>1350.02</v>
      </c>
      <c r="H912">
        <v>763.625</v>
      </c>
      <c r="I912">
        <v>0.28309699999999999</v>
      </c>
      <c r="J912">
        <v>0.72788699999999995</v>
      </c>
      <c r="K912">
        <v>0</v>
      </c>
      <c r="L912" t="s">
        <v>42</v>
      </c>
    </row>
    <row r="913" spans="1:12" x14ac:dyDescent="0.25">
      <c r="A913" t="s">
        <v>47</v>
      </c>
      <c r="B913">
        <v>171638</v>
      </c>
      <c r="C913">
        <v>166887</v>
      </c>
      <c r="D913">
        <v>166705</v>
      </c>
      <c r="E913">
        <v>166383</v>
      </c>
      <c r="F913">
        <v>1152.6400000000001</v>
      </c>
      <c r="G913">
        <v>1327.15</v>
      </c>
      <c r="H913">
        <v>753.31</v>
      </c>
      <c r="I913">
        <v>0.26111699999999999</v>
      </c>
      <c r="J913">
        <v>0.70653200000000005</v>
      </c>
      <c r="K913">
        <v>0</v>
      </c>
      <c r="L913" t="s">
        <v>42</v>
      </c>
    </row>
    <row r="914" spans="1:12" x14ac:dyDescent="0.25">
      <c r="A914" t="s">
        <v>47</v>
      </c>
      <c r="B914">
        <v>171626</v>
      </c>
      <c r="C914">
        <v>166779</v>
      </c>
      <c r="D914">
        <v>166599</v>
      </c>
      <c r="E914">
        <v>166281</v>
      </c>
      <c r="F914">
        <v>1143.1199999999999</v>
      </c>
      <c r="G914">
        <v>1321.37</v>
      </c>
      <c r="H914">
        <v>748.82799999999997</v>
      </c>
      <c r="I914">
        <v>0.28308899999999998</v>
      </c>
      <c r="J914">
        <v>0.70652800000000004</v>
      </c>
      <c r="K914">
        <v>0</v>
      </c>
      <c r="L914" t="s">
        <v>42</v>
      </c>
    </row>
    <row r="915" spans="1:12" x14ac:dyDescent="0.25">
      <c r="A915" t="s">
        <v>47</v>
      </c>
      <c r="B915">
        <v>172104</v>
      </c>
      <c r="C915">
        <v>167189</v>
      </c>
      <c r="D915">
        <v>166997</v>
      </c>
      <c r="E915">
        <v>166673</v>
      </c>
      <c r="F915">
        <v>1173.01</v>
      </c>
      <c r="G915">
        <v>1345.36</v>
      </c>
      <c r="H915">
        <v>767.86099999999999</v>
      </c>
      <c r="I915">
        <v>0.28310200000000002</v>
      </c>
      <c r="J915">
        <v>0.70652999999999999</v>
      </c>
      <c r="K915">
        <v>0</v>
      </c>
      <c r="L915" t="s">
        <v>42</v>
      </c>
    </row>
    <row r="916" spans="1:12" x14ac:dyDescent="0.25">
      <c r="A916" t="s">
        <v>47</v>
      </c>
      <c r="B916">
        <v>172123</v>
      </c>
      <c r="C916">
        <v>167335</v>
      </c>
      <c r="D916">
        <v>167149</v>
      </c>
      <c r="E916">
        <v>166828</v>
      </c>
      <c r="F916">
        <v>1163.03</v>
      </c>
      <c r="G916">
        <v>1354.27</v>
      </c>
      <c r="H916">
        <v>770.15499999999997</v>
      </c>
      <c r="I916">
        <v>0.26707700000000001</v>
      </c>
      <c r="J916">
        <v>0.72598099999999999</v>
      </c>
      <c r="K916">
        <v>0</v>
      </c>
      <c r="L916" t="s">
        <v>42</v>
      </c>
    </row>
    <row r="917" spans="1:12" x14ac:dyDescent="0.25">
      <c r="A917" t="s">
        <v>47</v>
      </c>
      <c r="B917">
        <v>171622</v>
      </c>
      <c r="C917">
        <v>166818</v>
      </c>
      <c r="D917">
        <v>166631</v>
      </c>
      <c r="E917">
        <v>166310</v>
      </c>
      <c r="F917">
        <v>1149.8599999999999</v>
      </c>
      <c r="G917">
        <v>1328.53</v>
      </c>
      <c r="H917">
        <v>749.98599999999999</v>
      </c>
      <c r="I917">
        <v>0.283107</v>
      </c>
      <c r="J917">
        <v>0.70652700000000002</v>
      </c>
      <c r="K917">
        <v>0</v>
      </c>
      <c r="L917" t="s">
        <v>42</v>
      </c>
    </row>
    <row r="918" spans="1:12" x14ac:dyDescent="0.25">
      <c r="A918" t="s">
        <v>47</v>
      </c>
      <c r="B918">
        <v>171917</v>
      </c>
      <c r="C918">
        <v>167113</v>
      </c>
      <c r="D918">
        <v>166927</v>
      </c>
      <c r="E918">
        <v>166607</v>
      </c>
      <c r="F918">
        <v>1159</v>
      </c>
      <c r="G918">
        <v>1345.03</v>
      </c>
      <c r="H918">
        <v>762.37300000000005</v>
      </c>
      <c r="I918">
        <v>0.28337699999999999</v>
      </c>
      <c r="J918">
        <v>0.74891700000000005</v>
      </c>
      <c r="K918">
        <v>0</v>
      </c>
      <c r="L918" t="s">
        <v>42</v>
      </c>
    </row>
    <row r="919" spans="1:12" x14ac:dyDescent="0.25">
      <c r="A919" t="s">
        <v>47</v>
      </c>
      <c r="B919">
        <v>172257</v>
      </c>
      <c r="C919">
        <v>167359</v>
      </c>
      <c r="D919">
        <v>167170</v>
      </c>
      <c r="E919">
        <v>166848</v>
      </c>
      <c r="F919">
        <v>1155.49</v>
      </c>
      <c r="G919">
        <v>1341.75</v>
      </c>
      <c r="H919">
        <v>760.61800000000005</v>
      </c>
      <c r="I919">
        <v>0.283078</v>
      </c>
      <c r="J919">
        <v>0.71190399999999998</v>
      </c>
      <c r="K919">
        <v>0</v>
      </c>
      <c r="L919" t="s">
        <v>42</v>
      </c>
    </row>
    <row r="920" spans="1:12" x14ac:dyDescent="0.25">
      <c r="A920" t="s">
        <v>47</v>
      </c>
      <c r="B920">
        <v>171926</v>
      </c>
      <c r="C920">
        <v>167147</v>
      </c>
      <c r="D920">
        <v>166955</v>
      </c>
      <c r="E920">
        <v>166634</v>
      </c>
      <c r="F920">
        <v>1160.21</v>
      </c>
      <c r="G920">
        <v>1351.36</v>
      </c>
      <c r="H920">
        <v>763.02099999999996</v>
      </c>
      <c r="I920">
        <v>0.28310999999999997</v>
      </c>
      <c r="J920">
        <v>0.72722500000000001</v>
      </c>
      <c r="K920">
        <v>0</v>
      </c>
      <c r="L920" t="s">
        <v>42</v>
      </c>
    </row>
    <row r="921" spans="1:12" x14ac:dyDescent="0.25">
      <c r="A921" t="s">
        <v>47</v>
      </c>
      <c r="B921">
        <v>171881</v>
      </c>
      <c r="C921">
        <v>166937</v>
      </c>
      <c r="D921">
        <v>166742</v>
      </c>
      <c r="E921">
        <v>166422</v>
      </c>
      <c r="F921">
        <v>1150.19</v>
      </c>
      <c r="G921">
        <v>1332.05</v>
      </c>
      <c r="H921">
        <v>749.55499999999995</v>
      </c>
      <c r="I921">
        <v>0.28325800000000001</v>
      </c>
      <c r="J921">
        <v>0.72600900000000002</v>
      </c>
      <c r="K921">
        <v>0</v>
      </c>
      <c r="L921" t="s">
        <v>42</v>
      </c>
    </row>
    <row r="922" spans="1:12" x14ac:dyDescent="0.25">
      <c r="A922" t="s">
        <v>47</v>
      </c>
      <c r="B922">
        <v>172095</v>
      </c>
      <c r="C922">
        <v>167167</v>
      </c>
      <c r="D922">
        <v>166973</v>
      </c>
      <c r="E922">
        <v>166652</v>
      </c>
      <c r="F922">
        <v>1159.47</v>
      </c>
      <c r="G922">
        <v>1349.6</v>
      </c>
      <c r="H922">
        <v>765.37400000000002</v>
      </c>
      <c r="I922">
        <v>0.28307900000000003</v>
      </c>
      <c r="J922">
        <v>0.74272899999999997</v>
      </c>
      <c r="K922">
        <v>0</v>
      </c>
      <c r="L922" t="s">
        <v>42</v>
      </c>
    </row>
    <row r="923" spans="1:12" x14ac:dyDescent="0.25">
      <c r="A923" t="s">
        <v>47</v>
      </c>
      <c r="B923">
        <v>172091</v>
      </c>
      <c r="C923">
        <v>167296</v>
      </c>
      <c r="D923">
        <v>167105</v>
      </c>
      <c r="E923">
        <v>166784</v>
      </c>
      <c r="F923">
        <v>1151.1099999999999</v>
      </c>
      <c r="G923">
        <v>1351.05</v>
      </c>
      <c r="H923">
        <v>759.32799999999997</v>
      </c>
      <c r="I923">
        <v>0.26095400000000002</v>
      </c>
      <c r="J923">
        <v>0.72779300000000002</v>
      </c>
      <c r="K923">
        <v>0</v>
      </c>
      <c r="L923" t="s">
        <v>42</v>
      </c>
    </row>
    <row r="924" spans="1:12" x14ac:dyDescent="0.25">
      <c r="A924" t="s">
        <v>47</v>
      </c>
      <c r="B924">
        <v>171410</v>
      </c>
      <c r="C924">
        <v>166575</v>
      </c>
      <c r="D924">
        <v>166383</v>
      </c>
      <c r="E924">
        <v>166062</v>
      </c>
      <c r="F924">
        <v>1151.71</v>
      </c>
      <c r="G924">
        <v>1324.75</v>
      </c>
      <c r="H924">
        <v>751.846</v>
      </c>
      <c r="I924">
        <v>0.28307900000000003</v>
      </c>
      <c r="J924">
        <v>0.72693399999999997</v>
      </c>
      <c r="K924">
        <v>0</v>
      </c>
      <c r="L924" t="s">
        <v>42</v>
      </c>
    </row>
    <row r="925" spans="1:12" x14ac:dyDescent="0.25">
      <c r="A925" t="s">
        <v>47</v>
      </c>
      <c r="B925">
        <v>171836</v>
      </c>
      <c r="C925">
        <v>166961</v>
      </c>
      <c r="D925">
        <v>166771</v>
      </c>
      <c r="E925">
        <v>166450</v>
      </c>
      <c r="F925">
        <v>1149.4100000000001</v>
      </c>
      <c r="G925">
        <v>1340.49</v>
      </c>
      <c r="H925">
        <v>755.90099999999995</v>
      </c>
      <c r="I925">
        <v>0.26053599999999999</v>
      </c>
      <c r="J925">
        <v>0.72745199999999999</v>
      </c>
      <c r="K925">
        <v>0</v>
      </c>
      <c r="L925" t="s">
        <v>42</v>
      </c>
    </row>
    <row r="926" spans="1:12" x14ac:dyDescent="0.25">
      <c r="A926" t="s">
        <v>47</v>
      </c>
      <c r="B926">
        <v>172295</v>
      </c>
      <c r="C926">
        <v>167393</v>
      </c>
      <c r="D926">
        <v>167203</v>
      </c>
      <c r="E926">
        <v>166880</v>
      </c>
      <c r="F926">
        <v>1155.2</v>
      </c>
      <c r="G926">
        <v>1354.76</v>
      </c>
      <c r="H926">
        <v>764.726</v>
      </c>
      <c r="I926">
        <v>0.28362500000000002</v>
      </c>
      <c r="J926">
        <v>0.72667400000000004</v>
      </c>
      <c r="K926">
        <v>0</v>
      </c>
      <c r="L926" t="s">
        <v>42</v>
      </c>
    </row>
    <row r="927" spans="1:12" x14ac:dyDescent="0.25">
      <c r="A927" t="s">
        <v>47</v>
      </c>
      <c r="B927">
        <v>171859</v>
      </c>
      <c r="C927">
        <v>167063</v>
      </c>
      <c r="D927">
        <v>166864</v>
      </c>
      <c r="E927">
        <v>166544</v>
      </c>
      <c r="F927">
        <v>1151.81</v>
      </c>
      <c r="G927">
        <v>1333.54</v>
      </c>
      <c r="H927">
        <v>752.37300000000005</v>
      </c>
      <c r="I927">
        <v>0.28315200000000001</v>
      </c>
      <c r="J927">
        <v>0.70797200000000005</v>
      </c>
      <c r="K927">
        <v>0</v>
      </c>
      <c r="L927" t="s">
        <v>42</v>
      </c>
    </row>
    <row r="928" spans="1:12" x14ac:dyDescent="0.25">
      <c r="A928" t="s">
        <v>47</v>
      </c>
      <c r="B928">
        <v>171900</v>
      </c>
      <c r="C928">
        <v>166993</v>
      </c>
      <c r="D928">
        <v>166798</v>
      </c>
      <c r="E928">
        <v>166477</v>
      </c>
      <c r="F928">
        <v>1148.23</v>
      </c>
      <c r="G928">
        <v>1337.54</v>
      </c>
      <c r="H928">
        <v>754.19100000000003</v>
      </c>
      <c r="I928">
        <v>0.28315699999999999</v>
      </c>
      <c r="J928">
        <v>0.72290500000000002</v>
      </c>
      <c r="K928">
        <v>0</v>
      </c>
      <c r="L928" t="s">
        <v>42</v>
      </c>
    </row>
    <row r="929" spans="1:12" x14ac:dyDescent="0.25">
      <c r="A929" t="s">
        <v>47</v>
      </c>
      <c r="B929">
        <v>172231</v>
      </c>
      <c r="C929">
        <v>167258</v>
      </c>
      <c r="D929">
        <v>167063</v>
      </c>
      <c r="E929">
        <v>166743</v>
      </c>
      <c r="F929">
        <v>1152.17</v>
      </c>
      <c r="G929">
        <v>1349.28</v>
      </c>
      <c r="H929">
        <v>763.59699999999998</v>
      </c>
      <c r="I929">
        <v>0.283086</v>
      </c>
      <c r="J929">
        <v>0.72524500000000003</v>
      </c>
      <c r="K929">
        <v>0</v>
      </c>
      <c r="L929" t="s">
        <v>42</v>
      </c>
    </row>
    <row r="930" spans="1:12" x14ac:dyDescent="0.25">
      <c r="A930" t="s">
        <v>47</v>
      </c>
      <c r="B930">
        <v>172204</v>
      </c>
      <c r="C930">
        <v>167346</v>
      </c>
      <c r="D930">
        <v>167146</v>
      </c>
      <c r="E930">
        <v>166825</v>
      </c>
      <c r="F930">
        <v>1152.8800000000001</v>
      </c>
      <c r="G930">
        <v>1348.31</v>
      </c>
      <c r="H930">
        <v>757.89700000000005</v>
      </c>
      <c r="I930">
        <v>0.28326499999999999</v>
      </c>
      <c r="J930">
        <v>0.727885</v>
      </c>
      <c r="K930">
        <v>0</v>
      </c>
      <c r="L930" t="s">
        <v>42</v>
      </c>
    </row>
    <row r="931" spans="1:12" x14ac:dyDescent="0.25">
      <c r="A931" t="s">
        <v>47</v>
      </c>
      <c r="B931">
        <v>172036</v>
      </c>
      <c r="C931">
        <v>167119</v>
      </c>
      <c r="D931">
        <v>166920</v>
      </c>
      <c r="E931">
        <v>166599</v>
      </c>
      <c r="F931">
        <v>1154.49</v>
      </c>
      <c r="G931">
        <v>1344.9</v>
      </c>
      <c r="H931">
        <v>757.26700000000005</v>
      </c>
      <c r="I931">
        <v>0.283329</v>
      </c>
      <c r="J931">
        <v>0.72581899999999999</v>
      </c>
      <c r="K931">
        <v>0</v>
      </c>
      <c r="L931" t="s">
        <v>42</v>
      </c>
    </row>
    <row r="932" spans="1:12" x14ac:dyDescent="0.25">
      <c r="A932" t="s">
        <v>47</v>
      </c>
      <c r="B932">
        <v>172076</v>
      </c>
      <c r="C932">
        <v>167072</v>
      </c>
      <c r="D932">
        <v>166870</v>
      </c>
      <c r="E932">
        <v>166549</v>
      </c>
      <c r="F932">
        <v>1155.5899999999999</v>
      </c>
      <c r="G932">
        <v>1344.04</v>
      </c>
      <c r="H932">
        <v>759.28</v>
      </c>
      <c r="I932">
        <v>0.28373500000000001</v>
      </c>
      <c r="J932">
        <v>0.71606000000000003</v>
      </c>
      <c r="K932">
        <v>0</v>
      </c>
      <c r="L932" t="s">
        <v>42</v>
      </c>
    </row>
    <row r="933" spans="1:12" x14ac:dyDescent="0.25">
      <c r="A933" t="s">
        <v>47</v>
      </c>
      <c r="B933">
        <v>172599</v>
      </c>
      <c r="C933">
        <v>167627</v>
      </c>
      <c r="D933">
        <v>167426</v>
      </c>
      <c r="E933">
        <v>167102</v>
      </c>
      <c r="F933">
        <v>1177.94</v>
      </c>
      <c r="G933">
        <v>1371.18</v>
      </c>
      <c r="H933">
        <v>782.29499999999996</v>
      </c>
      <c r="I933">
        <v>0.28309499999999999</v>
      </c>
      <c r="J933">
        <v>0.72501700000000002</v>
      </c>
      <c r="K933">
        <v>0</v>
      </c>
      <c r="L933" t="s">
        <v>42</v>
      </c>
    </row>
    <row r="934" spans="1:12" x14ac:dyDescent="0.25">
      <c r="A934" t="s">
        <v>47</v>
      </c>
      <c r="B934">
        <v>171891</v>
      </c>
      <c r="C934">
        <v>167086</v>
      </c>
      <c r="D934">
        <v>166888</v>
      </c>
      <c r="E934">
        <v>166567</v>
      </c>
      <c r="F934">
        <v>1149.8399999999999</v>
      </c>
      <c r="G934">
        <v>1337.15</v>
      </c>
      <c r="H934">
        <v>752.35</v>
      </c>
      <c r="I934">
        <v>0.283086</v>
      </c>
      <c r="J934">
        <v>0.70652700000000002</v>
      </c>
      <c r="K934">
        <v>0</v>
      </c>
      <c r="L934" t="s">
        <v>42</v>
      </c>
    </row>
    <row r="935" spans="1:12" x14ac:dyDescent="0.25">
      <c r="A935" t="s">
        <v>47</v>
      </c>
      <c r="B935">
        <v>171715</v>
      </c>
      <c r="C935">
        <v>166802</v>
      </c>
      <c r="D935">
        <v>166599</v>
      </c>
      <c r="E935">
        <v>166279</v>
      </c>
      <c r="F935">
        <v>1149.79</v>
      </c>
      <c r="G935">
        <v>1329.51</v>
      </c>
      <c r="H935">
        <v>747.60699999999997</v>
      </c>
      <c r="I935">
        <v>0.28307900000000003</v>
      </c>
      <c r="J935">
        <v>0.70652199999999998</v>
      </c>
      <c r="K935">
        <v>0</v>
      </c>
      <c r="L935" t="s">
        <v>42</v>
      </c>
    </row>
    <row r="936" spans="1:12" x14ac:dyDescent="0.25">
      <c r="A936" t="s">
        <v>47</v>
      </c>
      <c r="B936">
        <v>172270</v>
      </c>
      <c r="C936">
        <v>167278</v>
      </c>
      <c r="D936">
        <v>167069</v>
      </c>
      <c r="E936">
        <v>166745</v>
      </c>
      <c r="F936">
        <v>1156.9000000000001</v>
      </c>
      <c r="G936">
        <v>1350.64</v>
      </c>
      <c r="H936">
        <v>761.53099999999995</v>
      </c>
      <c r="I936">
        <v>0.28314800000000001</v>
      </c>
      <c r="J936">
        <v>0.72734399999999999</v>
      </c>
      <c r="K936">
        <v>0</v>
      </c>
      <c r="L936" t="s">
        <v>42</v>
      </c>
    </row>
    <row r="937" spans="1:12" x14ac:dyDescent="0.25">
      <c r="A937" t="s">
        <v>47</v>
      </c>
      <c r="B937">
        <v>172172</v>
      </c>
      <c r="C937">
        <v>167339</v>
      </c>
      <c r="D937">
        <v>167129</v>
      </c>
      <c r="E937">
        <v>166805</v>
      </c>
      <c r="F937">
        <v>1150.3399999999999</v>
      </c>
      <c r="G937">
        <v>1351.38</v>
      </c>
      <c r="H937">
        <v>761.14099999999996</v>
      </c>
      <c r="I937">
        <v>0.28117500000000001</v>
      </c>
      <c r="J937">
        <v>0.72736999999999996</v>
      </c>
      <c r="K937">
        <v>0</v>
      </c>
      <c r="L937" t="s">
        <v>42</v>
      </c>
    </row>
    <row r="938" spans="1:12" x14ac:dyDescent="0.25">
      <c r="A938" t="s">
        <v>47</v>
      </c>
      <c r="B938">
        <v>172219</v>
      </c>
      <c r="C938">
        <v>167181</v>
      </c>
      <c r="D938">
        <v>166971</v>
      </c>
      <c r="E938">
        <v>166648</v>
      </c>
      <c r="F938">
        <v>1168.01</v>
      </c>
      <c r="G938">
        <v>1362.82</v>
      </c>
      <c r="H938">
        <v>770.81700000000001</v>
      </c>
      <c r="I938">
        <v>0.26053500000000002</v>
      </c>
      <c r="J938">
        <v>0.72730300000000003</v>
      </c>
      <c r="K938">
        <v>0</v>
      </c>
      <c r="L938" t="s">
        <v>42</v>
      </c>
    </row>
    <row r="939" spans="1:12" x14ac:dyDescent="0.25">
      <c r="A939" t="s">
        <v>47</v>
      </c>
      <c r="B939">
        <v>172357</v>
      </c>
      <c r="C939">
        <v>167433</v>
      </c>
      <c r="D939">
        <v>167223</v>
      </c>
      <c r="E939">
        <v>166901</v>
      </c>
      <c r="F939">
        <v>1159.1300000000001</v>
      </c>
      <c r="G939">
        <v>1340.75</v>
      </c>
      <c r="H939">
        <v>759.11199999999997</v>
      </c>
      <c r="I939">
        <v>0.262295</v>
      </c>
      <c r="J939">
        <v>0.72523499999999996</v>
      </c>
      <c r="K939">
        <v>0</v>
      </c>
      <c r="L939" t="s">
        <v>42</v>
      </c>
    </row>
    <row r="940" spans="1:12" x14ac:dyDescent="0.25">
      <c r="A940" t="s">
        <v>47</v>
      </c>
      <c r="B940">
        <v>172281</v>
      </c>
      <c r="C940">
        <v>167314</v>
      </c>
      <c r="D940">
        <v>167105</v>
      </c>
      <c r="E940">
        <v>166781</v>
      </c>
      <c r="F940">
        <v>1160.7</v>
      </c>
      <c r="G940">
        <v>1359.86</v>
      </c>
      <c r="H940">
        <v>772.57799999999997</v>
      </c>
      <c r="I940">
        <v>0.28377999999999998</v>
      </c>
      <c r="J940">
        <v>0.72706800000000005</v>
      </c>
      <c r="K940">
        <v>0</v>
      </c>
      <c r="L940" t="s">
        <v>42</v>
      </c>
    </row>
    <row r="941" spans="1:12" x14ac:dyDescent="0.25">
      <c r="A941" t="s">
        <v>47</v>
      </c>
      <c r="B941">
        <v>172244</v>
      </c>
      <c r="C941">
        <v>167239</v>
      </c>
      <c r="D941">
        <v>167034</v>
      </c>
      <c r="E941">
        <v>166711</v>
      </c>
      <c r="F941">
        <v>1168.03</v>
      </c>
      <c r="G941">
        <v>1355.31</v>
      </c>
      <c r="H941">
        <v>767.94899999999996</v>
      </c>
      <c r="I941">
        <v>0.28346199999999999</v>
      </c>
      <c r="J941">
        <v>0.71422600000000003</v>
      </c>
      <c r="K941">
        <v>0</v>
      </c>
      <c r="L941" t="s">
        <v>42</v>
      </c>
    </row>
    <row r="942" spans="1:12" x14ac:dyDescent="0.25">
      <c r="A942" t="s">
        <v>47</v>
      </c>
      <c r="B942">
        <v>171747</v>
      </c>
      <c r="C942">
        <v>166803</v>
      </c>
      <c r="D942">
        <v>166595</v>
      </c>
      <c r="E942">
        <v>166274</v>
      </c>
      <c r="F942">
        <v>1151.99</v>
      </c>
      <c r="G942">
        <v>1343.75</v>
      </c>
      <c r="H942">
        <v>758.76700000000005</v>
      </c>
      <c r="I942">
        <v>0.28315899999999999</v>
      </c>
      <c r="J942">
        <v>0.72728700000000002</v>
      </c>
      <c r="K942">
        <v>0</v>
      </c>
      <c r="L942" t="s">
        <v>42</v>
      </c>
    </row>
    <row r="943" spans="1:12" x14ac:dyDescent="0.25">
      <c r="A943" t="s">
        <v>47</v>
      </c>
      <c r="B943">
        <v>172321</v>
      </c>
      <c r="C943">
        <v>167304</v>
      </c>
      <c r="D943">
        <v>167094</v>
      </c>
      <c r="E943">
        <v>166772</v>
      </c>
      <c r="F943">
        <v>1159.03</v>
      </c>
      <c r="G943">
        <v>1356.76</v>
      </c>
      <c r="H943">
        <v>763.03899999999999</v>
      </c>
      <c r="I943">
        <v>0.28308299999999997</v>
      </c>
      <c r="J943">
        <v>0.72560800000000003</v>
      </c>
      <c r="K943">
        <v>0</v>
      </c>
      <c r="L943" t="s">
        <v>42</v>
      </c>
    </row>
    <row r="944" spans="1:12" x14ac:dyDescent="0.25">
      <c r="A944" t="s">
        <v>47</v>
      </c>
      <c r="B944">
        <v>172245</v>
      </c>
      <c r="C944">
        <v>167434</v>
      </c>
      <c r="D944">
        <v>167223</v>
      </c>
      <c r="E944">
        <v>166901</v>
      </c>
      <c r="F944">
        <v>1162.1300000000001</v>
      </c>
      <c r="G944">
        <v>1362.77</v>
      </c>
      <c r="H944">
        <v>771.49300000000005</v>
      </c>
      <c r="I944">
        <v>0.28309699999999999</v>
      </c>
      <c r="J944">
        <v>0.72194000000000003</v>
      </c>
      <c r="K944">
        <v>0</v>
      </c>
      <c r="L944" t="s">
        <v>42</v>
      </c>
    </row>
    <row r="945" spans="1:25" x14ac:dyDescent="0.25">
      <c r="A945" t="s">
        <v>47</v>
      </c>
      <c r="B945">
        <v>171758</v>
      </c>
      <c r="C945">
        <v>166829</v>
      </c>
      <c r="D945">
        <v>166625</v>
      </c>
      <c r="E945">
        <v>166304</v>
      </c>
      <c r="F945">
        <v>1148.3699999999999</v>
      </c>
      <c r="G945">
        <v>1345.9</v>
      </c>
      <c r="H945">
        <v>754.32</v>
      </c>
      <c r="I945">
        <v>0.27695999999999998</v>
      </c>
      <c r="J945">
        <v>0.71526599999999996</v>
      </c>
      <c r="K945">
        <v>0</v>
      </c>
      <c r="L945" t="s">
        <v>42</v>
      </c>
    </row>
    <row r="946" spans="1:25" x14ac:dyDescent="0.25">
      <c r="A946" t="s">
        <v>47</v>
      </c>
      <c r="B946">
        <v>171980</v>
      </c>
      <c r="C946">
        <v>166946</v>
      </c>
      <c r="D946">
        <v>166733</v>
      </c>
      <c r="E946">
        <v>166412</v>
      </c>
      <c r="F946">
        <v>1157.99</v>
      </c>
      <c r="G946">
        <v>1341.53</v>
      </c>
      <c r="H946">
        <v>747.48400000000004</v>
      </c>
      <c r="I946">
        <v>0.26062000000000002</v>
      </c>
      <c r="J946">
        <v>0.71628700000000001</v>
      </c>
      <c r="K946">
        <v>0</v>
      </c>
      <c r="L946" t="s">
        <v>42</v>
      </c>
    </row>
    <row r="947" spans="1:25" x14ac:dyDescent="0.25">
      <c r="A947" t="s">
        <v>47</v>
      </c>
      <c r="B947">
        <v>172577</v>
      </c>
      <c r="C947">
        <v>167538</v>
      </c>
      <c r="D947">
        <v>167322</v>
      </c>
      <c r="E947">
        <v>166998</v>
      </c>
      <c r="F947">
        <v>1173.3699999999999</v>
      </c>
      <c r="G947">
        <v>1384.54</v>
      </c>
      <c r="H947">
        <v>769.80600000000004</v>
      </c>
      <c r="I947">
        <v>0.28327999999999998</v>
      </c>
      <c r="J947">
        <v>0.72784499999999996</v>
      </c>
      <c r="K947">
        <v>0</v>
      </c>
      <c r="L947" t="s">
        <v>42</v>
      </c>
    </row>
    <row r="948" spans="1:25" x14ac:dyDescent="0.25">
      <c r="A948" t="s">
        <v>47</v>
      </c>
      <c r="B948">
        <v>172153</v>
      </c>
      <c r="C948">
        <v>167297</v>
      </c>
      <c r="D948">
        <v>167077</v>
      </c>
      <c r="E948">
        <v>166755</v>
      </c>
      <c r="F948">
        <v>1155.17</v>
      </c>
      <c r="G948">
        <v>1362.75</v>
      </c>
      <c r="H948">
        <v>760.91800000000001</v>
      </c>
      <c r="I948">
        <v>0.283078</v>
      </c>
      <c r="J948">
        <v>0.70653100000000002</v>
      </c>
      <c r="K948">
        <v>0</v>
      </c>
      <c r="L948" t="s">
        <v>42</v>
      </c>
    </row>
    <row r="949" spans="1:25" x14ac:dyDescent="0.25">
      <c r="A949" t="s">
        <v>47</v>
      </c>
      <c r="B949">
        <v>171848</v>
      </c>
      <c r="C949">
        <v>166864</v>
      </c>
      <c r="D949">
        <v>166644</v>
      </c>
      <c r="E949">
        <v>166322</v>
      </c>
      <c r="F949">
        <v>1153.95</v>
      </c>
      <c r="G949">
        <v>1342.59</v>
      </c>
      <c r="H949">
        <v>746.27200000000005</v>
      </c>
      <c r="I949">
        <v>0.28364499999999998</v>
      </c>
      <c r="J949">
        <v>0.72695600000000005</v>
      </c>
      <c r="K949">
        <v>0</v>
      </c>
      <c r="L949" t="s">
        <v>42</v>
      </c>
    </row>
    <row r="950" spans="1:25" x14ac:dyDescent="0.25">
      <c r="A950" t="s">
        <v>47</v>
      </c>
      <c r="B950">
        <v>172321</v>
      </c>
      <c r="C950">
        <v>167314</v>
      </c>
      <c r="D950">
        <v>167105</v>
      </c>
      <c r="E950">
        <v>166783</v>
      </c>
      <c r="F950">
        <v>1149.9000000000001</v>
      </c>
      <c r="G950">
        <v>1362.85</v>
      </c>
      <c r="H950">
        <v>754.22</v>
      </c>
      <c r="I950">
        <v>0.28308299999999997</v>
      </c>
      <c r="J950">
        <v>0.72315200000000002</v>
      </c>
      <c r="K950">
        <v>0</v>
      </c>
      <c r="L950" t="s">
        <v>42</v>
      </c>
    </row>
    <row r="951" spans="1:25" x14ac:dyDescent="0.25">
      <c r="A951" t="s">
        <v>47</v>
      </c>
      <c r="B951">
        <v>172320</v>
      </c>
      <c r="C951">
        <v>167483</v>
      </c>
      <c r="D951">
        <v>167268</v>
      </c>
      <c r="E951">
        <v>166945</v>
      </c>
      <c r="F951">
        <v>1156.5899999999999</v>
      </c>
      <c r="G951">
        <v>1370.08</v>
      </c>
      <c r="H951">
        <v>765.13699999999994</v>
      </c>
      <c r="I951">
        <v>0.26061200000000001</v>
      </c>
      <c r="J951">
        <v>0.70653200000000005</v>
      </c>
      <c r="K951">
        <v>0</v>
      </c>
      <c r="L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47</v>
      </c>
      <c r="B952">
        <v>171760</v>
      </c>
      <c r="C952">
        <v>166895</v>
      </c>
      <c r="D952">
        <v>166679</v>
      </c>
      <c r="E952">
        <v>166359</v>
      </c>
      <c r="F952">
        <v>1148.1300000000001</v>
      </c>
      <c r="G952">
        <v>1349.17</v>
      </c>
      <c r="H952">
        <v>749.38900000000001</v>
      </c>
      <c r="I952">
        <v>0.28309499999999999</v>
      </c>
      <c r="J952">
        <v>0.71836</v>
      </c>
      <c r="K952">
        <v>0</v>
      </c>
      <c r="L952" t="s">
        <v>42</v>
      </c>
      <c r="R952">
        <f>AVERAGE(B903:B952)</f>
        <v>172004.44</v>
      </c>
      <c r="S952">
        <f>AVERAGE(C903:C952)</f>
        <v>167119.54</v>
      </c>
      <c r="U952">
        <f>_xlfn.VAR.P(B903:B952)</f>
        <v>78112.086400000015</v>
      </c>
      <c r="V952">
        <f>_xlfn.VAR.P(C903:C952)</f>
        <v>62084.928399999997</v>
      </c>
      <c r="X952">
        <f>1.96*SQRT(U952)/50</f>
        <v>10.955827510767774</v>
      </c>
      <c r="Y952">
        <f>1.96*SQRT(V952)/50</f>
        <v>9.7674041780084018</v>
      </c>
    </row>
    <row r="953" spans="1:25" x14ac:dyDescent="0.25">
      <c r="A953" t="s">
        <v>48</v>
      </c>
      <c r="B953">
        <v>8600645.0828000009</v>
      </c>
      <c r="C953" t="s">
        <v>36</v>
      </c>
    </row>
    <row r="954" spans="1:25" x14ac:dyDescent="0.25">
      <c r="A954" t="s">
        <v>49</v>
      </c>
      <c r="B954">
        <v>165483</v>
      </c>
      <c r="C954">
        <v>165410</v>
      </c>
      <c r="D954">
        <v>165321</v>
      </c>
      <c r="E954">
        <v>165001</v>
      </c>
      <c r="F954">
        <v>1161.71</v>
      </c>
      <c r="G954">
        <v>0</v>
      </c>
      <c r="H954">
        <v>762.49300000000005</v>
      </c>
      <c r="I954">
        <v>0.27562599999999998</v>
      </c>
      <c r="J954">
        <v>0.74093900000000001</v>
      </c>
      <c r="K954">
        <v>0</v>
      </c>
      <c r="L954" t="s">
        <v>42</v>
      </c>
    </row>
    <row r="955" spans="1:25" x14ac:dyDescent="0.25">
      <c r="A955" t="s">
        <v>49</v>
      </c>
      <c r="B955">
        <v>166322</v>
      </c>
      <c r="C955">
        <v>166248</v>
      </c>
      <c r="D955">
        <v>166162</v>
      </c>
      <c r="E955">
        <v>165836</v>
      </c>
      <c r="F955">
        <v>1169.4000000000001</v>
      </c>
      <c r="G955">
        <v>0</v>
      </c>
      <c r="H955">
        <v>776.43200000000002</v>
      </c>
      <c r="I955">
        <v>0.26069700000000001</v>
      </c>
      <c r="J955">
        <v>0.71110799999999996</v>
      </c>
      <c r="K955">
        <v>0</v>
      </c>
      <c r="L955" t="s">
        <v>42</v>
      </c>
    </row>
    <row r="956" spans="1:25" x14ac:dyDescent="0.25">
      <c r="A956" t="s">
        <v>49</v>
      </c>
      <c r="B956">
        <v>166079</v>
      </c>
      <c r="C956">
        <v>166004</v>
      </c>
      <c r="D956">
        <v>165919</v>
      </c>
      <c r="E956">
        <v>165594</v>
      </c>
      <c r="F956">
        <v>1166.6199999999999</v>
      </c>
      <c r="G956">
        <v>0</v>
      </c>
      <c r="H956">
        <v>777.45600000000002</v>
      </c>
      <c r="I956">
        <v>0.28317599999999998</v>
      </c>
      <c r="J956">
        <v>0.72789499999999996</v>
      </c>
      <c r="K956">
        <v>0</v>
      </c>
      <c r="L956" t="s">
        <v>42</v>
      </c>
    </row>
    <row r="957" spans="1:25" x14ac:dyDescent="0.25">
      <c r="A957" t="s">
        <v>49</v>
      </c>
      <c r="B957">
        <v>165477</v>
      </c>
      <c r="C957">
        <v>165403</v>
      </c>
      <c r="D957">
        <v>165320</v>
      </c>
      <c r="E957">
        <v>165001</v>
      </c>
      <c r="F957">
        <v>1140.23</v>
      </c>
      <c r="G957">
        <v>0</v>
      </c>
      <c r="H957">
        <v>752.98500000000001</v>
      </c>
      <c r="I957">
        <v>0.28313100000000002</v>
      </c>
      <c r="J957">
        <v>0.726325</v>
      </c>
      <c r="K957">
        <v>0</v>
      </c>
      <c r="L957" t="s">
        <v>42</v>
      </c>
    </row>
    <row r="958" spans="1:25" x14ac:dyDescent="0.25">
      <c r="A958" t="s">
        <v>49</v>
      </c>
      <c r="B958">
        <v>166106</v>
      </c>
      <c r="C958">
        <v>166032</v>
      </c>
      <c r="D958">
        <v>165946</v>
      </c>
      <c r="E958">
        <v>165622</v>
      </c>
      <c r="F958">
        <v>1163.43</v>
      </c>
      <c r="G958">
        <v>0</v>
      </c>
      <c r="H958">
        <v>783.65499999999997</v>
      </c>
      <c r="I958">
        <v>0.283167</v>
      </c>
      <c r="J958">
        <v>0.72734799999999999</v>
      </c>
      <c r="K958">
        <v>0</v>
      </c>
      <c r="L958" t="s">
        <v>42</v>
      </c>
    </row>
    <row r="959" spans="1:25" x14ac:dyDescent="0.25">
      <c r="A959" t="s">
        <v>49</v>
      </c>
      <c r="B959">
        <v>165967</v>
      </c>
      <c r="C959">
        <v>165895</v>
      </c>
      <c r="D959">
        <v>165810</v>
      </c>
      <c r="E959">
        <v>165486</v>
      </c>
      <c r="F959">
        <v>1153.3599999999999</v>
      </c>
      <c r="G959">
        <v>0</v>
      </c>
      <c r="H959">
        <v>764.86</v>
      </c>
      <c r="I959">
        <v>0.283078</v>
      </c>
      <c r="J959">
        <v>0.72560400000000003</v>
      </c>
      <c r="K959">
        <v>0</v>
      </c>
      <c r="L959" t="s">
        <v>42</v>
      </c>
    </row>
    <row r="960" spans="1:25" x14ac:dyDescent="0.25">
      <c r="A960" t="s">
        <v>49</v>
      </c>
      <c r="B960">
        <v>165617</v>
      </c>
      <c r="C960">
        <v>165543</v>
      </c>
      <c r="D960">
        <v>165460</v>
      </c>
      <c r="E960">
        <v>165139</v>
      </c>
      <c r="F960">
        <v>1146.08</v>
      </c>
      <c r="G960">
        <v>0</v>
      </c>
      <c r="H960">
        <v>759.72500000000002</v>
      </c>
      <c r="I960">
        <v>0.28328199999999998</v>
      </c>
      <c r="J960">
        <v>0.72393099999999999</v>
      </c>
      <c r="K960">
        <v>0</v>
      </c>
      <c r="L960" t="s">
        <v>42</v>
      </c>
    </row>
    <row r="961" spans="1:12" x14ac:dyDescent="0.25">
      <c r="A961" t="s">
        <v>49</v>
      </c>
      <c r="B961">
        <v>165954</v>
      </c>
      <c r="C961">
        <v>165880</v>
      </c>
      <c r="D961">
        <v>165796</v>
      </c>
      <c r="E961">
        <v>165473</v>
      </c>
      <c r="F961">
        <v>1154.8399999999999</v>
      </c>
      <c r="G961">
        <v>0</v>
      </c>
      <c r="H961">
        <v>765.38900000000001</v>
      </c>
      <c r="I961">
        <v>0.28314</v>
      </c>
      <c r="J961">
        <v>0.72733000000000003</v>
      </c>
      <c r="K961">
        <v>0</v>
      </c>
      <c r="L961" t="s">
        <v>42</v>
      </c>
    </row>
    <row r="962" spans="1:12" x14ac:dyDescent="0.25">
      <c r="A962" t="s">
        <v>49</v>
      </c>
      <c r="B962">
        <v>166004</v>
      </c>
      <c r="C962">
        <v>165931</v>
      </c>
      <c r="D962">
        <v>165846</v>
      </c>
      <c r="E962">
        <v>165522</v>
      </c>
      <c r="F962">
        <v>1158.81</v>
      </c>
      <c r="G962">
        <v>0</v>
      </c>
      <c r="H962">
        <v>775.31100000000004</v>
      </c>
      <c r="I962">
        <v>0.283086</v>
      </c>
      <c r="J962">
        <v>0.726302</v>
      </c>
      <c r="K962">
        <v>0</v>
      </c>
      <c r="L962" t="s">
        <v>42</v>
      </c>
    </row>
    <row r="963" spans="1:12" x14ac:dyDescent="0.25">
      <c r="A963" t="s">
        <v>49</v>
      </c>
      <c r="B963">
        <v>165510</v>
      </c>
      <c r="C963">
        <v>165437</v>
      </c>
      <c r="D963">
        <v>165353</v>
      </c>
      <c r="E963">
        <v>165032</v>
      </c>
      <c r="F963">
        <v>1144.79</v>
      </c>
      <c r="G963">
        <v>0</v>
      </c>
      <c r="H963">
        <v>757.70699999999999</v>
      </c>
      <c r="I963">
        <v>0.283078</v>
      </c>
      <c r="J963">
        <v>0.72787900000000005</v>
      </c>
      <c r="K963">
        <v>0</v>
      </c>
      <c r="L963" t="s">
        <v>42</v>
      </c>
    </row>
    <row r="964" spans="1:12" x14ac:dyDescent="0.25">
      <c r="A964" t="s">
        <v>49</v>
      </c>
      <c r="B964">
        <v>165869</v>
      </c>
      <c r="C964">
        <v>165797</v>
      </c>
      <c r="D964">
        <v>165713</v>
      </c>
      <c r="E964">
        <v>165391</v>
      </c>
      <c r="F964">
        <v>1145.53</v>
      </c>
      <c r="G964">
        <v>0</v>
      </c>
      <c r="H964">
        <v>767.04399999999998</v>
      </c>
      <c r="I964">
        <v>0.28371800000000003</v>
      </c>
      <c r="J964">
        <v>0.71636900000000003</v>
      </c>
      <c r="K964">
        <v>0</v>
      </c>
      <c r="L964" t="s">
        <v>42</v>
      </c>
    </row>
    <row r="965" spans="1:12" x14ac:dyDescent="0.25">
      <c r="A965" t="s">
        <v>49</v>
      </c>
      <c r="B965">
        <v>166166</v>
      </c>
      <c r="C965">
        <v>166094</v>
      </c>
      <c r="D965">
        <v>166008</v>
      </c>
      <c r="E965">
        <v>165684</v>
      </c>
      <c r="F965">
        <v>1158.32</v>
      </c>
      <c r="G965">
        <v>0</v>
      </c>
      <c r="H965">
        <v>774.96</v>
      </c>
      <c r="I965">
        <v>0.28309400000000001</v>
      </c>
      <c r="J965">
        <v>0.72787100000000005</v>
      </c>
      <c r="K965">
        <v>0</v>
      </c>
      <c r="L965" t="s">
        <v>42</v>
      </c>
    </row>
    <row r="966" spans="1:12" x14ac:dyDescent="0.25">
      <c r="A966" t="s">
        <v>49</v>
      </c>
      <c r="B966">
        <v>165375</v>
      </c>
      <c r="C966">
        <v>165302</v>
      </c>
      <c r="D966">
        <v>165217</v>
      </c>
      <c r="E966">
        <v>164895</v>
      </c>
      <c r="F966">
        <v>1148.02</v>
      </c>
      <c r="G966">
        <v>0</v>
      </c>
      <c r="H966">
        <v>762.29100000000005</v>
      </c>
      <c r="I966">
        <v>0.28312599999999999</v>
      </c>
      <c r="J966">
        <v>0.71747099999999997</v>
      </c>
      <c r="K966">
        <v>0</v>
      </c>
      <c r="L966" t="s">
        <v>42</v>
      </c>
    </row>
    <row r="967" spans="1:12" x14ac:dyDescent="0.25">
      <c r="A967" t="s">
        <v>49</v>
      </c>
      <c r="B967">
        <v>165673</v>
      </c>
      <c r="C967">
        <v>165599</v>
      </c>
      <c r="D967">
        <v>165514</v>
      </c>
      <c r="E967">
        <v>165195</v>
      </c>
      <c r="F967">
        <v>1147.0999999999999</v>
      </c>
      <c r="G967">
        <v>0</v>
      </c>
      <c r="H967">
        <v>761.26</v>
      </c>
      <c r="I967">
        <v>0.28314800000000001</v>
      </c>
      <c r="J967">
        <v>0.70838599999999996</v>
      </c>
      <c r="K967">
        <v>0</v>
      </c>
      <c r="L967" t="s">
        <v>42</v>
      </c>
    </row>
    <row r="968" spans="1:12" x14ac:dyDescent="0.25">
      <c r="A968" t="s">
        <v>49</v>
      </c>
      <c r="B968">
        <v>166080</v>
      </c>
      <c r="C968">
        <v>166007</v>
      </c>
      <c r="D968">
        <v>165923</v>
      </c>
      <c r="E968">
        <v>165600</v>
      </c>
      <c r="F968">
        <v>1155.5899999999999</v>
      </c>
      <c r="G968">
        <v>0</v>
      </c>
      <c r="H968">
        <v>771.94399999999996</v>
      </c>
      <c r="I968">
        <v>0.28311199999999997</v>
      </c>
      <c r="J968">
        <v>0.72788299999999995</v>
      </c>
      <c r="K968">
        <v>0</v>
      </c>
      <c r="L968" t="s">
        <v>42</v>
      </c>
    </row>
    <row r="969" spans="1:12" x14ac:dyDescent="0.25">
      <c r="A969" t="s">
        <v>49</v>
      </c>
      <c r="B969">
        <v>165721</v>
      </c>
      <c r="C969">
        <v>165649</v>
      </c>
      <c r="D969">
        <v>165565</v>
      </c>
      <c r="E969">
        <v>165244</v>
      </c>
      <c r="F969">
        <v>1143.24</v>
      </c>
      <c r="G969">
        <v>0</v>
      </c>
      <c r="H969">
        <v>757.72400000000005</v>
      </c>
      <c r="I969">
        <v>0.28308699999999998</v>
      </c>
      <c r="J969">
        <v>0.70653200000000005</v>
      </c>
      <c r="K969">
        <v>0</v>
      </c>
      <c r="L969" t="s">
        <v>42</v>
      </c>
    </row>
    <row r="970" spans="1:12" x14ac:dyDescent="0.25">
      <c r="A970" t="s">
        <v>49</v>
      </c>
      <c r="B970">
        <v>165683</v>
      </c>
      <c r="C970">
        <v>165610</v>
      </c>
      <c r="D970">
        <v>165526</v>
      </c>
      <c r="E970">
        <v>165206</v>
      </c>
      <c r="F970">
        <v>1144.81</v>
      </c>
      <c r="G970">
        <v>0</v>
      </c>
      <c r="H970">
        <v>763.96500000000003</v>
      </c>
      <c r="I970">
        <v>0.283078</v>
      </c>
      <c r="J970">
        <v>0.70652800000000004</v>
      </c>
      <c r="K970">
        <v>0</v>
      </c>
      <c r="L970" t="s">
        <v>42</v>
      </c>
    </row>
    <row r="971" spans="1:12" x14ac:dyDescent="0.25">
      <c r="A971" t="s">
        <v>49</v>
      </c>
      <c r="B971">
        <v>166159</v>
      </c>
      <c r="C971">
        <v>166085</v>
      </c>
      <c r="D971">
        <v>166000</v>
      </c>
      <c r="E971">
        <v>165676</v>
      </c>
      <c r="F971">
        <v>1164.06</v>
      </c>
      <c r="G971">
        <v>0</v>
      </c>
      <c r="H971">
        <v>772.97400000000005</v>
      </c>
      <c r="I971">
        <v>0.28311999999999998</v>
      </c>
      <c r="J971">
        <v>0.72687100000000004</v>
      </c>
      <c r="K971">
        <v>0</v>
      </c>
      <c r="L971" t="s">
        <v>42</v>
      </c>
    </row>
    <row r="972" spans="1:12" x14ac:dyDescent="0.25">
      <c r="A972" t="s">
        <v>49</v>
      </c>
      <c r="B972">
        <v>166005</v>
      </c>
      <c r="C972">
        <v>165932</v>
      </c>
      <c r="D972">
        <v>165849</v>
      </c>
      <c r="E972">
        <v>165527</v>
      </c>
      <c r="F972">
        <v>1151.5899999999999</v>
      </c>
      <c r="G972">
        <v>0</v>
      </c>
      <c r="H972">
        <v>769.00900000000001</v>
      </c>
      <c r="I972">
        <v>0.28307900000000003</v>
      </c>
      <c r="J972">
        <v>0.72789899999999996</v>
      </c>
      <c r="K972">
        <v>0</v>
      </c>
      <c r="L972" t="s">
        <v>42</v>
      </c>
    </row>
    <row r="973" spans="1:12" x14ac:dyDescent="0.25">
      <c r="A973" t="s">
        <v>49</v>
      </c>
      <c r="B973">
        <v>165637</v>
      </c>
      <c r="C973">
        <v>165564</v>
      </c>
      <c r="D973">
        <v>165479</v>
      </c>
      <c r="E973">
        <v>165157</v>
      </c>
      <c r="F973">
        <v>1148.1500000000001</v>
      </c>
      <c r="G973">
        <v>0</v>
      </c>
      <c r="H973">
        <v>757.42600000000004</v>
      </c>
      <c r="I973">
        <v>0.28310200000000002</v>
      </c>
      <c r="J973">
        <v>0.72536699999999998</v>
      </c>
      <c r="K973">
        <v>0</v>
      </c>
      <c r="L973" t="s">
        <v>42</v>
      </c>
    </row>
    <row r="974" spans="1:12" x14ac:dyDescent="0.25">
      <c r="A974" t="s">
        <v>49</v>
      </c>
      <c r="B974">
        <v>166006</v>
      </c>
      <c r="C974">
        <v>165933</v>
      </c>
      <c r="D974">
        <v>165847</v>
      </c>
      <c r="E974">
        <v>165524</v>
      </c>
      <c r="F974">
        <v>1161.77</v>
      </c>
      <c r="G974">
        <v>0</v>
      </c>
      <c r="H974">
        <v>777.85799999999995</v>
      </c>
      <c r="I974">
        <v>0.28307900000000003</v>
      </c>
      <c r="J974">
        <v>0.72731699999999999</v>
      </c>
      <c r="K974">
        <v>0</v>
      </c>
      <c r="L974" t="s">
        <v>42</v>
      </c>
    </row>
    <row r="975" spans="1:12" x14ac:dyDescent="0.25">
      <c r="A975" t="s">
        <v>49</v>
      </c>
      <c r="B975">
        <v>166085</v>
      </c>
      <c r="C975">
        <v>166012</v>
      </c>
      <c r="D975">
        <v>165927</v>
      </c>
      <c r="E975">
        <v>165603</v>
      </c>
      <c r="F975">
        <v>1155.5899999999999</v>
      </c>
      <c r="G975">
        <v>0</v>
      </c>
      <c r="H975">
        <v>768.69200000000001</v>
      </c>
      <c r="I975">
        <v>0.283358</v>
      </c>
      <c r="J975">
        <v>0.72789700000000002</v>
      </c>
      <c r="K975">
        <v>0</v>
      </c>
      <c r="L975" t="s">
        <v>42</v>
      </c>
    </row>
    <row r="976" spans="1:12" x14ac:dyDescent="0.25">
      <c r="A976" t="s">
        <v>49</v>
      </c>
      <c r="B976">
        <v>165584</v>
      </c>
      <c r="C976">
        <v>165511</v>
      </c>
      <c r="D976">
        <v>165426</v>
      </c>
      <c r="E976">
        <v>165104</v>
      </c>
      <c r="F976">
        <v>1149.03</v>
      </c>
      <c r="G976">
        <v>0</v>
      </c>
      <c r="H976">
        <v>760.89800000000002</v>
      </c>
      <c r="I976">
        <v>0.283082</v>
      </c>
      <c r="J976">
        <v>0.72739900000000002</v>
      </c>
      <c r="K976">
        <v>0</v>
      </c>
      <c r="L976" t="s">
        <v>42</v>
      </c>
    </row>
    <row r="977" spans="1:12" x14ac:dyDescent="0.25">
      <c r="A977" t="s">
        <v>49</v>
      </c>
      <c r="B977">
        <v>165930</v>
      </c>
      <c r="C977">
        <v>165857</v>
      </c>
      <c r="D977">
        <v>165773</v>
      </c>
      <c r="E977">
        <v>165452</v>
      </c>
      <c r="F977">
        <v>1153.3399999999999</v>
      </c>
      <c r="G977">
        <v>0</v>
      </c>
      <c r="H977">
        <v>765.44299999999998</v>
      </c>
      <c r="I977">
        <v>0.28307900000000003</v>
      </c>
      <c r="J977">
        <v>0.72328800000000004</v>
      </c>
      <c r="K977">
        <v>0</v>
      </c>
      <c r="L977" t="s">
        <v>42</v>
      </c>
    </row>
    <row r="978" spans="1:12" x14ac:dyDescent="0.25">
      <c r="A978" t="s">
        <v>49</v>
      </c>
      <c r="B978">
        <v>166230</v>
      </c>
      <c r="C978">
        <v>166158</v>
      </c>
      <c r="D978">
        <v>166073</v>
      </c>
      <c r="E978">
        <v>165751</v>
      </c>
      <c r="F978">
        <v>1157.1199999999999</v>
      </c>
      <c r="G978">
        <v>0</v>
      </c>
      <c r="H978">
        <v>776.90499999999997</v>
      </c>
      <c r="I978">
        <v>0.28314499999999998</v>
      </c>
      <c r="J978">
        <v>0.72782400000000003</v>
      </c>
      <c r="K978">
        <v>0</v>
      </c>
      <c r="L978" t="s">
        <v>42</v>
      </c>
    </row>
    <row r="979" spans="1:12" x14ac:dyDescent="0.25">
      <c r="A979" t="s">
        <v>49</v>
      </c>
      <c r="B979">
        <v>165542</v>
      </c>
      <c r="C979">
        <v>165467</v>
      </c>
      <c r="D979">
        <v>165383</v>
      </c>
      <c r="E979">
        <v>165063</v>
      </c>
      <c r="F979">
        <v>1140.68</v>
      </c>
      <c r="G979">
        <v>0</v>
      </c>
      <c r="H979">
        <v>752.19100000000003</v>
      </c>
      <c r="I979">
        <v>0.28319100000000003</v>
      </c>
      <c r="J979">
        <v>0.72709199999999996</v>
      </c>
      <c r="K979">
        <v>0</v>
      </c>
      <c r="L979" t="s">
        <v>42</v>
      </c>
    </row>
    <row r="980" spans="1:12" x14ac:dyDescent="0.25">
      <c r="A980" t="s">
        <v>49</v>
      </c>
      <c r="B980">
        <v>165738</v>
      </c>
      <c r="C980">
        <v>165666</v>
      </c>
      <c r="D980">
        <v>165581</v>
      </c>
      <c r="E980">
        <v>165260</v>
      </c>
      <c r="F980">
        <v>1151.68</v>
      </c>
      <c r="G980">
        <v>0</v>
      </c>
      <c r="H980">
        <v>761.59900000000005</v>
      </c>
      <c r="I980">
        <v>0.283082</v>
      </c>
      <c r="J980">
        <v>0.72785599999999995</v>
      </c>
      <c r="K980">
        <v>0</v>
      </c>
      <c r="L980" t="s">
        <v>42</v>
      </c>
    </row>
    <row r="981" spans="1:12" x14ac:dyDescent="0.25">
      <c r="A981" t="s">
        <v>49</v>
      </c>
      <c r="B981">
        <v>166069</v>
      </c>
      <c r="C981">
        <v>165996</v>
      </c>
      <c r="D981">
        <v>165910</v>
      </c>
      <c r="E981">
        <v>165587</v>
      </c>
      <c r="F981">
        <v>1157.6400000000001</v>
      </c>
      <c r="G981">
        <v>0</v>
      </c>
      <c r="H981">
        <v>772.09</v>
      </c>
      <c r="I981">
        <v>0.27258300000000002</v>
      </c>
      <c r="J981">
        <v>0.71901999999999999</v>
      </c>
      <c r="K981">
        <v>0</v>
      </c>
      <c r="L981" t="s">
        <v>42</v>
      </c>
    </row>
    <row r="982" spans="1:12" x14ac:dyDescent="0.25">
      <c r="A982" t="s">
        <v>49</v>
      </c>
      <c r="B982">
        <v>165747</v>
      </c>
      <c r="C982">
        <v>165673</v>
      </c>
      <c r="D982">
        <v>165588</v>
      </c>
      <c r="E982">
        <v>165266</v>
      </c>
      <c r="F982">
        <v>1149.83</v>
      </c>
      <c r="G982">
        <v>0</v>
      </c>
      <c r="H982">
        <v>769.00199999999995</v>
      </c>
      <c r="I982">
        <v>0.28309400000000001</v>
      </c>
      <c r="J982">
        <v>0.70653200000000005</v>
      </c>
      <c r="K982">
        <v>0</v>
      </c>
      <c r="L982" t="s">
        <v>42</v>
      </c>
    </row>
    <row r="983" spans="1:12" x14ac:dyDescent="0.25">
      <c r="A983" t="s">
        <v>49</v>
      </c>
      <c r="B983">
        <v>165470</v>
      </c>
      <c r="C983">
        <v>165396</v>
      </c>
      <c r="D983">
        <v>165312</v>
      </c>
      <c r="E983">
        <v>164991</v>
      </c>
      <c r="F983">
        <v>1142.3499999999999</v>
      </c>
      <c r="G983">
        <v>0</v>
      </c>
      <c r="H983">
        <v>753.40899999999999</v>
      </c>
      <c r="I983">
        <v>0.28308</v>
      </c>
      <c r="J983">
        <v>0.72603799999999996</v>
      </c>
      <c r="K983">
        <v>0</v>
      </c>
      <c r="L983" t="s">
        <v>42</v>
      </c>
    </row>
    <row r="984" spans="1:12" x14ac:dyDescent="0.25">
      <c r="A984" t="s">
        <v>49</v>
      </c>
      <c r="B984">
        <v>166167</v>
      </c>
      <c r="C984">
        <v>166095</v>
      </c>
      <c r="D984">
        <v>166010</v>
      </c>
      <c r="E984">
        <v>165685</v>
      </c>
      <c r="F984">
        <v>1163.53</v>
      </c>
      <c r="G984">
        <v>0</v>
      </c>
      <c r="H984">
        <v>771.33799999999997</v>
      </c>
      <c r="I984">
        <v>0.262403</v>
      </c>
      <c r="J984">
        <v>0.71405099999999999</v>
      </c>
      <c r="K984">
        <v>0</v>
      </c>
      <c r="L984" t="s">
        <v>42</v>
      </c>
    </row>
    <row r="985" spans="1:12" x14ac:dyDescent="0.25">
      <c r="A985" t="s">
        <v>49</v>
      </c>
      <c r="B985">
        <v>166004</v>
      </c>
      <c r="C985">
        <v>165931</v>
      </c>
      <c r="D985">
        <v>165845</v>
      </c>
      <c r="E985">
        <v>165522</v>
      </c>
      <c r="F985">
        <v>1157.02</v>
      </c>
      <c r="G985">
        <v>0</v>
      </c>
      <c r="H985">
        <v>764.44500000000005</v>
      </c>
      <c r="I985">
        <v>0.28329599999999999</v>
      </c>
      <c r="J985">
        <v>0.70653100000000002</v>
      </c>
      <c r="K985">
        <v>0</v>
      </c>
      <c r="L985" t="s">
        <v>42</v>
      </c>
    </row>
    <row r="986" spans="1:12" x14ac:dyDescent="0.25">
      <c r="A986" t="s">
        <v>49</v>
      </c>
      <c r="B986">
        <v>165597</v>
      </c>
      <c r="C986">
        <v>165523</v>
      </c>
      <c r="D986">
        <v>165438</v>
      </c>
      <c r="E986">
        <v>165118</v>
      </c>
      <c r="F986">
        <v>1149.2</v>
      </c>
      <c r="G986">
        <v>0</v>
      </c>
      <c r="H986">
        <v>763.68899999999996</v>
      </c>
      <c r="I986">
        <v>0.28323799999999999</v>
      </c>
      <c r="J986">
        <v>0.72335700000000003</v>
      </c>
      <c r="K986">
        <v>0</v>
      </c>
      <c r="L986" t="s">
        <v>42</v>
      </c>
    </row>
    <row r="987" spans="1:12" x14ac:dyDescent="0.25">
      <c r="A987" t="s">
        <v>49</v>
      </c>
      <c r="B987">
        <v>165998</v>
      </c>
      <c r="C987">
        <v>165925</v>
      </c>
      <c r="D987">
        <v>165840</v>
      </c>
      <c r="E987">
        <v>165516</v>
      </c>
      <c r="F987">
        <v>1159.0999999999999</v>
      </c>
      <c r="G987">
        <v>0</v>
      </c>
      <c r="H987">
        <v>769.57299999999998</v>
      </c>
      <c r="I987">
        <v>0.28354400000000002</v>
      </c>
      <c r="J987">
        <v>0.71795600000000004</v>
      </c>
      <c r="K987">
        <v>0</v>
      </c>
      <c r="L987" t="s">
        <v>42</v>
      </c>
    </row>
    <row r="988" spans="1:12" x14ac:dyDescent="0.25">
      <c r="A988" t="s">
        <v>49</v>
      </c>
      <c r="B988">
        <v>165931</v>
      </c>
      <c r="C988">
        <v>165858</v>
      </c>
      <c r="D988">
        <v>165772</v>
      </c>
      <c r="E988">
        <v>165447</v>
      </c>
      <c r="F988">
        <v>1158.07</v>
      </c>
      <c r="G988">
        <v>0</v>
      </c>
      <c r="H988">
        <v>771.73400000000004</v>
      </c>
      <c r="I988">
        <v>0.28309499999999999</v>
      </c>
      <c r="J988">
        <v>0.70652800000000004</v>
      </c>
      <c r="K988">
        <v>0</v>
      </c>
      <c r="L988" t="s">
        <v>42</v>
      </c>
    </row>
    <row r="989" spans="1:12" x14ac:dyDescent="0.25">
      <c r="A989" t="s">
        <v>49</v>
      </c>
      <c r="B989">
        <v>165499</v>
      </c>
      <c r="C989">
        <v>165426</v>
      </c>
      <c r="D989">
        <v>165341</v>
      </c>
      <c r="E989">
        <v>165021</v>
      </c>
      <c r="F989">
        <v>1145.22</v>
      </c>
      <c r="G989">
        <v>0</v>
      </c>
      <c r="H989">
        <v>754.75400000000002</v>
      </c>
      <c r="I989">
        <v>0.28336099999999997</v>
      </c>
      <c r="J989">
        <v>0.72446200000000005</v>
      </c>
      <c r="K989">
        <v>0</v>
      </c>
      <c r="L989" t="s">
        <v>42</v>
      </c>
    </row>
    <row r="990" spans="1:12" x14ac:dyDescent="0.25">
      <c r="A990" t="s">
        <v>49</v>
      </c>
      <c r="B990">
        <v>165960</v>
      </c>
      <c r="C990">
        <v>165887</v>
      </c>
      <c r="D990">
        <v>165802</v>
      </c>
      <c r="E990">
        <v>165480</v>
      </c>
      <c r="F990">
        <v>1157.95</v>
      </c>
      <c r="G990">
        <v>0</v>
      </c>
      <c r="H990">
        <v>777.16800000000001</v>
      </c>
      <c r="I990">
        <v>0.28307900000000003</v>
      </c>
      <c r="J990">
        <v>0.72756399999999999</v>
      </c>
      <c r="K990">
        <v>0</v>
      </c>
      <c r="L990" t="s">
        <v>42</v>
      </c>
    </row>
    <row r="991" spans="1:12" x14ac:dyDescent="0.25">
      <c r="A991" t="s">
        <v>49</v>
      </c>
      <c r="B991">
        <v>166086</v>
      </c>
      <c r="C991">
        <v>166013</v>
      </c>
      <c r="D991">
        <v>165928</v>
      </c>
      <c r="E991">
        <v>165604</v>
      </c>
      <c r="F991">
        <v>1163.72</v>
      </c>
      <c r="G991">
        <v>0</v>
      </c>
      <c r="H991">
        <v>769.56</v>
      </c>
      <c r="I991">
        <v>0.28451700000000002</v>
      </c>
      <c r="J991">
        <v>0.72229900000000002</v>
      </c>
      <c r="K991">
        <v>0</v>
      </c>
      <c r="L991" t="s">
        <v>42</v>
      </c>
    </row>
    <row r="992" spans="1:12" x14ac:dyDescent="0.25">
      <c r="A992" t="s">
        <v>49</v>
      </c>
      <c r="B992">
        <v>165500</v>
      </c>
      <c r="C992">
        <v>165427</v>
      </c>
      <c r="D992">
        <v>165343</v>
      </c>
      <c r="E992">
        <v>165022</v>
      </c>
      <c r="F992">
        <v>1151.8699999999999</v>
      </c>
      <c r="G992">
        <v>0</v>
      </c>
      <c r="H992">
        <v>761.99699999999996</v>
      </c>
      <c r="I992">
        <v>0.283078</v>
      </c>
      <c r="J992">
        <v>0.72444799999999998</v>
      </c>
      <c r="K992">
        <v>0</v>
      </c>
      <c r="L992" t="s">
        <v>42</v>
      </c>
    </row>
    <row r="993" spans="1:25" x14ac:dyDescent="0.25">
      <c r="A993" t="s">
        <v>49</v>
      </c>
      <c r="B993">
        <v>165806</v>
      </c>
      <c r="C993">
        <v>165733</v>
      </c>
      <c r="D993">
        <v>165648</v>
      </c>
      <c r="E993">
        <v>165325</v>
      </c>
      <c r="F993">
        <v>1156.1400000000001</v>
      </c>
      <c r="G993">
        <v>0</v>
      </c>
      <c r="H993">
        <v>762.85500000000002</v>
      </c>
      <c r="I993">
        <v>0.26052399999999998</v>
      </c>
      <c r="J993">
        <v>0.72417600000000004</v>
      </c>
      <c r="K993">
        <v>0</v>
      </c>
      <c r="L993" t="s">
        <v>42</v>
      </c>
    </row>
    <row r="994" spans="1:25" x14ac:dyDescent="0.25">
      <c r="A994" t="s">
        <v>49</v>
      </c>
      <c r="B994">
        <v>166204</v>
      </c>
      <c r="C994">
        <v>166131</v>
      </c>
      <c r="D994">
        <v>166045</v>
      </c>
      <c r="E994">
        <v>165721</v>
      </c>
      <c r="F994">
        <v>1165.18</v>
      </c>
      <c r="G994">
        <v>0</v>
      </c>
      <c r="H994">
        <v>784.61500000000001</v>
      </c>
      <c r="I994">
        <v>0.28504800000000002</v>
      </c>
      <c r="J994">
        <v>0.70653200000000005</v>
      </c>
      <c r="K994">
        <v>0</v>
      </c>
      <c r="L994" t="s">
        <v>42</v>
      </c>
    </row>
    <row r="995" spans="1:25" x14ac:dyDescent="0.25">
      <c r="A995" t="s">
        <v>49</v>
      </c>
      <c r="B995">
        <v>165781</v>
      </c>
      <c r="C995">
        <v>165708</v>
      </c>
      <c r="D995">
        <v>165623</v>
      </c>
      <c r="E995">
        <v>165302</v>
      </c>
      <c r="F995">
        <v>1150.9100000000001</v>
      </c>
      <c r="G995">
        <v>0</v>
      </c>
      <c r="H995">
        <v>760.26300000000003</v>
      </c>
      <c r="I995">
        <v>0.283078</v>
      </c>
      <c r="J995">
        <v>0.72336400000000001</v>
      </c>
      <c r="K995">
        <v>0</v>
      </c>
      <c r="L995" t="s">
        <v>42</v>
      </c>
    </row>
    <row r="996" spans="1:25" x14ac:dyDescent="0.25">
      <c r="A996" t="s">
        <v>49</v>
      </c>
      <c r="B996">
        <v>165622</v>
      </c>
      <c r="C996">
        <v>165550</v>
      </c>
      <c r="D996">
        <v>165464</v>
      </c>
      <c r="E996">
        <v>165143</v>
      </c>
      <c r="F996">
        <v>1153.4000000000001</v>
      </c>
      <c r="G996">
        <v>0</v>
      </c>
      <c r="H996">
        <v>758.83799999999997</v>
      </c>
      <c r="I996">
        <v>0.28309899999999999</v>
      </c>
      <c r="J996">
        <v>0.72558800000000001</v>
      </c>
      <c r="K996">
        <v>0</v>
      </c>
      <c r="L996" t="s">
        <v>42</v>
      </c>
    </row>
    <row r="997" spans="1:25" x14ac:dyDescent="0.25">
      <c r="A997" t="s">
        <v>49</v>
      </c>
      <c r="B997">
        <v>166213</v>
      </c>
      <c r="C997">
        <v>166141</v>
      </c>
      <c r="D997">
        <v>166055</v>
      </c>
      <c r="E997">
        <v>165731</v>
      </c>
      <c r="F997">
        <v>1161.43</v>
      </c>
      <c r="G997">
        <v>0</v>
      </c>
      <c r="H997">
        <v>770.43</v>
      </c>
      <c r="I997">
        <v>0.28309000000000001</v>
      </c>
      <c r="J997">
        <v>0.70653200000000005</v>
      </c>
      <c r="K997">
        <v>0</v>
      </c>
      <c r="L997" t="s">
        <v>42</v>
      </c>
    </row>
    <row r="998" spans="1:25" x14ac:dyDescent="0.25">
      <c r="A998" t="s">
        <v>49</v>
      </c>
      <c r="B998">
        <v>165924</v>
      </c>
      <c r="C998">
        <v>165852</v>
      </c>
      <c r="D998">
        <v>165767</v>
      </c>
      <c r="E998">
        <v>165445</v>
      </c>
      <c r="F998">
        <v>1152.1199999999999</v>
      </c>
      <c r="G998">
        <v>0</v>
      </c>
      <c r="H998">
        <v>771.93</v>
      </c>
      <c r="I998">
        <v>0.26349899999999998</v>
      </c>
      <c r="J998">
        <v>0.722271</v>
      </c>
      <c r="K998">
        <v>0</v>
      </c>
      <c r="L998" t="s">
        <v>42</v>
      </c>
    </row>
    <row r="999" spans="1:25" x14ac:dyDescent="0.25">
      <c r="A999" t="s">
        <v>49</v>
      </c>
      <c r="B999">
        <v>165693</v>
      </c>
      <c r="C999">
        <v>165620</v>
      </c>
      <c r="D999">
        <v>165535</v>
      </c>
      <c r="E999">
        <v>165214</v>
      </c>
      <c r="F999">
        <v>1152.4100000000001</v>
      </c>
      <c r="G999">
        <v>0</v>
      </c>
      <c r="H999">
        <v>757.76599999999996</v>
      </c>
      <c r="I999">
        <v>0.283167</v>
      </c>
      <c r="J999">
        <v>0.71733499999999994</v>
      </c>
      <c r="K999">
        <v>0</v>
      </c>
      <c r="L999" t="s">
        <v>42</v>
      </c>
    </row>
    <row r="1000" spans="1:25" x14ac:dyDescent="0.25">
      <c r="A1000" t="s">
        <v>49</v>
      </c>
      <c r="B1000">
        <v>166116</v>
      </c>
      <c r="C1000">
        <v>166043</v>
      </c>
      <c r="D1000">
        <v>165958</v>
      </c>
      <c r="E1000">
        <v>165635</v>
      </c>
      <c r="F1000">
        <v>1160.43</v>
      </c>
      <c r="G1000">
        <v>0</v>
      </c>
      <c r="H1000">
        <v>776.92100000000005</v>
      </c>
      <c r="I1000">
        <v>0.28431800000000002</v>
      </c>
      <c r="J1000">
        <v>0.70718800000000004</v>
      </c>
      <c r="K1000">
        <v>0</v>
      </c>
      <c r="L1000" t="s">
        <v>42</v>
      </c>
    </row>
    <row r="1001" spans="1:25" x14ac:dyDescent="0.25">
      <c r="A1001" t="s">
        <v>49</v>
      </c>
      <c r="B1001">
        <v>166060</v>
      </c>
      <c r="C1001">
        <v>165987</v>
      </c>
      <c r="D1001">
        <v>165902</v>
      </c>
      <c r="E1001">
        <v>165576</v>
      </c>
      <c r="F1001">
        <v>1158.67</v>
      </c>
      <c r="G1001">
        <v>0</v>
      </c>
      <c r="H1001">
        <v>764.35400000000004</v>
      </c>
      <c r="I1001">
        <v>0.283078</v>
      </c>
      <c r="J1001">
        <v>0.72116599999999997</v>
      </c>
      <c r="K1001">
        <v>0</v>
      </c>
      <c r="L1001" t="s">
        <v>42</v>
      </c>
    </row>
    <row r="1002" spans="1:25" x14ac:dyDescent="0.25">
      <c r="A1002" t="s">
        <v>49</v>
      </c>
      <c r="B1002">
        <v>165533</v>
      </c>
      <c r="C1002">
        <v>165461</v>
      </c>
      <c r="D1002">
        <v>165375</v>
      </c>
      <c r="E1002">
        <v>165054</v>
      </c>
      <c r="F1002">
        <v>1152.1300000000001</v>
      </c>
      <c r="G1002">
        <v>0</v>
      </c>
      <c r="H1002">
        <v>763.505</v>
      </c>
      <c r="I1002">
        <v>0.28319299999999997</v>
      </c>
      <c r="J1002">
        <v>0.72550599999999998</v>
      </c>
      <c r="K1002">
        <v>0</v>
      </c>
      <c r="L1002" t="s">
        <v>42</v>
      </c>
    </row>
    <row r="1003" spans="1:25" x14ac:dyDescent="0.25">
      <c r="A1003" t="s">
        <v>49</v>
      </c>
      <c r="B1003">
        <v>166077</v>
      </c>
      <c r="C1003">
        <v>166004</v>
      </c>
      <c r="D1003">
        <v>165919</v>
      </c>
      <c r="E1003">
        <v>165594</v>
      </c>
      <c r="F1003">
        <v>1160.8</v>
      </c>
      <c r="G1003">
        <v>0</v>
      </c>
      <c r="H1003">
        <v>765.54200000000003</v>
      </c>
      <c r="I1003">
        <v>0.28313899999999997</v>
      </c>
      <c r="J1003">
        <v>0.70653200000000005</v>
      </c>
      <c r="K1003">
        <v>0</v>
      </c>
      <c r="L1003" t="s">
        <v>42</v>
      </c>
    </row>
    <row r="1004" spans="1:25" x14ac:dyDescent="0.25">
      <c r="A1004" t="s">
        <v>49</v>
      </c>
      <c r="B1004">
        <v>166142</v>
      </c>
      <c r="C1004">
        <v>166069</v>
      </c>
      <c r="D1004">
        <v>165983</v>
      </c>
      <c r="E1004">
        <v>165658</v>
      </c>
      <c r="F1004">
        <v>1159</v>
      </c>
      <c r="G1004">
        <v>0</v>
      </c>
      <c r="H1004">
        <v>776.43299999999999</v>
      </c>
      <c r="I1004">
        <v>0.283167</v>
      </c>
      <c r="J1004">
        <v>0.72319900000000004</v>
      </c>
      <c r="K1004">
        <v>0</v>
      </c>
      <c r="L1004" t="s">
        <v>42</v>
      </c>
    </row>
    <row r="1005" spans="1:25" x14ac:dyDescent="0.25">
      <c r="A1005" t="s">
        <v>49</v>
      </c>
      <c r="B1005">
        <v>165583</v>
      </c>
      <c r="C1005">
        <v>165511</v>
      </c>
      <c r="D1005">
        <v>165427</v>
      </c>
      <c r="E1005">
        <v>165105</v>
      </c>
      <c r="F1005">
        <v>1144.71</v>
      </c>
      <c r="G1005">
        <v>0</v>
      </c>
      <c r="H1005">
        <v>751.68600000000004</v>
      </c>
      <c r="I1005">
        <v>0.28315099999999999</v>
      </c>
      <c r="J1005">
        <v>0.72711199999999998</v>
      </c>
      <c r="K1005">
        <v>0</v>
      </c>
      <c r="L1005" t="s">
        <v>42</v>
      </c>
    </row>
    <row r="1006" spans="1:25" x14ac:dyDescent="0.25">
      <c r="A1006" t="s">
        <v>49</v>
      </c>
      <c r="B1006">
        <v>165859</v>
      </c>
      <c r="C1006">
        <v>165786</v>
      </c>
      <c r="D1006">
        <v>165699</v>
      </c>
      <c r="E1006">
        <v>165378</v>
      </c>
      <c r="F1006">
        <v>1156.3900000000001</v>
      </c>
      <c r="G1006">
        <v>0</v>
      </c>
      <c r="H1006">
        <v>770.654</v>
      </c>
      <c r="I1006">
        <v>0.28346399999999999</v>
      </c>
      <c r="J1006">
        <v>0.71092900000000003</v>
      </c>
      <c r="K1006">
        <v>0</v>
      </c>
      <c r="L1006" t="s">
        <v>42</v>
      </c>
    </row>
    <row r="1007" spans="1:25" x14ac:dyDescent="0.25">
      <c r="A1007" t="s">
        <v>49</v>
      </c>
      <c r="B1007">
        <v>166135</v>
      </c>
      <c r="C1007">
        <v>166063</v>
      </c>
      <c r="D1007">
        <v>165978</v>
      </c>
      <c r="E1007">
        <v>165652</v>
      </c>
      <c r="F1007">
        <v>1154.6400000000001</v>
      </c>
      <c r="G1007">
        <v>0</v>
      </c>
      <c r="H1007">
        <v>772.34799999999996</v>
      </c>
      <c r="I1007">
        <v>0.283078</v>
      </c>
      <c r="J1007">
        <v>0.72714900000000005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49</v>
      </c>
      <c r="B1008">
        <v>165702</v>
      </c>
      <c r="C1008">
        <v>165631</v>
      </c>
      <c r="D1008">
        <v>165545</v>
      </c>
      <c r="E1008">
        <v>165226</v>
      </c>
      <c r="F1008">
        <v>1150.57</v>
      </c>
      <c r="G1008">
        <v>0</v>
      </c>
      <c r="H1008">
        <v>761.00900000000001</v>
      </c>
      <c r="I1008">
        <v>0.28311999999999998</v>
      </c>
      <c r="J1008">
        <v>0.72488900000000001</v>
      </c>
      <c r="K1008">
        <v>0</v>
      </c>
      <c r="L1008" t="s">
        <v>42</v>
      </c>
      <c r="R1008">
        <f>AVERAGE(B959:B1008)</f>
        <v>165860.26</v>
      </c>
      <c r="S1008">
        <f>AVERAGE(C959:C1008)</f>
        <v>165787.38</v>
      </c>
      <c r="U1008">
        <f>_xlfn.VAR.P(B959:B1008)</f>
        <v>56930.43240000002</v>
      </c>
      <c r="V1008">
        <f>_xlfn.VAR.P(C959:C1008)</f>
        <v>57003.355600000024</v>
      </c>
      <c r="X1008">
        <f>1.96*SQRT(U1008)/50</f>
        <v>9.353158805619417</v>
      </c>
      <c r="Y1008">
        <f>1.96*SQRT(V1008)/50</f>
        <v>9.3591472020256212</v>
      </c>
    </row>
    <row r="1009" spans="1:12" x14ac:dyDescent="0.25">
      <c r="A1009" t="s">
        <v>50</v>
      </c>
      <c r="B1009">
        <v>8293115.2002999997</v>
      </c>
      <c r="C1009" t="s">
        <v>36</v>
      </c>
    </row>
    <row r="1010" spans="1:12" x14ac:dyDescent="0.25">
      <c r="A1010" t="s">
        <v>51</v>
      </c>
      <c r="B1010">
        <v>8026.45</v>
      </c>
      <c r="C1010">
        <v>7909.66</v>
      </c>
      <c r="D1010">
        <v>7909.46</v>
      </c>
      <c r="E1010">
        <v>7769.16</v>
      </c>
      <c r="F1010">
        <v>415.15</v>
      </c>
      <c r="G1010">
        <v>366.642</v>
      </c>
      <c r="H1010">
        <v>110.31699999999999</v>
      </c>
      <c r="I1010">
        <v>0.28326600000000002</v>
      </c>
      <c r="J1010">
        <v>0.72518000000000005</v>
      </c>
      <c r="K1010">
        <v>0</v>
      </c>
      <c r="L1010" t="s">
        <v>42</v>
      </c>
    </row>
    <row r="1011" spans="1:12" x14ac:dyDescent="0.25">
      <c r="A1011" t="s">
        <v>51</v>
      </c>
      <c r="B1011">
        <v>8013.42</v>
      </c>
      <c r="C1011">
        <v>7891.72</v>
      </c>
      <c r="D1011">
        <v>7891.52</v>
      </c>
      <c r="E1011">
        <v>7751.09</v>
      </c>
      <c r="F1011">
        <v>420.24799999999999</v>
      </c>
      <c r="G1011">
        <v>366.24400000000003</v>
      </c>
      <c r="H1011">
        <v>109.881</v>
      </c>
      <c r="I1011">
        <v>0.283078</v>
      </c>
      <c r="J1011">
        <v>0.72146100000000002</v>
      </c>
      <c r="K1011">
        <v>0</v>
      </c>
      <c r="L1011" t="s">
        <v>42</v>
      </c>
    </row>
    <row r="1012" spans="1:12" x14ac:dyDescent="0.25">
      <c r="A1012" t="s">
        <v>51</v>
      </c>
      <c r="B1012">
        <v>8023.19</v>
      </c>
      <c r="C1012">
        <v>7903.65</v>
      </c>
      <c r="D1012">
        <v>7903.45</v>
      </c>
      <c r="E1012">
        <v>7763.55</v>
      </c>
      <c r="F1012">
        <v>416.161</v>
      </c>
      <c r="G1012">
        <v>366.51499999999999</v>
      </c>
      <c r="H1012">
        <v>109.184</v>
      </c>
      <c r="I1012">
        <v>0.28320299999999998</v>
      </c>
      <c r="J1012">
        <v>0.72629500000000002</v>
      </c>
      <c r="K1012">
        <v>0</v>
      </c>
      <c r="L1012" t="s">
        <v>42</v>
      </c>
    </row>
    <row r="1013" spans="1:12" x14ac:dyDescent="0.25">
      <c r="A1013" t="s">
        <v>51</v>
      </c>
      <c r="B1013">
        <v>7985.29</v>
      </c>
      <c r="C1013">
        <v>7870.27</v>
      </c>
      <c r="D1013">
        <v>7870.08</v>
      </c>
      <c r="E1013">
        <v>7730.86</v>
      </c>
      <c r="F1013">
        <v>410.029</v>
      </c>
      <c r="G1013">
        <v>365.31599999999997</v>
      </c>
      <c r="H1013">
        <v>109.02200000000001</v>
      </c>
      <c r="I1013">
        <v>0.28315899999999999</v>
      </c>
      <c r="J1013">
        <v>0.72722299999999995</v>
      </c>
      <c r="K1013">
        <v>0</v>
      </c>
      <c r="L1013" t="s">
        <v>42</v>
      </c>
    </row>
    <row r="1014" spans="1:12" x14ac:dyDescent="0.25">
      <c r="A1014" t="s">
        <v>51</v>
      </c>
      <c r="B1014">
        <v>8007.39</v>
      </c>
      <c r="C1014">
        <v>7888.97</v>
      </c>
      <c r="D1014">
        <v>7888.8</v>
      </c>
      <c r="E1014">
        <v>7749.29</v>
      </c>
      <c r="F1014">
        <v>414.22</v>
      </c>
      <c r="G1014">
        <v>366.98700000000002</v>
      </c>
      <c r="H1014">
        <v>109.386</v>
      </c>
      <c r="I1014">
        <v>0.27732899999999999</v>
      </c>
      <c r="J1014">
        <v>0.72788799999999998</v>
      </c>
      <c r="K1014">
        <v>0</v>
      </c>
      <c r="L1014" t="s">
        <v>42</v>
      </c>
    </row>
    <row r="1015" spans="1:12" x14ac:dyDescent="0.25">
      <c r="A1015" t="s">
        <v>51</v>
      </c>
      <c r="B1015">
        <v>8024.51</v>
      </c>
      <c r="C1015">
        <v>7904.89</v>
      </c>
      <c r="D1015">
        <v>7904.71</v>
      </c>
      <c r="E1015">
        <v>7765.54</v>
      </c>
      <c r="F1015">
        <v>413.28699999999998</v>
      </c>
      <c r="G1015">
        <v>365.56700000000001</v>
      </c>
      <c r="H1015">
        <v>108.967</v>
      </c>
      <c r="I1015">
        <v>0.28310099999999999</v>
      </c>
      <c r="J1015">
        <v>0.74345499999999998</v>
      </c>
      <c r="K1015">
        <v>0</v>
      </c>
      <c r="L1015" t="s">
        <v>42</v>
      </c>
    </row>
    <row r="1016" spans="1:12" x14ac:dyDescent="0.25">
      <c r="A1016" t="s">
        <v>51</v>
      </c>
      <c r="B1016">
        <v>8039.43</v>
      </c>
      <c r="C1016">
        <v>7922.71</v>
      </c>
      <c r="D1016">
        <v>7922.53</v>
      </c>
      <c r="E1016">
        <v>7783</v>
      </c>
      <c r="F1016">
        <v>414.24</v>
      </c>
      <c r="G1016">
        <v>365.49900000000002</v>
      </c>
      <c r="H1016">
        <v>109.246</v>
      </c>
      <c r="I1016">
        <v>0.27457999999999999</v>
      </c>
      <c r="J1016">
        <v>0.72789800000000004</v>
      </c>
      <c r="K1016">
        <v>0</v>
      </c>
      <c r="L1016" t="s">
        <v>42</v>
      </c>
    </row>
    <row r="1017" spans="1:12" x14ac:dyDescent="0.25">
      <c r="A1017" t="s">
        <v>51</v>
      </c>
      <c r="B1017">
        <v>8017.43</v>
      </c>
      <c r="C1017">
        <v>7897.9</v>
      </c>
      <c r="D1017">
        <v>7897.72</v>
      </c>
      <c r="E1017">
        <v>7758</v>
      </c>
      <c r="F1017">
        <v>413.83100000000002</v>
      </c>
      <c r="G1017">
        <v>365.76100000000002</v>
      </c>
      <c r="H1017">
        <v>108.789</v>
      </c>
      <c r="I1017">
        <v>0.28309400000000001</v>
      </c>
      <c r="J1017">
        <v>0.72702800000000001</v>
      </c>
      <c r="K1017">
        <v>0</v>
      </c>
      <c r="L1017" t="s">
        <v>42</v>
      </c>
    </row>
    <row r="1018" spans="1:12" x14ac:dyDescent="0.25">
      <c r="A1018" t="s">
        <v>51</v>
      </c>
      <c r="B1018">
        <v>7906.93</v>
      </c>
      <c r="C1018">
        <v>7787.59</v>
      </c>
      <c r="D1018">
        <v>7787.45</v>
      </c>
      <c r="E1018">
        <v>7648.65</v>
      </c>
      <c r="F1018">
        <v>393.83100000000002</v>
      </c>
      <c r="G1018">
        <v>368.47</v>
      </c>
      <c r="H1018">
        <v>107.26</v>
      </c>
      <c r="I1018">
        <v>0.283078</v>
      </c>
      <c r="J1018">
        <v>0.72282299999999999</v>
      </c>
      <c r="K1018">
        <v>0</v>
      </c>
      <c r="L1018" t="s">
        <v>42</v>
      </c>
    </row>
    <row r="1019" spans="1:12" x14ac:dyDescent="0.25">
      <c r="A1019" t="s">
        <v>51</v>
      </c>
      <c r="B1019">
        <v>8010.9</v>
      </c>
      <c r="C1019">
        <v>7894.06</v>
      </c>
      <c r="D1019">
        <v>7893.92</v>
      </c>
      <c r="E1019">
        <v>7755.07</v>
      </c>
      <c r="F1019">
        <v>401.14600000000002</v>
      </c>
      <c r="G1019">
        <v>373.56</v>
      </c>
      <c r="H1019">
        <v>108.256</v>
      </c>
      <c r="I1019">
        <v>0.28311199999999997</v>
      </c>
      <c r="J1019">
        <v>0.72784199999999999</v>
      </c>
      <c r="K1019">
        <v>0</v>
      </c>
      <c r="L1019" t="s">
        <v>42</v>
      </c>
    </row>
    <row r="1020" spans="1:12" x14ac:dyDescent="0.25">
      <c r="A1020" t="s">
        <v>51</v>
      </c>
      <c r="B1020">
        <v>7864.25</v>
      </c>
      <c r="C1020">
        <v>7745.22</v>
      </c>
      <c r="D1020">
        <v>7745.07</v>
      </c>
      <c r="E1020">
        <v>7606.7</v>
      </c>
      <c r="F1020">
        <v>391.51400000000001</v>
      </c>
      <c r="G1020">
        <v>361.18</v>
      </c>
      <c r="H1020">
        <v>106.84099999999999</v>
      </c>
      <c r="I1020">
        <v>0.28309800000000002</v>
      </c>
      <c r="J1020">
        <v>0.72124299999999997</v>
      </c>
      <c r="K1020">
        <v>0</v>
      </c>
      <c r="L1020" t="s">
        <v>42</v>
      </c>
    </row>
    <row r="1021" spans="1:12" x14ac:dyDescent="0.25">
      <c r="A1021" t="s">
        <v>51</v>
      </c>
      <c r="B1021">
        <v>7918.49</v>
      </c>
      <c r="C1021">
        <v>7801.9</v>
      </c>
      <c r="D1021">
        <v>7801.76</v>
      </c>
      <c r="E1021">
        <v>7663.44</v>
      </c>
      <c r="F1021">
        <v>391.53800000000001</v>
      </c>
      <c r="G1021">
        <v>366.31099999999998</v>
      </c>
      <c r="H1021">
        <v>107.49</v>
      </c>
      <c r="I1021">
        <v>0.28308699999999998</v>
      </c>
      <c r="J1021">
        <v>0.70923800000000004</v>
      </c>
      <c r="K1021">
        <v>0</v>
      </c>
      <c r="L1021" t="s">
        <v>42</v>
      </c>
    </row>
    <row r="1022" spans="1:12" x14ac:dyDescent="0.25">
      <c r="A1022" t="s">
        <v>51</v>
      </c>
      <c r="B1022">
        <v>7878.42</v>
      </c>
      <c r="C1022">
        <v>7762.9</v>
      </c>
      <c r="D1022">
        <v>7762.77</v>
      </c>
      <c r="E1022">
        <v>7623.95</v>
      </c>
      <c r="F1022">
        <v>392.30799999999999</v>
      </c>
      <c r="G1022">
        <v>361.226</v>
      </c>
      <c r="H1022">
        <v>107.414</v>
      </c>
      <c r="I1022">
        <v>0.28307900000000003</v>
      </c>
      <c r="J1022">
        <v>0.72206999999999999</v>
      </c>
      <c r="K1022">
        <v>0</v>
      </c>
      <c r="L1022" t="s">
        <v>42</v>
      </c>
    </row>
    <row r="1023" spans="1:12" x14ac:dyDescent="0.25">
      <c r="A1023" t="s">
        <v>51</v>
      </c>
      <c r="B1023">
        <v>8029.41</v>
      </c>
      <c r="C1023">
        <v>7911.12</v>
      </c>
      <c r="D1023">
        <v>7910.97</v>
      </c>
      <c r="E1023">
        <v>7771.73</v>
      </c>
      <c r="F1023">
        <v>411.35599999999999</v>
      </c>
      <c r="G1023">
        <v>363.75400000000002</v>
      </c>
      <c r="H1023">
        <v>108.714</v>
      </c>
      <c r="I1023">
        <v>0.28309699999999999</v>
      </c>
      <c r="J1023">
        <v>0.72780800000000001</v>
      </c>
      <c r="K1023">
        <v>0</v>
      </c>
      <c r="L1023" t="s">
        <v>42</v>
      </c>
    </row>
    <row r="1024" spans="1:12" x14ac:dyDescent="0.25">
      <c r="A1024" t="s">
        <v>51</v>
      </c>
      <c r="B1024">
        <v>7925.31</v>
      </c>
      <c r="C1024">
        <v>7806</v>
      </c>
      <c r="D1024">
        <v>7805.84</v>
      </c>
      <c r="E1024">
        <v>7667.4</v>
      </c>
      <c r="F1024">
        <v>408.10500000000002</v>
      </c>
      <c r="G1024">
        <v>364.601</v>
      </c>
      <c r="H1024">
        <v>107.708</v>
      </c>
      <c r="I1024">
        <v>0.28311500000000001</v>
      </c>
      <c r="J1024">
        <v>0.709816</v>
      </c>
      <c r="K1024">
        <v>0</v>
      </c>
      <c r="L1024" t="s">
        <v>42</v>
      </c>
    </row>
    <row r="1025" spans="1:12" x14ac:dyDescent="0.25">
      <c r="A1025" t="s">
        <v>51</v>
      </c>
      <c r="B1025">
        <v>7857.69</v>
      </c>
      <c r="C1025">
        <v>7740.14</v>
      </c>
      <c r="D1025">
        <v>7740.01</v>
      </c>
      <c r="E1025">
        <v>7601.62</v>
      </c>
      <c r="F1025">
        <v>400.38900000000001</v>
      </c>
      <c r="G1025">
        <v>362.51799999999997</v>
      </c>
      <c r="H1025">
        <v>107.46599999999999</v>
      </c>
      <c r="I1025">
        <v>0.28311799999999998</v>
      </c>
      <c r="J1025">
        <v>0.72672099999999995</v>
      </c>
      <c r="K1025">
        <v>0</v>
      </c>
      <c r="L1025" t="s">
        <v>42</v>
      </c>
    </row>
    <row r="1026" spans="1:12" x14ac:dyDescent="0.25">
      <c r="A1026" t="s">
        <v>51</v>
      </c>
      <c r="B1026">
        <v>7879.69</v>
      </c>
      <c r="C1026">
        <v>7762.63</v>
      </c>
      <c r="D1026">
        <v>7762.49</v>
      </c>
      <c r="E1026">
        <v>7623.66</v>
      </c>
      <c r="F1026">
        <v>392.92599999999999</v>
      </c>
      <c r="G1026">
        <v>361.49</v>
      </c>
      <c r="H1026">
        <v>107.06</v>
      </c>
      <c r="I1026">
        <v>0.28309200000000001</v>
      </c>
      <c r="J1026">
        <v>0.722916</v>
      </c>
      <c r="K1026">
        <v>0</v>
      </c>
      <c r="L1026" t="s">
        <v>42</v>
      </c>
    </row>
    <row r="1027" spans="1:12" x14ac:dyDescent="0.25">
      <c r="A1027" t="s">
        <v>51</v>
      </c>
      <c r="B1027">
        <v>7951.4</v>
      </c>
      <c r="C1027">
        <v>7834.32</v>
      </c>
      <c r="D1027">
        <v>7834.17</v>
      </c>
      <c r="E1027">
        <v>7695.4</v>
      </c>
      <c r="F1027">
        <v>407.02199999999999</v>
      </c>
      <c r="G1027">
        <v>365.09699999999998</v>
      </c>
      <c r="H1027">
        <v>108.667</v>
      </c>
      <c r="I1027">
        <v>0.28276899999999999</v>
      </c>
      <c r="J1027">
        <v>0.72746599999999995</v>
      </c>
      <c r="K1027">
        <v>0</v>
      </c>
      <c r="L1027" t="s">
        <v>42</v>
      </c>
    </row>
    <row r="1028" spans="1:12" x14ac:dyDescent="0.25">
      <c r="A1028" t="s">
        <v>51</v>
      </c>
      <c r="B1028">
        <v>7891.92</v>
      </c>
      <c r="C1028">
        <v>7775.67</v>
      </c>
      <c r="D1028">
        <v>7775.54</v>
      </c>
      <c r="E1028">
        <v>7637.08</v>
      </c>
      <c r="F1028">
        <v>397.24799999999999</v>
      </c>
      <c r="G1028">
        <v>362.04899999999998</v>
      </c>
      <c r="H1028">
        <v>107.605</v>
      </c>
      <c r="I1028">
        <v>0.28310400000000002</v>
      </c>
      <c r="J1028">
        <v>0.70652899999999996</v>
      </c>
      <c r="K1028">
        <v>0</v>
      </c>
      <c r="L1028" t="s">
        <v>42</v>
      </c>
    </row>
    <row r="1029" spans="1:12" x14ac:dyDescent="0.25">
      <c r="A1029" t="s">
        <v>51</v>
      </c>
      <c r="B1029">
        <v>7955.68</v>
      </c>
      <c r="C1029">
        <v>7839.92</v>
      </c>
      <c r="D1029">
        <v>7839.78</v>
      </c>
      <c r="E1029">
        <v>7700.81</v>
      </c>
      <c r="F1029">
        <v>401.61200000000002</v>
      </c>
      <c r="G1029">
        <v>362.863</v>
      </c>
      <c r="H1029">
        <v>108.355</v>
      </c>
      <c r="I1029">
        <v>0.28309600000000001</v>
      </c>
      <c r="J1029">
        <v>0.70653200000000005</v>
      </c>
      <c r="K1029">
        <v>0</v>
      </c>
      <c r="L1029" t="s">
        <v>42</v>
      </c>
    </row>
    <row r="1030" spans="1:12" x14ac:dyDescent="0.25">
      <c r="A1030" t="s">
        <v>51</v>
      </c>
      <c r="B1030">
        <v>7884.42</v>
      </c>
      <c r="C1030">
        <v>7767.25</v>
      </c>
      <c r="D1030">
        <v>7767.11</v>
      </c>
      <c r="E1030">
        <v>7629.22</v>
      </c>
      <c r="F1030">
        <v>393.226</v>
      </c>
      <c r="G1030">
        <v>361.34800000000001</v>
      </c>
      <c r="H1030">
        <v>106.93300000000001</v>
      </c>
      <c r="I1030">
        <v>0.28340399999999999</v>
      </c>
      <c r="J1030">
        <v>0.72767499999999996</v>
      </c>
      <c r="K1030">
        <v>0</v>
      </c>
      <c r="L1030" t="s">
        <v>42</v>
      </c>
    </row>
    <row r="1031" spans="1:12" x14ac:dyDescent="0.25">
      <c r="A1031" t="s">
        <v>51</v>
      </c>
      <c r="B1031">
        <v>7885.71</v>
      </c>
      <c r="C1031">
        <v>7770.85</v>
      </c>
      <c r="D1031">
        <v>7770.7</v>
      </c>
      <c r="E1031">
        <v>7632.83</v>
      </c>
      <c r="F1031">
        <v>386.24099999999999</v>
      </c>
      <c r="G1031">
        <v>361.09800000000001</v>
      </c>
      <c r="H1031">
        <v>106.843</v>
      </c>
      <c r="I1031">
        <v>0.283078</v>
      </c>
      <c r="J1031">
        <v>0.72777899999999995</v>
      </c>
      <c r="K1031">
        <v>0</v>
      </c>
      <c r="L1031" t="s">
        <v>42</v>
      </c>
    </row>
    <row r="1032" spans="1:12" x14ac:dyDescent="0.25">
      <c r="A1032" t="s">
        <v>51</v>
      </c>
      <c r="B1032">
        <v>8069.43</v>
      </c>
      <c r="C1032">
        <v>7953.8</v>
      </c>
      <c r="D1032">
        <v>7953.6</v>
      </c>
      <c r="E1032">
        <v>7813.07</v>
      </c>
      <c r="F1032">
        <v>419.85399999999998</v>
      </c>
      <c r="G1032">
        <v>366.97500000000002</v>
      </c>
      <c r="H1032">
        <v>110.123</v>
      </c>
      <c r="I1032">
        <v>0.26053300000000001</v>
      </c>
      <c r="J1032">
        <v>0.727128</v>
      </c>
      <c r="K1032">
        <v>0</v>
      </c>
      <c r="L1032" t="s">
        <v>42</v>
      </c>
    </row>
    <row r="1033" spans="1:12" x14ac:dyDescent="0.25">
      <c r="A1033" t="s">
        <v>51</v>
      </c>
      <c r="B1033">
        <v>8068.94</v>
      </c>
      <c r="C1033">
        <v>7952.34</v>
      </c>
      <c r="D1033">
        <v>7952.17</v>
      </c>
      <c r="E1033">
        <v>7812.32</v>
      </c>
      <c r="F1033">
        <v>410.10199999999998</v>
      </c>
      <c r="G1033">
        <v>368.83600000000001</v>
      </c>
      <c r="H1033">
        <v>109.557</v>
      </c>
      <c r="I1033">
        <v>0.28311700000000001</v>
      </c>
      <c r="J1033">
        <v>0.70650500000000005</v>
      </c>
      <c r="K1033">
        <v>0</v>
      </c>
      <c r="L1033" t="s">
        <v>42</v>
      </c>
    </row>
    <row r="1034" spans="1:12" x14ac:dyDescent="0.25">
      <c r="A1034" t="s">
        <v>51</v>
      </c>
      <c r="B1034">
        <v>8028.25</v>
      </c>
      <c r="C1034">
        <v>7906.98</v>
      </c>
      <c r="D1034">
        <v>7906.79</v>
      </c>
      <c r="E1034">
        <v>7765.82</v>
      </c>
      <c r="F1034">
        <v>414.12799999999999</v>
      </c>
      <c r="G1034">
        <v>365.33</v>
      </c>
      <c r="H1034">
        <v>109.80800000000001</v>
      </c>
      <c r="I1034">
        <v>0.26200699999999999</v>
      </c>
      <c r="J1034">
        <v>0.707287</v>
      </c>
      <c r="K1034">
        <v>0</v>
      </c>
      <c r="L1034" t="s">
        <v>42</v>
      </c>
    </row>
    <row r="1035" spans="1:12" x14ac:dyDescent="0.25">
      <c r="A1035" t="s">
        <v>51</v>
      </c>
      <c r="B1035">
        <v>8081.11</v>
      </c>
      <c r="C1035">
        <v>7961.15</v>
      </c>
      <c r="D1035">
        <v>7960.95</v>
      </c>
      <c r="E1035">
        <v>7821.17</v>
      </c>
      <c r="F1035">
        <v>415.87200000000001</v>
      </c>
      <c r="G1035">
        <v>366.40899999999999</v>
      </c>
      <c r="H1035">
        <v>109.765</v>
      </c>
      <c r="I1035">
        <v>0.28312599999999999</v>
      </c>
      <c r="J1035">
        <v>0.71837099999999998</v>
      </c>
      <c r="K1035">
        <v>0</v>
      </c>
      <c r="L1035" t="s">
        <v>42</v>
      </c>
    </row>
    <row r="1036" spans="1:12" x14ac:dyDescent="0.25">
      <c r="A1036" t="s">
        <v>51</v>
      </c>
      <c r="B1036">
        <v>8045.62</v>
      </c>
      <c r="C1036">
        <v>7929.14</v>
      </c>
      <c r="D1036">
        <v>7928.97</v>
      </c>
      <c r="E1036">
        <v>7788.93</v>
      </c>
      <c r="F1036">
        <v>412.33800000000002</v>
      </c>
      <c r="G1036">
        <v>366.529</v>
      </c>
      <c r="H1036">
        <v>109.958</v>
      </c>
      <c r="I1036">
        <v>0.283082</v>
      </c>
      <c r="J1036">
        <v>0.72624699999999998</v>
      </c>
      <c r="K1036">
        <v>0</v>
      </c>
      <c r="L1036" t="s">
        <v>42</v>
      </c>
    </row>
    <row r="1037" spans="1:12" x14ac:dyDescent="0.25">
      <c r="A1037" t="s">
        <v>51</v>
      </c>
      <c r="B1037">
        <v>8043.7</v>
      </c>
      <c r="C1037">
        <v>7926.41</v>
      </c>
      <c r="D1037">
        <v>7926.23</v>
      </c>
      <c r="E1037">
        <v>7786.42</v>
      </c>
      <c r="F1037">
        <v>409.91899999999998</v>
      </c>
      <c r="G1037">
        <v>368.10700000000003</v>
      </c>
      <c r="H1037">
        <v>109.605</v>
      </c>
      <c r="I1037">
        <v>0.28499200000000002</v>
      </c>
      <c r="J1037">
        <v>0.70653200000000005</v>
      </c>
      <c r="K1037">
        <v>0</v>
      </c>
      <c r="L1037" t="s">
        <v>42</v>
      </c>
    </row>
    <row r="1038" spans="1:12" x14ac:dyDescent="0.25">
      <c r="A1038" t="s">
        <v>51</v>
      </c>
      <c r="B1038">
        <v>8039.87</v>
      </c>
      <c r="C1038">
        <v>7923.52</v>
      </c>
      <c r="D1038">
        <v>7923.34</v>
      </c>
      <c r="E1038">
        <v>7783.45</v>
      </c>
      <c r="F1038">
        <v>413.86500000000001</v>
      </c>
      <c r="G1038">
        <v>367.24400000000003</v>
      </c>
      <c r="H1038">
        <v>109.946</v>
      </c>
      <c r="I1038">
        <v>0.28308</v>
      </c>
      <c r="J1038">
        <v>0.72725399999999996</v>
      </c>
      <c r="K1038">
        <v>0</v>
      </c>
      <c r="L1038" t="s">
        <v>42</v>
      </c>
    </row>
    <row r="1039" spans="1:12" x14ac:dyDescent="0.25">
      <c r="A1039" t="s">
        <v>51</v>
      </c>
      <c r="B1039">
        <v>8070.1</v>
      </c>
      <c r="C1039">
        <v>7952.82</v>
      </c>
      <c r="D1039">
        <v>7952.6</v>
      </c>
      <c r="E1039">
        <v>7811.52</v>
      </c>
      <c r="F1039">
        <v>433.85399999999998</v>
      </c>
      <c r="G1039">
        <v>370.18099999999998</v>
      </c>
      <c r="H1039">
        <v>110.07899999999999</v>
      </c>
      <c r="I1039">
        <v>0.28335100000000002</v>
      </c>
      <c r="J1039">
        <v>0.71949799999999997</v>
      </c>
      <c r="K1039">
        <v>0</v>
      </c>
      <c r="L1039" t="s">
        <v>42</v>
      </c>
    </row>
    <row r="1040" spans="1:12" x14ac:dyDescent="0.25">
      <c r="A1040" t="s">
        <v>51</v>
      </c>
      <c r="B1040">
        <v>8028.71</v>
      </c>
      <c r="C1040">
        <v>7909.58</v>
      </c>
      <c r="D1040">
        <v>7909.4</v>
      </c>
      <c r="E1040">
        <v>7769.07</v>
      </c>
      <c r="F1040">
        <v>413.43599999999998</v>
      </c>
      <c r="G1040">
        <v>366.45100000000002</v>
      </c>
      <c r="H1040">
        <v>109.176</v>
      </c>
      <c r="I1040">
        <v>0.28340199999999999</v>
      </c>
      <c r="J1040">
        <v>0.72773500000000002</v>
      </c>
      <c r="K1040">
        <v>0</v>
      </c>
      <c r="L1040" t="s">
        <v>42</v>
      </c>
    </row>
    <row r="1041" spans="1:12" x14ac:dyDescent="0.25">
      <c r="A1041" t="s">
        <v>51</v>
      </c>
      <c r="B1041">
        <v>8022.81</v>
      </c>
      <c r="C1041">
        <v>7901.9</v>
      </c>
      <c r="D1041">
        <v>7901.72</v>
      </c>
      <c r="E1041">
        <v>7760.62</v>
      </c>
      <c r="F1041">
        <v>415.32600000000002</v>
      </c>
      <c r="G1041">
        <v>365.56900000000002</v>
      </c>
      <c r="H1041">
        <v>109.152</v>
      </c>
      <c r="I1041">
        <v>0.28310000000000002</v>
      </c>
      <c r="J1041">
        <v>0.72778900000000002</v>
      </c>
      <c r="K1041">
        <v>0</v>
      </c>
      <c r="L1041" t="s">
        <v>42</v>
      </c>
    </row>
    <row r="1042" spans="1:12" x14ac:dyDescent="0.25">
      <c r="A1042" t="s">
        <v>51</v>
      </c>
      <c r="B1042">
        <v>8079.72</v>
      </c>
      <c r="C1042">
        <v>7958.43</v>
      </c>
      <c r="D1042">
        <v>7958.24</v>
      </c>
      <c r="E1042">
        <v>7817.52</v>
      </c>
      <c r="F1042">
        <v>422.71100000000001</v>
      </c>
      <c r="G1042">
        <v>366.74900000000002</v>
      </c>
      <c r="H1042">
        <v>109.616</v>
      </c>
      <c r="I1042">
        <v>0.28310800000000003</v>
      </c>
      <c r="J1042">
        <v>0.72783900000000001</v>
      </c>
      <c r="K1042">
        <v>0</v>
      </c>
      <c r="L1042" t="s">
        <v>42</v>
      </c>
    </row>
    <row r="1043" spans="1:12" x14ac:dyDescent="0.25">
      <c r="A1043" t="s">
        <v>51</v>
      </c>
      <c r="B1043">
        <v>8051.92</v>
      </c>
      <c r="C1043">
        <v>7930.34</v>
      </c>
      <c r="D1043">
        <v>7930.16</v>
      </c>
      <c r="E1043">
        <v>7790.04</v>
      </c>
      <c r="F1043">
        <v>415.53100000000001</v>
      </c>
      <c r="G1043">
        <v>368.99400000000003</v>
      </c>
      <c r="H1043">
        <v>110.389</v>
      </c>
      <c r="I1043">
        <v>0.28311500000000001</v>
      </c>
      <c r="J1043">
        <v>0.72718099999999997</v>
      </c>
      <c r="K1043">
        <v>0</v>
      </c>
      <c r="L1043" t="s">
        <v>42</v>
      </c>
    </row>
    <row r="1044" spans="1:12" x14ac:dyDescent="0.25">
      <c r="A1044" t="s">
        <v>51</v>
      </c>
      <c r="B1044">
        <v>8062.96</v>
      </c>
      <c r="C1044">
        <v>7946.43</v>
      </c>
      <c r="D1044">
        <v>7946.22</v>
      </c>
      <c r="E1044">
        <v>7806.11</v>
      </c>
      <c r="F1044">
        <v>415.61900000000003</v>
      </c>
      <c r="G1044">
        <v>368.89499999999998</v>
      </c>
      <c r="H1044">
        <v>109.788</v>
      </c>
      <c r="I1044">
        <v>0.283078</v>
      </c>
      <c r="J1044">
        <v>0.72539900000000002</v>
      </c>
      <c r="K1044">
        <v>0</v>
      </c>
      <c r="L1044" t="s">
        <v>42</v>
      </c>
    </row>
    <row r="1045" spans="1:12" x14ac:dyDescent="0.25">
      <c r="A1045" t="s">
        <v>51</v>
      </c>
      <c r="B1045">
        <v>7977</v>
      </c>
      <c r="C1045">
        <v>7857.25</v>
      </c>
      <c r="D1045">
        <v>7857.08</v>
      </c>
      <c r="E1045">
        <v>7717.35</v>
      </c>
      <c r="F1045">
        <v>412.26499999999999</v>
      </c>
      <c r="G1045">
        <v>364.80900000000003</v>
      </c>
      <c r="H1045">
        <v>108.57899999999999</v>
      </c>
      <c r="I1045">
        <v>0.28309099999999998</v>
      </c>
      <c r="J1045">
        <v>0.72784300000000002</v>
      </c>
      <c r="K1045">
        <v>0</v>
      </c>
      <c r="L1045" t="s">
        <v>42</v>
      </c>
    </row>
    <row r="1046" spans="1:12" x14ac:dyDescent="0.25">
      <c r="A1046" t="s">
        <v>51</v>
      </c>
      <c r="B1046">
        <v>7982.85</v>
      </c>
      <c r="C1046">
        <v>7864.63</v>
      </c>
      <c r="D1046">
        <v>7864.46</v>
      </c>
      <c r="E1046">
        <v>7725.2</v>
      </c>
      <c r="F1046">
        <v>405.61900000000003</v>
      </c>
      <c r="G1046">
        <v>365.46300000000002</v>
      </c>
      <c r="H1046">
        <v>108.608</v>
      </c>
      <c r="I1046">
        <v>0.283084</v>
      </c>
      <c r="J1046">
        <v>0.70653100000000002</v>
      </c>
      <c r="K1046">
        <v>0</v>
      </c>
      <c r="L1046" t="s">
        <v>42</v>
      </c>
    </row>
    <row r="1047" spans="1:12" x14ac:dyDescent="0.25">
      <c r="A1047" t="s">
        <v>51</v>
      </c>
      <c r="B1047">
        <v>7986.44</v>
      </c>
      <c r="C1047">
        <v>7869.97</v>
      </c>
      <c r="D1047">
        <v>7869.8</v>
      </c>
      <c r="E1047">
        <v>7730.36</v>
      </c>
      <c r="F1047">
        <v>409.66800000000001</v>
      </c>
      <c r="G1047">
        <v>365.21199999999999</v>
      </c>
      <c r="H1047">
        <v>108.533</v>
      </c>
      <c r="I1047">
        <v>0.26064700000000002</v>
      </c>
      <c r="J1047">
        <v>0.72265900000000005</v>
      </c>
      <c r="K1047">
        <v>0</v>
      </c>
      <c r="L1047" t="s">
        <v>42</v>
      </c>
    </row>
    <row r="1048" spans="1:12" x14ac:dyDescent="0.25">
      <c r="A1048" t="s">
        <v>51</v>
      </c>
      <c r="B1048">
        <v>7947.39</v>
      </c>
      <c r="C1048">
        <v>7828.03</v>
      </c>
      <c r="D1048">
        <v>7827.88</v>
      </c>
      <c r="E1048">
        <v>7689.16</v>
      </c>
      <c r="F1048">
        <v>394.01400000000001</v>
      </c>
      <c r="G1048">
        <v>360.512</v>
      </c>
      <c r="H1048">
        <v>107.48699999999999</v>
      </c>
      <c r="I1048">
        <v>0.28315400000000002</v>
      </c>
      <c r="J1048">
        <v>0.72789099999999995</v>
      </c>
      <c r="K1048">
        <v>0</v>
      </c>
      <c r="L1048" t="s">
        <v>42</v>
      </c>
    </row>
    <row r="1049" spans="1:12" x14ac:dyDescent="0.25">
      <c r="A1049" t="s">
        <v>51</v>
      </c>
      <c r="B1049">
        <v>7935.31</v>
      </c>
      <c r="C1049">
        <v>7816.59</v>
      </c>
      <c r="D1049">
        <v>7816.46</v>
      </c>
      <c r="E1049">
        <v>7678.09</v>
      </c>
      <c r="F1049">
        <v>394.91399999999999</v>
      </c>
      <c r="G1049">
        <v>367.625</v>
      </c>
      <c r="H1049">
        <v>107.45</v>
      </c>
      <c r="I1049">
        <v>0.283111</v>
      </c>
      <c r="J1049">
        <v>0.72250199999999998</v>
      </c>
      <c r="K1049">
        <v>0</v>
      </c>
      <c r="L1049" t="s">
        <v>42</v>
      </c>
    </row>
    <row r="1050" spans="1:12" x14ac:dyDescent="0.25">
      <c r="A1050" t="s">
        <v>51</v>
      </c>
      <c r="B1050">
        <v>7856.01</v>
      </c>
      <c r="C1050">
        <v>7737.83</v>
      </c>
      <c r="D1050">
        <v>7737.69</v>
      </c>
      <c r="E1050">
        <v>7599</v>
      </c>
      <c r="F1050">
        <v>391.91199999999998</v>
      </c>
      <c r="G1050">
        <v>360.827</v>
      </c>
      <c r="H1050">
        <v>107.026</v>
      </c>
      <c r="I1050">
        <v>0.283078</v>
      </c>
      <c r="J1050">
        <v>0.72653199999999996</v>
      </c>
      <c r="K1050">
        <v>0</v>
      </c>
      <c r="L1050" t="s">
        <v>42</v>
      </c>
    </row>
    <row r="1051" spans="1:12" x14ac:dyDescent="0.25">
      <c r="A1051" t="s">
        <v>51</v>
      </c>
      <c r="B1051">
        <v>7840.02</v>
      </c>
      <c r="C1051">
        <v>7722.78</v>
      </c>
      <c r="D1051">
        <v>7722.63</v>
      </c>
      <c r="E1051">
        <v>7584.88</v>
      </c>
      <c r="F1051">
        <v>388.709</v>
      </c>
      <c r="G1051">
        <v>359.70499999999998</v>
      </c>
      <c r="H1051">
        <v>107.10899999999999</v>
      </c>
      <c r="I1051">
        <v>0.28320499999999998</v>
      </c>
      <c r="J1051">
        <v>0.75012199999999996</v>
      </c>
      <c r="K1051">
        <v>0</v>
      </c>
      <c r="L1051" t="s">
        <v>42</v>
      </c>
    </row>
    <row r="1052" spans="1:12" x14ac:dyDescent="0.25">
      <c r="A1052" t="s">
        <v>51</v>
      </c>
      <c r="B1052">
        <v>7858.59</v>
      </c>
      <c r="C1052">
        <v>7740.79</v>
      </c>
      <c r="D1052">
        <v>7740.65</v>
      </c>
      <c r="E1052">
        <v>7602.4</v>
      </c>
      <c r="F1052">
        <v>396.17399999999998</v>
      </c>
      <c r="G1052">
        <v>361.26299999999998</v>
      </c>
      <c r="H1052">
        <v>107.086</v>
      </c>
      <c r="I1052">
        <v>0.283078</v>
      </c>
      <c r="J1052">
        <v>0.72787999999999997</v>
      </c>
      <c r="K1052">
        <v>0</v>
      </c>
      <c r="L1052" t="s">
        <v>42</v>
      </c>
    </row>
    <row r="1053" spans="1:12" x14ac:dyDescent="0.25">
      <c r="A1053" t="s">
        <v>51</v>
      </c>
      <c r="B1053">
        <v>7918.1</v>
      </c>
      <c r="C1053">
        <v>7798.19</v>
      </c>
      <c r="D1053">
        <v>7798.05</v>
      </c>
      <c r="E1053">
        <v>7659.87</v>
      </c>
      <c r="F1053">
        <v>395.76</v>
      </c>
      <c r="G1053">
        <v>368.42700000000002</v>
      </c>
      <c r="H1053">
        <v>107.57299999999999</v>
      </c>
      <c r="I1053">
        <v>0.283078</v>
      </c>
      <c r="J1053">
        <v>0.72777700000000001</v>
      </c>
      <c r="K1053">
        <v>0</v>
      </c>
      <c r="L1053" t="s">
        <v>42</v>
      </c>
    </row>
    <row r="1054" spans="1:12" x14ac:dyDescent="0.25">
      <c r="A1054" t="s">
        <v>51</v>
      </c>
      <c r="B1054">
        <v>7886.97</v>
      </c>
      <c r="C1054">
        <v>7768.88</v>
      </c>
      <c r="D1054">
        <v>7768.72</v>
      </c>
      <c r="E1054">
        <v>7629.97</v>
      </c>
      <c r="F1054">
        <v>399.53100000000001</v>
      </c>
      <c r="G1054">
        <v>363.06400000000002</v>
      </c>
      <c r="H1054">
        <v>107.848</v>
      </c>
      <c r="I1054">
        <v>0.283078</v>
      </c>
      <c r="J1054">
        <v>0.70820099999999997</v>
      </c>
      <c r="K1054">
        <v>0</v>
      </c>
      <c r="L1054" t="s">
        <v>42</v>
      </c>
    </row>
    <row r="1055" spans="1:12" x14ac:dyDescent="0.25">
      <c r="A1055" t="s">
        <v>51</v>
      </c>
      <c r="B1055">
        <v>7901.11</v>
      </c>
      <c r="C1055">
        <v>7784.3</v>
      </c>
      <c r="D1055">
        <v>7784.15</v>
      </c>
      <c r="E1055">
        <v>7645.88</v>
      </c>
      <c r="F1055">
        <v>395.70499999999998</v>
      </c>
      <c r="G1055">
        <v>361.24200000000002</v>
      </c>
      <c r="H1055">
        <v>107.208</v>
      </c>
      <c r="I1055">
        <v>0.28401199999999999</v>
      </c>
      <c r="J1055">
        <v>0.72537300000000005</v>
      </c>
      <c r="K1055">
        <v>0</v>
      </c>
      <c r="L1055" t="s">
        <v>42</v>
      </c>
    </row>
    <row r="1056" spans="1:12" x14ac:dyDescent="0.25">
      <c r="A1056" t="s">
        <v>51</v>
      </c>
      <c r="B1056">
        <v>7845.55</v>
      </c>
      <c r="C1056">
        <v>7728.92</v>
      </c>
      <c r="D1056">
        <v>7728.78</v>
      </c>
      <c r="E1056">
        <v>7591.02</v>
      </c>
      <c r="F1056">
        <v>390.64800000000002</v>
      </c>
      <c r="G1056">
        <v>361.35199999999998</v>
      </c>
      <c r="H1056">
        <v>106.771</v>
      </c>
      <c r="I1056">
        <v>0.26406000000000002</v>
      </c>
      <c r="J1056">
        <v>0.72655499999999995</v>
      </c>
      <c r="K1056">
        <v>0</v>
      </c>
      <c r="L1056" t="s">
        <v>42</v>
      </c>
    </row>
    <row r="1057" spans="1:25" x14ac:dyDescent="0.25">
      <c r="A1057" t="s">
        <v>51</v>
      </c>
      <c r="B1057">
        <v>7868.8</v>
      </c>
      <c r="C1057">
        <v>7750.79</v>
      </c>
      <c r="D1057">
        <v>7750.64</v>
      </c>
      <c r="E1057">
        <v>7611.9</v>
      </c>
      <c r="F1057">
        <v>391.392</v>
      </c>
      <c r="G1057">
        <v>361.42200000000003</v>
      </c>
      <c r="H1057">
        <v>107.13200000000001</v>
      </c>
      <c r="I1057">
        <v>0.28309299999999998</v>
      </c>
      <c r="J1057">
        <v>0.72549300000000005</v>
      </c>
      <c r="K1057">
        <v>0</v>
      </c>
      <c r="L1057" t="s">
        <v>42</v>
      </c>
    </row>
    <row r="1058" spans="1:25" x14ac:dyDescent="0.25">
      <c r="A1058" t="s">
        <v>51</v>
      </c>
      <c r="B1058">
        <v>7818.73</v>
      </c>
      <c r="C1058">
        <v>7701.78</v>
      </c>
      <c r="D1058">
        <v>7701.63</v>
      </c>
      <c r="E1058">
        <v>7563.82</v>
      </c>
      <c r="F1058">
        <v>388.41800000000001</v>
      </c>
      <c r="G1058">
        <v>361.572</v>
      </c>
      <c r="H1058">
        <v>106.682</v>
      </c>
      <c r="I1058">
        <v>0.28327799999999997</v>
      </c>
      <c r="J1058">
        <v>0.72766399999999998</v>
      </c>
      <c r="K1058">
        <v>0</v>
      </c>
      <c r="L1058" t="s">
        <v>42</v>
      </c>
    </row>
    <row r="1059" spans="1:25" x14ac:dyDescent="0.25">
      <c r="A1059" t="s">
        <v>51</v>
      </c>
      <c r="B1059">
        <v>7850.39</v>
      </c>
      <c r="C1059">
        <v>7734.54</v>
      </c>
      <c r="D1059">
        <v>7734.4</v>
      </c>
      <c r="E1059">
        <v>7596.44</v>
      </c>
      <c r="F1059">
        <v>390.20800000000003</v>
      </c>
      <c r="G1059">
        <v>360.92200000000003</v>
      </c>
      <c r="H1059">
        <v>106.72199999999999</v>
      </c>
      <c r="I1059">
        <v>0.283084</v>
      </c>
      <c r="J1059">
        <v>0.72780900000000004</v>
      </c>
      <c r="K1059">
        <v>0</v>
      </c>
      <c r="L1059" t="s">
        <v>42</v>
      </c>
    </row>
    <row r="1060" spans="1:25" x14ac:dyDescent="0.25">
      <c r="A1060" t="s">
        <v>51</v>
      </c>
      <c r="B1060">
        <v>7828.1</v>
      </c>
      <c r="C1060">
        <v>7712.43</v>
      </c>
      <c r="D1060">
        <v>7712.29</v>
      </c>
      <c r="E1060">
        <v>7574.24</v>
      </c>
      <c r="F1060">
        <v>390.99900000000002</v>
      </c>
      <c r="G1060">
        <v>360.60899999999998</v>
      </c>
      <c r="H1060">
        <v>106.901</v>
      </c>
      <c r="I1060">
        <v>0.26084400000000002</v>
      </c>
      <c r="J1060">
        <v>0.72691700000000004</v>
      </c>
      <c r="K1060">
        <v>0</v>
      </c>
      <c r="L1060" t="s">
        <v>42</v>
      </c>
    </row>
    <row r="1061" spans="1:25" x14ac:dyDescent="0.25">
      <c r="A1061" t="s">
        <v>51</v>
      </c>
      <c r="B1061">
        <v>7843.78</v>
      </c>
      <c r="C1061">
        <v>7728.34</v>
      </c>
      <c r="D1061">
        <v>7728.21</v>
      </c>
      <c r="E1061">
        <v>7589.29</v>
      </c>
      <c r="F1061">
        <v>389.291</v>
      </c>
      <c r="G1061">
        <v>361.82</v>
      </c>
      <c r="H1061">
        <v>107.015</v>
      </c>
      <c r="I1061">
        <v>0.283078</v>
      </c>
      <c r="J1061">
        <v>0.72789300000000001</v>
      </c>
      <c r="K1061">
        <v>0</v>
      </c>
      <c r="L1061" t="s">
        <v>42</v>
      </c>
    </row>
    <row r="1062" spans="1:25" x14ac:dyDescent="0.25">
      <c r="A1062" t="s">
        <v>51</v>
      </c>
      <c r="B1062">
        <v>8099.63</v>
      </c>
      <c r="C1062">
        <v>7984.19</v>
      </c>
      <c r="D1062">
        <v>7983.94</v>
      </c>
      <c r="E1062">
        <v>7842.85</v>
      </c>
      <c r="F1062">
        <v>424.36700000000002</v>
      </c>
      <c r="G1062">
        <v>369.79500000000002</v>
      </c>
      <c r="H1062">
        <v>109.833</v>
      </c>
      <c r="I1062">
        <v>0.283078</v>
      </c>
      <c r="J1062">
        <v>0.71220099999999997</v>
      </c>
      <c r="K1062">
        <v>0</v>
      </c>
      <c r="L1062" t="s">
        <v>42</v>
      </c>
    </row>
    <row r="1063" spans="1:25" x14ac:dyDescent="0.25">
      <c r="A1063" t="s">
        <v>51</v>
      </c>
      <c r="B1063">
        <v>8003.88</v>
      </c>
      <c r="C1063">
        <v>7888.09</v>
      </c>
      <c r="D1063">
        <v>7887.91</v>
      </c>
      <c r="E1063">
        <v>7747.84</v>
      </c>
      <c r="F1063">
        <v>412.82900000000001</v>
      </c>
      <c r="G1063">
        <v>366.32400000000001</v>
      </c>
      <c r="H1063">
        <v>108.90600000000001</v>
      </c>
      <c r="I1063">
        <v>0.28312700000000002</v>
      </c>
      <c r="J1063">
        <v>0.72719500000000004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51</v>
      </c>
      <c r="B1064">
        <v>7959.57</v>
      </c>
      <c r="C1064">
        <v>7844.04</v>
      </c>
      <c r="D1064">
        <v>7843.86</v>
      </c>
      <c r="E1064">
        <v>7704.48</v>
      </c>
      <c r="F1064">
        <v>409.68200000000002</v>
      </c>
      <c r="G1064">
        <v>365.327</v>
      </c>
      <c r="H1064">
        <v>109.283</v>
      </c>
      <c r="I1064">
        <v>0.283225</v>
      </c>
      <c r="J1064">
        <v>0.72765899999999994</v>
      </c>
      <c r="K1064">
        <v>0</v>
      </c>
      <c r="L1064" t="s">
        <v>42</v>
      </c>
      <c r="R1064">
        <f>AVERAGE(B1015:B1064)</f>
        <v>7956.4589999999989</v>
      </c>
      <c r="S1064">
        <f>AVERAGE(C1015:C1064)</f>
        <v>7838.8054000000002</v>
      </c>
      <c r="U1064">
        <f>_xlfn.VAR.P(B1015:B1064)</f>
        <v>6941.8316889999978</v>
      </c>
      <c r="V1064">
        <f>_xlfn.VAR.P(C1015:C1064)</f>
        <v>6872.9271048399996</v>
      </c>
      <c r="X1064">
        <f>1.96*SQRT(U1064)/50</f>
        <v>3.2660520887739919</v>
      </c>
      <c r="Y1064">
        <f>1.96*SQRT(V1064)/50</f>
        <v>3.249802256504438</v>
      </c>
    </row>
    <row r="1065" spans="1:25" x14ac:dyDescent="0.25">
      <c r="A1065" t="s">
        <v>51</v>
      </c>
      <c r="B1065">
        <v>397949.72820000001</v>
      </c>
      <c r="C1065" t="s">
        <v>36</v>
      </c>
    </row>
    <row r="1066" spans="1:25" x14ac:dyDescent="0.25">
      <c r="A1066" t="s">
        <v>70</v>
      </c>
      <c r="B1066">
        <v>7065.73</v>
      </c>
      <c r="C1066">
        <v>7008.02</v>
      </c>
      <c r="D1066">
        <v>7007.83</v>
      </c>
      <c r="E1066">
        <v>6867.91</v>
      </c>
      <c r="F1066">
        <v>406.42599999999999</v>
      </c>
      <c r="G1066">
        <v>0</v>
      </c>
      <c r="H1066">
        <v>109.404</v>
      </c>
      <c r="I1066">
        <v>0.28308299999999997</v>
      </c>
      <c r="J1066">
        <v>0.72718499999999997</v>
      </c>
      <c r="K1066">
        <v>0</v>
      </c>
      <c r="L1066" t="s">
        <v>42</v>
      </c>
    </row>
    <row r="1067" spans="1:25" x14ac:dyDescent="0.25">
      <c r="A1067" t="s">
        <v>70</v>
      </c>
      <c r="B1067">
        <v>6964.72</v>
      </c>
      <c r="C1067">
        <v>6906.67</v>
      </c>
      <c r="D1067">
        <v>6906.49</v>
      </c>
      <c r="E1067">
        <v>6766.94</v>
      </c>
      <c r="F1067">
        <v>394.40899999999999</v>
      </c>
      <c r="G1067">
        <v>0</v>
      </c>
      <c r="H1067">
        <v>108.518</v>
      </c>
      <c r="I1067">
        <v>0.28308299999999997</v>
      </c>
      <c r="J1067">
        <v>0.71095200000000003</v>
      </c>
      <c r="K1067">
        <v>0</v>
      </c>
      <c r="L1067" t="s">
        <v>42</v>
      </c>
    </row>
    <row r="1068" spans="1:25" x14ac:dyDescent="0.25">
      <c r="A1068" t="s">
        <v>70</v>
      </c>
      <c r="B1068">
        <v>6952.56</v>
      </c>
      <c r="C1068">
        <v>6894.34</v>
      </c>
      <c r="D1068">
        <v>6894.16</v>
      </c>
      <c r="E1068">
        <v>6755.18</v>
      </c>
      <c r="F1068">
        <v>392.44200000000001</v>
      </c>
      <c r="G1068">
        <v>0</v>
      </c>
      <c r="H1068">
        <v>108.34399999999999</v>
      </c>
      <c r="I1068">
        <v>0.28405999999999998</v>
      </c>
      <c r="J1068">
        <v>0.727016</v>
      </c>
      <c r="K1068">
        <v>0</v>
      </c>
      <c r="L1068" t="s">
        <v>42</v>
      </c>
    </row>
    <row r="1069" spans="1:25" x14ac:dyDescent="0.25">
      <c r="A1069" t="s">
        <v>70</v>
      </c>
      <c r="B1069">
        <v>6953.05</v>
      </c>
      <c r="C1069">
        <v>6895.45</v>
      </c>
      <c r="D1069">
        <v>6895.25</v>
      </c>
      <c r="E1069">
        <v>6756.24</v>
      </c>
      <c r="F1069">
        <v>398.02300000000002</v>
      </c>
      <c r="G1069">
        <v>0</v>
      </c>
      <c r="H1069">
        <v>108.613</v>
      </c>
      <c r="I1069">
        <v>0.28321800000000003</v>
      </c>
      <c r="J1069">
        <v>0.72448699999999999</v>
      </c>
      <c r="K1069">
        <v>0</v>
      </c>
      <c r="L1069" t="s">
        <v>42</v>
      </c>
    </row>
    <row r="1070" spans="1:25" x14ac:dyDescent="0.25">
      <c r="A1070" t="s">
        <v>70</v>
      </c>
      <c r="B1070">
        <v>6931.46</v>
      </c>
      <c r="C1070">
        <v>6873.39</v>
      </c>
      <c r="D1070">
        <v>6873.21</v>
      </c>
      <c r="E1070">
        <v>6734.03</v>
      </c>
      <c r="F1070">
        <v>393.27499999999998</v>
      </c>
      <c r="G1070">
        <v>0</v>
      </c>
      <c r="H1070">
        <v>108.88500000000001</v>
      </c>
      <c r="I1070">
        <v>0.26903100000000002</v>
      </c>
      <c r="J1070">
        <v>0.71501899999999996</v>
      </c>
      <c r="K1070">
        <v>0</v>
      </c>
      <c r="L1070" t="s">
        <v>42</v>
      </c>
    </row>
    <row r="1071" spans="1:25" x14ac:dyDescent="0.25">
      <c r="A1071" t="s">
        <v>70</v>
      </c>
      <c r="B1071">
        <v>7062.18</v>
      </c>
      <c r="C1071">
        <v>7003.57</v>
      </c>
      <c r="D1071">
        <v>7003.36</v>
      </c>
      <c r="E1071">
        <v>6863.01</v>
      </c>
      <c r="F1071">
        <v>412.81700000000001</v>
      </c>
      <c r="G1071">
        <v>0</v>
      </c>
      <c r="H1071">
        <v>109.754</v>
      </c>
      <c r="I1071">
        <v>0.28309699999999999</v>
      </c>
      <c r="J1071">
        <v>0.72714299999999998</v>
      </c>
      <c r="K1071">
        <v>0</v>
      </c>
      <c r="L1071" t="s">
        <v>42</v>
      </c>
    </row>
    <row r="1072" spans="1:25" x14ac:dyDescent="0.25">
      <c r="A1072" t="s">
        <v>70</v>
      </c>
      <c r="B1072">
        <v>6996.55</v>
      </c>
      <c r="C1072">
        <v>6938.18</v>
      </c>
      <c r="D1072">
        <v>6938.01</v>
      </c>
      <c r="E1072">
        <v>6798.02</v>
      </c>
      <c r="F1072">
        <v>399.18299999999999</v>
      </c>
      <c r="G1072">
        <v>0</v>
      </c>
      <c r="H1072">
        <v>108.672</v>
      </c>
      <c r="I1072">
        <v>0.28310200000000002</v>
      </c>
      <c r="J1072">
        <v>0.72282500000000005</v>
      </c>
      <c r="K1072">
        <v>0</v>
      </c>
      <c r="L1072" t="s">
        <v>42</v>
      </c>
    </row>
    <row r="1073" spans="1:12" x14ac:dyDescent="0.25">
      <c r="A1073" t="s">
        <v>70</v>
      </c>
      <c r="B1073">
        <v>7007.67</v>
      </c>
      <c r="C1073">
        <v>6949.62</v>
      </c>
      <c r="D1073">
        <v>6949.44</v>
      </c>
      <c r="E1073">
        <v>6810.17</v>
      </c>
      <c r="F1073">
        <v>396.642</v>
      </c>
      <c r="G1073">
        <v>0</v>
      </c>
      <c r="H1073">
        <v>108.54600000000001</v>
      </c>
      <c r="I1073">
        <v>0.28364200000000001</v>
      </c>
      <c r="J1073">
        <v>0.72572000000000003</v>
      </c>
      <c r="K1073">
        <v>0</v>
      </c>
      <c r="L1073" t="s">
        <v>42</v>
      </c>
    </row>
    <row r="1074" spans="1:12" x14ac:dyDescent="0.25">
      <c r="A1074" t="s">
        <v>70</v>
      </c>
      <c r="B1074">
        <v>7055.19</v>
      </c>
      <c r="C1074">
        <v>6996.82</v>
      </c>
      <c r="D1074">
        <v>6996.64</v>
      </c>
      <c r="E1074">
        <v>6856.53</v>
      </c>
      <c r="F1074">
        <v>406.31400000000002</v>
      </c>
      <c r="G1074">
        <v>0</v>
      </c>
      <c r="H1074">
        <v>110.17700000000001</v>
      </c>
      <c r="I1074">
        <v>0.283497</v>
      </c>
      <c r="J1074">
        <v>0.70653100000000002</v>
      </c>
      <c r="K1074">
        <v>0</v>
      </c>
      <c r="L1074" t="s">
        <v>42</v>
      </c>
    </row>
    <row r="1075" spans="1:12" x14ac:dyDescent="0.25">
      <c r="A1075" t="s">
        <v>70</v>
      </c>
      <c r="B1075">
        <v>7002.72</v>
      </c>
      <c r="C1075">
        <v>6944.03</v>
      </c>
      <c r="D1075">
        <v>6943.84</v>
      </c>
      <c r="E1075">
        <v>6803.95</v>
      </c>
      <c r="F1075">
        <v>401.12799999999999</v>
      </c>
      <c r="G1075">
        <v>0</v>
      </c>
      <c r="H1075">
        <v>109.065</v>
      </c>
      <c r="I1075">
        <v>0.28312500000000002</v>
      </c>
      <c r="J1075">
        <v>0.72408399999999995</v>
      </c>
      <c r="K1075">
        <v>0</v>
      </c>
      <c r="L1075" t="s">
        <v>42</v>
      </c>
    </row>
    <row r="1076" spans="1:12" x14ac:dyDescent="0.25">
      <c r="A1076" t="s">
        <v>70</v>
      </c>
      <c r="B1076">
        <v>7054.61</v>
      </c>
      <c r="C1076">
        <v>6996.17</v>
      </c>
      <c r="D1076">
        <v>6995.97</v>
      </c>
      <c r="E1076">
        <v>6855.52</v>
      </c>
      <c r="F1076">
        <v>408.83600000000001</v>
      </c>
      <c r="G1076">
        <v>0</v>
      </c>
      <c r="H1076">
        <v>110.333</v>
      </c>
      <c r="I1076">
        <v>0.283078</v>
      </c>
      <c r="J1076">
        <v>0.70653100000000002</v>
      </c>
      <c r="K1076">
        <v>0</v>
      </c>
      <c r="L1076" t="s">
        <v>42</v>
      </c>
    </row>
    <row r="1077" spans="1:12" x14ac:dyDescent="0.25">
      <c r="A1077" t="s">
        <v>70</v>
      </c>
      <c r="B1077">
        <v>7040.81</v>
      </c>
      <c r="C1077">
        <v>6982.54</v>
      </c>
      <c r="D1077">
        <v>6982.34</v>
      </c>
      <c r="E1077">
        <v>6842.6</v>
      </c>
      <c r="F1077">
        <v>404.274</v>
      </c>
      <c r="G1077">
        <v>0</v>
      </c>
      <c r="H1077">
        <v>109.50700000000001</v>
      </c>
      <c r="I1077">
        <v>0.283078</v>
      </c>
      <c r="J1077">
        <v>0.72789800000000004</v>
      </c>
      <c r="K1077">
        <v>0</v>
      </c>
      <c r="L1077" t="s">
        <v>42</v>
      </c>
    </row>
    <row r="1078" spans="1:12" x14ac:dyDescent="0.25">
      <c r="A1078" t="s">
        <v>70</v>
      </c>
      <c r="B1078">
        <v>7067.95</v>
      </c>
      <c r="C1078">
        <v>7009.63</v>
      </c>
      <c r="D1078">
        <v>7009.43</v>
      </c>
      <c r="E1078">
        <v>6869.63</v>
      </c>
      <c r="F1078">
        <v>412.63099999999997</v>
      </c>
      <c r="G1078">
        <v>0</v>
      </c>
      <c r="H1078">
        <v>109.699</v>
      </c>
      <c r="I1078">
        <v>0.283078</v>
      </c>
      <c r="J1078">
        <v>0.72787500000000005</v>
      </c>
      <c r="K1078">
        <v>0</v>
      </c>
      <c r="L1078" t="s">
        <v>42</v>
      </c>
    </row>
    <row r="1079" spans="1:12" x14ac:dyDescent="0.25">
      <c r="A1079" t="s">
        <v>70</v>
      </c>
      <c r="B1079">
        <v>7018.69</v>
      </c>
      <c r="C1079">
        <v>6960.84</v>
      </c>
      <c r="D1079">
        <v>6960.62</v>
      </c>
      <c r="E1079">
        <v>6819.56</v>
      </c>
      <c r="F1079">
        <v>402.09800000000001</v>
      </c>
      <c r="G1079">
        <v>0</v>
      </c>
      <c r="H1079">
        <v>108.262</v>
      </c>
      <c r="I1079">
        <v>0.28309899999999999</v>
      </c>
      <c r="J1079">
        <v>0.72632300000000005</v>
      </c>
      <c r="K1079">
        <v>0</v>
      </c>
      <c r="L1079" t="s">
        <v>42</v>
      </c>
    </row>
    <row r="1080" spans="1:12" x14ac:dyDescent="0.25">
      <c r="A1080" t="s">
        <v>70</v>
      </c>
      <c r="B1080">
        <v>7051.46</v>
      </c>
      <c r="C1080">
        <v>6993.12</v>
      </c>
      <c r="D1080">
        <v>6992.93</v>
      </c>
      <c r="E1080">
        <v>6853.19</v>
      </c>
      <c r="F1080">
        <v>410.94799999999998</v>
      </c>
      <c r="G1080">
        <v>0</v>
      </c>
      <c r="H1080">
        <v>109.36799999999999</v>
      </c>
      <c r="I1080">
        <v>0.27058599999999999</v>
      </c>
      <c r="J1080">
        <v>0.72789199999999998</v>
      </c>
      <c r="K1080">
        <v>0</v>
      </c>
      <c r="L1080" t="s">
        <v>42</v>
      </c>
    </row>
    <row r="1081" spans="1:12" x14ac:dyDescent="0.25">
      <c r="A1081" t="s">
        <v>70</v>
      </c>
      <c r="B1081">
        <v>6901.98</v>
      </c>
      <c r="C1081">
        <v>6844.07</v>
      </c>
      <c r="D1081">
        <v>6843.91</v>
      </c>
      <c r="E1081">
        <v>6706.2</v>
      </c>
      <c r="F1081">
        <v>381.834</v>
      </c>
      <c r="G1081">
        <v>0</v>
      </c>
      <c r="H1081">
        <v>106.837</v>
      </c>
      <c r="I1081">
        <v>0.28307900000000003</v>
      </c>
      <c r="J1081">
        <v>0.71620799999999996</v>
      </c>
      <c r="K1081">
        <v>0</v>
      </c>
      <c r="L1081" t="s">
        <v>42</v>
      </c>
    </row>
    <row r="1082" spans="1:12" x14ac:dyDescent="0.25">
      <c r="A1082" t="s">
        <v>70</v>
      </c>
      <c r="B1082">
        <v>6914.65</v>
      </c>
      <c r="C1082">
        <v>6856.51</v>
      </c>
      <c r="D1082">
        <v>6856.36</v>
      </c>
      <c r="E1082">
        <v>6717.97</v>
      </c>
      <c r="F1082">
        <v>390.32100000000003</v>
      </c>
      <c r="G1082">
        <v>0</v>
      </c>
      <c r="H1082">
        <v>107.626</v>
      </c>
      <c r="I1082">
        <v>0.28317700000000001</v>
      </c>
      <c r="J1082">
        <v>0.72734100000000002</v>
      </c>
      <c r="K1082">
        <v>0</v>
      </c>
      <c r="L1082" t="s">
        <v>42</v>
      </c>
    </row>
    <row r="1083" spans="1:12" x14ac:dyDescent="0.25">
      <c r="A1083" t="s">
        <v>70</v>
      </c>
      <c r="B1083">
        <v>6949.75</v>
      </c>
      <c r="C1083">
        <v>6891.56</v>
      </c>
      <c r="D1083">
        <v>6891.4</v>
      </c>
      <c r="E1083">
        <v>6752.93</v>
      </c>
      <c r="F1083">
        <v>394.09899999999999</v>
      </c>
      <c r="G1083">
        <v>0</v>
      </c>
      <c r="H1083">
        <v>108.124</v>
      </c>
      <c r="I1083">
        <v>0.27567599999999998</v>
      </c>
      <c r="J1083">
        <v>0.72652899999999998</v>
      </c>
      <c r="K1083">
        <v>0</v>
      </c>
      <c r="L1083" t="s">
        <v>42</v>
      </c>
    </row>
    <row r="1084" spans="1:12" x14ac:dyDescent="0.25">
      <c r="A1084" t="s">
        <v>70</v>
      </c>
      <c r="B1084">
        <v>6893.96</v>
      </c>
      <c r="C1084">
        <v>6836.34</v>
      </c>
      <c r="D1084">
        <v>6836.18</v>
      </c>
      <c r="E1084">
        <v>6697.92</v>
      </c>
      <c r="F1084">
        <v>386.17099999999999</v>
      </c>
      <c r="G1084">
        <v>0</v>
      </c>
      <c r="H1084">
        <v>106.952</v>
      </c>
      <c r="I1084">
        <v>0.28307900000000003</v>
      </c>
      <c r="J1084">
        <v>0.70653200000000005</v>
      </c>
      <c r="K1084">
        <v>0</v>
      </c>
      <c r="L1084" t="s">
        <v>42</v>
      </c>
    </row>
    <row r="1085" spans="1:12" x14ac:dyDescent="0.25">
      <c r="A1085" t="s">
        <v>70</v>
      </c>
      <c r="B1085">
        <v>6888.7</v>
      </c>
      <c r="C1085">
        <v>6831.04</v>
      </c>
      <c r="D1085">
        <v>6830.88</v>
      </c>
      <c r="E1085">
        <v>6692.39</v>
      </c>
      <c r="F1085">
        <v>383.255</v>
      </c>
      <c r="G1085">
        <v>0</v>
      </c>
      <c r="H1085">
        <v>107.172</v>
      </c>
      <c r="I1085">
        <v>0.28419</v>
      </c>
      <c r="J1085">
        <v>0.72786899999999999</v>
      </c>
      <c r="K1085">
        <v>0</v>
      </c>
      <c r="L1085" t="s">
        <v>42</v>
      </c>
    </row>
    <row r="1086" spans="1:12" x14ac:dyDescent="0.25">
      <c r="A1086" t="s">
        <v>70</v>
      </c>
      <c r="B1086">
        <v>6898.12</v>
      </c>
      <c r="C1086">
        <v>6840.56</v>
      </c>
      <c r="D1086">
        <v>6840.41</v>
      </c>
      <c r="E1086">
        <v>6701.93</v>
      </c>
      <c r="F1086">
        <v>386.47800000000001</v>
      </c>
      <c r="G1086">
        <v>0</v>
      </c>
      <c r="H1086">
        <v>107.004</v>
      </c>
      <c r="I1086">
        <v>0.28321600000000002</v>
      </c>
      <c r="J1086">
        <v>0.725383</v>
      </c>
      <c r="K1086">
        <v>0</v>
      </c>
      <c r="L1086" t="s">
        <v>42</v>
      </c>
    </row>
    <row r="1087" spans="1:12" x14ac:dyDescent="0.25">
      <c r="A1087" t="s">
        <v>70</v>
      </c>
      <c r="B1087">
        <v>6921.07</v>
      </c>
      <c r="C1087">
        <v>6862.79</v>
      </c>
      <c r="D1087">
        <v>6862.64</v>
      </c>
      <c r="E1087">
        <v>6724.29</v>
      </c>
      <c r="F1087">
        <v>386.46</v>
      </c>
      <c r="G1087">
        <v>0</v>
      </c>
      <c r="H1087">
        <v>107.41200000000001</v>
      </c>
      <c r="I1087">
        <v>0.28309299999999998</v>
      </c>
      <c r="J1087">
        <v>0.727406</v>
      </c>
      <c r="K1087">
        <v>0</v>
      </c>
      <c r="L1087" t="s">
        <v>42</v>
      </c>
    </row>
    <row r="1088" spans="1:12" x14ac:dyDescent="0.25">
      <c r="A1088" t="s">
        <v>70</v>
      </c>
      <c r="B1088">
        <v>6931.28</v>
      </c>
      <c r="C1088">
        <v>6872.45</v>
      </c>
      <c r="D1088">
        <v>6872.29</v>
      </c>
      <c r="E1088">
        <v>6733.57</v>
      </c>
      <c r="F1088">
        <v>388.226</v>
      </c>
      <c r="G1088">
        <v>0</v>
      </c>
      <c r="H1088">
        <v>107.679</v>
      </c>
      <c r="I1088">
        <v>0.28308499999999998</v>
      </c>
      <c r="J1088">
        <v>0.70653200000000005</v>
      </c>
      <c r="K1088">
        <v>0</v>
      </c>
      <c r="L1088" t="s">
        <v>42</v>
      </c>
    </row>
    <row r="1089" spans="1:12" x14ac:dyDescent="0.25">
      <c r="A1089" t="s">
        <v>70</v>
      </c>
      <c r="B1089">
        <v>7055.09</v>
      </c>
      <c r="C1089">
        <v>6997.39</v>
      </c>
      <c r="D1089">
        <v>6997.22</v>
      </c>
      <c r="E1089">
        <v>6858.31</v>
      </c>
      <c r="F1089">
        <v>398.017</v>
      </c>
      <c r="G1089">
        <v>0</v>
      </c>
      <c r="H1089">
        <v>108.074</v>
      </c>
      <c r="I1089">
        <v>0.28355999999999998</v>
      </c>
      <c r="J1089">
        <v>0.72146200000000005</v>
      </c>
      <c r="K1089">
        <v>0</v>
      </c>
      <c r="L1089" t="s">
        <v>42</v>
      </c>
    </row>
    <row r="1090" spans="1:12" x14ac:dyDescent="0.25">
      <c r="A1090" t="s">
        <v>70</v>
      </c>
      <c r="B1090">
        <v>6858.38</v>
      </c>
      <c r="C1090">
        <v>6800.11</v>
      </c>
      <c r="D1090">
        <v>6799.96</v>
      </c>
      <c r="E1090">
        <v>6662.28</v>
      </c>
      <c r="F1090">
        <v>382.56400000000002</v>
      </c>
      <c r="G1090">
        <v>0</v>
      </c>
      <c r="H1090">
        <v>106.589</v>
      </c>
      <c r="I1090">
        <v>0.283078</v>
      </c>
      <c r="J1090">
        <v>0.72389700000000001</v>
      </c>
      <c r="K1090">
        <v>0</v>
      </c>
      <c r="L1090" t="s">
        <v>42</v>
      </c>
    </row>
    <row r="1091" spans="1:12" x14ac:dyDescent="0.25">
      <c r="A1091" t="s">
        <v>70</v>
      </c>
      <c r="B1091">
        <v>6916.97</v>
      </c>
      <c r="C1091">
        <v>6858.83</v>
      </c>
      <c r="D1091">
        <v>6858.68</v>
      </c>
      <c r="E1091">
        <v>6720.35</v>
      </c>
      <c r="F1091">
        <v>384.767</v>
      </c>
      <c r="G1091">
        <v>0</v>
      </c>
      <c r="H1091">
        <v>107.065</v>
      </c>
      <c r="I1091">
        <v>0.28342699999999998</v>
      </c>
      <c r="J1091">
        <v>0.72709699999999999</v>
      </c>
      <c r="K1091">
        <v>0</v>
      </c>
      <c r="L1091" t="s">
        <v>42</v>
      </c>
    </row>
    <row r="1092" spans="1:12" x14ac:dyDescent="0.25">
      <c r="A1092" t="s">
        <v>70</v>
      </c>
      <c r="B1092">
        <v>6929.5</v>
      </c>
      <c r="C1092">
        <v>6871.34</v>
      </c>
      <c r="D1092">
        <v>6871.19</v>
      </c>
      <c r="E1092">
        <v>6733</v>
      </c>
      <c r="F1092">
        <v>391.54599999999999</v>
      </c>
      <c r="G1092">
        <v>0</v>
      </c>
      <c r="H1092">
        <v>107.614</v>
      </c>
      <c r="I1092">
        <v>0.281219</v>
      </c>
      <c r="J1092">
        <v>0.72789899999999996</v>
      </c>
      <c r="K1092">
        <v>0</v>
      </c>
      <c r="L1092" t="s">
        <v>42</v>
      </c>
    </row>
    <row r="1093" spans="1:12" x14ac:dyDescent="0.25">
      <c r="A1093" t="s">
        <v>70</v>
      </c>
      <c r="B1093">
        <v>6914.44</v>
      </c>
      <c r="C1093">
        <v>6856</v>
      </c>
      <c r="D1093">
        <v>6855.85</v>
      </c>
      <c r="E1093">
        <v>6717.4</v>
      </c>
      <c r="F1093">
        <v>390.166</v>
      </c>
      <c r="G1093">
        <v>0</v>
      </c>
      <c r="H1093">
        <v>107.63</v>
      </c>
      <c r="I1093">
        <v>0.28311500000000001</v>
      </c>
      <c r="J1093">
        <v>0.72313000000000005</v>
      </c>
      <c r="K1093">
        <v>0</v>
      </c>
      <c r="L1093" t="s">
        <v>42</v>
      </c>
    </row>
    <row r="1094" spans="1:12" x14ac:dyDescent="0.25">
      <c r="A1094" t="s">
        <v>70</v>
      </c>
      <c r="B1094">
        <v>6890.92</v>
      </c>
      <c r="C1094">
        <v>6832.85</v>
      </c>
      <c r="D1094">
        <v>6832.69</v>
      </c>
      <c r="E1094">
        <v>6694.93</v>
      </c>
      <c r="F1094">
        <v>382.72899999999998</v>
      </c>
      <c r="G1094">
        <v>0</v>
      </c>
      <c r="H1094">
        <v>106.661</v>
      </c>
      <c r="I1094">
        <v>0.28322999999999998</v>
      </c>
      <c r="J1094">
        <v>0.70651399999999998</v>
      </c>
      <c r="K1094">
        <v>0</v>
      </c>
      <c r="L1094" t="s">
        <v>42</v>
      </c>
    </row>
    <row r="1095" spans="1:12" x14ac:dyDescent="0.25">
      <c r="A1095" t="s">
        <v>70</v>
      </c>
      <c r="B1095">
        <v>6914.38</v>
      </c>
      <c r="C1095">
        <v>6856.05</v>
      </c>
      <c r="D1095">
        <v>6855.89</v>
      </c>
      <c r="E1095">
        <v>6716.28</v>
      </c>
      <c r="F1095">
        <v>395.18799999999999</v>
      </c>
      <c r="G1095">
        <v>0</v>
      </c>
      <c r="H1095">
        <v>107.605</v>
      </c>
      <c r="I1095">
        <v>0.283142</v>
      </c>
      <c r="J1095">
        <v>0.72670100000000004</v>
      </c>
      <c r="K1095">
        <v>0</v>
      </c>
      <c r="L1095" t="s">
        <v>42</v>
      </c>
    </row>
    <row r="1096" spans="1:12" x14ac:dyDescent="0.25">
      <c r="A1096" t="s">
        <v>70</v>
      </c>
      <c r="B1096">
        <v>6897.25</v>
      </c>
      <c r="C1096">
        <v>6838.87</v>
      </c>
      <c r="D1096">
        <v>6838.72</v>
      </c>
      <c r="E1096">
        <v>6700.72</v>
      </c>
      <c r="F1096">
        <v>386.827</v>
      </c>
      <c r="G1096">
        <v>0</v>
      </c>
      <c r="H1096">
        <v>107.039</v>
      </c>
      <c r="I1096">
        <v>0.283078</v>
      </c>
      <c r="J1096">
        <v>0.70653200000000005</v>
      </c>
      <c r="K1096">
        <v>0</v>
      </c>
      <c r="L1096" t="s">
        <v>42</v>
      </c>
    </row>
    <row r="1097" spans="1:12" x14ac:dyDescent="0.25">
      <c r="A1097" t="s">
        <v>70</v>
      </c>
      <c r="B1097">
        <v>7070.83</v>
      </c>
      <c r="C1097">
        <v>7012.47</v>
      </c>
      <c r="D1097">
        <v>7012.26</v>
      </c>
      <c r="E1097">
        <v>6871.96</v>
      </c>
      <c r="F1097">
        <v>418.815</v>
      </c>
      <c r="G1097">
        <v>0</v>
      </c>
      <c r="H1097">
        <v>110.218</v>
      </c>
      <c r="I1097">
        <v>0.28320600000000001</v>
      </c>
      <c r="J1097">
        <v>0.72517100000000001</v>
      </c>
      <c r="K1097">
        <v>0</v>
      </c>
      <c r="L1097" t="s">
        <v>42</v>
      </c>
    </row>
    <row r="1098" spans="1:12" x14ac:dyDescent="0.25">
      <c r="A1098" t="s">
        <v>70</v>
      </c>
      <c r="B1098">
        <v>7051.41</v>
      </c>
      <c r="C1098">
        <v>6993.7</v>
      </c>
      <c r="D1098">
        <v>6993.51</v>
      </c>
      <c r="E1098">
        <v>6853.06</v>
      </c>
      <c r="F1098">
        <v>401.26400000000001</v>
      </c>
      <c r="G1098">
        <v>0</v>
      </c>
      <c r="H1098">
        <v>109.721</v>
      </c>
      <c r="I1098">
        <v>0.28315099999999999</v>
      </c>
      <c r="J1098">
        <v>0.70653200000000005</v>
      </c>
      <c r="K1098">
        <v>0</v>
      </c>
      <c r="L1098" t="s">
        <v>42</v>
      </c>
    </row>
    <row r="1099" spans="1:12" x14ac:dyDescent="0.25">
      <c r="A1099" t="s">
        <v>70</v>
      </c>
      <c r="B1099">
        <v>7026.75</v>
      </c>
      <c r="C1099">
        <v>6969.02</v>
      </c>
      <c r="D1099">
        <v>6968.83</v>
      </c>
      <c r="E1099">
        <v>6829.27</v>
      </c>
      <c r="F1099">
        <v>403.42700000000002</v>
      </c>
      <c r="G1099">
        <v>0</v>
      </c>
      <c r="H1099">
        <v>109.221</v>
      </c>
      <c r="I1099">
        <v>0.28436</v>
      </c>
      <c r="J1099">
        <v>0.72789300000000001</v>
      </c>
      <c r="K1099">
        <v>0</v>
      </c>
      <c r="L1099" t="s">
        <v>42</v>
      </c>
    </row>
    <row r="1100" spans="1:12" x14ac:dyDescent="0.25">
      <c r="A1100" t="s">
        <v>70</v>
      </c>
      <c r="B1100">
        <v>7046.76</v>
      </c>
      <c r="C1100">
        <v>6987.94</v>
      </c>
      <c r="D1100">
        <v>6987.75</v>
      </c>
      <c r="E1100">
        <v>6847.49</v>
      </c>
      <c r="F1100">
        <v>409.07</v>
      </c>
      <c r="G1100">
        <v>0</v>
      </c>
      <c r="H1100">
        <v>109.986</v>
      </c>
      <c r="I1100">
        <v>0.28313700000000003</v>
      </c>
      <c r="J1100">
        <v>0.72732300000000005</v>
      </c>
      <c r="K1100">
        <v>0</v>
      </c>
      <c r="L1100" t="s">
        <v>42</v>
      </c>
    </row>
    <row r="1101" spans="1:12" x14ac:dyDescent="0.25">
      <c r="A1101" t="s">
        <v>70</v>
      </c>
      <c r="B1101">
        <v>7039.77</v>
      </c>
      <c r="C1101">
        <v>6982.08</v>
      </c>
      <c r="D1101">
        <v>6981.89</v>
      </c>
      <c r="E1101">
        <v>6842.16</v>
      </c>
      <c r="F1101">
        <v>405.42500000000001</v>
      </c>
      <c r="G1101">
        <v>0</v>
      </c>
      <c r="H1101">
        <v>110.167</v>
      </c>
      <c r="I1101">
        <v>0.28361900000000001</v>
      </c>
      <c r="J1101">
        <v>0.72786600000000001</v>
      </c>
      <c r="K1101">
        <v>0</v>
      </c>
      <c r="L1101" t="s">
        <v>42</v>
      </c>
    </row>
    <row r="1102" spans="1:12" x14ac:dyDescent="0.25">
      <c r="A1102" t="s">
        <v>70</v>
      </c>
      <c r="B1102">
        <v>7023.11</v>
      </c>
      <c r="C1102">
        <v>6964.67</v>
      </c>
      <c r="D1102">
        <v>6964.47</v>
      </c>
      <c r="E1102">
        <v>6824.73</v>
      </c>
      <c r="F1102">
        <v>402.91899999999998</v>
      </c>
      <c r="G1102">
        <v>0</v>
      </c>
      <c r="H1102">
        <v>109.221</v>
      </c>
      <c r="I1102">
        <v>0.283078</v>
      </c>
      <c r="J1102">
        <v>0.71645800000000004</v>
      </c>
      <c r="K1102">
        <v>0</v>
      </c>
      <c r="L1102" t="s">
        <v>42</v>
      </c>
    </row>
    <row r="1103" spans="1:12" x14ac:dyDescent="0.25">
      <c r="A1103" t="s">
        <v>70</v>
      </c>
      <c r="B1103">
        <v>7031.3</v>
      </c>
      <c r="C1103">
        <v>6973.81</v>
      </c>
      <c r="D1103">
        <v>6973.61</v>
      </c>
      <c r="E1103">
        <v>6833.76</v>
      </c>
      <c r="F1103">
        <v>402.68299999999999</v>
      </c>
      <c r="G1103">
        <v>0</v>
      </c>
      <c r="H1103">
        <v>109.645</v>
      </c>
      <c r="I1103">
        <v>0.283078</v>
      </c>
      <c r="J1103">
        <v>0.72695900000000002</v>
      </c>
      <c r="K1103">
        <v>0</v>
      </c>
      <c r="L1103" t="s">
        <v>42</v>
      </c>
    </row>
    <row r="1104" spans="1:12" x14ac:dyDescent="0.25">
      <c r="A1104" t="s">
        <v>70</v>
      </c>
      <c r="B1104">
        <v>7035.22</v>
      </c>
      <c r="C1104">
        <v>6977.2</v>
      </c>
      <c r="D1104">
        <v>6977.01</v>
      </c>
      <c r="E1104">
        <v>6837.48</v>
      </c>
      <c r="F1104">
        <v>405.71499999999997</v>
      </c>
      <c r="G1104">
        <v>0</v>
      </c>
      <c r="H1104">
        <v>109.271</v>
      </c>
      <c r="I1104">
        <v>0.28315200000000001</v>
      </c>
      <c r="J1104">
        <v>0.72775500000000004</v>
      </c>
      <c r="K1104">
        <v>0</v>
      </c>
      <c r="L1104" t="s">
        <v>42</v>
      </c>
    </row>
    <row r="1105" spans="1:25" x14ac:dyDescent="0.25">
      <c r="A1105" t="s">
        <v>70</v>
      </c>
      <c r="B1105">
        <v>7004.4</v>
      </c>
      <c r="C1105">
        <v>6946.33</v>
      </c>
      <c r="D1105">
        <v>6946.14</v>
      </c>
      <c r="E1105">
        <v>6806.3</v>
      </c>
      <c r="F1105">
        <v>399.827</v>
      </c>
      <c r="G1105">
        <v>0</v>
      </c>
      <c r="H1105">
        <v>110.59099999999999</v>
      </c>
      <c r="I1105">
        <v>0.283113</v>
      </c>
      <c r="J1105">
        <v>0.72789199999999998</v>
      </c>
      <c r="K1105">
        <v>0</v>
      </c>
      <c r="L1105" t="s">
        <v>42</v>
      </c>
    </row>
    <row r="1106" spans="1:25" x14ac:dyDescent="0.25">
      <c r="A1106" t="s">
        <v>70</v>
      </c>
      <c r="B1106">
        <v>7112.46</v>
      </c>
      <c r="C1106">
        <v>7053.78</v>
      </c>
      <c r="D1106">
        <v>7053.56</v>
      </c>
      <c r="E1106">
        <v>6912.72</v>
      </c>
      <c r="F1106">
        <v>423.565</v>
      </c>
      <c r="G1106">
        <v>0</v>
      </c>
      <c r="H1106">
        <v>110.541</v>
      </c>
      <c r="I1106">
        <v>0.283086</v>
      </c>
      <c r="J1106">
        <v>0.72750599999999999</v>
      </c>
      <c r="K1106">
        <v>0</v>
      </c>
      <c r="L1106" t="s">
        <v>42</v>
      </c>
    </row>
    <row r="1107" spans="1:25" x14ac:dyDescent="0.25">
      <c r="A1107" t="s">
        <v>70</v>
      </c>
      <c r="B1107">
        <v>7041.72</v>
      </c>
      <c r="C1107">
        <v>6983.61</v>
      </c>
      <c r="D1107">
        <v>6983.41</v>
      </c>
      <c r="E1107">
        <v>6843.39</v>
      </c>
      <c r="F1107">
        <v>403.25799999999998</v>
      </c>
      <c r="G1107">
        <v>0</v>
      </c>
      <c r="H1107">
        <v>109.702</v>
      </c>
      <c r="I1107">
        <v>0.283078</v>
      </c>
      <c r="J1107">
        <v>0.70653200000000005</v>
      </c>
      <c r="K1107">
        <v>0</v>
      </c>
      <c r="L1107" t="s">
        <v>42</v>
      </c>
    </row>
    <row r="1108" spans="1:25" x14ac:dyDescent="0.25">
      <c r="A1108" t="s">
        <v>70</v>
      </c>
      <c r="B1108">
        <v>7016.84</v>
      </c>
      <c r="C1108">
        <v>6956.04</v>
      </c>
      <c r="D1108">
        <v>6955.87</v>
      </c>
      <c r="E1108">
        <v>6816.49</v>
      </c>
      <c r="F1108">
        <v>402.51100000000002</v>
      </c>
      <c r="G1108">
        <v>0</v>
      </c>
      <c r="H1108">
        <v>109.017</v>
      </c>
      <c r="I1108">
        <v>0.28327400000000003</v>
      </c>
      <c r="J1108">
        <v>0.72457099999999997</v>
      </c>
      <c r="K1108">
        <v>0</v>
      </c>
      <c r="L1108" t="s">
        <v>42</v>
      </c>
    </row>
    <row r="1109" spans="1:25" x14ac:dyDescent="0.25">
      <c r="A1109" t="s">
        <v>70</v>
      </c>
      <c r="B1109">
        <v>7082.05</v>
      </c>
      <c r="C1109">
        <v>7024.11</v>
      </c>
      <c r="D1109">
        <v>7023.9</v>
      </c>
      <c r="E1109">
        <v>6883.22</v>
      </c>
      <c r="F1109">
        <v>413.1</v>
      </c>
      <c r="G1109">
        <v>0</v>
      </c>
      <c r="H1109">
        <v>110.73399999999999</v>
      </c>
      <c r="I1109">
        <v>0.28310299999999999</v>
      </c>
      <c r="J1109">
        <v>0.72450700000000001</v>
      </c>
      <c r="K1109">
        <v>0</v>
      </c>
      <c r="L1109" t="s">
        <v>42</v>
      </c>
    </row>
    <row r="1110" spans="1:25" x14ac:dyDescent="0.25">
      <c r="A1110" t="s">
        <v>70</v>
      </c>
      <c r="B1110">
        <v>7002.31</v>
      </c>
      <c r="C1110">
        <v>6944.64</v>
      </c>
      <c r="D1110">
        <v>6944.45</v>
      </c>
      <c r="E1110">
        <v>6803.37</v>
      </c>
      <c r="F1110">
        <v>402.18700000000001</v>
      </c>
      <c r="G1110">
        <v>0</v>
      </c>
      <c r="H1110">
        <v>109.354</v>
      </c>
      <c r="I1110">
        <v>0.283082</v>
      </c>
      <c r="J1110">
        <v>0.72758599999999996</v>
      </c>
      <c r="K1110">
        <v>0</v>
      </c>
      <c r="L1110" t="s">
        <v>42</v>
      </c>
    </row>
    <row r="1111" spans="1:25" x14ac:dyDescent="0.25">
      <c r="A1111" t="s">
        <v>70</v>
      </c>
      <c r="B1111">
        <v>7021.83</v>
      </c>
      <c r="C1111">
        <v>6964.38</v>
      </c>
      <c r="D1111">
        <v>6964.19</v>
      </c>
      <c r="E1111">
        <v>6824.44</v>
      </c>
      <c r="F1111">
        <v>398.84899999999999</v>
      </c>
      <c r="G1111">
        <v>0</v>
      </c>
      <c r="H1111">
        <v>109.223</v>
      </c>
      <c r="I1111">
        <v>0.28315200000000001</v>
      </c>
      <c r="J1111">
        <v>0.72746599999999995</v>
      </c>
      <c r="K1111">
        <v>0</v>
      </c>
      <c r="L1111" t="s">
        <v>42</v>
      </c>
    </row>
    <row r="1112" spans="1:25" x14ac:dyDescent="0.25">
      <c r="A1112" t="s">
        <v>70</v>
      </c>
      <c r="B1112">
        <v>7053.23</v>
      </c>
      <c r="C1112">
        <v>6995.48</v>
      </c>
      <c r="D1112">
        <v>6995.27</v>
      </c>
      <c r="E1112">
        <v>6855.59</v>
      </c>
      <c r="F1112">
        <v>405.54500000000002</v>
      </c>
      <c r="G1112">
        <v>0</v>
      </c>
      <c r="H1112">
        <v>109.637</v>
      </c>
      <c r="I1112">
        <v>0.28308</v>
      </c>
      <c r="J1112">
        <v>0.72663199999999994</v>
      </c>
      <c r="K1112">
        <v>0</v>
      </c>
      <c r="L1112" t="s">
        <v>42</v>
      </c>
    </row>
    <row r="1113" spans="1:25" x14ac:dyDescent="0.25">
      <c r="A1113" t="s">
        <v>70</v>
      </c>
      <c r="B1113">
        <v>7044.84</v>
      </c>
      <c r="C1113">
        <v>6987.07</v>
      </c>
      <c r="D1113">
        <v>6986.86</v>
      </c>
      <c r="E1113">
        <v>6847.15</v>
      </c>
      <c r="F1113">
        <v>403.45499999999998</v>
      </c>
      <c r="G1113">
        <v>0</v>
      </c>
      <c r="H1113">
        <v>109.871</v>
      </c>
      <c r="I1113">
        <v>0.28309200000000001</v>
      </c>
      <c r="J1113">
        <v>0.72318000000000005</v>
      </c>
      <c r="K1113">
        <v>0</v>
      </c>
      <c r="L1113" t="s">
        <v>42</v>
      </c>
    </row>
    <row r="1114" spans="1:25" x14ac:dyDescent="0.25">
      <c r="A1114" t="s">
        <v>70</v>
      </c>
      <c r="B1114">
        <v>6999.86</v>
      </c>
      <c r="C1114">
        <v>6938.71</v>
      </c>
      <c r="D1114">
        <v>6938.52</v>
      </c>
      <c r="E1114">
        <v>6799.13</v>
      </c>
      <c r="F1114">
        <v>408.02100000000002</v>
      </c>
      <c r="G1114">
        <v>0</v>
      </c>
      <c r="H1114">
        <v>109.246</v>
      </c>
      <c r="I1114">
        <v>0.283078</v>
      </c>
      <c r="J1114">
        <v>0.72419900000000004</v>
      </c>
      <c r="K1114">
        <v>0</v>
      </c>
      <c r="L1114" t="s">
        <v>42</v>
      </c>
    </row>
    <row r="1115" spans="1:25" x14ac:dyDescent="0.25">
      <c r="A1115" t="s">
        <v>70</v>
      </c>
      <c r="B1115">
        <v>6933.56</v>
      </c>
      <c r="C1115">
        <v>6874.89</v>
      </c>
      <c r="D1115">
        <v>6874.73</v>
      </c>
      <c r="E1115">
        <v>6736</v>
      </c>
      <c r="F1115">
        <v>392.44299999999998</v>
      </c>
      <c r="G1115">
        <v>0</v>
      </c>
      <c r="H1115">
        <v>108.11199999999999</v>
      </c>
      <c r="I1115">
        <v>0.28495500000000001</v>
      </c>
      <c r="J1115">
        <v>0.70653100000000002</v>
      </c>
      <c r="K1115">
        <v>0</v>
      </c>
      <c r="L1115" t="s">
        <v>42</v>
      </c>
    </row>
    <row r="1116" spans="1:25" x14ac:dyDescent="0.25">
      <c r="A1116" t="s">
        <v>70</v>
      </c>
      <c r="B1116">
        <v>6936.28</v>
      </c>
      <c r="C1116">
        <v>6877.89</v>
      </c>
      <c r="D1116">
        <v>6877.73</v>
      </c>
      <c r="E1116">
        <v>6739.15</v>
      </c>
      <c r="F1116">
        <v>390.096</v>
      </c>
      <c r="G1116">
        <v>0</v>
      </c>
      <c r="H1116">
        <v>107.625</v>
      </c>
      <c r="I1116">
        <v>0.28312700000000002</v>
      </c>
      <c r="J1116">
        <v>0.70653200000000005</v>
      </c>
      <c r="K1116">
        <v>0</v>
      </c>
      <c r="L1116" t="s">
        <v>42</v>
      </c>
    </row>
    <row r="1117" spans="1:25" x14ac:dyDescent="0.25">
      <c r="A1117" t="s">
        <v>70</v>
      </c>
      <c r="B1117">
        <v>6883.75</v>
      </c>
      <c r="C1117">
        <v>6826.3</v>
      </c>
      <c r="D1117">
        <v>6826.15</v>
      </c>
      <c r="E1117">
        <v>6687.99</v>
      </c>
      <c r="F1117">
        <v>386.17099999999999</v>
      </c>
      <c r="G1117">
        <v>0</v>
      </c>
      <c r="H1117">
        <v>106.995</v>
      </c>
      <c r="I1117">
        <v>0.28312399999999999</v>
      </c>
      <c r="J1117">
        <v>0.72763</v>
      </c>
      <c r="K1117">
        <v>0</v>
      </c>
      <c r="L1117" t="s">
        <v>42</v>
      </c>
    </row>
    <row r="1118" spans="1:25" x14ac:dyDescent="0.25">
      <c r="A1118" t="s">
        <v>70</v>
      </c>
      <c r="B1118">
        <v>6884.03</v>
      </c>
      <c r="C1118">
        <v>6825.62</v>
      </c>
      <c r="D1118">
        <v>6825.46</v>
      </c>
      <c r="E1118">
        <v>6687.39</v>
      </c>
      <c r="F1118">
        <v>387.41800000000001</v>
      </c>
      <c r="G1118">
        <v>0</v>
      </c>
      <c r="H1118">
        <v>106.89400000000001</v>
      </c>
      <c r="I1118">
        <v>0.28364699999999998</v>
      </c>
      <c r="J1118">
        <v>0.726522</v>
      </c>
      <c r="K1118">
        <v>0</v>
      </c>
      <c r="L1118" t="s">
        <v>42</v>
      </c>
    </row>
    <row r="1119" spans="1:25" x14ac:dyDescent="0.25">
      <c r="A1119" t="s">
        <v>70</v>
      </c>
      <c r="B1119">
        <v>6872.1</v>
      </c>
      <c r="C1119">
        <v>6814.68</v>
      </c>
      <c r="D1119">
        <v>6814.53</v>
      </c>
      <c r="E1119">
        <v>6676.57</v>
      </c>
      <c r="F1119">
        <v>382.60599999999999</v>
      </c>
      <c r="G1119">
        <v>0</v>
      </c>
      <c r="H1119">
        <v>106.98099999999999</v>
      </c>
      <c r="I1119">
        <v>0.28309400000000001</v>
      </c>
      <c r="J1119">
        <v>0.72692500000000004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70</v>
      </c>
      <c r="B1120">
        <v>6875.44</v>
      </c>
      <c r="C1120">
        <v>6817.82</v>
      </c>
      <c r="D1120">
        <v>6817.67</v>
      </c>
      <c r="E1120">
        <v>6679.68</v>
      </c>
      <c r="F1120">
        <v>386.12599999999998</v>
      </c>
      <c r="G1120">
        <v>0</v>
      </c>
      <c r="H1120">
        <v>107.139</v>
      </c>
      <c r="I1120">
        <v>0.28392099999999998</v>
      </c>
      <c r="J1120">
        <v>0.72788200000000003</v>
      </c>
      <c r="K1120">
        <v>0</v>
      </c>
      <c r="L1120" t="s">
        <v>42</v>
      </c>
      <c r="R1120">
        <f>AVERAGE(B1071:B1120)</f>
        <v>6982.4823999999999</v>
      </c>
      <c r="S1120">
        <f>AVERAGE(C1071:C1120)</f>
        <v>6924.2703999999994</v>
      </c>
      <c r="U1120">
        <f>_xlfn.VAR.P(B1071:B1120)</f>
        <v>4986.235338240007</v>
      </c>
      <c r="V1120">
        <f>_xlfn.VAR.P(C1071:C1120)</f>
        <v>4973.2183878399928</v>
      </c>
      <c r="X1120">
        <f>1.96*SQRT(U1120)/50</f>
        <v>2.7680405831839106</v>
      </c>
      <c r="Y1120">
        <f>1.96*SQRT(V1120)/50</f>
        <v>2.7644251307442653</v>
      </c>
    </row>
    <row r="1121" spans="1:15" x14ac:dyDescent="0.25">
      <c r="A1121" t="s">
        <v>70</v>
      </c>
      <c r="B1121">
        <v>349230.63880000002</v>
      </c>
      <c r="C1121" t="s">
        <v>36</v>
      </c>
    </row>
    <row r="1122" spans="1:15" x14ac:dyDescent="0.25">
      <c r="A1122" t="s">
        <v>154</v>
      </c>
      <c r="B1122">
        <v>7795.09</v>
      </c>
      <c r="C1122">
        <v>7678.12</v>
      </c>
      <c r="D1122">
        <v>7677.92</v>
      </c>
      <c r="E1122">
        <v>7500.62</v>
      </c>
      <c r="F1122">
        <v>379.48599999999999</v>
      </c>
      <c r="G1122">
        <v>377.01299999999998</v>
      </c>
      <c r="H1122">
        <v>109.81399999999999</v>
      </c>
      <c r="I1122">
        <v>94.330299999999994</v>
      </c>
      <c r="J1122">
        <v>147.28700000000001</v>
      </c>
      <c r="K1122">
        <v>6725.08</v>
      </c>
      <c r="L1122">
        <v>0.283138</v>
      </c>
      <c r="M1122">
        <v>0.727823</v>
      </c>
      <c r="N1122">
        <v>0</v>
      </c>
      <c r="O1122" t="s">
        <v>42</v>
      </c>
    </row>
    <row r="1123" spans="1:15" x14ac:dyDescent="0.25">
      <c r="A1123" t="s">
        <v>154</v>
      </c>
      <c r="B1123">
        <v>7758.83</v>
      </c>
      <c r="C1123">
        <v>7641.46</v>
      </c>
      <c r="D1123">
        <v>7641.28</v>
      </c>
      <c r="E1123">
        <v>7466.05</v>
      </c>
      <c r="F1123">
        <v>369.68900000000002</v>
      </c>
      <c r="G1123">
        <v>374.024</v>
      </c>
      <c r="H1123">
        <v>107.574</v>
      </c>
      <c r="I1123">
        <v>94.456100000000006</v>
      </c>
      <c r="J1123">
        <v>146.23599999999999</v>
      </c>
      <c r="K1123">
        <v>6703.56</v>
      </c>
      <c r="L1123">
        <v>0.261102</v>
      </c>
      <c r="M1123">
        <v>0.70653200000000005</v>
      </c>
      <c r="N1123">
        <v>0</v>
      </c>
      <c r="O1123" t="s">
        <v>42</v>
      </c>
    </row>
    <row r="1124" spans="1:15" x14ac:dyDescent="0.25">
      <c r="A1124" t="s">
        <v>154</v>
      </c>
      <c r="B1124">
        <v>7847.27</v>
      </c>
      <c r="C1124">
        <v>7726.96</v>
      </c>
      <c r="D1124">
        <v>7726.77</v>
      </c>
      <c r="E1124">
        <v>7546.53</v>
      </c>
      <c r="F1124">
        <v>373.536</v>
      </c>
      <c r="G1124">
        <v>379.94499999999999</v>
      </c>
      <c r="H1124">
        <v>107.59099999999999</v>
      </c>
      <c r="I1124">
        <v>96.567700000000002</v>
      </c>
      <c r="J1124">
        <v>149.80500000000001</v>
      </c>
      <c r="K1124">
        <v>6774.3</v>
      </c>
      <c r="L1124">
        <v>0.283082</v>
      </c>
      <c r="M1124">
        <v>0.70653200000000005</v>
      </c>
      <c r="N1124">
        <v>0</v>
      </c>
      <c r="O1124" t="s">
        <v>42</v>
      </c>
    </row>
    <row r="1125" spans="1:15" x14ac:dyDescent="0.25">
      <c r="A1125" t="s">
        <v>154</v>
      </c>
      <c r="B1125">
        <v>7773.71</v>
      </c>
      <c r="C1125">
        <v>7654.87</v>
      </c>
      <c r="D1125">
        <v>7654.69</v>
      </c>
      <c r="E1125">
        <v>7478.88</v>
      </c>
      <c r="F1125">
        <v>368.65499999999997</v>
      </c>
      <c r="G1125">
        <v>374.65699999999998</v>
      </c>
      <c r="H1125">
        <v>107.42</v>
      </c>
      <c r="I1125">
        <v>94.782300000000006</v>
      </c>
      <c r="J1125">
        <v>146.88</v>
      </c>
      <c r="K1125">
        <v>6716.36</v>
      </c>
      <c r="L1125">
        <v>0.28308</v>
      </c>
      <c r="M1125">
        <v>0.72683699999999996</v>
      </c>
      <c r="N1125">
        <v>0</v>
      </c>
      <c r="O1125" t="s">
        <v>42</v>
      </c>
    </row>
    <row r="1126" spans="1:15" x14ac:dyDescent="0.25">
      <c r="A1126" t="s">
        <v>154</v>
      </c>
      <c r="B1126">
        <v>7792.63</v>
      </c>
      <c r="C1126">
        <v>7670.78</v>
      </c>
      <c r="D1126">
        <v>7670.59</v>
      </c>
      <c r="E1126">
        <v>7496.01</v>
      </c>
      <c r="F1126">
        <v>368.52600000000001</v>
      </c>
      <c r="G1126">
        <v>379.27300000000002</v>
      </c>
      <c r="H1126">
        <v>106.845</v>
      </c>
      <c r="I1126">
        <v>97.449600000000004</v>
      </c>
      <c r="J1126">
        <v>149.21600000000001</v>
      </c>
      <c r="K1126">
        <v>6729.71</v>
      </c>
      <c r="L1126">
        <v>0.28347699999999998</v>
      </c>
      <c r="M1126">
        <v>0.71694800000000003</v>
      </c>
      <c r="N1126">
        <v>0</v>
      </c>
      <c r="O1126" t="s">
        <v>42</v>
      </c>
    </row>
    <row r="1127" spans="1:15" x14ac:dyDescent="0.25">
      <c r="A1127" t="s">
        <v>154</v>
      </c>
      <c r="B1127">
        <v>7887.19</v>
      </c>
      <c r="C1127">
        <v>7768.24</v>
      </c>
      <c r="D1127">
        <v>7768.04</v>
      </c>
      <c r="E1127">
        <v>7585.29</v>
      </c>
      <c r="F1127">
        <v>373.21100000000001</v>
      </c>
      <c r="G1127">
        <v>380.73599999999999</v>
      </c>
      <c r="H1127">
        <v>107.998</v>
      </c>
      <c r="I1127">
        <v>96.433199999999999</v>
      </c>
      <c r="J1127">
        <v>150.256</v>
      </c>
      <c r="K1127">
        <v>6811.61</v>
      </c>
      <c r="L1127">
        <v>0.28315899999999999</v>
      </c>
      <c r="M1127">
        <v>0.72265599999999997</v>
      </c>
      <c r="N1127">
        <v>0</v>
      </c>
      <c r="O1127" t="s">
        <v>42</v>
      </c>
    </row>
    <row r="1128" spans="1:15" x14ac:dyDescent="0.25">
      <c r="A1128" t="s">
        <v>154</v>
      </c>
      <c r="B1128">
        <v>7823.2</v>
      </c>
      <c r="C1128">
        <v>7703.49</v>
      </c>
      <c r="D1128">
        <v>7703.29</v>
      </c>
      <c r="E1128">
        <v>7524.77</v>
      </c>
      <c r="F1128">
        <v>370.47399999999999</v>
      </c>
      <c r="G1128">
        <v>377.30399999999997</v>
      </c>
      <c r="H1128">
        <v>107.26</v>
      </c>
      <c r="I1128">
        <v>96.080100000000002</v>
      </c>
      <c r="J1128">
        <v>148.12200000000001</v>
      </c>
      <c r="K1128">
        <v>6757.96</v>
      </c>
      <c r="L1128">
        <v>0.283078</v>
      </c>
      <c r="M1128">
        <v>0.72741299999999998</v>
      </c>
      <c r="N1128">
        <v>0</v>
      </c>
      <c r="O1128" t="s">
        <v>42</v>
      </c>
    </row>
    <row r="1129" spans="1:15" x14ac:dyDescent="0.25">
      <c r="A1129" t="s">
        <v>154</v>
      </c>
      <c r="B1129">
        <v>7770</v>
      </c>
      <c r="C1129">
        <v>7650.91</v>
      </c>
      <c r="D1129">
        <v>7650.73</v>
      </c>
      <c r="E1129">
        <v>7475.76</v>
      </c>
      <c r="F1129">
        <v>365.18099999999998</v>
      </c>
      <c r="G1129">
        <v>373.33</v>
      </c>
      <c r="H1129">
        <v>106.485</v>
      </c>
      <c r="I1129">
        <v>94.479500000000002</v>
      </c>
      <c r="J1129">
        <v>146.58699999999999</v>
      </c>
      <c r="K1129">
        <v>6718.25</v>
      </c>
      <c r="L1129">
        <v>0.28308800000000001</v>
      </c>
      <c r="M1129">
        <v>0.722661</v>
      </c>
      <c r="N1129">
        <v>0</v>
      </c>
      <c r="O1129" t="s">
        <v>42</v>
      </c>
    </row>
    <row r="1130" spans="1:15" x14ac:dyDescent="0.25">
      <c r="A1130" t="s">
        <v>154</v>
      </c>
      <c r="B1130">
        <v>7773.41</v>
      </c>
      <c r="C1130">
        <v>7656.7</v>
      </c>
      <c r="D1130">
        <v>7656.51</v>
      </c>
      <c r="E1130">
        <v>7479.83</v>
      </c>
      <c r="F1130">
        <v>370.589</v>
      </c>
      <c r="G1130">
        <v>374.233</v>
      </c>
      <c r="H1130">
        <v>107.104</v>
      </c>
      <c r="I1130">
        <v>94.365300000000005</v>
      </c>
      <c r="J1130">
        <v>146.922</v>
      </c>
      <c r="K1130">
        <v>6716.11</v>
      </c>
      <c r="L1130">
        <v>0.26189200000000001</v>
      </c>
      <c r="M1130">
        <v>0.72677599999999998</v>
      </c>
      <c r="N1130">
        <v>0</v>
      </c>
      <c r="O1130" t="s">
        <v>42</v>
      </c>
    </row>
    <row r="1131" spans="1:15" x14ac:dyDescent="0.25">
      <c r="A1131" t="s">
        <v>154</v>
      </c>
      <c r="B1131">
        <v>7850.52</v>
      </c>
      <c r="C1131">
        <v>7732.75</v>
      </c>
      <c r="D1131">
        <v>7732.53</v>
      </c>
      <c r="E1131">
        <v>7547.82</v>
      </c>
      <c r="F1131">
        <v>380.3</v>
      </c>
      <c r="G1131">
        <v>380.755</v>
      </c>
      <c r="H1131">
        <v>109.626</v>
      </c>
      <c r="I1131">
        <v>95.616600000000005</v>
      </c>
      <c r="J1131">
        <v>149.63499999999999</v>
      </c>
      <c r="K1131">
        <v>6767.29</v>
      </c>
      <c r="L1131">
        <v>0.283078</v>
      </c>
      <c r="M1131">
        <v>0.72786600000000001</v>
      </c>
      <c r="N1131">
        <v>0</v>
      </c>
      <c r="O1131" t="s">
        <v>42</v>
      </c>
    </row>
    <row r="1132" spans="1:15" x14ac:dyDescent="0.25">
      <c r="A1132" t="s">
        <v>154</v>
      </c>
      <c r="B1132">
        <v>7785.99</v>
      </c>
      <c r="C1132">
        <v>7668.99</v>
      </c>
      <c r="D1132">
        <v>7668.78</v>
      </c>
      <c r="E1132">
        <v>7488.43</v>
      </c>
      <c r="F1132">
        <v>379.76600000000002</v>
      </c>
      <c r="G1132">
        <v>378.01400000000001</v>
      </c>
      <c r="H1132">
        <v>110.04600000000001</v>
      </c>
      <c r="I1132">
        <v>94.749700000000004</v>
      </c>
      <c r="J1132">
        <v>147.44800000000001</v>
      </c>
      <c r="K1132">
        <v>6711.72</v>
      </c>
      <c r="L1132">
        <v>0.283078</v>
      </c>
      <c r="M1132">
        <v>0.72252400000000006</v>
      </c>
      <c r="N1132">
        <v>0</v>
      </c>
      <c r="O1132" t="s">
        <v>42</v>
      </c>
    </row>
    <row r="1133" spans="1:15" x14ac:dyDescent="0.25">
      <c r="A1133" t="s">
        <v>154</v>
      </c>
      <c r="B1133">
        <v>7794.36</v>
      </c>
      <c r="C1133">
        <v>7673.32</v>
      </c>
      <c r="D1133">
        <v>7673.12</v>
      </c>
      <c r="E1133">
        <v>7491.73</v>
      </c>
      <c r="F1133">
        <v>380.05200000000002</v>
      </c>
      <c r="G1133">
        <v>377.76299999999998</v>
      </c>
      <c r="H1133">
        <v>110.01600000000001</v>
      </c>
      <c r="I1133">
        <v>94.744299999999996</v>
      </c>
      <c r="J1133">
        <v>147.31100000000001</v>
      </c>
      <c r="K1133">
        <v>6714.91</v>
      </c>
      <c r="L1133">
        <v>0.26955000000000001</v>
      </c>
      <c r="M1133">
        <v>0.72675199999999995</v>
      </c>
      <c r="N1133">
        <v>0</v>
      </c>
      <c r="O1133" t="s">
        <v>42</v>
      </c>
    </row>
    <row r="1134" spans="1:15" x14ac:dyDescent="0.25">
      <c r="A1134" t="s">
        <v>154</v>
      </c>
      <c r="B1134">
        <v>7772.94</v>
      </c>
      <c r="C1134">
        <v>7652.34</v>
      </c>
      <c r="D1134">
        <v>7652.14</v>
      </c>
      <c r="E1134">
        <v>7469.99</v>
      </c>
      <c r="F1134">
        <v>380.03100000000001</v>
      </c>
      <c r="G1134">
        <v>378.28100000000001</v>
      </c>
      <c r="H1134">
        <v>110.30500000000001</v>
      </c>
      <c r="I1134">
        <v>94.520300000000006</v>
      </c>
      <c r="J1134">
        <v>147.94999999999999</v>
      </c>
      <c r="K1134">
        <v>6693</v>
      </c>
      <c r="L1134">
        <v>0.283078</v>
      </c>
      <c r="M1134">
        <v>0.713032</v>
      </c>
      <c r="N1134">
        <v>0</v>
      </c>
      <c r="O1134" t="s">
        <v>42</v>
      </c>
    </row>
    <row r="1135" spans="1:15" x14ac:dyDescent="0.25">
      <c r="A1135" t="s">
        <v>154</v>
      </c>
      <c r="B1135">
        <v>7794.66</v>
      </c>
      <c r="C1135">
        <v>7673.84</v>
      </c>
      <c r="D1135">
        <v>7673.63</v>
      </c>
      <c r="E1135">
        <v>7491.22</v>
      </c>
      <c r="F1135">
        <v>379.29599999999999</v>
      </c>
      <c r="G1135">
        <v>378.31599999999997</v>
      </c>
      <c r="H1135">
        <v>110.364</v>
      </c>
      <c r="I1135">
        <v>94.659800000000004</v>
      </c>
      <c r="J1135">
        <v>147.69</v>
      </c>
      <c r="K1135">
        <v>6714.23</v>
      </c>
      <c r="L1135">
        <v>0.28326800000000002</v>
      </c>
      <c r="M1135">
        <v>0.71348199999999995</v>
      </c>
      <c r="N1135">
        <v>0</v>
      </c>
      <c r="O1135" t="s">
        <v>42</v>
      </c>
    </row>
    <row r="1136" spans="1:15" x14ac:dyDescent="0.25">
      <c r="A1136" t="s">
        <v>154</v>
      </c>
      <c r="B1136">
        <v>7792.26</v>
      </c>
      <c r="C1136">
        <v>7675.11</v>
      </c>
      <c r="D1136">
        <v>7674.9</v>
      </c>
      <c r="E1136">
        <v>7492.98</v>
      </c>
      <c r="F1136">
        <v>379.63200000000001</v>
      </c>
      <c r="G1136">
        <v>381.88499999999999</v>
      </c>
      <c r="H1136">
        <v>110.399</v>
      </c>
      <c r="I1136">
        <v>96.587000000000003</v>
      </c>
      <c r="J1136">
        <v>149.386</v>
      </c>
      <c r="K1136">
        <v>6712.4</v>
      </c>
      <c r="L1136">
        <v>0.26064300000000001</v>
      </c>
      <c r="M1136">
        <v>0.71677900000000005</v>
      </c>
      <c r="N1136">
        <v>0</v>
      </c>
      <c r="O1136" t="s">
        <v>42</v>
      </c>
    </row>
    <row r="1137" spans="1:15" x14ac:dyDescent="0.25">
      <c r="A1137" t="s">
        <v>154</v>
      </c>
      <c r="B1137">
        <v>7794.98</v>
      </c>
      <c r="C1137">
        <v>7676.92</v>
      </c>
      <c r="D1137">
        <v>7676.71</v>
      </c>
      <c r="E1137">
        <v>7494.47</v>
      </c>
      <c r="F1137">
        <v>380.786</v>
      </c>
      <c r="G1137">
        <v>379.48</v>
      </c>
      <c r="H1137">
        <v>110.889</v>
      </c>
      <c r="I1137">
        <v>95.165000000000006</v>
      </c>
      <c r="J1137">
        <v>147.75</v>
      </c>
      <c r="K1137">
        <v>6714.9</v>
      </c>
      <c r="L1137">
        <v>0.28307900000000003</v>
      </c>
      <c r="M1137">
        <v>0.70653200000000005</v>
      </c>
      <c r="N1137">
        <v>0</v>
      </c>
      <c r="O1137" t="s">
        <v>42</v>
      </c>
    </row>
    <row r="1138" spans="1:15" x14ac:dyDescent="0.25">
      <c r="A1138" t="s">
        <v>154</v>
      </c>
      <c r="B1138">
        <v>7795.28</v>
      </c>
      <c r="C1138">
        <v>7674.49</v>
      </c>
      <c r="D1138">
        <v>7674.28</v>
      </c>
      <c r="E1138">
        <v>7491.69</v>
      </c>
      <c r="F1138">
        <v>383.05900000000003</v>
      </c>
      <c r="G1138">
        <v>380.13900000000001</v>
      </c>
      <c r="H1138">
        <v>110.727</v>
      </c>
      <c r="I1138">
        <v>95.6648</v>
      </c>
      <c r="J1138">
        <v>148.16499999999999</v>
      </c>
      <c r="K1138">
        <v>6709.04</v>
      </c>
      <c r="L1138">
        <v>0.28313500000000003</v>
      </c>
      <c r="M1138">
        <v>0.72783200000000003</v>
      </c>
      <c r="N1138">
        <v>0</v>
      </c>
      <c r="O1138" t="s">
        <v>42</v>
      </c>
    </row>
    <row r="1139" spans="1:15" x14ac:dyDescent="0.25">
      <c r="A1139" t="s">
        <v>154</v>
      </c>
      <c r="B1139">
        <v>7878.07</v>
      </c>
      <c r="C1139">
        <v>7760.83</v>
      </c>
      <c r="D1139">
        <v>7760.6</v>
      </c>
      <c r="E1139">
        <v>7571.08</v>
      </c>
      <c r="F1139">
        <v>384.63</v>
      </c>
      <c r="G1139">
        <v>380.40100000000001</v>
      </c>
      <c r="H1139">
        <v>110.246</v>
      </c>
      <c r="I1139">
        <v>95.035700000000006</v>
      </c>
      <c r="J1139">
        <v>149.24299999999999</v>
      </c>
      <c r="K1139">
        <v>6786.46</v>
      </c>
      <c r="L1139">
        <v>0.28312100000000001</v>
      </c>
      <c r="M1139">
        <v>0.72789899999999996</v>
      </c>
      <c r="N1139">
        <v>0</v>
      </c>
      <c r="O1139" t="s">
        <v>42</v>
      </c>
    </row>
    <row r="1140" spans="1:15" x14ac:dyDescent="0.25">
      <c r="A1140" t="s">
        <v>154</v>
      </c>
      <c r="B1140">
        <v>7843.05</v>
      </c>
      <c r="C1140">
        <v>7721.1</v>
      </c>
      <c r="D1140">
        <v>7720.89</v>
      </c>
      <c r="E1140">
        <v>7537.2</v>
      </c>
      <c r="F1140">
        <v>378.971</v>
      </c>
      <c r="G1140">
        <v>377.26400000000001</v>
      </c>
      <c r="H1140">
        <v>110.029</v>
      </c>
      <c r="I1140">
        <v>94.368799999999993</v>
      </c>
      <c r="J1140">
        <v>147.13</v>
      </c>
      <c r="K1140">
        <v>6761.78</v>
      </c>
      <c r="L1140">
        <v>0.283277</v>
      </c>
      <c r="M1140">
        <v>0.72722699999999996</v>
      </c>
      <c r="N1140">
        <v>0</v>
      </c>
      <c r="O1140" t="s">
        <v>42</v>
      </c>
    </row>
    <row r="1141" spans="1:15" x14ac:dyDescent="0.25">
      <c r="A1141" t="s">
        <v>154</v>
      </c>
      <c r="B1141">
        <v>7824.09</v>
      </c>
      <c r="C1141">
        <v>7704.23</v>
      </c>
      <c r="D1141">
        <v>7704.03</v>
      </c>
      <c r="E1141">
        <v>7519.72</v>
      </c>
      <c r="F1141">
        <v>377.52699999999999</v>
      </c>
      <c r="G1141">
        <v>378.92500000000001</v>
      </c>
      <c r="H1141">
        <v>109.34</v>
      </c>
      <c r="I1141">
        <v>95.301100000000005</v>
      </c>
      <c r="J1141">
        <v>148.06200000000001</v>
      </c>
      <c r="K1141">
        <v>6743.26</v>
      </c>
      <c r="L1141">
        <v>0.28310400000000002</v>
      </c>
      <c r="M1141">
        <v>0.70653200000000005</v>
      </c>
      <c r="N1141">
        <v>0</v>
      </c>
      <c r="O1141" t="s">
        <v>42</v>
      </c>
    </row>
    <row r="1142" spans="1:15" x14ac:dyDescent="0.25">
      <c r="A1142" t="s">
        <v>154</v>
      </c>
      <c r="B1142">
        <v>7863.96</v>
      </c>
      <c r="C1142">
        <v>7745.7</v>
      </c>
      <c r="D1142">
        <v>7745.48</v>
      </c>
      <c r="E1142">
        <v>7558.22</v>
      </c>
      <c r="F1142">
        <v>383.78399999999999</v>
      </c>
      <c r="G1142">
        <v>379.64800000000002</v>
      </c>
      <c r="H1142">
        <v>109.952</v>
      </c>
      <c r="I1142">
        <v>95.084400000000002</v>
      </c>
      <c r="J1142">
        <v>149.017</v>
      </c>
      <c r="K1142">
        <v>6775.28</v>
      </c>
      <c r="L1142">
        <v>0.28332600000000002</v>
      </c>
      <c r="M1142">
        <v>0.70652899999999996</v>
      </c>
      <c r="N1142">
        <v>0</v>
      </c>
      <c r="O1142" t="s">
        <v>42</v>
      </c>
    </row>
    <row r="1143" spans="1:15" x14ac:dyDescent="0.25">
      <c r="A1143" t="s">
        <v>154</v>
      </c>
      <c r="B1143">
        <v>7809.56</v>
      </c>
      <c r="C1143">
        <v>7690.45</v>
      </c>
      <c r="D1143">
        <v>7690.24</v>
      </c>
      <c r="E1143">
        <v>7506.61</v>
      </c>
      <c r="F1143">
        <v>376.71</v>
      </c>
      <c r="G1143">
        <v>377.38600000000002</v>
      </c>
      <c r="H1143">
        <v>109.357</v>
      </c>
      <c r="I1143">
        <v>94.464699999999993</v>
      </c>
      <c r="J1143">
        <v>147.892</v>
      </c>
      <c r="K1143">
        <v>6733.19</v>
      </c>
      <c r="L1143">
        <v>0.28315499999999999</v>
      </c>
      <c r="M1143">
        <v>0.72755099999999995</v>
      </c>
      <c r="N1143">
        <v>0</v>
      </c>
      <c r="O1143" t="s">
        <v>42</v>
      </c>
    </row>
    <row r="1144" spans="1:15" x14ac:dyDescent="0.25">
      <c r="A1144" t="s">
        <v>154</v>
      </c>
      <c r="B1144">
        <v>7815.45</v>
      </c>
      <c r="C1144">
        <v>7694.97</v>
      </c>
      <c r="D1144">
        <v>7694.73</v>
      </c>
      <c r="E1144">
        <v>7509.59</v>
      </c>
      <c r="F1144">
        <v>376.80799999999999</v>
      </c>
      <c r="G1144">
        <v>377.714</v>
      </c>
      <c r="H1144">
        <v>109.277</v>
      </c>
      <c r="I1144">
        <v>94.7239</v>
      </c>
      <c r="J1144">
        <v>147.80500000000001</v>
      </c>
      <c r="K1144">
        <v>6736.1</v>
      </c>
      <c r="L1144">
        <v>0.28312500000000002</v>
      </c>
      <c r="M1144">
        <v>0.71228499999999995</v>
      </c>
      <c r="N1144">
        <v>0</v>
      </c>
      <c r="O1144" t="s">
        <v>42</v>
      </c>
    </row>
    <row r="1145" spans="1:15" x14ac:dyDescent="0.25">
      <c r="A1145" t="s">
        <v>154</v>
      </c>
      <c r="B1145">
        <v>7825.82</v>
      </c>
      <c r="C1145">
        <v>7704.96</v>
      </c>
      <c r="D1145">
        <v>7704.77</v>
      </c>
      <c r="E1145">
        <v>7521.43</v>
      </c>
      <c r="F1145">
        <v>377.55700000000002</v>
      </c>
      <c r="G1145">
        <v>377.73500000000001</v>
      </c>
      <c r="H1145">
        <v>109.363</v>
      </c>
      <c r="I1145">
        <v>94.657499999999999</v>
      </c>
      <c r="J1145">
        <v>147.494</v>
      </c>
      <c r="K1145">
        <v>6747.07</v>
      </c>
      <c r="L1145">
        <v>0.28309699999999999</v>
      </c>
      <c r="M1145">
        <v>0.72711199999999998</v>
      </c>
      <c r="N1145">
        <v>0</v>
      </c>
      <c r="O1145" t="s">
        <v>42</v>
      </c>
    </row>
    <row r="1146" spans="1:15" x14ac:dyDescent="0.25">
      <c r="A1146" t="s">
        <v>154</v>
      </c>
      <c r="B1146">
        <v>7789.21</v>
      </c>
      <c r="C1146">
        <v>7668.43</v>
      </c>
      <c r="D1146">
        <v>7668.24</v>
      </c>
      <c r="E1146">
        <v>7487.56</v>
      </c>
      <c r="F1146">
        <v>374.375</v>
      </c>
      <c r="G1146">
        <v>375.45499999999998</v>
      </c>
      <c r="H1146">
        <v>108.53100000000001</v>
      </c>
      <c r="I1146">
        <v>94.59</v>
      </c>
      <c r="J1146">
        <v>146.72200000000001</v>
      </c>
      <c r="K1146">
        <v>6718.55</v>
      </c>
      <c r="L1146">
        <v>0.28307900000000003</v>
      </c>
      <c r="M1146">
        <v>0.72787599999999997</v>
      </c>
      <c r="N1146">
        <v>0</v>
      </c>
      <c r="O1146" t="s">
        <v>42</v>
      </c>
    </row>
    <row r="1147" spans="1:15" x14ac:dyDescent="0.25">
      <c r="A1147" t="s">
        <v>154</v>
      </c>
      <c r="B1147">
        <v>7846.72</v>
      </c>
      <c r="C1147">
        <v>7726.79</v>
      </c>
      <c r="D1147">
        <v>7726.59</v>
      </c>
      <c r="E1147">
        <v>7542.99</v>
      </c>
      <c r="F1147">
        <v>378.495</v>
      </c>
      <c r="G1147">
        <v>379.99</v>
      </c>
      <c r="H1147">
        <v>109.02800000000001</v>
      </c>
      <c r="I1147">
        <v>95.556700000000006</v>
      </c>
      <c r="J1147">
        <v>149.37899999999999</v>
      </c>
      <c r="K1147">
        <v>6765.28</v>
      </c>
      <c r="L1147">
        <v>0.28308800000000001</v>
      </c>
      <c r="M1147">
        <v>0.72788399999999998</v>
      </c>
      <c r="N1147">
        <v>0</v>
      </c>
      <c r="O1147" t="s">
        <v>42</v>
      </c>
    </row>
    <row r="1148" spans="1:15" x14ac:dyDescent="0.25">
      <c r="A1148" t="s">
        <v>154</v>
      </c>
      <c r="B1148">
        <v>7810.57</v>
      </c>
      <c r="C1148">
        <v>7691.92</v>
      </c>
      <c r="D1148">
        <v>7691.72</v>
      </c>
      <c r="E1148">
        <v>7513.38</v>
      </c>
      <c r="F1148">
        <v>372.702</v>
      </c>
      <c r="G1148">
        <v>375.952</v>
      </c>
      <c r="H1148">
        <v>107.872</v>
      </c>
      <c r="I1148">
        <v>94.962000000000003</v>
      </c>
      <c r="J1148">
        <v>147.398</v>
      </c>
      <c r="K1148">
        <v>6745.65</v>
      </c>
      <c r="L1148">
        <v>0.283111</v>
      </c>
      <c r="M1148">
        <v>0.70651299999999995</v>
      </c>
      <c r="N1148">
        <v>0</v>
      </c>
      <c r="O1148" t="s">
        <v>42</v>
      </c>
    </row>
    <row r="1149" spans="1:15" x14ac:dyDescent="0.25">
      <c r="A1149" t="s">
        <v>154</v>
      </c>
      <c r="B1149">
        <v>7774.8</v>
      </c>
      <c r="C1149">
        <v>7654.31</v>
      </c>
      <c r="D1149">
        <v>7654.12</v>
      </c>
      <c r="E1149">
        <v>7478.8</v>
      </c>
      <c r="F1149">
        <v>367.65</v>
      </c>
      <c r="G1149">
        <v>374.59899999999999</v>
      </c>
      <c r="H1149">
        <v>106.98099999999999</v>
      </c>
      <c r="I1149">
        <v>95.359700000000004</v>
      </c>
      <c r="J1149">
        <v>146.65100000000001</v>
      </c>
      <c r="K1149">
        <v>6717.55</v>
      </c>
      <c r="L1149">
        <v>0.283078</v>
      </c>
      <c r="M1149">
        <v>0.72786499999999998</v>
      </c>
      <c r="N1149">
        <v>0</v>
      </c>
      <c r="O1149" t="s">
        <v>42</v>
      </c>
    </row>
    <row r="1150" spans="1:15" x14ac:dyDescent="0.25">
      <c r="A1150" t="s">
        <v>154</v>
      </c>
      <c r="B1150">
        <v>7787.72</v>
      </c>
      <c r="C1150">
        <v>7669.85</v>
      </c>
      <c r="D1150">
        <v>7669.67</v>
      </c>
      <c r="E1150">
        <v>7492.2</v>
      </c>
      <c r="F1150">
        <v>374.21600000000001</v>
      </c>
      <c r="G1150">
        <v>375.25099999999998</v>
      </c>
      <c r="H1150">
        <v>108.23</v>
      </c>
      <c r="I1150">
        <v>94.630399999999995</v>
      </c>
      <c r="J1150">
        <v>146.626</v>
      </c>
      <c r="K1150">
        <v>6723.78</v>
      </c>
      <c r="L1150">
        <v>0.28309099999999998</v>
      </c>
      <c r="M1150">
        <v>0.71959300000000004</v>
      </c>
      <c r="N1150">
        <v>0</v>
      </c>
      <c r="O1150" t="s">
        <v>42</v>
      </c>
    </row>
    <row r="1151" spans="1:15" x14ac:dyDescent="0.25">
      <c r="A1151" t="s">
        <v>154</v>
      </c>
      <c r="B1151">
        <v>7794.1</v>
      </c>
      <c r="C1151">
        <v>7672.98</v>
      </c>
      <c r="D1151">
        <v>7672.8</v>
      </c>
      <c r="E1151">
        <v>7498.19</v>
      </c>
      <c r="F1151">
        <v>366.55900000000003</v>
      </c>
      <c r="G1151">
        <v>373.96600000000001</v>
      </c>
      <c r="H1151">
        <v>106.991</v>
      </c>
      <c r="I1151">
        <v>94.700299999999999</v>
      </c>
      <c r="J1151">
        <v>146.63499999999999</v>
      </c>
      <c r="K1151">
        <v>6738.83</v>
      </c>
      <c r="L1151">
        <v>0.28309899999999999</v>
      </c>
      <c r="M1151">
        <v>0.72694899999999996</v>
      </c>
      <c r="N1151">
        <v>0</v>
      </c>
      <c r="O1151" t="s">
        <v>42</v>
      </c>
    </row>
    <row r="1152" spans="1:15" x14ac:dyDescent="0.25">
      <c r="A1152" t="s">
        <v>154</v>
      </c>
      <c r="B1152">
        <v>7783.81</v>
      </c>
      <c r="C1152">
        <v>7663.96</v>
      </c>
      <c r="D1152">
        <v>7663.78</v>
      </c>
      <c r="E1152">
        <v>7489.05</v>
      </c>
      <c r="F1152">
        <v>369.62799999999999</v>
      </c>
      <c r="G1152">
        <v>373.58699999999999</v>
      </c>
      <c r="H1152">
        <v>107.10299999999999</v>
      </c>
      <c r="I1152">
        <v>94.968299999999999</v>
      </c>
      <c r="J1152">
        <v>146.054</v>
      </c>
      <c r="K1152">
        <v>6726.94</v>
      </c>
      <c r="L1152">
        <v>0.28307900000000003</v>
      </c>
      <c r="M1152">
        <v>0.71906000000000003</v>
      </c>
      <c r="N1152">
        <v>0</v>
      </c>
      <c r="O1152" t="s">
        <v>42</v>
      </c>
    </row>
    <row r="1153" spans="1:15" x14ac:dyDescent="0.25">
      <c r="A1153" t="s">
        <v>154</v>
      </c>
      <c r="B1153">
        <v>7786.43</v>
      </c>
      <c r="C1153">
        <v>7669.08</v>
      </c>
      <c r="D1153">
        <v>7668.9</v>
      </c>
      <c r="E1153">
        <v>7493.23</v>
      </c>
      <c r="F1153">
        <v>370.173</v>
      </c>
      <c r="G1153">
        <v>374.87099999999998</v>
      </c>
      <c r="H1153">
        <v>107.66200000000001</v>
      </c>
      <c r="I1153">
        <v>94.638599999999997</v>
      </c>
      <c r="J1153">
        <v>146.82300000000001</v>
      </c>
      <c r="K1153">
        <v>6729.29</v>
      </c>
      <c r="L1153">
        <v>0.283084</v>
      </c>
      <c r="M1153">
        <v>0.72736199999999995</v>
      </c>
      <c r="N1153">
        <v>0</v>
      </c>
      <c r="O1153" t="s">
        <v>42</v>
      </c>
    </row>
    <row r="1154" spans="1:15" x14ac:dyDescent="0.25">
      <c r="A1154" t="s">
        <v>154</v>
      </c>
      <c r="B1154">
        <v>7795.58</v>
      </c>
      <c r="C1154">
        <v>7675.82</v>
      </c>
      <c r="D1154">
        <v>7675.63</v>
      </c>
      <c r="E1154">
        <v>7494.11</v>
      </c>
      <c r="F1154">
        <v>376.03399999999999</v>
      </c>
      <c r="G1154">
        <v>376.97800000000001</v>
      </c>
      <c r="H1154">
        <v>108.315</v>
      </c>
      <c r="I1154">
        <v>95.109899999999996</v>
      </c>
      <c r="J1154">
        <v>147.84700000000001</v>
      </c>
      <c r="K1154">
        <v>6722.05</v>
      </c>
      <c r="L1154">
        <v>0.26274900000000001</v>
      </c>
      <c r="M1154">
        <v>0.70893099999999998</v>
      </c>
      <c r="N1154">
        <v>0</v>
      </c>
      <c r="O1154" t="s">
        <v>42</v>
      </c>
    </row>
    <row r="1155" spans="1:15" x14ac:dyDescent="0.25">
      <c r="A1155" t="s">
        <v>154</v>
      </c>
      <c r="B1155">
        <v>7771.76</v>
      </c>
      <c r="C1155">
        <v>7654.53</v>
      </c>
      <c r="D1155">
        <v>7654.35</v>
      </c>
      <c r="E1155">
        <v>7479.37</v>
      </c>
      <c r="F1155">
        <v>367.024</v>
      </c>
      <c r="G1155">
        <v>374.06200000000001</v>
      </c>
      <c r="H1155">
        <v>107.096</v>
      </c>
      <c r="I1155">
        <v>94.628100000000003</v>
      </c>
      <c r="J1155">
        <v>146.57400000000001</v>
      </c>
      <c r="K1155">
        <v>6719.48</v>
      </c>
      <c r="L1155">
        <v>0.28309400000000001</v>
      </c>
      <c r="M1155">
        <v>0.72785900000000003</v>
      </c>
      <c r="N1155">
        <v>0</v>
      </c>
      <c r="O1155" t="s">
        <v>42</v>
      </c>
    </row>
    <row r="1156" spans="1:15" x14ac:dyDescent="0.25">
      <c r="A1156" t="s">
        <v>154</v>
      </c>
      <c r="B1156">
        <v>7767.52</v>
      </c>
      <c r="C1156">
        <v>7649.35</v>
      </c>
      <c r="D1156">
        <v>7649.17</v>
      </c>
      <c r="E1156">
        <v>7474.28</v>
      </c>
      <c r="F1156">
        <v>367.27600000000001</v>
      </c>
      <c r="G1156">
        <v>373.99599999999998</v>
      </c>
      <c r="H1156">
        <v>106.834</v>
      </c>
      <c r="I1156">
        <v>94.724400000000003</v>
      </c>
      <c r="J1156">
        <v>146.47200000000001</v>
      </c>
      <c r="K1156">
        <v>6714.55</v>
      </c>
      <c r="L1156">
        <v>0.283082</v>
      </c>
      <c r="M1156">
        <v>0.70653200000000005</v>
      </c>
      <c r="N1156">
        <v>0</v>
      </c>
      <c r="O1156" t="s">
        <v>42</v>
      </c>
    </row>
    <row r="1157" spans="1:15" x14ac:dyDescent="0.25">
      <c r="A1157" t="s">
        <v>154</v>
      </c>
      <c r="B1157">
        <v>7782.26</v>
      </c>
      <c r="C1157">
        <v>7664.79</v>
      </c>
      <c r="D1157">
        <v>7664.61</v>
      </c>
      <c r="E1157">
        <v>7489.61</v>
      </c>
      <c r="F1157">
        <v>366.01400000000001</v>
      </c>
      <c r="G1157">
        <v>373.99599999999998</v>
      </c>
      <c r="H1157">
        <v>106.405</v>
      </c>
      <c r="I1157">
        <v>94.602099999999993</v>
      </c>
      <c r="J1157">
        <v>147.17699999999999</v>
      </c>
      <c r="K1157">
        <v>6730.68</v>
      </c>
      <c r="L1157">
        <v>0.28312199999999998</v>
      </c>
      <c r="M1157">
        <v>0.723553</v>
      </c>
      <c r="N1157">
        <v>0</v>
      </c>
      <c r="O1157" t="s">
        <v>42</v>
      </c>
    </row>
    <row r="1158" spans="1:15" x14ac:dyDescent="0.25">
      <c r="A1158" t="s">
        <v>154</v>
      </c>
      <c r="B1158">
        <v>7792.78</v>
      </c>
      <c r="C1158">
        <v>7673.77</v>
      </c>
      <c r="D1158">
        <v>7673.59</v>
      </c>
      <c r="E1158">
        <v>7496.52</v>
      </c>
      <c r="F1158">
        <v>369.79899999999998</v>
      </c>
      <c r="G1158">
        <v>375.12599999999998</v>
      </c>
      <c r="H1158">
        <v>107.389</v>
      </c>
      <c r="I1158">
        <v>94.751099999999994</v>
      </c>
      <c r="J1158">
        <v>147.041</v>
      </c>
      <c r="K1158">
        <v>6732.69</v>
      </c>
      <c r="L1158">
        <v>0.27640199999999998</v>
      </c>
      <c r="M1158">
        <v>0.72789499999999996</v>
      </c>
      <c r="N1158">
        <v>0</v>
      </c>
      <c r="O1158" t="s">
        <v>42</v>
      </c>
    </row>
    <row r="1159" spans="1:15" x14ac:dyDescent="0.25">
      <c r="A1159" t="s">
        <v>154</v>
      </c>
      <c r="B1159">
        <v>7758.65</v>
      </c>
      <c r="C1159">
        <v>7639.19</v>
      </c>
      <c r="D1159">
        <v>7639.02</v>
      </c>
      <c r="E1159">
        <v>7464.53</v>
      </c>
      <c r="F1159">
        <v>368.59399999999999</v>
      </c>
      <c r="G1159">
        <v>373.84199999999998</v>
      </c>
      <c r="H1159">
        <v>107.565</v>
      </c>
      <c r="I1159">
        <v>94.219300000000004</v>
      </c>
      <c r="J1159">
        <v>146.208</v>
      </c>
      <c r="K1159">
        <v>6703.23</v>
      </c>
      <c r="L1159">
        <v>0.28316200000000002</v>
      </c>
      <c r="M1159">
        <v>0.71808399999999994</v>
      </c>
      <c r="N1159">
        <v>0</v>
      </c>
      <c r="O1159" t="s">
        <v>42</v>
      </c>
    </row>
    <row r="1160" spans="1:15" x14ac:dyDescent="0.25">
      <c r="A1160" t="s">
        <v>154</v>
      </c>
      <c r="B1160">
        <v>7757.84</v>
      </c>
      <c r="C1160">
        <v>7639.45</v>
      </c>
      <c r="D1160">
        <v>7639.26</v>
      </c>
      <c r="E1160">
        <v>7464.28</v>
      </c>
      <c r="F1160">
        <v>368.65</v>
      </c>
      <c r="G1160">
        <v>373.48500000000001</v>
      </c>
      <c r="H1160">
        <v>106.90300000000001</v>
      </c>
      <c r="I1160">
        <v>94.351399999999998</v>
      </c>
      <c r="J1160">
        <v>146.53299999999999</v>
      </c>
      <c r="K1160">
        <v>6703.19</v>
      </c>
      <c r="L1160">
        <v>0.28334700000000002</v>
      </c>
      <c r="M1160">
        <v>0.71013000000000004</v>
      </c>
      <c r="N1160">
        <v>0</v>
      </c>
      <c r="O1160" t="s">
        <v>42</v>
      </c>
    </row>
    <row r="1161" spans="1:15" x14ac:dyDescent="0.25">
      <c r="A1161" t="s">
        <v>154</v>
      </c>
      <c r="B1161">
        <v>7774.01</v>
      </c>
      <c r="C1161">
        <v>7654.8</v>
      </c>
      <c r="D1161">
        <v>7654.61</v>
      </c>
      <c r="E1161">
        <v>7479.33</v>
      </c>
      <c r="F1161">
        <v>366.07799999999997</v>
      </c>
      <c r="G1161">
        <v>373.51600000000002</v>
      </c>
      <c r="H1161">
        <v>106.283</v>
      </c>
      <c r="I1161">
        <v>94.817800000000005</v>
      </c>
      <c r="J1161">
        <v>146.63399999999999</v>
      </c>
      <c r="K1161">
        <v>6720.83</v>
      </c>
      <c r="L1161">
        <v>0.28334199999999998</v>
      </c>
      <c r="M1161">
        <v>0.70795399999999997</v>
      </c>
      <c r="N1161">
        <v>0</v>
      </c>
      <c r="O1161" t="s">
        <v>42</v>
      </c>
    </row>
    <row r="1162" spans="1:15" x14ac:dyDescent="0.25">
      <c r="A1162" t="s">
        <v>154</v>
      </c>
      <c r="B1162">
        <v>7854.04</v>
      </c>
      <c r="C1162">
        <v>7737.5</v>
      </c>
      <c r="D1162">
        <v>7737.29</v>
      </c>
      <c r="E1162">
        <v>7551.51</v>
      </c>
      <c r="F1162">
        <v>378.9</v>
      </c>
      <c r="G1162">
        <v>381.20299999999997</v>
      </c>
      <c r="H1162">
        <v>109.628</v>
      </c>
      <c r="I1162">
        <v>95.944599999999994</v>
      </c>
      <c r="J1162">
        <v>149.42599999999999</v>
      </c>
      <c r="K1162">
        <v>6772.05</v>
      </c>
      <c r="L1162">
        <v>0.28308899999999998</v>
      </c>
      <c r="M1162">
        <v>0.70653100000000002</v>
      </c>
      <c r="N1162">
        <v>0</v>
      </c>
      <c r="O1162" t="s">
        <v>42</v>
      </c>
    </row>
    <row r="1163" spans="1:15" x14ac:dyDescent="0.25">
      <c r="A1163" t="s">
        <v>154</v>
      </c>
      <c r="B1163">
        <v>7781.48</v>
      </c>
      <c r="C1163">
        <v>7664.22</v>
      </c>
      <c r="D1163">
        <v>7664.01</v>
      </c>
      <c r="E1163">
        <v>7483.15</v>
      </c>
      <c r="F1163">
        <v>381.62200000000001</v>
      </c>
      <c r="G1163">
        <v>378.36</v>
      </c>
      <c r="H1163">
        <v>110.521</v>
      </c>
      <c r="I1163">
        <v>94.561700000000002</v>
      </c>
      <c r="J1163">
        <v>147.35300000000001</v>
      </c>
      <c r="K1163">
        <v>6704.09</v>
      </c>
      <c r="L1163">
        <v>0.28308</v>
      </c>
      <c r="M1163">
        <v>0.70652800000000004</v>
      </c>
      <c r="N1163">
        <v>0</v>
      </c>
      <c r="O1163" t="s">
        <v>42</v>
      </c>
    </row>
    <row r="1164" spans="1:15" x14ac:dyDescent="0.25">
      <c r="A1164" t="s">
        <v>154</v>
      </c>
      <c r="B1164">
        <v>7763.28</v>
      </c>
      <c r="C1164">
        <v>7642.08</v>
      </c>
      <c r="D1164">
        <v>7641.88</v>
      </c>
      <c r="E1164">
        <v>7460.12</v>
      </c>
      <c r="F1164">
        <v>381.54899999999998</v>
      </c>
      <c r="G1164">
        <v>378.26499999999999</v>
      </c>
      <c r="H1164">
        <v>110.322</v>
      </c>
      <c r="I1164">
        <v>95.015100000000004</v>
      </c>
      <c r="J1164">
        <v>147.24600000000001</v>
      </c>
      <c r="K1164">
        <v>6681.54</v>
      </c>
      <c r="L1164">
        <v>0.28309200000000001</v>
      </c>
      <c r="M1164">
        <v>0.70653200000000005</v>
      </c>
      <c r="N1164">
        <v>0</v>
      </c>
      <c r="O1164" t="s">
        <v>42</v>
      </c>
    </row>
    <row r="1165" spans="1:15" x14ac:dyDescent="0.25">
      <c r="A1165" t="s">
        <v>154</v>
      </c>
      <c r="B1165">
        <v>7808.93</v>
      </c>
      <c r="C1165">
        <v>7690.04</v>
      </c>
      <c r="D1165">
        <v>7689.82</v>
      </c>
      <c r="E1165">
        <v>7506.67</v>
      </c>
      <c r="F1165">
        <v>381.64400000000001</v>
      </c>
      <c r="G1165">
        <v>379.44200000000001</v>
      </c>
      <c r="H1165">
        <v>110.18600000000001</v>
      </c>
      <c r="I1165">
        <v>95.373500000000007</v>
      </c>
      <c r="J1165">
        <v>148.06100000000001</v>
      </c>
      <c r="K1165">
        <v>6726.31</v>
      </c>
      <c r="L1165">
        <v>0.28309400000000001</v>
      </c>
      <c r="M1165">
        <v>0.72686899999999999</v>
      </c>
      <c r="N1165">
        <v>0</v>
      </c>
      <c r="O1165" t="s">
        <v>42</v>
      </c>
    </row>
    <row r="1166" spans="1:15" x14ac:dyDescent="0.25">
      <c r="A1166" t="s">
        <v>154</v>
      </c>
      <c r="B1166">
        <v>7768.82</v>
      </c>
      <c r="C1166">
        <v>7649.79</v>
      </c>
      <c r="D1166">
        <v>7649.58</v>
      </c>
      <c r="E1166">
        <v>7468</v>
      </c>
      <c r="F1166">
        <v>382.55700000000002</v>
      </c>
      <c r="G1166">
        <v>377.54500000000002</v>
      </c>
      <c r="H1166">
        <v>110.623</v>
      </c>
      <c r="I1166">
        <v>94.249899999999997</v>
      </c>
      <c r="J1166">
        <v>147.08500000000001</v>
      </c>
      <c r="K1166">
        <v>6688.81</v>
      </c>
      <c r="L1166">
        <v>0.28311500000000001</v>
      </c>
      <c r="M1166">
        <v>0.725136</v>
      </c>
      <c r="N1166">
        <v>0</v>
      </c>
      <c r="O1166" t="s">
        <v>42</v>
      </c>
    </row>
    <row r="1167" spans="1:15" x14ac:dyDescent="0.25">
      <c r="A1167" t="s">
        <v>154</v>
      </c>
      <c r="B1167">
        <v>7783.86</v>
      </c>
      <c r="C1167">
        <v>7664.13</v>
      </c>
      <c r="D1167">
        <v>7663.72</v>
      </c>
      <c r="E1167">
        <v>7481.24</v>
      </c>
      <c r="F1167">
        <v>380.46800000000002</v>
      </c>
      <c r="G1167">
        <v>380.827</v>
      </c>
      <c r="H1167">
        <v>111.395</v>
      </c>
      <c r="I1167">
        <v>94.672399999999996</v>
      </c>
      <c r="J1167">
        <v>149.08000000000001</v>
      </c>
      <c r="K1167">
        <v>6700.58</v>
      </c>
      <c r="L1167">
        <v>0.283078</v>
      </c>
      <c r="M1167">
        <v>0.72628800000000004</v>
      </c>
      <c r="N1167">
        <v>0</v>
      </c>
      <c r="O1167" t="s">
        <v>42</v>
      </c>
    </row>
    <row r="1168" spans="1:15" x14ac:dyDescent="0.25">
      <c r="A1168" t="s">
        <v>154</v>
      </c>
      <c r="B1168">
        <v>7788.97</v>
      </c>
      <c r="C1168">
        <v>7670.34</v>
      </c>
      <c r="D1168">
        <v>7670.12</v>
      </c>
      <c r="E1168">
        <v>7486.06</v>
      </c>
      <c r="F1168">
        <v>382.43299999999999</v>
      </c>
      <c r="G1168">
        <v>380.505</v>
      </c>
      <c r="H1168">
        <v>111.15300000000001</v>
      </c>
      <c r="I1168">
        <v>94.900400000000005</v>
      </c>
      <c r="J1168">
        <v>148.751</v>
      </c>
      <c r="K1168">
        <v>6703.61</v>
      </c>
      <c r="L1168">
        <v>0.283082</v>
      </c>
      <c r="M1168">
        <v>0.72785699999999998</v>
      </c>
      <c r="N1168">
        <v>0</v>
      </c>
      <c r="O1168" t="s">
        <v>42</v>
      </c>
    </row>
    <row r="1169" spans="1:25" x14ac:dyDescent="0.25">
      <c r="A1169" t="s">
        <v>154</v>
      </c>
      <c r="B1169">
        <v>7817.7</v>
      </c>
      <c r="C1169">
        <v>7697.82</v>
      </c>
      <c r="D1169">
        <v>7697.62</v>
      </c>
      <c r="E1169">
        <v>7514.47</v>
      </c>
      <c r="F1169">
        <v>381.10300000000001</v>
      </c>
      <c r="G1169">
        <v>379.54</v>
      </c>
      <c r="H1169">
        <v>110.54600000000001</v>
      </c>
      <c r="I1169">
        <v>94.649100000000004</v>
      </c>
      <c r="J1169">
        <v>148.43600000000001</v>
      </c>
      <c r="K1169">
        <v>6734.21</v>
      </c>
      <c r="L1169">
        <v>0.28311199999999997</v>
      </c>
      <c r="M1169">
        <v>0.722827</v>
      </c>
      <c r="N1169">
        <v>0</v>
      </c>
      <c r="O1169" t="s">
        <v>42</v>
      </c>
    </row>
    <row r="1170" spans="1:25" x14ac:dyDescent="0.25">
      <c r="A1170" t="s">
        <v>154</v>
      </c>
      <c r="B1170">
        <v>7875.88</v>
      </c>
      <c r="C1170">
        <v>7757.09</v>
      </c>
      <c r="D1170">
        <v>7756.88</v>
      </c>
      <c r="E1170">
        <v>7567.46</v>
      </c>
      <c r="F1170">
        <v>389.66</v>
      </c>
      <c r="G1170">
        <v>382.36799999999999</v>
      </c>
      <c r="H1170">
        <v>110.94799999999999</v>
      </c>
      <c r="I1170">
        <v>96.054299999999998</v>
      </c>
      <c r="J1170">
        <v>149.86099999999999</v>
      </c>
      <c r="K1170">
        <v>6775.94</v>
      </c>
      <c r="L1170">
        <v>0.28316400000000003</v>
      </c>
      <c r="M1170">
        <v>0.71584300000000001</v>
      </c>
      <c r="N1170">
        <v>0</v>
      </c>
      <c r="O1170" t="s">
        <v>42</v>
      </c>
    </row>
    <row r="1171" spans="1:25" x14ac:dyDescent="0.25">
      <c r="A1171" t="s">
        <v>154</v>
      </c>
      <c r="B1171">
        <v>7828.55</v>
      </c>
      <c r="C1171">
        <v>7707.28</v>
      </c>
      <c r="D1171">
        <v>7707.09</v>
      </c>
      <c r="E1171">
        <v>7526.01</v>
      </c>
      <c r="F1171">
        <v>378.58100000000002</v>
      </c>
      <c r="G1171">
        <v>380.036</v>
      </c>
      <c r="H1171">
        <v>110.675</v>
      </c>
      <c r="I1171">
        <v>94.851100000000002</v>
      </c>
      <c r="J1171">
        <v>148.63300000000001</v>
      </c>
      <c r="K1171">
        <v>6748.62</v>
      </c>
      <c r="L1171">
        <v>0.283078</v>
      </c>
      <c r="M1171">
        <v>0.72788699999999995</v>
      </c>
      <c r="N1171">
        <v>0</v>
      </c>
      <c r="O1171" t="s">
        <v>42</v>
      </c>
    </row>
    <row r="1172" spans="1:25" x14ac:dyDescent="0.25">
      <c r="A1172" t="s">
        <v>154</v>
      </c>
      <c r="B1172">
        <v>7800.83</v>
      </c>
      <c r="C1172">
        <v>7683.88</v>
      </c>
      <c r="D1172">
        <v>7683.66</v>
      </c>
      <c r="E1172">
        <v>7500.96</v>
      </c>
      <c r="F1172">
        <v>383.05599999999998</v>
      </c>
      <c r="G1172">
        <v>379.30900000000003</v>
      </c>
      <c r="H1172">
        <v>110.461</v>
      </c>
      <c r="I1172">
        <v>95.0077</v>
      </c>
      <c r="J1172">
        <v>148.233</v>
      </c>
      <c r="K1172">
        <v>6719.55</v>
      </c>
      <c r="L1172">
        <v>0.28315299999999999</v>
      </c>
      <c r="M1172">
        <v>0.72789899999999996</v>
      </c>
      <c r="N1172">
        <v>0</v>
      </c>
      <c r="O1172" t="s">
        <v>42</v>
      </c>
    </row>
    <row r="1173" spans="1:25" x14ac:dyDescent="0.25">
      <c r="A1173" t="s">
        <v>154</v>
      </c>
      <c r="B1173">
        <v>7831.82</v>
      </c>
      <c r="C1173">
        <v>7712.81</v>
      </c>
      <c r="D1173">
        <v>7712.61</v>
      </c>
      <c r="E1173">
        <v>7527.38</v>
      </c>
      <c r="F1173">
        <v>382.22500000000002</v>
      </c>
      <c r="G1173">
        <v>378.62900000000002</v>
      </c>
      <c r="H1173">
        <v>110.224</v>
      </c>
      <c r="I1173">
        <v>94.605900000000005</v>
      </c>
      <c r="J1173">
        <v>147.86600000000001</v>
      </c>
      <c r="K1173">
        <v>6746.92</v>
      </c>
      <c r="L1173">
        <v>0.26052799999999998</v>
      </c>
      <c r="M1173">
        <v>0.71984400000000004</v>
      </c>
      <c r="N1173">
        <v>0</v>
      </c>
      <c r="O1173" t="s">
        <v>42</v>
      </c>
    </row>
    <row r="1174" spans="1:25" x14ac:dyDescent="0.25">
      <c r="A1174" t="s">
        <v>154</v>
      </c>
      <c r="B1174">
        <v>7813.73</v>
      </c>
      <c r="C1174">
        <v>7696.37</v>
      </c>
      <c r="D1174">
        <v>7696.17</v>
      </c>
      <c r="E1174">
        <v>7512.29</v>
      </c>
      <c r="F1174">
        <v>380.41800000000001</v>
      </c>
      <c r="G1174">
        <v>377.685</v>
      </c>
      <c r="H1174">
        <v>109.758</v>
      </c>
      <c r="I1174">
        <v>94.608999999999995</v>
      </c>
      <c r="J1174">
        <v>147.73400000000001</v>
      </c>
      <c r="K1174">
        <v>6735.31</v>
      </c>
      <c r="L1174">
        <v>0.28432000000000002</v>
      </c>
      <c r="M1174">
        <v>0.727016</v>
      </c>
      <c r="N1174">
        <v>0</v>
      </c>
      <c r="O1174" t="s">
        <v>42</v>
      </c>
    </row>
    <row r="1175" spans="1:25" x14ac:dyDescent="0.25">
      <c r="A1175" t="s">
        <v>154</v>
      </c>
      <c r="B1175">
        <v>7816.12</v>
      </c>
      <c r="C1175">
        <v>7694.76</v>
      </c>
      <c r="D1175">
        <v>7694.57</v>
      </c>
      <c r="E1175">
        <v>7511.86</v>
      </c>
      <c r="F1175">
        <v>379.15699999999998</v>
      </c>
      <c r="G1175">
        <v>379.23200000000003</v>
      </c>
      <c r="H1175">
        <v>109.959</v>
      </c>
      <c r="I1175">
        <v>95.754400000000004</v>
      </c>
      <c r="J1175">
        <v>147.626</v>
      </c>
      <c r="K1175">
        <v>6733.75</v>
      </c>
      <c r="L1175">
        <v>0.28308299999999997</v>
      </c>
      <c r="M1175">
        <v>0.72692500000000004</v>
      </c>
      <c r="N1175">
        <v>0</v>
      </c>
      <c r="O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154</v>
      </c>
      <c r="B1176">
        <v>7807.01</v>
      </c>
      <c r="C1176">
        <v>7685.84</v>
      </c>
      <c r="D1176">
        <v>7685.62</v>
      </c>
      <c r="E1176">
        <v>7502.47</v>
      </c>
      <c r="F1176">
        <v>380.66500000000002</v>
      </c>
      <c r="G1176">
        <v>378.35</v>
      </c>
      <c r="H1176">
        <v>110.455</v>
      </c>
      <c r="I1176">
        <v>94.779200000000003</v>
      </c>
      <c r="J1176">
        <v>147.499</v>
      </c>
      <c r="K1176">
        <v>6724.4</v>
      </c>
      <c r="L1176">
        <v>0.28320000000000001</v>
      </c>
      <c r="M1176">
        <v>0.72494199999999998</v>
      </c>
      <c r="N1176">
        <v>0</v>
      </c>
      <c r="O1176" t="s">
        <v>42</v>
      </c>
      <c r="R1176">
        <f>AVERAGE(B1127:B1176)</f>
        <v>7804.1913999999988</v>
      </c>
      <c r="S1176">
        <f>AVERAGE(C1127:C1176)</f>
        <v>7685.0462000000007</v>
      </c>
      <c r="U1176">
        <f>_xlfn.VAR.P(B1127:B1176)</f>
        <v>1013.1146600399994</v>
      </c>
      <c r="V1176">
        <f>_xlfn.VAR.P(C1127:C1176)</f>
        <v>1015.8861395599996</v>
      </c>
      <c r="X1176">
        <f>1.96*SQRT(U1176)/50</f>
        <v>1.2477149158376943</v>
      </c>
      <c r="Y1176">
        <f>1.96*SQRT(V1176)/50</f>
        <v>1.2494203766120824</v>
      </c>
    </row>
    <row r="1177" spans="1:25" x14ac:dyDescent="0.25">
      <c r="A1177" t="s">
        <v>155</v>
      </c>
      <c r="B1177">
        <v>390348.4032</v>
      </c>
      <c r="C1177" t="s">
        <v>36</v>
      </c>
    </row>
    <row r="1178" spans="1:25" x14ac:dyDescent="0.25">
      <c r="A1178" t="s">
        <v>156</v>
      </c>
      <c r="B1178">
        <v>8434.31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0.283362</v>
      </c>
      <c r="L1178">
        <v>0.72781099999999999</v>
      </c>
      <c r="M1178">
        <v>0</v>
      </c>
      <c r="N1178" t="s">
        <v>42</v>
      </c>
    </row>
    <row r="1179" spans="1:25" x14ac:dyDescent="0.25">
      <c r="A1179" t="s">
        <v>156</v>
      </c>
      <c r="B1179">
        <v>8285.2000000000007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0.28336099999999997</v>
      </c>
      <c r="L1179">
        <v>0.72202100000000002</v>
      </c>
      <c r="M1179">
        <v>0</v>
      </c>
      <c r="N1179" t="s">
        <v>42</v>
      </c>
    </row>
    <row r="1180" spans="1:25" x14ac:dyDescent="0.25">
      <c r="A1180" t="s">
        <v>156</v>
      </c>
      <c r="B1180">
        <v>8329.32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0.28314699999999998</v>
      </c>
      <c r="L1180">
        <v>0.71765000000000001</v>
      </c>
      <c r="M1180">
        <v>0</v>
      </c>
      <c r="N1180" t="s">
        <v>42</v>
      </c>
    </row>
    <row r="1181" spans="1:25" x14ac:dyDescent="0.25">
      <c r="A1181" t="s">
        <v>156</v>
      </c>
      <c r="B1181">
        <v>8338.82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0.28308499999999998</v>
      </c>
      <c r="L1181">
        <v>0.72432200000000002</v>
      </c>
      <c r="M1181">
        <v>0</v>
      </c>
      <c r="N1181" t="s">
        <v>42</v>
      </c>
    </row>
    <row r="1182" spans="1:25" x14ac:dyDescent="0.25">
      <c r="A1182" t="s">
        <v>156</v>
      </c>
      <c r="B1182">
        <v>8330.06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0.28471099999999999</v>
      </c>
      <c r="L1182">
        <v>0.72473900000000002</v>
      </c>
      <c r="M1182">
        <v>0</v>
      </c>
      <c r="N1182" t="s">
        <v>42</v>
      </c>
    </row>
    <row r="1183" spans="1:25" x14ac:dyDescent="0.25">
      <c r="A1183" t="s">
        <v>156</v>
      </c>
      <c r="B1183">
        <v>8326.7999999999993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0.28308299999999997</v>
      </c>
      <c r="L1183">
        <v>0.72665400000000002</v>
      </c>
      <c r="M1183">
        <v>0</v>
      </c>
      <c r="N1183" t="s">
        <v>42</v>
      </c>
    </row>
    <row r="1184" spans="1:25" x14ac:dyDescent="0.25">
      <c r="A1184" t="s">
        <v>156</v>
      </c>
      <c r="B1184">
        <v>8333.66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0.28309600000000001</v>
      </c>
      <c r="L1184">
        <v>0.70653200000000005</v>
      </c>
      <c r="M1184">
        <v>0</v>
      </c>
      <c r="N1184" t="s">
        <v>42</v>
      </c>
    </row>
    <row r="1185" spans="1:14" x14ac:dyDescent="0.25">
      <c r="A1185" t="s">
        <v>156</v>
      </c>
      <c r="B1185">
        <v>8353.32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0.28308800000000001</v>
      </c>
      <c r="L1185">
        <v>0.72602999999999995</v>
      </c>
      <c r="M1185">
        <v>0</v>
      </c>
      <c r="N1185" t="s">
        <v>42</v>
      </c>
    </row>
    <row r="1186" spans="1:14" x14ac:dyDescent="0.25">
      <c r="A1186" t="s">
        <v>156</v>
      </c>
      <c r="B1186">
        <v>8372.49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0.28309000000000001</v>
      </c>
      <c r="L1186">
        <v>0.72789700000000002</v>
      </c>
      <c r="M1186">
        <v>0</v>
      </c>
      <c r="N1186" t="s">
        <v>42</v>
      </c>
    </row>
    <row r="1187" spans="1:14" x14ac:dyDescent="0.25">
      <c r="A1187" t="s">
        <v>156</v>
      </c>
      <c r="B1187">
        <v>8325.1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0.283223</v>
      </c>
      <c r="L1187">
        <v>0.72789800000000004</v>
      </c>
      <c r="M1187">
        <v>0</v>
      </c>
      <c r="N1187" t="s">
        <v>42</v>
      </c>
    </row>
    <row r="1188" spans="1:14" x14ac:dyDescent="0.25">
      <c r="A1188" t="s">
        <v>156</v>
      </c>
      <c r="B1188">
        <v>8334.73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0.28309000000000001</v>
      </c>
      <c r="L1188">
        <v>0.70653200000000005</v>
      </c>
      <c r="M1188">
        <v>0</v>
      </c>
      <c r="N1188" t="s">
        <v>42</v>
      </c>
    </row>
    <row r="1189" spans="1:14" x14ac:dyDescent="0.25">
      <c r="A1189" t="s">
        <v>156</v>
      </c>
      <c r="B1189">
        <v>8322.1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0.28325</v>
      </c>
      <c r="L1189">
        <v>0.72544299999999995</v>
      </c>
      <c r="M1189">
        <v>0</v>
      </c>
      <c r="N1189" t="s">
        <v>42</v>
      </c>
    </row>
    <row r="1190" spans="1:14" x14ac:dyDescent="0.25">
      <c r="A1190" t="s">
        <v>156</v>
      </c>
      <c r="B1190">
        <v>8333.99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0.28322900000000001</v>
      </c>
      <c r="L1190">
        <v>0.72789899999999996</v>
      </c>
      <c r="M1190">
        <v>0</v>
      </c>
      <c r="N1190" t="s">
        <v>42</v>
      </c>
    </row>
    <row r="1191" spans="1:14" x14ac:dyDescent="0.25">
      <c r="A1191" t="s">
        <v>156</v>
      </c>
      <c r="B1191">
        <v>8326.73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0.28323199999999998</v>
      </c>
      <c r="L1191">
        <v>0.71787599999999996</v>
      </c>
      <c r="M1191">
        <v>0</v>
      </c>
      <c r="N1191" t="s">
        <v>42</v>
      </c>
    </row>
    <row r="1192" spans="1:14" x14ac:dyDescent="0.25">
      <c r="A1192" t="s">
        <v>156</v>
      </c>
      <c r="B1192">
        <v>8317.26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0.28312799999999999</v>
      </c>
      <c r="L1192">
        <v>0.72774899999999998</v>
      </c>
      <c r="M1192">
        <v>0</v>
      </c>
      <c r="N1192" t="s">
        <v>42</v>
      </c>
    </row>
    <row r="1193" spans="1:14" x14ac:dyDescent="0.25">
      <c r="A1193" t="s">
        <v>156</v>
      </c>
      <c r="B1193">
        <v>8433.7099999999991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0.283111</v>
      </c>
      <c r="L1193">
        <v>0.72042600000000001</v>
      </c>
      <c r="M1193">
        <v>0</v>
      </c>
      <c r="N1193" t="s">
        <v>42</v>
      </c>
    </row>
    <row r="1194" spans="1:14" x14ac:dyDescent="0.25">
      <c r="A1194" t="s">
        <v>156</v>
      </c>
      <c r="B1194">
        <v>8392.7099999999991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0.27543699999999999</v>
      </c>
      <c r="L1194">
        <v>0.70652099999999995</v>
      </c>
      <c r="M1194">
        <v>0</v>
      </c>
      <c r="N1194" t="s">
        <v>42</v>
      </c>
    </row>
    <row r="1195" spans="1:14" x14ac:dyDescent="0.25">
      <c r="A1195" t="s">
        <v>156</v>
      </c>
      <c r="B1195">
        <v>8401.18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0.283078</v>
      </c>
      <c r="L1195">
        <v>0.70653200000000005</v>
      </c>
      <c r="M1195">
        <v>0</v>
      </c>
      <c r="N1195" t="s">
        <v>42</v>
      </c>
    </row>
    <row r="1196" spans="1:14" x14ac:dyDescent="0.25">
      <c r="A1196" t="s">
        <v>156</v>
      </c>
      <c r="B1196">
        <v>8395.42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0.28342200000000001</v>
      </c>
      <c r="L1196">
        <v>0.72167300000000001</v>
      </c>
      <c r="M1196">
        <v>0</v>
      </c>
      <c r="N1196" t="s">
        <v>42</v>
      </c>
    </row>
    <row r="1197" spans="1:14" x14ac:dyDescent="0.25">
      <c r="A1197" t="s">
        <v>156</v>
      </c>
      <c r="B1197">
        <v>8365.94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0.283111</v>
      </c>
      <c r="L1197">
        <v>0.72474799999999995</v>
      </c>
      <c r="M1197">
        <v>0</v>
      </c>
      <c r="N1197" t="s">
        <v>42</v>
      </c>
    </row>
    <row r="1198" spans="1:14" x14ac:dyDescent="0.25">
      <c r="A1198" t="s">
        <v>156</v>
      </c>
      <c r="B1198">
        <v>8414.5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0.28309000000000001</v>
      </c>
      <c r="L1198">
        <v>0.72577800000000003</v>
      </c>
      <c r="M1198">
        <v>0</v>
      </c>
      <c r="N1198" t="s">
        <v>42</v>
      </c>
    </row>
    <row r="1199" spans="1:14" x14ac:dyDescent="0.25">
      <c r="A1199" t="s">
        <v>156</v>
      </c>
      <c r="B1199">
        <v>8351.9599999999991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0.283078</v>
      </c>
      <c r="L1199">
        <v>0.72737600000000002</v>
      </c>
      <c r="M1199">
        <v>0</v>
      </c>
      <c r="N1199" t="s">
        <v>42</v>
      </c>
    </row>
    <row r="1200" spans="1:14" x14ac:dyDescent="0.25">
      <c r="A1200" t="s">
        <v>156</v>
      </c>
      <c r="B1200">
        <v>8454.09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0.26620300000000002</v>
      </c>
      <c r="L1200">
        <v>0.72330499999999998</v>
      </c>
      <c r="M1200">
        <v>0</v>
      </c>
      <c r="N1200" t="s">
        <v>42</v>
      </c>
    </row>
    <row r="1201" spans="1:14" x14ac:dyDescent="0.25">
      <c r="A1201" t="s">
        <v>156</v>
      </c>
      <c r="B1201">
        <v>8419.7099999999991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0.283111</v>
      </c>
      <c r="L1201">
        <v>0.72789400000000004</v>
      </c>
      <c r="M1201">
        <v>0</v>
      </c>
      <c r="N1201" t="s">
        <v>42</v>
      </c>
    </row>
    <row r="1202" spans="1:14" x14ac:dyDescent="0.25">
      <c r="A1202" t="s">
        <v>156</v>
      </c>
      <c r="B1202">
        <v>8435.58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0.28381800000000001</v>
      </c>
      <c r="L1202">
        <v>0.72663699999999998</v>
      </c>
      <c r="M1202">
        <v>0</v>
      </c>
      <c r="N1202" t="s">
        <v>42</v>
      </c>
    </row>
    <row r="1203" spans="1:14" x14ac:dyDescent="0.25">
      <c r="A1203" t="s">
        <v>156</v>
      </c>
      <c r="B1203">
        <v>8423.81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0.28322399999999998</v>
      </c>
      <c r="L1203">
        <v>0.72780199999999995</v>
      </c>
      <c r="M1203">
        <v>0</v>
      </c>
      <c r="N1203" t="s">
        <v>42</v>
      </c>
    </row>
    <row r="1204" spans="1:14" x14ac:dyDescent="0.25">
      <c r="A1204" t="s">
        <v>156</v>
      </c>
      <c r="B1204">
        <v>8435.99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0.28308</v>
      </c>
      <c r="L1204">
        <v>0.72262199999999999</v>
      </c>
      <c r="M1204">
        <v>0</v>
      </c>
      <c r="N1204" t="s">
        <v>42</v>
      </c>
    </row>
    <row r="1205" spans="1:14" x14ac:dyDescent="0.25">
      <c r="A1205" t="s">
        <v>156</v>
      </c>
      <c r="B1205">
        <v>8407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0.28315600000000002</v>
      </c>
      <c r="L1205">
        <v>0.72373799999999999</v>
      </c>
      <c r="M1205">
        <v>0</v>
      </c>
      <c r="N1205" t="s">
        <v>42</v>
      </c>
    </row>
    <row r="1206" spans="1:14" x14ac:dyDescent="0.25">
      <c r="A1206" t="s">
        <v>156</v>
      </c>
      <c r="B1206">
        <v>8438.92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0.28307900000000003</v>
      </c>
      <c r="L1206">
        <v>0.72744399999999998</v>
      </c>
      <c r="M1206">
        <v>0</v>
      </c>
      <c r="N1206" t="s">
        <v>42</v>
      </c>
    </row>
    <row r="1207" spans="1:14" x14ac:dyDescent="0.25">
      <c r="A1207" t="s">
        <v>156</v>
      </c>
      <c r="B1207">
        <v>8403.83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0.283084</v>
      </c>
      <c r="L1207">
        <v>0.72719999999999996</v>
      </c>
      <c r="M1207">
        <v>0</v>
      </c>
      <c r="N1207" t="s">
        <v>42</v>
      </c>
    </row>
    <row r="1208" spans="1:14" x14ac:dyDescent="0.25">
      <c r="A1208" t="s">
        <v>156</v>
      </c>
      <c r="B1208">
        <v>8319.7900000000009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0.283078</v>
      </c>
      <c r="L1208">
        <v>0.72773399999999999</v>
      </c>
      <c r="M1208">
        <v>0</v>
      </c>
      <c r="N1208" t="s">
        <v>42</v>
      </c>
    </row>
    <row r="1209" spans="1:14" x14ac:dyDescent="0.25">
      <c r="A1209" t="s">
        <v>156</v>
      </c>
      <c r="B1209">
        <v>8320.86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0.28308699999999998</v>
      </c>
      <c r="L1209">
        <v>0.71375299999999997</v>
      </c>
      <c r="M1209">
        <v>0</v>
      </c>
      <c r="N1209" t="s">
        <v>42</v>
      </c>
    </row>
    <row r="1210" spans="1:14" x14ac:dyDescent="0.25">
      <c r="A1210" t="s">
        <v>156</v>
      </c>
      <c r="B1210">
        <v>8305.31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0.28311799999999998</v>
      </c>
      <c r="L1210">
        <v>0.72751299999999997</v>
      </c>
      <c r="M1210">
        <v>0</v>
      </c>
      <c r="N1210" t="s">
        <v>42</v>
      </c>
    </row>
    <row r="1211" spans="1:14" x14ac:dyDescent="0.25">
      <c r="A1211" t="s">
        <v>156</v>
      </c>
      <c r="B1211">
        <v>8302.34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0.27481699999999998</v>
      </c>
      <c r="L1211">
        <v>0.72635700000000003</v>
      </c>
      <c r="M1211">
        <v>0</v>
      </c>
      <c r="N1211" t="s">
        <v>42</v>
      </c>
    </row>
    <row r="1212" spans="1:14" x14ac:dyDescent="0.25">
      <c r="A1212" t="s">
        <v>156</v>
      </c>
      <c r="B1212">
        <v>8297.0300000000007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0.26421</v>
      </c>
      <c r="L1212">
        <v>0.72359600000000002</v>
      </c>
      <c r="M1212">
        <v>0</v>
      </c>
      <c r="N1212" t="s">
        <v>42</v>
      </c>
    </row>
    <row r="1213" spans="1:14" x14ac:dyDescent="0.25">
      <c r="A1213" t="s">
        <v>156</v>
      </c>
      <c r="B1213">
        <v>8314.61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0.28312900000000002</v>
      </c>
      <c r="L1213">
        <v>0.72647200000000001</v>
      </c>
      <c r="M1213">
        <v>0</v>
      </c>
      <c r="N1213" t="s">
        <v>42</v>
      </c>
    </row>
    <row r="1214" spans="1:14" x14ac:dyDescent="0.25">
      <c r="A1214" t="s">
        <v>156</v>
      </c>
      <c r="B1214">
        <v>8399.06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0.28389999999999999</v>
      </c>
      <c r="L1214">
        <v>0.72302</v>
      </c>
      <c r="M1214">
        <v>0</v>
      </c>
      <c r="N1214" t="s">
        <v>42</v>
      </c>
    </row>
    <row r="1215" spans="1:14" x14ac:dyDescent="0.25">
      <c r="A1215" t="s">
        <v>156</v>
      </c>
      <c r="B1215">
        <v>8322.09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0.28359699999999999</v>
      </c>
      <c r="L1215">
        <v>0.72774899999999998</v>
      </c>
      <c r="M1215">
        <v>0</v>
      </c>
      <c r="N1215" t="s">
        <v>42</v>
      </c>
    </row>
    <row r="1216" spans="1:14" x14ac:dyDescent="0.25">
      <c r="A1216" t="s">
        <v>156</v>
      </c>
      <c r="B1216">
        <v>8321.36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0.27894400000000003</v>
      </c>
      <c r="L1216">
        <v>0.72775199999999995</v>
      </c>
      <c r="M1216">
        <v>0</v>
      </c>
      <c r="N1216" t="s">
        <v>42</v>
      </c>
    </row>
    <row r="1217" spans="1:25" x14ac:dyDescent="0.25">
      <c r="A1217" t="s">
        <v>156</v>
      </c>
      <c r="B1217">
        <v>8336.2800000000007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0.28310600000000002</v>
      </c>
      <c r="L1217">
        <v>0.72759799999999997</v>
      </c>
      <c r="M1217">
        <v>0</v>
      </c>
      <c r="N1217" t="s">
        <v>42</v>
      </c>
    </row>
    <row r="1218" spans="1:25" x14ac:dyDescent="0.25">
      <c r="A1218" t="s">
        <v>156</v>
      </c>
      <c r="B1218">
        <v>8339.24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0.283084</v>
      </c>
      <c r="L1218">
        <v>0.72728999999999999</v>
      </c>
      <c r="M1218">
        <v>0</v>
      </c>
      <c r="N1218" t="s">
        <v>42</v>
      </c>
    </row>
    <row r="1219" spans="1:25" x14ac:dyDescent="0.25">
      <c r="A1219" t="s">
        <v>156</v>
      </c>
      <c r="B1219">
        <v>8358.0400000000009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0.283194</v>
      </c>
      <c r="L1219">
        <v>0.72708399999999995</v>
      </c>
      <c r="M1219">
        <v>0</v>
      </c>
      <c r="N1219" t="s">
        <v>42</v>
      </c>
    </row>
    <row r="1220" spans="1:25" x14ac:dyDescent="0.25">
      <c r="A1220" t="s">
        <v>156</v>
      </c>
      <c r="B1220">
        <v>8307.43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0.28308299999999997</v>
      </c>
      <c r="L1220">
        <v>0.72770000000000001</v>
      </c>
      <c r="M1220">
        <v>0</v>
      </c>
      <c r="N1220" t="s">
        <v>42</v>
      </c>
    </row>
    <row r="1221" spans="1:25" x14ac:dyDescent="0.25">
      <c r="A1221" t="s">
        <v>156</v>
      </c>
      <c r="B1221">
        <v>8420.73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0.28308100000000003</v>
      </c>
      <c r="L1221">
        <v>0.72711300000000001</v>
      </c>
      <c r="M1221">
        <v>0</v>
      </c>
      <c r="N1221" t="s">
        <v>42</v>
      </c>
    </row>
    <row r="1222" spans="1:25" x14ac:dyDescent="0.25">
      <c r="A1222" t="s">
        <v>156</v>
      </c>
      <c r="B1222">
        <v>8416.68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0.283082</v>
      </c>
      <c r="L1222">
        <v>0.72712399999999999</v>
      </c>
      <c r="M1222">
        <v>0</v>
      </c>
      <c r="N1222" t="s">
        <v>42</v>
      </c>
    </row>
    <row r="1223" spans="1:25" x14ac:dyDescent="0.25">
      <c r="A1223" t="s">
        <v>156</v>
      </c>
      <c r="B1223">
        <v>8426.14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0.28311700000000001</v>
      </c>
      <c r="L1223">
        <v>0.726823</v>
      </c>
      <c r="M1223">
        <v>0</v>
      </c>
      <c r="N1223" t="s">
        <v>42</v>
      </c>
    </row>
    <row r="1224" spans="1:25" x14ac:dyDescent="0.25">
      <c r="A1224" t="s">
        <v>156</v>
      </c>
      <c r="B1224">
        <v>8377.15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0.28309699999999999</v>
      </c>
      <c r="L1224">
        <v>0.72418199999999999</v>
      </c>
      <c r="M1224">
        <v>0</v>
      </c>
      <c r="N1224" t="s">
        <v>42</v>
      </c>
    </row>
    <row r="1225" spans="1:25" x14ac:dyDescent="0.25">
      <c r="A1225" t="s">
        <v>156</v>
      </c>
      <c r="B1225">
        <v>8424.34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0.28317999999999999</v>
      </c>
      <c r="L1225">
        <v>0.72778200000000004</v>
      </c>
      <c r="M1225">
        <v>0</v>
      </c>
      <c r="N1225" t="s">
        <v>42</v>
      </c>
    </row>
    <row r="1226" spans="1:25" x14ac:dyDescent="0.25">
      <c r="A1226" t="s">
        <v>156</v>
      </c>
      <c r="B1226">
        <v>8427.26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0.28308699999999998</v>
      </c>
      <c r="L1226">
        <v>0.72647300000000004</v>
      </c>
      <c r="M1226">
        <v>0</v>
      </c>
      <c r="N1226" t="s">
        <v>42</v>
      </c>
    </row>
    <row r="1227" spans="1:25" x14ac:dyDescent="0.25">
      <c r="A1227" t="s">
        <v>156</v>
      </c>
      <c r="B1227">
        <v>8409.9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0.28327000000000002</v>
      </c>
      <c r="L1227">
        <v>0.72756100000000001</v>
      </c>
      <c r="M1227">
        <v>0</v>
      </c>
      <c r="N1227" t="s">
        <v>42</v>
      </c>
    </row>
    <row r="1228" spans="1:25" x14ac:dyDescent="0.25">
      <c r="A1228" t="s">
        <v>156</v>
      </c>
      <c r="B1228">
        <v>8415.07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0.283389</v>
      </c>
      <c r="L1228">
        <v>0.70653200000000005</v>
      </c>
      <c r="M1228">
        <v>0</v>
      </c>
      <c r="N1228" t="s">
        <v>42</v>
      </c>
    </row>
    <row r="1229" spans="1:25" x14ac:dyDescent="0.25">
      <c r="A1229" t="s">
        <v>156</v>
      </c>
      <c r="B1229">
        <v>8448.9500000000007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0.283078</v>
      </c>
      <c r="L1229">
        <v>0.727491</v>
      </c>
      <c r="M1229">
        <v>0</v>
      </c>
      <c r="N1229" t="s">
        <v>42</v>
      </c>
    </row>
    <row r="1230" spans="1:25" x14ac:dyDescent="0.25">
      <c r="A1230" t="s">
        <v>156</v>
      </c>
      <c r="B1230">
        <v>8401.6200000000008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0.28383799999999998</v>
      </c>
      <c r="L1230">
        <v>0.72575400000000001</v>
      </c>
      <c r="M1230">
        <v>0</v>
      </c>
      <c r="N1230" t="s">
        <v>42</v>
      </c>
    </row>
    <row r="1231" spans="1:25" x14ac:dyDescent="0.25">
      <c r="A1231" t="s">
        <v>156</v>
      </c>
      <c r="B1231">
        <v>8421.01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0.26698899999999998</v>
      </c>
      <c r="L1231">
        <v>0.72771699999999995</v>
      </c>
      <c r="M1231">
        <v>0</v>
      </c>
      <c r="N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156</v>
      </c>
      <c r="B1232">
        <v>8402.5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0.26087399999999999</v>
      </c>
      <c r="L1232">
        <v>0.72515200000000002</v>
      </c>
      <c r="M1232">
        <v>0</v>
      </c>
      <c r="N1232" t="s">
        <v>42</v>
      </c>
      <c r="R1232">
        <f>AVERAGE(B1183:B1232)</f>
        <v>8375.1064000000006</v>
      </c>
      <c r="S1232">
        <f>AVERAGE(C1183:C1232)</f>
        <v>0</v>
      </c>
      <c r="U1232">
        <f>_xlfn.VAR.P(B1183:B1232)</f>
        <v>2259.6752510399897</v>
      </c>
      <c r="V1232">
        <f>_xlfn.VAR.P(C1183:C1232)</f>
        <v>0</v>
      </c>
      <c r="X1232">
        <f>1.96*SQRT(U1232)/50</f>
        <v>1.863412830737754</v>
      </c>
      <c r="Y1232">
        <f>1.96*SQRT(V1232)/50</f>
        <v>0</v>
      </c>
    </row>
    <row r="1233" spans="1:13" x14ac:dyDescent="0.25">
      <c r="A1233" t="s">
        <v>157</v>
      </c>
      <c r="B1233">
        <v>418853.5539</v>
      </c>
      <c r="C1233" t="s">
        <v>36</v>
      </c>
    </row>
    <row r="1234" spans="1:13" x14ac:dyDescent="0.25">
      <c r="A1234" t="s">
        <v>158</v>
      </c>
      <c r="B1234">
        <v>7457.28</v>
      </c>
      <c r="C1234">
        <v>7399.53</v>
      </c>
      <c r="D1234">
        <v>7399.34</v>
      </c>
      <c r="E1234">
        <v>7218.34</v>
      </c>
      <c r="F1234">
        <v>389.81700000000001</v>
      </c>
      <c r="G1234">
        <v>0</v>
      </c>
      <c r="H1234">
        <v>110.66500000000001</v>
      </c>
      <c r="I1234">
        <v>0</v>
      </c>
      <c r="J1234">
        <v>0.28313199999999999</v>
      </c>
      <c r="K1234">
        <v>0.71931800000000001</v>
      </c>
      <c r="L1234">
        <v>0</v>
      </c>
      <c r="M1234" t="s">
        <v>42</v>
      </c>
    </row>
    <row r="1235" spans="1:13" x14ac:dyDescent="0.25">
      <c r="A1235" t="s">
        <v>158</v>
      </c>
      <c r="B1235">
        <v>7443.12</v>
      </c>
      <c r="C1235">
        <v>7384.32</v>
      </c>
      <c r="D1235">
        <v>7384.11</v>
      </c>
      <c r="E1235">
        <v>7200.21</v>
      </c>
      <c r="F1235">
        <v>392.67200000000003</v>
      </c>
      <c r="G1235">
        <v>0</v>
      </c>
      <c r="H1235">
        <v>110.63500000000001</v>
      </c>
      <c r="I1235">
        <v>0</v>
      </c>
      <c r="J1235">
        <v>0.28349000000000002</v>
      </c>
      <c r="K1235">
        <v>0.72549399999999997</v>
      </c>
      <c r="L1235">
        <v>0</v>
      </c>
      <c r="M1235" t="s">
        <v>42</v>
      </c>
    </row>
    <row r="1236" spans="1:13" x14ac:dyDescent="0.25">
      <c r="A1236" t="s">
        <v>158</v>
      </c>
      <c r="B1236">
        <v>7449.12</v>
      </c>
      <c r="C1236">
        <v>7391.47</v>
      </c>
      <c r="D1236">
        <v>7391.28</v>
      </c>
      <c r="E1236">
        <v>7208.37</v>
      </c>
      <c r="F1236">
        <v>386.67200000000003</v>
      </c>
      <c r="G1236">
        <v>0</v>
      </c>
      <c r="H1236">
        <v>109.989</v>
      </c>
      <c r="I1236">
        <v>0</v>
      </c>
      <c r="J1236">
        <v>0.26769399999999999</v>
      </c>
      <c r="K1236">
        <v>0.71939200000000003</v>
      </c>
      <c r="L1236">
        <v>0</v>
      </c>
      <c r="M1236" t="s">
        <v>42</v>
      </c>
    </row>
    <row r="1237" spans="1:13" x14ac:dyDescent="0.25">
      <c r="A1237" t="s">
        <v>158</v>
      </c>
      <c r="B1237">
        <v>7437.1</v>
      </c>
      <c r="C1237">
        <v>7379.31</v>
      </c>
      <c r="D1237">
        <v>7379.14</v>
      </c>
      <c r="E1237">
        <v>7200.92</v>
      </c>
      <c r="F1237">
        <v>385.44799999999998</v>
      </c>
      <c r="G1237">
        <v>0</v>
      </c>
      <c r="H1237">
        <v>108.35899999999999</v>
      </c>
      <c r="I1237">
        <v>0</v>
      </c>
      <c r="J1237">
        <v>0.28311700000000001</v>
      </c>
      <c r="K1237">
        <v>0.70653200000000005</v>
      </c>
      <c r="L1237">
        <v>0</v>
      </c>
      <c r="M1237" t="s">
        <v>42</v>
      </c>
    </row>
    <row r="1238" spans="1:13" x14ac:dyDescent="0.25">
      <c r="A1238" t="s">
        <v>158</v>
      </c>
      <c r="B1238">
        <v>7386.43</v>
      </c>
      <c r="C1238">
        <v>7328.72</v>
      </c>
      <c r="D1238">
        <v>7328.58</v>
      </c>
      <c r="E1238">
        <v>7157.46</v>
      </c>
      <c r="F1238">
        <v>379.77600000000001</v>
      </c>
      <c r="G1238">
        <v>0</v>
      </c>
      <c r="H1238">
        <v>107.94</v>
      </c>
      <c r="I1238">
        <v>0</v>
      </c>
      <c r="J1238">
        <v>0.28307900000000003</v>
      </c>
      <c r="K1238">
        <v>0.72436100000000003</v>
      </c>
      <c r="L1238">
        <v>0</v>
      </c>
      <c r="M1238" t="s">
        <v>42</v>
      </c>
    </row>
    <row r="1239" spans="1:13" x14ac:dyDescent="0.25">
      <c r="A1239" t="s">
        <v>158</v>
      </c>
      <c r="B1239">
        <v>7374.05</v>
      </c>
      <c r="C1239">
        <v>7316.04</v>
      </c>
      <c r="D1239">
        <v>7315.89</v>
      </c>
      <c r="E1239">
        <v>7144.96</v>
      </c>
      <c r="F1239">
        <v>379.803</v>
      </c>
      <c r="G1239">
        <v>0</v>
      </c>
      <c r="H1239">
        <v>107.72</v>
      </c>
      <c r="I1239">
        <v>0</v>
      </c>
      <c r="J1239">
        <v>0.28393400000000002</v>
      </c>
      <c r="K1239">
        <v>0.72788699999999995</v>
      </c>
      <c r="L1239">
        <v>0</v>
      </c>
      <c r="M1239" t="s">
        <v>42</v>
      </c>
    </row>
    <row r="1240" spans="1:13" x14ac:dyDescent="0.25">
      <c r="A1240" t="s">
        <v>158</v>
      </c>
      <c r="B1240">
        <v>7381.11</v>
      </c>
      <c r="C1240">
        <v>7323</v>
      </c>
      <c r="D1240">
        <v>7322.86</v>
      </c>
      <c r="E1240">
        <v>7148.9</v>
      </c>
      <c r="F1240">
        <v>381.39</v>
      </c>
      <c r="G1240">
        <v>0</v>
      </c>
      <c r="H1240">
        <v>108.43899999999999</v>
      </c>
      <c r="I1240">
        <v>0</v>
      </c>
      <c r="J1240">
        <v>0.27587299999999998</v>
      </c>
      <c r="K1240">
        <v>0.70956300000000005</v>
      </c>
      <c r="L1240">
        <v>0</v>
      </c>
      <c r="M1240" t="s">
        <v>42</v>
      </c>
    </row>
    <row r="1241" spans="1:13" x14ac:dyDescent="0.25">
      <c r="A1241" t="s">
        <v>158</v>
      </c>
      <c r="B1241">
        <v>7461.57</v>
      </c>
      <c r="C1241">
        <v>7403.47</v>
      </c>
      <c r="D1241">
        <v>7403.31</v>
      </c>
      <c r="E1241">
        <v>7226.49</v>
      </c>
      <c r="F1241">
        <v>384.87900000000002</v>
      </c>
      <c r="G1241">
        <v>0</v>
      </c>
      <c r="H1241">
        <v>108.473</v>
      </c>
      <c r="I1241">
        <v>0</v>
      </c>
      <c r="J1241">
        <v>0.28309899999999999</v>
      </c>
      <c r="K1241">
        <v>0.71831699999999998</v>
      </c>
      <c r="L1241">
        <v>0</v>
      </c>
      <c r="M1241" t="s">
        <v>42</v>
      </c>
    </row>
    <row r="1242" spans="1:13" x14ac:dyDescent="0.25">
      <c r="A1242" t="s">
        <v>158</v>
      </c>
      <c r="B1242">
        <v>7462.04</v>
      </c>
      <c r="C1242">
        <v>7402.95</v>
      </c>
      <c r="D1242">
        <v>7402.79</v>
      </c>
      <c r="E1242">
        <v>7223.89</v>
      </c>
      <c r="F1242">
        <v>388.31200000000001</v>
      </c>
      <c r="G1242">
        <v>0</v>
      </c>
      <c r="H1242">
        <v>109.358</v>
      </c>
      <c r="I1242">
        <v>0</v>
      </c>
      <c r="J1242">
        <v>0.28308</v>
      </c>
      <c r="K1242">
        <v>0.72789099999999995</v>
      </c>
      <c r="L1242">
        <v>0</v>
      </c>
      <c r="M1242" t="s">
        <v>42</v>
      </c>
    </row>
    <row r="1243" spans="1:13" x14ac:dyDescent="0.25">
      <c r="A1243" t="s">
        <v>158</v>
      </c>
      <c r="B1243">
        <v>7372.27</v>
      </c>
      <c r="C1243">
        <v>7314.57</v>
      </c>
      <c r="D1243">
        <v>7314.42</v>
      </c>
      <c r="E1243">
        <v>7142.26</v>
      </c>
      <c r="F1243">
        <v>377.24799999999999</v>
      </c>
      <c r="G1243">
        <v>0</v>
      </c>
      <c r="H1243">
        <v>106.753</v>
      </c>
      <c r="I1243">
        <v>0</v>
      </c>
      <c r="J1243">
        <v>0.283111</v>
      </c>
      <c r="K1243">
        <v>0.72759300000000005</v>
      </c>
      <c r="L1243">
        <v>0</v>
      </c>
      <c r="M1243" t="s">
        <v>42</v>
      </c>
    </row>
    <row r="1244" spans="1:13" x14ac:dyDescent="0.25">
      <c r="A1244" t="s">
        <v>158</v>
      </c>
      <c r="B1244">
        <v>7380.94</v>
      </c>
      <c r="C1244">
        <v>7322.84</v>
      </c>
      <c r="D1244">
        <v>7322.7</v>
      </c>
      <c r="E1244">
        <v>7150.43</v>
      </c>
      <c r="F1244">
        <v>376.78399999999999</v>
      </c>
      <c r="G1244">
        <v>0</v>
      </c>
      <c r="H1244">
        <v>106.842</v>
      </c>
      <c r="I1244">
        <v>0</v>
      </c>
      <c r="J1244">
        <v>0.28318700000000002</v>
      </c>
      <c r="K1244">
        <v>0.72590699999999997</v>
      </c>
      <c r="L1244">
        <v>0</v>
      </c>
      <c r="M1244" t="s">
        <v>42</v>
      </c>
    </row>
    <row r="1245" spans="1:13" x14ac:dyDescent="0.25">
      <c r="A1245" t="s">
        <v>158</v>
      </c>
      <c r="B1245">
        <v>7414.83</v>
      </c>
      <c r="C1245">
        <v>7356.68</v>
      </c>
      <c r="D1245">
        <v>7356.52</v>
      </c>
      <c r="E1245">
        <v>7180.93</v>
      </c>
      <c r="F1245">
        <v>384.86</v>
      </c>
      <c r="G1245">
        <v>0</v>
      </c>
      <c r="H1245">
        <v>108.803</v>
      </c>
      <c r="I1245">
        <v>0</v>
      </c>
      <c r="J1245">
        <v>0.28307900000000003</v>
      </c>
      <c r="K1245">
        <v>0.72752700000000003</v>
      </c>
      <c r="L1245">
        <v>0</v>
      </c>
      <c r="M1245" t="s">
        <v>42</v>
      </c>
    </row>
    <row r="1246" spans="1:13" x14ac:dyDescent="0.25">
      <c r="A1246" t="s">
        <v>158</v>
      </c>
      <c r="B1246">
        <v>7369.03</v>
      </c>
      <c r="C1246">
        <v>7310.32</v>
      </c>
      <c r="D1246">
        <v>7310.17</v>
      </c>
      <c r="E1246">
        <v>7137.94</v>
      </c>
      <c r="F1246">
        <v>378.66</v>
      </c>
      <c r="G1246">
        <v>0</v>
      </c>
      <c r="H1246">
        <v>107.012</v>
      </c>
      <c r="I1246">
        <v>0</v>
      </c>
      <c r="J1246">
        <v>0.26489099999999999</v>
      </c>
      <c r="K1246">
        <v>0.72296899999999997</v>
      </c>
      <c r="L1246">
        <v>0</v>
      </c>
      <c r="M1246" t="s">
        <v>42</v>
      </c>
    </row>
    <row r="1247" spans="1:13" x14ac:dyDescent="0.25">
      <c r="A1247" t="s">
        <v>158</v>
      </c>
      <c r="B1247">
        <v>7390.68</v>
      </c>
      <c r="C1247">
        <v>7332.3</v>
      </c>
      <c r="D1247">
        <v>7332.15</v>
      </c>
      <c r="E1247">
        <v>7159.48</v>
      </c>
      <c r="F1247">
        <v>378.48099999999999</v>
      </c>
      <c r="G1247">
        <v>0</v>
      </c>
      <c r="H1247">
        <v>107.18899999999999</v>
      </c>
      <c r="I1247">
        <v>0</v>
      </c>
      <c r="J1247">
        <v>0.28309699999999999</v>
      </c>
      <c r="K1247">
        <v>0.7278</v>
      </c>
      <c r="L1247">
        <v>0</v>
      </c>
      <c r="M1247" t="s">
        <v>42</v>
      </c>
    </row>
    <row r="1248" spans="1:13" x14ac:dyDescent="0.25">
      <c r="A1248" t="s">
        <v>158</v>
      </c>
      <c r="B1248">
        <v>7406.39</v>
      </c>
      <c r="C1248">
        <v>7347.94</v>
      </c>
      <c r="D1248">
        <v>7347.77</v>
      </c>
      <c r="E1248">
        <v>7174.6</v>
      </c>
      <c r="F1248">
        <v>377.58</v>
      </c>
      <c r="G1248">
        <v>0</v>
      </c>
      <c r="H1248">
        <v>107.024</v>
      </c>
      <c r="I1248">
        <v>0</v>
      </c>
      <c r="J1248">
        <v>0.28313100000000002</v>
      </c>
      <c r="K1248">
        <v>0.72661500000000001</v>
      </c>
      <c r="L1248">
        <v>0</v>
      </c>
      <c r="M1248" t="s">
        <v>42</v>
      </c>
    </row>
    <row r="1249" spans="1:13" x14ac:dyDescent="0.25">
      <c r="A1249" t="s">
        <v>158</v>
      </c>
      <c r="B1249">
        <v>7405.2</v>
      </c>
      <c r="C1249">
        <v>7346.97</v>
      </c>
      <c r="D1249">
        <v>7346.82</v>
      </c>
      <c r="E1249">
        <v>7172.44</v>
      </c>
      <c r="F1249">
        <v>379.54399999999998</v>
      </c>
      <c r="G1249">
        <v>0</v>
      </c>
      <c r="H1249">
        <v>107.432</v>
      </c>
      <c r="I1249">
        <v>0</v>
      </c>
      <c r="J1249">
        <v>0.28308</v>
      </c>
      <c r="K1249">
        <v>0.72641800000000001</v>
      </c>
      <c r="L1249">
        <v>0</v>
      </c>
      <c r="M1249" t="s">
        <v>42</v>
      </c>
    </row>
    <row r="1250" spans="1:13" x14ac:dyDescent="0.25">
      <c r="A1250" t="s">
        <v>158</v>
      </c>
      <c r="B1250">
        <v>7384.03</v>
      </c>
      <c r="C1250">
        <v>7326.13</v>
      </c>
      <c r="D1250">
        <v>7325.95</v>
      </c>
      <c r="E1250">
        <v>7152.61</v>
      </c>
      <c r="F1250">
        <v>380.45699999999999</v>
      </c>
      <c r="G1250">
        <v>0</v>
      </c>
      <c r="H1250">
        <v>107.61199999999999</v>
      </c>
      <c r="I1250">
        <v>0</v>
      </c>
      <c r="J1250">
        <v>0.283161</v>
      </c>
      <c r="K1250">
        <v>0.72789400000000004</v>
      </c>
      <c r="L1250">
        <v>0</v>
      </c>
      <c r="M1250" t="s">
        <v>42</v>
      </c>
    </row>
    <row r="1251" spans="1:13" x14ac:dyDescent="0.25">
      <c r="A1251" t="s">
        <v>158</v>
      </c>
      <c r="B1251">
        <v>7394.64</v>
      </c>
      <c r="C1251">
        <v>7336.59</v>
      </c>
      <c r="D1251">
        <v>7336.43</v>
      </c>
      <c r="E1251">
        <v>7163.17</v>
      </c>
      <c r="F1251">
        <v>380.46300000000002</v>
      </c>
      <c r="G1251">
        <v>0</v>
      </c>
      <c r="H1251">
        <v>107.654</v>
      </c>
      <c r="I1251">
        <v>0</v>
      </c>
      <c r="J1251">
        <v>0.260521</v>
      </c>
      <c r="K1251">
        <v>0.72127699999999995</v>
      </c>
      <c r="L1251">
        <v>0</v>
      </c>
      <c r="M1251" t="s">
        <v>42</v>
      </c>
    </row>
    <row r="1252" spans="1:13" x14ac:dyDescent="0.25">
      <c r="A1252" t="s">
        <v>158</v>
      </c>
      <c r="B1252">
        <v>7386.36</v>
      </c>
      <c r="C1252">
        <v>7328.45</v>
      </c>
      <c r="D1252">
        <v>7328.29</v>
      </c>
      <c r="E1252">
        <v>7154.6</v>
      </c>
      <c r="F1252">
        <v>379.142</v>
      </c>
      <c r="G1252">
        <v>0</v>
      </c>
      <c r="H1252">
        <v>107.428</v>
      </c>
      <c r="I1252">
        <v>0</v>
      </c>
      <c r="J1252">
        <v>0.28310400000000002</v>
      </c>
      <c r="K1252">
        <v>0.70951900000000001</v>
      </c>
      <c r="L1252">
        <v>0</v>
      </c>
      <c r="M1252" t="s">
        <v>42</v>
      </c>
    </row>
    <row r="1253" spans="1:13" x14ac:dyDescent="0.25">
      <c r="A1253" t="s">
        <v>158</v>
      </c>
      <c r="B1253">
        <v>7463.7</v>
      </c>
      <c r="C1253">
        <v>7405.13</v>
      </c>
      <c r="D1253">
        <v>7404.93</v>
      </c>
      <c r="E1253">
        <v>7220.84</v>
      </c>
      <c r="F1253">
        <v>390.858</v>
      </c>
      <c r="G1253">
        <v>0</v>
      </c>
      <c r="H1253">
        <v>109.688</v>
      </c>
      <c r="I1253">
        <v>0</v>
      </c>
      <c r="J1253">
        <v>0.28309099999999998</v>
      </c>
      <c r="K1253">
        <v>0.72748199999999996</v>
      </c>
      <c r="L1253">
        <v>0</v>
      </c>
      <c r="M1253" t="s">
        <v>42</v>
      </c>
    </row>
    <row r="1254" spans="1:13" x14ac:dyDescent="0.25">
      <c r="A1254" t="s">
        <v>158</v>
      </c>
      <c r="B1254">
        <v>7432.87</v>
      </c>
      <c r="C1254">
        <v>7374.29</v>
      </c>
      <c r="D1254">
        <v>7374.1</v>
      </c>
      <c r="E1254">
        <v>7192.68</v>
      </c>
      <c r="F1254">
        <v>390.64100000000002</v>
      </c>
      <c r="G1254">
        <v>0</v>
      </c>
      <c r="H1254">
        <v>110.142</v>
      </c>
      <c r="I1254">
        <v>0</v>
      </c>
      <c r="J1254">
        <v>0.28329799999999999</v>
      </c>
      <c r="K1254">
        <v>0.72711899999999996</v>
      </c>
      <c r="L1254">
        <v>0</v>
      </c>
      <c r="M1254" t="s">
        <v>42</v>
      </c>
    </row>
    <row r="1255" spans="1:13" x14ac:dyDescent="0.25">
      <c r="A1255" t="s">
        <v>158</v>
      </c>
      <c r="B1255">
        <v>7410.92</v>
      </c>
      <c r="C1255">
        <v>7353.29</v>
      </c>
      <c r="D1255">
        <v>7353.11</v>
      </c>
      <c r="E1255">
        <v>7173.44</v>
      </c>
      <c r="F1255">
        <v>385.63</v>
      </c>
      <c r="G1255">
        <v>0</v>
      </c>
      <c r="H1255">
        <v>108.974</v>
      </c>
      <c r="I1255">
        <v>0</v>
      </c>
      <c r="J1255">
        <v>0.26307999999999998</v>
      </c>
      <c r="K1255">
        <v>0.70652700000000002</v>
      </c>
      <c r="L1255">
        <v>0</v>
      </c>
      <c r="M1255" t="s">
        <v>42</v>
      </c>
    </row>
    <row r="1256" spans="1:13" x14ac:dyDescent="0.25">
      <c r="A1256" t="s">
        <v>158</v>
      </c>
      <c r="B1256">
        <v>7422.75</v>
      </c>
      <c r="C1256">
        <v>7364.61</v>
      </c>
      <c r="D1256">
        <v>7364.42</v>
      </c>
      <c r="E1256">
        <v>7182.96</v>
      </c>
      <c r="F1256">
        <v>391.41300000000001</v>
      </c>
      <c r="G1256">
        <v>0</v>
      </c>
      <c r="H1256">
        <v>110.67700000000001</v>
      </c>
      <c r="I1256">
        <v>0</v>
      </c>
      <c r="J1256">
        <v>0.26865899999999998</v>
      </c>
      <c r="K1256">
        <v>0.71891000000000005</v>
      </c>
      <c r="L1256">
        <v>0</v>
      </c>
      <c r="M1256" t="s">
        <v>42</v>
      </c>
    </row>
    <row r="1257" spans="1:13" x14ac:dyDescent="0.25">
      <c r="A1257" t="s">
        <v>158</v>
      </c>
      <c r="B1257">
        <v>7432.45</v>
      </c>
      <c r="C1257">
        <v>7374.36</v>
      </c>
      <c r="D1257">
        <v>7374.16</v>
      </c>
      <c r="E1257">
        <v>7191.07</v>
      </c>
      <c r="F1257">
        <v>392.73500000000001</v>
      </c>
      <c r="G1257">
        <v>0</v>
      </c>
      <c r="H1257">
        <v>110.62</v>
      </c>
      <c r="I1257">
        <v>0</v>
      </c>
      <c r="J1257">
        <v>0.267702</v>
      </c>
      <c r="K1257">
        <v>0.72473699999999996</v>
      </c>
      <c r="L1257">
        <v>0</v>
      </c>
      <c r="M1257" t="s">
        <v>42</v>
      </c>
    </row>
    <row r="1258" spans="1:13" x14ac:dyDescent="0.25">
      <c r="A1258" t="s">
        <v>158</v>
      </c>
      <c r="B1258">
        <v>7414.53</v>
      </c>
      <c r="C1258">
        <v>7356.44</v>
      </c>
      <c r="D1258">
        <v>7356.25</v>
      </c>
      <c r="E1258">
        <v>7173.99</v>
      </c>
      <c r="F1258">
        <v>392.98899999999998</v>
      </c>
      <c r="G1258">
        <v>0</v>
      </c>
      <c r="H1258">
        <v>111.246</v>
      </c>
      <c r="I1258">
        <v>0</v>
      </c>
      <c r="J1258">
        <v>0.28314899999999998</v>
      </c>
      <c r="K1258">
        <v>0.72783799999999998</v>
      </c>
      <c r="L1258">
        <v>0</v>
      </c>
      <c r="M1258" t="s">
        <v>42</v>
      </c>
    </row>
    <row r="1259" spans="1:13" x14ac:dyDescent="0.25">
      <c r="A1259" t="s">
        <v>158</v>
      </c>
      <c r="B1259">
        <v>7419.66</v>
      </c>
      <c r="C1259">
        <v>7361.58</v>
      </c>
      <c r="D1259">
        <v>7361.39</v>
      </c>
      <c r="E1259">
        <v>7179.82</v>
      </c>
      <c r="F1259">
        <v>390.84899999999999</v>
      </c>
      <c r="G1259">
        <v>0</v>
      </c>
      <c r="H1259">
        <v>111.539</v>
      </c>
      <c r="I1259">
        <v>0</v>
      </c>
      <c r="J1259">
        <v>0.28311199999999997</v>
      </c>
      <c r="K1259">
        <v>0.70653200000000005</v>
      </c>
      <c r="L1259">
        <v>0</v>
      </c>
      <c r="M1259" t="s">
        <v>42</v>
      </c>
    </row>
    <row r="1260" spans="1:13" x14ac:dyDescent="0.25">
      <c r="A1260" t="s">
        <v>158</v>
      </c>
      <c r="B1260">
        <v>7434.44</v>
      </c>
      <c r="C1260">
        <v>7376.36</v>
      </c>
      <c r="D1260">
        <v>7376.16</v>
      </c>
      <c r="E1260">
        <v>7193.48</v>
      </c>
      <c r="F1260">
        <v>393.85300000000001</v>
      </c>
      <c r="G1260">
        <v>0</v>
      </c>
      <c r="H1260">
        <v>110.56399999999999</v>
      </c>
      <c r="I1260">
        <v>0</v>
      </c>
      <c r="J1260">
        <v>0.28319100000000003</v>
      </c>
      <c r="K1260">
        <v>0.71279700000000001</v>
      </c>
      <c r="L1260">
        <v>0</v>
      </c>
      <c r="M1260" t="s">
        <v>42</v>
      </c>
    </row>
    <row r="1261" spans="1:13" x14ac:dyDescent="0.25">
      <c r="A1261" t="s">
        <v>158</v>
      </c>
      <c r="B1261">
        <v>7506.47</v>
      </c>
      <c r="C1261">
        <v>7448.92</v>
      </c>
      <c r="D1261">
        <v>7448.7</v>
      </c>
      <c r="E1261">
        <v>7259.39</v>
      </c>
      <c r="F1261">
        <v>396.61500000000001</v>
      </c>
      <c r="G1261">
        <v>0</v>
      </c>
      <c r="H1261">
        <v>111.73399999999999</v>
      </c>
      <c r="I1261">
        <v>0</v>
      </c>
      <c r="J1261">
        <v>0.26944299999999999</v>
      </c>
      <c r="K1261">
        <v>0.72770400000000002</v>
      </c>
      <c r="L1261">
        <v>0</v>
      </c>
      <c r="M1261" t="s">
        <v>42</v>
      </c>
    </row>
    <row r="1262" spans="1:13" x14ac:dyDescent="0.25">
      <c r="A1262" t="s">
        <v>158</v>
      </c>
      <c r="B1262">
        <v>7480.2</v>
      </c>
      <c r="C1262">
        <v>7419.3</v>
      </c>
      <c r="D1262">
        <v>7419.1</v>
      </c>
      <c r="E1262">
        <v>7235.74</v>
      </c>
      <c r="F1262">
        <v>392.80200000000002</v>
      </c>
      <c r="G1262">
        <v>0</v>
      </c>
      <c r="H1262">
        <v>111.239</v>
      </c>
      <c r="I1262">
        <v>0</v>
      </c>
      <c r="J1262">
        <v>0.283078</v>
      </c>
      <c r="K1262">
        <v>0.72465100000000005</v>
      </c>
      <c r="L1262">
        <v>0</v>
      </c>
      <c r="M1262" t="s">
        <v>42</v>
      </c>
    </row>
    <row r="1263" spans="1:13" x14ac:dyDescent="0.25">
      <c r="A1263" t="s">
        <v>158</v>
      </c>
      <c r="B1263">
        <v>7428.54</v>
      </c>
      <c r="C1263">
        <v>7370.59</v>
      </c>
      <c r="D1263">
        <v>7370.4</v>
      </c>
      <c r="E1263">
        <v>7188.33</v>
      </c>
      <c r="F1263">
        <v>389.35700000000003</v>
      </c>
      <c r="G1263">
        <v>0</v>
      </c>
      <c r="H1263">
        <v>110.854</v>
      </c>
      <c r="I1263">
        <v>0</v>
      </c>
      <c r="J1263">
        <v>0.28314</v>
      </c>
      <c r="K1263">
        <v>0.74145799999999995</v>
      </c>
      <c r="L1263">
        <v>0</v>
      </c>
      <c r="M1263" t="s">
        <v>42</v>
      </c>
    </row>
    <row r="1264" spans="1:13" x14ac:dyDescent="0.25">
      <c r="A1264" t="s">
        <v>158</v>
      </c>
      <c r="B1264">
        <v>7460.96</v>
      </c>
      <c r="C1264">
        <v>7402.82</v>
      </c>
      <c r="D1264">
        <v>7402.62</v>
      </c>
      <c r="E1264">
        <v>7220.36</v>
      </c>
      <c r="F1264">
        <v>389.77800000000002</v>
      </c>
      <c r="G1264">
        <v>0</v>
      </c>
      <c r="H1264">
        <v>110.61499999999999</v>
      </c>
      <c r="I1264">
        <v>0</v>
      </c>
      <c r="J1264">
        <v>0.26052199999999998</v>
      </c>
      <c r="K1264">
        <v>0.72698499999999999</v>
      </c>
      <c r="L1264">
        <v>0</v>
      </c>
      <c r="M1264" t="s">
        <v>42</v>
      </c>
    </row>
    <row r="1265" spans="1:13" x14ac:dyDescent="0.25">
      <c r="A1265" t="s">
        <v>158</v>
      </c>
      <c r="B1265">
        <v>7441.78</v>
      </c>
      <c r="C1265">
        <v>7383.31</v>
      </c>
      <c r="D1265">
        <v>7383.12</v>
      </c>
      <c r="E1265">
        <v>7199.47</v>
      </c>
      <c r="F1265">
        <v>393.71199999999999</v>
      </c>
      <c r="G1265">
        <v>0</v>
      </c>
      <c r="H1265">
        <v>111.77500000000001</v>
      </c>
      <c r="I1265">
        <v>0</v>
      </c>
      <c r="J1265">
        <v>0.28308</v>
      </c>
      <c r="K1265">
        <v>0.72667499999999996</v>
      </c>
      <c r="L1265">
        <v>0</v>
      </c>
      <c r="M1265" t="s">
        <v>42</v>
      </c>
    </row>
    <row r="1266" spans="1:13" x14ac:dyDescent="0.25">
      <c r="A1266" t="s">
        <v>158</v>
      </c>
      <c r="B1266">
        <v>7476.59</v>
      </c>
      <c r="C1266">
        <v>7418.19</v>
      </c>
      <c r="D1266">
        <v>7418</v>
      </c>
      <c r="E1266">
        <v>7234.09</v>
      </c>
      <c r="F1266">
        <v>389.95299999999997</v>
      </c>
      <c r="G1266">
        <v>0</v>
      </c>
      <c r="H1266">
        <v>109.572</v>
      </c>
      <c r="I1266">
        <v>0</v>
      </c>
      <c r="J1266">
        <v>0.28315800000000002</v>
      </c>
      <c r="K1266">
        <v>0.72406300000000001</v>
      </c>
      <c r="L1266">
        <v>0</v>
      </c>
      <c r="M1266" t="s">
        <v>42</v>
      </c>
    </row>
    <row r="1267" spans="1:13" x14ac:dyDescent="0.25">
      <c r="A1267" t="s">
        <v>158</v>
      </c>
      <c r="B1267">
        <v>7469.29</v>
      </c>
      <c r="C1267">
        <v>7411.59</v>
      </c>
      <c r="D1267">
        <v>7411.39</v>
      </c>
      <c r="E1267">
        <v>7228.57</v>
      </c>
      <c r="F1267">
        <v>389.411</v>
      </c>
      <c r="G1267">
        <v>0</v>
      </c>
      <c r="H1267">
        <v>109.953</v>
      </c>
      <c r="I1267">
        <v>0</v>
      </c>
      <c r="J1267">
        <v>0.28320299999999998</v>
      </c>
      <c r="K1267">
        <v>0.72778600000000004</v>
      </c>
      <c r="L1267">
        <v>0</v>
      </c>
      <c r="M1267" t="s">
        <v>42</v>
      </c>
    </row>
    <row r="1268" spans="1:13" x14ac:dyDescent="0.25">
      <c r="A1268" t="s">
        <v>158</v>
      </c>
      <c r="B1268">
        <v>7446.58</v>
      </c>
      <c r="C1268">
        <v>7387.84</v>
      </c>
      <c r="D1268">
        <v>7387.66</v>
      </c>
      <c r="E1268">
        <v>7205.26</v>
      </c>
      <c r="F1268">
        <v>389.92</v>
      </c>
      <c r="G1268">
        <v>0</v>
      </c>
      <c r="H1268">
        <v>110.81</v>
      </c>
      <c r="I1268">
        <v>0</v>
      </c>
      <c r="J1268">
        <v>0.26708100000000001</v>
      </c>
      <c r="K1268">
        <v>0.725966</v>
      </c>
      <c r="L1268">
        <v>0</v>
      </c>
      <c r="M1268" t="s">
        <v>42</v>
      </c>
    </row>
    <row r="1269" spans="1:13" x14ac:dyDescent="0.25">
      <c r="A1269" t="s">
        <v>158</v>
      </c>
      <c r="B1269">
        <v>7468.27</v>
      </c>
      <c r="C1269">
        <v>7409.67</v>
      </c>
      <c r="D1269">
        <v>7409.48</v>
      </c>
      <c r="E1269">
        <v>7228.18</v>
      </c>
      <c r="F1269">
        <v>391.99900000000002</v>
      </c>
      <c r="G1269">
        <v>0</v>
      </c>
      <c r="H1269">
        <v>110.624</v>
      </c>
      <c r="I1269">
        <v>0</v>
      </c>
      <c r="J1269">
        <v>0.283142</v>
      </c>
      <c r="K1269">
        <v>0.72349399999999997</v>
      </c>
      <c r="L1269">
        <v>0</v>
      </c>
      <c r="M1269" t="s">
        <v>42</v>
      </c>
    </row>
    <row r="1270" spans="1:13" x14ac:dyDescent="0.25">
      <c r="A1270" t="s">
        <v>158</v>
      </c>
      <c r="B1270">
        <v>7411.67</v>
      </c>
      <c r="C1270">
        <v>7353.88</v>
      </c>
      <c r="D1270">
        <v>7353.7</v>
      </c>
      <c r="E1270">
        <v>7174.53</v>
      </c>
      <c r="F1270">
        <v>381.87900000000002</v>
      </c>
      <c r="G1270">
        <v>0</v>
      </c>
      <c r="H1270">
        <v>108.065</v>
      </c>
      <c r="I1270">
        <v>0</v>
      </c>
      <c r="J1270">
        <v>0.28308699999999998</v>
      </c>
      <c r="K1270">
        <v>0.70653200000000005</v>
      </c>
      <c r="L1270">
        <v>0</v>
      </c>
      <c r="M1270" t="s">
        <v>42</v>
      </c>
    </row>
    <row r="1271" spans="1:13" x14ac:dyDescent="0.25">
      <c r="A1271" t="s">
        <v>158</v>
      </c>
      <c r="B1271">
        <v>7374.89</v>
      </c>
      <c r="C1271">
        <v>7317.51</v>
      </c>
      <c r="D1271">
        <v>7317.36</v>
      </c>
      <c r="E1271">
        <v>7145.25</v>
      </c>
      <c r="F1271">
        <v>379.245</v>
      </c>
      <c r="G1271">
        <v>0</v>
      </c>
      <c r="H1271">
        <v>107.58199999999999</v>
      </c>
      <c r="I1271">
        <v>0</v>
      </c>
      <c r="J1271">
        <v>0.282138</v>
      </c>
      <c r="K1271">
        <v>0.72764200000000001</v>
      </c>
      <c r="L1271">
        <v>0</v>
      </c>
      <c r="M1271" t="s">
        <v>42</v>
      </c>
    </row>
    <row r="1272" spans="1:13" x14ac:dyDescent="0.25">
      <c r="A1272" t="s">
        <v>158</v>
      </c>
      <c r="B1272">
        <v>7382.8</v>
      </c>
      <c r="C1272">
        <v>7325.41</v>
      </c>
      <c r="D1272">
        <v>7325.25</v>
      </c>
      <c r="E1272">
        <v>7151.42</v>
      </c>
      <c r="F1272">
        <v>382.84100000000001</v>
      </c>
      <c r="G1272">
        <v>0</v>
      </c>
      <c r="H1272">
        <v>108.81</v>
      </c>
      <c r="I1272">
        <v>0</v>
      </c>
      <c r="J1272">
        <v>0.28792400000000001</v>
      </c>
      <c r="K1272">
        <v>0.72781600000000002</v>
      </c>
      <c r="L1272">
        <v>0</v>
      </c>
      <c r="M1272" t="s">
        <v>42</v>
      </c>
    </row>
    <row r="1273" spans="1:13" x14ac:dyDescent="0.25">
      <c r="A1273" t="s">
        <v>158</v>
      </c>
      <c r="B1273">
        <v>7407.31</v>
      </c>
      <c r="C1273">
        <v>7348.71</v>
      </c>
      <c r="D1273">
        <v>7348.56</v>
      </c>
      <c r="E1273">
        <v>7174.08</v>
      </c>
      <c r="F1273">
        <v>383.84699999999998</v>
      </c>
      <c r="G1273">
        <v>0</v>
      </c>
      <c r="H1273">
        <v>108.46</v>
      </c>
      <c r="I1273">
        <v>0</v>
      </c>
      <c r="J1273">
        <v>0.28308699999999998</v>
      </c>
      <c r="K1273">
        <v>0.72369499999999998</v>
      </c>
      <c r="L1273">
        <v>0</v>
      </c>
      <c r="M1273" t="s">
        <v>42</v>
      </c>
    </row>
    <row r="1274" spans="1:13" x14ac:dyDescent="0.25">
      <c r="A1274" t="s">
        <v>158</v>
      </c>
      <c r="B1274">
        <v>7387.89</v>
      </c>
      <c r="C1274">
        <v>7329.72</v>
      </c>
      <c r="D1274">
        <v>7329.57</v>
      </c>
      <c r="E1274">
        <v>7156.23</v>
      </c>
      <c r="F1274">
        <v>379.68799999999999</v>
      </c>
      <c r="G1274">
        <v>0</v>
      </c>
      <c r="H1274">
        <v>106.846</v>
      </c>
      <c r="I1274">
        <v>0</v>
      </c>
      <c r="J1274">
        <v>0.28313199999999999</v>
      </c>
      <c r="K1274">
        <v>0.72126599999999996</v>
      </c>
      <c r="L1274">
        <v>0</v>
      </c>
      <c r="M1274" t="s">
        <v>42</v>
      </c>
    </row>
    <row r="1275" spans="1:13" x14ac:dyDescent="0.25">
      <c r="A1275" t="s">
        <v>158</v>
      </c>
      <c r="B1275">
        <v>7360.75</v>
      </c>
      <c r="C1275">
        <v>7302.56</v>
      </c>
      <c r="D1275">
        <v>7302.41</v>
      </c>
      <c r="E1275">
        <v>7129.5</v>
      </c>
      <c r="F1275">
        <v>381.39400000000001</v>
      </c>
      <c r="G1275">
        <v>0</v>
      </c>
      <c r="H1275">
        <v>108.069</v>
      </c>
      <c r="I1275">
        <v>0</v>
      </c>
      <c r="J1275">
        <v>0.27301999999999998</v>
      </c>
      <c r="K1275">
        <v>0.72694800000000004</v>
      </c>
      <c r="L1275">
        <v>0</v>
      </c>
      <c r="M1275" t="s">
        <v>42</v>
      </c>
    </row>
    <row r="1276" spans="1:13" x14ac:dyDescent="0.25">
      <c r="A1276" t="s">
        <v>158</v>
      </c>
      <c r="B1276">
        <v>7374.16</v>
      </c>
      <c r="C1276">
        <v>7315.09</v>
      </c>
      <c r="D1276">
        <v>7314.94</v>
      </c>
      <c r="E1276">
        <v>7140.86</v>
      </c>
      <c r="F1276">
        <v>382.17099999999999</v>
      </c>
      <c r="G1276">
        <v>0</v>
      </c>
      <c r="H1276">
        <v>108.38500000000001</v>
      </c>
      <c r="I1276">
        <v>0</v>
      </c>
      <c r="J1276">
        <v>0.28309800000000002</v>
      </c>
      <c r="K1276">
        <v>0.72775100000000004</v>
      </c>
      <c r="L1276">
        <v>0</v>
      </c>
      <c r="M1276" t="s">
        <v>42</v>
      </c>
    </row>
    <row r="1277" spans="1:13" x14ac:dyDescent="0.25">
      <c r="A1277" t="s">
        <v>158</v>
      </c>
      <c r="B1277">
        <v>7438.75</v>
      </c>
      <c r="C1277">
        <v>7380.2</v>
      </c>
      <c r="D1277">
        <v>7380.04</v>
      </c>
      <c r="E1277">
        <v>7202.86</v>
      </c>
      <c r="F1277">
        <v>382.52600000000001</v>
      </c>
      <c r="G1277">
        <v>0</v>
      </c>
      <c r="H1277">
        <v>108.67400000000001</v>
      </c>
      <c r="I1277">
        <v>0</v>
      </c>
      <c r="J1277">
        <v>0.28309000000000001</v>
      </c>
      <c r="K1277">
        <v>0.70653200000000005</v>
      </c>
      <c r="L1277">
        <v>0</v>
      </c>
      <c r="M1277" t="s">
        <v>42</v>
      </c>
    </row>
    <row r="1278" spans="1:13" x14ac:dyDescent="0.25">
      <c r="A1278" t="s">
        <v>158</v>
      </c>
      <c r="B1278">
        <v>7390.16</v>
      </c>
      <c r="C1278">
        <v>7332.27</v>
      </c>
      <c r="D1278">
        <v>7332.12</v>
      </c>
      <c r="E1278">
        <v>7157.61</v>
      </c>
      <c r="F1278">
        <v>375.41199999999998</v>
      </c>
      <c r="G1278">
        <v>0</v>
      </c>
      <c r="H1278">
        <v>106.968</v>
      </c>
      <c r="I1278">
        <v>0</v>
      </c>
      <c r="J1278">
        <v>0.283078</v>
      </c>
      <c r="K1278">
        <v>0.71187</v>
      </c>
      <c r="L1278">
        <v>0</v>
      </c>
      <c r="M1278" t="s">
        <v>42</v>
      </c>
    </row>
    <row r="1279" spans="1:13" x14ac:dyDescent="0.25">
      <c r="A1279" t="s">
        <v>158</v>
      </c>
      <c r="B1279">
        <v>7373.3</v>
      </c>
      <c r="C1279">
        <v>7314.75</v>
      </c>
      <c r="D1279">
        <v>7314.59</v>
      </c>
      <c r="E1279">
        <v>7142.31</v>
      </c>
      <c r="F1279">
        <v>375.84699999999998</v>
      </c>
      <c r="G1279">
        <v>0</v>
      </c>
      <c r="H1279">
        <v>107.262</v>
      </c>
      <c r="I1279">
        <v>0</v>
      </c>
      <c r="J1279">
        <v>0.28308100000000003</v>
      </c>
      <c r="K1279">
        <v>0.726437</v>
      </c>
      <c r="L1279">
        <v>0</v>
      </c>
      <c r="M1279" t="s">
        <v>42</v>
      </c>
    </row>
    <row r="1280" spans="1:13" x14ac:dyDescent="0.25">
      <c r="A1280" t="s">
        <v>158</v>
      </c>
      <c r="B1280">
        <v>7388.6</v>
      </c>
      <c r="C1280">
        <v>7330.22</v>
      </c>
      <c r="D1280">
        <v>7330.06</v>
      </c>
      <c r="E1280">
        <v>7157.53</v>
      </c>
      <c r="F1280">
        <v>375.72199999999998</v>
      </c>
      <c r="G1280">
        <v>0</v>
      </c>
      <c r="H1280">
        <v>107.23699999999999</v>
      </c>
      <c r="I1280">
        <v>0</v>
      </c>
      <c r="J1280">
        <v>0.28310299999999999</v>
      </c>
      <c r="K1280">
        <v>0.70653100000000002</v>
      </c>
      <c r="L1280">
        <v>0</v>
      </c>
      <c r="M1280" t="s">
        <v>42</v>
      </c>
    </row>
    <row r="1281" spans="1:25" x14ac:dyDescent="0.25">
      <c r="A1281" t="s">
        <v>158</v>
      </c>
      <c r="B1281">
        <v>7390.63</v>
      </c>
      <c r="C1281">
        <v>7332.3</v>
      </c>
      <c r="D1281">
        <v>7332.13</v>
      </c>
      <c r="E1281">
        <v>7158.77</v>
      </c>
      <c r="F1281">
        <v>376.435</v>
      </c>
      <c r="G1281">
        <v>0</v>
      </c>
      <c r="H1281">
        <v>107.137</v>
      </c>
      <c r="I1281">
        <v>0</v>
      </c>
      <c r="J1281">
        <v>0.28311900000000001</v>
      </c>
      <c r="K1281">
        <v>0.72743400000000003</v>
      </c>
      <c r="L1281">
        <v>0</v>
      </c>
      <c r="M1281" t="s">
        <v>42</v>
      </c>
    </row>
    <row r="1282" spans="1:25" x14ac:dyDescent="0.25">
      <c r="A1282" t="s">
        <v>158</v>
      </c>
      <c r="B1282">
        <v>7377.94</v>
      </c>
      <c r="C1282">
        <v>7319.33</v>
      </c>
      <c r="D1282">
        <v>7319.19</v>
      </c>
      <c r="E1282">
        <v>7146.74</v>
      </c>
      <c r="F1282">
        <v>375.45100000000002</v>
      </c>
      <c r="G1282">
        <v>0</v>
      </c>
      <c r="H1282">
        <v>106.995</v>
      </c>
      <c r="I1282">
        <v>0</v>
      </c>
      <c r="J1282">
        <v>0.28308100000000003</v>
      </c>
      <c r="K1282">
        <v>0.72750899999999996</v>
      </c>
      <c r="L1282">
        <v>0</v>
      </c>
      <c r="M1282" t="s">
        <v>42</v>
      </c>
    </row>
    <row r="1283" spans="1:25" x14ac:dyDescent="0.25">
      <c r="A1283" t="s">
        <v>158</v>
      </c>
      <c r="B1283">
        <v>7399.54</v>
      </c>
      <c r="C1283">
        <v>7341.12</v>
      </c>
      <c r="D1283">
        <v>7340.96</v>
      </c>
      <c r="E1283">
        <v>7167.23</v>
      </c>
      <c r="F1283">
        <v>378.863</v>
      </c>
      <c r="G1283">
        <v>0</v>
      </c>
      <c r="H1283">
        <v>107.78700000000001</v>
      </c>
      <c r="I1283">
        <v>0</v>
      </c>
      <c r="J1283">
        <v>0.28311700000000001</v>
      </c>
      <c r="K1283">
        <v>0.72685299999999997</v>
      </c>
      <c r="L1283">
        <v>0</v>
      </c>
      <c r="M1283" t="s">
        <v>42</v>
      </c>
    </row>
    <row r="1284" spans="1:25" x14ac:dyDescent="0.25">
      <c r="A1284" t="s">
        <v>158</v>
      </c>
      <c r="B1284">
        <v>7381.98</v>
      </c>
      <c r="C1284">
        <v>7323.72</v>
      </c>
      <c r="D1284">
        <v>7323.57</v>
      </c>
      <c r="E1284">
        <v>7150.64</v>
      </c>
      <c r="F1284">
        <v>377.36599999999999</v>
      </c>
      <c r="G1284">
        <v>0</v>
      </c>
      <c r="H1284">
        <v>107.649</v>
      </c>
      <c r="I1284">
        <v>0</v>
      </c>
      <c r="J1284">
        <v>0.28310299999999999</v>
      </c>
      <c r="K1284">
        <v>0.72779499999999997</v>
      </c>
      <c r="L1284">
        <v>0</v>
      </c>
      <c r="M1284" t="s">
        <v>42</v>
      </c>
    </row>
    <row r="1285" spans="1:25" x14ac:dyDescent="0.25">
      <c r="A1285" t="s">
        <v>158</v>
      </c>
      <c r="B1285">
        <v>7390.21</v>
      </c>
      <c r="C1285">
        <v>7332.08</v>
      </c>
      <c r="D1285">
        <v>7331.87</v>
      </c>
      <c r="E1285">
        <v>7156.91</v>
      </c>
      <c r="F1285">
        <v>380.47</v>
      </c>
      <c r="G1285">
        <v>0</v>
      </c>
      <c r="H1285">
        <v>108.473</v>
      </c>
      <c r="I1285">
        <v>0</v>
      </c>
      <c r="J1285">
        <v>0.28308</v>
      </c>
      <c r="K1285">
        <v>0.70868500000000001</v>
      </c>
      <c r="L1285">
        <v>0</v>
      </c>
      <c r="M1285" t="s">
        <v>42</v>
      </c>
    </row>
    <row r="1286" spans="1:25" x14ac:dyDescent="0.25">
      <c r="A1286" t="s">
        <v>158</v>
      </c>
      <c r="B1286">
        <v>7465.93</v>
      </c>
      <c r="C1286">
        <v>7407.18</v>
      </c>
      <c r="D1286">
        <v>7406.98</v>
      </c>
      <c r="E1286">
        <v>7221.12</v>
      </c>
      <c r="F1286">
        <v>391.29700000000003</v>
      </c>
      <c r="G1286">
        <v>0</v>
      </c>
      <c r="H1286">
        <v>111.88200000000001</v>
      </c>
      <c r="I1286">
        <v>0</v>
      </c>
      <c r="J1286">
        <v>0.28308100000000003</v>
      </c>
      <c r="K1286">
        <v>0.71952099999999997</v>
      </c>
      <c r="L1286">
        <v>0</v>
      </c>
      <c r="M1286" t="s">
        <v>42</v>
      </c>
    </row>
    <row r="1287" spans="1:25" x14ac:dyDescent="0.25">
      <c r="A1287" t="s">
        <v>158</v>
      </c>
      <c r="B1287">
        <v>7421.49</v>
      </c>
      <c r="C1287">
        <v>7363.9</v>
      </c>
      <c r="D1287">
        <v>7363.69</v>
      </c>
      <c r="E1287">
        <v>7182.54</v>
      </c>
      <c r="F1287">
        <v>390.714</v>
      </c>
      <c r="G1287">
        <v>0</v>
      </c>
      <c r="H1287">
        <v>111.053</v>
      </c>
      <c r="I1287">
        <v>0</v>
      </c>
      <c r="J1287">
        <v>0.28309099999999998</v>
      </c>
      <c r="K1287">
        <v>0.70890299999999995</v>
      </c>
      <c r="L1287">
        <v>0</v>
      </c>
      <c r="M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158</v>
      </c>
      <c r="B1288">
        <v>7433.73</v>
      </c>
      <c r="C1288">
        <v>7374.1</v>
      </c>
      <c r="D1288">
        <v>7373.9</v>
      </c>
      <c r="E1288">
        <v>7192.37</v>
      </c>
      <c r="F1288">
        <v>389.65499999999997</v>
      </c>
      <c r="G1288">
        <v>0</v>
      </c>
      <c r="H1288">
        <v>110.96899999999999</v>
      </c>
      <c r="I1288">
        <v>0</v>
      </c>
      <c r="J1288">
        <v>0.28320600000000001</v>
      </c>
      <c r="K1288">
        <v>0.72726100000000005</v>
      </c>
      <c r="L1288">
        <v>0</v>
      </c>
      <c r="M1288" t="s">
        <v>42</v>
      </c>
      <c r="R1288">
        <f>AVERAGE(B1239:B1288)</f>
        <v>7414.897399999998</v>
      </c>
      <c r="S1288">
        <f>AVERAGE(C1239:C1288)</f>
        <v>7356.6117999999997</v>
      </c>
      <c r="U1288">
        <f>_xlfn.VAR.P(B1239:B1288)</f>
        <v>1270.3275592399998</v>
      </c>
      <c r="V1288">
        <f>_xlfn.VAR.P(C1239:C1288)</f>
        <v>1259.640130759999</v>
      </c>
      <c r="X1288">
        <f>1.96*SQRT(U1288)/50</f>
        <v>1.3971528694565079</v>
      </c>
      <c r="Y1288">
        <f>1.96*SQRT(V1288)/50</f>
        <v>1.391263242715427</v>
      </c>
    </row>
    <row r="1289" spans="1:25" x14ac:dyDescent="0.25">
      <c r="A1289" t="s">
        <v>159</v>
      </c>
      <c r="B1289">
        <v>370860.0649</v>
      </c>
      <c r="C1289" t="s">
        <v>36</v>
      </c>
    </row>
    <row r="1290" spans="1:25" x14ac:dyDescent="0.25">
      <c r="A1290" t="s">
        <v>176</v>
      </c>
      <c r="B1290">
        <v>8187.58</v>
      </c>
      <c r="C1290">
        <v>8067.42</v>
      </c>
      <c r="D1290">
        <v>8067.21</v>
      </c>
      <c r="E1290">
        <v>7897.34</v>
      </c>
      <c r="F1290">
        <v>421.95299999999997</v>
      </c>
      <c r="G1290">
        <v>432.46300000000002</v>
      </c>
      <c r="H1290">
        <v>148.12899999999999</v>
      </c>
      <c r="I1290">
        <v>104.125</v>
      </c>
      <c r="J1290">
        <v>154.50800000000001</v>
      </c>
      <c r="K1290">
        <v>7022.49</v>
      </c>
      <c r="L1290">
        <v>0.28350199999999998</v>
      </c>
      <c r="M1290">
        <v>0.72678399999999999</v>
      </c>
      <c r="N1290">
        <v>0</v>
      </c>
      <c r="O1290" t="s">
        <v>42</v>
      </c>
    </row>
    <row r="1291" spans="1:25" x14ac:dyDescent="0.25">
      <c r="A1291" t="s">
        <v>176</v>
      </c>
      <c r="B1291">
        <v>8205.94</v>
      </c>
      <c r="C1291">
        <v>8085.48</v>
      </c>
      <c r="D1291">
        <v>8085.26</v>
      </c>
      <c r="E1291">
        <v>7916.18</v>
      </c>
      <c r="F1291">
        <v>424.80700000000002</v>
      </c>
      <c r="G1291">
        <v>430.928</v>
      </c>
      <c r="H1291">
        <v>147.75</v>
      </c>
      <c r="I1291">
        <v>103.384</v>
      </c>
      <c r="J1291">
        <v>153.691</v>
      </c>
      <c r="K1291">
        <v>7040.02</v>
      </c>
      <c r="L1291">
        <v>0.27649800000000002</v>
      </c>
      <c r="M1291">
        <v>0.72737200000000002</v>
      </c>
      <c r="N1291">
        <v>0</v>
      </c>
      <c r="O1291" t="s">
        <v>42</v>
      </c>
    </row>
    <row r="1292" spans="1:25" x14ac:dyDescent="0.25">
      <c r="A1292" t="s">
        <v>176</v>
      </c>
      <c r="B1292">
        <v>8219.3799999999992</v>
      </c>
      <c r="C1292">
        <v>8099.24</v>
      </c>
      <c r="D1292">
        <v>8099.02</v>
      </c>
      <c r="E1292">
        <v>7929.56</v>
      </c>
      <c r="F1292">
        <v>422.85500000000002</v>
      </c>
      <c r="G1292">
        <v>432.91899999999998</v>
      </c>
      <c r="H1292">
        <v>148.27600000000001</v>
      </c>
      <c r="I1292">
        <v>105.117</v>
      </c>
      <c r="J1292">
        <v>153.80600000000001</v>
      </c>
      <c r="K1292">
        <v>7052.92</v>
      </c>
      <c r="L1292">
        <v>0.28320000000000001</v>
      </c>
      <c r="M1292">
        <v>0.72755800000000004</v>
      </c>
      <c r="N1292">
        <v>0</v>
      </c>
      <c r="O1292" t="s">
        <v>42</v>
      </c>
    </row>
    <row r="1293" spans="1:25" x14ac:dyDescent="0.25">
      <c r="A1293" t="s">
        <v>176</v>
      </c>
      <c r="B1293">
        <v>8232.33</v>
      </c>
      <c r="C1293">
        <v>8112.82</v>
      </c>
      <c r="D1293">
        <v>8112.6</v>
      </c>
      <c r="E1293">
        <v>7944.73</v>
      </c>
      <c r="F1293">
        <v>427.536</v>
      </c>
      <c r="G1293">
        <v>432.16300000000001</v>
      </c>
      <c r="H1293">
        <v>148.85599999999999</v>
      </c>
      <c r="I1293">
        <v>103.791</v>
      </c>
      <c r="J1293">
        <v>153.751</v>
      </c>
      <c r="K1293">
        <v>7064.23</v>
      </c>
      <c r="L1293">
        <v>0.28310099999999999</v>
      </c>
      <c r="M1293">
        <v>0.70653200000000005</v>
      </c>
      <c r="N1293">
        <v>0</v>
      </c>
      <c r="O1293" t="s">
        <v>42</v>
      </c>
    </row>
    <row r="1294" spans="1:25" x14ac:dyDescent="0.25">
      <c r="A1294" t="s">
        <v>176</v>
      </c>
      <c r="B1294">
        <v>8191.77</v>
      </c>
      <c r="C1294">
        <v>8072.87</v>
      </c>
      <c r="D1294">
        <v>8072.59</v>
      </c>
      <c r="E1294">
        <v>7903.19</v>
      </c>
      <c r="F1294">
        <v>434.3</v>
      </c>
      <c r="G1294">
        <v>435.60700000000003</v>
      </c>
      <c r="H1294">
        <v>149.25399999999999</v>
      </c>
      <c r="I1294">
        <v>104.489</v>
      </c>
      <c r="J1294">
        <v>155.85300000000001</v>
      </c>
      <c r="K1294">
        <v>7012.54</v>
      </c>
      <c r="L1294">
        <v>0.28328700000000001</v>
      </c>
      <c r="M1294">
        <v>0.72785599999999995</v>
      </c>
      <c r="N1294">
        <v>0</v>
      </c>
      <c r="O1294" t="s">
        <v>42</v>
      </c>
    </row>
    <row r="1295" spans="1:25" x14ac:dyDescent="0.25">
      <c r="A1295" t="s">
        <v>176</v>
      </c>
      <c r="B1295">
        <v>8171.94</v>
      </c>
      <c r="C1295">
        <v>8052.42</v>
      </c>
      <c r="D1295">
        <v>8052.2</v>
      </c>
      <c r="E1295">
        <v>7883.37</v>
      </c>
      <c r="F1295">
        <v>423.38400000000001</v>
      </c>
      <c r="G1295">
        <v>432.48599999999999</v>
      </c>
      <c r="H1295">
        <v>148.09200000000001</v>
      </c>
      <c r="I1295">
        <v>104.56100000000001</v>
      </c>
      <c r="J1295">
        <v>154.02799999999999</v>
      </c>
      <c r="K1295">
        <v>7006.7</v>
      </c>
      <c r="L1295">
        <v>0.28310800000000003</v>
      </c>
      <c r="M1295">
        <v>0.70653200000000005</v>
      </c>
      <c r="N1295">
        <v>0</v>
      </c>
      <c r="O1295" t="s">
        <v>42</v>
      </c>
    </row>
    <row r="1296" spans="1:25" x14ac:dyDescent="0.25">
      <c r="A1296" t="s">
        <v>176</v>
      </c>
      <c r="B1296">
        <v>8184.24</v>
      </c>
      <c r="C1296">
        <v>8066.29</v>
      </c>
      <c r="D1296">
        <v>8066.1</v>
      </c>
      <c r="E1296">
        <v>7897.26</v>
      </c>
      <c r="F1296">
        <v>424.65</v>
      </c>
      <c r="G1296">
        <v>432.029</v>
      </c>
      <c r="H1296">
        <v>149.33099999999999</v>
      </c>
      <c r="I1296">
        <v>102.78700000000001</v>
      </c>
      <c r="J1296">
        <v>153.87</v>
      </c>
      <c r="K1296">
        <v>7020.09</v>
      </c>
      <c r="L1296">
        <v>0.28310000000000002</v>
      </c>
      <c r="M1296">
        <v>0.72789800000000004</v>
      </c>
      <c r="N1296">
        <v>0</v>
      </c>
      <c r="O1296" t="s">
        <v>42</v>
      </c>
    </row>
    <row r="1297" spans="1:15" x14ac:dyDescent="0.25">
      <c r="A1297" t="s">
        <v>176</v>
      </c>
      <c r="B1297">
        <v>8162.36</v>
      </c>
      <c r="C1297">
        <v>8041.69</v>
      </c>
      <c r="D1297">
        <v>8041.49</v>
      </c>
      <c r="E1297">
        <v>7871.25</v>
      </c>
      <c r="F1297">
        <v>422.298</v>
      </c>
      <c r="G1297">
        <v>435.48700000000002</v>
      </c>
      <c r="H1297">
        <v>149.25700000000001</v>
      </c>
      <c r="I1297">
        <v>105.70699999999999</v>
      </c>
      <c r="J1297">
        <v>154.57400000000001</v>
      </c>
      <c r="K1297">
        <v>6992.98</v>
      </c>
      <c r="L1297">
        <v>0.26891300000000001</v>
      </c>
      <c r="M1297">
        <v>0.71840499999999996</v>
      </c>
      <c r="N1297">
        <v>0</v>
      </c>
      <c r="O1297" t="s">
        <v>42</v>
      </c>
    </row>
    <row r="1298" spans="1:15" x14ac:dyDescent="0.25">
      <c r="A1298" t="s">
        <v>176</v>
      </c>
      <c r="B1298">
        <v>8185.95</v>
      </c>
      <c r="C1298">
        <v>8066.75</v>
      </c>
      <c r="D1298">
        <v>8066.54</v>
      </c>
      <c r="E1298">
        <v>7897.23</v>
      </c>
      <c r="F1298">
        <v>413.83499999999998</v>
      </c>
      <c r="G1298">
        <v>443.02600000000001</v>
      </c>
      <c r="H1298">
        <v>148.50899999999999</v>
      </c>
      <c r="I1298">
        <v>110.15900000000001</v>
      </c>
      <c r="J1298">
        <v>158.27799999999999</v>
      </c>
      <c r="K1298">
        <v>7019.73</v>
      </c>
      <c r="L1298">
        <v>0.28314899999999998</v>
      </c>
      <c r="M1298">
        <v>0.72786700000000004</v>
      </c>
      <c r="N1298">
        <v>0</v>
      </c>
      <c r="O1298" t="s">
        <v>42</v>
      </c>
    </row>
    <row r="1299" spans="1:15" x14ac:dyDescent="0.25">
      <c r="A1299" t="s">
        <v>176</v>
      </c>
      <c r="B1299">
        <v>8149.33</v>
      </c>
      <c r="C1299">
        <v>8030.71</v>
      </c>
      <c r="D1299">
        <v>8030.51</v>
      </c>
      <c r="E1299">
        <v>7860.96</v>
      </c>
      <c r="F1299">
        <v>420.48</v>
      </c>
      <c r="G1299">
        <v>436.19</v>
      </c>
      <c r="H1299">
        <v>147.13999999999999</v>
      </c>
      <c r="I1299">
        <v>107.74299999999999</v>
      </c>
      <c r="J1299">
        <v>155.44999999999999</v>
      </c>
      <c r="K1299">
        <v>6983.87</v>
      </c>
      <c r="L1299">
        <v>0.28342699999999998</v>
      </c>
      <c r="M1299">
        <v>0.706708</v>
      </c>
      <c r="N1299">
        <v>0</v>
      </c>
      <c r="O1299" t="s">
        <v>42</v>
      </c>
    </row>
    <row r="1300" spans="1:15" x14ac:dyDescent="0.25">
      <c r="A1300" t="s">
        <v>176</v>
      </c>
      <c r="B1300">
        <v>8202.6</v>
      </c>
      <c r="C1300">
        <v>8084.65</v>
      </c>
      <c r="D1300">
        <v>8084.44</v>
      </c>
      <c r="E1300">
        <v>7914.1</v>
      </c>
      <c r="F1300">
        <v>428.99900000000002</v>
      </c>
      <c r="G1300">
        <v>433.61500000000001</v>
      </c>
      <c r="H1300">
        <v>147.44499999999999</v>
      </c>
      <c r="I1300">
        <v>105.898</v>
      </c>
      <c r="J1300">
        <v>154.672</v>
      </c>
      <c r="K1300">
        <v>7030.79</v>
      </c>
      <c r="L1300">
        <v>0.28318900000000002</v>
      </c>
      <c r="M1300">
        <v>0.70653200000000005</v>
      </c>
      <c r="N1300">
        <v>0</v>
      </c>
      <c r="O1300" t="s">
        <v>42</v>
      </c>
    </row>
    <row r="1301" spans="1:15" x14ac:dyDescent="0.25">
      <c r="A1301" t="s">
        <v>176</v>
      </c>
      <c r="B1301">
        <v>8050.27</v>
      </c>
      <c r="C1301">
        <v>7929.79</v>
      </c>
      <c r="D1301">
        <v>7929.6</v>
      </c>
      <c r="E1301">
        <v>7761.61</v>
      </c>
      <c r="F1301">
        <v>410.58100000000002</v>
      </c>
      <c r="G1301">
        <v>438.44499999999999</v>
      </c>
      <c r="H1301">
        <v>148.43700000000001</v>
      </c>
      <c r="I1301">
        <v>108.747</v>
      </c>
      <c r="J1301">
        <v>155.16499999999999</v>
      </c>
      <c r="K1301">
        <v>6891.94</v>
      </c>
      <c r="L1301">
        <v>0.28414800000000001</v>
      </c>
      <c r="M1301">
        <v>0.72726900000000005</v>
      </c>
      <c r="N1301">
        <v>0</v>
      </c>
      <c r="O1301" t="s">
        <v>42</v>
      </c>
    </row>
    <row r="1302" spans="1:15" x14ac:dyDescent="0.25">
      <c r="A1302" t="s">
        <v>176</v>
      </c>
      <c r="B1302">
        <v>8119.12</v>
      </c>
      <c r="C1302">
        <v>7998.93</v>
      </c>
      <c r="D1302">
        <v>7998.73</v>
      </c>
      <c r="E1302">
        <v>7830.4</v>
      </c>
      <c r="F1302">
        <v>421.95</v>
      </c>
      <c r="G1302">
        <v>441.971</v>
      </c>
      <c r="H1302">
        <v>149.66900000000001</v>
      </c>
      <c r="I1302">
        <v>109.45399999999999</v>
      </c>
      <c r="J1302">
        <v>156.80199999999999</v>
      </c>
      <c r="K1302">
        <v>6945.75</v>
      </c>
      <c r="L1302">
        <v>0.283084</v>
      </c>
      <c r="M1302">
        <v>0.72661900000000001</v>
      </c>
      <c r="N1302">
        <v>0</v>
      </c>
      <c r="O1302" t="s">
        <v>42</v>
      </c>
    </row>
    <row r="1303" spans="1:15" x14ac:dyDescent="0.25">
      <c r="A1303" t="s">
        <v>176</v>
      </c>
      <c r="B1303">
        <v>8026.1</v>
      </c>
      <c r="C1303">
        <v>7909.77</v>
      </c>
      <c r="D1303">
        <v>7909.59</v>
      </c>
      <c r="E1303">
        <v>7743.3</v>
      </c>
      <c r="F1303">
        <v>405.988</v>
      </c>
      <c r="G1303">
        <v>436.791</v>
      </c>
      <c r="H1303">
        <v>147.71700000000001</v>
      </c>
      <c r="I1303">
        <v>108.97199999999999</v>
      </c>
      <c r="J1303">
        <v>154.27699999999999</v>
      </c>
      <c r="K1303">
        <v>6880.14</v>
      </c>
      <c r="L1303">
        <v>0.28308</v>
      </c>
      <c r="M1303">
        <v>0.726383</v>
      </c>
      <c r="N1303">
        <v>0</v>
      </c>
      <c r="O1303" t="s">
        <v>42</v>
      </c>
    </row>
    <row r="1304" spans="1:15" x14ac:dyDescent="0.25">
      <c r="A1304" t="s">
        <v>176</v>
      </c>
      <c r="B1304">
        <v>8032.44</v>
      </c>
      <c r="C1304">
        <v>7913.35</v>
      </c>
      <c r="D1304">
        <v>7913.17</v>
      </c>
      <c r="E1304">
        <v>7746.21</v>
      </c>
      <c r="F1304">
        <v>409.23700000000002</v>
      </c>
      <c r="G1304">
        <v>437.45800000000003</v>
      </c>
      <c r="H1304">
        <v>148.892</v>
      </c>
      <c r="I1304">
        <v>108.239</v>
      </c>
      <c r="J1304">
        <v>154.327</v>
      </c>
      <c r="K1304">
        <v>6879.03</v>
      </c>
      <c r="L1304">
        <v>0.28321400000000002</v>
      </c>
      <c r="M1304">
        <v>0.72585</v>
      </c>
      <c r="N1304">
        <v>0</v>
      </c>
      <c r="O1304" t="s">
        <v>42</v>
      </c>
    </row>
    <row r="1305" spans="1:15" x14ac:dyDescent="0.25">
      <c r="A1305" t="s">
        <v>176</v>
      </c>
      <c r="B1305">
        <v>8035.16</v>
      </c>
      <c r="C1305">
        <v>7913.34</v>
      </c>
      <c r="D1305">
        <v>7913.15</v>
      </c>
      <c r="E1305">
        <v>7746.9</v>
      </c>
      <c r="F1305">
        <v>407.25200000000001</v>
      </c>
      <c r="G1305">
        <v>439.49200000000002</v>
      </c>
      <c r="H1305">
        <v>148.86600000000001</v>
      </c>
      <c r="I1305">
        <v>109.851</v>
      </c>
      <c r="J1305">
        <v>154.822</v>
      </c>
      <c r="K1305">
        <v>6879.77</v>
      </c>
      <c r="L1305">
        <v>0.26596599999999998</v>
      </c>
      <c r="M1305">
        <v>0.71863999999999995</v>
      </c>
      <c r="N1305">
        <v>0</v>
      </c>
      <c r="O1305" t="s">
        <v>42</v>
      </c>
    </row>
    <row r="1306" spans="1:15" x14ac:dyDescent="0.25">
      <c r="A1306" t="s">
        <v>176</v>
      </c>
      <c r="B1306">
        <v>8052.93</v>
      </c>
      <c r="C1306">
        <v>7932.58</v>
      </c>
      <c r="D1306">
        <v>7932.4</v>
      </c>
      <c r="E1306">
        <v>7766.03</v>
      </c>
      <c r="F1306">
        <v>407.48399999999998</v>
      </c>
      <c r="G1306">
        <v>436.22800000000001</v>
      </c>
      <c r="H1306">
        <v>148.536</v>
      </c>
      <c r="I1306">
        <v>107.765</v>
      </c>
      <c r="J1306">
        <v>154.11000000000001</v>
      </c>
      <c r="K1306">
        <v>6902.02</v>
      </c>
      <c r="L1306">
        <v>0.27934799999999999</v>
      </c>
      <c r="M1306">
        <v>0.72768699999999997</v>
      </c>
      <c r="N1306">
        <v>0</v>
      </c>
      <c r="O1306" t="s">
        <v>42</v>
      </c>
    </row>
    <row r="1307" spans="1:15" x14ac:dyDescent="0.25">
      <c r="A1307" t="s">
        <v>176</v>
      </c>
      <c r="B1307">
        <v>7998.14</v>
      </c>
      <c r="C1307">
        <v>7881.63</v>
      </c>
      <c r="D1307">
        <v>7881.46</v>
      </c>
      <c r="E1307">
        <v>7715.19</v>
      </c>
      <c r="F1307">
        <v>402.20800000000003</v>
      </c>
      <c r="G1307">
        <v>439.13200000000001</v>
      </c>
      <c r="H1307">
        <v>149.172</v>
      </c>
      <c r="I1307">
        <v>109.504</v>
      </c>
      <c r="J1307">
        <v>154.488</v>
      </c>
      <c r="K1307">
        <v>6853.42</v>
      </c>
      <c r="L1307">
        <v>0.28309699999999999</v>
      </c>
      <c r="M1307">
        <v>0.72770400000000002</v>
      </c>
      <c r="N1307">
        <v>0</v>
      </c>
      <c r="O1307" t="s">
        <v>42</v>
      </c>
    </row>
    <row r="1308" spans="1:15" x14ac:dyDescent="0.25">
      <c r="A1308" t="s">
        <v>176</v>
      </c>
      <c r="B1308">
        <v>8057.8</v>
      </c>
      <c r="C1308">
        <v>7937.02</v>
      </c>
      <c r="D1308">
        <v>7936.84</v>
      </c>
      <c r="E1308">
        <v>7769.76</v>
      </c>
      <c r="F1308">
        <v>415.1</v>
      </c>
      <c r="G1308">
        <v>439.315</v>
      </c>
      <c r="H1308">
        <v>148.72900000000001</v>
      </c>
      <c r="I1308">
        <v>109.461</v>
      </c>
      <c r="J1308">
        <v>155.21100000000001</v>
      </c>
      <c r="K1308">
        <v>6894.69</v>
      </c>
      <c r="L1308">
        <v>0.28309800000000002</v>
      </c>
      <c r="M1308">
        <v>0.72328300000000001</v>
      </c>
      <c r="N1308">
        <v>0</v>
      </c>
      <c r="O1308" t="s">
        <v>42</v>
      </c>
    </row>
    <row r="1309" spans="1:15" x14ac:dyDescent="0.25">
      <c r="A1309" t="s">
        <v>176</v>
      </c>
      <c r="B1309">
        <v>8039.59</v>
      </c>
      <c r="C1309">
        <v>7919.9</v>
      </c>
      <c r="D1309">
        <v>7919.72</v>
      </c>
      <c r="E1309">
        <v>7752.95</v>
      </c>
      <c r="F1309">
        <v>415.75799999999998</v>
      </c>
      <c r="G1309">
        <v>438.88299999999998</v>
      </c>
      <c r="H1309">
        <v>149.56299999999999</v>
      </c>
      <c r="I1309">
        <v>108.071</v>
      </c>
      <c r="J1309">
        <v>155.328</v>
      </c>
      <c r="K1309">
        <v>6877.76</v>
      </c>
      <c r="L1309">
        <v>0.28314099999999998</v>
      </c>
      <c r="M1309">
        <v>0.70653200000000005</v>
      </c>
      <c r="N1309">
        <v>0</v>
      </c>
      <c r="O1309" t="s">
        <v>42</v>
      </c>
    </row>
    <row r="1310" spans="1:15" x14ac:dyDescent="0.25">
      <c r="A1310" t="s">
        <v>176</v>
      </c>
      <c r="B1310">
        <v>7968.98</v>
      </c>
      <c r="C1310">
        <v>7851.49</v>
      </c>
      <c r="D1310">
        <v>7851.34</v>
      </c>
      <c r="E1310">
        <v>7685.54</v>
      </c>
      <c r="F1310">
        <v>398.601</v>
      </c>
      <c r="G1310">
        <v>437.27800000000002</v>
      </c>
      <c r="H1310">
        <v>148.95699999999999</v>
      </c>
      <c r="I1310">
        <v>108.538</v>
      </c>
      <c r="J1310">
        <v>154.036</v>
      </c>
      <c r="K1310">
        <v>6829.35</v>
      </c>
      <c r="L1310">
        <v>0.28322399999999998</v>
      </c>
      <c r="M1310">
        <v>0.72692299999999999</v>
      </c>
      <c r="N1310">
        <v>0</v>
      </c>
      <c r="O1310" t="s">
        <v>42</v>
      </c>
    </row>
    <row r="1311" spans="1:15" x14ac:dyDescent="0.25">
      <c r="A1311" t="s">
        <v>176</v>
      </c>
      <c r="B1311">
        <v>7983.94</v>
      </c>
      <c r="C1311">
        <v>7865.62</v>
      </c>
      <c r="D1311">
        <v>7865.45</v>
      </c>
      <c r="E1311">
        <v>7699.24</v>
      </c>
      <c r="F1311">
        <v>401.82299999999998</v>
      </c>
      <c r="G1311">
        <v>437.673</v>
      </c>
      <c r="H1311">
        <v>148.535</v>
      </c>
      <c r="I1311">
        <v>108.82599999999999</v>
      </c>
      <c r="J1311">
        <v>154.42500000000001</v>
      </c>
      <c r="K1311">
        <v>6839.63</v>
      </c>
      <c r="L1311">
        <v>0.28323700000000002</v>
      </c>
      <c r="M1311">
        <v>0.727881</v>
      </c>
      <c r="N1311">
        <v>0</v>
      </c>
      <c r="O1311" t="s">
        <v>42</v>
      </c>
    </row>
    <row r="1312" spans="1:15" x14ac:dyDescent="0.25">
      <c r="A1312" t="s">
        <v>176</v>
      </c>
      <c r="B1312">
        <v>7980.1</v>
      </c>
      <c r="C1312">
        <v>7861.63</v>
      </c>
      <c r="D1312">
        <v>7861.47</v>
      </c>
      <c r="E1312">
        <v>7695.15</v>
      </c>
      <c r="F1312">
        <v>401.36399999999998</v>
      </c>
      <c r="G1312">
        <v>437.69400000000002</v>
      </c>
      <c r="H1312">
        <v>148.399</v>
      </c>
      <c r="I1312">
        <v>108.964</v>
      </c>
      <c r="J1312">
        <v>154.41999999999999</v>
      </c>
      <c r="K1312">
        <v>6835.76</v>
      </c>
      <c r="L1312">
        <v>0.28312799999999999</v>
      </c>
      <c r="M1312">
        <v>0.72466900000000001</v>
      </c>
      <c r="N1312">
        <v>0</v>
      </c>
      <c r="O1312" t="s">
        <v>42</v>
      </c>
    </row>
    <row r="1313" spans="1:15" x14ac:dyDescent="0.25">
      <c r="A1313" t="s">
        <v>176</v>
      </c>
      <c r="B1313">
        <v>7987.56</v>
      </c>
      <c r="C1313">
        <v>7866.61</v>
      </c>
      <c r="D1313">
        <v>7866.45</v>
      </c>
      <c r="E1313">
        <v>7699.97</v>
      </c>
      <c r="F1313">
        <v>401.48500000000001</v>
      </c>
      <c r="G1313">
        <v>436.447</v>
      </c>
      <c r="H1313">
        <v>148.751</v>
      </c>
      <c r="I1313">
        <v>107.872</v>
      </c>
      <c r="J1313">
        <v>154.023</v>
      </c>
      <c r="K1313">
        <v>6841.61</v>
      </c>
      <c r="L1313">
        <v>0.28320299999999998</v>
      </c>
      <c r="M1313">
        <v>0.72784700000000002</v>
      </c>
      <c r="N1313">
        <v>0</v>
      </c>
      <c r="O1313" t="s">
        <v>42</v>
      </c>
    </row>
    <row r="1314" spans="1:15" x14ac:dyDescent="0.25">
      <c r="A1314" t="s">
        <v>176</v>
      </c>
      <c r="B1314">
        <v>8040.32</v>
      </c>
      <c r="C1314">
        <v>7922.92</v>
      </c>
      <c r="D1314">
        <v>7922.75</v>
      </c>
      <c r="E1314">
        <v>7755.79</v>
      </c>
      <c r="F1314">
        <v>404.97699999999998</v>
      </c>
      <c r="G1314">
        <v>438.85599999999999</v>
      </c>
      <c r="H1314">
        <v>148.929</v>
      </c>
      <c r="I1314">
        <v>108.776</v>
      </c>
      <c r="J1314">
        <v>155.16499999999999</v>
      </c>
      <c r="K1314">
        <v>6891.49</v>
      </c>
      <c r="L1314">
        <v>0.283078</v>
      </c>
      <c r="M1314">
        <v>0.70791300000000001</v>
      </c>
      <c r="N1314">
        <v>0</v>
      </c>
      <c r="O1314" t="s">
        <v>42</v>
      </c>
    </row>
    <row r="1315" spans="1:15" x14ac:dyDescent="0.25">
      <c r="A1315" t="s">
        <v>176</v>
      </c>
      <c r="B1315">
        <v>7983.74</v>
      </c>
      <c r="C1315">
        <v>7865.49</v>
      </c>
      <c r="D1315">
        <v>7865.33</v>
      </c>
      <c r="E1315">
        <v>7698.97</v>
      </c>
      <c r="F1315">
        <v>400.70699999999999</v>
      </c>
      <c r="G1315">
        <v>436.392</v>
      </c>
      <c r="H1315">
        <v>148.61699999999999</v>
      </c>
      <c r="I1315">
        <v>107.47499999999999</v>
      </c>
      <c r="J1315">
        <v>154.56299999999999</v>
      </c>
      <c r="K1315">
        <v>6841.62</v>
      </c>
      <c r="L1315">
        <v>0.26531399999999999</v>
      </c>
      <c r="M1315">
        <v>0.72753299999999999</v>
      </c>
      <c r="N1315">
        <v>0</v>
      </c>
      <c r="O1315" t="s">
        <v>42</v>
      </c>
    </row>
    <row r="1316" spans="1:15" x14ac:dyDescent="0.25">
      <c r="A1316" t="s">
        <v>176</v>
      </c>
      <c r="B1316">
        <v>8086.04</v>
      </c>
      <c r="C1316">
        <v>7966.2</v>
      </c>
      <c r="D1316">
        <v>7966</v>
      </c>
      <c r="E1316">
        <v>7798.45</v>
      </c>
      <c r="F1316">
        <v>415.46899999999999</v>
      </c>
      <c r="G1316">
        <v>436.40699999999998</v>
      </c>
      <c r="H1316">
        <v>148.459</v>
      </c>
      <c r="I1316">
        <v>107.227</v>
      </c>
      <c r="J1316">
        <v>154.87100000000001</v>
      </c>
      <c r="K1316">
        <v>6926.15</v>
      </c>
      <c r="L1316">
        <v>0.283078</v>
      </c>
      <c r="M1316">
        <v>0.72786600000000001</v>
      </c>
      <c r="N1316">
        <v>0</v>
      </c>
      <c r="O1316" t="s">
        <v>42</v>
      </c>
    </row>
    <row r="1317" spans="1:15" x14ac:dyDescent="0.25">
      <c r="A1317" t="s">
        <v>176</v>
      </c>
      <c r="B1317">
        <v>8237.3700000000008</v>
      </c>
      <c r="C1317">
        <v>8115.4</v>
      </c>
      <c r="D1317">
        <v>8115.19</v>
      </c>
      <c r="E1317">
        <v>7946.67</v>
      </c>
      <c r="F1317">
        <v>428.24599999999998</v>
      </c>
      <c r="G1317">
        <v>431.63200000000001</v>
      </c>
      <c r="H1317">
        <v>147.54400000000001</v>
      </c>
      <c r="I1317">
        <v>103.68899999999999</v>
      </c>
      <c r="J1317">
        <v>154.41999999999999</v>
      </c>
      <c r="K1317">
        <v>7066.19</v>
      </c>
      <c r="L1317">
        <v>0.27560499999999999</v>
      </c>
      <c r="M1317">
        <v>0.72575500000000004</v>
      </c>
      <c r="N1317">
        <v>0</v>
      </c>
      <c r="O1317" t="s">
        <v>42</v>
      </c>
    </row>
    <row r="1318" spans="1:15" x14ac:dyDescent="0.25">
      <c r="A1318" t="s">
        <v>176</v>
      </c>
      <c r="B1318">
        <v>8209.5</v>
      </c>
      <c r="C1318">
        <v>8091.6</v>
      </c>
      <c r="D1318">
        <v>8091.38</v>
      </c>
      <c r="E1318">
        <v>7922.92</v>
      </c>
      <c r="F1318">
        <v>422.78</v>
      </c>
      <c r="G1318">
        <v>431.048</v>
      </c>
      <c r="H1318">
        <v>148.291</v>
      </c>
      <c r="I1318">
        <v>103.66500000000001</v>
      </c>
      <c r="J1318">
        <v>153.30799999999999</v>
      </c>
      <c r="K1318">
        <v>7048.55</v>
      </c>
      <c r="L1318">
        <v>0.28307900000000003</v>
      </c>
      <c r="M1318">
        <v>0.72676099999999999</v>
      </c>
      <c r="N1318">
        <v>0</v>
      </c>
      <c r="O1318" t="s">
        <v>42</v>
      </c>
    </row>
    <row r="1319" spans="1:15" x14ac:dyDescent="0.25">
      <c r="A1319" t="s">
        <v>176</v>
      </c>
      <c r="B1319">
        <v>8215.51</v>
      </c>
      <c r="C1319">
        <v>8097.33</v>
      </c>
      <c r="D1319">
        <v>8097.11</v>
      </c>
      <c r="E1319">
        <v>7927.48</v>
      </c>
      <c r="F1319">
        <v>422.58100000000002</v>
      </c>
      <c r="G1319">
        <v>430.76900000000001</v>
      </c>
      <c r="H1319">
        <v>148.78</v>
      </c>
      <c r="I1319">
        <v>102.691</v>
      </c>
      <c r="J1319">
        <v>153.679</v>
      </c>
      <c r="K1319">
        <v>7053.47</v>
      </c>
      <c r="L1319">
        <v>0.28329799999999999</v>
      </c>
      <c r="M1319">
        <v>0.72758500000000004</v>
      </c>
      <c r="N1319">
        <v>0</v>
      </c>
      <c r="O1319" t="s">
        <v>42</v>
      </c>
    </row>
    <row r="1320" spans="1:15" x14ac:dyDescent="0.25">
      <c r="A1320" t="s">
        <v>176</v>
      </c>
      <c r="B1320">
        <v>8198.69</v>
      </c>
      <c r="C1320">
        <v>8079.12</v>
      </c>
      <c r="D1320">
        <v>8078.9</v>
      </c>
      <c r="E1320">
        <v>7909.53</v>
      </c>
      <c r="F1320">
        <v>427.31799999999998</v>
      </c>
      <c r="G1320">
        <v>433.36700000000002</v>
      </c>
      <c r="H1320">
        <v>148.90700000000001</v>
      </c>
      <c r="I1320">
        <v>104.294</v>
      </c>
      <c r="J1320">
        <v>154.33600000000001</v>
      </c>
      <c r="K1320">
        <v>7028.28</v>
      </c>
      <c r="L1320">
        <v>0.26913700000000002</v>
      </c>
      <c r="M1320">
        <v>0.72180900000000003</v>
      </c>
      <c r="N1320">
        <v>0</v>
      </c>
      <c r="O1320" t="s">
        <v>42</v>
      </c>
    </row>
    <row r="1321" spans="1:15" x14ac:dyDescent="0.25">
      <c r="A1321" t="s">
        <v>176</v>
      </c>
      <c r="B1321">
        <v>8227.34</v>
      </c>
      <c r="C1321">
        <v>8107.25</v>
      </c>
      <c r="D1321">
        <v>8107.04</v>
      </c>
      <c r="E1321">
        <v>7938.14</v>
      </c>
      <c r="F1321">
        <v>422.53</v>
      </c>
      <c r="G1321">
        <v>431.84199999999998</v>
      </c>
      <c r="H1321">
        <v>148.07400000000001</v>
      </c>
      <c r="I1321">
        <v>103.84099999999999</v>
      </c>
      <c r="J1321">
        <v>154.17099999999999</v>
      </c>
      <c r="K1321">
        <v>7063.03</v>
      </c>
      <c r="L1321">
        <v>0.28324100000000002</v>
      </c>
      <c r="M1321">
        <v>0.72750999999999999</v>
      </c>
      <c r="N1321">
        <v>0</v>
      </c>
      <c r="O1321" t="s">
        <v>42</v>
      </c>
    </row>
    <row r="1322" spans="1:15" x14ac:dyDescent="0.25">
      <c r="A1322" t="s">
        <v>176</v>
      </c>
      <c r="B1322">
        <v>8140.05</v>
      </c>
      <c r="C1322">
        <v>8022.26</v>
      </c>
      <c r="D1322">
        <v>8022.04</v>
      </c>
      <c r="E1322">
        <v>7853.92</v>
      </c>
      <c r="F1322">
        <v>422.69400000000002</v>
      </c>
      <c r="G1322">
        <v>432.93299999999999</v>
      </c>
      <c r="H1322">
        <v>148.41200000000001</v>
      </c>
      <c r="I1322">
        <v>104.71299999999999</v>
      </c>
      <c r="J1322">
        <v>153.99700000000001</v>
      </c>
      <c r="K1322">
        <v>6977.43</v>
      </c>
      <c r="L1322">
        <v>0.283078</v>
      </c>
      <c r="M1322">
        <v>0.70652000000000004</v>
      </c>
      <c r="N1322">
        <v>0</v>
      </c>
      <c r="O1322" t="s">
        <v>42</v>
      </c>
    </row>
    <row r="1323" spans="1:15" x14ac:dyDescent="0.25">
      <c r="A1323" t="s">
        <v>176</v>
      </c>
      <c r="B1323">
        <v>8153.26</v>
      </c>
      <c r="C1323">
        <v>8037.03</v>
      </c>
      <c r="D1323">
        <v>8036.83</v>
      </c>
      <c r="E1323">
        <v>7869.05</v>
      </c>
      <c r="F1323">
        <v>414.803</v>
      </c>
      <c r="G1323">
        <v>431.33</v>
      </c>
      <c r="H1323">
        <v>148.583</v>
      </c>
      <c r="I1323">
        <v>103.953</v>
      </c>
      <c r="J1323">
        <v>153.12700000000001</v>
      </c>
      <c r="K1323">
        <v>7002.22</v>
      </c>
      <c r="L1323">
        <v>0.283078</v>
      </c>
      <c r="M1323">
        <v>0.72786099999999998</v>
      </c>
      <c r="N1323">
        <v>0</v>
      </c>
      <c r="O1323" t="s">
        <v>42</v>
      </c>
    </row>
    <row r="1324" spans="1:15" x14ac:dyDescent="0.25">
      <c r="A1324" t="s">
        <v>176</v>
      </c>
      <c r="B1324">
        <v>8214.5</v>
      </c>
      <c r="C1324">
        <v>8097.07</v>
      </c>
      <c r="D1324">
        <v>8096.84</v>
      </c>
      <c r="E1324">
        <v>7926</v>
      </c>
      <c r="F1324">
        <v>438.85899999999998</v>
      </c>
      <c r="G1324">
        <v>438.66</v>
      </c>
      <c r="H1324">
        <v>149.33000000000001</v>
      </c>
      <c r="I1324">
        <v>106.88800000000001</v>
      </c>
      <c r="J1324">
        <v>156.036</v>
      </c>
      <c r="K1324">
        <v>7027.76</v>
      </c>
      <c r="L1324">
        <v>0.26490799999999998</v>
      </c>
      <c r="M1324">
        <v>0.72587900000000005</v>
      </c>
      <c r="N1324">
        <v>0</v>
      </c>
      <c r="O1324" t="s">
        <v>42</v>
      </c>
    </row>
    <row r="1325" spans="1:15" x14ac:dyDescent="0.25">
      <c r="A1325" t="s">
        <v>176</v>
      </c>
      <c r="B1325">
        <v>8176.75</v>
      </c>
      <c r="C1325">
        <v>8055.1</v>
      </c>
      <c r="D1325">
        <v>8054.9</v>
      </c>
      <c r="E1325">
        <v>7886.4</v>
      </c>
      <c r="F1325">
        <v>419.68099999999998</v>
      </c>
      <c r="G1325">
        <v>431.39699999999999</v>
      </c>
      <c r="H1325">
        <v>147.45099999999999</v>
      </c>
      <c r="I1325">
        <v>104.502</v>
      </c>
      <c r="J1325">
        <v>153.744</v>
      </c>
      <c r="K1325">
        <v>7014.82</v>
      </c>
      <c r="L1325">
        <v>0.28358699999999998</v>
      </c>
      <c r="M1325">
        <v>0.72850999999999999</v>
      </c>
      <c r="N1325">
        <v>0</v>
      </c>
      <c r="O1325" t="s">
        <v>42</v>
      </c>
    </row>
    <row r="1326" spans="1:15" x14ac:dyDescent="0.25">
      <c r="A1326" t="s">
        <v>176</v>
      </c>
      <c r="B1326">
        <v>8172.55</v>
      </c>
      <c r="C1326">
        <v>8051.72</v>
      </c>
      <c r="D1326">
        <v>8051.51</v>
      </c>
      <c r="E1326">
        <v>7882.46</v>
      </c>
      <c r="F1326">
        <v>419.68799999999999</v>
      </c>
      <c r="G1326">
        <v>432.483</v>
      </c>
      <c r="H1326">
        <v>148.21700000000001</v>
      </c>
      <c r="I1326">
        <v>104.374</v>
      </c>
      <c r="J1326">
        <v>154.267</v>
      </c>
      <c r="K1326">
        <v>7009.5</v>
      </c>
      <c r="L1326">
        <v>0.28309400000000001</v>
      </c>
      <c r="M1326">
        <v>0.72667000000000004</v>
      </c>
      <c r="N1326">
        <v>0</v>
      </c>
      <c r="O1326" t="s">
        <v>42</v>
      </c>
    </row>
    <row r="1327" spans="1:15" x14ac:dyDescent="0.25">
      <c r="A1327" t="s">
        <v>176</v>
      </c>
      <c r="B1327">
        <v>8116.23</v>
      </c>
      <c r="C1327">
        <v>7997.62</v>
      </c>
      <c r="D1327">
        <v>7997.41</v>
      </c>
      <c r="E1327">
        <v>7828.06</v>
      </c>
      <c r="F1327">
        <v>413.37200000000001</v>
      </c>
      <c r="G1327">
        <v>432.55200000000002</v>
      </c>
      <c r="H1327">
        <v>147.97499999999999</v>
      </c>
      <c r="I1327">
        <v>104.747</v>
      </c>
      <c r="J1327">
        <v>153.93799999999999</v>
      </c>
      <c r="K1327">
        <v>6961.39</v>
      </c>
      <c r="L1327">
        <v>0.283078</v>
      </c>
      <c r="M1327">
        <v>0.72767499999999996</v>
      </c>
      <c r="N1327">
        <v>0</v>
      </c>
      <c r="O1327" t="s">
        <v>42</v>
      </c>
    </row>
    <row r="1328" spans="1:15" x14ac:dyDescent="0.25">
      <c r="A1328" t="s">
        <v>176</v>
      </c>
      <c r="B1328">
        <v>8146.76</v>
      </c>
      <c r="C1328">
        <v>8025.2</v>
      </c>
      <c r="D1328">
        <v>8025</v>
      </c>
      <c r="E1328">
        <v>7857.15</v>
      </c>
      <c r="F1328">
        <v>419.31299999999999</v>
      </c>
      <c r="G1328">
        <v>434.54399999999998</v>
      </c>
      <c r="H1328">
        <v>148.59</v>
      </c>
      <c r="I1328">
        <v>105.863</v>
      </c>
      <c r="J1328">
        <v>154.059</v>
      </c>
      <c r="K1328">
        <v>6982.54</v>
      </c>
      <c r="L1328">
        <v>0.283078</v>
      </c>
      <c r="M1328">
        <v>0.727742</v>
      </c>
      <c r="N1328">
        <v>0</v>
      </c>
      <c r="O1328" t="s">
        <v>42</v>
      </c>
    </row>
    <row r="1329" spans="1:25" x14ac:dyDescent="0.25">
      <c r="A1329" t="s">
        <v>176</v>
      </c>
      <c r="B1329">
        <v>8185.56</v>
      </c>
      <c r="C1329">
        <v>8063.76</v>
      </c>
      <c r="D1329">
        <v>8063.53</v>
      </c>
      <c r="E1329">
        <v>7895.29</v>
      </c>
      <c r="F1329">
        <v>421.476</v>
      </c>
      <c r="G1329">
        <v>433.45100000000002</v>
      </c>
      <c r="H1329">
        <v>148.381</v>
      </c>
      <c r="I1329">
        <v>105.369</v>
      </c>
      <c r="J1329">
        <v>153.87299999999999</v>
      </c>
      <c r="K1329">
        <v>7019.91</v>
      </c>
      <c r="L1329">
        <v>0.28468500000000002</v>
      </c>
      <c r="M1329">
        <v>0.70653200000000005</v>
      </c>
      <c r="N1329">
        <v>0</v>
      </c>
      <c r="O1329" t="s">
        <v>42</v>
      </c>
    </row>
    <row r="1330" spans="1:25" x14ac:dyDescent="0.25">
      <c r="A1330" t="s">
        <v>176</v>
      </c>
      <c r="B1330">
        <v>8124.4</v>
      </c>
      <c r="C1330">
        <v>8003.92</v>
      </c>
      <c r="D1330">
        <v>8003.73</v>
      </c>
      <c r="E1330">
        <v>7835.73</v>
      </c>
      <c r="F1330">
        <v>421.45800000000003</v>
      </c>
      <c r="G1330">
        <v>435.89800000000002</v>
      </c>
      <c r="H1330">
        <v>149.32599999999999</v>
      </c>
      <c r="I1330">
        <v>105.79600000000001</v>
      </c>
      <c r="J1330">
        <v>154.93799999999999</v>
      </c>
      <c r="K1330">
        <v>6957.6</v>
      </c>
      <c r="L1330">
        <v>0.28332499999999999</v>
      </c>
      <c r="M1330">
        <v>0.72789499999999996</v>
      </c>
      <c r="N1330">
        <v>0</v>
      </c>
      <c r="O1330" t="s">
        <v>42</v>
      </c>
    </row>
    <row r="1331" spans="1:25" x14ac:dyDescent="0.25">
      <c r="A1331" t="s">
        <v>176</v>
      </c>
      <c r="B1331">
        <v>8150.42</v>
      </c>
      <c r="C1331">
        <v>8030.46</v>
      </c>
      <c r="D1331">
        <v>8030.24</v>
      </c>
      <c r="E1331">
        <v>7861.91</v>
      </c>
      <c r="F1331">
        <v>434.42200000000003</v>
      </c>
      <c r="G1331">
        <v>438.88600000000002</v>
      </c>
      <c r="H1331">
        <v>148.554</v>
      </c>
      <c r="I1331">
        <v>108.294</v>
      </c>
      <c r="J1331">
        <v>155.90799999999999</v>
      </c>
      <c r="K1331">
        <v>6968.04</v>
      </c>
      <c r="L1331">
        <v>0.28310299999999999</v>
      </c>
      <c r="M1331">
        <v>0.72605900000000001</v>
      </c>
      <c r="N1331">
        <v>0</v>
      </c>
      <c r="O1331" t="s">
        <v>42</v>
      </c>
    </row>
    <row r="1332" spans="1:25" x14ac:dyDescent="0.25">
      <c r="A1332" t="s">
        <v>176</v>
      </c>
      <c r="B1332">
        <v>7989.78</v>
      </c>
      <c r="C1332">
        <v>7873.04</v>
      </c>
      <c r="D1332">
        <v>7872.89</v>
      </c>
      <c r="E1332">
        <v>7706.62</v>
      </c>
      <c r="F1332">
        <v>402.08300000000003</v>
      </c>
      <c r="G1332">
        <v>437.77699999999999</v>
      </c>
      <c r="H1332">
        <v>148.52500000000001</v>
      </c>
      <c r="I1332">
        <v>108.78</v>
      </c>
      <c r="J1332">
        <v>154.46299999999999</v>
      </c>
      <c r="K1332">
        <v>6846.58</v>
      </c>
      <c r="L1332">
        <v>0.283219</v>
      </c>
      <c r="M1332">
        <v>0.70653100000000002</v>
      </c>
      <c r="N1332">
        <v>0</v>
      </c>
      <c r="O1332" t="s">
        <v>42</v>
      </c>
    </row>
    <row r="1333" spans="1:25" x14ac:dyDescent="0.25">
      <c r="A1333" t="s">
        <v>176</v>
      </c>
      <c r="B1333">
        <v>7999.28</v>
      </c>
      <c r="C1333">
        <v>7882.64</v>
      </c>
      <c r="D1333">
        <v>7882.46</v>
      </c>
      <c r="E1333">
        <v>7716.26</v>
      </c>
      <c r="F1333">
        <v>404.27300000000002</v>
      </c>
      <c r="G1333">
        <v>437.11</v>
      </c>
      <c r="H1333">
        <v>148.691</v>
      </c>
      <c r="I1333">
        <v>108.55</v>
      </c>
      <c r="J1333">
        <v>153.874</v>
      </c>
      <c r="K1333">
        <v>6854.55</v>
      </c>
      <c r="L1333">
        <v>0.26795799999999997</v>
      </c>
      <c r="M1333">
        <v>0.72251100000000001</v>
      </c>
      <c r="N1333">
        <v>0</v>
      </c>
      <c r="O1333" t="s">
        <v>42</v>
      </c>
    </row>
    <row r="1334" spans="1:25" x14ac:dyDescent="0.25">
      <c r="A1334" t="s">
        <v>176</v>
      </c>
      <c r="B1334">
        <v>7991.81</v>
      </c>
      <c r="C1334">
        <v>7874.06</v>
      </c>
      <c r="D1334">
        <v>7873.91</v>
      </c>
      <c r="E1334">
        <v>7707.37</v>
      </c>
      <c r="F1334">
        <v>399.654</v>
      </c>
      <c r="G1334">
        <v>437.42099999999999</v>
      </c>
      <c r="H1334">
        <v>148.27099999999999</v>
      </c>
      <c r="I1334">
        <v>109.14</v>
      </c>
      <c r="J1334">
        <v>154.09200000000001</v>
      </c>
      <c r="K1334">
        <v>6850.05</v>
      </c>
      <c r="L1334">
        <v>0.28338999999999998</v>
      </c>
      <c r="M1334">
        <v>0.724823</v>
      </c>
      <c r="N1334">
        <v>0</v>
      </c>
      <c r="O1334" t="s">
        <v>42</v>
      </c>
    </row>
    <row r="1335" spans="1:25" x14ac:dyDescent="0.25">
      <c r="A1335" t="s">
        <v>176</v>
      </c>
      <c r="B1335">
        <v>7977</v>
      </c>
      <c r="C1335">
        <v>7860.13</v>
      </c>
      <c r="D1335">
        <v>7859.96</v>
      </c>
      <c r="E1335">
        <v>7693.73</v>
      </c>
      <c r="F1335">
        <v>404.86500000000001</v>
      </c>
      <c r="G1335">
        <v>438.59</v>
      </c>
      <c r="H1335">
        <v>148.78800000000001</v>
      </c>
      <c r="I1335">
        <v>109.18600000000001</v>
      </c>
      <c r="J1335">
        <v>154.53100000000001</v>
      </c>
      <c r="K1335">
        <v>6829.96</v>
      </c>
      <c r="L1335">
        <v>0.28389500000000001</v>
      </c>
      <c r="M1335">
        <v>0.72646100000000002</v>
      </c>
      <c r="N1335">
        <v>0</v>
      </c>
      <c r="O1335" t="s">
        <v>42</v>
      </c>
    </row>
    <row r="1336" spans="1:25" x14ac:dyDescent="0.25">
      <c r="A1336" t="s">
        <v>176</v>
      </c>
      <c r="B1336">
        <v>7992.53</v>
      </c>
      <c r="C1336">
        <v>7872.27</v>
      </c>
      <c r="D1336">
        <v>7872.11</v>
      </c>
      <c r="E1336">
        <v>7705.33</v>
      </c>
      <c r="F1336">
        <v>399.92099999999999</v>
      </c>
      <c r="G1336">
        <v>440.10199999999998</v>
      </c>
      <c r="H1336">
        <v>148.39599999999999</v>
      </c>
      <c r="I1336">
        <v>110.703</v>
      </c>
      <c r="J1336">
        <v>154.983</v>
      </c>
      <c r="K1336">
        <v>6844.89</v>
      </c>
      <c r="L1336">
        <v>0.27702700000000002</v>
      </c>
      <c r="M1336">
        <v>0.70653200000000005</v>
      </c>
      <c r="N1336">
        <v>0</v>
      </c>
      <c r="O1336" t="s">
        <v>42</v>
      </c>
    </row>
    <row r="1337" spans="1:25" x14ac:dyDescent="0.25">
      <c r="A1337" t="s">
        <v>176</v>
      </c>
      <c r="B1337">
        <v>8021.99</v>
      </c>
      <c r="C1337">
        <v>7905.14</v>
      </c>
      <c r="D1337">
        <v>7904.97</v>
      </c>
      <c r="E1337">
        <v>7738.45</v>
      </c>
      <c r="F1337">
        <v>406.24200000000002</v>
      </c>
      <c r="G1337">
        <v>438.56700000000001</v>
      </c>
      <c r="H1337">
        <v>148.964</v>
      </c>
      <c r="I1337">
        <v>109.065</v>
      </c>
      <c r="J1337">
        <v>154.53700000000001</v>
      </c>
      <c r="K1337">
        <v>6873.26</v>
      </c>
      <c r="L1337">
        <v>0.283161</v>
      </c>
      <c r="M1337">
        <v>0.72560899999999995</v>
      </c>
      <c r="N1337">
        <v>0</v>
      </c>
      <c r="O1337" t="s">
        <v>42</v>
      </c>
    </row>
    <row r="1338" spans="1:25" x14ac:dyDescent="0.25">
      <c r="A1338" t="s">
        <v>176</v>
      </c>
      <c r="B1338">
        <v>8081.58</v>
      </c>
      <c r="C1338">
        <v>7963.32</v>
      </c>
      <c r="D1338">
        <v>7963.15</v>
      </c>
      <c r="E1338">
        <v>7795.96</v>
      </c>
      <c r="F1338">
        <v>411.56200000000001</v>
      </c>
      <c r="G1338">
        <v>436.63600000000002</v>
      </c>
      <c r="H1338">
        <v>148.54499999999999</v>
      </c>
      <c r="I1338">
        <v>108.209</v>
      </c>
      <c r="J1338">
        <v>154.05000000000001</v>
      </c>
      <c r="K1338">
        <v>6927.31</v>
      </c>
      <c r="L1338">
        <v>0.28316200000000002</v>
      </c>
      <c r="M1338">
        <v>0.72725700000000004</v>
      </c>
      <c r="N1338">
        <v>0</v>
      </c>
      <c r="O1338" t="s">
        <v>42</v>
      </c>
    </row>
    <row r="1339" spans="1:25" x14ac:dyDescent="0.25">
      <c r="A1339" t="s">
        <v>176</v>
      </c>
      <c r="B1339">
        <v>8171.52</v>
      </c>
      <c r="C1339">
        <v>8053.56</v>
      </c>
      <c r="D1339">
        <v>8053.38</v>
      </c>
      <c r="E1339">
        <v>7885.11</v>
      </c>
      <c r="F1339">
        <v>427.12</v>
      </c>
      <c r="G1339">
        <v>441.07499999999999</v>
      </c>
      <c r="H1339">
        <v>149.46</v>
      </c>
      <c r="I1339">
        <v>108.553</v>
      </c>
      <c r="J1339">
        <v>156.82499999999999</v>
      </c>
      <c r="K1339">
        <v>6996.3</v>
      </c>
      <c r="L1339">
        <v>0.283078</v>
      </c>
      <c r="M1339">
        <v>0.70653200000000005</v>
      </c>
      <c r="N1339">
        <v>0</v>
      </c>
      <c r="O1339" t="s">
        <v>42</v>
      </c>
    </row>
    <row r="1340" spans="1:25" x14ac:dyDescent="0.25">
      <c r="A1340" t="s">
        <v>176</v>
      </c>
      <c r="B1340">
        <v>8059.06</v>
      </c>
      <c r="C1340">
        <v>7939.56</v>
      </c>
      <c r="D1340">
        <v>7939.37</v>
      </c>
      <c r="E1340">
        <v>7772.65</v>
      </c>
      <c r="F1340">
        <v>409.589</v>
      </c>
      <c r="G1340">
        <v>435.57499999999999</v>
      </c>
      <c r="H1340">
        <v>148.34800000000001</v>
      </c>
      <c r="I1340">
        <v>107.431</v>
      </c>
      <c r="J1340">
        <v>154.03200000000001</v>
      </c>
      <c r="K1340">
        <v>6907.12</v>
      </c>
      <c r="L1340">
        <v>0.26605099999999998</v>
      </c>
      <c r="M1340">
        <v>0.72674399999999995</v>
      </c>
      <c r="N1340">
        <v>0</v>
      </c>
      <c r="O1340" t="s">
        <v>42</v>
      </c>
    </row>
    <row r="1341" spans="1:25" x14ac:dyDescent="0.25">
      <c r="A1341" t="s">
        <v>176</v>
      </c>
      <c r="B1341">
        <v>8012.65</v>
      </c>
      <c r="C1341">
        <v>7893.58</v>
      </c>
      <c r="D1341">
        <v>7893.42</v>
      </c>
      <c r="E1341">
        <v>7727.14</v>
      </c>
      <c r="F1341">
        <v>410.78199999999998</v>
      </c>
      <c r="G1341">
        <v>437.16800000000001</v>
      </c>
      <c r="H1341">
        <v>148.708</v>
      </c>
      <c r="I1341">
        <v>108.182</v>
      </c>
      <c r="J1341">
        <v>154.47900000000001</v>
      </c>
      <c r="K1341">
        <v>6858.97</v>
      </c>
      <c r="L1341">
        <v>0.28312100000000001</v>
      </c>
      <c r="M1341">
        <v>0.72517699999999996</v>
      </c>
      <c r="N1341">
        <v>0</v>
      </c>
      <c r="O1341" t="s">
        <v>42</v>
      </c>
    </row>
    <row r="1342" spans="1:25" x14ac:dyDescent="0.25">
      <c r="A1342" t="s">
        <v>176</v>
      </c>
      <c r="B1342">
        <v>7977.88</v>
      </c>
      <c r="C1342">
        <v>7857.43</v>
      </c>
      <c r="D1342">
        <v>7857.24</v>
      </c>
      <c r="E1342">
        <v>7690.87</v>
      </c>
      <c r="F1342">
        <v>397.952</v>
      </c>
      <c r="G1342">
        <v>437.71699999999998</v>
      </c>
      <c r="H1342">
        <v>148.49100000000001</v>
      </c>
      <c r="I1342">
        <v>108.52</v>
      </c>
      <c r="J1342">
        <v>154.72300000000001</v>
      </c>
      <c r="K1342">
        <v>6834.91</v>
      </c>
      <c r="L1342">
        <v>0.283078</v>
      </c>
      <c r="M1342">
        <v>0.72762700000000002</v>
      </c>
      <c r="N1342">
        <v>0</v>
      </c>
      <c r="O1342" t="s">
        <v>42</v>
      </c>
    </row>
    <row r="1343" spans="1:25" x14ac:dyDescent="0.25">
      <c r="A1343" t="s">
        <v>176</v>
      </c>
      <c r="B1343">
        <v>8035.87</v>
      </c>
      <c r="C1343">
        <v>7918.08</v>
      </c>
      <c r="D1343">
        <v>7917.91</v>
      </c>
      <c r="E1343">
        <v>7751.27</v>
      </c>
      <c r="F1343">
        <v>408.06099999999998</v>
      </c>
      <c r="G1343">
        <v>435.46</v>
      </c>
      <c r="H1343">
        <v>149.11600000000001</v>
      </c>
      <c r="I1343">
        <v>107.08799999999999</v>
      </c>
      <c r="J1343">
        <v>153.52000000000001</v>
      </c>
      <c r="K1343">
        <v>6887.43</v>
      </c>
      <c r="L1343">
        <v>0.28340199999999999</v>
      </c>
      <c r="M1343">
        <v>0.72057300000000002</v>
      </c>
      <c r="N1343">
        <v>0</v>
      </c>
      <c r="O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176</v>
      </c>
      <c r="B1344">
        <v>8000.24</v>
      </c>
      <c r="C1344">
        <v>7881.89</v>
      </c>
      <c r="D1344">
        <v>7881.73</v>
      </c>
      <c r="E1344">
        <v>7715.17</v>
      </c>
      <c r="F1344">
        <v>402.75700000000001</v>
      </c>
      <c r="G1344">
        <v>437.483</v>
      </c>
      <c r="H1344">
        <v>149.00700000000001</v>
      </c>
      <c r="I1344">
        <v>107.95699999999999</v>
      </c>
      <c r="J1344">
        <v>154.56299999999999</v>
      </c>
      <c r="K1344">
        <v>6854.74</v>
      </c>
      <c r="L1344">
        <v>0.28309600000000001</v>
      </c>
      <c r="M1344">
        <v>0.72324200000000005</v>
      </c>
      <c r="N1344">
        <v>0</v>
      </c>
      <c r="O1344" t="s">
        <v>42</v>
      </c>
      <c r="R1344">
        <f>AVERAGE(B1295:B1344)</f>
        <v>8089.5746000000017</v>
      </c>
      <c r="S1344">
        <f>AVERAGE(C1295:C1344)</f>
        <v>7970.5664000000024</v>
      </c>
      <c r="U1344">
        <f>_xlfn.VAR.P(B1295:B1344)</f>
        <v>7267.2722448400136</v>
      </c>
      <c r="V1344">
        <f>_xlfn.VAR.P(C1295:C1344)</f>
        <v>7195.775003039992</v>
      </c>
      <c r="X1344">
        <f>1.96*SQRT(U1344)/50</f>
        <v>3.3417332661825299</v>
      </c>
      <c r="Y1344">
        <f>1.96*SQRT(V1344)/50</f>
        <v>3.325254230983155</v>
      </c>
    </row>
    <row r="1345" spans="1:14" x14ac:dyDescent="0.25">
      <c r="A1345" t="s">
        <v>177</v>
      </c>
      <c r="B1345">
        <v>404613.68680000002</v>
      </c>
      <c r="C1345" t="s">
        <v>36</v>
      </c>
    </row>
    <row r="1346" spans="1:14" x14ac:dyDescent="0.25">
      <c r="A1346" t="s">
        <v>178</v>
      </c>
      <c r="B1346">
        <v>7982.99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0.27978199999999998</v>
      </c>
      <c r="L1346">
        <v>0.70653200000000005</v>
      </c>
      <c r="M1346">
        <v>0</v>
      </c>
      <c r="N1346" t="s">
        <v>42</v>
      </c>
    </row>
    <row r="1347" spans="1:14" x14ac:dyDescent="0.25">
      <c r="A1347" t="s">
        <v>178</v>
      </c>
      <c r="B1347">
        <v>8176.57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0.28317500000000001</v>
      </c>
      <c r="L1347">
        <v>0.70652999999999999</v>
      </c>
      <c r="M1347">
        <v>0</v>
      </c>
      <c r="N1347" t="s">
        <v>42</v>
      </c>
    </row>
    <row r="1348" spans="1:14" x14ac:dyDescent="0.25">
      <c r="A1348" t="s">
        <v>178</v>
      </c>
      <c r="B1348">
        <v>8163.8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0.26055499999999998</v>
      </c>
      <c r="L1348">
        <v>0.722746</v>
      </c>
      <c r="M1348">
        <v>0</v>
      </c>
      <c r="N1348" t="s">
        <v>42</v>
      </c>
    </row>
    <row r="1349" spans="1:14" x14ac:dyDescent="0.25">
      <c r="A1349" t="s">
        <v>178</v>
      </c>
      <c r="B1349">
        <v>8174.53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0.28310000000000002</v>
      </c>
      <c r="L1349">
        <v>0.72779499999999997</v>
      </c>
      <c r="M1349">
        <v>0</v>
      </c>
      <c r="N1349" t="s">
        <v>42</v>
      </c>
    </row>
    <row r="1350" spans="1:14" x14ac:dyDescent="0.25">
      <c r="A1350" t="s">
        <v>178</v>
      </c>
      <c r="B1350">
        <v>8102.76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0.28419800000000001</v>
      </c>
      <c r="L1350">
        <v>0.72787400000000002</v>
      </c>
      <c r="M1350">
        <v>0</v>
      </c>
      <c r="N1350" t="s">
        <v>42</v>
      </c>
    </row>
    <row r="1351" spans="1:14" x14ac:dyDescent="0.25">
      <c r="A1351" t="s">
        <v>178</v>
      </c>
      <c r="B1351">
        <v>8021.69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0.28311199999999997</v>
      </c>
      <c r="L1351">
        <v>0.71903700000000004</v>
      </c>
      <c r="M1351">
        <v>0</v>
      </c>
      <c r="N1351" t="s">
        <v>42</v>
      </c>
    </row>
    <row r="1352" spans="1:14" x14ac:dyDescent="0.25">
      <c r="A1352" t="s">
        <v>178</v>
      </c>
      <c r="B1352">
        <v>8044.33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0.283308</v>
      </c>
      <c r="L1352">
        <v>0.72641</v>
      </c>
      <c r="M1352">
        <v>0</v>
      </c>
      <c r="N1352" t="s">
        <v>42</v>
      </c>
    </row>
    <row r="1353" spans="1:14" x14ac:dyDescent="0.25">
      <c r="A1353" t="s">
        <v>178</v>
      </c>
      <c r="B1353">
        <v>8028.14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0.28325499999999998</v>
      </c>
      <c r="L1353">
        <v>0.72417799999999999</v>
      </c>
      <c r="M1353">
        <v>0</v>
      </c>
      <c r="N1353" t="s">
        <v>42</v>
      </c>
    </row>
    <row r="1354" spans="1:14" x14ac:dyDescent="0.25">
      <c r="A1354" t="s">
        <v>178</v>
      </c>
      <c r="B1354">
        <v>8150.68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0.28320899999999999</v>
      </c>
      <c r="L1354">
        <v>0.71520600000000001</v>
      </c>
      <c r="M1354">
        <v>0</v>
      </c>
      <c r="N1354" t="s">
        <v>42</v>
      </c>
    </row>
    <row r="1355" spans="1:14" x14ac:dyDescent="0.25">
      <c r="A1355" t="s">
        <v>178</v>
      </c>
      <c r="B1355">
        <v>8156.26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0.28319800000000001</v>
      </c>
      <c r="L1355">
        <v>0.72773699999999997</v>
      </c>
      <c r="M1355">
        <v>0</v>
      </c>
      <c r="N1355" t="s">
        <v>42</v>
      </c>
    </row>
    <row r="1356" spans="1:14" x14ac:dyDescent="0.25">
      <c r="A1356" t="s">
        <v>178</v>
      </c>
      <c r="B1356">
        <v>8200.67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0.28307900000000003</v>
      </c>
      <c r="L1356">
        <v>0.72755700000000001</v>
      </c>
      <c r="M1356">
        <v>0</v>
      </c>
      <c r="N1356" t="s">
        <v>42</v>
      </c>
    </row>
    <row r="1357" spans="1:14" x14ac:dyDescent="0.25">
      <c r="A1357" t="s">
        <v>178</v>
      </c>
      <c r="B1357">
        <v>8117.31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0.28309699999999999</v>
      </c>
      <c r="L1357">
        <v>0.72781899999999999</v>
      </c>
      <c r="M1357">
        <v>0</v>
      </c>
      <c r="N1357" t="s">
        <v>42</v>
      </c>
    </row>
    <row r="1358" spans="1:14" x14ac:dyDescent="0.25">
      <c r="A1358" t="s">
        <v>178</v>
      </c>
      <c r="B1358">
        <v>8140.02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0.28319499999999997</v>
      </c>
      <c r="L1358">
        <v>0.70653200000000005</v>
      </c>
      <c r="M1358">
        <v>0</v>
      </c>
      <c r="N1358" t="s">
        <v>42</v>
      </c>
    </row>
    <row r="1359" spans="1:14" x14ac:dyDescent="0.25">
      <c r="A1359" t="s">
        <v>178</v>
      </c>
      <c r="B1359">
        <v>8129.43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0.28451399999999999</v>
      </c>
      <c r="L1359">
        <v>0.70653200000000005</v>
      </c>
      <c r="M1359">
        <v>0</v>
      </c>
      <c r="N1359" t="s">
        <v>42</v>
      </c>
    </row>
    <row r="1360" spans="1:14" x14ac:dyDescent="0.25">
      <c r="A1360" t="s">
        <v>178</v>
      </c>
      <c r="B1360">
        <v>8157.89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0.28308299999999997</v>
      </c>
      <c r="L1360">
        <v>0.714341</v>
      </c>
      <c r="M1360">
        <v>0</v>
      </c>
      <c r="N1360" t="s">
        <v>42</v>
      </c>
    </row>
    <row r="1361" spans="1:14" x14ac:dyDescent="0.25">
      <c r="A1361" t="s">
        <v>178</v>
      </c>
      <c r="B1361">
        <v>8107.75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0.283109</v>
      </c>
      <c r="L1361">
        <v>0.72789499999999996</v>
      </c>
      <c r="M1361">
        <v>0</v>
      </c>
      <c r="N1361" t="s">
        <v>42</v>
      </c>
    </row>
    <row r="1362" spans="1:14" x14ac:dyDescent="0.25">
      <c r="A1362" t="s">
        <v>178</v>
      </c>
      <c r="B1362">
        <v>8046.4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0.28311500000000001</v>
      </c>
      <c r="L1362">
        <v>0.71128400000000003</v>
      </c>
      <c r="M1362">
        <v>0</v>
      </c>
      <c r="N1362" t="s">
        <v>42</v>
      </c>
    </row>
    <row r="1363" spans="1:14" x14ac:dyDescent="0.25">
      <c r="A1363" t="s">
        <v>178</v>
      </c>
      <c r="B1363">
        <v>8021.4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0.28307900000000003</v>
      </c>
      <c r="L1363">
        <v>0.72769499999999998</v>
      </c>
      <c r="M1363">
        <v>0</v>
      </c>
      <c r="N1363" t="s">
        <v>42</v>
      </c>
    </row>
    <row r="1364" spans="1:14" x14ac:dyDescent="0.25">
      <c r="A1364" t="s">
        <v>178</v>
      </c>
      <c r="B1364">
        <v>8016.76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0.28339399999999998</v>
      </c>
      <c r="L1364">
        <v>0.723248</v>
      </c>
      <c r="M1364">
        <v>0</v>
      </c>
      <c r="N1364" t="s">
        <v>42</v>
      </c>
    </row>
    <row r="1365" spans="1:14" x14ac:dyDescent="0.25">
      <c r="A1365" t="s">
        <v>178</v>
      </c>
      <c r="B1365">
        <v>7937.64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0.28104299999999999</v>
      </c>
      <c r="L1365">
        <v>0.72789899999999996</v>
      </c>
      <c r="M1365">
        <v>0</v>
      </c>
      <c r="N1365" t="s">
        <v>42</v>
      </c>
    </row>
    <row r="1366" spans="1:14" x14ac:dyDescent="0.25">
      <c r="A1366" t="s">
        <v>178</v>
      </c>
      <c r="B1366">
        <v>7983.4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0.279333</v>
      </c>
      <c r="L1366">
        <v>0.71508099999999997</v>
      </c>
      <c r="M1366">
        <v>0</v>
      </c>
      <c r="N1366" t="s">
        <v>42</v>
      </c>
    </row>
    <row r="1367" spans="1:14" x14ac:dyDescent="0.25">
      <c r="A1367" t="s">
        <v>178</v>
      </c>
      <c r="B1367">
        <v>7973.37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0.283078</v>
      </c>
      <c r="L1367">
        <v>0.72740700000000003</v>
      </c>
      <c r="M1367">
        <v>0</v>
      </c>
      <c r="N1367" t="s">
        <v>42</v>
      </c>
    </row>
    <row r="1368" spans="1:14" x14ac:dyDescent="0.25">
      <c r="A1368" t="s">
        <v>178</v>
      </c>
      <c r="B1368">
        <v>8000.04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0.28053400000000001</v>
      </c>
      <c r="L1368">
        <v>0.72309100000000004</v>
      </c>
      <c r="M1368">
        <v>0</v>
      </c>
      <c r="N1368" t="s">
        <v>42</v>
      </c>
    </row>
    <row r="1369" spans="1:14" x14ac:dyDescent="0.25">
      <c r="A1369" t="s">
        <v>178</v>
      </c>
      <c r="B1369">
        <v>8026.48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0.28309699999999999</v>
      </c>
      <c r="L1369">
        <v>0.72541699999999998</v>
      </c>
      <c r="M1369">
        <v>0</v>
      </c>
      <c r="N1369" t="s">
        <v>42</v>
      </c>
    </row>
    <row r="1370" spans="1:14" x14ac:dyDescent="0.25">
      <c r="A1370" t="s">
        <v>178</v>
      </c>
      <c r="B1370">
        <v>7961.86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0.28314099999999998</v>
      </c>
      <c r="L1370">
        <v>0.72463200000000005</v>
      </c>
      <c r="M1370">
        <v>0</v>
      </c>
      <c r="N1370" t="s">
        <v>42</v>
      </c>
    </row>
    <row r="1371" spans="1:14" x14ac:dyDescent="0.25">
      <c r="A1371" t="s">
        <v>178</v>
      </c>
      <c r="B1371">
        <v>7969.65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0.283078</v>
      </c>
      <c r="L1371">
        <v>0.71870800000000001</v>
      </c>
      <c r="M1371">
        <v>0</v>
      </c>
      <c r="N1371" t="s">
        <v>42</v>
      </c>
    </row>
    <row r="1372" spans="1:14" x14ac:dyDescent="0.25">
      <c r="A1372" t="s">
        <v>178</v>
      </c>
      <c r="B1372">
        <v>7992.56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0.28308</v>
      </c>
      <c r="L1372">
        <v>0.72665000000000002</v>
      </c>
      <c r="M1372">
        <v>0</v>
      </c>
      <c r="N1372" t="s">
        <v>42</v>
      </c>
    </row>
    <row r="1373" spans="1:14" x14ac:dyDescent="0.25">
      <c r="A1373" t="s">
        <v>178</v>
      </c>
      <c r="B1373">
        <v>7928.07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0.28320800000000002</v>
      </c>
      <c r="L1373">
        <v>0.72772899999999996</v>
      </c>
      <c r="M1373">
        <v>0</v>
      </c>
      <c r="N1373" t="s">
        <v>42</v>
      </c>
    </row>
    <row r="1374" spans="1:14" x14ac:dyDescent="0.25">
      <c r="A1374" t="s">
        <v>178</v>
      </c>
      <c r="B1374">
        <v>7952.81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0.28308499999999998</v>
      </c>
      <c r="L1374">
        <v>0.72781700000000005</v>
      </c>
      <c r="M1374">
        <v>0</v>
      </c>
      <c r="N1374" t="s">
        <v>42</v>
      </c>
    </row>
    <row r="1375" spans="1:14" x14ac:dyDescent="0.25">
      <c r="A1375" t="s">
        <v>178</v>
      </c>
      <c r="B1375">
        <v>7948.38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0.28317100000000001</v>
      </c>
      <c r="L1375">
        <v>0.70653200000000005</v>
      </c>
      <c r="M1375">
        <v>0</v>
      </c>
      <c r="N1375" t="s">
        <v>42</v>
      </c>
    </row>
    <row r="1376" spans="1:14" x14ac:dyDescent="0.25">
      <c r="A1376" t="s">
        <v>178</v>
      </c>
      <c r="B1376">
        <v>7993.19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0.28308</v>
      </c>
      <c r="L1376">
        <v>0.72780999999999996</v>
      </c>
      <c r="M1376">
        <v>0</v>
      </c>
      <c r="N1376" t="s">
        <v>42</v>
      </c>
    </row>
    <row r="1377" spans="1:14" x14ac:dyDescent="0.25">
      <c r="A1377" t="s">
        <v>178</v>
      </c>
      <c r="B1377">
        <v>8147.19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0.28312999999999999</v>
      </c>
      <c r="L1377">
        <v>0.72732200000000002</v>
      </c>
      <c r="M1377">
        <v>0</v>
      </c>
      <c r="N1377" t="s">
        <v>42</v>
      </c>
    </row>
    <row r="1378" spans="1:14" x14ac:dyDescent="0.25">
      <c r="A1378" t="s">
        <v>178</v>
      </c>
      <c r="B1378">
        <v>8150.02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0.28325299999999998</v>
      </c>
      <c r="L1378">
        <v>0.72661299999999995</v>
      </c>
      <c r="M1378">
        <v>0</v>
      </c>
      <c r="N1378" t="s">
        <v>42</v>
      </c>
    </row>
    <row r="1379" spans="1:14" x14ac:dyDescent="0.25">
      <c r="A1379" t="s">
        <v>178</v>
      </c>
      <c r="B1379">
        <v>8166.86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0.261409</v>
      </c>
      <c r="L1379">
        <v>0.72785699999999998</v>
      </c>
      <c r="M1379">
        <v>0</v>
      </c>
      <c r="N1379" t="s">
        <v>42</v>
      </c>
    </row>
    <row r="1380" spans="1:14" x14ac:dyDescent="0.25">
      <c r="A1380" t="s">
        <v>178</v>
      </c>
      <c r="B1380">
        <v>8155.18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0.267183</v>
      </c>
      <c r="L1380">
        <v>0.70653200000000005</v>
      </c>
      <c r="M1380">
        <v>0</v>
      </c>
      <c r="N1380" t="s">
        <v>42</v>
      </c>
    </row>
    <row r="1381" spans="1:14" x14ac:dyDescent="0.25">
      <c r="A1381" t="s">
        <v>178</v>
      </c>
      <c r="B1381">
        <v>8198.81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0.283082</v>
      </c>
      <c r="L1381">
        <v>0.72269300000000003</v>
      </c>
      <c r="M1381">
        <v>0</v>
      </c>
      <c r="N1381" t="s">
        <v>42</v>
      </c>
    </row>
    <row r="1382" spans="1:14" x14ac:dyDescent="0.25">
      <c r="A1382" t="s">
        <v>178</v>
      </c>
      <c r="B1382">
        <v>8152.81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0.28307900000000003</v>
      </c>
      <c r="L1382">
        <v>0.71185500000000002</v>
      </c>
      <c r="M1382">
        <v>0</v>
      </c>
      <c r="N1382" t="s">
        <v>42</v>
      </c>
    </row>
    <row r="1383" spans="1:14" x14ac:dyDescent="0.25">
      <c r="A1383" t="s">
        <v>178</v>
      </c>
      <c r="B1383">
        <v>8157.9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0.28308699999999998</v>
      </c>
      <c r="L1383">
        <v>0.70654399999999995</v>
      </c>
      <c r="M1383">
        <v>0</v>
      </c>
      <c r="N1383" t="s">
        <v>42</v>
      </c>
    </row>
    <row r="1384" spans="1:14" x14ac:dyDescent="0.25">
      <c r="A1384" t="s">
        <v>178</v>
      </c>
      <c r="B1384">
        <v>8190.63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0.26093899999999998</v>
      </c>
      <c r="L1384">
        <v>0.72176799999999997</v>
      </c>
      <c r="M1384">
        <v>0</v>
      </c>
      <c r="N1384" t="s">
        <v>42</v>
      </c>
    </row>
    <row r="1385" spans="1:14" x14ac:dyDescent="0.25">
      <c r="A1385" t="s">
        <v>178</v>
      </c>
      <c r="B1385">
        <v>8163.98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0.28312900000000002</v>
      </c>
      <c r="L1385">
        <v>0.72641699999999998</v>
      </c>
      <c r="M1385">
        <v>0</v>
      </c>
      <c r="N1385" t="s">
        <v>42</v>
      </c>
    </row>
    <row r="1386" spans="1:14" x14ac:dyDescent="0.25">
      <c r="A1386" t="s">
        <v>178</v>
      </c>
      <c r="B1386">
        <v>8186.09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0.283078</v>
      </c>
      <c r="L1386">
        <v>0.72725799999999996</v>
      </c>
      <c r="M1386">
        <v>0</v>
      </c>
      <c r="N1386" t="s">
        <v>42</v>
      </c>
    </row>
    <row r="1387" spans="1:14" x14ac:dyDescent="0.25">
      <c r="A1387" t="s">
        <v>178</v>
      </c>
      <c r="B1387">
        <v>8171.96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0.28310400000000002</v>
      </c>
      <c r="L1387">
        <v>0.72672899999999996</v>
      </c>
      <c r="M1387">
        <v>0</v>
      </c>
      <c r="N1387" t="s">
        <v>42</v>
      </c>
    </row>
    <row r="1388" spans="1:14" x14ac:dyDescent="0.25">
      <c r="A1388" t="s">
        <v>178</v>
      </c>
      <c r="B1388">
        <v>8109.07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0.28315600000000002</v>
      </c>
      <c r="L1388">
        <v>0.74205500000000002</v>
      </c>
      <c r="M1388">
        <v>0</v>
      </c>
      <c r="N1388" t="s">
        <v>42</v>
      </c>
    </row>
    <row r="1389" spans="1:14" x14ac:dyDescent="0.25">
      <c r="A1389" t="s">
        <v>178</v>
      </c>
      <c r="B1389">
        <v>8152.43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0.283109</v>
      </c>
      <c r="L1389">
        <v>0.72642799999999996</v>
      </c>
      <c r="M1389">
        <v>0</v>
      </c>
      <c r="N1389" t="s">
        <v>42</v>
      </c>
    </row>
    <row r="1390" spans="1:14" x14ac:dyDescent="0.25">
      <c r="A1390" t="s">
        <v>178</v>
      </c>
      <c r="B1390">
        <v>8131.45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0.283086</v>
      </c>
      <c r="L1390">
        <v>0.70653200000000005</v>
      </c>
      <c r="M1390">
        <v>0</v>
      </c>
      <c r="N1390" t="s">
        <v>42</v>
      </c>
    </row>
    <row r="1391" spans="1:14" x14ac:dyDescent="0.25">
      <c r="A1391" t="s">
        <v>178</v>
      </c>
      <c r="B1391">
        <v>8097.49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0.28308</v>
      </c>
      <c r="L1391">
        <v>0.72789499999999996</v>
      </c>
      <c r="M1391">
        <v>0</v>
      </c>
      <c r="N1391" t="s">
        <v>42</v>
      </c>
    </row>
    <row r="1392" spans="1:14" x14ac:dyDescent="0.25">
      <c r="A1392" t="s">
        <v>178</v>
      </c>
      <c r="B1392">
        <v>8026.41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0.28309600000000001</v>
      </c>
      <c r="L1392">
        <v>0.72757700000000003</v>
      </c>
      <c r="M1392">
        <v>0</v>
      </c>
      <c r="N1392" t="s">
        <v>42</v>
      </c>
    </row>
    <row r="1393" spans="1:25" x14ac:dyDescent="0.25">
      <c r="A1393" t="s">
        <v>178</v>
      </c>
      <c r="B1393">
        <v>7917.53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0.28310400000000002</v>
      </c>
      <c r="L1393">
        <v>0.72733300000000001</v>
      </c>
      <c r="M1393">
        <v>0</v>
      </c>
      <c r="N1393" t="s">
        <v>42</v>
      </c>
    </row>
    <row r="1394" spans="1:25" x14ac:dyDescent="0.25">
      <c r="A1394" t="s">
        <v>178</v>
      </c>
      <c r="B1394">
        <v>7942.1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0.28309699999999999</v>
      </c>
      <c r="L1394">
        <v>0.72578900000000002</v>
      </c>
      <c r="M1394">
        <v>0</v>
      </c>
      <c r="N1394" t="s">
        <v>42</v>
      </c>
    </row>
    <row r="1395" spans="1:25" x14ac:dyDescent="0.25">
      <c r="A1395" t="s">
        <v>178</v>
      </c>
      <c r="B1395">
        <v>7971.65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0.28312100000000001</v>
      </c>
      <c r="L1395">
        <v>0.72000699999999995</v>
      </c>
      <c r="M1395">
        <v>0</v>
      </c>
      <c r="N1395" t="s">
        <v>42</v>
      </c>
    </row>
    <row r="1396" spans="1:25" x14ac:dyDescent="0.25">
      <c r="A1396" t="s">
        <v>178</v>
      </c>
      <c r="B1396">
        <v>7984.73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0.28311900000000001</v>
      </c>
      <c r="L1396">
        <v>0.72660199999999997</v>
      </c>
      <c r="M1396">
        <v>0</v>
      </c>
      <c r="N1396" t="s">
        <v>42</v>
      </c>
    </row>
    <row r="1397" spans="1:25" x14ac:dyDescent="0.25">
      <c r="A1397" t="s">
        <v>178</v>
      </c>
      <c r="B1397">
        <v>8000.21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0.28310800000000003</v>
      </c>
      <c r="L1397">
        <v>0.70653100000000002</v>
      </c>
      <c r="M1397">
        <v>0</v>
      </c>
      <c r="N1397" t="s">
        <v>42</v>
      </c>
    </row>
    <row r="1398" spans="1:25" x14ac:dyDescent="0.25">
      <c r="A1398" t="s">
        <v>178</v>
      </c>
      <c r="B1398">
        <v>8010.02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0.283078</v>
      </c>
      <c r="L1398">
        <v>0.72738599999999998</v>
      </c>
      <c r="M1398">
        <v>0</v>
      </c>
      <c r="N1398" t="s">
        <v>42</v>
      </c>
    </row>
    <row r="1399" spans="1:25" x14ac:dyDescent="0.25">
      <c r="A1399" t="s">
        <v>178</v>
      </c>
      <c r="B1399">
        <v>7999.94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0.283078</v>
      </c>
      <c r="L1399">
        <v>0.70887199999999995</v>
      </c>
      <c r="M1399">
        <v>0</v>
      </c>
      <c r="N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178</v>
      </c>
      <c r="B1400">
        <v>7979.7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0.265185</v>
      </c>
      <c r="L1400">
        <v>0.726414</v>
      </c>
      <c r="M1400">
        <v>0</v>
      </c>
      <c r="N1400" t="s">
        <v>42</v>
      </c>
      <c r="R1400">
        <f>AVERAGE(B1351:B1400)</f>
        <v>8063.4068000000007</v>
      </c>
      <c r="S1400">
        <f>AVERAGE(C1351:C1400)</f>
        <v>0</v>
      </c>
      <c r="U1400">
        <f>_xlfn.VAR.P(B1351:B1400)</f>
        <v>7658.2292217600088</v>
      </c>
      <c r="V1400">
        <f>_xlfn.VAR.P(C1351:C1400)</f>
        <v>0</v>
      </c>
      <c r="X1400">
        <f>1.96*SQRT(U1400)/50</f>
        <v>3.4304433170255559</v>
      </c>
      <c r="Y1400">
        <f>1.96*SQRT(V1400)/50</f>
        <v>0</v>
      </c>
    </row>
    <row r="1401" spans="1:25" x14ac:dyDescent="0.25">
      <c r="A1401" t="s">
        <v>179</v>
      </c>
      <c r="B1401">
        <v>403277.76140000002</v>
      </c>
      <c r="C1401" t="s">
        <v>36</v>
      </c>
    </row>
    <row r="1402" spans="1:25" x14ac:dyDescent="0.25">
      <c r="A1402" t="s">
        <v>180</v>
      </c>
      <c r="B1402">
        <v>6838.92</v>
      </c>
      <c r="C1402">
        <v>6780.13</v>
      </c>
      <c r="D1402">
        <v>6779.98</v>
      </c>
      <c r="E1402">
        <v>6613</v>
      </c>
      <c r="F1402">
        <v>393.93299999999999</v>
      </c>
      <c r="G1402">
        <v>0</v>
      </c>
      <c r="H1402">
        <v>142.07499999999999</v>
      </c>
      <c r="I1402">
        <v>0</v>
      </c>
      <c r="J1402">
        <v>0.27782000000000001</v>
      </c>
      <c r="K1402">
        <v>0.72735499999999997</v>
      </c>
      <c r="L1402">
        <v>0</v>
      </c>
      <c r="M1402" t="s">
        <v>42</v>
      </c>
    </row>
    <row r="1403" spans="1:25" x14ac:dyDescent="0.25">
      <c r="A1403" t="s">
        <v>180</v>
      </c>
      <c r="B1403">
        <v>6803.47</v>
      </c>
      <c r="C1403">
        <v>6746.09</v>
      </c>
      <c r="D1403">
        <v>6745.94</v>
      </c>
      <c r="E1403">
        <v>6579.65</v>
      </c>
      <c r="F1403">
        <v>390.85199999999998</v>
      </c>
      <c r="G1403">
        <v>0</v>
      </c>
      <c r="H1403">
        <v>141.33600000000001</v>
      </c>
      <c r="I1403">
        <v>0</v>
      </c>
      <c r="J1403">
        <v>0.27143499999999998</v>
      </c>
      <c r="K1403">
        <v>0.72639799999999999</v>
      </c>
      <c r="L1403">
        <v>0</v>
      </c>
      <c r="M1403" t="s">
        <v>42</v>
      </c>
    </row>
    <row r="1404" spans="1:25" x14ac:dyDescent="0.25">
      <c r="A1404" t="s">
        <v>180</v>
      </c>
      <c r="B1404">
        <v>6817.78</v>
      </c>
      <c r="C1404">
        <v>6760.49</v>
      </c>
      <c r="D1404">
        <v>6760.34</v>
      </c>
      <c r="E1404">
        <v>6593.96</v>
      </c>
      <c r="F1404">
        <v>393.28100000000001</v>
      </c>
      <c r="G1404">
        <v>0</v>
      </c>
      <c r="H1404">
        <v>141.57499999999999</v>
      </c>
      <c r="I1404">
        <v>0</v>
      </c>
      <c r="J1404">
        <v>0.28346900000000003</v>
      </c>
      <c r="K1404">
        <v>0.72784199999999999</v>
      </c>
      <c r="L1404">
        <v>0</v>
      </c>
      <c r="M1404" t="s">
        <v>42</v>
      </c>
    </row>
    <row r="1405" spans="1:25" x14ac:dyDescent="0.25">
      <c r="A1405" t="s">
        <v>180</v>
      </c>
      <c r="B1405">
        <v>6851.68</v>
      </c>
      <c r="C1405">
        <v>6794.15</v>
      </c>
      <c r="D1405">
        <v>6793.99</v>
      </c>
      <c r="E1405">
        <v>6627.35</v>
      </c>
      <c r="F1405">
        <v>402.13400000000001</v>
      </c>
      <c r="G1405">
        <v>0</v>
      </c>
      <c r="H1405">
        <v>141.601</v>
      </c>
      <c r="I1405">
        <v>0</v>
      </c>
      <c r="J1405">
        <v>0.28309200000000001</v>
      </c>
      <c r="K1405">
        <v>0.70652999999999999</v>
      </c>
      <c r="L1405">
        <v>0</v>
      </c>
      <c r="M1405" t="s">
        <v>42</v>
      </c>
    </row>
    <row r="1406" spans="1:25" x14ac:dyDescent="0.25">
      <c r="A1406" t="s">
        <v>180</v>
      </c>
      <c r="B1406">
        <v>6830.46</v>
      </c>
      <c r="C1406">
        <v>6772.24</v>
      </c>
      <c r="D1406">
        <v>6772.1</v>
      </c>
      <c r="E1406">
        <v>6605.34</v>
      </c>
      <c r="F1406">
        <v>397.43700000000001</v>
      </c>
      <c r="G1406">
        <v>0</v>
      </c>
      <c r="H1406">
        <v>142.03</v>
      </c>
      <c r="I1406">
        <v>0</v>
      </c>
      <c r="J1406">
        <v>0.283078</v>
      </c>
      <c r="K1406">
        <v>0.72782400000000003</v>
      </c>
      <c r="L1406">
        <v>0</v>
      </c>
      <c r="M1406" t="s">
        <v>42</v>
      </c>
    </row>
    <row r="1407" spans="1:25" x14ac:dyDescent="0.25">
      <c r="A1407" t="s">
        <v>180</v>
      </c>
      <c r="B1407">
        <v>6839.2</v>
      </c>
      <c r="C1407">
        <v>6780.98</v>
      </c>
      <c r="D1407">
        <v>6780.82</v>
      </c>
      <c r="E1407">
        <v>6614.46</v>
      </c>
      <c r="F1407">
        <v>399.60500000000002</v>
      </c>
      <c r="G1407">
        <v>0</v>
      </c>
      <c r="H1407">
        <v>141.37</v>
      </c>
      <c r="I1407">
        <v>0</v>
      </c>
      <c r="J1407">
        <v>0.28310400000000002</v>
      </c>
      <c r="K1407">
        <v>0.72738800000000003</v>
      </c>
      <c r="L1407">
        <v>0</v>
      </c>
      <c r="M1407" t="s">
        <v>42</v>
      </c>
    </row>
    <row r="1408" spans="1:25" x14ac:dyDescent="0.25">
      <c r="A1408" t="s">
        <v>180</v>
      </c>
      <c r="B1408">
        <v>6877.79</v>
      </c>
      <c r="C1408">
        <v>6818.91</v>
      </c>
      <c r="D1408">
        <v>6818.75</v>
      </c>
      <c r="E1408">
        <v>6651.6</v>
      </c>
      <c r="F1408">
        <v>401.80200000000002</v>
      </c>
      <c r="G1408">
        <v>0</v>
      </c>
      <c r="H1408">
        <v>142.471</v>
      </c>
      <c r="I1408">
        <v>0</v>
      </c>
      <c r="J1408">
        <v>0.28253699999999998</v>
      </c>
      <c r="K1408">
        <v>0.70652400000000004</v>
      </c>
      <c r="L1408">
        <v>0</v>
      </c>
      <c r="M1408" t="s">
        <v>42</v>
      </c>
    </row>
    <row r="1409" spans="1:13" x14ac:dyDescent="0.25">
      <c r="A1409" t="s">
        <v>180</v>
      </c>
      <c r="B1409">
        <v>7017.68</v>
      </c>
      <c r="C1409">
        <v>6960.27</v>
      </c>
      <c r="D1409">
        <v>6960.07</v>
      </c>
      <c r="E1409">
        <v>6791.44</v>
      </c>
      <c r="F1409">
        <v>423.38799999999998</v>
      </c>
      <c r="G1409">
        <v>0</v>
      </c>
      <c r="H1409">
        <v>143.16</v>
      </c>
      <c r="I1409">
        <v>0</v>
      </c>
      <c r="J1409">
        <v>0.28315400000000002</v>
      </c>
      <c r="K1409">
        <v>0.72097199999999995</v>
      </c>
      <c r="L1409">
        <v>0</v>
      </c>
      <c r="M1409" t="s">
        <v>42</v>
      </c>
    </row>
    <row r="1410" spans="1:13" x14ac:dyDescent="0.25">
      <c r="A1410" t="s">
        <v>180</v>
      </c>
      <c r="B1410">
        <v>6966.1</v>
      </c>
      <c r="C1410">
        <v>6907.73</v>
      </c>
      <c r="D1410">
        <v>6907.55</v>
      </c>
      <c r="E1410">
        <v>6738.15</v>
      </c>
      <c r="F1410">
        <v>412.24299999999999</v>
      </c>
      <c r="G1410">
        <v>0</v>
      </c>
      <c r="H1410">
        <v>143.631</v>
      </c>
      <c r="I1410">
        <v>0</v>
      </c>
      <c r="J1410">
        <v>0.28320899999999999</v>
      </c>
      <c r="K1410">
        <v>0.72784099999999996</v>
      </c>
      <c r="L1410">
        <v>0</v>
      </c>
      <c r="M1410" t="s">
        <v>42</v>
      </c>
    </row>
    <row r="1411" spans="1:13" x14ac:dyDescent="0.25">
      <c r="A1411" t="s">
        <v>180</v>
      </c>
      <c r="B1411">
        <v>6996.49</v>
      </c>
      <c r="C1411">
        <v>6938.48</v>
      </c>
      <c r="D1411">
        <v>6938.28</v>
      </c>
      <c r="E1411">
        <v>6769.17</v>
      </c>
      <c r="F1411">
        <v>417.13900000000001</v>
      </c>
      <c r="G1411">
        <v>0</v>
      </c>
      <c r="H1411">
        <v>142.19200000000001</v>
      </c>
      <c r="I1411">
        <v>0</v>
      </c>
      <c r="J1411">
        <v>0.28428700000000001</v>
      </c>
      <c r="K1411">
        <v>0.71400600000000003</v>
      </c>
      <c r="L1411">
        <v>0</v>
      </c>
      <c r="M1411" t="s">
        <v>42</v>
      </c>
    </row>
    <row r="1412" spans="1:13" x14ac:dyDescent="0.25">
      <c r="A1412" t="s">
        <v>180</v>
      </c>
      <c r="B1412">
        <v>6991.71</v>
      </c>
      <c r="C1412">
        <v>6933.96</v>
      </c>
      <c r="D1412">
        <v>6933.76</v>
      </c>
      <c r="E1412">
        <v>6765.02</v>
      </c>
      <c r="F1412">
        <v>412.214</v>
      </c>
      <c r="G1412">
        <v>0</v>
      </c>
      <c r="H1412">
        <v>143.297</v>
      </c>
      <c r="I1412">
        <v>0</v>
      </c>
      <c r="J1412">
        <v>0.27548800000000001</v>
      </c>
      <c r="K1412">
        <v>0.72563800000000001</v>
      </c>
      <c r="L1412">
        <v>0</v>
      </c>
      <c r="M1412" t="s">
        <v>42</v>
      </c>
    </row>
    <row r="1413" spans="1:13" x14ac:dyDescent="0.25">
      <c r="A1413" t="s">
        <v>180</v>
      </c>
      <c r="B1413">
        <v>7006.02</v>
      </c>
      <c r="C1413">
        <v>6948.51</v>
      </c>
      <c r="D1413">
        <v>6948.32</v>
      </c>
      <c r="E1413">
        <v>6779.41</v>
      </c>
      <c r="F1413">
        <v>422.61399999999998</v>
      </c>
      <c r="G1413">
        <v>0</v>
      </c>
      <c r="H1413">
        <v>142.01499999999999</v>
      </c>
      <c r="I1413">
        <v>0</v>
      </c>
      <c r="J1413">
        <v>0.28363500000000003</v>
      </c>
      <c r="K1413">
        <v>0.72789800000000004</v>
      </c>
      <c r="L1413">
        <v>0</v>
      </c>
      <c r="M1413" t="s">
        <v>42</v>
      </c>
    </row>
    <row r="1414" spans="1:13" x14ac:dyDescent="0.25">
      <c r="A1414" t="s">
        <v>180</v>
      </c>
      <c r="B1414">
        <v>6947.24</v>
      </c>
      <c r="C1414">
        <v>6889.48</v>
      </c>
      <c r="D1414">
        <v>6889.3</v>
      </c>
      <c r="E1414">
        <v>6721.12</v>
      </c>
      <c r="F1414">
        <v>406.375</v>
      </c>
      <c r="G1414">
        <v>0</v>
      </c>
      <c r="H1414">
        <v>143.501</v>
      </c>
      <c r="I1414">
        <v>0</v>
      </c>
      <c r="J1414">
        <v>0.28309400000000001</v>
      </c>
      <c r="K1414">
        <v>0.72612100000000002</v>
      </c>
      <c r="L1414">
        <v>0</v>
      </c>
      <c r="M1414" t="s">
        <v>42</v>
      </c>
    </row>
    <row r="1415" spans="1:13" x14ac:dyDescent="0.25">
      <c r="A1415" t="s">
        <v>180</v>
      </c>
      <c r="B1415">
        <v>6966.54</v>
      </c>
      <c r="C1415">
        <v>6908.42</v>
      </c>
      <c r="D1415">
        <v>6908.23</v>
      </c>
      <c r="E1415">
        <v>6740.32</v>
      </c>
      <c r="F1415">
        <v>413.03100000000001</v>
      </c>
      <c r="G1415">
        <v>0</v>
      </c>
      <c r="H1415">
        <v>142.03299999999999</v>
      </c>
      <c r="I1415">
        <v>0</v>
      </c>
      <c r="J1415">
        <v>0.28313100000000002</v>
      </c>
      <c r="K1415">
        <v>0.72466200000000003</v>
      </c>
      <c r="L1415">
        <v>0</v>
      </c>
      <c r="M1415" t="s">
        <v>42</v>
      </c>
    </row>
    <row r="1416" spans="1:13" x14ac:dyDescent="0.25">
      <c r="A1416" t="s">
        <v>180</v>
      </c>
      <c r="B1416">
        <v>6943.95</v>
      </c>
      <c r="C1416">
        <v>6884.93</v>
      </c>
      <c r="D1416">
        <v>6884.75</v>
      </c>
      <c r="E1416">
        <v>6716.45</v>
      </c>
      <c r="F1416">
        <v>407.17200000000003</v>
      </c>
      <c r="G1416">
        <v>0</v>
      </c>
      <c r="H1416">
        <v>142.97399999999999</v>
      </c>
      <c r="I1416">
        <v>0</v>
      </c>
      <c r="J1416">
        <v>0.26172699999999999</v>
      </c>
      <c r="K1416">
        <v>0.72743100000000005</v>
      </c>
      <c r="L1416">
        <v>0</v>
      </c>
      <c r="M1416" t="s">
        <v>42</v>
      </c>
    </row>
    <row r="1417" spans="1:13" x14ac:dyDescent="0.25">
      <c r="A1417" t="s">
        <v>180</v>
      </c>
      <c r="B1417">
        <v>7045.05</v>
      </c>
      <c r="C1417">
        <v>6986.83</v>
      </c>
      <c r="D1417">
        <v>6986.61</v>
      </c>
      <c r="E1417">
        <v>6816.35</v>
      </c>
      <c r="F1417">
        <v>434.09800000000001</v>
      </c>
      <c r="G1417">
        <v>0</v>
      </c>
      <c r="H1417">
        <v>143.185</v>
      </c>
      <c r="I1417">
        <v>0</v>
      </c>
      <c r="J1417">
        <v>0.28337899999999999</v>
      </c>
      <c r="K1417">
        <v>0.71147400000000005</v>
      </c>
      <c r="L1417">
        <v>0</v>
      </c>
      <c r="M1417" t="s">
        <v>42</v>
      </c>
    </row>
    <row r="1418" spans="1:13" x14ac:dyDescent="0.25">
      <c r="A1418" t="s">
        <v>180</v>
      </c>
      <c r="B1418">
        <v>6960.4</v>
      </c>
      <c r="C1418">
        <v>6902.72</v>
      </c>
      <c r="D1418">
        <v>6902.51</v>
      </c>
      <c r="E1418">
        <v>6734.04</v>
      </c>
      <c r="F1418">
        <v>415.87</v>
      </c>
      <c r="G1418">
        <v>0</v>
      </c>
      <c r="H1418">
        <v>144.31200000000001</v>
      </c>
      <c r="I1418">
        <v>0</v>
      </c>
      <c r="J1418">
        <v>0.28325</v>
      </c>
      <c r="K1418">
        <v>0.70730400000000004</v>
      </c>
      <c r="L1418">
        <v>0</v>
      </c>
      <c r="M1418" t="s">
        <v>42</v>
      </c>
    </row>
    <row r="1419" spans="1:13" x14ac:dyDescent="0.25">
      <c r="A1419" t="s">
        <v>180</v>
      </c>
      <c r="B1419">
        <v>6975.33</v>
      </c>
      <c r="C1419">
        <v>6916.98</v>
      </c>
      <c r="D1419">
        <v>6916.79</v>
      </c>
      <c r="E1419">
        <v>6747.93</v>
      </c>
      <c r="F1419">
        <v>413.64400000000001</v>
      </c>
      <c r="G1419">
        <v>0</v>
      </c>
      <c r="H1419">
        <v>141.74199999999999</v>
      </c>
      <c r="I1419">
        <v>0</v>
      </c>
      <c r="J1419">
        <v>0.28309099999999998</v>
      </c>
      <c r="K1419">
        <v>0.72789899999999996</v>
      </c>
      <c r="L1419">
        <v>0</v>
      </c>
      <c r="M1419" t="s">
        <v>42</v>
      </c>
    </row>
    <row r="1420" spans="1:13" x14ac:dyDescent="0.25">
      <c r="A1420" t="s">
        <v>180</v>
      </c>
      <c r="B1420">
        <v>6985.61</v>
      </c>
      <c r="C1420">
        <v>6928.06</v>
      </c>
      <c r="D1420">
        <v>6927.86</v>
      </c>
      <c r="E1420">
        <v>6758.91</v>
      </c>
      <c r="F1420">
        <v>414.666</v>
      </c>
      <c r="G1420">
        <v>0</v>
      </c>
      <c r="H1420">
        <v>142.386</v>
      </c>
      <c r="I1420">
        <v>0</v>
      </c>
      <c r="J1420">
        <v>0.28319499999999997</v>
      </c>
      <c r="K1420">
        <v>0.72100399999999998</v>
      </c>
      <c r="L1420">
        <v>0</v>
      </c>
      <c r="M1420" t="s">
        <v>42</v>
      </c>
    </row>
    <row r="1421" spans="1:13" x14ac:dyDescent="0.25">
      <c r="A1421" t="s">
        <v>180</v>
      </c>
      <c r="B1421">
        <v>6936.14</v>
      </c>
      <c r="C1421">
        <v>6877.69</v>
      </c>
      <c r="D1421">
        <v>6877.48</v>
      </c>
      <c r="E1421">
        <v>6708.94</v>
      </c>
      <c r="F1421">
        <v>406.66899999999998</v>
      </c>
      <c r="G1421">
        <v>0</v>
      </c>
      <c r="H1421">
        <v>141.04900000000001</v>
      </c>
      <c r="I1421">
        <v>0</v>
      </c>
      <c r="J1421">
        <v>0.28318900000000002</v>
      </c>
      <c r="K1421">
        <v>0.72035199999999999</v>
      </c>
      <c r="L1421">
        <v>0</v>
      </c>
      <c r="M1421" t="s">
        <v>42</v>
      </c>
    </row>
    <row r="1422" spans="1:13" x14ac:dyDescent="0.25">
      <c r="A1422" t="s">
        <v>180</v>
      </c>
      <c r="B1422">
        <v>6989.1</v>
      </c>
      <c r="C1422">
        <v>6930.04</v>
      </c>
      <c r="D1422">
        <v>6929.84</v>
      </c>
      <c r="E1422">
        <v>6760.28</v>
      </c>
      <c r="F1422">
        <v>417.26799999999997</v>
      </c>
      <c r="G1422">
        <v>0</v>
      </c>
      <c r="H1422">
        <v>142.54599999999999</v>
      </c>
      <c r="I1422">
        <v>0</v>
      </c>
      <c r="J1422">
        <v>0.26116899999999998</v>
      </c>
      <c r="K1422">
        <v>0.72349699999999995</v>
      </c>
      <c r="L1422">
        <v>0</v>
      </c>
      <c r="M1422" t="s">
        <v>42</v>
      </c>
    </row>
    <row r="1423" spans="1:13" x14ac:dyDescent="0.25">
      <c r="A1423" t="s">
        <v>180</v>
      </c>
      <c r="B1423">
        <v>6966.79</v>
      </c>
      <c r="C1423">
        <v>6908.87</v>
      </c>
      <c r="D1423">
        <v>6908.68</v>
      </c>
      <c r="E1423">
        <v>6740.09</v>
      </c>
      <c r="F1423">
        <v>412.55200000000002</v>
      </c>
      <c r="G1423">
        <v>0</v>
      </c>
      <c r="H1423">
        <v>141.786</v>
      </c>
      <c r="I1423">
        <v>0</v>
      </c>
      <c r="J1423">
        <v>0.28324199999999999</v>
      </c>
      <c r="K1423">
        <v>0.72416899999999995</v>
      </c>
      <c r="L1423">
        <v>0</v>
      </c>
      <c r="M1423" t="s">
        <v>42</v>
      </c>
    </row>
    <row r="1424" spans="1:13" x14ac:dyDescent="0.25">
      <c r="A1424" t="s">
        <v>180</v>
      </c>
      <c r="B1424">
        <v>6939.57</v>
      </c>
      <c r="C1424">
        <v>6880.46</v>
      </c>
      <c r="D1424">
        <v>6880.27</v>
      </c>
      <c r="E1424">
        <v>6712.52</v>
      </c>
      <c r="F1424">
        <v>411.92200000000003</v>
      </c>
      <c r="G1424">
        <v>0</v>
      </c>
      <c r="H1424">
        <v>143.57400000000001</v>
      </c>
      <c r="I1424">
        <v>0</v>
      </c>
      <c r="J1424">
        <v>0.283105</v>
      </c>
      <c r="K1424">
        <v>0.70653200000000005</v>
      </c>
      <c r="L1424">
        <v>0</v>
      </c>
      <c r="M1424" t="s">
        <v>42</v>
      </c>
    </row>
    <row r="1425" spans="1:13" x14ac:dyDescent="0.25">
      <c r="A1425" t="s">
        <v>180</v>
      </c>
      <c r="B1425">
        <v>6938.18</v>
      </c>
      <c r="C1425">
        <v>6880.46</v>
      </c>
      <c r="D1425">
        <v>6880.27</v>
      </c>
      <c r="E1425">
        <v>6711.07</v>
      </c>
      <c r="F1425">
        <v>416.05500000000001</v>
      </c>
      <c r="G1425">
        <v>0</v>
      </c>
      <c r="H1425">
        <v>142.65600000000001</v>
      </c>
      <c r="I1425">
        <v>0</v>
      </c>
      <c r="J1425">
        <v>0.283078</v>
      </c>
      <c r="K1425">
        <v>0.72779899999999997</v>
      </c>
      <c r="L1425">
        <v>0</v>
      </c>
      <c r="M1425" t="s">
        <v>42</v>
      </c>
    </row>
    <row r="1426" spans="1:13" x14ac:dyDescent="0.25">
      <c r="A1426" t="s">
        <v>180</v>
      </c>
      <c r="B1426">
        <v>6906.36</v>
      </c>
      <c r="C1426">
        <v>6848.46</v>
      </c>
      <c r="D1426">
        <v>6848.29</v>
      </c>
      <c r="E1426">
        <v>6680.56</v>
      </c>
      <c r="F1426">
        <v>410.584</v>
      </c>
      <c r="G1426">
        <v>0</v>
      </c>
      <c r="H1426">
        <v>143.238</v>
      </c>
      <c r="I1426">
        <v>0</v>
      </c>
      <c r="J1426">
        <v>0.28308299999999997</v>
      </c>
      <c r="K1426">
        <v>0.72760999999999998</v>
      </c>
      <c r="L1426">
        <v>0</v>
      </c>
      <c r="M1426" t="s">
        <v>42</v>
      </c>
    </row>
    <row r="1427" spans="1:13" x14ac:dyDescent="0.25">
      <c r="A1427" t="s">
        <v>180</v>
      </c>
      <c r="B1427">
        <v>6831.84</v>
      </c>
      <c r="C1427">
        <v>6774.01</v>
      </c>
      <c r="D1427">
        <v>6773.86</v>
      </c>
      <c r="E1427">
        <v>6607.47</v>
      </c>
      <c r="F1427">
        <v>395.048</v>
      </c>
      <c r="G1427">
        <v>0</v>
      </c>
      <c r="H1427">
        <v>141.81800000000001</v>
      </c>
      <c r="I1427">
        <v>0</v>
      </c>
      <c r="J1427">
        <v>0.283078</v>
      </c>
      <c r="K1427">
        <v>0.72741900000000004</v>
      </c>
      <c r="L1427">
        <v>0</v>
      </c>
      <c r="M1427" t="s">
        <v>42</v>
      </c>
    </row>
    <row r="1428" spans="1:13" x14ac:dyDescent="0.25">
      <c r="A1428" t="s">
        <v>180</v>
      </c>
      <c r="B1428">
        <v>6813.12</v>
      </c>
      <c r="C1428">
        <v>6754.17</v>
      </c>
      <c r="D1428">
        <v>6754.04</v>
      </c>
      <c r="E1428">
        <v>6587.33</v>
      </c>
      <c r="F1428">
        <v>393.89400000000001</v>
      </c>
      <c r="G1428">
        <v>0</v>
      </c>
      <c r="H1428">
        <v>142.38200000000001</v>
      </c>
      <c r="I1428">
        <v>0</v>
      </c>
      <c r="J1428">
        <v>0.28318500000000002</v>
      </c>
      <c r="K1428">
        <v>0.72306199999999998</v>
      </c>
      <c r="L1428">
        <v>0</v>
      </c>
      <c r="M1428" t="s">
        <v>42</v>
      </c>
    </row>
    <row r="1429" spans="1:13" x14ac:dyDescent="0.25">
      <c r="A1429" t="s">
        <v>180</v>
      </c>
      <c r="B1429">
        <v>6819.46</v>
      </c>
      <c r="C1429">
        <v>6762.05</v>
      </c>
      <c r="D1429">
        <v>6761.9</v>
      </c>
      <c r="E1429">
        <v>6595.29</v>
      </c>
      <c r="F1429">
        <v>395.93200000000002</v>
      </c>
      <c r="G1429">
        <v>0</v>
      </c>
      <c r="H1429">
        <v>141.61099999999999</v>
      </c>
      <c r="I1429">
        <v>0</v>
      </c>
      <c r="J1429">
        <v>0.28312999999999999</v>
      </c>
      <c r="K1429">
        <v>0.72738100000000006</v>
      </c>
      <c r="L1429">
        <v>0</v>
      </c>
      <c r="M1429" t="s">
        <v>42</v>
      </c>
    </row>
    <row r="1430" spans="1:13" x14ac:dyDescent="0.25">
      <c r="A1430" t="s">
        <v>180</v>
      </c>
      <c r="B1430">
        <v>6838.28</v>
      </c>
      <c r="C1430">
        <v>6780.37</v>
      </c>
      <c r="D1430">
        <v>6780.23</v>
      </c>
      <c r="E1430">
        <v>6613.12</v>
      </c>
      <c r="F1430">
        <v>397.67</v>
      </c>
      <c r="G1430">
        <v>0</v>
      </c>
      <c r="H1430">
        <v>142.79499999999999</v>
      </c>
      <c r="I1430">
        <v>0</v>
      </c>
      <c r="J1430">
        <v>0.28327200000000002</v>
      </c>
      <c r="K1430">
        <v>0.72783200000000003</v>
      </c>
      <c r="L1430">
        <v>0</v>
      </c>
      <c r="M1430" t="s">
        <v>42</v>
      </c>
    </row>
    <row r="1431" spans="1:13" x14ac:dyDescent="0.25">
      <c r="A1431" t="s">
        <v>180</v>
      </c>
      <c r="B1431">
        <v>6856.45</v>
      </c>
      <c r="C1431">
        <v>6798.42</v>
      </c>
      <c r="D1431">
        <v>6798.27</v>
      </c>
      <c r="E1431">
        <v>6631.45</v>
      </c>
      <c r="F1431">
        <v>401.03699999999998</v>
      </c>
      <c r="G1431">
        <v>0</v>
      </c>
      <c r="H1431">
        <v>142.29900000000001</v>
      </c>
      <c r="I1431">
        <v>0</v>
      </c>
      <c r="J1431">
        <v>0.28310099999999999</v>
      </c>
      <c r="K1431">
        <v>0.71586399999999994</v>
      </c>
      <c r="L1431">
        <v>0</v>
      </c>
      <c r="M1431" t="s">
        <v>42</v>
      </c>
    </row>
    <row r="1432" spans="1:13" x14ac:dyDescent="0.25">
      <c r="A1432" t="s">
        <v>180</v>
      </c>
      <c r="B1432">
        <v>6802.17</v>
      </c>
      <c r="C1432">
        <v>6743.8</v>
      </c>
      <c r="D1432">
        <v>6743.67</v>
      </c>
      <c r="E1432">
        <v>6577.45</v>
      </c>
      <c r="F1432">
        <v>392.161</v>
      </c>
      <c r="G1432">
        <v>0</v>
      </c>
      <c r="H1432">
        <v>142.14699999999999</v>
      </c>
      <c r="I1432">
        <v>0</v>
      </c>
      <c r="J1432">
        <v>0.283078</v>
      </c>
      <c r="K1432">
        <v>0.72643199999999997</v>
      </c>
      <c r="L1432">
        <v>0</v>
      </c>
      <c r="M1432" t="s">
        <v>42</v>
      </c>
    </row>
    <row r="1433" spans="1:13" x14ac:dyDescent="0.25">
      <c r="A1433" t="s">
        <v>180</v>
      </c>
      <c r="B1433">
        <v>6834.89</v>
      </c>
      <c r="C1433">
        <v>6776.72</v>
      </c>
      <c r="D1433">
        <v>6776.57</v>
      </c>
      <c r="E1433">
        <v>6610</v>
      </c>
      <c r="F1433">
        <v>399.10399999999998</v>
      </c>
      <c r="G1433">
        <v>0</v>
      </c>
      <c r="H1433">
        <v>142.08500000000001</v>
      </c>
      <c r="I1433">
        <v>0</v>
      </c>
      <c r="J1433">
        <v>0.28308100000000003</v>
      </c>
      <c r="K1433">
        <v>0.713507</v>
      </c>
      <c r="L1433">
        <v>0</v>
      </c>
      <c r="M1433" t="s">
        <v>42</v>
      </c>
    </row>
    <row r="1434" spans="1:13" x14ac:dyDescent="0.25">
      <c r="A1434" t="s">
        <v>180</v>
      </c>
      <c r="B1434">
        <v>6800</v>
      </c>
      <c r="C1434">
        <v>6741.66</v>
      </c>
      <c r="D1434">
        <v>6741.54</v>
      </c>
      <c r="E1434">
        <v>6575.14</v>
      </c>
      <c r="F1434">
        <v>392.81599999999997</v>
      </c>
      <c r="G1434">
        <v>0</v>
      </c>
      <c r="H1434">
        <v>141.90100000000001</v>
      </c>
      <c r="I1434">
        <v>0</v>
      </c>
      <c r="J1434">
        <v>0.28349200000000002</v>
      </c>
      <c r="K1434">
        <v>0.72128800000000004</v>
      </c>
      <c r="L1434">
        <v>0</v>
      </c>
      <c r="M1434" t="s">
        <v>42</v>
      </c>
    </row>
    <row r="1435" spans="1:13" x14ac:dyDescent="0.25">
      <c r="A1435" t="s">
        <v>180</v>
      </c>
      <c r="B1435">
        <v>6862.23</v>
      </c>
      <c r="C1435">
        <v>6803.03</v>
      </c>
      <c r="D1435">
        <v>6802.85</v>
      </c>
      <c r="E1435">
        <v>6635.92</v>
      </c>
      <c r="F1435">
        <v>404.55700000000002</v>
      </c>
      <c r="G1435">
        <v>0</v>
      </c>
      <c r="H1435">
        <v>142.124</v>
      </c>
      <c r="I1435">
        <v>0</v>
      </c>
      <c r="J1435">
        <v>0.28309299999999998</v>
      </c>
      <c r="K1435">
        <v>0.71673500000000001</v>
      </c>
      <c r="L1435">
        <v>0</v>
      </c>
      <c r="M1435" t="s">
        <v>42</v>
      </c>
    </row>
    <row r="1436" spans="1:13" x14ac:dyDescent="0.25">
      <c r="A1436" t="s">
        <v>180</v>
      </c>
      <c r="B1436">
        <v>6788.92</v>
      </c>
      <c r="C1436">
        <v>6731.2</v>
      </c>
      <c r="D1436">
        <v>6731.06</v>
      </c>
      <c r="E1436">
        <v>6564.64</v>
      </c>
      <c r="F1436">
        <v>391.57600000000002</v>
      </c>
      <c r="G1436">
        <v>0</v>
      </c>
      <c r="H1436">
        <v>141.37100000000001</v>
      </c>
      <c r="I1436">
        <v>0</v>
      </c>
      <c r="J1436">
        <v>0.28310800000000003</v>
      </c>
      <c r="K1436">
        <v>0.72789800000000004</v>
      </c>
      <c r="L1436">
        <v>0</v>
      </c>
      <c r="M1436" t="s">
        <v>42</v>
      </c>
    </row>
    <row r="1437" spans="1:13" x14ac:dyDescent="0.25">
      <c r="A1437" t="s">
        <v>180</v>
      </c>
      <c r="B1437">
        <v>6784.18</v>
      </c>
      <c r="C1437">
        <v>6726.42</v>
      </c>
      <c r="D1437">
        <v>6726.28</v>
      </c>
      <c r="E1437">
        <v>6559.83</v>
      </c>
      <c r="F1437">
        <v>392.541</v>
      </c>
      <c r="G1437">
        <v>0</v>
      </c>
      <c r="H1437">
        <v>140.85300000000001</v>
      </c>
      <c r="I1437">
        <v>0</v>
      </c>
      <c r="J1437">
        <v>0.27623300000000001</v>
      </c>
      <c r="K1437">
        <v>0.71321000000000001</v>
      </c>
      <c r="L1437">
        <v>0</v>
      </c>
      <c r="M1437" t="s">
        <v>42</v>
      </c>
    </row>
    <row r="1438" spans="1:13" x14ac:dyDescent="0.25">
      <c r="A1438" t="s">
        <v>180</v>
      </c>
      <c r="B1438">
        <v>6796.37</v>
      </c>
      <c r="C1438">
        <v>6738.57</v>
      </c>
      <c r="D1438">
        <v>6738.43</v>
      </c>
      <c r="E1438">
        <v>6572.24</v>
      </c>
      <c r="F1438">
        <v>391.94200000000001</v>
      </c>
      <c r="G1438">
        <v>0</v>
      </c>
      <c r="H1438">
        <v>142.03</v>
      </c>
      <c r="I1438">
        <v>0</v>
      </c>
      <c r="J1438">
        <v>0.28309400000000001</v>
      </c>
      <c r="K1438">
        <v>0.71935800000000005</v>
      </c>
      <c r="L1438">
        <v>0</v>
      </c>
      <c r="M1438" t="s">
        <v>42</v>
      </c>
    </row>
    <row r="1439" spans="1:13" x14ac:dyDescent="0.25">
      <c r="A1439" t="s">
        <v>180</v>
      </c>
      <c r="B1439">
        <v>6820.54</v>
      </c>
      <c r="C1439">
        <v>6763</v>
      </c>
      <c r="D1439">
        <v>6762.85</v>
      </c>
      <c r="E1439">
        <v>6596.53</v>
      </c>
      <c r="F1439">
        <v>395.26600000000002</v>
      </c>
      <c r="G1439">
        <v>0</v>
      </c>
      <c r="H1439">
        <v>141.62</v>
      </c>
      <c r="I1439">
        <v>0</v>
      </c>
      <c r="J1439">
        <v>0.28316400000000003</v>
      </c>
      <c r="K1439">
        <v>0.72725799999999996</v>
      </c>
      <c r="L1439">
        <v>0</v>
      </c>
      <c r="M1439" t="s">
        <v>42</v>
      </c>
    </row>
    <row r="1440" spans="1:13" x14ac:dyDescent="0.25">
      <c r="A1440" t="s">
        <v>180</v>
      </c>
      <c r="B1440">
        <v>6833.84</v>
      </c>
      <c r="C1440">
        <v>6775.9</v>
      </c>
      <c r="D1440">
        <v>6775.76</v>
      </c>
      <c r="E1440">
        <v>6609.05</v>
      </c>
      <c r="F1440">
        <v>396.09500000000003</v>
      </c>
      <c r="G1440">
        <v>0</v>
      </c>
      <c r="H1440">
        <v>142.04400000000001</v>
      </c>
      <c r="I1440">
        <v>0</v>
      </c>
      <c r="J1440">
        <v>0.28308</v>
      </c>
      <c r="K1440">
        <v>0.72137300000000004</v>
      </c>
      <c r="L1440">
        <v>0</v>
      </c>
      <c r="M1440" t="s">
        <v>42</v>
      </c>
    </row>
    <row r="1441" spans="1:25" x14ac:dyDescent="0.25">
      <c r="A1441" t="s">
        <v>180</v>
      </c>
      <c r="B1441">
        <v>6809.96</v>
      </c>
      <c r="C1441">
        <v>6752.03</v>
      </c>
      <c r="D1441">
        <v>6751.88</v>
      </c>
      <c r="E1441">
        <v>6585.13</v>
      </c>
      <c r="F1441">
        <v>395.81200000000001</v>
      </c>
      <c r="G1441">
        <v>0</v>
      </c>
      <c r="H1441">
        <v>141.07300000000001</v>
      </c>
      <c r="I1441">
        <v>0</v>
      </c>
      <c r="J1441">
        <v>0.28310000000000002</v>
      </c>
      <c r="K1441">
        <v>0.72245999999999999</v>
      </c>
      <c r="L1441">
        <v>0</v>
      </c>
      <c r="M1441" t="s">
        <v>42</v>
      </c>
    </row>
    <row r="1442" spans="1:25" x14ac:dyDescent="0.25">
      <c r="A1442" t="s">
        <v>180</v>
      </c>
      <c r="B1442">
        <v>6808.51</v>
      </c>
      <c r="C1442">
        <v>6750.46</v>
      </c>
      <c r="D1442">
        <v>6750.32</v>
      </c>
      <c r="E1442">
        <v>6583.94</v>
      </c>
      <c r="F1442">
        <v>395.524</v>
      </c>
      <c r="G1442">
        <v>0</v>
      </c>
      <c r="H1442">
        <v>142.22300000000001</v>
      </c>
      <c r="I1442">
        <v>0</v>
      </c>
      <c r="J1442">
        <v>0.28309400000000001</v>
      </c>
      <c r="K1442">
        <v>0.72789800000000004</v>
      </c>
      <c r="L1442">
        <v>0</v>
      </c>
      <c r="M1442" t="s">
        <v>42</v>
      </c>
    </row>
    <row r="1443" spans="1:25" x14ac:dyDescent="0.25">
      <c r="A1443" t="s">
        <v>180</v>
      </c>
      <c r="B1443">
        <v>6932.52</v>
      </c>
      <c r="C1443">
        <v>6874.64</v>
      </c>
      <c r="D1443">
        <v>6874.46</v>
      </c>
      <c r="E1443">
        <v>6706.27</v>
      </c>
      <c r="F1443">
        <v>411.548</v>
      </c>
      <c r="G1443">
        <v>0</v>
      </c>
      <c r="H1443">
        <v>142.072</v>
      </c>
      <c r="I1443">
        <v>0</v>
      </c>
      <c r="J1443">
        <v>0.283078</v>
      </c>
      <c r="K1443">
        <v>0.72434299999999996</v>
      </c>
      <c r="L1443">
        <v>0</v>
      </c>
      <c r="M1443" t="s">
        <v>42</v>
      </c>
    </row>
    <row r="1444" spans="1:25" x14ac:dyDescent="0.25">
      <c r="A1444" t="s">
        <v>180</v>
      </c>
      <c r="B1444">
        <v>6984.63</v>
      </c>
      <c r="C1444">
        <v>6926.05</v>
      </c>
      <c r="D1444">
        <v>6925.87</v>
      </c>
      <c r="E1444">
        <v>6756.57</v>
      </c>
      <c r="F1444">
        <v>413.51600000000002</v>
      </c>
      <c r="G1444">
        <v>0</v>
      </c>
      <c r="H1444">
        <v>143.10300000000001</v>
      </c>
      <c r="I1444">
        <v>0</v>
      </c>
      <c r="J1444">
        <v>0.283638</v>
      </c>
      <c r="K1444">
        <v>0.72783100000000001</v>
      </c>
      <c r="L1444">
        <v>0</v>
      </c>
      <c r="M1444" t="s">
        <v>42</v>
      </c>
    </row>
    <row r="1445" spans="1:25" x14ac:dyDescent="0.25">
      <c r="A1445" t="s">
        <v>180</v>
      </c>
      <c r="B1445">
        <v>6992.77</v>
      </c>
      <c r="C1445">
        <v>6934.65</v>
      </c>
      <c r="D1445">
        <v>6934.47</v>
      </c>
      <c r="E1445">
        <v>6766.32</v>
      </c>
      <c r="F1445">
        <v>414.00099999999998</v>
      </c>
      <c r="G1445">
        <v>0</v>
      </c>
      <c r="H1445">
        <v>143.297</v>
      </c>
      <c r="I1445">
        <v>0</v>
      </c>
      <c r="J1445">
        <v>0.263571</v>
      </c>
      <c r="K1445">
        <v>0.72779000000000005</v>
      </c>
      <c r="L1445">
        <v>0</v>
      </c>
      <c r="M1445" t="s">
        <v>42</v>
      </c>
    </row>
    <row r="1446" spans="1:25" x14ac:dyDescent="0.25">
      <c r="A1446" t="s">
        <v>180</v>
      </c>
      <c r="B1446">
        <v>6982.13</v>
      </c>
      <c r="C1446">
        <v>6924.17</v>
      </c>
      <c r="D1446">
        <v>6923.97</v>
      </c>
      <c r="E1446">
        <v>6755.24</v>
      </c>
      <c r="F1446">
        <v>413.62400000000002</v>
      </c>
      <c r="G1446">
        <v>0</v>
      </c>
      <c r="H1446">
        <v>142.846</v>
      </c>
      <c r="I1446">
        <v>0</v>
      </c>
      <c r="J1446">
        <v>0.28309099999999998</v>
      </c>
      <c r="K1446">
        <v>0.70653200000000005</v>
      </c>
      <c r="L1446">
        <v>0</v>
      </c>
      <c r="M1446" t="s">
        <v>42</v>
      </c>
    </row>
    <row r="1447" spans="1:25" x14ac:dyDescent="0.25">
      <c r="A1447" t="s">
        <v>180</v>
      </c>
      <c r="B1447">
        <v>6945.62</v>
      </c>
      <c r="C1447">
        <v>6888.04</v>
      </c>
      <c r="D1447">
        <v>6887.85</v>
      </c>
      <c r="E1447">
        <v>6719.4</v>
      </c>
      <c r="F1447">
        <v>408.19099999999997</v>
      </c>
      <c r="G1447">
        <v>0</v>
      </c>
      <c r="H1447">
        <v>142.11000000000001</v>
      </c>
      <c r="I1447">
        <v>0</v>
      </c>
      <c r="J1447">
        <v>0.283078</v>
      </c>
      <c r="K1447">
        <v>0.725854</v>
      </c>
      <c r="L1447">
        <v>0</v>
      </c>
      <c r="M1447" t="s">
        <v>42</v>
      </c>
    </row>
    <row r="1448" spans="1:25" x14ac:dyDescent="0.25">
      <c r="A1448" t="s">
        <v>180</v>
      </c>
      <c r="B1448">
        <v>6922.27</v>
      </c>
      <c r="C1448">
        <v>6864.62</v>
      </c>
      <c r="D1448">
        <v>6864.43</v>
      </c>
      <c r="E1448">
        <v>6696.46</v>
      </c>
      <c r="F1448">
        <v>408.10899999999998</v>
      </c>
      <c r="G1448">
        <v>0</v>
      </c>
      <c r="H1448">
        <v>142.39500000000001</v>
      </c>
      <c r="I1448">
        <v>0</v>
      </c>
      <c r="J1448">
        <v>0.28330300000000003</v>
      </c>
      <c r="K1448">
        <v>0.70653200000000005</v>
      </c>
      <c r="L1448">
        <v>0</v>
      </c>
      <c r="M1448" t="s">
        <v>42</v>
      </c>
    </row>
    <row r="1449" spans="1:25" x14ac:dyDescent="0.25">
      <c r="A1449" t="s">
        <v>180</v>
      </c>
      <c r="B1449">
        <v>6899.75</v>
      </c>
      <c r="C1449">
        <v>6842.15</v>
      </c>
      <c r="D1449">
        <v>6841.96</v>
      </c>
      <c r="E1449">
        <v>6674.3</v>
      </c>
      <c r="F1449">
        <v>402.50599999999997</v>
      </c>
      <c r="G1449">
        <v>0</v>
      </c>
      <c r="H1449">
        <v>141.77199999999999</v>
      </c>
      <c r="I1449">
        <v>0</v>
      </c>
      <c r="J1449">
        <v>0.28314</v>
      </c>
      <c r="K1449">
        <v>0.72548800000000002</v>
      </c>
      <c r="L1449">
        <v>0</v>
      </c>
      <c r="M1449" t="s">
        <v>42</v>
      </c>
    </row>
    <row r="1450" spans="1:25" x14ac:dyDescent="0.25">
      <c r="A1450" t="s">
        <v>180</v>
      </c>
      <c r="B1450">
        <v>6899.88</v>
      </c>
      <c r="C1450">
        <v>6841.47</v>
      </c>
      <c r="D1450">
        <v>6841.29</v>
      </c>
      <c r="E1450">
        <v>6673.43</v>
      </c>
      <c r="F1450">
        <v>406.678</v>
      </c>
      <c r="G1450">
        <v>0</v>
      </c>
      <c r="H1450">
        <v>142.43700000000001</v>
      </c>
      <c r="I1450">
        <v>0</v>
      </c>
      <c r="J1450">
        <v>0.28311799999999998</v>
      </c>
      <c r="K1450">
        <v>0.72661299999999995</v>
      </c>
      <c r="L1450">
        <v>0</v>
      </c>
      <c r="M1450" t="s">
        <v>42</v>
      </c>
    </row>
    <row r="1451" spans="1:25" x14ac:dyDescent="0.25">
      <c r="A1451" t="s">
        <v>180</v>
      </c>
      <c r="B1451">
        <v>6902.44</v>
      </c>
      <c r="C1451">
        <v>6844.85</v>
      </c>
      <c r="D1451">
        <v>6844.67</v>
      </c>
      <c r="E1451">
        <v>6676.85</v>
      </c>
      <c r="F1451">
        <v>402.06900000000002</v>
      </c>
      <c r="G1451">
        <v>0</v>
      </c>
      <c r="H1451">
        <v>141.88499999999999</v>
      </c>
      <c r="I1451">
        <v>0</v>
      </c>
      <c r="J1451">
        <v>0.26070500000000002</v>
      </c>
      <c r="K1451">
        <v>0.72787500000000005</v>
      </c>
      <c r="L1451">
        <v>0</v>
      </c>
      <c r="M1451" t="s">
        <v>42</v>
      </c>
    </row>
    <row r="1452" spans="1:25" x14ac:dyDescent="0.25">
      <c r="A1452" t="s">
        <v>180</v>
      </c>
      <c r="B1452">
        <v>7070.26</v>
      </c>
      <c r="C1452">
        <v>7010.96</v>
      </c>
      <c r="D1452">
        <v>7010.76</v>
      </c>
      <c r="E1452">
        <v>6840.94</v>
      </c>
      <c r="F1452">
        <v>433.99900000000002</v>
      </c>
      <c r="G1452">
        <v>0</v>
      </c>
      <c r="H1452">
        <v>144.56800000000001</v>
      </c>
      <c r="I1452">
        <v>0</v>
      </c>
      <c r="J1452">
        <v>0.28309099999999998</v>
      </c>
      <c r="K1452">
        <v>0.71257099999999995</v>
      </c>
      <c r="L1452">
        <v>0</v>
      </c>
      <c r="M1452" t="s">
        <v>42</v>
      </c>
    </row>
    <row r="1453" spans="1:25" x14ac:dyDescent="0.25">
      <c r="A1453" t="s">
        <v>180</v>
      </c>
      <c r="B1453">
        <v>6975.6</v>
      </c>
      <c r="C1453">
        <v>6916.91</v>
      </c>
      <c r="D1453">
        <v>6916.72</v>
      </c>
      <c r="E1453">
        <v>6747.5</v>
      </c>
      <c r="F1453">
        <v>410.49700000000001</v>
      </c>
      <c r="G1453">
        <v>0</v>
      </c>
      <c r="H1453">
        <v>142.809</v>
      </c>
      <c r="I1453">
        <v>0</v>
      </c>
      <c r="J1453">
        <v>0.280279</v>
      </c>
      <c r="K1453">
        <v>0.72093499999999999</v>
      </c>
      <c r="L1453">
        <v>0</v>
      </c>
      <c r="M1453" t="s">
        <v>42</v>
      </c>
    </row>
    <row r="1454" spans="1:25" x14ac:dyDescent="0.25">
      <c r="A1454" t="s">
        <v>180</v>
      </c>
      <c r="B1454">
        <v>7017.01</v>
      </c>
      <c r="C1454">
        <v>6958.06</v>
      </c>
      <c r="D1454">
        <v>6957.87</v>
      </c>
      <c r="E1454">
        <v>6789.34</v>
      </c>
      <c r="F1454">
        <v>419.02</v>
      </c>
      <c r="G1454">
        <v>0</v>
      </c>
      <c r="H1454">
        <v>144.53200000000001</v>
      </c>
      <c r="I1454">
        <v>0</v>
      </c>
      <c r="J1454">
        <v>0.26295400000000002</v>
      </c>
      <c r="K1454">
        <v>0.727858</v>
      </c>
      <c r="L1454">
        <v>0</v>
      </c>
      <c r="M1454" t="s">
        <v>42</v>
      </c>
    </row>
    <row r="1455" spans="1:25" x14ac:dyDescent="0.25">
      <c r="A1455" t="s">
        <v>180</v>
      </c>
      <c r="B1455">
        <v>6959.11</v>
      </c>
      <c r="C1455">
        <v>6901.25</v>
      </c>
      <c r="D1455">
        <v>6901.07</v>
      </c>
      <c r="E1455">
        <v>6732.7</v>
      </c>
      <c r="F1455">
        <v>410.34399999999999</v>
      </c>
      <c r="G1455">
        <v>0</v>
      </c>
      <c r="H1455">
        <v>142.27099999999999</v>
      </c>
      <c r="I1455">
        <v>0</v>
      </c>
      <c r="J1455">
        <v>0.26746199999999998</v>
      </c>
      <c r="K1455">
        <v>0.72789700000000002</v>
      </c>
      <c r="L1455">
        <v>0</v>
      </c>
      <c r="M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180</v>
      </c>
      <c r="B1456">
        <v>6940.47</v>
      </c>
      <c r="C1456">
        <v>6881.58</v>
      </c>
      <c r="D1456">
        <v>6881.39</v>
      </c>
      <c r="E1456">
        <v>6713.21</v>
      </c>
      <c r="F1456">
        <v>409.60500000000002</v>
      </c>
      <c r="G1456">
        <v>0</v>
      </c>
      <c r="H1456">
        <v>143.84100000000001</v>
      </c>
      <c r="I1456">
        <v>0</v>
      </c>
      <c r="J1456">
        <v>0.28327999999999998</v>
      </c>
      <c r="K1456">
        <v>0.71801199999999998</v>
      </c>
      <c r="L1456">
        <v>0</v>
      </c>
      <c r="M1456" t="s">
        <v>42</v>
      </c>
      <c r="R1456">
        <f>AVERAGE(B1407:B1456)</f>
        <v>6914.4093999999996</v>
      </c>
      <c r="S1456">
        <f>AVERAGE(C1407:C1456)</f>
        <v>6856.2689999999993</v>
      </c>
      <c r="U1456">
        <f>_xlfn.VAR.P(B1407:B1456)</f>
        <v>5940.0988616400073</v>
      </c>
      <c r="V1456">
        <f>_xlfn.VAR.P(C1407:C1456)</f>
        <v>5926.7438370000054</v>
      </c>
      <c r="X1456">
        <f>1.96*SQRT(U1456)/50</f>
        <v>3.0212238438670016</v>
      </c>
      <c r="Y1456">
        <f>1.96*SQRT(V1456)/50</f>
        <v>3.0178256493190072</v>
      </c>
    </row>
    <row r="1457" spans="1:15" x14ac:dyDescent="0.25">
      <c r="A1457" t="s">
        <v>180</v>
      </c>
      <c r="B1457">
        <v>345828.95669999998</v>
      </c>
      <c r="C1457" t="s">
        <v>36</v>
      </c>
    </row>
    <row r="1458" spans="1:15" x14ac:dyDescent="0.25">
      <c r="A1458" t="s">
        <v>181</v>
      </c>
      <c r="B1458">
        <v>7198.72</v>
      </c>
      <c r="C1458">
        <v>7079.66</v>
      </c>
      <c r="D1458">
        <v>7079.45</v>
      </c>
      <c r="E1458">
        <v>6911.25</v>
      </c>
      <c r="F1458">
        <v>415.64499999999998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0.28315699999999999</v>
      </c>
      <c r="M1458">
        <v>0.72163100000000002</v>
      </c>
      <c r="N1458">
        <v>0</v>
      </c>
      <c r="O1458" t="s">
        <v>42</v>
      </c>
    </row>
    <row r="1459" spans="1:15" x14ac:dyDescent="0.25">
      <c r="A1459" t="s">
        <v>181</v>
      </c>
      <c r="B1459">
        <v>7226.89</v>
      </c>
      <c r="C1459">
        <v>7105.67</v>
      </c>
      <c r="D1459">
        <v>7105.47</v>
      </c>
      <c r="E1459">
        <v>6936.18</v>
      </c>
      <c r="F1459">
        <v>418.60399999999998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0.28315299999999999</v>
      </c>
      <c r="M1459">
        <v>0.72243599999999997</v>
      </c>
      <c r="N1459">
        <v>0</v>
      </c>
      <c r="O1459" t="s">
        <v>42</v>
      </c>
    </row>
    <row r="1460" spans="1:15" x14ac:dyDescent="0.25">
      <c r="A1460" t="s">
        <v>181</v>
      </c>
      <c r="B1460">
        <v>7185.97</v>
      </c>
      <c r="C1460">
        <v>7069.81</v>
      </c>
      <c r="D1460">
        <v>7069.61</v>
      </c>
      <c r="E1460">
        <v>6901.85</v>
      </c>
      <c r="F1460">
        <v>414.322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0.283109</v>
      </c>
      <c r="M1460">
        <v>0.72774399999999995</v>
      </c>
      <c r="N1460">
        <v>0</v>
      </c>
      <c r="O1460" t="s">
        <v>42</v>
      </c>
    </row>
    <row r="1461" spans="1:15" x14ac:dyDescent="0.25">
      <c r="A1461" t="s">
        <v>181</v>
      </c>
      <c r="B1461">
        <v>7171.91</v>
      </c>
      <c r="C1461">
        <v>7050.5</v>
      </c>
      <c r="D1461">
        <v>7050.31</v>
      </c>
      <c r="E1461">
        <v>6882.31</v>
      </c>
      <c r="F1461">
        <v>413.63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0.28308299999999997</v>
      </c>
      <c r="M1461">
        <v>0.72773100000000002</v>
      </c>
      <c r="N1461">
        <v>0</v>
      </c>
      <c r="O1461" t="s">
        <v>42</v>
      </c>
    </row>
    <row r="1462" spans="1:15" x14ac:dyDescent="0.25">
      <c r="A1462" t="s">
        <v>181</v>
      </c>
      <c r="B1462">
        <v>7154.17</v>
      </c>
      <c r="C1462">
        <v>7035.25</v>
      </c>
      <c r="D1462">
        <v>7035.07</v>
      </c>
      <c r="E1462">
        <v>6867.67</v>
      </c>
      <c r="F1462">
        <v>413.80799999999999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0.28314400000000001</v>
      </c>
      <c r="M1462">
        <v>0.70652700000000002</v>
      </c>
      <c r="N1462">
        <v>0</v>
      </c>
      <c r="O1462" t="s">
        <v>42</v>
      </c>
    </row>
    <row r="1463" spans="1:15" x14ac:dyDescent="0.25">
      <c r="A1463" t="s">
        <v>181</v>
      </c>
      <c r="B1463">
        <v>7190.12</v>
      </c>
      <c r="C1463">
        <v>7071.99</v>
      </c>
      <c r="D1463">
        <v>7071.83</v>
      </c>
      <c r="E1463">
        <v>6901.68</v>
      </c>
      <c r="F1463">
        <v>394.67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0.28313899999999997</v>
      </c>
      <c r="M1463">
        <v>0.72644200000000003</v>
      </c>
      <c r="N1463">
        <v>0</v>
      </c>
      <c r="O1463" t="s">
        <v>42</v>
      </c>
    </row>
    <row r="1464" spans="1:15" x14ac:dyDescent="0.25">
      <c r="A1464" t="s">
        <v>181</v>
      </c>
      <c r="B1464">
        <v>7194.08</v>
      </c>
      <c r="C1464">
        <v>7074.66</v>
      </c>
      <c r="D1464">
        <v>7074.5</v>
      </c>
      <c r="E1464">
        <v>6904.64</v>
      </c>
      <c r="F1464">
        <v>390.65899999999999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0.283078</v>
      </c>
      <c r="M1464">
        <v>0.72018199999999999</v>
      </c>
      <c r="N1464">
        <v>0</v>
      </c>
      <c r="O1464" t="s">
        <v>42</v>
      </c>
    </row>
    <row r="1465" spans="1:15" x14ac:dyDescent="0.25">
      <c r="A1465" t="s">
        <v>181</v>
      </c>
      <c r="B1465">
        <v>7076.84</v>
      </c>
      <c r="C1465">
        <v>6957.93</v>
      </c>
      <c r="D1465">
        <v>6957.77</v>
      </c>
      <c r="E1465">
        <v>6790.14</v>
      </c>
      <c r="F1465">
        <v>396.45800000000003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0.28309600000000001</v>
      </c>
      <c r="M1465">
        <v>0.72353699999999999</v>
      </c>
      <c r="N1465">
        <v>0</v>
      </c>
      <c r="O1465" t="s">
        <v>42</v>
      </c>
    </row>
    <row r="1466" spans="1:15" x14ac:dyDescent="0.25">
      <c r="A1466" t="s">
        <v>181</v>
      </c>
      <c r="B1466">
        <v>7119.92</v>
      </c>
      <c r="C1466">
        <v>7001.15</v>
      </c>
      <c r="D1466">
        <v>7000.99</v>
      </c>
      <c r="E1466">
        <v>6834.08</v>
      </c>
      <c r="F1466">
        <v>400.40699999999998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0.28308699999999998</v>
      </c>
      <c r="M1466">
        <v>0.72645400000000004</v>
      </c>
      <c r="N1466">
        <v>0</v>
      </c>
      <c r="O1466" t="s">
        <v>42</v>
      </c>
    </row>
    <row r="1467" spans="1:15" x14ac:dyDescent="0.25">
      <c r="A1467" t="s">
        <v>181</v>
      </c>
      <c r="B1467">
        <v>7054.75</v>
      </c>
      <c r="C1467">
        <v>6937.85</v>
      </c>
      <c r="D1467">
        <v>6937.7</v>
      </c>
      <c r="E1467">
        <v>6771.63</v>
      </c>
      <c r="F1467">
        <v>392.52600000000001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0.283082</v>
      </c>
      <c r="M1467">
        <v>0.72701099999999996</v>
      </c>
      <c r="N1467">
        <v>0</v>
      </c>
      <c r="O1467" t="s">
        <v>42</v>
      </c>
    </row>
    <row r="1468" spans="1:15" x14ac:dyDescent="0.25">
      <c r="A1468" t="s">
        <v>181</v>
      </c>
      <c r="B1468">
        <v>7090.68</v>
      </c>
      <c r="C1468">
        <v>6973.84</v>
      </c>
      <c r="D1468">
        <v>6973.68</v>
      </c>
      <c r="E1468">
        <v>6807.75</v>
      </c>
      <c r="F1468">
        <v>402.16300000000001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0.283335</v>
      </c>
      <c r="M1468">
        <v>0.72781499999999999</v>
      </c>
      <c r="N1468">
        <v>0</v>
      </c>
      <c r="O1468" t="s">
        <v>42</v>
      </c>
    </row>
    <row r="1469" spans="1:15" x14ac:dyDescent="0.25">
      <c r="A1469" t="s">
        <v>181</v>
      </c>
      <c r="B1469">
        <v>7035.01</v>
      </c>
      <c r="C1469">
        <v>6917.61</v>
      </c>
      <c r="D1469">
        <v>6917.46</v>
      </c>
      <c r="E1469">
        <v>6751.28</v>
      </c>
      <c r="F1469">
        <v>394.81299999999999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0.283078</v>
      </c>
      <c r="M1469">
        <v>0.72789899999999996</v>
      </c>
      <c r="N1469">
        <v>0</v>
      </c>
      <c r="O1469" t="s">
        <v>42</v>
      </c>
    </row>
    <row r="1470" spans="1:15" x14ac:dyDescent="0.25">
      <c r="A1470" t="s">
        <v>181</v>
      </c>
      <c r="B1470">
        <v>7102.29</v>
      </c>
      <c r="C1470">
        <v>6985.9</v>
      </c>
      <c r="D1470">
        <v>6985.73</v>
      </c>
      <c r="E1470">
        <v>6819.1</v>
      </c>
      <c r="F1470">
        <v>409.45600000000002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0.283167</v>
      </c>
      <c r="M1470">
        <v>0.72422600000000004</v>
      </c>
      <c r="N1470">
        <v>0</v>
      </c>
      <c r="O1470" t="s">
        <v>42</v>
      </c>
    </row>
    <row r="1471" spans="1:15" x14ac:dyDescent="0.25">
      <c r="A1471" t="s">
        <v>181</v>
      </c>
      <c r="B1471">
        <v>7075.42</v>
      </c>
      <c r="C1471">
        <v>6957.45</v>
      </c>
      <c r="D1471">
        <v>6957.3</v>
      </c>
      <c r="E1471">
        <v>6790.86</v>
      </c>
      <c r="F1471">
        <v>398.74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0.28308499999999998</v>
      </c>
      <c r="M1471">
        <v>0.72527699999999995</v>
      </c>
      <c r="N1471">
        <v>0</v>
      </c>
      <c r="O1471" t="s">
        <v>42</v>
      </c>
    </row>
    <row r="1472" spans="1:15" x14ac:dyDescent="0.25">
      <c r="A1472" t="s">
        <v>181</v>
      </c>
      <c r="B1472">
        <v>7046.54</v>
      </c>
      <c r="C1472">
        <v>6928.32</v>
      </c>
      <c r="D1472">
        <v>6928.18</v>
      </c>
      <c r="E1472">
        <v>6761.8</v>
      </c>
      <c r="F1472">
        <v>395.76900000000001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0.26618599999999998</v>
      </c>
      <c r="M1472">
        <v>0.71320399999999995</v>
      </c>
      <c r="N1472">
        <v>0</v>
      </c>
      <c r="O1472" t="s">
        <v>42</v>
      </c>
    </row>
    <row r="1473" spans="1:15" x14ac:dyDescent="0.25">
      <c r="A1473" t="s">
        <v>181</v>
      </c>
      <c r="B1473">
        <v>7063.64</v>
      </c>
      <c r="C1473">
        <v>6945.91</v>
      </c>
      <c r="D1473">
        <v>6945.76</v>
      </c>
      <c r="E1473">
        <v>6779.78</v>
      </c>
      <c r="F1473">
        <v>396.85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0.28343200000000002</v>
      </c>
      <c r="M1473">
        <v>0.72774000000000005</v>
      </c>
      <c r="N1473">
        <v>0</v>
      </c>
      <c r="O1473" t="s">
        <v>42</v>
      </c>
    </row>
    <row r="1474" spans="1:15" x14ac:dyDescent="0.25">
      <c r="A1474" t="s">
        <v>181</v>
      </c>
      <c r="B1474">
        <v>7042.12</v>
      </c>
      <c r="C1474">
        <v>6920.47</v>
      </c>
      <c r="D1474">
        <v>6920.32</v>
      </c>
      <c r="E1474">
        <v>6753.76</v>
      </c>
      <c r="F1474">
        <v>396.15199999999999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0.283105</v>
      </c>
      <c r="M1474">
        <v>0.72783900000000001</v>
      </c>
      <c r="N1474">
        <v>0</v>
      </c>
      <c r="O1474" t="s">
        <v>42</v>
      </c>
    </row>
    <row r="1475" spans="1:15" x14ac:dyDescent="0.25">
      <c r="A1475" t="s">
        <v>181</v>
      </c>
      <c r="B1475">
        <v>7081.28</v>
      </c>
      <c r="C1475">
        <v>6965.5</v>
      </c>
      <c r="D1475">
        <v>6965.34</v>
      </c>
      <c r="E1475">
        <v>6799.24</v>
      </c>
      <c r="F1475">
        <v>401.34199999999998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0.28307900000000003</v>
      </c>
      <c r="M1475">
        <v>0.72097199999999995</v>
      </c>
      <c r="N1475">
        <v>0</v>
      </c>
      <c r="O1475" t="s">
        <v>42</v>
      </c>
    </row>
    <row r="1476" spans="1:15" x14ac:dyDescent="0.25">
      <c r="A1476" t="s">
        <v>181</v>
      </c>
      <c r="B1476">
        <v>7037.04</v>
      </c>
      <c r="C1476">
        <v>6919.14</v>
      </c>
      <c r="D1476">
        <v>6918.98</v>
      </c>
      <c r="E1476">
        <v>6752.89</v>
      </c>
      <c r="F1476">
        <v>394.43099999999998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0.26538499999999998</v>
      </c>
      <c r="M1476">
        <v>0.72781600000000002</v>
      </c>
      <c r="N1476">
        <v>0</v>
      </c>
      <c r="O1476" t="s">
        <v>42</v>
      </c>
    </row>
    <row r="1477" spans="1:15" x14ac:dyDescent="0.25">
      <c r="A1477" t="s">
        <v>181</v>
      </c>
      <c r="B1477">
        <v>7083.19</v>
      </c>
      <c r="C1477">
        <v>6966.39</v>
      </c>
      <c r="D1477">
        <v>6966.23</v>
      </c>
      <c r="E1477">
        <v>6799.96</v>
      </c>
      <c r="F1477">
        <v>400.16300000000001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0.283078</v>
      </c>
      <c r="M1477">
        <v>0.72279499999999997</v>
      </c>
      <c r="N1477">
        <v>0</v>
      </c>
      <c r="O1477" t="s">
        <v>42</v>
      </c>
    </row>
    <row r="1478" spans="1:15" x14ac:dyDescent="0.25">
      <c r="A1478" t="s">
        <v>181</v>
      </c>
      <c r="B1478">
        <v>7146.41</v>
      </c>
      <c r="C1478">
        <v>7026.71</v>
      </c>
      <c r="D1478">
        <v>7026.53</v>
      </c>
      <c r="E1478">
        <v>6858.54</v>
      </c>
      <c r="F1478">
        <v>408.03300000000002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0.28308800000000001</v>
      </c>
      <c r="M1478">
        <v>0.72289300000000001</v>
      </c>
      <c r="N1478">
        <v>0</v>
      </c>
      <c r="O1478" t="s">
        <v>42</v>
      </c>
    </row>
    <row r="1479" spans="1:15" x14ac:dyDescent="0.25">
      <c r="A1479" t="s">
        <v>181</v>
      </c>
      <c r="B1479">
        <v>7181.6</v>
      </c>
      <c r="C1479">
        <v>7062.2</v>
      </c>
      <c r="D1479">
        <v>7062</v>
      </c>
      <c r="E1479">
        <v>6893.21</v>
      </c>
      <c r="F1479">
        <v>416.971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0.28340900000000002</v>
      </c>
      <c r="M1479">
        <v>0.72693200000000002</v>
      </c>
      <c r="N1479">
        <v>0</v>
      </c>
      <c r="O1479" t="s">
        <v>42</v>
      </c>
    </row>
    <row r="1480" spans="1:15" x14ac:dyDescent="0.25">
      <c r="A1480" t="s">
        <v>181</v>
      </c>
      <c r="B1480">
        <v>7211.95</v>
      </c>
      <c r="C1480">
        <v>7095</v>
      </c>
      <c r="D1480">
        <v>7094.79</v>
      </c>
      <c r="E1480">
        <v>6926.46</v>
      </c>
      <c r="F1480">
        <v>416.34800000000001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0.283078</v>
      </c>
      <c r="M1480">
        <v>0.724437</v>
      </c>
      <c r="N1480">
        <v>0</v>
      </c>
      <c r="O1480" t="s">
        <v>42</v>
      </c>
    </row>
    <row r="1481" spans="1:15" x14ac:dyDescent="0.25">
      <c r="A1481" t="s">
        <v>181</v>
      </c>
      <c r="B1481">
        <v>7188.7</v>
      </c>
      <c r="C1481">
        <v>7066.03</v>
      </c>
      <c r="D1481">
        <v>7065.85</v>
      </c>
      <c r="E1481">
        <v>6897.56</v>
      </c>
      <c r="F1481">
        <v>407.37599999999998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0.28310400000000002</v>
      </c>
      <c r="M1481">
        <v>0.72789199999999998</v>
      </c>
      <c r="N1481">
        <v>0</v>
      </c>
      <c r="O1481" t="s">
        <v>42</v>
      </c>
    </row>
    <row r="1482" spans="1:15" x14ac:dyDescent="0.25">
      <c r="A1482" t="s">
        <v>181</v>
      </c>
      <c r="B1482">
        <v>7206.6</v>
      </c>
      <c r="C1482">
        <v>7088.57</v>
      </c>
      <c r="D1482">
        <v>7088.38</v>
      </c>
      <c r="E1482">
        <v>6919.93</v>
      </c>
      <c r="F1482">
        <v>413.19900000000001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0.28314600000000001</v>
      </c>
      <c r="M1482">
        <v>0.72103700000000004</v>
      </c>
      <c r="N1482">
        <v>0</v>
      </c>
      <c r="O1482" t="s">
        <v>42</v>
      </c>
    </row>
    <row r="1483" spans="1:15" x14ac:dyDescent="0.25">
      <c r="A1483" t="s">
        <v>181</v>
      </c>
      <c r="B1483">
        <v>7201.92</v>
      </c>
      <c r="C1483">
        <v>7083.39</v>
      </c>
      <c r="D1483">
        <v>7083.13</v>
      </c>
      <c r="E1483">
        <v>6914.64</v>
      </c>
      <c r="F1483">
        <v>419.29399999999998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0.28322700000000001</v>
      </c>
      <c r="M1483">
        <v>0.72789700000000002</v>
      </c>
      <c r="N1483">
        <v>0</v>
      </c>
      <c r="O1483" t="s">
        <v>42</v>
      </c>
    </row>
    <row r="1484" spans="1:15" x14ac:dyDescent="0.25">
      <c r="A1484" t="s">
        <v>181</v>
      </c>
      <c r="B1484">
        <v>7296.94</v>
      </c>
      <c r="C1484">
        <v>7157.49</v>
      </c>
      <c r="D1484">
        <v>7157.27</v>
      </c>
      <c r="E1484">
        <v>6987.4</v>
      </c>
      <c r="F1484">
        <v>440.08199999999999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0.28318500000000002</v>
      </c>
      <c r="M1484">
        <v>0.72116800000000003</v>
      </c>
      <c r="N1484">
        <v>0</v>
      </c>
      <c r="O1484" t="s">
        <v>42</v>
      </c>
    </row>
    <row r="1485" spans="1:15" x14ac:dyDescent="0.25">
      <c r="A1485" t="s">
        <v>181</v>
      </c>
      <c r="B1485">
        <v>7193.53</v>
      </c>
      <c r="C1485">
        <v>7071.47</v>
      </c>
      <c r="D1485">
        <v>7071.28</v>
      </c>
      <c r="E1485">
        <v>6901.78</v>
      </c>
      <c r="F1485">
        <v>412.15699999999998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0.283356</v>
      </c>
      <c r="M1485">
        <v>0.72407900000000003</v>
      </c>
      <c r="N1485">
        <v>0</v>
      </c>
      <c r="O1485" t="s">
        <v>42</v>
      </c>
    </row>
    <row r="1486" spans="1:15" x14ac:dyDescent="0.25">
      <c r="A1486" t="s">
        <v>181</v>
      </c>
      <c r="B1486">
        <v>7205.46</v>
      </c>
      <c r="C1486">
        <v>7089.03</v>
      </c>
      <c r="D1486">
        <v>7088.81</v>
      </c>
      <c r="E1486">
        <v>6920.18</v>
      </c>
      <c r="F1486">
        <v>414.82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0.28321800000000003</v>
      </c>
      <c r="M1486">
        <v>0.70653200000000005</v>
      </c>
      <c r="N1486">
        <v>0</v>
      </c>
      <c r="O1486" t="s">
        <v>42</v>
      </c>
    </row>
    <row r="1487" spans="1:15" x14ac:dyDescent="0.25">
      <c r="A1487" t="s">
        <v>181</v>
      </c>
      <c r="B1487">
        <v>7229.69</v>
      </c>
      <c r="C1487">
        <v>7107.98</v>
      </c>
      <c r="D1487">
        <v>7107.77</v>
      </c>
      <c r="E1487">
        <v>6938.11</v>
      </c>
      <c r="F1487">
        <v>423.92399999999998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0.283078</v>
      </c>
      <c r="M1487">
        <v>0.70652800000000004</v>
      </c>
      <c r="N1487">
        <v>0</v>
      </c>
      <c r="O1487" t="s">
        <v>42</v>
      </c>
    </row>
    <row r="1488" spans="1:15" x14ac:dyDescent="0.25">
      <c r="A1488" t="s">
        <v>181</v>
      </c>
      <c r="B1488">
        <v>7250.4</v>
      </c>
      <c r="C1488">
        <v>7129.18</v>
      </c>
      <c r="D1488">
        <v>7128.97</v>
      </c>
      <c r="E1488">
        <v>6959.87</v>
      </c>
      <c r="F1488">
        <v>415.87900000000002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0.283275</v>
      </c>
      <c r="M1488">
        <v>0.72695299999999996</v>
      </c>
      <c r="N1488">
        <v>0</v>
      </c>
      <c r="O1488" t="s">
        <v>42</v>
      </c>
    </row>
    <row r="1489" spans="1:15" x14ac:dyDescent="0.25">
      <c r="A1489" t="s">
        <v>181</v>
      </c>
      <c r="B1489">
        <v>7178.6</v>
      </c>
      <c r="C1489">
        <v>7060.7</v>
      </c>
      <c r="D1489">
        <v>7060.5</v>
      </c>
      <c r="E1489">
        <v>6892.11</v>
      </c>
      <c r="F1489">
        <v>412.27699999999999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0.26785300000000001</v>
      </c>
      <c r="M1489">
        <v>0.72763999999999995</v>
      </c>
      <c r="N1489">
        <v>0</v>
      </c>
      <c r="O1489" t="s">
        <v>42</v>
      </c>
    </row>
    <row r="1490" spans="1:15" x14ac:dyDescent="0.25">
      <c r="A1490" t="s">
        <v>181</v>
      </c>
      <c r="B1490">
        <v>7122.02</v>
      </c>
      <c r="C1490">
        <v>7000.41</v>
      </c>
      <c r="D1490">
        <v>7000.11</v>
      </c>
      <c r="E1490">
        <v>6832.45</v>
      </c>
      <c r="F1490">
        <v>407.37700000000001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0.28315499999999999</v>
      </c>
      <c r="M1490">
        <v>0.72408499999999998</v>
      </c>
      <c r="N1490">
        <v>0</v>
      </c>
      <c r="O1490" t="s">
        <v>42</v>
      </c>
    </row>
    <row r="1491" spans="1:15" x14ac:dyDescent="0.25">
      <c r="A1491" t="s">
        <v>181</v>
      </c>
      <c r="B1491">
        <v>7178.43</v>
      </c>
      <c r="C1491">
        <v>7058.08</v>
      </c>
      <c r="D1491">
        <v>7057.9</v>
      </c>
      <c r="E1491">
        <v>6889.32</v>
      </c>
      <c r="F1491">
        <v>407.88799999999998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0.283084</v>
      </c>
      <c r="M1491">
        <v>0.72106000000000003</v>
      </c>
      <c r="N1491">
        <v>0</v>
      </c>
      <c r="O1491" t="s">
        <v>42</v>
      </c>
    </row>
    <row r="1492" spans="1:15" x14ac:dyDescent="0.25">
      <c r="A1492" t="s">
        <v>181</v>
      </c>
      <c r="B1492">
        <v>7175.96</v>
      </c>
      <c r="C1492">
        <v>7056.63</v>
      </c>
      <c r="D1492">
        <v>7056.45</v>
      </c>
      <c r="E1492">
        <v>6888.06</v>
      </c>
      <c r="F1492">
        <v>410.83100000000002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0.28309800000000002</v>
      </c>
      <c r="M1492">
        <v>0.70653200000000005</v>
      </c>
      <c r="N1492">
        <v>0</v>
      </c>
      <c r="O1492" t="s">
        <v>42</v>
      </c>
    </row>
    <row r="1493" spans="1:15" x14ac:dyDescent="0.25">
      <c r="A1493" t="s">
        <v>181</v>
      </c>
      <c r="B1493">
        <v>7160.94</v>
      </c>
      <c r="C1493">
        <v>7041.43</v>
      </c>
      <c r="D1493">
        <v>7041.24</v>
      </c>
      <c r="E1493">
        <v>6873.13</v>
      </c>
      <c r="F1493">
        <v>410.28100000000001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0.28310400000000002</v>
      </c>
      <c r="M1493">
        <v>0.72747399999999995</v>
      </c>
      <c r="N1493">
        <v>0</v>
      </c>
      <c r="O1493" t="s">
        <v>42</v>
      </c>
    </row>
    <row r="1494" spans="1:15" x14ac:dyDescent="0.25">
      <c r="A1494" t="s">
        <v>181</v>
      </c>
      <c r="B1494">
        <v>7211.29</v>
      </c>
      <c r="C1494">
        <v>7091.41</v>
      </c>
      <c r="D1494">
        <v>7091.22</v>
      </c>
      <c r="E1494">
        <v>6922.27</v>
      </c>
      <c r="F1494">
        <v>413.87200000000001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0.28317599999999998</v>
      </c>
      <c r="M1494">
        <v>0.72679099999999996</v>
      </c>
      <c r="N1494">
        <v>0</v>
      </c>
      <c r="O1494" t="s">
        <v>42</v>
      </c>
    </row>
    <row r="1495" spans="1:15" x14ac:dyDescent="0.25">
      <c r="A1495" t="s">
        <v>181</v>
      </c>
      <c r="B1495">
        <v>7162.13</v>
      </c>
      <c r="C1495">
        <v>7043.79</v>
      </c>
      <c r="D1495">
        <v>7043.6</v>
      </c>
      <c r="E1495">
        <v>6876.14</v>
      </c>
      <c r="F1495">
        <v>419.00799999999998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0.28308899999999998</v>
      </c>
      <c r="M1495">
        <v>0.72592000000000001</v>
      </c>
      <c r="N1495">
        <v>0</v>
      </c>
      <c r="O1495" t="s">
        <v>42</v>
      </c>
    </row>
    <row r="1496" spans="1:15" x14ac:dyDescent="0.25">
      <c r="A1496" t="s">
        <v>181</v>
      </c>
      <c r="B1496">
        <v>7071.41</v>
      </c>
      <c r="C1496">
        <v>6952.3</v>
      </c>
      <c r="D1496">
        <v>6952.15</v>
      </c>
      <c r="E1496">
        <v>6786.01</v>
      </c>
      <c r="F1496">
        <v>395.56799999999998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0.28309800000000002</v>
      </c>
      <c r="M1496">
        <v>0.72533300000000001</v>
      </c>
      <c r="N1496">
        <v>0</v>
      </c>
      <c r="O1496" t="s">
        <v>42</v>
      </c>
    </row>
    <row r="1497" spans="1:15" x14ac:dyDescent="0.25">
      <c r="A1497" t="s">
        <v>181</v>
      </c>
      <c r="B1497">
        <v>7065.59</v>
      </c>
      <c r="C1497">
        <v>6945.56</v>
      </c>
      <c r="D1497">
        <v>6945.42</v>
      </c>
      <c r="E1497">
        <v>6779.03</v>
      </c>
      <c r="F1497">
        <v>400.00400000000002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0.28312100000000001</v>
      </c>
      <c r="M1497">
        <v>0.70653200000000005</v>
      </c>
      <c r="N1497">
        <v>0</v>
      </c>
      <c r="O1497" t="s">
        <v>42</v>
      </c>
    </row>
    <row r="1498" spans="1:15" x14ac:dyDescent="0.25">
      <c r="A1498" t="s">
        <v>181</v>
      </c>
      <c r="B1498">
        <v>7197.04</v>
      </c>
      <c r="C1498">
        <v>7079.52</v>
      </c>
      <c r="D1498">
        <v>7079.38</v>
      </c>
      <c r="E1498">
        <v>6910.6</v>
      </c>
      <c r="F1498">
        <v>401.85500000000002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0.28314699999999998</v>
      </c>
      <c r="M1498">
        <v>0.72383900000000001</v>
      </c>
      <c r="N1498">
        <v>0</v>
      </c>
      <c r="O1498" t="s">
        <v>42</v>
      </c>
    </row>
    <row r="1499" spans="1:15" x14ac:dyDescent="0.25">
      <c r="A1499" t="s">
        <v>181</v>
      </c>
      <c r="B1499">
        <v>7058.69</v>
      </c>
      <c r="C1499">
        <v>6942.25</v>
      </c>
      <c r="D1499">
        <v>6942.1</v>
      </c>
      <c r="E1499">
        <v>6775.89</v>
      </c>
      <c r="F1499">
        <v>399.01600000000002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0.28323500000000001</v>
      </c>
      <c r="M1499">
        <v>0.72748000000000002</v>
      </c>
      <c r="N1499">
        <v>0</v>
      </c>
      <c r="O1499" t="s">
        <v>42</v>
      </c>
    </row>
    <row r="1500" spans="1:15" x14ac:dyDescent="0.25">
      <c r="A1500" t="s">
        <v>181</v>
      </c>
      <c r="B1500">
        <v>7060.43</v>
      </c>
      <c r="C1500">
        <v>6942.77</v>
      </c>
      <c r="D1500">
        <v>6942.61</v>
      </c>
      <c r="E1500">
        <v>6776.49</v>
      </c>
      <c r="F1500">
        <v>398.13200000000001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0.283078</v>
      </c>
      <c r="M1500">
        <v>0.72781700000000005</v>
      </c>
      <c r="N1500">
        <v>0</v>
      </c>
      <c r="O1500" t="s">
        <v>42</v>
      </c>
    </row>
    <row r="1501" spans="1:15" x14ac:dyDescent="0.25">
      <c r="A1501" t="s">
        <v>181</v>
      </c>
      <c r="B1501">
        <v>7076.64</v>
      </c>
      <c r="C1501">
        <v>6955.77</v>
      </c>
      <c r="D1501">
        <v>6955.61</v>
      </c>
      <c r="E1501">
        <v>6789.26</v>
      </c>
      <c r="F1501">
        <v>398.07600000000002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0.27229799999999998</v>
      </c>
      <c r="M1501">
        <v>0.72387599999999996</v>
      </c>
      <c r="N1501">
        <v>0</v>
      </c>
      <c r="O1501" t="s">
        <v>42</v>
      </c>
    </row>
    <row r="1502" spans="1:15" x14ac:dyDescent="0.25">
      <c r="A1502" t="s">
        <v>181</v>
      </c>
      <c r="B1502">
        <v>7094.22</v>
      </c>
      <c r="C1502">
        <v>6974.95</v>
      </c>
      <c r="D1502">
        <v>6974.8</v>
      </c>
      <c r="E1502">
        <v>6808.4</v>
      </c>
      <c r="F1502">
        <v>400.37900000000002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0.283111</v>
      </c>
      <c r="M1502">
        <v>0.72781600000000002</v>
      </c>
      <c r="N1502">
        <v>0</v>
      </c>
      <c r="O1502" t="s">
        <v>42</v>
      </c>
    </row>
    <row r="1503" spans="1:15" x14ac:dyDescent="0.25">
      <c r="A1503" t="s">
        <v>181</v>
      </c>
      <c r="B1503">
        <v>7051.11</v>
      </c>
      <c r="C1503">
        <v>6933.41</v>
      </c>
      <c r="D1503">
        <v>6933.27</v>
      </c>
      <c r="E1503">
        <v>6767.2</v>
      </c>
      <c r="F1503">
        <v>398.72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0.28308800000000001</v>
      </c>
      <c r="M1503">
        <v>0.72679400000000005</v>
      </c>
      <c r="N1503">
        <v>0</v>
      </c>
      <c r="O1503" t="s">
        <v>42</v>
      </c>
    </row>
    <row r="1504" spans="1:15" x14ac:dyDescent="0.25">
      <c r="A1504" t="s">
        <v>181</v>
      </c>
      <c r="B1504">
        <v>7120.83</v>
      </c>
      <c r="C1504">
        <v>6998.52</v>
      </c>
      <c r="D1504">
        <v>6998.34</v>
      </c>
      <c r="E1504">
        <v>6831.54</v>
      </c>
      <c r="F1504">
        <v>407.71800000000002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0.28309499999999999</v>
      </c>
      <c r="M1504">
        <v>0.72741900000000004</v>
      </c>
      <c r="N1504">
        <v>0</v>
      </c>
      <c r="O1504" t="s">
        <v>42</v>
      </c>
    </row>
    <row r="1505" spans="1:25" x14ac:dyDescent="0.25">
      <c r="A1505" t="s">
        <v>181</v>
      </c>
      <c r="B1505">
        <v>7065.09</v>
      </c>
      <c r="C1505">
        <v>6946.69</v>
      </c>
      <c r="D1505">
        <v>6946.54</v>
      </c>
      <c r="E1505">
        <v>6779.87</v>
      </c>
      <c r="F1505">
        <v>397.77100000000002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0.28309299999999998</v>
      </c>
      <c r="M1505">
        <v>0.72747499999999998</v>
      </c>
      <c r="N1505">
        <v>0</v>
      </c>
      <c r="O1505" t="s">
        <v>42</v>
      </c>
    </row>
    <row r="1506" spans="1:25" x14ac:dyDescent="0.25">
      <c r="A1506" t="s">
        <v>181</v>
      </c>
      <c r="B1506">
        <v>7047.55</v>
      </c>
      <c r="C1506">
        <v>6929.74</v>
      </c>
      <c r="D1506">
        <v>6929.6</v>
      </c>
      <c r="E1506">
        <v>6763.52</v>
      </c>
      <c r="F1506">
        <v>391.79399999999998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0.283078</v>
      </c>
      <c r="M1506">
        <v>0.72721000000000002</v>
      </c>
      <c r="N1506">
        <v>0</v>
      </c>
      <c r="O1506" t="s">
        <v>42</v>
      </c>
    </row>
    <row r="1507" spans="1:25" x14ac:dyDescent="0.25">
      <c r="A1507" t="s">
        <v>181</v>
      </c>
      <c r="B1507">
        <v>7062.36</v>
      </c>
      <c r="C1507">
        <v>6945.49</v>
      </c>
      <c r="D1507">
        <v>6945.33</v>
      </c>
      <c r="E1507">
        <v>6779.27</v>
      </c>
      <c r="F1507">
        <v>396.34800000000001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0.28308299999999997</v>
      </c>
      <c r="M1507">
        <v>0.72224699999999997</v>
      </c>
      <c r="N1507">
        <v>0</v>
      </c>
      <c r="O1507" t="s">
        <v>42</v>
      </c>
    </row>
    <row r="1508" spans="1:25" x14ac:dyDescent="0.25">
      <c r="A1508" t="s">
        <v>181</v>
      </c>
      <c r="B1508">
        <v>7044.46</v>
      </c>
      <c r="C1508">
        <v>6926.58</v>
      </c>
      <c r="D1508">
        <v>6926.44</v>
      </c>
      <c r="E1508">
        <v>6759.9</v>
      </c>
      <c r="F1508">
        <v>394.209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0.28315099999999999</v>
      </c>
      <c r="M1508">
        <v>0.72653100000000004</v>
      </c>
      <c r="N1508">
        <v>0</v>
      </c>
      <c r="O1508" t="s">
        <v>42</v>
      </c>
    </row>
    <row r="1509" spans="1:25" x14ac:dyDescent="0.25">
      <c r="A1509" t="s">
        <v>181</v>
      </c>
      <c r="B1509">
        <v>7073.4</v>
      </c>
      <c r="C1509">
        <v>6954.02</v>
      </c>
      <c r="D1509">
        <v>6953.87</v>
      </c>
      <c r="E1509">
        <v>6787.28</v>
      </c>
      <c r="F1509">
        <v>399.483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0.26424900000000001</v>
      </c>
      <c r="M1509">
        <v>0.70653200000000005</v>
      </c>
      <c r="N1509">
        <v>0</v>
      </c>
      <c r="O1509" t="s">
        <v>42</v>
      </c>
    </row>
    <row r="1510" spans="1:25" x14ac:dyDescent="0.25">
      <c r="A1510" t="s">
        <v>181</v>
      </c>
      <c r="B1510">
        <v>7085.07</v>
      </c>
      <c r="C1510">
        <v>6966.88</v>
      </c>
      <c r="D1510">
        <v>6966.71</v>
      </c>
      <c r="E1510">
        <v>6800.45</v>
      </c>
      <c r="F1510">
        <v>399.30799999999999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0.26081799999999999</v>
      </c>
      <c r="M1510">
        <v>0.72604999999999997</v>
      </c>
      <c r="N1510">
        <v>0</v>
      </c>
      <c r="O1510" t="s">
        <v>42</v>
      </c>
    </row>
    <row r="1511" spans="1:25" x14ac:dyDescent="0.25">
      <c r="A1511" t="s">
        <v>181</v>
      </c>
      <c r="B1511">
        <v>7037.08</v>
      </c>
      <c r="C1511">
        <v>6916.1</v>
      </c>
      <c r="D1511">
        <v>6915.95</v>
      </c>
      <c r="E1511">
        <v>6749.9</v>
      </c>
      <c r="F1511">
        <v>391.37200000000001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0.28308100000000003</v>
      </c>
      <c r="M1511">
        <v>0.72700699999999996</v>
      </c>
      <c r="N1511">
        <v>0</v>
      </c>
      <c r="O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181</v>
      </c>
      <c r="B1512">
        <v>7225.97</v>
      </c>
      <c r="C1512">
        <v>7105.76</v>
      </c>
      <c r="D1512">
        <v>7105.56</v>
      </c>
      <c r="E1512">
        <v>6937.7</v>
      </c>
      <c r="F1512">
        <v>420.577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0.283084</v>
      </c>
      <c r="M1512">
        <v>0.72686799999999996</v>
      </c>
      <c r="N1512">
        <v>0</v>
      </c>
      <c r="O1512" t="s">
        <v>42</v>
      </c>
      <c r="R1512">
        <f>AVERAGE(B1463:B1512)</f>
        <v>7124.6485999999995</v>
      </c>
      <c r="S1512">
        <f>AVERAGE(C1463:C1512)</f>
        <v>7005.3984000000009</v>
      </c>
      <c r="U1512">
        <f>_xlfn.VAR.P(B1463:B1512)</f>
        <v>4830.954568039997</v>
      </c>
      <c r="V1512">
        <f>_xlfn.VAR.P(C1463:C1512)</f>
        <v>4632.7174774399955</v>
      </c>
      <c r="X1512">
        <f>1.96*SQRT(U1512)/50</f>
        <v>2.7245986910796574</v>
      </c>
      <c r="Y1512">
        <f>1.96*SQRT(V1512)/50</f>
        <v>2.6681115015181422</v>
      </c>
    </row>
    <row r="1513" spans="1:25" x14ac:dyDescent="0.25">
      <c r="A1513" t="s">
        <v>182</v>
      </c>
      <c r="B1513">
        <v>356338.97450000001</v>
      </c>
      <c r="C1513" t="s">
        <v>36</v>
      </c>
    </row>
    <row r="1514" spans="1:25" x14ac:dyDescent="0.25">
      <c r="A1514" t="s">
        <v>183</v>
      </c>
      <c r="B1514">
        <v>8126.95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0.262133</v>
      </c>
      <c r="L1514">
        <v>0.727016</v>
      </c>
      <c r="M1514">
        <v>0</v>
      </c>
      <c r="N1514" t="s">
        <v>42</v>
      </c>
    </row>
    <row r="1515" spans="1:25" x14ac:dyDescent="0.25">
      <c r="A1515" t="s">
        <v>183</v>
      </c>
      <c r="B1515">
        <v>8168.35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0.28307900000000003</v>
      </c>
      <c r="L1515">
        <v>0.72693700000000006</v>
      </c>
      <c r="M1515">
        <v>0</v>
      </c>
      <c r="N1515" t="s">
        <v>42</v>
      </c>
    </row>
    <row r="1516" spans="1:25" x14ac:dyDescent="0.25">
      <c r="A1516" t="s">
        <v>183</v>
      </c>
      <c r="B1516">
        <v>8131.29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0.28318900000000002</v>
      </c>
      <c r="L1516">
        <v>0.72234600000000004</v>
      </c>
      <c r="M1516">
        <v>0</v>
      </c>
      <c r="N1516" t="s">
        <v>42</v>
      </c>
    </row>
    <row r="1517" spans="1:25" x14ac:dyDescent="0.25">
      <c r="A1517" t="s">
        <v>183</v>
      </c>
      <c r="B1517">
        <v>8127.61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0.28309699999999999</v>
      </c>
      <c r="L1517">
        <v>0.71645099999999995</v>
      </c>
      <c r="M1517">
        <v>0</v>
      </c>
      <c r="N1517" t="s">
        <v>42</v>
      </c>
    </row>
    <row r="1518" spans="1:25" x14ac:dyDescent="0.25">
      <c r="A1518" t="s">
        <v>183</v>
      </c>
      <c r="B1518">
        <v>8168.53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0.28308100000000003</v>
      </c>
      <c r="L1518">
        <v>0.72728700000000002</v>
      </c>
      <c r="M1518">
        <v>0</v>
      </c>
      <c r="N1518" t="s">
        <v>42</v>
      </c>
    </row>
    <row r="1519" spans="1:25" x14ac:dyDescent="0.25">
      <c r="A1519" t="s">
        <v>183</v>
      </c>
      <c r="B1519">
        <v>8131.25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0.28310999999999997</v>
      </c>
      <c r="L1519">
        <v>0.723414</v>
      </c>
      <c r="M1519">
        <v>0</v>
      </c>
      <c r="N1519" t="s">
        <v>42</v>
      </c>
    </row>
    <row r="1520" spans="1:25" x14ac:dyDescent="0.25">
      <c r="A1520" t="s">
        <v>183</v>
      </c>
      <c r="B1520">
        <v>8397.84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0.28309299999999998</v>
      </c>
      <c r="L1520">
        <v>0.71245499999999995</v>
      </c>
      <c r="M1520">
        <v>0</v>
      </c>
      <c r="N1520" t="s">
        <v>42</v>
      </c>
    </row>
    <row r="1521" spans="1:14" x14ac:dyDescent="0.25">
      <c r="A1521" t="s">
        <v>183</v>
      </c>
      <c r="B1521">
        <v>8492.77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0.283078</v>
      </c>
      <c r="L1521">
        <v>0.72694999999999999</v>
      </c>
      <c r="M1521">
        <v>0</v>
      </c>
      <c r="N1521" t="s">
        <v>42</v>
      </c>
    </row>
    <row r="1522" spans="1:14" x14ac:dyDescent="0.25">
      <c r="A1522" t="s">
        <v>183</v>
      </c>
      <c r="B1522">
        <v>8265.14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0.283086</v>
      </c>
      <c r="L1522">
        <v>0.726244</v>
      </c>
      <c r="M1522">
        <v>0</v>
      </c>
      <c r="N1522" t="s">
        <v>42</v>
      </c>
    </row>
    <row r="1523" spans="1:14" x14ac:dyDescent="0.25">
      <c r="A1523" t="s">
        <v>183</v>
      </c>
      <c r="B1523">
        <v>8154.51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0.28313899999999997</v>
      </c>
      <c r="L1523">
        <v>0.72726800000000003</v>
      </c>
      <c r="M1523">
        <v>0</v>
      </c>
      <c r="N1523" t="s">
        <v>42</v>
      </c>
    </row>
    <row r="1524" spans="1:14" x14ac:dyDescent="0.25">
      <c r="A1524" t="s">
        <v>183</v>
      </c>
      <c r="B1524">
        <v>8153.65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0.283078</v>
      </c>
      <c r="L1524">
        <v>0.72201300000000002</v>
      </c>
      <c r="M1524">
        <v>0</v>
      </c>
      <c r="N1524" t="s">
        <v>42</v>
      </c>
    </row>
    <row r="1525" spans="1:14" x14ac:dyDescent="0.25">
      <c r="A1525" t="s">
        <v>183</v>
      </c>
      <c r="B1525">
        <v>8082.02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0.283167</v>
      </c>
      <c r="L1525">
        <v>0.72785999999999995</v>
      </c>
      <c r="M1525">
        <v>0</v>
      </c>
      <c r="N1525" t="s">
        <v>42</v>
      </c>
    </row>
    <row r="1526" spans="1:14" x14ac:dyDescent="0.25">
      <c r="A1526" t="s">
        <v>183</v>
      </c>
      <c r="B1526">
        <v>8495.27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0.283078</v>
      </c>
      <c r="L1526">
        <v>0.72724900000000003</v>
      </c>
      <c r="M1526">
        <v>0</v>
      </c>
      <c r="N1526" t="s">
        <v>42</v>
      </c>
    </row>
    <row r="1527" spans="1:14" x14ac:dyDescent="0.25">
      <c r="A1527" t="s">
        <v>183</v>
      </c>
      <c r="B1527">
        <v>8506.42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0.28320200000000001</v>
      </c>
      <c r="L1527">
        <v>0.72783799999999998</v>
      </c>
      <c r="M1527">
        <v>0</v>
      </c>
      <c r="N1527" t="s">
        <v>42</v>
      </c>
    </row>
    <row r="1528" spans="1:14" x14ac:dyDescent="0.25">
      <c r="A1528" t="s">
        <v>183</v>
      </c>
      <c r="B1528">
        <v>8455.15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0.28314</v>
      </c>
      <c r="L1528">
        <v>0.70653200000000005</v>
      </c>
      <c r="M1528">
        <v>0</v>
      </c>
      <c r="N1528" t="s">
        <v>42</v>
      </c>
    </row>
    <row r="1529" spans="1:14" x14ac:dyDescent="0.25">
      <c r="A1529" t="s">
        <v>183</v>
      </c>
      <c r="B1529">
        <v>8238.2800000000007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0.283084</v>
      </c>
      <c r="L1529">
        <v>0.71307799999999999</v>
      </c>
      <c r="M1529">
        <v>0</v>
      </c>
      <c r="N1529" t="s">
        <v>42</v>
      </c>
    </row>
    <row r="1530" spans="1:14" x14ac:dyDescent="0.25">
      <c r="A1530" t="s">
        <v>183</v>
      </c>
      <c r="B1530">
        <v>8263.93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0.28337200000000001</v>
      </c>
      <c r="L1530">
        <v>0.70907399999999998</v>
      </c>
      <c r="M1530">
        <v>0</v>
      </c>
      <c r="N1530" t="s">
        <v>42</v>
      </c>
    </row>
    <row r="1531" spans="1:14" x14ac:dyDescent="0.25">
      <c r="A1531" t="s">
        <v>183</v>
      </c>
      <c r="B1531">
        <v>8429.2999999999993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0.28313899999999997</v>
      </c>
      <c r="L1531">
        <v>0.72786899999999999</v>
      </c>
      <c r="M1531">
        <v>0</v>
      </c>
      <c r="N1531" t="s">
        <v>42</v>
      </c>
    </row>
    <row r="1532" spans="1:14" x14ac:dyDescent="0.25">
      <c r="A1532" t="s">
        <v>183</v>
      </c>
      <c r="B1532">
        <v>8366.77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0.28312500000000002</v>
      </c>
      <c r="L1532">
        <v>0.726136</v>
      </c>
      <c r="M1532">
        <v>0</v>
      </c>
      <c r="N1532" t="s">
        <v>42</v>
      </c>
    </row>
    <row r="1533" spans="1:14" x14ac:dyDescent="0.25">
      <c r="A1533" t="s">
        <v>183</v>
      </c>
      <c r="B1533">
        <v>8370.92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0.28392299999999998</v>
      </c>
      <c r="L1533">
        <v>0.72462800000000005</v>
      </c>
      <c r="M1533">
        <v>0</v>
      </c>
      <c r="N1533" t="s">
        <v>42</v>
      </c>
    </row>
    <row r="1534" spans="1:14" x14ac:dyDescent="0.25">
      <c r="A1534" t="s">
        <v>183</v>
      </c>
      <c r="B1534">
        <v>8354.17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0.283078</v>
      </c>
      <c r="L1534">
        <v>0.70648599999999995</v>
      </c>
      <c r="M1534">
        <v>0</v>
      </c>
      <c r="N1534" t="s">
        <v>42</v>
      </c>
    </row>
    <row r="1535" spans="1:14" x14ac:dyDescent="0.25">
      <c r="A1535" t="s">
        <v>183</v>
      </c>
      <c r="B1535">
        <v>8158.73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0.28309099999999998</v>
      </c>
      <c r="L1535">
        <v>0.72377100000000005</v>
      </c>
      <c r="M1535">
        <v>0</v>
      </c>
      <c r="N1535" t="s">
        <v>42</v>
      </c>
    </row>
    <row r="1536" spans="1:14" x14ac:dyDescent="0.25">
      <c r="A1536" t="s">
        <v>183</v>
      </c>
      <c r="B1536">
        <v>7989.23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0.28308699999999998</v>
      </c>
      <c r="L1536">
        <v>0.72406300000000001</v>
      </c>
      <c r="M1536">
        <v>0</v>
      </c>
      <c r="N1536" t="s">
        <v>42</v>
      </c>
    </row>
    <row r="1537" spans="1:14" x14ac:dyDescent="0.25">
      <c r="A1537" t="s">
        <v>183</v>
      </c>
      <c r="B1537">
        <v>8006.36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0.28315899999999999</v>
      </c>
      <c r="L1537">
        <v>0.72728899999999996</v>
      </c>
      <c r="M1537">
        <v>0</v>
      </c>
      <c r="N1537" t="s">
        <v>42</v>
      </c>
    </row>
    <row r="1538" spans="1:14" x14ac:dyDescent="0.25">
      <c r="A1538" t="s">
        <v>183</v>
      </c>
      <c r="B1538">
        <v>7966.31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0.28312199999999998</v>
      </c>
      <c r="L1538">
        <v>0.72712200000000005</v>
      </c>
      <c r="M1538">
        <v>0</v>
      </c>
      <c r="N1538" t="s">
        <v>42</v>
      </c>
    </row>
    <row r="1539" spans="1:14" x14ac:dyDescent="0.25">
      <c r="A1539" t="s">
        <v>183</v>
      </c>
      <c r="B1539">
        <v>8004.31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0.28317199999999998</v>
      </c>
      <c r="L1539">
        <v>0.72216400000000003</v>
      </c>
      <c r="M1539">
        <v>0</v>
      </c>
      <c r="N1539" t="s">
        <v>42</v>
      </c>
    </row>
    <row r="1540" spans="1:14" x14ac:dyDescent="0.25">
      <c r="A1540" t="s">
        <v>183</v>
      </c>
      <c r="B1540">
        <v>8389.34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0.28314600000000001</v>
      </c>
      <c r="L1540">
        <v>0.725051</v>
      </c>
      <c r="M1540">
        <v>0</v>
      </c>
      <c r="N1540" t="s">
        <v>42</v>
      </c>
    </row>
    <row r="1541" spans="1:14" x14ac:dyDescent="0.25">
      <c r="A1541" t="s">
        <v>183</v>
      </c>
      <c r="B1541">
        <v>8025.75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0.283078</v>
      </c>
      <c r="L1541">
        <v>0.72783500000000001</v>
      </c>
      <c r="M1541">
        <v>0</v>
      </c>
      <c r="N1541" t="s">
        <v>42</v>
      </c>
    </row>
    <row r="1542" spans="1:14" x14ac:dyDescent="0.25">
      <c r="A1542" t="s">
        <v>183</v>
      </c>
      <c r="B1542">
        <v>8132.59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0.283113</v>
      </c>
      <c r="L1542">
        <v>0.72295799999999999</v>
      </c>
      <c r="M1542">
        <v>0</v>
      </c>
      <c r="N1542" t="s">
        <v>42</v>
      </c>
    </row>
    <row r="1543" spans="1:14" x14ac:dyDescent="0.25">
      <c r="A1543" t="s">
        <v>183</v>
      </c>
      <c r="B1543">
        <v>8115.18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0.28316400000000003</v>
      </c>
      <c r="L1543">
        <v>0.70652899999999996</v>
      </c>
      <c r="M1543">
        <v>0</v>
      </c>
      <c r="N1543" t="s">
        <v>42</v>
      </c>
    </row>
    <row r="1544" spans="1:14" x14ac:dyDescent="0.25">
      <c r="A1544" t="s">
        <v>183</v>
      </c>
      <c r="B1544">
        <v>8121.36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0.28323199999999998</v>
      </c>
      <c r="L1544">
        <v>0.72736000000000001</v>
      </c>
      <c r="M1544">
        <v>0</v>
      </c>
      <c r="N1544" t="s">
        <v>42</v>
      </c>
    </row>
    <row r="1545" spans="1:14" x14ac:dyDescent="0.25">
      <c r="A1545" t="s">
        <v>183</v>
      </c>
      <c r="B1545">
        <v>8141.72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0.28323999999999999</v>
      </c>
      <c r="L1545">
        <v>0.70653200000000005</v>
      </c>
      <c r="M1545">
        <v>0</v>
      </c>
      <c r="N1545" t="s">
        <v>42</v>
      </c>
    </row>
    <row r="1546" spans="1:14" x14ac:dyDescent="0.25">
      <c r="A1546" t="s">
        <v>183</v>
      </c>
      <c r="B1546">
        <v>8205.24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0.283078</v>
      </c>
      <c r="L1546">
        <v>0.727719</v>
      </c>
      <c r="M1546">
        <v>0</v>
      </c>
      <c r="N1546" t="s">
        <v>42</v>
      </c>
    </row>
    <row r="1547" spans="1:14" x14ac:dyDescent="0.25">
      <c r="A1547" t="s">
        <v>183</v>
      </c>
      <c r="B1547">
        <v>8165.99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0.28309499999999999</v>
      </c>
      <c r="L1547">
        <v>0.72676600000000002</v>
      </c>
      <c r="M1547">
        <v>0</v>
      </c>
      <c r="N1547" t="s">
        <v>42</v>
      </c>
    </row>
    <row r="1548" spans="1:14" x14ac:dyDescent="0.25">
      <c r="A1548" t="s">
        <v>183</v>
      </c>
      <c r="B1548">
        <v>8161.29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0.28308100000000003</v>
      </c>
      <c r="L1548">
        <v>0.72725399999999996</v>
      </c>
      <c r="M1548">
        <v>0</v>
      </c>
      <c r="N1548" t="s">
        <v>42</v>
      </c>
    </row>
    <row r="1549" spans="1:14" x14ac:dyDescent="0.25">
      <c r="A1549" t="s">
        <v>183</v>
      </c>
      <c r="B1549">
        <v>8117.78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0.283082</v>
      </c>
      <c r="L1549">
        <v>0.726939</v>
      </c>
      <c r="M1549">
        <v>0</v>
      </c>
      <c r="N1549" t="s">
        <v>42</v>
      </c>
    </row>
    <row r="1550" spans="1:14" x14ac:dyDescent="0.25">
      <c r="A1550" t="s">
        <v>183</v>
      </c>
      <c r="B1550">
        <v>8287.7999999999993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0.28315299999999999</v>
      </c>
      <c r="L1550">
        <v>0.72731299999999999</v>
      </c>
      <c r="M1550">
        <v>0</v>
      </c>
      <c r="N1550" t="s">
        <v>42</v>
      </c>
    </row>
    <row r="1551" spans="1:14" x14ac:dyDescent="0.25">
      <c r="A1551" t="s">
        <v>183</v>
      </c>
      <c r="B1551">
        <v>8280.65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0.28332200000000002</v>
      </c>
      <c r="L1551">
        <v>0.72428099999999995</v>
      </c>
      <c r="M1551">
        <v>0</v>
      </c>
      <c r="N1551" t="s">
        <v>42</v>
      </c>
    </row>
    <row r="1552" spans="1:14" x14ac:dyDescent="0.25">
      <c r="A1552" t="s">
        <v>183</v>
      </c>
      <c r="B1552">
        <v>8288.68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0.28308100000000003</v>
      </c>
      <c r="L1552">
        <v>0.71968100000000002</v>
      </c>
      <c r="M1552">
        <v>0</v>
      </c>
      <c r="N1552" t="s">
        <v>42</v>
      </c>
    </row>
    <row r="1553" spans="1:25" x14ac:dyDescent="0.25">
      <c r="A1553" t="s">
        <v>183</v>
      </c>
      <c r="B1553">
        <v>8289.86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0.28311700000000001</v>
      </c>
      <c r="L1553">
        <v>0.72687100000000004</v>
      </c>
      <c r="M1553">
        <v>0</v>
      </c>
      <c r="N1553" t="s">
        <v>42</v>
      </c>
    </row>
    <row r="1554" spans="1:25" x14ac:dyDescent="0.25">
      <c r="A1554" t="s">
        <v>183</v>
      </c>
      <c r="B1554">
        <v>8289.4500000000007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0.283078</v>
      </c>
      <c r="L1554">
        <v>0.72535899999999998</v>
      </c>
      <c r="M1554">
        <v>0</v>
      </c>
      <c r="N1554" t="s">
        <v>42</v>
      </c>
    </row>
    <row r="1555" spans="1:25" x14ac:dyDescent="0.25">
      <c r="A1555" t="s">
        <v>183</v>
      </c>
      <c r="B1555">
        <v>8287.98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0.283528</v>
      </c>
      <c r="L1555">
        <v>0.72751200000000005</v>
      </c>
      <c r="M1555">
        <v>0</v>
      </c>
      <c r="N1555" t="s">
        <v>42</v>
      </c>
    </row>
    <row r="1556" spans="1:25" x14ac:dyDescent="0.25">
      <c r="A1556" t="s">
        <v>183</v>
      </c>
      <c r="B1556">
        <v>8255.5499999999993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0.28319800000000001</v>
      </c>
      <c r="L1556">
        <v>0.72292999999999996</v>
      </c>
      <c r="M1556">
        <v>0</v>
      </c>
      <c r="N1556" t="s">
        <v>42</v>
      </c>
    </row>
    <row r="1557" spans="1:25" x14ac:dyDescent="0.25">
      <c r="A1557" t="s">
        <v>183</v>
      </c>
      <c r="B1557">
        <v>8229.77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0.260739</v>
      </c>
      <c r="L1557">
        <v>0.70806100000000005</v>
      </c>
      <c r="M1557">
        <v>0</v>
      </c>
      <c r="N1557" t="s">
        <v>42</v>
      </c>
    </row>
    <row r="1558" spans="1:25" x14ac:dyDescent="0.25">
      <c r="A1558" t="s">
        <v>183</v>
      </c>
      <c r="B1558">
        <v>8216.52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0.28307900000000003</v>
      </c>
      <c r="L1558">
        <v>0.727468</v>
      </c>
      <c r="M1558">
        <v>0</v>
      </c>
      <c r="N1558" t="s">
        <v>42</v>
      </c>
    </row>
    <row r="1559" spans="1:25" x14ac:dyDescent="0.25">
      <c r="A1559" t="s">
        <v>183</v>
      </c>
      <c r="B1559">
        <v>8226.2000000000007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0.28310000000000002</v>
      </c>
      <c r="L1559">
        <v>0.72788900000000001</v>
      </c>
      <c r="M1559">
        <v>0</v>
      </c>
      <c r="N1559" t="s">
        <v>42</v>
      </c>
    </row>
    <row r="1560" spans="1:25" x14ac:dyDescent="0.25">
      <c r="A1560" t="s">
        <v>183</v>
      </c>
      <c r="B1560">
        <v>8133.45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0.28307900000000003</v>
      </c>
      <c r="L1560">
        <v>0.72784899999999997</v>
      </c>
      <c r="M1560">
        <v>0</v>
      </c>
      <c r="N1560" t="s">
        <v>42</v>
      </c>
    </row>
    <row r="1561" spans="1:25" x14ac:dyDescent="0.25">
      <c r="A1561" t="s">
        <v>183</v>
      </c>
      <c r="B1561">
        <v>7994.11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0.28314400000000001</v>
      </c>
      <c r="L1561">
        <v>0.72190100000000001</v>
      </c>
      <c r="M1561">
        <v>0</v>
      </c>
      <c r="N1561" t="s">
        <v>42</v>
      </c>
    </row>
    <row r="1562" spans="1:25" x14ac:dyDescent="0.25">
      <c r="A1562" t="s">
        <v>183</v>
      </c>
      <c r="B1562">
        <v>7947.46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0.283078</v>
      </c>
      <c r="L1562">
        <v>0.72260000000000002</v>
      </c>
      <c r="M1562">
        <v>0</v>
      </c>
      <c r="N1562" t="s">
        <v>42</v>
      </c>
    </row>
    <row r="1563" spans="1:25" x14ac:dyDescent="0.25">
      <c r="A1563" t="s">
        <v>183</v>
      </c>
      <c r="B1563">
        <v>8008.02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0.28315200000000001</v>
      </c>
      <c r="L1563">
        <v>0.72730700000000004</v>
      </c>
      <c r="M1563">
        <v>0</v>
      </c>
      <c r="N1563" t="s">
        <v>42</v>
      </c>
    </row>
    <row r="1564" spans="1:25" x14ac:dyDescent="0.25">
      <c r="A1564" t="s">
        <v>183</v>
      </c>
      <c r="B1564">
        <v>8063.52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0.28336699999999998</v>
      </c>
      <c r="L1564">
        <v>0.72672099999999995</v>
      </c>
      <c r="M1564">
        <v>0</v>
      </c>
      <c r="N1564" t="s">
        <v>42</v>
      </c>
    </row>
    <row r="1565" spans="1:25" x14ac:dyDescent="0.25">
      <c r="A1565" t="s">
        <v>183</v>
      </c>
      <c r="B1565">
        <v>7992.94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0.28309299999999998</v>
      </c>
      <c r="L1565">
        <v>0.726105</v>
      </c>
      <c r="M1565">
        <v>0</v>
      </c>
      <c r="N1565" t="s">
        <v>42</v>
      </c>
    </row>
    <row r="1566" spans="1:25" x14ac:dyDescent="0.25">
      <c r="A1566" t="s">
        <v>183</v>
      </c>
      <c r="B1566">
        <v>7978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0.283356</v>
      </c>
      <c r="L1566">
        <v>0.72752399999999995</v>
      </c>
      <c r="M1566">
        <v>0</v>
      </c>
      <c r="N1566" t="s">
        <v>42</v>
      </c>
    </row>
    <row r="1567" spans="1:25" x14ac:dyDescent="0.25">
      <c r="A1567" t="s">
        <v>183</v>
      </c>
      <c r="B1567">
        <v>7948.42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0.28809000000000001</v>
      </c>
      <c r="L1567">
        <v>0.72715300000000005</v>
      </c>
      <c r="M1567">
        <v>0</v>
      </c>
      <c r="N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183</v>
      </c>
      <c r="B1568">
        <v>7947.42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0.28308299999999997</v>
      </c>
      <c r="L1568">
        <v>0.72687500000000005</v>
      </c>
      <c r="M1568">
        <v>0</v>
      </c>
      <c r="N1568" t="s">
        <v>42</v>
      </c>
      <c r="R1568">
        <f>AVERAGE(B1519:B1568)</f>
        <v>8190.4874000000009</v>
      </c>
      <c r="S1568">
        <f>AVERAGE(C1519:C1568)</f>
        <v>0</v>
      </c>
      <c r="U1568">
        <f>_xlfn.VAR.P(B1519:B1568)</f>
        <v>24843.94099924</v>
      </c>
      <c r="V1568">
        <f>_xlfn.VAR.P(C1519:C1568)</f>
        <v>0</v>
      </c>
      <c r="X1568">
        <f>1.96*SQRT(U1568)/50</f>
        <v>6.178688655133235</v>
      </c>
      <c r="Y1568">
        <f>1.96*SQRT(V1568)/50</f>
        <v>0</v>
      </c>
    </row>
    <row r="1569" spans="1:13" x14ac:dyDescent="0.25">
      <c r="A1569" t="s">
        <v>184</v>
      </c>
      <c r="B1569">
        <v>409618.29229999997</v>
      </c>
      <c r="C1569" t="s">
        <v>36</v>
      </c>
    </row>
    <row r="1570" spans="1:13" x14ac:dyDescent="0.25">
      <c r="A1570" t="s">
        <v>185</v>
      </c>
      <c r="B1570">
        <v>7048.01</v>
      </c>
      <c r="C1570">
        <v>6989.92</v>
      </c>
      <c r="D1570">
        <v>6989.75</v>
      </c>
      <c r="E1570">
        <v>6822.55</v>
      </c>
      <c r="F1570">
        <v>411.19</v>
      </c>
      <c r="G1570">
        <v>0</v>
      </c>
      <c r="H1570">
        <v>140.98500000000001</v>
      </c>
      <c r="I1570">
        <v>0</v>
      </c>
      <c r="J1570">
        <v>0.283078</v>
      </c>
      <c r="K1570">
        <v>0.70652499999999996</v>
      </c>
      <c r="L1570">
        <v>0</v>
      </c>
      <c r="M1570" t="s">
        <v>42</v>
      </c>
    </row>
    <row r="1571" spans="1:13" x14ac:dyDescent="0.25">
      <c r="A1571" t="s">
        <v>185</v>
      </c>
      <c r="B1571">
        <v>7053.81</v>
      </c>
      <c r="C1571">
        <v>6995.86</v>
      </c>
      <c r="D1571">
        <v>6995.69</v>
      </c>
      <c r="E1571">
        <v>6828.81</v>
      </c>
      <c r="F1571">
        <v>408.93599999999998</v>
      </c>
      <c r="G1571">
        <v>0</v>
      </c>
      <c r="H1571">
        <v>143.70599999999999</v>
      </c>
      <c r="I1571">
        <v>0</v>
      </c>
      <c r="J1571">
        <v>0.260716</v>
      </c>
      <c r="K1571">
        <v>0.72743500000000005</v>
      </c>
      <c r="L1571">
        <v>0</v>
      </c>
      <c r="M1571" t="s">
        <v>42</v>
      </c>
    </row>
    <row r="1572" spans="1:13" x14ac:dyDescent="0.25">
      <c r="A1572" t="s">
        <v>185</v>
      </c>
      <c r="B1572">
        <v>7032.92</v>
      </c>
      <c r="C1572">
        <v>6974.58</v>
      </c>
      <c r="D1572">
        <v>6974.41</v>
      </c>
      <c r="E1572">
        <v>6808.25</v>
      </c>
      <c r="F1572">
        <v>402.839</v>
      </c>
      <c r="G1572">
        <v>0</v>
      </c>
      <c r="H1572">
        <v>141.346</v>
      </c>
      <c r="I1572">
        <v>0</v>
      </c>
      <c r="J1572">
        <v>0.260714</v>
      </c>
      <c r="K1572">
        <v>0.72782400000000003</v>
      </c>
      <c r="L1572">
        <v>0</v>
      </c>
      <c r="M1572" t="s">
        <v>42</v>
      </c>
    </row>
    <row r="1573" spans="1:13" x14ac:dyDescent="0.25">
      <c r="A1573" t="s">
        <v>185</v>
      </c>
      <c r="B1573">
        <v>7168.2</v>
      </c>
      <c r="C1573">
        <v>7109.75</v>
      </c>
      <c r="D1573">
        <v>7109.54</v>
      </c>
      <c r="E1573">
        <v>6941.12</v>
      </c>
      <c r="F1573">
        <v>425.06299999999999</v>
      </c>
      <c r="G1573">
        <v>0</v>
      </c>
      <c r="H1573">
        <v>143.149</v>
      </c>
      <c r="I1573">
        <v>0</v>
      </c>
      <c r="J1573">
        <v>0.28308</v>
      </c>
      <c r="K1573">
        <v>0.70652800000000004</v>
      </c>
      <c r="L1573">
        <v>0</v>
      </c>
      <c r="M1573" t="s">
        <v>42</v>
      </c>
    </row>
    <row r="1574" spans="1:13" x14ac:dyDescent="0.25">
      <c r="A1574" t="s">
        <v>185</v>
      </c>
      <c r="B1574">
        <v>7129.47</v>
      </c>
      <c r="C1574">
        <v>7070.86</v>
      </c>
      <c r="D1574">
        <v>7070.67</v>
      </c>
      <c r="E1574">
        <v>6901.57</v>
      </c>
      <c r="F1574">
        <v>420.12299999999999</v>
      </c>
      <c r="G1574">
        <v>0</v>
      </c>
      <c r="H1574">
        <v>141.42400000000001</v>
      </c>
      <c r="I1574">
        <v>0</v>
      </c>
      <c r="J1574">
        <v>0.28324199999999999</v>
      </c>
      <c r="K1574">
        <v>0.72757300000000003</v>
      </c>
      <c r="L1574">
        <v>0</v>
      </c>
      <c r="M1574" t="s">
        <v>42</v>
      </c>
    </row>
    <row r="1575" spans="1:13" x14ac:dyDescent="0.25">
      <c r="A1575" t="s">
        <v>185</v>
      </c>
      <c r="B1575">
        <v>7159.35</v>
      </c>
      <c r="C1575">
        <v>7101.55</v>
      </c>
      <c r="D1575">
        <v>7101.34</v>
      </c>
      <c r="E1575">
        <v>6932.83</v>
      </c>
      <c r="F1575">
        <v>416.88900000000001</v>
      </c>
      <c r="G1575">
        <v>0</v>
      </c>
      <c r="H1575">
        <v>143.643</v>
      </c>
      <c r="I1575">
        <v>0</v>
      </c>
      <c r="J1575">
        <v>0.28307900000000003</v>
      </c>
      <c r="K1575">
        <v>0.72369799999999995</v>
      </c>
      <c r="L1575">
        <v>0</v>
      </c>
      <c r="M1575" t="s">
        <v>42</v>
      </c>
    </row>
    <row r="1576" spans="1:13" x14ac:dyDescent="0.25">
      <c r="A1576" t="s">
        <v>185</v>
      </c>
      <c r="B1576">
        <v>7179.65</v>
      </c>
      <c r="C1576">
        <v>7121.57</v>
      </c>
      <c r="D1576">
        <v>7121.34</v>
      </c>
      <c r="E1576">
        <v>6951.88</v>
      </c>
      <c r="F1576">
        <v>424.50700000000001</v>
      </c>
      <c r="G1576">
        <v>0</v>
      </c>
      <c r="H1576">
        <v>142.172</v>
      </c>
      <c r="I1576">
        <v>0</v>
      </c>
      <c r="J1576">
        <v>0.283078</v>
      </c>
      <c r="K1576">
        <v>0.72778299999999996</v>
      </c>
      <c r="L1576">
        <v>0</v>
      </c>
      <c r="M1576" t="s">
        <v>42</v>
      </c>
    </row>
    <row r="1577" spans="1:13" x14ac:dyDescent="0.25">
      <c r="A1577" t="s">
        <v>185</v>
      </c>
      <c r="B1577">
        <v>7167.76</v>
      </c>
      <c r="C1577">
        <v>7107.79</v>
      </c>
      <c r="D1577">
        <v>7107.58</v>
      </c>
      <c r="E1577">
        <v>6937.38</v>
      </c>
      <c r="F1577">
        <v>423.40100000000001</v>
      </c>
      <c r="G1577">
        <v>0</v>
      </c>
      <c r="H1577">
        <v>143.42599999999999</v>
      </c>
      <c r="I1577">
        <v>0</v>
      </c>
      <c r="J1577">
        <v>0.28312500000000002</v>
      </c>
      <c r="K1577">
        <v>0.723935</v>
      </c>
      <c r="L1577">
        <v>0</v>
      </c>
      <c r="M1577" t="s">
        <v>42</v>
      </c>
    </row>
    <row r="1578" spans="1:13" x14ac:dyDescent="0.25">
      <c r="A1578" t="s">
        <v>185</v>
      </c>
      <c r="B1578">
        <v>7163.49</v>
      </c>
      <c r="C1578">
        <v>7105.16</v>
      </c>
      <c r="D1578">
        <v>7104.94</v>
      </c>
      <c r="E1578">
        <v>6936.65</v>
      </c>
      <c r="F1578">
        <v>424.399</v>
      </c>
      <c r="G1578">
        <v>0</v>
      </c>
      <c r="H1578">
        <v>142.62799999999999</v>
      </c>
      <c r="I1578">
        <v>0</v>
      </c>
      <c r="J1578">
        <v>0.28318399999999999</v>
      </c>
      <c r="K1578">
        <v>0.71402500000000002</v>
      </c>
      <c r="L1578">
        <v>0</v>
      </c>
      <c r="M1578" t="s">
        <v>42</v>
      </c>
    </row>
    <row r="1579" spans="1:13" x14ac:dyDescent="0.25">
      <c r="A1579" t="s">
        <v>185</v>
      </c>
      <c r="B1579">
        <v>7138.67</v>
      </c>
      <c r="C1579">
        <v>7079.91</v>
      </c>
      <c r="D1579">
        <v>7079.71</v>
      </c>
      <c r="E1579">
        <v>6911.81</v>
      </c>
      <c r="F1579">
        <v>416.73</v>
      </c>
      <c r="G1579">
        <v>0</v>
      </c>
      <c r="H1579">
        <v>142.38800000000001</v>
      </c>
      <c r="I1579">
        <v>0</v>
      </c>
      <c r="J1579">
        <v>0.28314499999999998</v>
      </c>
      <c r="K1579">
        <v>0.70652999999999999</v>
      </c>
      <c r="L1579">
        <v>0</v>
      </c>
      <c r="M1579" t="s">
        <v>42</v>
      </c>
    </row>
    <row r="1580" spans="1:13" x14ac:dyDescent="0.25">
      <c r="A1580" t="s">
        <v>185</v>
      </c>
      <c r="B1580">
        <v>7135.62</v>
      </c>
      <c r="C1580">
        <v>7077.46</v>
      </c>
      <c r="D1580">
        <v>7077.24</v>
      </c>
      <c r="E1580">
        <v>6907.87</v>
      </c>
      <c r="F1580">
        <v>415.77800000000002</v>
      </c>
      <c r="G1580">
        <v>0</v>
      </c>
      <c r="H1580">
        <v>141.00200000000001</v>
      </c>
      <c r="I1580">
        <v>0</v>
      </c>
      <c r="J1580">
        <v>0.28318500000000002</v>
      </c>
      <c r="K1580">
        <v>0.72577700000000001</v>
      </c>
      <c r="L1580">
        <v>0</v>
      </c>
      <c r="M1580" t="s">
        <v>42</v>
      </c>
    </row>
    <row r="1581" spans="1:13" x14ac:dyDescent="0.25">
      <c r="A1581" t="s">
        <v>185</v>
      </c>
      <c r="B1581">
        <v>7131.42</v>
      </c>
      <c r="C1581">
        <v>7073.32</v>
      </c>
      <c r="D1581">
        <v>7073.11</v>
      </c>
      <c r="E1581">
        <v>6905.36</v>
      </c>
      <c r="F1581">
        <v>415.221</v>
      </c>
      <c r="G1581">
        <v>0</v>
      </c>
      <c r="H1581">
        <v>142.316</v>
      </c>
      <c r="I1581">
        <v>0</v>
      </c>
      <c r="J1581">
        <v>0.28308100000000003</v>
      </c>
      <c r="K1581">
        <v>0.72445099999999996</v>
      </c>
      <c r="L1581">
        <v>0</v>
      </c>
      <c r="M1581" t="s">
        <v>42</v>
      </c>
    </row>
    <row r="1582" spans="1:13" x14ac:dyDescent="0.25">
      <c r="A1582" t="s">
        <v>185</v>
      </c>
      <c r="B1582">
        <v>7204.08</v>
      </c>
      <c r="C1582">
        <v>7145.67</v>
      </c>
      <c r="D1582">
        <v>7145.42</v>
      </c>
      <c r="E1582">
        <v>6975.21</v>
      </c>
      <c r="F1582">
        <v>433.69200000000001</v>
      </c>
      <c r="G1582">
        <v>0</v>
      </c>
      <c r="H1582">
        <v>141.74</v>
      </c>
      <c r="I1582">
        <v>0</v>
      </c>
      <c r="J1582">
        <v>0.28340100000000001</v>
      </c>
      <c r="K1582">
        <v>0.70653200000000005</v>
      </c>
      <c r="L1582">
        <v>0</v>
      </c>
      <c r="M1582" t="s">
        <v>42</v>
      </c>
    </row>
    <row r="1583" spans="1:13" x14ac:dyDescent="0.25">
      <c r="A1583" t="s">
        <v>185</v>
      </c>
      <c r="B1583">
        <v>7123.02</v>
      </c>
      <c r="C1583">
        <v>7064.87</v>
      </c>
      <c r="D1583">
        <v>7064.67</v>
      </c>
      <c r="E1583">
        <v>6895.91</v>
      </c>
      <c r="F1583">
        <v>413.37</v>
      </c>
      <c r="G1583">
        <v>0</v>
      </c>
      <c r="H1583">
        <v>143.065</v>
      </c>
      <c r="I1583">
        <v>0</v>
      </c>
      <c r="J1583">
        <v>0.28341</v>
      </c>
      <c r="K1583">
        <v>0.72676099999999999</v>
      </c>
      <c r="L1583">
        <v>0</v>
      </c>
      <c r="M1583" t="s">
        <v>42</v>
      </c>
    </row>
    <row r="1584" spans="1:13" x14ac:dyDescent="0.25">
      <c r="A1584" t="s">
        <v>185</v>
      </c>
      <c r="B1584">
        <v>7103.77</v>
      </c>
      <c r="C1584">
        <v>7045.87</v>
      </c>
      <c r="D1584">
        <v>7045.66</v>
      </c>
      <c r="E1584">
        <v>6878.29</v>
      </c>
      <c r="F1584">
        <v>414.21</v>
      </c>
      <c r="G1584">
        <v>0</v>
      </c>
      <c r="H1584">
        <v>141.47200000000001</v>
      </c>
      <c r="I1584">
        <v>0</v>
      </c>
      <c r="J1584">
        <v>0.28323599999999999</v>
      </c>
      <c r="K1584">
        <v>0.71499800000000002</v>
      </c>
      <c r="L1584">
        <v>0</v>
      </c>
      <c r="M1584" t="s">
        <v>42</v>
      </c>
    </row>
    <row r="1585" spans="1:13" x14ac:dyDescent="0.25">
      <c r="A1585" t="s">
        <v>185</v>
      </c>
      <c r="B1585">
        <v>7106.95</v>
      </c>
      <c r="C1585">
        <v>7048.32</v>
      </c>
      <c r="D1585">
        <v>7048.11</v>
      </c>
      <c r="E1585">
        <v>6878.82</v>
      </c>
      <c r="F1585">
        <v>418.89400000000001</v>
      </c>
      <c r="G1585">
        <v>0</v>
      </c>
      <c r="H1585">
        <v>142.66499999999999</v>
      </c>
      <c r="I1585">
        <v>0</v>
      </c>
      <c r="J1585">
        <v>0.28309400000000001</v>
      </c>
      <c r="K1585">
        <v>0.7167</v>
      </c>
      <c r="L1585">
        <v>0</v>
      </c>
      <c r="M1585" t="s">
        <v>42</v>
      </c>
    </row>
    <row r="1586" spans="1:13" x14ac:dyDescent="0.25">
      <c r="A1586" t="s">
        <v>185</v>
      </c>
      <c r="B1586">
        <v>7145.3</v>
      </c>
      <c r="C1586">
        <v>7087.42</v>
      </c>
      <c r="D1586">
        <v>7087.22</v>
      </c>
      <c r="E1586">
        <v>6919.02</v>
      </c>
      <c r="F1586">
        <v>414.86599999999999</v>
      </c>
      <c r="G1586">
        <v>0</v>
      </c>
      <c r="H1586">
        <v>141.83699999999999</v>
      </c>
      <c r="I1586">
        <v>0</v>
      </c>
      <c r="J1586">
        <v>0.28312799999999999</v>
      </c>
      <c r="K1586">
        <v>0.72639600000000004</v>
      </c>
      <c r="L1586">
        <v>0</v>
      </c>
      <c r="M1586" t="s">
        <v>42</v>
      </c>
    </row>
    <row r="1587" spans="1:13" x14ac:dyDescent="0.25">
      <c r="A1587" t="s">
        <v>185</v>
      </c>
      <c r="B1587">
        <v>7160.34</v>
      </c>
      <c r="C1587">
        <v>7102.34</v>
      </c>
      <c r="D1587">
        <v>7102.13</v>
      </c>
      <c r="E1587">
        <v>6933.12</v>
      </c>
      <c r="F1587">
        <v>430.947</v>
      </c>
      <c r="G1587">
        <v>0</v>
      </c>
      <c r="H1587">
        <v>142.892</v>
      </c>
      <c r="I1587">
        <v>0</v>
      </c>
      <c r="J1587">
        <v>0.28349200000000002</v>
      </c>
      <c r="K1587">
        <v>0.70653100000000002</v>
      </c>
      <c r="L1587">
        <v>0</v>
      </c>
      <c r="M1587" t="s">
        <v>42</v>
      </c>
    </row>
    <row r="1588" spans="1:13" x14ac:dyDescent="0.25">
      <c r="A1588" t="s">
        <v>185</v>
      </c>
      <c r="B1588">
        <v>7135.84</v>
      </c>
      <c r="C1588">
        <v>7077.78</v>
      </c>
      <c r="D1588">
        <v>7077.57</v>
      </c>
      <c r="E1588">
        <v>6910.11</v>
      </c>
      <c r="F1588">
        <v>423.09199999999998</v>
      </c>
      <c r="G1588">
        <v>0</v>
      </c>
      <c r="H1588">
        <v>142.26</v>
      </c>
      <c r="I1588">
        <v>0</v>
      </c>
      <c r="J1588">
        <v>0.28405900000000001</v>
      </c>
      <c r="K1588">
        <v>0.72580699999999998</v>
      </c>
      <c r="L1588">
        <v>0</v>
      </c>
      <c r="M1588" t="s">
        <v>42</v>
      </c>
    </row>
    <row r="1589" spans="1:13" x14ac:dyDescent="0.25">
      <c r="A1589" t="s">
        <v>185</v>
      </c>
      <c r="B1589">
        <v>7138.78</v>
      </c>
      <c r="C1589">
        <v>7081.04</v>
      </c>
      <c r="D1589">
        <v>7080.83</v>
      </c>
      <c r="E1589">
        <v>6912.74</v>
      </c>
      <c r="F1589">
        <v>421.41399999999999</v>
      </c>
      <c r="G1589">
        <v>0</v>
      </c>
      <c r="H1589">
        <v>143.40600000000001</v>
      </c>
      <c r="I1589">
        <v>0</v>
      </c>
      <c r="J1589">
        <v>0.28307900000000003</v>
      </c>
      <c r="K1589">
        <v>0.71897699999999998</v>
      </c>
      <c r="L1589">
        <v>0</v>
      </c>
      <c r="M1589" t="s">
        <v>42</v>
      </c>
    </row>
    <row r="1590" spans="1:13" x14ac:dyDescent="0.25">
      <c r="A1590" t="s">
        <v>185</v>
      </c>
      <c r="B1590">
        <v>7141.25</v>
      </c>
      <c r="C1590">
        <v>7083.26</v>
      </c>
      <c r="D1590">
        <v>7083.06</v>
      </c>
      <c r="E1590">
        <v>6915</v>
      </c>
      <c r="F1590">
        <v>426.94200000000001</v>
      </c>
      <c r="G1590">
        <v>0</v>
      </c>
      <c r="H1590">
        <v>141.72300000000001</v>
      </c>
      <c r="I1590">
        <v>0</v>
      </c>
      <c r="J1590">
        <v>0.28307900000000003</v>
      </c>
      <c r="K1590">
        <v>0.72391499999999998</v>
      </c>
      <c r="L1590">
        <v>0</v>
      </c>
      <c r="M1590" t="s">
        <v>42</v>
      </c>
    </row>
    <row r="1591" spans="1:13" x14ac:dyDescent="0.25">
      <c r="A1591" t="s">
        <v>185</v>
      </c>
      <c r="B1591">
        <v>7061.49</v>
      </c>
      <c r="C1591">
        <v>7003.21</v>
      </c>
      <c r="D1591">
        <v>7003.04</v>
      </c>
      <c r="E1591">
        <v>6835.79</v>
      </c>
      <c r="F1591">
        <v>406.66300000000001</v>
      </c>
      <c r="G1591">
        <v>0</v>
      </c>
      <c r="H1591">
        <v>142.04900000000001</v>
      </c>
      <c r="I1591">
        <v>0</v>
      </c>
      <c r="J1591">
        <v>0.28311700000000001</v>
      </c>
      <c r="K1591">
        <v>0.72758500000000004</v>
      </c>
      <c r="L1591">
        <v>0</v>
      </c>
      <c r="M1591" t="s">
        <v>42</v>
      </c>
    </row>
    <row r="1592" spans="1:13" x14ac:dyDescent="0.25">
      <c r="A1592" t="s">
        <v>185</v>
      </c>
      <c r="B1592">
        <v>7009.58</v>
      </c>
      <c r="C1592">
        <v>6951.6</v>
      </c>
      <c r="D1592">
        <v>6951.43</v>
      </c>
      <c r="E1592">
        <v>6785.42</v>
      </c>
      <c r="F1592">
        <v>401.096</v>
      </c>
      <c r="G1592">
        <v>0</v>
      </c>
      <c r="H1592">
        <v>141.01499999999999</v>
      </c>
      <c r="I1592">
        <v>0</v>
      </c>
      <c r="J1592">
        <v>0.26378800000000002</v>
      </c>
      <c r="K1592">
        <v>0.72465500000000005</v>
      </c>
      <c r="L1592">
        <v>0</v>
      </c>
      <c r="M1592" t="s">
        <v>42</v>
      </c>
    </row>
    <row r="1593" spans="1:13" x14ac:dyDescent="0.25">
      <c r="A1593" t="s">
        <v>185</v>
      </c>
      <c r="B1593">
        <v>7214.2</v>
      </c>
      <c r="C1593">
        <v>7156.44</v>
      </c>
      <c r="D1593">
        <v>7156.21</v>
      </c>
      <c r="E1593">
        <v>6985.69</v>
      </c>
      <c r="F1593">
        <v>434.95299999999997</v>
      </c>
      <c r="G1593">
        <v>0</v>
      </c>
      <c r="H1593">
        <v>144.392</v>
      </c>
      <c r="I1593">
        <v>0</v>
      </c>
      <c r="J1593">
        <v>0.28327200000000002</v>
      </c>
      <c r="K1593">
        <v>0.72647899999999999</v>
      </c>
      <c r="L1593">
        <v>0</v>
      </c>
      <c r="M1593" t="s">
        <v>42</v>
      </c>
    </row>
    <row r="1594" spans="1:13" x14ac:dyDescent="0.25">
      <c r="A1594" t="s">
        <v>185</v>
      </c>
      <c r="B1594">
        <v>7108.15</v>
      </c>
      <c r="C1594">
        <v>7050.47</v>
      </c>
      <c r="D1594">
        <v>7050.29</v>
      </c>
      <c r="E1594">
        <v>6881.64</v>
      </c>
      <c r="F1594">
        <v>409.38900000000001</v>
      </c>
      <c r="G1594">
        <v>0</v>
      </c>
      <c r="H1594">
        <v>141.90700000000001</v>
      </c>
      <c r="I1594">
        <v>0</v>
      </c>
      <c r="J1594">
        <v>0.283078</v>
      </c>
      <c r="K1594">
        <v>0.72785500000000003</v>
      </c>
      <c r="L1594">
        <v>0</v>
      </c>
      <c r="M1594" t="s">
        <v>42</v>
      </c>
    </row>
    <row r="1595" spans="1:13" x14ac:dyDescent="0.25">
      <c r="A1595" t="s">
        <v>185</v>
      </c>
      <c r="B1595">
        <v>7110.68</v>
      </c>
      <c r="C1595">
        <v>7053.52</v>
      </c>
      <c r="D1595">
        <v>7053.36</v>
      </c>
      <c r="E1595">
        <v>6884.26</v>
      </c>
      <c r="F1595">
        <v>402.09300000000002</v>
      </c>
      <c r="G1595">
        <v>0</v>
      </c>
      <c r="H1595">
        <v>142.43299999999999</v>
      </c>
      <c r="I1595">
        <v>0</v>
      </c>
      <c r="J1595">
        <v>0.27526099999999998</v>
      </c>
      <c r="K1595">
        <v>0.72602999999999995</v>
      </c>
      <c r="L1595">
        <v>0</v>
      </c>
      <c r="M1595" t="s">
        <v>42</v>
      </c>
    </row>
    <row r="1596" spans="1:13" x14ac:dyDescent="0.25">
      <c r="A1596" t="s">
        <v>185</v>
      </c>
      <c r="B1596">
        <v>7042.64</v>
      </c>
      <c r="C1596">
        <v>6985.38</v>
      </c>
      <c r="D1596">
        <v>6985.21</v>
      </c>
      <c r="E1596">
        <v>6819.22</v>
      </c>
      <c r="F1596">
        <v>400.065</v>
      </c>
      <c r="G1596">
        <v>0</v>
      </c>
      <c r="H1596">
        <v>139.89500000000001</v>
      </c>
      <c r="I1596">
        <v>0</v>
      </c>
      <c r="J1596">
        <v>0.28322999999999998</v>
      </c>
      <c r="K1596">
        <v>0.71574300000000002</v>
      </c>
      <c r="L1596">
        <v>0</v>
      </c>
      <c r="M1596" t="s">
        <v>42</v>
      </c>
    </row>
    <row r="1597" spans="1:13" x14ac:dyDescent="0.25">
      <c r="A1597" t="s">
        <v>185</v>
      </c>
      <c r="B1597">
        <v>7023</v>
      </c>
      <c r="C1597">
        <v>6965.42</v>
      </c>
      <c r="D1597">
        <v>6965.24</v>
      </c>
      <c r="E1597">
        <v>6798.9</v>
      </c>
      <c r="F1597">
        <v>403.12799999999999</v>
      </c>
      <c r="G1597">
        <v>0</v>
      </c>
      <c r="H1597">
        <v>142.953</v>
      </c>
      <c r="I1597">
        <v>0</v>
      </c>
      <c r="J1597">
        <v>0.28321000000000002</v>
      </c>
      <c r="K1597">
        <v>0.70652800000000004</v>
      </c>
      <c r="L1597">
        <v>0</v>
      </c>
      <c r="M1597" t="s">
        <v>42</v>
      </c>
    </row>
    <row r="1598" spans="1:13" x14ac:dyDescent="0.25">
      <c r="A1598" t="s">
        <v>185</v>
      </c>
      <c r="B1598">
        <v>7060.84</v>
      </c>
      <c r="C1598">
        <v>7003.69</v>
      </c>
      <c r="D1598">
        <v>7003.51</v>
      </c>
      <c r="E1598">
        <v>6836.57</v>
      </c>
      <c r="F1598">
        <v>409.053</v>
      </c>
      <c r="G1598">
        <v>0</v>
      </c>
      <c r="H1598">
        <v>142.113</v>
      </c>
      <c r="I1598">
        <v>0</v>
      </c>
      <c r="J1598">
        <v>0.28309000000000001</v>
      </c>
      <c r="K1598">
        <v>0.74529999999999996</v>
      </c>
      <c r="L1598">
        <v>0</v>
      </c>
      <c r="M1598" t="s">
        <v>42</v>
      </c>
    </row>
    <row r="1599" spans="1:13" x14ac:dyDescent="0.25">
      <c r="A1599" t="s">
        <v>185</v>
      </c>
      <c r="B1599">
        <v>7049.39</v>
      </c>
      <c r="C1599">
        <v>6991.61</v>
      </c>
      <c r="D1599">
        <v>6991.43</v>
      </c>
      <c r="E1599">
        <v>6824.88</v>
      </c>
      <c r="F1599">
        <v>409.447</v>
      </c>
      <c r="G1599">
        <v>0</v>
      </c>
      <c r="H1599">
        <v>142.52600000000001</v>
      </c>
      <c r="I1599">
        <v>0</v>
      </c>
      <c r="J1599">
        <v>0.283113</v>
      </c>
      <c r="K1599">
        <v>0.72780599999999995</v>
      </c>
      <c r="L1599">
        <v>0</v>
      </c>
      <c r="M1599" t="s">
        <v>42</v>
      </c>
    </row>
    <row r="1600" spans="1:13" x14ac:dyDescent="0.25">
      <c r="A1600" t="s">
        <v>185</v>
      </c>
      <c r="B1600">
        <v>6985.56</v>
      </c>
      <c r="C1600">
        <v>6927.82</v>
      </c>
      <c r="D1600">
        <v>6927.65</v>
      </c>
      <c r="E1600">
        <v>6761.92</v>
      </c>
      <c r="F1600">
        <v>399.75200000000001</v>
      </c>
      <c r="G1600">
        <v>0</v>
      </c>
      <c r="H1600">
        <v>140.87899999999999</v>
      </c>
      <c r="I1600">
        <v>0</v>
      </c>
      <c r="J1600">
        <v>0.28362700000000002</v>
      </c>
      <c r="K1600">
        <v>0.713256</v>
      </c>
      <c r="L1600">
        <v>0</v>
      </c>
      <c r="M1600" t="s">
        <v>42</v>
      </c>
    </row>
    <row r="1601" spans="1:13" x14ac:dyDescent="0.25">
      <c r="A1601" t="s">
        <v>185</v>
      </c>
      <c r="B1601">
        <v>7029.8</v>
      </c>
      <c r="C1601">
        <v>6972.29</v>
      </c>
      <c r="D1601">
        <v>6972.11</v>
      </c>
      <c r="E1601">
        <v>6805.91</v>
      </c>
      <c r="F1601">
        <v>400.84100000000001</v>
      </c>
      <c r="G1601">
        <v>0</v>
      </c>
      <c r="H1601">
        <v>142.78700000000001</v>
      </c>
      <c r="I1601">
        <v>0</v>
      </c>
      <c r="J1601">
        <v>0.28327799999999997</v>
      </c>
      <c r="K1601">
        <v>0.72789899999999996</v>
      </c>
      <c r="L1601">
        <v>0</v>
      </c>
      <c r="M1601" t="s">
        <v>42</v>
      </c>
    </row>
    <row r="1602" spans="1:13" x14ac:dyDescent="0.25">
      <c r="A1602" t="s">
        <v>185</v>
      </c>
      <c r="B1602">
        <v>7020.33</v>
      </c>
      <c r="C1602">
        <v>6962.86</v>
      </c>
      <c r="D1602">
        <v>6962.69</v>
      </c>
      <c r="E1602">
        <v>6796.88</v>
      </c>
      <c r="F1602">
        <v>402.82299999999998</v>
      </c>
      <c r="G1602">
        <v>0</v>
      </c>
      <c r="H1602">
        <v>141.47200000000001</v>
      </c>
      <c r="I1602">
        <v>0</v>
      </c>
      <c r="J1602">
        <v>0.28310299999999999</v>
      </c>
      <c r="K1602">
        <v>0.72283399999999998</v>
      </c>
      <c r="L1602">
        <v>0</v>
      </c>
      <c r="M1602" t="s">
        <v>42</v>
      </c>
    </row>
    <row r="1603" spans="1:13" x14ac:dyDescent="0.25">
      <c r="A1603" t="s">
        <v>185</v>
      </c>
      <c r="B1603">
        <v>6949.68</v>
      </c>
      <c r="C1603">
        <v>6891.69</v>
      </c>
      <c r="D1603">
        <v>6891.5</v>
      </c>
      <c r="E1603">
        <v>6725.66</v>
      </c>
      <c r="F1603">
        <v>396.44299999999998</v>
      </c>
      <c r="G1603">
        <v>0</v>
      </c>
      <c r="H1603">
        <v>142.19499999999999</v>
      </c>
      <c r="I1603">
        <v>0</v>
      </c>
      <c r="J1603">
        <v>0.28471600000000002</v>
      </c>
      <c r="K1603">
        <v>0.71444399999999997</v>
      </c>
      <c r="L1603">
        <v>0</v>
      </c>
      <c r="M1603" t="s">
        <v>42</v>
      </c>
    </row>
    <row r="1604" spans="1:13" x14ac:dyDescent="0.25">
      <c r="A1604" t="s">
        <v>185</v>
      </c>
      <c r="B1604">
        <v>6993.57</v>
      </c>
      <c r="C1604">
        <v>6935.95</v>
      </c>
      <c r="D1604">
        <v>6935.78</v>
      </c>
      <c r="E1604">
        <v>6769.92</v>
      </c>
      <c r="F1604">
        <v>403.16699999999997</v>
      </c>
      <c r="G1604">
        <v>0</v>
      </c>
      <c r="H1604">
        <v>141.053</v>
      </c>
      <c r="I1604">
        <v>0</v>
      </c>
      <c r="J1604">
        <v>0.28336499999999998</v>
      </c>
      <c r="K1604">
        <v>0.72766900000000001</v>
      </c>
      <c r="L1604">
        <v>0</v>
      </c>
      <c r="M1604" t="s">
        <v>42</v>
      </c>
    </row>
    <row r="1605" spans="1:13" x14ac:dyDescent="0.25">
      <c r="A1605" t="s">
        <v>185</v>
      </c>
      <c r="B1605">
        <v>6991.59</v>
      </c>
      <c r="C1605">
        <v>6934.08</v>
      </c>
      <c r="D1605">
        <v>6933.91</v>
      </c>
      <c r="E1605">
        <v>6768.18</v>
      </c>
      <c r="F1605">
        <v>398.33699999999999</v>
      </c>
      <c r="G1605">
        <v>0</v>
      </c>
      <c r="H1605">
        <v>142.35599999999999</v>
      </c>
      <c r="I1605">
        <v>0</v>
      </c>
      <c r="J1605">
        <v>0.283304</v>
      </c>
      <c r="K1605">
        <v>0.72356799999999999</v>
      </c>
      <c r="L1605">
        <v>0</v>
      </c>
      <c r="M1605" t="s">
        <v>42</v>
      </c>
    </row>
    <row r="1606" spans="1:13" x14ac:dyDescent="0.25">
      <c r="A1606" t="s">
        <v>185</v>
      </c>
      <c r="B1606">
        <v>7007.63</v>
      </c>
      <c r="C1606">
        <v>6948.98</v>
      </c>
      <c r="D1606">
        <v>6948.81</v>
      </c>
      <c r="E1606">
        <v>6782.98</v>
      </c>
      <c r="F1606">
        <v>401.35</v>
      </c>
      <c r="G1606">
        <v>0</v>
      </c>
      <c r="H1606">
        <v>141.613</v>
      </c>
      <c r="I1606">
        <v>0</v>
      </c>
      <c r="J1606">
        <v>0.27684700000000001</v>
      </c>
      <c r="K1606">
        <v>0.72765999999999997</v>
      </c>
      <c r="L1606">
        <v>0</v>
      </c>
      <c r="M1606" t="s">
        <v>42</v>
      </c>
    </row>
    <row r="1607" spans="1:13" x14ac:dyDescent="0.25">
      <c r="A1607" t="s">
        <v>185</v>
      </c>
      <c r="B1607">
        <v>7168.9</v>
      </c>
      <c r="C1607">
        <v>7110.3</v>
      </c>
      <c r="D1607">
        <v>7110.08</v>
      </c>
      <c r="E1607">
        <v>6941.64</v>
      </c>
      <c r="F1607">
        <v>421.51100000000002</v>
      </c>
      <c r="G1607">
        <v>0</v>
      </c>
      <c r="H1607">
        <v>143.15100000000001</v>
      </c>
      <c r="I1607">
        <v>0</v>
      </c>
      <c r="J1607">
        <v>0.283084</v>
      </c>
      <c r="K1607">
        <v>0.70809999999999995</v>
      </c>
      <c r="L1607">
        <v>0</v>
      </c>
      <c r="M1607" t="s">
        <v>42</v>
      </c>
    </row>
    <row r="1608" spans="1:13" x14ac:dyDescent="0.25">
      <c r="A1608" t="s">
        <v>185</v>
      </c>
      <c r="B1608">
        <v>7116.08</v>
      </c>
      <c r="C1608">
        <v>7057.85</v>
      </c>
      <c r="D1608">
        <v>7057.63</v>
      </c>
      <c r="E1608">
        <v>6890.27</v>
      </c>
      <c r="F1608">
        <v>411.30599999999998</v>
      </c>
      <c r="G1608">
        <v>0</v>
      </c>
      <c r="H1608">
        <v>141.46700000000001</v>
      </c>
      <c r="I1608">
        <v>0</v>
      </c>
      <c r="J1608">
        <v>0.283188</v>
      </c>
      <c r="K1608">
        <v>0.72744799999999998</v>
      </c>
      <c r="L1608">
        <v>0</v>
      </c>
      <c r="M1608" t="s">
        <v>42</v>
      </c>
    </row>
    <row r="1609" spans="1:13" x14ac:dyDescent="0.25">
      <c r="A1609" t="s">
        <v>185</v>
      </c>
      <c r="B1609">
        <v>7101.99</v>
      </c>
      <c r="C1609">
        <v>7042.68</v>
      </c>
      <c r="D1609">
        <v>7042.47</v>
      </c>
      <c r="E1609">
        <v>6874.78</v>
      </c>
      <c r="F1609">
        <v>412.66199999999998</v>
      </c>
      <c r="G1609">
        <v>0</v>
      </c>
      <c r="H1609">
        <v>142.732</v>
      </c>
      <c r="I1609">
        <v>0</v>
      </c>
      <c r="J1609">
        <v>0.28307900000000003</v>
      </c>
      <c r="K1609">
        <v>0.72682599999999997</v>
      </c>
      <c r="L1609">
        <v>0</v>
      </c>
      <c r="M1609" t="s">
        <v>42</v>
      </c>
    </row>
    <row r="1610" spans="1:13" x14ac:dyDescent="0.25">
      <c r="A1610" t="s">
        <v>185</v>
      </c>
      <c r="B1610">
        <v>7102.24</v>
      </c>
      <c r="C1610">
        <v>7043.73</v>
      </c>
      <c r="D1610">
        <v>7043.53</v>
      </c>
      <c r="E1610">
        <v>6875.6</v>
      </c>
      <c r="F1610">
        <v>418.13900000000001</v>
      </c>
      <c r="G1610">
        <v>0</v>
      </c>
      <c r="H1610">
        <v>140.71700000000001</v>
      </c>
      <c r="I1610">
        <v>0</v>
      </c>
      <c r="J1610">
        <v>0.28314099999999998</v>
      </c>
      <c r="K1610">
        <v>0.72495100000000001</v>
      </c>
      <c r="L1610">
        <v>0</v>
      </c>
      <c r="M1610" t="s">
        <v>42</v>
      </c>
    </row>
    <row r="1611" spans="1:13" x14ac:dyDescent="0.25">
      <c r="A1611" t="s">
        <v>185</v>
      </c>
      <c r="B1611">
        <v>7140.39</v>
      </c>
      <c r="C1611">
        <v>7082.14</v>
      </c>
      <c r="D1611">
        <v>7081.93</v>
      </c>
      <c r="E1611">
        <v>6913.65</v>
      </c>
      <c r="F1611">
        <v>417.65600000000001</v>
      </c>
      <c r="G1611">
        <v>0</v>
      </c>
      <c r="H1611">
        <v>142.114</v>
      </c>
      <c r="I1611">
        <v>0</v>
      </c>
      <c r="J1611">
        <v>0.27112199999999997</v>
      </c>
      <c r="K1611">
        <v>0.70652800000000004</v>
      </c>
      <c r="L1611">
        <v>0</v>
      </c>
      <c r="M1611" t="s">
        <v>42</v>
      </c>
    </row>
    <row r="1612" spans="1:13" x14ac:dyDescent="0.25">
      <c r="A1612" t="s">
        <v>185</v>
      </c>
      <c r="B1612">
        <v>7176.04</v>
      </c>
      <c r="C1612">
        <v>7117.91</v>
      </c>
      <c r="D1612">
        <v>7117.68</v>
      </c>
      <c r="E1612">
        <v>6949.47</v>
      </c>
      <c r="F1612">
        <v>420.08300000000003</v>
      </c>
      <c r="G1612">
        <v>0</v>
      </c>
      <c r="H1612">
        <v>143.35300000000001</v>
      </c>
      <c r="I1612">
        <v>0</v>
      </c>
      <c r="J1612">
        <v>0.283078</v>
      </c>
      <c r="K1612">
        <v>0.70653100000000002</v>
      </c>
      <c r="L1612">
        <v>0</v>
      </c>
      <c r="M1612" t="s">
        <v>42</v>
      </c>
    </row>
    <row r="1613" spans="1:13" x14ac:dyDescent="0.25">
      <c r="A1613" t="s">
        <v>185</v>
      </c>
      <c r="B1613">
        <v>7169.6</v>
      </c>
      <c r="C1613">
        <v>7110.99</v>
      </c>
      <c r="D1613">
        <v>7110.77</v>
      </c>
      <c r="E1613">
        <v>6941.7</v>
      </c>
      <c r="F1613">
        <v>421.142</v>
      </c>
      <c r="G1613">
        <v>0</v>
      </c>
      <c r="H1613">
        <v>142.48699999999999</v>
      </c>
      <c r="I1613">
        <v>0</v>
      </c>
      <c r="J1613">
        <v>0.28317199999999998</v>
      </c>
      <c r="K1613">
        <v>0.72781499999999999</v>
      </c>
      <c r="L1613">
        <v>0</v>
      </c>
      <c r="M1613" t="s">
        <v>42</v>
      </c>
    </row>
    <row r="1614" spans="1:13" x14ac:dyDescent="0.25">
      <c r="A1614" t="s">
        <v>185</v>
      </c>
      <c r="B1614">
        <v>7153.59</v>
      </c>
      <c r="C1614">
        <v>7095.55</v>
      </c>
      <c r="D1614">
        <v>7095.32</v>
      </c>
      <c r="E1614">
        <v>6927.43</v>
      </c>
      <c r="F1614">
        <v>421.7</v>
      </c>
      <c r="G1614">
        <v>0</v>
      </c>
      <c r="H1614">
        <v>142.76</v>
      </c>
      <c r="I1614">
        <v>0</v>
      </c>
      <c r="J1614">
        <v>0.28307900000000003</v>
      </c>
      <c r="K1614">
        <v>0.70652800000000004</v>
      </c>
      <c r="L1614">
        <v>0</v>
      </c>
      <c r="M1614" t="s">
        <v>42</v>
      </c>
    </row>
    <row r="1615" spans="1:13" x14ac:dyDescent="0.25">
      <c r="A1615" t="s">
        <v>185</v>
      </c>
      <c r="B1615">
        <v>7177.64</v>
      </c>
      <c r="C1615">
        <v>7119.47</v>
      </c>
      <c r="D1615">
        <v>7119.23</v>
      </c>
      <c r="E1615">
        <v>6950.1</v>
      </c>
      <c r="F1615">
        <v>425.09800000000001</v>
      </c>
      <c r="G1615">
        <v>0</v>
      </c>
      <c r="H1615">
        <v>144.51</v>
      </c>
      <c r="I1615">
        <v>0</v>
      </c>
      <c r="J1615">
        <v>0.28325400000000001</v>
      </c>
      <c r="K1615">
        <v>0.72469499999999998</v>
      </c>
      <c r="L1615">
        <v>0</v>
      </c>
      <c r="M1615" t="s">
        <v>42</v>
      </c>
    </row>
    <row r="1616" spans="1:13" x14ac:dyDescent="0.25">
      <c r="A1616" t="s">
        <v>185</v>
      </c>
      <c r="B1616">
        <v>7134.68</v>
      </c>
      <c r="C1616">
        <v>7075.94</v>
      </c>
      <c r="D1616">
        <v>7075.71</v>
      </c>
      <c r="E1616">
        <v>6907.62</v>
      </c>
      <c r="F1616">
        <v>417.97199999999998</v>
      </c>
      <c r="G1616">
        <v>0</v>
      </c>
      <c r="H1616">
        <v>142.64500000000001</v>
      </c>
      <c r="I1616">
        <v>0</v>
      </c>
      <c r="J1616">
        <v>0.27023999999999998</v>
      </c>
      <c r="K1616">
        <v>0.72787100000000005</v>
      </c>
      <c r="L1616">
        <v>0</v>
      </c>
      <c r="M1616" t="s">
        <v>42</v>
      </c>
    </row>
    <row r="1617" spans="1:25" x14ac:dyDescent="0.25">
      <c r="A1617" t="s">
        <v>185</v>
      </c>
      <c r="B1617">
        <v>7183.28</v>
      </c>
      <c r="C1617">
        <v>7125.16</v>
      </c>
      <c r="D1617">
        <v>7124.94</v>
      </c>
      <c r="E1617">
        <v>6956.6</v>
      </c>
      <c r="F1617">
        <v>422.03399999999999</v>
      </c>
      <c r="G1617">
        <v>0</v>
      </c>
      <c r="H1617">
        <v>143.06899999999999</v>
      </c>
      <c r="I1617">
        <v>0</v>
      </c>
      <c r="J1617">
        <v>0.283553</v>
      </c>
      <c r="K1617">
        <v>0.72181200000000001</v>
      </c>
      <c r="L1617">
        <v>0</v>
      </c>
      <c r="M1617" t="s">
        <v>42</v>
      </c>
    </row>
    <row r="1618" spans="1:25" x14ac:dyDescent="0.25">
      <c r="A1618" t="s">
        <v>185</v>
      </c>
      <c r="B1618">
        <v>7095.69</v>
      </c>
      <c r="C1618">
        <v>7036.68</v>
      </c>
      <c r="D1618">
        <v>7036.46</v>
      </c>
      <c r="E1618">
        <v>6868.46</v>
      </c>
      <c r="F1618">
        <v>414.76</v>
      </c>
      <c r="G1618">
        <v>0</v>
      </c>
      <c r="H1618">
        <v>141.42599999999999</v>
      </c>
      <c r="I1618">
        <v>0</v>
      </c>
      <c r="J1618">
        <v>0.26700800000000002</v>
      </c>
      <c r="K1618">
        <v>0.70652899999999996</v>
      </c>
      <c r="L1618">
        <v>0</v>
      </c>
      <c r="M1618" t="s">
        <v>42</v>
      </c>
    </row>
    <row r="1619" spans="1:25" x14ac:dyDescent="0.25">
      <c r="A1619" t="s">
        <v>185</v>
      </c>
      <c r="B1619">
        <v>7102.22</v>
      </c>
      <c r="C1619">
        <v>7044.44</v>
      </c>
      <c r="D1619">
        <v>7044.22</v>
      </c>
      <c r="E1619">
        <v>6875.31</v>
      </c>
      <c r="F1619">
        <v>414.34100000000001</v>
      </c>
      <c r="G1619">
        <v>0</v>
      </c>
      <c r="H1619">
        <v>143.23599999999999</v>
      </c>
      <c r="I1619">
        <v>0</v>
      </c>
      <c r="J1619">
        <v>0.283136</v>
      </c>
      <c r="K1619">
        <v>0.72343299999999999</v>
      </c>
      <c r="L1619">
        <v>0</v>
      </c>
      <c r="M1619" t="s">
        <v>42</v>
      </c>
    </row>
    <row r="1620" spans="1:25" x14ac:dyDescent="0.25">
      <c r="A1620" t="s">
        <v>185</v>
      </c>
      <c r="B1620">
        <v>7072.29</v>
      </c>
      <c r="C1620">
        <v>7014.29</v>
      </c>
      <c r="D1620">
        <v>7014.09</v>
      </c>
      <c r="E1620">
        <v>6845.74</v>
      </c>
      <c r="F1620">
        <v>411.37400000000002</v>
      </c>
      <c r="G1620">
        <v>0</v>
      </c>
      <c r="H1620">
        <v>140.92599999999999</v>
      </c>
      <c r="I1620">
        <v>0</v>
      </c>
      <c r="J1620">
        <v>0.28329599999999999</v>
      </c>
      <c r="K1620">
        <v>0.71916999999999998</v>
      </c>
      <c r="L1620">
        <v>0</v>
      </c>
      <c r="M1620" t="s">
        <v>42</v>
      </c>
    </row>
    <row r="1621" spans="1:25" x14ac:dyDescent="0.25">
      <c r="A1621" t="s">
        <v>185</v>
      </c>
      <c r="B1621">
        <v>7201.62</v>
      </c>
      <c r="C1621">
        <v>7143.04</v>
      </c>
      <c r="D1621">
        <v>7142.82</v>
      </c>
      <c r="E1621">
        <v>6973.51</v>
      </c>
      <c r="F1621">
        <v>429.685</v>
      </c>
      <c r="G1621">
        <v>0</v>
      </c>
      <c r="H1621">
        <v>143.226</v>
      </c>
      <c r="I1621">
        <v>0</v>
      </c>
      <c r="J1621">
        <v>0.28497299999999998</v>
      </c>
      <c r="K1621">
        <v>0.72390200000000005</v>
      </c>
      <c r="L1621">
        <v>0</v>
      </c>
      <c r="M1621" t="s">
        <v>42</v>
      </c>
    </row>
    <row r="1622" spans="1:25" x14ac:dyDescent="0.25">
      <c r="A1622" t="s">
        <v>185</v>
      </c>
      <c r="B1622">
        <v>7095.91</v>
      </c>
      <c r="C1622">
        <v>7037.13</v>
      </c>
      <c r="D1622">
        <v>7036.94</v>
      </c>
      <c r="E1622">
        <v>6868.67</v>
      </c>
      <c r="F1622">
        <v>416.07799999999997</v>
      </c>
      <c r="G1622">
        <v>0</v>
      </c>
      <c r="H1622">
        <v>140.732</v>
      </c>
      <c r="I1622">
        <v>0</v>
      </c>
      <c r="J1622">
        <v>0.283161</v>
      </c>
      <c r="K1622">
        <v>0.72692199999999996</v>
      </c>
      <c r="L1622">
        <v>0</v>
      </c>
      <c r="M1622" t="s">
        <v>42</v>
      </c>
    </row>
    <row r="1623" spans="1:25" x14ac:dyDescent="0.25">
      <c r="A1623" t="s">
        <v>185</v>
      </c>
      <c r="B1623">
        <v>7079.87</v>
      </c>
      <c r="C1623">
        <v>7021.23</v>
      </c>
      <c r="D1623">
        <v>7021.03</v>
      </c>
      <c r="E1623">
        <v>6853.15</v>
      </c>
      <c r="F1623">
        <v>419.06099999999998</v>
      </c>
      <c r="G1623">
        <v>0</v>
      </c>
      <c r="H1623">
        <v>142.74299999999999</v>
      </c>
      <c r="I1623">
        <v>0</v>
      </c>
      <c r="J1623">
        <v>0.28308499999999998</v>
      </c>
      <c r="K1623">
        <v>0.727441</v>
      </c>
      <c r="L1623">
        <v>0</v>
      </c>
      <c r="M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185</v>
      </c>
      <c r="B1624">
        <v>7072.15</v>
      </c>
      <c r="C1624">
        <v>7013.23</v>
      </c>
      <c r="D1624">
        <v>7013.03</v>
      </c>
      <c r="E1624">
        <v>6845.83</v>
      </c>
      <c r="F1624">
        <v>417.048</v>
      </c>
      <c r="G1624">
        <v>0</v>
      </c>
      <c r="H1624">
        <v>142.36699999999999</v>
      </c>
      <c r="I1624">
        <v>0</v>
      </c>
      <c r="J1624">
        <v>0.261189</v>
      </c>
      <c r="K1624">
        <v>0.72750300000000001</v>
      </c>
      <c r="L1624">
        <v>0</v>
      </c>
      <c r="M1624" t="s">
        <v>42</v>
      </c>
      <c r="R1624">
        <f>AVERAGE(B1575:B1624)</f>
        <v>7106.7519999999986</v>
      </c>
      <c r="S1624">
        <f>AVERAGE(C1575:C1624)</f>
        <v>7048.6019999999971</v>
      </c>
      <c r="U1624">
        <f>_xlfn.VAR.P(B1575:B1624)</f>
        <v>4059.4022359999963</v>
      </c>
      <c r="V1624">
        <f>_xlfn.VAR.P(C1575:C1624)</f>
        <v>4037.2909160000058</v>
      </c>
      <c r="X1624">
        <f>1.96*SQRT(U1624)/50</f>
        <v>2.4975667862796049</v>
      </c>
      <c r="Y1624">
        <f>1.96*SQRT(V1624)/50</f>
        <v>2.4907554502925913</v>
      </c>
    </row>
    <row r="1625" spans="1:25" x14ac:dyDescent="0.25">
      <c r="A1625" t="s">
        <v>186</v>
      </c>
      <c r="B1625">
        <v>355437.34289999999</v>
      </c>
      <c r="C1625" t="s">
        <v>36</v>
      </c>
    </row>
    <row r="1626" spans="1:25" x14ac:dyDescent="0.25">
      <c r="A1626" t="s">
        <v>160</v>
      </c>
      <c r="B1626">
        <v>7885.51</v>
      </c>
      <c r="C1626">
        <v>7765.88</v>
      </c>
      <c r="D1626">
        <v>7765.68</v>
      </c>
      <c r="E1626">
        <v>7601.05</v>
      </c>
      <c r="F1626">
        <v>398.49099999999999</v>
      </c>
      <c r="G1626">
        <v>425.59</v>
      </c>
      <c r="H1626">
        <v>152.26900000000001</v>
      </c>
      <c r="I1626">
        <v>95.926500000000004</v>
      </c>
      <c r="J1626">
        <v>151.822</v>
      </c>
      <c r="K1626">
        <v>6757.24</v>
      </c>
      <c r="L1626">
        <v>0.28315099999999999</v>
      </c>
      <c r="M1626">
        <v>0.72781499999999999</v>
      </c>
      <c r="N1626">
        <v>0</v>
      </c>
      <c r="O1626" t="s">
        <v>42</v>
      </c>
    </row>
    <row r="1627" spans="1:25" x14ac:dyDescent="0.25">
      <c r="A1627" t="s">
        <v>160</v>
      </c>
      <c r="B1627">
        <v>7859.22</v>
      </c>
      <c r="C1627">
        <v>7737.45</v>
      </c>
      <c r="D1627">
        <v>7737.27</v>
      </c>
      <c r="E1627">
        <v>7582.27</v>
      </c>
      <c r="F1627">
        <v>390.404</v>
      </c>
      <c r="G1627">
        <v>420.26299999999998</v>
      </c>
      <c r="H1627">
        <v>151.929</v>
      </c>
      <c r="I1627">
        <v>95.246700000000004</v>
      </c>
      <c r="J1627">
        <v>147.83199999999999</v>
      </c>
      <c r="K1627">
        <v>6752.23</v>
      </c>
      <c r="L1627">
        <v>0.28308800000000001</v>
      </c>
      <c r="M1627">
        <v>0.72334299999999996</v>
      </c>
      <c r="N1627">
        <v>0</v>
      </c>
      <c r="O1627" t="s">
        <v>42</v>
      </c>
    </row>
    <row r="1628" spans="1:25" x14ac:dyDescent="0.25">
      <c r="A1628" t="s">
        <v>160</v>
      </c>
      <c r="B1628">
        <v>7869.15</v>
      </c>
      <c r="C1628">
        <v>7751.84</v>
      </c>
      <c r="D1628">
        <v>7751.67</v>
      </c>
      <c r="E1628">
        <v>7596.93</v>
      </c>
      <c r="F1628">
        <v>386.21899999999999</v>
      </c>
      <c r="G1628">
        <v>420.73200000000003</v>
      </c>
      <c r="H1628">
        <v>152.453</v>
      </c>
      <c r="I1628">
        <v>95.197500000000005</v>
      </c>
      <c r="J1628">
        <v>147.72900000000001</v>
      </c>
      <c r="K1628">
        <v>6770.24</v>
      </c>
      <c r="L1628">
        <v>0.28312700000000002</v>
      </c>
      <c r="M1628">
        <v>0.72574000000000005</v>
      </c>
      <c r="N1628">
        <v>0</v>
      </c>
      <c r="O1628" t="s">
        <v>42</v>
      </c>
    </row>
    <row r="1629" spans="1:25" x14ac:dyDescent="0.25">
      <c r="A1629" t="s">
        <v>160</v>
      </c>
      <c r="B1629">
        <v>7878.81</v>
      </c>
      <c r="C1629">
        <v>7761.18</v>
      </c>
      <c r="D1629">
        <v>7761</v>
      </c>
      <c r="E1629">
        <v>7603.83</v>
      </c>
      <c r="F1629">
        <v>391.00599999999997</v>
      </c>
      <c r="G1629">
        <v>420.97</v>
      </c>
      <c r="H1629">
        <v>152.107</v>
      </c>
      <c r="I1629">
        <v>95.338300000000004</v>
      </c>
      <c r="J1629">
        <v>148.02699999999999</v>
      </c>
      <c r="K1629">
        <v>6772.31</v>
      </c>
      <c r="L1629">
        <v>0.28365600000000002</v>
      </c>
      <c r="M1629">
        <v>0.72301800000000005</v>
      </c>
      <c r="N1629">
        <v>0</v>
      </c>
      <c r="O1629" t="s">
        <v>42</v>
      </c>
    </row>
    <row r="1630" spans="1:25" x14ac:dyDescent="0.25">
      <c r="A1630" t="s">
        <v>160</v>
      </c>
      <c r="B1630">
        <v>8024.29</v>
      </c>
      <c r="C1630">
        <v>7905.35</v>
      </c>
      <c r="D1630">
        <v>7905.17</v>
      </c>
      <c r="E1630">
        <v>7737.52</v>
      </c>
      <c r="F1630">
        <v>397.90199999999999</v>
      </c>
      <c r="G1630">
        <v>433.78</v>
      </c>
      <c r="H1630">
        <v>152.56899999999999</v>
      </c>
      <c r="I1630">
        <v>98.680099999999996</v>
      </c>
      <c r="J1630">
        <v>156.64599999999999</v>
      </c>
      <c r="K1630">
        <v>6885.2</v>
      </c>
      <c r="L1630">
        <v>0.26351599999999997</v>
      </c>
      <c r="M1630">
        <v>0.72321299999999999</v>
      </c>
      <c r="N1630">
        <v>0</v>
      </c>
      <c r="O1630" t="s">
        <v>42</v>
      </c>
    </row>
    <row r="1631" spans="1:25" x14ac:dyDescent="0.25">
      <c r="A1631" t="s">
        <v>160</v>
      </c>
      <c r="B1631">
        <v>7894.29</v>
      </c>
      <c r="C1631">
        <v>7775.54</v>
      </c>
      <c r="D1631">
        <v>7775.35</v>
      </c>
      <c r="E1631">
        <v>7616.92</v>
      </c>
      <c r="F1631">
        <v>394.488</v>
      </c>
      <c r="G1631">
        <v>424.11799999999999</v>
      </c>
      <c r="H1631">
        <v>151.958</v>
      </c>
      <c r="I1631">
        <v>96.234300000000005</v>
      </c>
      <c r="J1631">
        <v>150.36699999999999</v>
      </c>
      <c r="K1631">
        <v>6778.65</v>
      </c>
      <c r="L1631">
        <v>0.28309800000000002</v>
      </c>
      <c r="M1631">
        <v>0.727522</v>
      </c>
      <c r="N1631">
        <v>0</v>
      </c>
      <c r="O1631" t="s">
        <v>42</v>
      </c>
    </row>
    <row r="1632" spans="1:25" x14ac:dyDescent="0.25">
      <c r="A1632" t="s">
        <v>160</v>
      </c>
      <c r="B1632">
        <v>7912.53</v>
      </c>
      <c r="C1632">
        <v>7791.42</v>
      </c>
      <c r="D1632">
        <v>7791.25</v>
      </c>
      <c r="E1632">
        <v>7634.07</v>
      </c>
      <c r="F1632">
        <v>386.25299999999999</v>
      </c>
      <c r="G1632">
        <v>431.81299999999999</v>
      </c>
      <c r="H1632">
        <v>152.23099999999999</v>
      </c>
      <c r="I1632">
        <v>100.99</v>
      </c>
      <c r="J1632">
        <v>153.27099999999999</v>
      </c>
      <c r="K1632">
        <v>6796.06</v>
      </c>
      <c r="L1632">
        <v>0.26086599999999999</v>
      </c>
      <c r="M1632">
        <v>0.72789800000000004</v>
      </c>
      <c r="N1632">
        <v>0</v>
      </c>
      <c r="O1632" t="s">
        <v>42</v>
      </c>
    </row>
    <row r="1633" spans="1:15" x14ac:dyDescent="0.25">
      <c r="A1633" t="s">
        <v>160</v>
      </c>
      <c r="B1633">
        <v>7899.3</v>
      </c>
      <c r="C1633">
        <v>7778.53</v>
      </c>
      <c r="D1633">
        <v>7778.34</v>
      </c>
      <c r="E1633">
        <v>7615.59</v>
      </c>
      <c r="F1633">
        <v>394.721</v>
      </c>
      <c r="G1633">
        <v>423.435</v>
      </c>
      <c r="H1633">
        <v>152.16900000000001</v>
      </c>
      <c r="I1633">
        <v>96.322900000000004</v>
      </c>
      <c r="J1633">
        <v>149.517</v>
      </c>
      <c r="K1633">
        <v>6777.78</v>
      </c>
      <c r="L1633">
        <v>0.28308499999999998</v>
      </c>
      <c r="M1633">
        <v>0.72586099999999998</v>
      </c>
      <c r="N1633">
        <v>0</v>
      </c>
      <c r="O1633" t="s">
        <v>42</v>
      </c>
    </row>
    <row r="1634" spans="1:15" x14ac:dyDescent="0.25">
      <c r="A1634" t="s">
        <v>160</v>
      </c>
      <c r="B1634">
        <v>7836.85</v>
      </c>
      <c r="C1634">
        <v>7719.75</v>
      </c>
      <c r="D1634">
        <v>7719.57</v>
      </c>
      <c r="E1634">
        <v>7563.56</v>
      </c>
      <c r="F1634">
        <v>388.73</v>
      </c>
      <c r="G1634">
        <v>421.62400000000002</v>
      </c>
      <c r="H1634">
        <v>152.33199999999999</v>
      </c>
      <c r="I1634">
        <v>95.500100000000003</v>
      </c>
      <c r="J1634">
        <v>148.429</v>
      </c>
      <c r="K1634">
        <v>6733.55</v>
      </c>
      <c r="L1634">
        <v>0.28309299999999998</v>
      </c>
      <c r="M1634">
        <v>0.72609900000000005</v>
      </c>
      <c r="N1634">
        <v>0</v>
      </c>
      <c r="O1634" t="s">
        <v>42</v>
      </c>
    </row>
    <row r="1635" spans="1:15" x14ac:dyDescent="0.25">
      <c r="A1635" t="s">
        <v>160</v>
      </c>
      <c r="B1635">
        <v>7834.79</v>
      </c>
      <c r="C1635">
        <v>7714.69</v>
      </c>
      <c r="D1635">
        <v>7714.52</v>
      </c>
      <c r="E1635">
        <v>7561.4</v>
      </c>
      <c r="F1635">
        <v>390.685</v>
      </c>
      <c r="G1635">
        <v>421.25099999999998</v>
      </c>
      <c r="H1635">
        <v>151.864</v>
      </c>
      <c r="I1635">
        <v>95.603700000000003</v>
      </c>
      <c r="J1635">
        <v>148.38200000000001</v>
      </c>
      <c r="K1635">
        <v>6730.12</v>
      </c>
      <c r="L1635">
        <v>0.26128099999999999</v>
      </c>
      <c r="M1635">
        <v>0.70653200000000005</v>
      </c>
      <c r="N1635">
        <v>0</v>
      </c>
      <c r="O1635" t="s">
        <v>42</v>
      </c>
    </row>
    <row r="1636" spans="1:15" x14ac:dyDescent="0.25">
      <c r="A1636" t="s">
        <v>160</v>
      </c>
      <c r="B1636">
        <v>7837.07</v>
      </c>
      <c r="C1636">
        <v>7717.65</v>
      </c>
      <c r="D1636">
        <v>7717.46</v>
      </c>
      <c r="E1636">
        <v>7562.06</v>
      </c>
      <c r="F1636">
        <v>387.18900000000002</v>
      </c>
      <c r="G1636">
        <v>421.178</v>
      </c>
      <c r="H1636">
        <v>152.322</v>
      </c>
      <c r="I1636">
        <v>95.469899999999996</v>
      </c>
      <c r="J1636">
        <v>148.149</v>
      </c>
      <c r="K1636">
        <v>6734.08</v>
      </c>
      <c r="L1636">
        <v>0.28308499999999998</v>
      </c>
      <c r="M1636">
        <v>0.72748100000000004</v>
      </c>
      <c r="N1636">
        <v>0</v>
      </c>
      <c r="O1636" t="s">
        <v>42</v>
      </c>
    </row>
    <row r="1637" spans="1:15" x14ac:dyDescent="0.25">
      <c r="A1637" t="s">
        <v>160</v>
      </c>
      <c r="B1637">
        <v>7881.94</v>
      </c>
      <c r="C1637">
        <v>7762.62</v>
      </c>
      <c r="D1637">
        <v>7762.43</v>
      </c>
      <c r="E1637">
        <v>7606.69</v>
      </c>
      <c r="F1637">
        <v>389.38</v>
      </c>
      <c r="G1637">
        <v>421.80700000000002</v>
      </c>
      <c r="H1637">
        <v>152.63200000000001</v>
      </c>
      <c r="I1637">
        <v>95.637100000000004</v>
      </c>
      <c r="J1637">
        <v>148.303</v>
      </c>
      <c r="K1637">
        <v>6775.54</v>
      </c>
      <c r="L1637">
        <v>0.28077600000000003</v>
      </c>
      <c r="M1637">
        <v>0.70653200000000005</v>
      </c>
      <c r="N1637">
        <v>0</v>
      </c>
      <c r="O1637" t="s">
        <v>42</v>
      </c>
    </row>
    <row r="1638" spans="1:15" x14ac:dyDescent="0.25">
      <c r="A1638" t="s">
        <v>160</v>
      </c>
      <c r="B1638">
        <v>7865.17</v>
      </c>
      <c r="C1638">
        <v>7746.19</v>
      </c>
      <c r="D1638">
        <v>7746.01</v>
      </c>
      <c r="E1638">
        <v>7591.88</v>
      </c>
      <c r="F1638">
        <v>384.565</v>
      </c>
      <c r="G1638">
        <v>421.28</v>
      </c>
      <c r="H1638">
        <v>152.566</v>
      </c>
      <c r="I1638">
        <v>95.4011</v>
      </c>
      <c r="J1638">
        <v>147.86000000000001</v>
      </c>
      <c r="K1638">
        <v>6766.2</v>
      </c>
      <c r="L1638">
        <v>0.28360200000000002</v>
      </c>
      <c r="M1638">
        <v>0.711835</v>
      </c>
      <c r="N1638">
        <v>0</v>
      </c>
      <c r="O1638" t="s">
        <v>42</v>
      </c>
    </row>
    <row r="1639" spans="1:15" x14ac:dyDescent="0.25">
      <c r="A1639" t="s">
        <v>160</v>
      </c>
      <c r="B1639">
        <v>7856.49</v>
      </c>
      <c r="C1639">
        <v>7738.91</v>
      </c>
      <c r="D1639">
        <v>7738.73</v>
      </c>
      <c r="E1639">
        <v>7584.69</v>
      </c>
      <c r="F1639">
        <v>387.947</v>
      </c>
      <c r="G1639">
        <v>422.238</v>
      </c>
      <c r="H1639">
        <v>152.81200000000001</v>
      </c>
      <c r="I1639">
        <v>95.708799999999997</v>
      </c>
      <c r="J1639">
        <v>148.227</v>
      </c>
      <c r="K1639">
        <v>6754.69</v>
      </c>
      <c r="L1639">
        <v>0.28317300000000001</v>
      </c>
      <c r="M1639">
        <v>0.71426100000000003</v>
      </c>
      <c r="N1639">
        <v>0</v>
      </c>
      <c r="O1639" t="s">
        <v>42</v>
      </c>
    </row>
    <row r="1640" spans="1:15" x14ac:dyDescent="0.25">
      <c r="A1640" t="s">
        <v>160</v>
      </c>
      <c r="B1640">
        <v>7886.33</v>
      </c>
      <c r="C1640">
        <v>7769.52</v>
      </c>
      <c r="D1640">
        <v>7769.31</v>
      </c>
      <c r="E1640">
        <v>7601.01</v>
      </c>
      <c r="F1640">
        <v>398.92200000000003</v>
      </c>
      <c r="G1640">
        <v>423.04500000000002</v>
      </c>
      <c r="H1640">
        <v>151.90299999999999</v>
      </c>
      <c r="I1640">
        <v>95.3048</v>
      </c>
      <c r="J1640">
        <v>149.702</v>
      </c>
      <c r="K1640">
        <v>6759.31</v>
      </c>
      <c r="L1640">
        <v>0.284076</v>
      </c>
      <c r="M1640">
        <v>0.70652700000000002</v>
      </c>
      <c r="N1640">
        <v>0</v>
      </c>
      <c r="O1640" t="s">
        <v>42</v>
      </c>
    </row>
    <row r="1641" spans="1:15" x14ac:dyDescent="0.25">
      <c r="A1641" t="s">
        <v>160</v>
      </c>
      <c r="B1641">
        <v>7865.24</v>
      </c>
      <c r="C1641">
        <v>7744.56</v>
      </c>
      <c r="D1641">
        <v>7744.37</v>
      </c>
      <c r="E1641">
        <v>7577.07</v>
      </c>
      <c r="F1641">
        <v>401.82900000000001</v>
      </c>
      <c r="G1641">
        <v>420.21899999999999</v>
      </c>
      <c r="H1641">
        <v>151.28100000000001</v>
      </c>
      <c r="I1641">
        <v>95.251999999999995</v>
      </c>
      <c r="J1641">
        <v>148.40600000000001</v>
      </c>
      <c r="K1641">
        <v>6735.48</v>
      </c>
      <c r="L1641">
        <v>0.27298600000000001</v>
      </c>
      <c r="M1641">
        <v>0.723051</v>
      </c>
      <c r="N1641">
        <v>0</v>
      </c>
      <c r="O1641" t="s">
        <v>42</v>
      </c>
    </row>
    <row r="1642" spans="1:15" x14ac:dyDescent="0.25">
      <c r="A1642" t="s">
        <v>160</v>
      </c>
      <c r="B1642">
        <v>7875.16</v>
      </c>
      <c r="C1642">
        <v>7754.66</v>
      </c>
      <c r="D1642">
        <v>7754.45</v>
      </c>
      <c r="E1642">
        <v>7587.62</v>
      </c>
      <c r="F1642">
        <v>397.52699999999999</v>
      </c>
      <c r="G1642">
        <v>421.59</v>
      </c>
      <c r="H1642">
        <v>151.072</v>
      </c>
      <c r="I1642">
        <v>95.702699999999993</v>
      </c>
      <c r="J1642">
        <v>149.39400000000001</v>
      </c>
      <c r="K1642">
        <v>6748.72</v>
      </c>
      <c r="L1642">
        <v>0.28318199999999999</v>
      </c>
      <c r="M1642">
        <v>0.72787599999999997</v>
      </c>
      <c r="N1642">
        <v>0</v>
      </c>
      <c r="O1642" t="s">
        <v>42</v>
      </c>
    </row>
    <row r="1643" spans="1:15" x14ac:dyDescent="0.25">
      <c r="A1643" t="s">
        <v>160</v>
      </c>
      <c r="B1643">
        <v>7849.54</v>
      </c>
      <c r="C1643">
        <v>7728.63</v>
      </c>
      <c r="D1643">
        <v>7728.43</v>
      </c>
      <c r="E1643">
        <v>7560.11</v>
      </c>
      <c r="F1643">
        <v>400.62200000000001</v>
      </c>
      <c r="G1643">
        <v>419.81200000000001</v>
      </c>
      <c r="H1643">
        <v>151.322</v>
      </c>
      <c r="I1643">
        <v>94.777900000000002</v>
      </c>
      <c r="J1643">
        <v>148.374</v>
      </c>
      <c r="K1643">
        <v>6720.28</v>
      </c>
      <c r="L1643">
        <v>0.28312300000000001</v>
      </c>
      <c r="M1643">
        <v>0.70652800000000004</v>
      </c>
      <c r="N1643">
        <v>0</v>
      </c>
      <c r="O1643" t="s">
        <v>42</v>
      </c>
    </row>
    <row r="1644" spans="1:15" x14ac:dyDescent="0.25">
      <c r="A1644" t="s">
        <v>160</v>
      </c>
      <c r="B1644">
        <v>7894.88</v>
      </c>
      <c r="C1644">
        <v>7773.44</v>
      </c>
      <c r="D1644">
        <v>7773.22</v>
      </c>
      <c r="E1644">
        <v>7605.48</v>
      </c>
      <c r="F1644">
        <v>400.65699999999998</v>
      </c>
      <c r="G1644">
        <v>423.74299999999999</v>
      </c>
      <c r="H1644">
        <v>151.59399999999999</v>
      </c>
      <c r="I1644">
        <v>96.223699999999994</v>
      </c>
      <c r="J1644">
        <v>150.71700000000001</v>
      </c>
      <c r="K1644">
        <v>6761.01</v>
      </c>
      <c r="L1644">
        <v>0.283078</v>
      </c>
      <c r="M1644">
        <v>0.74476100000000001</v>
      </c>
      <c r="N1644">
        <v>0</v>
      </c>
      <c r="O1644" t="s">
        <v>42</v>
      </c>
    </row>
    <row r="1645" spans="1:15" x14ac:dyDescent="0.25">
      <c r="A1645" t="s">
        <v>160</v>
      </c>
      <c r="B1645">
        <v>7891.79</v>
      </c>
      <c r="C1645">
        <v>7772.59</v>
      </c>
      <c r="D1645">
        <v>7772.36</v>
      </c>
      <c r="E1645">
        <v>7601.66</v>
      </c>
      <c r="F1645">
        <v>404.32299999999998</v>
      </c>
      <c r="G1645">
        <v>423.00299999999999</v>
      </c>
      <c r="H1645">
        <v>151.41200000000001</v>
      </c>
      <c r="I1645">
        <v>95.918899999999994</v>
      </c>
      <c r="J1645">
        <v>150.22399999999999</v>
      </c>
      <c r="K1645">
        <v>6753.72</v>
      </c>
      <c r="L1645">
        <v>0.28356799999999999</v>
      </c>
      <c r="M1645">
        <v>0.70651699999999995</v>
      </c>
      <c r="N1645">
        <v>0</v>
      </c>
      <c r="O1645" t="s">
        <v>42</v>
      </c>
    </row>
    <row r="1646" spans="1:15" x14ac:dyDescent="0.25">
      <c r="A1646" t="s">
        <v>160</v>
      </c>
      <c r="B1646">
        <v>7881.91</v>
      </c>
      <c r="C1646">
        <v>7757.71</v>
      </c>
      <c r="D1646">
        <v>7757.49</v>
      </c>
      <c r="E1646">
        <v>7588.22</v>
      </c>
      <c r="F1646">
        <v>399.64600000000002</v>
      </c>
      <c r="G1646">
        <v>421.02800000000002</v>
      </c>
      <c r="H1646">
        <v>151.303</v>
      </c>
      <c r="I1646">
        <v>95.362099999999998</v>
      </c>
      <c r="J1646">
        <v>149.095</v>
      </c>
      <c r="K1646">
        <v>6747.46</v>
      </c>
      <c r="L1646">
        <v>0.28308499999999998</v>
      </c>
      <c r="M1646">
        <v>0.72540700000000002</v>
      </c>
      <c r="N1646">
        <v>0</v>
      </c>
      <c r="O1646" t="s">
        <v>42</v>
      </c>
    </row>
    <row r="1647" spans="1:15" x14ac:dyDescent="0.25">
      <c r="A1647" t="s">
        <v>160</v>
      </c>
      <c r="B1647">
        <v>7895.99</v>
      </c>
      <c r="C1647">
        <v>7773.26</v>
      </c>
      <c r="D1647">
        <v>7773.03</v>
      </c>
      <c r="E1647">
        <v>7604.59</v>
      </c>
      <c r="F1647">
        <v>403.08699999999999</v>
      </c>
      <c r="G1647">
        <v>421.90600000000001</v>
      </c>
      <c r="H1647">
        <v>151.00899999999999</v>
      </c>
      <c r="I1647">
        <v>96.775400000000005</v>
      </c>
      <c r="J1647">
        <v>149.03800000000001</v>
      </c>
      <c r="K1647">
        <v>6759.04</v>
      </c>
      <c r="L1647">
        <v>0.28308100000000003</v>
      </c>
      <c r="M1647">
        <v>0.72230000000000005</v>
      </c>
      <c r="N1647">
        <v>0</v>
      </c>
      <c r="O1647" t="s">
        <v>42</v>
      </c>
    </row>
    <row r="1648" spans="1:15" x14ac:dyDescent="0.25">
      <c r="A1648" t="s">
        <v>160</v>
      </c>
      <c r="B1648">
        <v>7940.96</v>
      </c>
      <c r="C1648">
        <v>7820.72</v>
      </c>
      <c r="D1648">
        <v>7820.52</v>
      </c>
      <c r="E1648">
        <v>7650.2</v>
      </c>
      <c r="F1648">
        <v>398.94799999999998</v>
      </c>
      <c r="G1648">
        <v>422.697</v>
      </c>
      <c r="H1648">
        <v>151.78</v>
      </c>
      <c r="I1648">
        <v>95.710800000000006</v>
      </c>
      <c r="J1648">
        <v>150</v>
      </c>
      <c r="K1648">
        <v>6808.36</v>
      </c>
      <c r="L1648">
        <v>0.28311199999999997</v>
      </c>
      <c r="M1648">
        <v>0.72544900000000001</v>
      </c>
      <c r="N1648">
        <v>0</v>
      </c>
      <c r="O1648" t="s">
        <v>42</v>
      </c>
    </row>
    <row r="1649" spans="1:15" x14ac:dyDescent="0.25">
      <c r="A1649" t="s">
        <v>160</v>
      </c>
      <c r="B1649">
        <v>7886.88</v>
      </c>
      <c r="C1649">
        <v>7765.64</v>
      </c>
      <c r="D1649">
        <v>7765.43</v>
      </c>
      <c r="E1649">
        <v>7598.46</v>
      </c>
      <c r="F1649">
        <v>401.58699999999999</v>
      </c>
      <c r="G1649">
        <v>420.48500000000001</v>
      </c>
      <c r="H1649">
        <v>151.31800000000001</v>
      </c>
      <c r="I1649">
        <v>95.218000000000004</v>
      </c>
      <c r="J1649">
        <v>148.62</v>
      </c>
      <c r="K1649">
        <v>6756.76</v>
      </c>
      <c r="L1649">
        <v>0.27791300000000002</v>
      </c>
      <c r="M1649">
        <v>0.718167</v>
      </c>
      <c r="N1649">
        <v>0</v>
      </c>
      <c r="O1649" t="s">
        <v>42</v>
      </c>
    </row>
    <row r="1650" spans="1:15" x14ac:dyDescent="0.25">
      <c r="A1650" t="s">
        <v>160</v>
      </c>
      <c r="B1650">
        <v>7904.24</v>
      </c>
      <c r="C1650">
        <v>7786.98</v>
      </c>
      <c r="D1650">
        <v>7786.79</v>
      </c>
      <c r="E1650">
        <v>7622.86</v>
      </c>
      <c r="F1650">
        <v>391.392</v>
      </c>
      <c r="G1650">
        <v>420.44400000000002</v>
      </c>
      <c r="H1650">
        <v>151.447</v>
      </c>
      <c r="I1650">
        <v>95.071100000000001</v>
      </c>
      <c r="J1650">
        <v>148.83000000000001</v>
      </c>
      <c r="K1650">
        <v>6790.98</v>
      </c>
      <c r="L1650">
        <v>0.28322700000000001</v>
      </c>
      <c r="M1650">
        <v>0.70653100000000002</v>
      </c>
      <c r="N1650">
        <v>0</v>
      </c>
      <c r="O1650" t="s">
        <v>42</v>
      </c>
    </row>
    <row r="1651" spans="1:15" x14ac:dyDescent="0.25">
      <c r="A1651" t="s">
        <v>160</v>
      </c>
      <c r="B1651">
        <v>7890.9</v>
      </c>
      <c r="C1651">
        <v>7773.58</v>
      </c>
      <c r="D1651">
        <v>7773.38</v>
      </c>
      <c r="E1651">
        <v>7606.3</v>
      </c>
      <c r="F1651">
        <v>399.33199999999999</v>
      </c>
      <c r="G1651">
        <v>422.25700000000001</v>
      </c>
      <c r="H1651">
        <v>151.58600000000001</v>
      </c>
      <c r="I1651">
        <v>96.392899999999997</v>
      </c>
      <c r="J1651">
        <v>148.869</v>
      </c>
      <c r="K1651">
        <v>6764.67</v>
      </c>
      <c r="L1651">
        <v>0.260598</v>
      </c>
      <c r="M1651">
        <v>0.72784700000000002</v>
      </c>
      <c r="N1651">
        <v>0</v>
      </c>
      <c r="O1651" t="s">
        <v>42</v>
      </c>
    </row>
    <row r="1652" spans="1:15" x14ac:dyDescent="0.25">
      <c r="A1652" t="s">
        <v>160</v>
      </c>
      <c r="B1652">
        <v>7880.49</v>
      </c>
      <c r="C1652">
        <v>7761.98</v>
      </c>
      <c r="D1652">
        <v>7761.78</v>
      </c>
      <c r="E1652">
        <v>7593.86</v>
      </c>
      <c r="F1652">
        <v>396.94499999999999</v>
      </c>
      <c r="G1652">
        <v>421.56200000000001</v>
      </c>
      <c r="H1652">
        <v>151.56700000000001</v>
      </c>
      <c r="I1652">
        <v>95.482100000000003</v>
      </c>
      <c r="J1652">
        <v>149.203</v>
      </c>
      <c r="K1652">
        <v>6755.28</v>
      </c>
      <c r="L1652">
        <v>0.28310000000000002</v>
      </c>
      <c r="M1652">
        <v>0.73373100000000002</v>
      </c>
      <c r="N1652">
        <v>0</v>
      </c>
      <c r="O1652" t="s">
        <v>42</v>
      </c>
    </row>
    <row r="1653" spans="1:15" x14ac:dyDescent="0.25">
      <c r="A1653" t="s">
        <v>160</v>
      </c>
      <c r="B1653">
        <v>7886.12</v>
      </c>
      <c r="C1653">
        <v>7768.92</v>
      </c>
      <c r="D1653">
        <v>7768.72</v>
      </c>
      <c r="E1653">
        <v>7599.6</v>
      </c>
      <c r="F1653">
        <v>401.97899999999998</v>
      </c>
      <c r="G1653">
        <v>424.06799999999998</v>
      </c>
      <c r="H1653">
        <v>152.43199999999999</v>
      </c>
      <c r="I1653">
        <v>96.014700000000005</v>
      </c>
      <c r="J1653">
        <v>150.34800000000001</v>
      </c>
      <c r="K1653">
        <v>6753.56</v>
      </c>
      <c r="L1653">
        <v>0.28307900000000003</v>
      </c>
      <c r="M1653">
        <v>0.71072100000000005</v>
      </c>
      <c r="N1653">
        <v>0</v>
      </c>
      <c r="O1653" t="s">
        <v>42</v>
      </c>
    </row>
    <row r="1654" spans="1:15" x14ac:dyDescent="0.25">
      <c r="A1654" t="s">
        <v>160</v>
      </c>
      <c r="B1654">
        <v>7915.37</v>
      </c>
      <c r="C1654">
        <v>7790.58</v>
      </c>
      <c r="D1654">
        <v>7790.38</v>
      </c>
      <c r="E1654">
        <v>7619.87</v>
      </c>
      <c r="F1654">
        <v>401.154</v>
      </c>
      <c r="G1654">
        <v>424.67599999999999</v>
      </c>
      <c r="H1654">
        <v>151.12799999999999</v>
      </c>
      <c r="I1654">
        <v>96.968100000000007</v>
      </c>
      <c r="J1654">
        <v>151.376</v>
      </c>
      <c r="K1654">
        <v>6774.08</v>
      </c>
      <c r="L1654">
        <v>0.28336</v>
      </c>
      <c r="M1654">
        <v>0.72774799999999995</v>
      </c>
      <c r="N1654">
        <v>0</v>
      </c>
      <c r="O1654" t="s">
        <v>42</v>
      </c>
    </row>
    <row r="1655" spans="1:15" x14ac:dyDescent="0.25">
      <c r="A1655" t="s">
        <v>160</v>
      </c>
      <c r="B1655">
        <v>7944.98</v>
      </c>
      <c r="C1655">
        <v>7821.54</v>
      </c>
      <c r="D1655">
        <v>7821.35</v>
      </c>
      <c r="E1655">
        <v>7653.32</v>
      </c>
      <c r="F1655">
        <v>400.66500000000002</v>
      </c>
      <c r="G1655">
        <v>426.428</v>
      </c>
      <c r="H1655">
        <v>153.03200000000001</v>
      </c>
      <c r="I1655">
        <v>96.666799999999995</v>
      </c>
      <c r="J1655">
        <v>150.97</v>
      </c>
      <c r="K1655">
        <v>6806.07</v>
      </c>
      <c r="L1655">
        <v>0.265121</v>
      </c>
      <c r="M1655">
        <v>0.72772499999999996</v>
      </c>
      <c r="N1655">
        <v>0</v>
      </c>
      <c r="O1655" t="s">
        <v>42</v>
      </c>
    </row>
    <row r="1656" spans="1:15" x14ac:dyDescent="0.25">
      <c r="A1656" t="s">
        <v>160</v>
      </c>
      <c r="B1656">
        <v>7866.04</v>
      </c>
      <c r="C1656">
        <v>7745.44</v>
      </c>
      <c r="D1656">
        <v>7745.28</v>
      </c>
      <c r="E1656">
        <v>7588.96</v>
      </c>
      <c r="F1656">
        <v>390.23500000000001</v>
      </c>
      <c r="G1656">
        <v>423.27</v>
      </c>
      <c r="H1656">
        <v>152.55000000000001</v>
      </c>
      <c r="I1656">
        <v>95.868099999999998</v>
      </c>
      <c r="J1656">
        <v>149.31299999999999</v>
      </c>
      <c r="K1656">
        <v>6755.71</v>
      </c>
      <c r="L1656">
        <v>0.28307900000000003</v>
      </c>
      <c r="M1656">
        <v>0.72681399999999996</v>
      </c>
      <c r="N1656">
        <v>0</v>
      </c>
      <c r="O1656" t="s">
        <v>42</v>
      </c>
    </row>
    <row r="1657" spans="1:15" x14ac:dyDescent="0.25">
      <c r="A1657" t="s">
        <v>160</v>
      </c>
      <c r="B1657">
        <v>7855.81</v>
      </c>
      <c r="C1657">
        <v>7737.8</v>
      </c>
      <c r="D1657">
        <v>7737.62</v>
      </c>
      <c r="E1657">
        <v>7583.93</v>
      </c>
      <c r="F1657">
        <v>388.84300000000002</v>
      </c>
      <c r="G1657">
        <v>421.51499999999999</v>
      </c>
      <c r="H1657">
        <v>152.13999999999999</v>
      </c>
      <c r="I1657">
        <v>95.855099999999993</v>
      </c>
      <c r="J1657">
        <v>148.059</v>
      </c>
      <c r="K1657">
        <v>6753.98</v>
      </c>
      <c r="L1657">
        <v>0.28374700000000003</v>
      </c>
      <c r="M1657">
        <v>0.70653200000000005</v>
      </c>
      <c r="N1657">
        <v>0</v>
      </c>
      <c r="O1657" t="s">
        <v>42</v>
      </c>
    </row>
    <row r="1658" spans="1:15" x14ac:dyDescent="0.25">
      <c r="A1658" t="s">
        <v>160</v>
      </c>
      <c r="B1658">
        <v>7857.97</v>
      </c>
      <c r="C1658">
        <v>7740.6</v>
      </c>
      <c r="D1658">
        <v>7740.42</v>
      </c>
      <c r="E1658">
        <v>7585.77</v>
      </c>
      <c r="F1658">
        <v>387.55700000000002</v>
      </c>
      <c r="G1658">
        <v>421.846</v>
      </c>
      <c r="H1658">
        <v>152.47200000000001</v>
      </c>
      <c r="I1658">
        <v>95.739800000000002</v>
      </c>
      <c r="J1658">
        <v>148.166</v>
      </c>
      <c r="K1658">
        <v>6756.71</v>
      </c>
      <c r="L1658">
        <v>0.283084</v>
      </c>
      <c r="M1658">
        <v>0.722028</v>
      </c>
      <c r="N1658">
        <v>0</v>
      </c>
      <c r="O1658" t="s">
        <v>42</v>
      </c>
    </row>
    <row r="1659" spans="1:15" x14ac:dyDescent="0.25">
      <c r="A1659" t="s">
        <v>160</v>
      </c>
      <c r="B1659">
        <v>7830.6</v>
      </c>
      <c r="C1659">
        <v>7710.59</v>
      </c>
      <c r="D1659">
        <v>7710.42</v>
      </c>
      <c r="E1659">
        <v>7556.05</v>
      </c>
      <c r="F1659">
        <v>388.47500000000002</v>
      </c>
      <c r="G1659">
        <v>420.14299999999997</v>
      </c>
      <c r="H1659">
        <v>151.94900000000001</v>
      </c>
      <c r="I1659">
        <v>95.355099999999993</v>
      </c>
      <c r="J1659">
        <v>147.68</v>
      </c>
      <c r="K1659">
        <v>6727.94</v>
      </c>
      <c r="L1659">
        <v>0.283078</v>
      </c>
      <c r="M1659">
        <v>0.72509900000000005</v>
      </c>
      <c r="N1659">
        <v>0</v>
      </c>
      <c r="O1659" t="s">
        <v>42</v>
      </c>
    </row>
    <row r="1660" spans="1:15" x14ac:dyDescent="0.25">
      <c r="A1660" t="s">
        <v>160</v>
      </c>
      <c r="B1660">
        <v>7849.78</v>
      </c>
      <c r="C1660">
        <v>7732.91</v>
      </c>
      <c r="D1660">
        <v>7732.74</v>
      </c>
      <c r="E1660">
        <v>7576.58</v>
      </c>
      <c r="F1660">
        <v>389.62900000000002</v>
      </c>
      <c r="G1660">
        <v>422.92099999999999</v>
      </c>
      <c r="H1660">
        <v>152.82</v>
      </c>
      <c r="I1660">
        <v>95.771000000000001</v>
      </c>
      <c r="J1660">
        <v>148.792</v>
      </c>
      <c r="K1660">
        <v>6744.36</v>
      </c>
      <c r="L1660">
        <v>0.28315099999999999</v>
      </c>
      <c r="M1660">
        <v>0.706932</v>
      </c>
      <c r="N1660">
        <v>0</v>
      </c>
      <c r="O1660" t="s">
        <v>42</v>
      </c>
    </row>
    <row r="1661" spans="1:15" x14ac:dyDescent="0.25">
      <c r="A1661" t="s">
        <v>160</v>
      </c>
      <c r="B1661">
        <v>7837.63</v>
      </c>
      <c r="C1661">
        <v>7720</v>
      </c>
      <c r="D1661">
        <v>7719.83</v>
      </c>
      <c r="E1661">
        <v>7564.85</v>
      </c>
      <c r="F1661">
        <v>389.03100000000001</v>
      </c>
      <c r="G1661">
        <v>420.83199999999999</v>
      </c>
      <c r="H1661">
        <v>151.91200000000001</v>
      </c>
      <c r="I1661">
        <v>95.782200000000003</v>
      </c>
      <c r="J1661">
        <v>147.96600000000001</v>
      </c>
      <c r="K1661">
        <v>6735.56</v>
      </c>
      <c r="L1661">
        <v>0.28309899999999999</v>
      </c>
      <c r="M1661">
        <v>0.72614900000000004</v>
      </c>
      <c r="N1661">
        <v>0</v>
      </c>
      <c r="O1661" t="s">
        <v>42</v>
      </c>
    </row>
    <row r="1662" spans="1:15" x14ac:dyDescent="0.25">
      <c r="A1662" t="s">
        <v>160</v>
      </c>
      <c r="B1662">
        <v>7851.67</v>
      </c>
      <c r="C1662">
        <v>7733.7</v>
      </c>
      <c r="D1662">
        <v>7733.53</v>
      </c>
      <c r="E1662">
        <v>7577</v>
      </c>
      <c r="F1662">
        <v>390.62700000000001</v>
      </c>
      <c r="G1662">
        <v>421.06900000000002</v>
      </c>
      <c r="H1662">
        <v>151.75299999999999</v>
      </c>
      <c r="I1662">
        <v>95.920100000000005</v>
      </c>
      <c r="J1662">
        <v>148.22300000000001</v>
      </c>
      <c r="K1662">
        <v>6745.61</v>
      </c>
      <c r="L1662">
        <v>0.28309800000000002</v>
      </c>
      <c r="M1662">
        <v>0.72789099999999995</v>
      </c>
      <c r="N1662">
        <v>0</v>
      </c>
      <c r="O1662" t="s">
        <v>42</v>
      </c>
    </row>
    <row r="1663" spans="1:15" x14ac:dyDescent="0.25">
      <c r="A1663" t="s">
        <v>160</v>
      </c>
      <c r="B1663">
        <v>7899.59</v>
      </c>
      <c r="C1663">
        <v>7782.1</v>
      </c>
      <c r="D1663">
        <v>7781.91</v>
      </c>
      <c r="E1663">
        <v>7618.91</v>
      </c>
      <c r="F1663">
        <v>395.875</v>
      </c>
      <c r="G1663">
        <v>423.48200000000003</v>
      </c>
      <c r="H1663">
        <v>152.73699999999999</v>
      </c>
      <c r="I1663">
        <v>95.618700000000004</v>
      </c>
      <c r="J1663">
        <v>149.636</v>
      </c>
      <c r="K1663">
        <v>6779.83</v>
      </c>
      <c r="L1663">
        <v>0.283111</v>
      </c>
      <c r="M1663">
        <v>0.72766799999999998</v>
      </c>
      <c r="N1663">
        <v>0</v>
      </c>
      <c r="O1663" t="s">
        <v>42</v>
      </c>
    </row>
    <row r="1664" spans="1:15" x14ac:dyDescent="0.25">
      <c r="A1664" t="s">
        <v>160</v>
      </c>
      <c r="B1664">
        <v>7863.88</v>
      </c>
      <c r="C1664">
        <v>7746.8</v>
      </c>
      <c r="D1664">
        <v>7746.63</v>
      </c>
      <c r="E1664">
        <v>7590.24</v>
      </c>
      <c r="F1664">
        <v>388.95400000000001</v>
      </c>
      <c r="G1664">
        <v>423.26900000000001</v>
      </c>
      <c r="H1664">
        <v>152.84899999999999</v>
      </c>
      <c r="I1664">
        <v>95.903899999999993</v>
      </c>
      <c r="J1664">
        <v>149.18600000000001</v>
      </c>
      <c r="K1664">
        <v>6758.29</v>
      </c>
      <c r="L1664">
        <v>0.28313700000000003</v>
      </c>
      <c r="M1664">
        <v>0.72460000000000002</v>
      </c>
      <c r="N1664">
        <v>0</v>
      </c>
      <c r="O1664" t="s">
        <v>42</v>
      </c>
    </row>
    <row r="1665" spans="1:25" x14ac:dyDescent="0.25">
      <c r="A1665" t="s">
        <v>160</v>
      </c>
      <c r="B1665">
        <v>7872.07</v>
      </c>
      <c r="C1665">
        <v>7755.13</v>
      </c>
      <c r="D1665">
        <v>7754.97</v>
      </c>
      <c r="E1665">
        <v>7597.29</v>
      </c>
      <c r="F1665">
        <v>390.959</v>
      </c>
      <c r="G1665">
        <v>421.51</v>
      </c>
      <c r="H1665">
        <v>152.09100000000001</v>
      </c>
      <c r="I1665">
        <v>95.475800000000007</v>
      </c>
      <c r="J1665">
        <v>148.58699999999999</v>
      </c>
      <c r="K1665">
        <v>6765.21</v>
      </c>
      <c r="L1665">
        <v>0.28308699999999998</v>
      </c>
      <c r="M1665">
        <v>0.70653100000000002</v>
      </c>
      <c r="N1665">
        <v>0</v>
      </c>
      <c r="O1665" t="s">
        <v>42</v>
      </c>
    </row>
    <row r="1666" spans="1:25" x14ac:dyDescent="0.25">
      <c r="A1666" t="s">
        <v>160</v>
      </c>
      <c r="B1666">
        <v>7875.44</v>
      </c>
      <c r="C1666">
        <v>7754.87</v>
      </c>
      <c r="D1666">
        <v>7754.69</v>
      </c>
      <c r="E1666">
        <v>7596.19</v>
      </c>
      <c r="F1666">
        <v>389.50099999999998</v>
      </c>
      <c r="G1666">
        <v>422.37599999999998</v>
      </c>
      <c r="H1666">
        <v>152.33000000000001</v>
      </c>
      <c r="I1666">
        <v>95.905500000000004</v>
      </c>
      <c r="J1666">
        <v>148.904</v>
      </c>
      <c r="K1666">
        <v>6764.55</v>
      </c>
      <c r="L1666">
        <v>0.28307900000000003</v>
      </c>
      <c r="M1666">
        <v>0.727074</v>
      </c>
      <c r="N1666">
        <v>0</v>
      </c>
      <c r="O1666" t="s">
        <v>42</v>
      </c>
    </row>
    <row r="1667" spans="1:25" x14ac:dyDescent="0.25">
      <c r="A1667" t="s">
        <v>160</v>
      </c>
      <c r="B1667">
        <v>7871.02</v>
      </c>
      <c r="C1667">
        <v>7752.54</v>
      </c>
      <c r="D1667">
        <v>7752.37</v>
      </c>
      <c r="E1667">
        <v>7595.77</v>
      </c>
      <c r="F1667">
        <v>391.50599999999997</v>
      </c>
      <c r="G1667">
        <v>421.56099999999998</v>
      </c>
      <c r="H1667">
        <v>152.489</v>
      </c>
      <c r="I1667">
        <v>95.521900000000002</v>
      </c>
      <c r="J1667">
        <v>148.16</v>
      </c>
      <c r="K1667">
        <v>6763.02</v>
      </c>
      <c r="L1667">
        <v>0.283111</v>
      </c>
      <c r="M1667">
        <v>0.72522799999999998</v>
      </c>
      <c r="N1667">
        <v>0</v>
      </c>
      <c r="O1667" t="s">
        <v>42</v>
      </c>
    </row>
    <row r="1668" spans="1:25" x14ac:dyDescent="0.25">
      <c r="A1668" t="s">
        <v>160</v>
      </c>
      <c r="B1668">
        <v>8213.0300000000007</v>
      </c>
      <c r="C1668">
        <v>8095.43</v>
      </c>
      <c r="D1668">
        <v>8095.21</v>
      </c>
      <c r="E1668">
        <v>7908</v>
      </c>
      <c r="F1668">
        <v>413.245</v>
      </c>
      <c r="G1668">
        <v>436.10300000000001</v>
      </c>
      <c r="H1668">
        <v>154.286</v>
      </c>
      <c r="I1668">
        <v>99.744299999999996</v>
      </c>
      <c r="J1668">
        <v>155.881</v>
      </c>
      <c r="K1668">
        <v>7037.29</v>
      </c>
      <c r="L1668">
        <v>0.28319899999999998</v>
      </c>
      <c r="M1668">
        <v>0.70653200000000005</v>
      </c>
      <c r="N1668">
        <v>0</v>
      </c>
      <c r="O1668" t="s">
        <v>42</v>
      </c>
    </row>
    <row r="1669" spans="1:25" x14ac:dyDescent="0.25">
      <c r="A1669" t="s">
        <v>160</v>
      </c>
      <c r="B1669">
        <v>7971.09</v>
      </c>
      <c r="C1669">
        <v>7849.32</v>
      </c>
      <c r="D1669">
        <v>7849.14</v>
      </c>
      <c r="E1669">
        <v>7683.55</v>
      </c>
      <c r="F1669">
        <v>399.29399999999998</v>
      </c>
      <c r="G1669">
        <v>426.79199999999997</v>
      </c>
      <c r="H1669">
        <v>152.708</v>
      </c>
      <c r="I1669">
        <v>97.060900000000004</v>
      </c>
      <c r="J1669">
        <v>151.41200000000001</v>
      </c>
      <c r="K1669">
        <v>6837.22</v>
      </c>
      <c r="L1669">
        <v>0.28308100000000003</v>
      </c>
      <c r="M1669">
        <v>0.72256900000000002</v>
      </c>
      <c r="N1669">
        <v>0</v>
      </c>
      <c r="O1669" t="s">
        <v>42</v>
      </c>
    </row>
    <row r="1670" spans="1:25" x14ac:dyDescent="0.25">
      <c r="A1670" t="s">
        <v>160</v>
      </c>
      <c r="B1670">
        <v>7875.56</v>
      </c>
      <c r="C1670">
        <v>7755.35</v>
      </c>
      <c r="D1670">
        <v>7755.17</v>
      </c>
      <c r="E1670">
        <v>7597.08</v>
      </c>
      <c r="F1670">
        <v>390.97800000000001</v>
      </c>
      <c r="G1670">
        <v>422.51299999999998</v>
      </c>
      <c r="H1670">
        <v>152.393</v>
      </c>
      <c r="I1670">
        <v>95.698099999999997</v>
      </c>
      <c r="J1670">
        <v>148.47900000000001</v>
      </c>
      <c r="K1670">
        <v>6763.87</v>
      </c>
      <c r="L1670">
        <v>0.283078</v>
      </c>
      <c r="M1670">
        <v>0.72394099999999995</v>
      </c>
      <c r="N1670">
        <v>0</v>
      </c>
      <c r="O1670" t="s">
        <v>42</v>
      </c>
    </row>
    <row r="1671" spans="1:25" x14ac:dyDescent="0.25">
      <c r="A1671" t="s">
        <v>160</v>
      </c>
      <c r="B1671">
        <v>7915.75</v>
      </c>
      <c r="C1671">
        <v>7795.85</v>
      </c>
      <c r="D1671">
        <v>7795.64</v>
      </c>
      <c r="E1671">
        <v>7626.66</v>
      </c>
      <c r="F1671">
        <v>400.596</v>
      </c>
      <c r="G1671">
        <v>423.05900000000003</v>
      </c>
      <c r="H1671">
        <v>152.17400000000001</v>
      </c>
      <c r="I1671">
        <v>95.429000000000002</v>
      </c>
      <c r="J1671">
        <v>150.185</v>
      </c>
      <c r="K1671">
        <v>6783.07</v>
      </c>
      <c r="L1671">
        <v>0.28308899999999998</v>
      </c>
      <c r="M1671">
        <v>0.72553599999999996</v>
      </c>
      <c r="N1671">
        <v>0</v>
      </c>
      <c r="O1671" t="s">
        <v>42</v>
      </c>
    </row>
    <row r="1672" spans="1:25" x14ac:dyDescent="0.25">
      <c r="A1672" t="s">
        <v>160</v>
      </c>
      <c r="B1672">
        <v>7861.88</v>
      </c>
      <c r="C1672">
        <v>7742.99</v>
      </c>
      <c r="D1672">
        <v>7742.79</v>
      </c>
      <c r="E1672">
        <v>7575.95</v>
      </c>
      <c r="F1672">
        <v>399.65499999999997</v>
      </c>
      <c r="G1672">
        <v>420.10599999999999</v>
      </c>
      <c r="H1672">
        <v>151.22300000000001</v>
      </c>
      <c r="I1672">
        <v>95.381</v>
      </c>
      <c r="J1672">
        <v>148.334</v>
      </c>
      <c r="K1672">
        <v>6736.41</v>
      </c>
      <c r="L1672">
        <v>0.28315400000000002</v>
      </c>
      <c r="M1672">
        <v>0.72476700000000005</v>
      </c>
      <c r="N1672">
        <v>0</v>
      </c>
      <c r="O1672" t="s">
        <v>42</v>
      </c>
    </row>
    <row r="1673" spans="1:25" x14ac:dyDescent="0.25">
      <c r="A1673" t="s">
        <v>160</v>
      </c>
      <c r="B1673">
        <v>7880.85</v>
      </c>
      <c r="C1673">
        <v>7763.35</v>
      </c>
      <c r="D1673">
        <v>7763.16</v>
      </c>
      <c r="E1673">
        <v>7595.98</v>
      </c>
      <c r="F1673">
        <v>400.392</v>
      </c>
      <c r="G1673">
        <v>420.27499999999998</v>
      </c>
      <c r="H1673">
        <v>150.97800000000001</v>
      </c>
      <c r="I1673">
        <v>94.997200000000007</v>
      </c>
      <c r="J1673">
        <v>148.96600000000001</v>
      </c>
      <c r="K1673">
        <v>6755.79</v>
      </c>
      <c r="L1673">
        <v>0.26871600000000001</v>
      </c>
      <c r="M1673">
        <v>0.725414</v>
      </c>
      <c r="N1673">
        <v>0</v>
      </c>
      <c r="O1673" t="s">
        <v>42</v>
      </c>
    </row>
    <row r="1674" spans="1:25" x14ac:dyDescent="0.25">
      <c r="A1674" t="s">
        <v>160</v>
      </c>
      <c r="B1674">
        <v>7870.26</v>
      </c>
      <c r="C1674">
        <v>7751.82</v>
      </c>
      <c r="D1674">
        <v>7751.61</v>
      </c>
      <c r="E1674">
        <v>7588.81</v>
      </c>
      <c r="F1674">
        <v>396.82</v>
      </c>
      <c r="G1674">
        <v>423.35599999999999</v>
      </c>
      <c r="H1674">
        <v>152.38900000000001</v>
      </c>
      <c r="I1674">
        <v>95.625900000000001</v>
      </c>
      <c r="J1674">
        <v>149.86099999999999</v>
      </c>
      <c r="K1674">
        <v>6748.57</v>
      </c>
      <c r="L1674">
        <v>0.28311700000000001</v>
      </c>
      <c r="M1674">
        <v>0.72787100000000005</v>
      </c>
      <c r="N1674">
        <v>0</v>
      </c>
      <c r="O1674" t="s">
        <v>42</v>
      </c>
    </row>
    <row r="1675" spans="1:25" x14ac:dyDescent="0.25">
      <c r="A1675" t="s">
        <v>160</v>
      </c>
      <c r="B1675">
        <v>7880.25</v>
      </c>
      <c r="C1675">
        <v>7759.25</v>
      </c>
      <c r="D1675">
        <v>7759.04</v>
      </c>
      <c r="E1675">
        <v>7594.19</v>
      </c>
      <c r="F1675">
        <v>396.387</v>
      </c>
      <c r="G1675">
        <v>422.25</v>
      </c>
      <c r="H1675">
        <v>152.68100000000001</v>
      </c>
      <c r="I1675">
        <v>94.998000000000005</v>
      </c>
      <c r="J1675">
        <v>149.24199999999999</v>
      </c>
      <c r="K1675">
        <v>6755.13</v>
      </c>
      <c r="L1675">
        <v>0.28318900000000002</v>
      </c>
      <c r="M1675">
        <v>0.70653200000000005</v>
      </c>
      <c r="N1675">
        <v>0</v>
      </c>
      <c r="O1675" t="s">
        <v>42</v>
      </c>
    </row>
    <row r="1676" spans="1:25" x14ac:dyDescent="0.25">
      <c r="A1676" t="s">
        <v>160</v>
      </c>
      <c r="B1676">
        <v>7888.15</v>
      </c>
      <c r="C1676">
        <v>7767.14</v>
      </c>
      <c r="D1676">
        <v>7766.94</v>
      </c>
      <c r="E1676">
        <v>7604.58</v>
      </c>
      <c r="F1676">
        <v>392.18799999999999</v>
      </c>
      <c r="G1676">
        <v>423.36500000000001</v>
      </c>
      <c r="H1676">
        <v>153.12899999999999</v>
      </c>
      <c r="I1676">
        <v>95.601200000000006</v>
      </c>
      <c r="J1676">
        <v>149.25899999999999</v>
      </c>
      <c r="K1676">
        <v>6768.99</v>
      </c>
      <c r="L1676">
        <v>0.28310299999999999</v>
      </c>
      <c r="M1676">
        <v>0.72789499999999996</v>
      </c>
      <c r="N1676">
        <v>0</v>
      </c>
      <c r="O1676" t="s">
        <v>42</v>
      </c>
    </row>
    <row r="1677" spans="1:25" x14ac:dyDescent="0.25">
      <c r="A1677" t="s">
        <v>160</v>
      </c>
      <c r="B1677">
        <v>7901.99</v>
      </c>
      <c r="C1677">
        <v>7780.42</v>
      </c>
      <c r="D1677">
        <v>7780.17</v>
      </c>
      <c r="E1677">
        <v>7616.69</v>
      </c>
      <c r="F1677">
        <v>394.029</v>
      </c>
      <c r="G1677">
        <v>424.13</v>
      </c>
      <c r="H1677">
        <v>152.536</v>
      </c>
      <c r="I1677">
        <v>96.207700000000003</v>
      </c>
      <c r="J1677">
        <v>149.99799999999999</v>
      </c>
      <c r="K1677">
        <v>6778.32</v>
      </c>
      <c r="L1677">
        <v>0.28315000000000001</v>
      </c>
      <c r="M1677">
        <v>0.72752399999999995</v>
      </c>
      <c r="N1677">
        <v>0</v>
      </c>
      <c r="O1677" t="s">
        <v>42</v>
      </c>
    </row>
    <row r="1678" spans="1:25" x14ac:dyDescent="0.25">
      <c r="A1678" t="s">
        <v>160</v>
      </c>
      <c r="B1678">
        <v>7921.84</v>
      </c>
      <c r="C1678">
        <v>7803.65</v>
      </c>
      <c r="D1678">
        <v>7803.44</v>
      </c>
      <c r="E1678">
        <v>7632.49</v>
      </c>
      <c r="F1678">
        <v>398.34800000000001</v>
      </c>
      <c r="G1678">
        <v>424.22500000000002</v>
      </c>
      <c r="H1678">
        <v>152.82599999999999</v>
      </c>
      <c r="I1678">
        <v>95.769900000000007</v>
      </c>
      <c r="J1678">
        <v>149.96</v>
      </c>
      <c r="K1678">
        <v>6789.84</v>
      </c>
      <c r="L1678">
        <v>0.28317199999999998</v>
      </c>
      <c r="M1678">
        <v>0.72334900000000002</v>
      </c>
      <c r="N1678">
        <v>0</v>
      </c>
      <c r="O1678" t="s">
        <v>42</v>
      </c>
    </row>
    <row r="1679" spans="1:25" x14ac:dyDescent="0.25">
      <c r="A1679" t="s">
        <v>160</v>
      </c>
      <c r="B1679">
        <v>7891.52</v>
      </c>
      <c r="C1679">
        <v>7773.44</v>
      </c>
      <c r="D1679">
        <v>7773.23</v>
      </c>
      <c r="E1679">
        <v>7604.17</v>
      </c>
      <c r="F1679">
        <v>399.62900000000002</v>
      </c>
      <c r="G1679">
        <v>421.363</v>
      </c>
      <c r="H1679">
        <v>150.93700000000001</v>
      </c>
      <c r="I1679">
        <v>95.551500000000004</v>
      </c>
      <c r="J1679">
        <v>149.28899999999999</v>
      </c>
      <c r="K1679">
        <v>6763.64</v>
      </c>
      <c r="L1679">
        <v>0.27592299999999997</v>
      </c>
      <c r="M1679">
        <v>0.75151500000000004</v>
      </c>
      <c r="N1679">
        <v>0</v>
      </c>
      <c r="O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160</v>
      </c>
      <c r="B1680">
        <v>7890.57</v>
      </c>
      <c r="C1680">
        <v>7770.59</v>
      </c>
      <c r="D1680">
        <v>7770.39</v>
      </c>
      <c r="E1680">
        <v>7600.08</v>
      </c>
      <c r="F1680">
        <v>398.96</v>
      </c>
      <c r="G1680">
        <v>421.17899999999997</v>
      </c>
      <c r="H1680">
        <v>151.702</v>
      </c>
      <c r="I1680">
        <v>95.265699999999995</v>
      </c>
      <c r="J1680">
        <v>148.83600000000001</v>
      </c>
      <c r="K1680">
        <v>6759.83</v>
      </c>
      <c r="L1680">
        <v>0.28353899999999999</v>
      </c>
      <c r="M1680">
        <v>0.70653200000000005</v>
      </c>
      <c r="N1680">
        <v>0</v>
      </c>
      <c r="O1680" t="s">
        <v>42</v>
      </c>
      <c r="R1680">
        <f>AVERAGE(B1631:B1680)</f>
        <v>7888.0690000000022</v>
      </c>
      <c r="S1680">
        <f>AVERAGE(C1631:C1680)</f>
        <v>7768.6138000000001</v>
      </c>
      <c r="U1680">
        <f>_xlfn.VAR.P(B1631:B1680)</f>
        <v>2964.2491330000062</v>
      </c>
      <c r="V1680">
        <f>_xlfn.VAR.P(C1631:C1680)</f>
        <v>2948.3711155600049</v>
      </c>
      <c r="X1680">
        <f>1.96*SQRT(U1680)/50</f>
        <v>2.1342407989102661</v>
      </c>
      <c r="Y1680">
        <f>1.96*SQRT(V1680)/50</f>
        <v>2.1285170873202137</v>
      </c>
    </row>
    <row r="1681" spans="1:14" x14ac:dyDescent="0.25">
      <c r="A1681" t="s">
        <v>161</v>
      </c>
      <c r="B1681">
        <v>394556.66100000002</v>
      </c>
      <c r="C1681" t="s">
        <v>36</v>
      </c>
    </row>
    <row r="1682" spans="1:14" x14ac:dyDescent="0.25">
      <c r="A1682" t="s">
        <v>162</v>
      </c>
      <c r="B1682">
        <v>8436.74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0.28313500000000003</v>
      </c>
      <c r="L1682">
        <v>0.70653200000000005</v>
      </c>
      <c r="M1682">
        <v>0</v>
      </c>
      <c r="N1682" t="s">
        <v>42</v>
      </c>
    </row>
    <row r="1683" spans="1:14" x14ac:dyDescent="0.25">
      <c r="A1683" t="s">
        <v>162</v>
      </c>
      <c r="B1683">
        <v>8441.75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0.28309099999999998</v>
      </c>
      <c r="L1683">
        <v>0.72048299999999998</v>
      </c>
      <c r="M1683">
        <v>0</v>
      </c>
      <c r="N1683" t="s">
        <v>42</v>
      </c>
    </row>
    <row r="1684" spans="1:14" x14ac:dyDescent="0.25">
      <c r="A1684" t="s">
        <v>162</v>
      </c>
      <c r="B1684">
        <v>8465.7900000000009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0.28309099999999998</v>
      </c>
      <c r="L1684">
        <v>0.72190100000000001</v>
      </c>
      <c r="M1684">
        <v>0</v>
      </c>
      <c r="N1684" t="s">
        <v>42</v>
      </c>
    </row>
    <row r="1685" spans="1:14" x14ac:dyDescent="0.25">
      <c r="A1685" t="s">
        <v>162</v>
      </c>
      <c r="B1685">
        <v>8424.19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0.283084</v>
      </c>
      <c r="L1685">
        <v>0.71736699999999998</v>
      </c>
      <c r="M1685">
        <v>0</v>
      </c>
      <c r="N1685" t="s">
        <v>42</v>
      </c>
    </row>
    <row r="1686" spans="1:14" x14ac:dyDescent="0.25">
      <c r="A1686" t="s">
        <v>162</v>
      </c>
      <c r="B1686">
        <v>8503.4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0.283082</v>
      </c>
      <c r="L1686">
        <v>0.72783500000000001</v>
      </c>
      <c r="M1686">
        <v>0</v>
      </c>
      <c r="N1686" t="s">
        <v>42</v>
      </c>
    </row>
    <row r="1687" spans="1:14" x14ac:dyDescent="0.25">
      <c r="A1687" t="s">
        <v>162</v>
      </c>
      <c r="B1687">
        <v>8338.82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0.26106299999999999</v>
      </c>
      <c r="L1687">
        <v>0.72783200000000003</v>
      </c>
      <c r="M1687">
        <v>0</v>
      </c>
      <c r="N1687" t="s">
        <v>42</v>
      </c>
    </row>
    <row r="1688" spans="1:14" x14ac:dyDescent="0.25">
      <c r="A1688" t="s">
        <v>162</v>
      </c>
      <c r="B1688">
        <v>8383.7099999999991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0.28533799999999998</v>
      </c>
      <c r="L1688">
        <v>0.72038599999999997</v>
      </c>
      <c r="M1688">
        <v>0</v>
      </c>
      <c r="N1688" t="s">
        <v>42</v>
      </c>
    </row>
    <row r="1689" spans="1:14" x14ac:dyDescent="0.25">
      <c r="A1689" t="s">
        <v>162</v>
      </c>
      <c r="B1689">
        <v>8357.92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0.28308499999999998</v>
      </c>
      <c r="L1689">
        <v>0.72719900000000004</v>
      </c>
      <c r="M1689">
        <v>0</v>
      </c>
      <c r="N1689" t="s">
        <v>42</v>
      </c>
    </row>
    <row r="1690" spans="1:14" x14ac:dyDescent="0.25">
      <c r="A1690" t="s">
        <v>162</v>
      </c>
      <c r="B1690">
        <v>8376.31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0.283082</v>
      </c>
      <c r="L1690">
        <v>0.70960000000000001</v>
      </c>
      <c r="M1690">
        <v>0</v>
      </c>
      <c r="N1690" t="s">
        <v>42</v>
      </c>
    </row>
    <row r="1691" spans="1:14" x14ac:dyDescent="0.25">
      <c r="A1691" t="s">
        <v>162</v>
      </c>
      <c r="B1691">
        <v>8386.4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0.27343899999999999</v>
      </c>
      <c r="L1691">
        <v>0.727688</v>
      </c>
      <c r="M1691">
        <v>0</v>
      </c>
      <c r="N1691" t="s">
        <v>42</v>
      </c>
    </row>
    <row r="1692" spans="1:14" x14ac:dyDescent="0.25">
      <c r="A1692" t="s">
        <v>162</v>
      </c>
      <c r="B1692">
        <v>8381.3799999999992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0.28309400000000001</v>
      </c>
      <c r="L1692">
        <v>0.70653200000000005</v>
      </c>
      <c r="M1692">
        <v>0</v>
      </c>
      <c r="N1692" t="s">
        <v>42</v>
      </c>
    </row>
    <row r="1693" spans="1:14" x14ac:dyDescent="0.25">
      <c r="A1693" t="s">
        <v>162</v>
      </c>
      <c r="B1693">
        <v>8400.52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0.28311199999999997</v>
      </c>
      <c r="L1693">
        <v>0.72785</v>
      </c>
      <c r="M1693">
        <v>0</v>
      </c>
      <c r="N1693" t="s">
        <v>42</v>
      </c>
    </row>
    <row r="1694" spans="1:14" x14ac:dyDescent="0.25">
      <c r="A1694" t="s">
        <v>162</v>
      </c>
      <c r="B1694">
        <v>8454.09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0.28309099999999998</v>
      </c>
      <c r="L1694">
        <v>0.70653200000000005</v>
      </c>
      <c r="M1694">
        <v>0</v>
      </c>
      <c r="N1694" t="s">
        <v>42</v>
      </c>
    </row>
    <row r="1695" spans="1:14" x14ac:dyDescent="0.25">
      <c r="A1695" t="s">
        <v>162</v>
      </c>
      <c r="B1695">
        <v>8383.0400000000009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0.28354000000000001</v>
      </c>
      <c r="L1695">
        <v>0.72530300000000003</v>
      </c>
      <c r="M1695">
        <v>0</v>
      </c>
      <c r="N1695" t="s">
        <v>42</v>
      </c>
    </row>
    <row r="1696" spans="1:14" x14ac:dyDescent="0.25">
      <c r="A1696" t="s">
        <v>162</v>
      </c>
      <c r="B1696">
        <v>8365.49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0.28344599999999998</v>
      </c>
      <c r="L1696">
        <v>0.724186</v>
      </c>
      <c r="M1696">
        <v>0</v>
      </c>
      <c r="N1696" t="s">
        <v>42</v>
      </c>
    </row>
    <row r="1697" spans="1:14" x14ac:dyDescent="0.25">
      <c r="A1697" t="s">
        <v>162</v>
      </c>
      <c r="B1697">
        <v>8341.14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0.28310200000000002</v>
      </c>
      <c r="L1697">
        <v>0.70652300000000001</v>
      </c>
      <c r="M1697">
        <v>0</v>
      </c>
      <c r="N1697" t="s">
        <v>42</v>
      </c>
    </row>
    <row r="1698" spans="1:14" x14ac:dyDescent="0.25">
      <c r="A1698" t="s">
        <v>162</v>
      </c>
      <c r="B1698">
        <v>8366.4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0.283082</v>
      </c>
      <c r="L1698">
        <v>0.70653200000000005</v>
      </c>
      <c r="M1698">
        <v>0</v>
      </c>
      <c r="N1698" t="s">
        <v>42</v>
      </c>
    </row>
    <row r="1699" spans="1:14" x14ac:dyDescent="0.25">
      <c r="A1699" t="s">
        <v>162</v>
      </c>
      <c r="B1699">
        <v>8376.6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0.28308100000000003</v>
      </c>
      <c r="L1699">
        <v>0.72669399999999995</v>
      </c>
      <c r="M1699">
        <v>0</v>
      </c>
      <c r="N1699" t="s">
        <v>42</v>
      </c>
    </row>
    <row r="1700" spans="1:14" x14ac:dyDescent="0.25">
      <c r="A1700" t="s">
        <v>162</v>
      </c>
      <c r="B1700">
        <v>8391.7999999999993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0.28312900000000002</v>
      </c>
      <c r="L1700">
        <v>0.70997699999999997</v>
      </c>
      <c r="M1700">
        <v>0</v>
      </c>
      <c r="N1700" t="s">
        <v>42</v>
      </c>
    </row>
    <row r="1701" spans="1:14" x14ac:dyDescent="0.25">
      <c r="A1701" t="s">
        <v>162</v>
      </c>
      <c r="B1701">
        <v>8465.65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0.283078</v>
      </c>
      <c r="L1701">
        <v>0.72167800000000004</v>
      </c>
      <c r="M1701">
        <v>0</v>
      </c>
      <c r="N1701" t="s">
        <v>42</v>
      </c>
    </row>
    <row r="1702" spans="1:14" x14ac:dyDescent="0.25">
      <c r="A1702" t="s">
        <v>162</v>
      </c>
      <c r="B1702">
        <v>8456.69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0.28359099999999998</v>
      </c>
      <c r="L1702">
        <v>0.72619599999999995</v>
      </c>
      <c r="M1702">
        <v>0</v>
      </c>
      <c r="N1702" t="s">
        <v>42</v>
      </c>
    </row>
    <row r="1703" spans="1:14" x14ac:dyDescent="0.25">
      <c r="A1703" t="s">
        <v>162</v>
      </c>
      <c r="B1703">
        <v>8448.27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0.28309000000000001</v>
      </c>
      <c r="L1703">
        <v>0.71201300000000001</v>
      </c>
      <c r="M1703">
        <v>0</v>
      </c>
      <c r="N1703" t="s">
        <v>42</v>
      </c>
    </row>
    <row r="1704" spans="1:14" x14ac:dyDescent="0.25">
      <c r="A1704" t="s">
        <v>162</v>
      </c>
      <c r="B1704">
        <v>8451.02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0.28310000000000002</v>
      </c>
      <c r="L1704">
        <v>0.70650599999999997</v>
      </c>
      <c r="M1704">
        <v>0</v>
      </c>
      <c r="N1704" t="s">
        <v>42</v>
      </c>
    </row>
    <row r="1705" spans="1:14" x14ac:dyDescent="0.25">
      <c r="A1705" t="s">
        <v>162</v>
      </c>
      <c r="B1705">
        <v>8501.41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0.28320499999999998</v>
      </c>
      <c r="L1705">
        <v>0.725634</v>
      </c>
      <c r="M1705">
        <v>0</v>
      </c>
      <c r="N1705" t="s">
        <v>42</v>
      </c>
    </row>
    <row r="1706" spans="1:14" x14ac:dyDescent="0.25">
      <c r="A1706" t="s">
        <v>162</v>
      </c>
      <c r="B1706">
        <v>8453.01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0.28331800000000001</v>
      </c>
      <c r="L1706">
        <v>0.72741400000000001</v>
      </c>
      <c r="M1706">
        <v>0</v>
      </c>
      <c r="N1706" t="s">
        <v>42</v>
      </c>
    </row>
    <row r="1707" spans="1:14" x14ac:dyDescent="0.25">
      <c r="A1707" t="s">
        <v>162</v>
      </c>
      <c r="B1707">
        <v>8488.39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0.28311700000000001</v>
      </c>
      <c r="L1707">
        <v>0.71246299999999996</v>
      </c>
      <c r="M1707">
        <v>0</v>
      </c>
      <c r="N1707" t="s">
        <v>42</v>
      </c>
    </row>
    <row r="1708" spans="1:14" x14ac:dyDescent="0.25">
      <c r="A1708" t="s">
        <v>162</v>
      </c>
      <c r="B1708">
        <v>8488.83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0.28308</v>
      </c>
      <c r="L1708">
        <v>0.70652099999999995</v>
      </c>
      <c r="M1708">
        <v>0</v>
      </c>
      <c r="N1708" t="s">
        <v>42</v>
      </c>
    </row>
    <row r="1709" spans="1:14" x14ac:dyDescent="0.25">
      <c r="A1709" t="s">
        <v>162</v>
      </c>
      <c r="B1709">
        <v>8460.14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0.28310600000000002</v>
      </c>
      <c r="L1709">
        <v>0.71589499999999995</v>
      </c>
      <c r="M1709">
        <v>0</v>
      </c>
      <c r="N1709" t="s">
        <v>42</v>
      </c>
    </row>
    <row r="1710" spans="1:14" x14ac:dyDescent="0.25">
      <c r="A1710" t="s">
        <v>162</v>
      </c>
      <c r="B1710">
        <v>8494.57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0.28372399999999998</v>
      </c>
      <c r="L1710">
        <v>0.72105799999999998</v>
      </c>
      <c r="M1710">
        <v>0</v>
      </c>
      <c r="N1710" t="s">
        <v>42</v>
      </c>
    </row>
    <row r="1711" spans="1:14" x14ac:dyDescent="0.25">
      <c r="A1711" t="s">
        <v>162</v>
      </c>
      <c r="B1711">
        <v>8440.5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0.28311999999999998</v>
      </c>
      <c r="L1711">
        <v>0.72204999999999997</v>
      </c>
      <c r="M1711">
        <v>0</v>
      </c>
      <c r="N1711" t="s">
        <v>42</v>
      </c>
    </row>
    <row r="1712" spans="1:14" x14ac:dyDescent="0.25">
      <c r="A1712" t="s">
        <v>162</v>
      </c>
      <c r="B1712">
        <v>8450.8700000000008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0.28328799999999998</v>
      </c>
      <c r="L1712">
        <v>0.72552000000000005</v>
      </c>
      <c r="M1712">
        <v>0</v>
      </c>
      <c r="N1712" t="s">
        <v>42</v>
      </c>
    </row>
    <row r="1713" spans="1:14" x14ac:dyDescent="0.25">
      <c r="A1713" t="s">
        <v>162</v>
      </c>
      <c r="B1713">
        <v>8435.5499999999993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0.283078</v>
      </c>
      <c r="L1713">
        <v>0.72659799999999997</v>
      </c>
      <c r="M1713">
        <v>0</v>
      </c>
      <c r="N1713" t="s">
        <v>42</v>
      </c>
    </row>
    <row r="1714" spans="1:14" x14ac:dyDescent="0.25">
      <c r="A1714" t="s">
        <v>162</v>
      </c>
      <c r="B1714">
        <v>8439.86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0.28308</v>
      </c>
      <c r="L1714">
        <v>0.71999199999999997</v>
      </c>
      <c r="M1714">
        <v>0</v>
      </c>
      <c r="N1714" t="s">
        <v>42</v>
      </c>
    </row>
    <row r="1715" spans="1:14" x14ac:dyDescent="0.25">
      <c r="A1715" t="s">
        <v>162</v>
      </c>
      <c r="B1715">
        <v>8426.7199999999993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0.28325299999999998</v>
      </c>
      <c r="L1715">
        <v>0.71671799999999997</v>
      </c>
      <c r="M1715">
        <v>0</v>
      </c>
      <c r="N1715" t="s">
        <v>42</v>
      </c>
    </row>
    <row r="1716" spans="1:14" x14ac:dyDescent="0.25">
      <c r="A1716" t="s">
        <v>162</v>
      </c>
      <c r="B1716">
        <v>8387.98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0.28348299999999998</v>
      </c>
      <c r="L1716">
        <v>0.727719</v>
      </c>
      <c r="M1716">
        <v>0</v>
      </c>
      <c r="N1716" t="s">
        <v>42</v>
      </c>
    </row>
    <row r="1717" spans="1:14" x14ac:dyDescent="0.25">
      <c r="A1717" t="s">
        <v>162</v>
      </c>
      <c r="B1717">
        <v>8380.32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0.28308800000000001</v>
      </c>
      <c r="L1717">
        <v>0.71984199999999998</v>
      </c>
      <c r="M1717">
        <v>0</v>
      </c>
      <c r="N1717" t="s">
        <v>42</v>
      </c>
    </row>
    <row r="1718" spans="1:14" x14ac:dyDescent="0.25">
      <c r="A1718" t="s">
        <v>162</v>
      </c>
      <c r="B1718">
        <v>8340.26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0.28307900000000003</v>
      </c>
      <c r="L1718">
        <v>0.71313599999999999</v>
      </c>
      <c r="M1718">
        <v>0</v>
      </c>
      <c r="N1718" t="s">
        <v>42</v>
      </c>
    </row>
    <row r="1719" spans="1:14" x14ac:dyDescent="0.25">
      <c r="A1719" t="s">
        <v>162</v>
      </c>
      <c r="B1719">
        <v>8345.33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0.283082</v>
      </c>
      <c r="L1719">
        <v>0.72728300000000001</v>
      </c>
      <c r="M1719">
        <v>0</v>
      </c>
      <c r="N1719" t="s">
        <v>42</v>
      </c>
    </row>
    <row r="1720" spans="1:14" x14ac:dyDescent="0.25">
      <c r="A1720" t="s">
        <v>162</v>
      </c>
      <c r="B1720">
        <v>8354.02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0.28308800000000001</v>
      </c>
      <c r="L1720">
        <v>0.72312399999999999</v>
      </c>
      <c r="M1720">
        <v>0</v>
      </c>
      <c r="N1720" t="s">
        <v>42</v>
      </c>
    </row>
    <row r="1721" spans="1:14" x14ac:dyDescent="0.25">
      <c r="A1721" t="s">
        <v>162</v>
      </c>
      <c r="B1721">
        <v>8369.64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0.28309400000000001</v>
      </c>
      <c r="L1721">
        <v>0.72700500000000001</v>
      </c>
      <c r="M1721">
        <v>0</v>
      </c>
      <c r="N1721" t="s">
        <v>42</v>
      </c>
    </row>
    <row r="1722" spans="1:14" x14ac:dyDescent="0.25">
      <c r="A1722" t="s">
        <v>162</v>
      </c>
      <c r="B1722">
        <v>8423.65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0.28308</v>
      </c>
      <c r="L1722">
        <v>0.72523099999999996</v>
      </c>
      <c r="M1722">
        <v>0</v>
      </c>
      <c r="N1722" t="s">
        <v>42</v>
      </c>
    </row>
    <row r="1723" spans="1:14" x14ac:dyDescent="0.25">
      <c r="A1723" t="s">
        <v>162</v>
      </c>
      <c r="B1723">
        <v>8322.61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0.28329500000000002</v>
      </c>
      <c r="L1723">
        <v>0.70652999999999999</v>
      </c>
      <c r="M1723">
        <v>0</v>
      </c>
      <c r="N1723" t="s">
        <v>42</v>
      </c>
    </row>
    <row r="1724" spans="1:14" x14ac:dyDescent="0.25">
      <c r="A1724" t="s">
        <v>162</v>
      </c>
      <c r="B1724">
        <v>8397.32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0.283078</v>
      </c>
      <c r="L1724">
        <v>0.720584</v>
      </c>
      <c r="M1724">
        <v>0</v>
      </c>
      <c r="N1724" t="s">
        <v>42</v>
      </c>
    </row>
    <row r="1725" spans="1:14" x14ac:dyDescent="0.25">
      <c r="A1725" t="s">
        <v>162</v>
      </c>
      <c r="B1725">
        <v>8399.67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0.28325800000000001</v>
      </c>
      <c r="L1725">
        <v>0.72781499999999999</v>
      </c>
      <c r="M1725">
        <v>0</v>
      </c>
      <c r="N1725" t="s">
        <v>42</v>
      </c>
    </row>
    <row r="1726" spans="1:14" x14ac:dyDescent="0.25">
      <c r="A1726" t="s">
        <v>162</v>
      </c>
      <c r="B1726">
        <v>8376.84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0.28308899999999998</v>
      </c>
      <c r="L1726">
        <v>0.72397</v>
      </c>
      <c r="M1726">
        <v>0</v>
      </c>
      <c r="N1726" t="s">
        <v>42</v>
      </c>
    </row>
    <row r="1727" spans="1:14" x14ac:dyDescent="0.25">
      <c r="A1727" t="s">
        <v>162</v>
      </c>
      <c r="B1727">
        <v>8378.2099999999991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0.27737400000000001</v>
      </c>
      <c r="L1727">
        <v>0.70653100000000002</v>
      </c>
      <c r="M1727">
        <v>0</v>
      </c>
      <c r="N1727" t="s">
        <v>42</v>
      </c>
    </row>
    <row r="1728" spans="1:14" x14ac:dyDescent="0.25">
      <c r="A1728" t="s">
        <v>162</v>
      </c>
      <c r="B1728">
        <v>8358.23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0.28374899999999997</v>
      </c>
      <c r="L1728">
        <v>0.71322700000000006</v>
      </c>
      <c r="M1728">
        <v>0</v>
      </c>
      <c r="N1728" t="s">
        <v>42</v>
      </c>
    </row>
    <row r="1729" spans="1:25" x14ac:dyDescent="0.25">
      <c r="A1729" t="s">
        <v>162</v>
      </c>
      <c r="B1729">
        <v>8423.52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0.26236100000000001</v>
      </c>
      <c r="L1729">
        <v>0.72760000000000002</v>
      </c>
      <c r="M1729">
        <v>0</v>
      </c>
      <c r="N1729" t="s">
        <v>42</v>
      </c>
    </row>
    <row r="1730" spans="1:25" x14ac:dyDescent="0.25">
      <c r="A1730" t="s">
        <v>162</v>
      </c>
      <c r="B1730">
        <v>8440.0400000000009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0.28308100000000003</v>
      </c>
      <c r="L1730">
        <v>0.71426900000000004</v>
      </c>
      <c r="M1730">
        <v>0</v>
      </c>
      <c r="N1730" t="s">
        <v>42</v>
      </c>
    </row>
    <row r="1731" spans="1:25" x14ac:dyDescent="0.25">
      <c r="A1731" t="s">
        <v>162</v>
      </c>
      <c r="B1731">
        <v>8441.75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0.28323399999999999</v>
      </c>
      <c r="L1731">
        <v>0.72644699999999995</v>
      </c>
      <c r="M1731">
        <v>0</v>
      </c>
      <c r="N1731" t="s">
        <v>42</v>
      </c>
    </row>
    <row r="1732" spans="1:25" x14ac:dyDescent="0.25">
      <c r="A1732" t="s">
        <v>162</v>
      </c>
      <c r="B1732">
        <v>8432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0.28345399999999998</v>
      </c>
      <c r="L1732">
        <v>0.721248</v>
      </c>
      <c r="M1732">
        <v>0</v>
      </c>
      <c r="N1732" t="s">
        <v>42</v>
      </c>
    </row>
    <row r="1733" spans="1:25" x14ac:dyDescent="0.25">
      <c r="A1733" t="s">
        <v>162</v>
      </c>
      <c r="B1733">
        <v>8428.35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0.28308699999999998</v>
      </c>
      <c r="L1733">
        <v>0.72788200000000003</v>
      </c>
      <c r="M1733">
        <v>0</v>
      </c>
      <c r="N1733" t="s">
        <v>42</v>
      </c>
    </row>
    <row r="1734" spans="1:25" x14ac:dyDescent="0.25">
      <c r="A1734" t="s">
        <v>162</v>
      </c>
      <c r="B1734">
        <v>8489.68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0.28309800000000002</v>
      </c>
      <c r="L1734">
        <v>0.72500900000000001</v>
      </c>
      <c r="M1734">
        <v>0</v>
      </c>
      <c r="N1734" t="s">
        <v>42</v>
      </c>
    </row>
    <row r="1735" spans="1:25" x14ac:dyDescent="0.25">
      <c r="A1735" t="s">
        <v>162</v>
      </c>
      <c r="B1735">
        <v>8459.57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0.283082</v>
      </c>
      <c r="L1735">
        <v>0.72789099999999995</v>
      </c>
      <c r="M1735">
        <v>0</v>
      </c>
      <c r="N1735" t="s">
        <v>42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162</v>
      </c>
      <c r="B1736">
        <v>8528.7199999999993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0.283078</v>
      </c>
      <c r="L1736">
        <v>0.72757400000000005</v>
      </c>
      <c r="M1736">
        <v>0</v>
      </c>
      <c r="N1736" t="s">
        <v>42</v>
      </c>
      <c r="R1736">
        <f>AVERAGE(B1687:B1736)</f>
        <v>8413.6561999999994</v>
      </c>
      <c r="S1736">
        <f>AVERAGE(C1687:C1736)</f>
        <v>0</v>
      </c>
      <c r="U1736">
        <f>_xlfn.VAR.P(B1687:B1736)</f>
        <v>2441.8725355600022</v>
      </c>
      <c r="V1736">
        <f>_xlfn.VAR.P(C1687:C1736)</f>
        <v>0</v>
      </c>
      <c r="X1736">
        <f>1.96*SQRT(U1736)/50</f>
        <v>1.9370800223643116</v>
      </c>
      <c r="Y1736">
        <f>1.96*SQRT(V1736)/50</f>
        <v>0</v>
      </c>
    </row>
    <row r="1737" spans="1:25" x14ac:dyDescent="0.25">
      <c r="A1737" t="s">
        <v>163</v>
      </c>
      <c r="B1737">
        <v>420783.32929999998</v>
      </c>
      <c r="C1737" t="s">
        <v>36</v>
      </c>
    </row>
    <row r="1738" spans="1:25" x14ac:dyDescent="0.25">
      <c r="A1738" t="s">
        <v>164</v>
      </c>
      <c r="B1738">
        <v>7595.08</v>
      </c>
      <c r="C1738">
        <v>7534.65</v>
      </c>
      <c r="D1738">
        <v>7534.41</v>
      </c>
      <c r="E1738">
        <v>7366.21</v>
      </c>
      <c r="F1738">
        <v>403.21499999999997</v>
      </c>
      <c r="G1738">
        <v>0</v>
      </c>
      <c r="H1738">
        <v>150.21799999999999</v>
      </c>
      <c r="I1738">
        <v>0</v>
      </c>
      <c r="J1738">
        <v>0.28308899999999998</v>
      </c>
      <c r="K1738">
        <v>0.724136</v>
      </c>
      <c r="L1738">
        <v>0</v>
      </c>
      <c r="M1738" t="s">
        <v>42</v>
      </c>
    </row>
    <row r="1739" spans="1:25" x14ac:dyDescent="0.25">
      <c r="A1739" t="s">
        <v>164</v>
      </c>
      <c r="B1739">
        <v>7592.03</v>
      </c>
      <c r="C1739">
        <v>7533.35</v>
      </c>
      <c r="D1739">
        <v>7533.09</v>
      </c>
      <c r="E1739">
        <v>7356.37</v>
      </c>
      <c r="F1739">
        <v>410.04899999999998</v>
      </c>
      <c r="G1739">
        <v>0</v>
      </c>
      <c r="H1739">
        <v>149.82599999999999</v>
      </c>
      <c r="I1739">
        <v>0</v>
      </c>
      <c r="J1739">
        <v>0.28322199999999997</v>
      </c>
      <c r="K1739">
        <v>0.71219299999999996</v>
      </c>
      <c r="L1739">
        <v>0</v>
      </c>
      <c r="M1739" t="s">
        <v>42</v>
      </c>
    </row>
    <row r="1740" spans="1:25" x14ac:dyDescent="0.25">
      <c r="A1740" t="s">
        <v>164</v>
      </c>
      <c r="B1740">
        <v>7522.84</v>
      </c>
      <c r="C1740">
        <v>7464.44</v>
      </c>
      <c r="D1740">
        <v>7464.22</v>
      </c>
      <c r="E1740">
        <v>7301.23</v>
      </c>
      <c r="F1740">
        <v>395.80399999999997</v>
      </c>
      <c r="G1740">
        <v>0</v>
      </c>
      <c r="H1740">
        <v>150.57</v>
      </c>
      <c r="I1740">
        <v>0</v>
      </c>
      <c r="J1740">
        <v>0.28308499999999998</v>
      </c>
      <c r="K1740">
        <v>0.72451100000000002</v>
      </c>
      <c r="L1740">
        <v>0</v>
      </c>
      <c r="M1740" t="s">
        <v>42</v>
      </c>
    </row>
    <row r="1741" spans="1:25" x14ac:dyDescent="0.25">
      <c r="A1741" t="s">
        <v>164</v>
      </c>
      <c r="B1741">
        <v>7536.04</v>
      </c>
      <c r="C1741">
        <v>7477.92</v>
      </c>
      <c r="D1741">
        <v>7477.71</v>
      </c>
      <c r="E1741">
        <v>7317.87</v>
      </c>
      <c r="F1741">
        <v>393.08600000000001</v>
      </c>
      <c r="G1741">
        <v>0</v>
      </c>
      <c r="H1741">
        <v>149.839</v>
      </c>
      <c r="I1741">
        <v>0</v>
      </c>
      <c r="J1741">
        <v>0.26220399999999999</v>
      </c>
      <c r="K1741">
        <v>0.72317299999999995</v>
      </c>
      <c r="L1741">
        <v>0</v>
      </c>
      <c r="M1741" t="s">
        <v>42</v>
      </c>
    </row>
    <row r="1742" spans="1:25" x14ac:dyDescent="0.25">
      <c r="A1742" t="s">
        <v>164</v>
      </c>
      <c r="B1742">
        <v>7538.42</v>
      </c>
      <c r="C1742">
        <v>7480.11</v>
      </c>
      <c r="D1742">
        <v>7479.9</v>
      </c>
      <c r="E1742">
        <v>7318.12</v>
      </c>
      <c r="F1742">
        <v>395.35500000000002</v>
      </c>
      <c r="G1742">
        <v>0</v>
      </c>
      <c r="H1742">
        <v>150.929</v>
      </c>
      <c r="I1742">
        <v>0</v>
      </c>
      <c r="J1742">
        <v>0.26117600000000002</v>
      </c>
      <c r="K1742">
        <v>0.72268200000000005</v>
      </c>
      <c r="L1742">
        <v>0</v>
      </c>
      <c r="M1742" t="s">
        <v>42</v>
      </c>
    </row>
    <row r="1743" spans="1:25" x14ac:dyDescent="0.25">
      <c r="A1743" t="s">
        <v>164</v>
      </c>
      <c r="B1743">
        <v>7685.36</v>
      </c>
      <c r="C1743">
        <v>7626.78</v>
      </c>
      <c r="D1743">
        <v>7626.57</v>
      </c>
      <c r="E1743">
        <v>7458.75</v>
      </c>
      <c r="F1743">
        <v>404.10899999999998</v>
      </c>
      <c r="G1743">
        <v>0</v>
      </c>
      <c r="H1743">
        <v>150.66300000000001</v>
      </c>
      <c r="I1743">
        <v>0</v>
      </c>
      <c r="J1743">
        <v>0.283082</v>
      </c>
      <c r="K1743">
        <v>0.72789700000000002</v>
      </c>
      <c r="L1743">
        <v>0</v>
      </c>
      <c r="M1743" t="s">
        <v>42</v>
      </c>
    </row>
    <row r="1744" spans="1:25" x14ac:dyDescent="0.25">
      <c r="A1744" t="s">
        <v>164</v>
      </c>
      <c r="B1744">
        <v>7578.53</v>
      </c>
      <c r="C1744">
        <v>7519.57</v>
      </c>
      <c r="D1744">
        <v>7519.36</v>
      </c>
      <c r="E1744">
        <v>7358.18</v>
      </c>
      <c r="F1744">
        <v>396.40499999999997</v>
      </c>
      <c r="G1744">
        <v>0</v>
      </c>
      <c r="H1744">
        <v>151.36000000000001</v>
      </c>
      <c r="I1744">
        <v>0</v>
      </c>
      <c r="J1744">
        <v>0.26856600000000003</v>
      </c>
      <c r="K1744">
        <v>0.72120799999999996</v>
      </c>
      <c r="L1744">
        <v>0</v>
      </c>
      <c r="M1744" t="s">
        <v>42</v>
      </c>
    </row>
    <row r="1745" spans="1:13" x14ac:dyDescent="0.25">
      <c r="A1745" t="s">
        <v>164</v>
      </c>
      <c r="B1745">
        <v>7544.2</v>
      </c>
      <c r="C1745">
        <v>7486.15</v>
      </c>
      <c r="D1745">
        <v>7485.95</v>
      </c>
      <c r="E1745">
        <v>7329.7</v>
      </c>
      <c r="F1745">
        <v>392.34</v>
      </c>
      <c r="G1745">
        <v>0</v>
      </c>
      <c r="H1745">
        <v>150.90600000000001</v>
      </c>
      <c r="I1745">
        <v>0</v>
      </c>
      <c r="J1745">
        <v>0.283329</v>
      </c>
      <c r="K1745">
        <v>0.74454399999999998</v>
      </c>
      <c r="L1745">
        <v>0</v>
      </c>
      <c r="M1745" t="s">
        <v>42</v>
      </c>
    </row>
    <row r="1746" spans="1:13" x14ac:dyDescent="0.25">
      <c r="A1746" t="s">
        <v>164</v>
      </c>
      <c r="B1746">
        <v>7465.89</v>
      </c>
      <c r="C1746">
        <v>7407.68</v>
      </c>
      <c r="D1746">
        <v>7407.53</v>
      </c>
      <c r="E1746">
        <v>7263.04</v>
      </c>
      <c r="F1746">
        <v>383.52</v>
      </c>
      <c r="G1746">
        <v>0</v>
      </c>
      <c r="H1746">
        <v>152.053</v>
      </c>
      <c r="I1746">
        <v>0</v>
      </c>
      <c r="J1746">
        <v>0.28189900000000001</v>
      </c>
      <c r="K1746">
        <v>0.72301000000000004</v>
      </c>
      <c r="L1746">
        <v>0</v>
      </c>
      <c r="M1746" t="s">
        <v>42</v>
      </c>
    </row>
    <row r="1747" spans="1:13" x14ac:dyDescent="0.25">
      <c r="A1747" t="s">
        <v>164</v>
      </c>
      <c r="B1747">
        <v>7457.33</v>
      </c>
      <c r="C1747">
        <v>7399.37</v>
      </c>
      <c r="D1747">
        <v>7399.21</v>
      </c>
      <c r="E1747">
        <v>7251.24</v>
      </c>
      <c r="F1747">
        <v>386.62599999999998</v>
      </c>
      <c r="G1747">
        <v>0</v>
      </c>
      <c r="H1747">
        <v>151.41</v>
      </c>
      <c r="I1747">
        <v>0</v>
      </c>
      <c r="J1747">
        <v>0.28314400000000001</v>
      </c>
      <c r="K1747">
        <v>0.72625200000000001</v>
      </c>
      <c r="L1747">
        <v>0</v>
      </c>
      <c r="M1747" t="s">
        <v>42</v>
      </c>
    </row>
    <row r="1748" spans="1:13" x14ac:dyDescent="0.25">
      <c r="A1748" t="s">
        <v>164</v>
      </c>
      <c r="B1748">
        <v>7476.31</v>
      </c>
      <c r="C1748">
        <v>7418.16</v>
      </c>
      <c r="D1748">
        <v>7418</v>
      </c>
      <c r="E1748">
        <v>7270.26</v>
      </c>
      <c r="F1748">
        <v>387.09199999999998</v>
      </c>
      <c r="G1748">
        <v>0</v>
      </c>
      <c r="H1748">
        <v>151.107</v>
      </c>
      <c r="I1748">
        <v>0</v>
      </c>
      <c r="J1748">
        <v>0.28308499999999998</v>
      </c>
      <c r="K1748">
        <v>0.72184599999999999</v>
      </c>
      <c r="L1748">
        <v>0</v>
      </c>
      <c r="M1748" t="s">
        <v>42</v>
      </c>
    </row>
    <row r="1749" spans="1:13" x14ac:dyDescent="0.25">
      <c r="A1749" t="s">
        <v>164</v>
      </c>
      <c r="B1749">
        <v>7471.27</v>
      </c>
      <c r="C1749">
        <v>7413.44</v>
      </c>
      <c r="D1749">
        <v>7413.28</v>
      </c>
      <c r="E1749">
        <v>7265.53</v>
      </c>
      <c r="F1749">
        <v>386.44600000000003</v>
      </c>
      <c r="G1749">
        <v>0</v>
      </c>
      <c r="H1749">
        <v>151.30500000000001</v>
      </c>
      <c r="I1749">
        <v>0</v>
      </c>
      <c r="J1749">
        <v>0.283078</v>
      </c>
      <c r="K1749">
        <v>0.72785900000000003</v>
      </c>
      <c r="L1749">
        <v>0</v>
      </c>
      <c r="M1749" t="s">
        <v>42</v>
      </c>
    </row>
    <row r="1750" spans="1:13" x14ac:dyDescent="0.25">
      <c r="A1750" t="s">
        <v>164</v>
      </c>
      <c r="B1750">
        <v>7508.91</v>
      </c>
      <c r="C1750">
        <v>7451.39</v>
      </c>
      <c r="D1750">
        <v>7451.21</v>
      </c>
      <c r="E1750">
        <v>7303.61</v>
      </c>
      <c r="F1750">
        <v>386.97500000000002</v>
      </c>
      <c r="G1750">
        <v>0</v>
      </c>
      <c r="H1750">
        <v>152.017</v>
      </c>
      <c r="I1750">
        <v>0</v>
      </c>
      <c r="J1750">
        <v>0.28309000000000001</v>
      </c>
      <c r="K1750">
        <v>0.71938899999999995</v>
      </c>
      <c r="L1750">
        <v>0</v>
      </c>
      <c r="M1750" t="s">
        <v>42</v>
      </c>
    </row>
    <row r="1751" spans="1:13" x14ac:dyDescent="0.25">
      <c r="A1751" t="s">
        <v>164</v>
      </c>
      <c r="B1751">
        <v>7522.49</v>
      </c>
      <c r="C1751">
        <v>7464.98</v>
      </c>
      <c r="D1751">
        <v>7464.8</v>
      </c>
      <c r="E1751">
        <v>7315.64</v>
      </c>
      <c r="F1751">
        <v>387.363</v>
      </c>
      <c r="G1751">
        <v>0</v>
      </c>
      <c r="H1751">
        <v>152.6</v>
      </c>
      <c r="I1751">
        <v>0</v>
      </c>
      <c r="J1751">
        <v>0.28315400000000002</v>
      </c>
      <c r="K1751">
        <v>0.72458699999999998</v>
      </c>
      <c r="L1751">
        <v>0</v>
      </c>
      <c r="M1751" t="s">
        <v>42</v>
      </c>
    </row>
    <row r="1752" spans="1:13" x14ac:dyDescent="0.25">
      <c r="A1752" t="s">
        <v>164</v>
      </c>
      <c r="B1752">
        <v>7466.25</v>
      </c>
      <c r="C1752">
        <v>7407.86</v>
      </c>
      <c r="D1752">
        <v>7407.69</v>
      </c>
      <c r="E1752">
        <v>7259.88</v>
      </c>
      <c r="F1752">
        <v>386.97399999999999</v>
      </c>
      <c r="G1752">
        <v>0</v>
      </c>
      <c r="H1752">
        <v>151.773</v>
      </c>
      <c r="I1752">
        <v>0</v>
      </c>
      <c r="J1752">
        <v>0.28310000000000002</v>
      </c>
      <c r="K1752">
        <v>0.72788900000000001</v>
      </c>
      <c r="L1752">
        <v>0</v>
      </c>
      <c r="M1752" t="s">
        <v>42</v>
      </c>
    </row>
    <row r="1753" spans="1:13" x14ac:dyDescent="0.25">
      <c r="A1753" t="s">
        <v>164</v>
      </c>
      <c r="B1753">
        <v>7588.56</v>
      </c>
      <c r="C1753">
        <v>7530.82</v>
      </c>
      <c r="D1753">
        <v>7530.63</v>
      </c>
      <c r="E1753">
        <v>7371.76</v>
      </c>
      <c r="F1753">
        <v>398.33199999999999</v>
      </c>
      <c r="G1753">
        <v>0</v>
      </c>
      <c r="H1753">
        <v>151.12899999999999</v>
      </c>
      <c r="I1753">
        <v>0</v>
      </c>
      <c r="J1753">
        <v>0.28308100000000003</v>
      </c>
      <c r="K1753">
        <v>0.72789899999999996</v>
      </c>
      <c r="L1753">
        <v>0</v>
      </c>
      <c r="M1753" t="s">
        <v>42</v>
      </c>
    </row>
    <row r="1754" spans="1:13" x14ac:dyDescent="0.25">
      <c r="A1754" t="s">
        <v>164</v>
      </c>
      <c r="B1754">
        <v>7477.86</v>
      </c>
      <c r="C1754">
        <v>7419.41</v>
      </c>
      <c r="D1754">
        <v>7419.24</v>
      </c>
      <c r="E1754">
        <v>7273.35</v>
      </c>
      <c r="F1754">
        <v>384.649</v>
      </c>
      <c r="G1754">
        <v>0</v>
      </c>
      <c r="H1754">
        <v>152.09</v>
      </c>
      <c r="I1754">
        <v>0</v>
      </c>
      <c r="J1754">
        <v>0.26559100000000002</v>
      </c>
      <c r="K1754">
        <v>0.72410300000000005</v>
      </c>
      <c r="L1754">
        <v>0</v>
      </c>
      <c r="M1754" t="s">
        <v>42</v>
      </c>
    </row>
    <row r="1755" spans="1:13" x14ac:dyDescent="0.25">
      <c r="A1755" t="s">
        <v>164</v>
      </c>
      <c r="B1755">
        <v>7466.96</v>
      </c>
      <c r="C1755">
        <v>7408.47</v>
      </c>
      <c r="D1755">
        <v>7408.3</v>
      </c>
      <c r="E1755">
        <v>7264.23</v>
      </c>
      <c r="F1755">
        <v>384.09500000000003</v>
      </c>
      <c r="G1755">
        <v>0</v>
      </c>
      <c r="H1755">
        <v>151.666</v>
      </c>
      <c r="I1755">
        <v>0</v>
      </c>
      <c r="J1755">
        <v>0.283078</v>
      </c>
      <c r="K1755">
        <v>0.70873900000000001</v>
      </c>
      <c r="L1755">
        <v>0</v>
      </c>
      <c r="M1755" t="s">
        <v>42</v>
      </c>
    </row>
    <row r="1756" spans="1:13" x14ac:dyDescent="0.25">
      <c r="A1756" t="s">
        <v>164</v>
      </c>
      <c r="B1756">
        <v>7463.3</v>
      </c>
      <c r="C1756">
        <v>7405.35</v>
      </c>
      <c r="D1756">
        <v>7405.19</v>
      </c>
      <c r="E1756">
        <v>7259.15</v>
      </c>
      <c r="F1756">
        <v>385.62799999999999</v>
      </c>
      <c r="G1756">
        <v>0</v>
      </c>
      <c r="H1756">
        <v>151.25899999999999</v>
      </c>
      <c r="I1756">
        <v>0</v>
      </c>
      <c r="J1756">
        <v>0.27247300000000002</v>
      </c>
      <c r="K1756">
        <v>0.70653100000000002</v>
      </c>
      <c r="L1756">
        <v>0</v>
      </c>
      <c r="M1756" t="s">
        <v>42</v>
      </c>
    </row>
    <row r="1757" spans="1:13" x14ac:dyDescent="0.25">
      <c r="A1757" t="s">
        <v>164</v>
      </c>
      <c r="B1757">
        <v>7482.8</v>
      </c>
      <c r="C1757">
        <v>7425.07</v>
      </c>
      <c r="D1757">
        <v>7424.91</v>
      </c>
      <c r="E1757">
        <v>7278.11</v>
      </c>
      <c r="F1757">
        <v>385.51900000000001</v>
      </c>
      <c r="G1757">
        <v>0</v>
      </c>
      <c r="H1757">
        <v>151.51400000000001</v>
      </c>
      <c r="I1757">
        <v>0</v>
      </c>
      <c r="J1757">
        <v>0.28310299999999999</v>
      </c>
      <c r="K1757">
        <v>0.72694499999999995</v>
      </c>
      <c r="L1757">
        <v>0</v>
      </c>
      <c r="M1757" t="s">
        <v>42</v>
      </c>
    </row>
    <row r="1758" spans="1:13" x14ac:dyDescent="0.25">
      <c r="A1758" t="s">
        <v>164</v>
      </c>
      <c r="B1758">
        <v>7502.41</v>
      </c>
      <c r="C1758">
        <v>7444.46</v>
      </c>
      <c r="D1758">
        <v>7444.28</v>
      </c>
      <c r="E1758">
        <v>7295.73</v>
      </c>
      <c r="F1758">
        <v>388.44400000000002</v>
      </c>
      <c r="G1758">
        <v>0</v>
      </c>
      <c r="H1758">
        <v>151.78299999999999</v>
      </c>
      <c r="I1758">
        <v>0</v>
      </c>
      <c r="J1758">
        <v>0.28309699999999999</v>
      </c>
      <c r="K1758">
        <v>0.70927200000000001</v>
      </c>
      <c r="L1758">
        <v>0</v>
      </c>
      <c r="M1758" t="s">
        <v>42</v>
      </c>
    </row>
    <row r="1759" spans="1:13" x14ac:dyDescent="0.25">
      <c r="A1759" t="s">
        <v>164</v>
      </c>
      <c r="B1759">
        <v>7512.81</v>
      </c>
      <c r="C1759">
        <v>7454.61</v>
      </c>
      <c r="D1759">
        <v>7454.44</v>
      </c>
      <c r="E1759">
        <v>7306.29</v>
      </c>
      <c r="F1759">
        <v>384.274</v>
      </c>
      <c r="G1759">
        <v>0</v>
      </c>
      <c r="H1759">
        <v>151.571</v>
      </c>
      <c r="I1759">
        <v>0</v>
      </c>
      <c r="J1759">
        <v>0.283084</v>
      </c>
      <c r="K1759">
        <v>0.72105600000000003</v>
      </c>
      <c r="L1759">
        <v>0</v>
      </c>
      <c r="M1759" t="s">
        <v>42</v>
      </c>
    </row>
    <row r="1760" spans="1:13" x14ac:dyDescent="0.25">
      <c r="A1760" t="s">
        <v>164</v>
      </c>
      <c r="B1760">
        <v>7498.71</v>
      </c>
      <c r="C1760">
        <v>7440.48</v>
      </c>
      <c r="D1760">
        <v>7440.31</v>
      </c>
      <c r="E1760">
        <v>7291.48</v>
      </c>
      <c r="F1760">
        <v>387.16</v>
      </c>
      <c r="G1760">
        <v>0</v>
      </c>
      <c r="H1760">
        <v>151.245</v>
      </c>
      <c r="I1760">
        <v>0</v>
      </c>
      <c r="J1760">
        <v>0.26192900000000002</v>
      </c>
      <c r="K1760">
        <v>0.72145099999999995</v>
      </c>
      <c r="L1760">
        <v>0</v>
      </c>
      <c r="M1760" t="s">
        <v>42</v>
      </c>
    </row>
    <row r="1761" spans="1:13" x14ac:dyDescent="0.25">
      <c r="A1761" t="s">
        <v>164</v>
      </c>
      <c r="B1761">
        <v>7562</v>
      </c>
      <c r="C1761">
        <v>7503.43</v>
      </c>
      <c r="D1761">
        <v>7503.24</v>
      </c>
      <c r="E1761">
        <v>7340.6</v>
      </c>
      <c r="F1761">
        <v>396.52800000000002</v>
      </c>
      <c r="G1761">
        <v>0</v>
      </c>
      <c r="H1761">
        <v>150.40600000000001</v>
      </c>
      <c r="I1761">
        <v>0</v>
      </c>
      <c r="J1761">
        <v>0.283078</v>
      </c>
      <c r="K1761">
        <v>0.71639600000000003</v>
      </c>
      <c r="L1761">
        <v>0</v>
      </c>
      <c r="M1761" t="s">
        <v>42</v>
      </c>
    </row>
    <row r="1762" spans="1:13" x14ac:dyDescent="0.25">
      <c r="A1762" t="s">
        <v>164</v>
      </c>
      <c r="B1762">
        <v>7515.75</v>
      </c>
      <c r="C1762">
        <v>7456.29</v>
      </c>
      <c r="D1762">
        <v>7456.08</v>
      </c>
      <c r="E1762">
        <v>7298.64</v>
      </c>
      <c r="F1762">
        <v>394.93599999999998</v>
      </c>
      <c r="G1762">
        <v>0</v>
      </c>
      <c r="H1762">
        <v>149.37899999999999</v>
      </c>
      <c r="I1762">
        <v>0</v>
      </c>
      <c r="J1762">
        <v>0.28310800000000003</v>
      </c>
      <c r="K1762">
        <v>0.72753400000000001</v>
      </c>
      <c r="L1762">
        <v>0</v>
      </c>
      <c r="M1762" t="s">
        <v>42</v>
      </c>
    </row>
    <row r="1763" spans="1:13" x14ac:dyDescent="0.25">
      <c r="A1763" t="s">
        <v>164</v>
      </c>
      <c r="B1763">
        <v>7503.2</v>
      </c>
      <c r="C1763">
        <v>7444.08</v>
      </c>
      <c r="D1763">
        <v>7443.88</v>
      </c>
      <c r="E1763">
        <v>7283.31</v>
      </c>
      <c r="F1763">
        <v>393.95499999999998</v>
      </c>
      <c r="G1763">
        <v>0</v>
      </c>
      <c r="H1763">
        <v>149.35900000000001</v>
      </c>
      <c r="I1763">
        <v>0</v>
      </c>
      <c r="J1763">
        <v>0.28315200000000001</v>
      </c>
      <c r="K1763">
        <v>0.72770500000000005</v>
      </c>
      <c r="L1763">
        <v>0</v>
      </c>
      <c r="M1763" t="s">
        <v>42</v>
      </c>
    </row>
    <row r="1764" spans="1:13" x14ac:dyDescent="0.25">
      <c r="A1764" t="s">
        <v>164</v>
      </c>
      <c r="B1764">
        <v>7506.3</v>
      </c>
      <c r="C1764">
        <v>7447.66</v>
      </c>
      <c r="D1764">
        <v>7447.45</v>
      </c>
      <c r="E1764">
        <v>7288.47</v>
      </c>
      <c r="F1764">
        <v>395.46600000000001</v>
      </c>
      <c r="G1764">
        <v>0</v>
      </c>
      <c r="H1764">
        <v>150.72300000000001</v>
      </c>
      <c r="I1764">
        <v>0</v>
      </c>
      <c r="J1764">
        <v>0.28321299999999999</v>
      </c>
      <c r="K1764">
        <v>0.72057199999999999</v>
      </c>
      <c r="L1764">
        <v>0</v>
      </c>
      <c r="M1764" t="s">
        <v>42</v>
      </c>
    </row>
    <row r="1765" spans="1:13" x14ac:dyDescent="0.25">
      <c r="A1765" t="s">
        <v>164</v>
      </c>
      <c r="B1765">
        <v>7502.33</v>
      </c>
      <c r="C1765">
        <v>7442.63</v>
      </c>
      <c r="D1765">
        <v>7442.42</v>
      </c>
      <c r="E1765">
        <v>7282.42</v>
      </c>
      <c r="F1765">
        <v>397.52499999999998</v>
      </c>
      <c r="G1765">
        <v>0</v>
      </c>
      <c r="H1765">
        <v>148.48599999999999</v>
      </c>
      <c r="I1765">
        <v>0</v>
      </c>
      <c r="J1765">
        <v>0.28308299999999997</v>
      </c>
      <c r="K1765">
        <v>0.72704299999999999</v>
      </c>
      <c r="L1765">
        <v>0</v>
      </c>
      <c r="M1765" t="s">
        <v>42</v>
      </c>
    </row>
    <row r="1766" spans="1:13" x14ac:dyDescent="0.25">
      <c r="A1766" t="s">
        <v>164</v>
      </c>
      <c r="B1766">
        <v>7523.15</v>
      </c>
      <c r="C1766">
        <v>7465.05</v>
      </c>
      <c r="D1766">
        <v>7464.83</v>
      </c>
      <c r="E1766">
        <v>7303.31</v>
      </c>
      <c r="F1766">
        <v>398.90699999999998</v>
      </c>
      <c r="G1766">
        <v>0</v>
      </c>
      <c r="H1766">
        <v>148.38499999999999</v>
      </c>
      <c r="I1766">
        <v>0</v>
      </c>
      <c r="J1766">
        <v>0.28308299999999997</v>
      </c>
      <c r="K1766">
        <v>0.72736599999999996</v>
      </c>
      <c r="L1766">
        <v>0</v>
      </c>
      <c r="M1766" t="s">
        <v>42</v>
      </c>
    </row>
    <row r="1767" spans="1:13" x14ac:dyDescent="0.25">
      <c r="A1767" t="s">
        <v>164</v>
      </c>
      <c r="B1767">
        <v>7583.64</v>
      </c>
      <c r="C1767">
        <v>7525.65</v>
      </c>
      <c r="D1767">
        <v>7525.43</v>
      </c>
      <c r="E1767">
        <v>7361.62</v>
      </c>
      <c r="F1767">
        <v>399.96800000000002</v>
      </c>
      <c r="G1767">
        <v>0</v>
      </c>
      <c r="H1767">
        <v>148.79400000000001</v>
      </c>
      <c r="I1767">
        <v>0</v>
      </c>
      <c r="J1767">
        <v>0.283109</v>
      </c>
      <c r="K1767">
        <v>0.71863299999999997</v>
      </c>
      <c r="L1767">
        <v>0</v>
      </c>
      <c r="M1767" t="s">
        <v>42</v>
      </c>
    </row>
    <row r="1768" spans="1:13" x14ac:dyDescent="0.25">
      <c r="A1768" t="s">
        <v>164</v>
      </c>
      <c r="B1768">
        <v>7529.42</v>
      </c>
      <c r="C1768">
        <v>7470.92</v>
      </c>
      <c r="D1768">
        <v>7470.7</v>
      </c>
      <c r="E1768">
        <v>7311.12</v>
      </c>
      <c r="F1768">
        <v>393.87700000000001</v>
      </c>
      <c r="G1768">
        <v>0</v>
      </c>
      <c r="H1768">
        <v>150.17699999999999</v>
      </c>
      <c r="I1768">
        <v>0</v>
      </c>
      <c r="J1768">
        <v>0.28381899999999999</v>
      </c>
      <c r="K1768">
        <v>0.71692800000000001</v>
      </c>
      <c r="L1768">
        <v>0</v>
      </c>
      <c r="M1768" t="s">
        <v>42</v>
      </c>
    </row>
    <row r="1769" spans="1:13" x14ac:dyDescent="0.25">
      <c r="A1769" t="s">
        <v>164</v>
      </c>
      <c r="B1769">
        <v>7621.18</v>
      </c>
      <c r="C1769">
        <v>7563.39</v>
      </c>
      <c r="D1769">
        <v>7563.17</v>
      </c>
      <c r="E1769">
        <v>7396.01</v>
      </c>
      <c r="F1769">
        <v>403.00900000000001</v>
      </c>
      <c r="G1769">
        <v>0</v>
      </c>
      <c r="H1769">
        <v>149.672</v>
      </c>
      <c r="I1769">
        <v>0</v>
      </c>
      <c r="J1769">
        <v>0.28309699999999999</v>
      </c>
      <c r="K1769">
        <v>0.72262999999999999</v>
      </c>
      <c r="L1769">
        <v>0</v>
      </c>
      <c r="M1769" t="s">
        <v>42</v>
      </c>
    </row>
    <row r="1770" spans="1:13" x14ac:dyDescent="0.25">
      <c r="A1770" t="s">
        <v>164</v>
      </c>
      <c r="B1770">
        <v>7541.75</v>
      </c>
      <c r="C1770">
        <v>7483.75</v>
      </c>
      <c r="D1770">
        <v>7483.54</v>
      </c>
      <c r="E1770">
        <v>7325.07</v>
      </c>
      <c r="F1770">
        <v>392.42599999999999</v>
      </c>
      <c r="G1770">
        <v>0</v>
      </c>
      <c r="H1770">
        <v>151.91300000000001</v>
      </c>
      <c r="I1770">
        <v>0</v>
      </c>
      <c r="J1770">
        <v>0.26635799999999998</v>
      </c>
      <c r="K1770">
        <v>0.71914500000000003</v>
      </c>
      <c r="L1770">
        <v>0</v>
      </c>
      <c r="M1770" t="s">
        <v>42</v>
      </c>
    </row>
    <row r="1771" spans="1:13" x14ac:dyDescent="0.25">
      <c r="A1771" t="s">
        <v>164</v>
      </c>
      <c r="B1771">
        <v>7551.62</v>
      </c>
      <c r="C1771">
        <v>7493.97</v>
      </c>
      <c r="D1771">
        <v>7493.76</v>
      </c>
      <c r="E1771">
        <v>7330.06</v>
      </c>
      <c r="F1771">
        <v>398.334</v>
      </c>
      <c r="G1771">
        <v>0</v>
      </c>
      <c r="H1771">
        <v>149.12</v>
      </c>
      <c r="I1771">
        <v>0</v>
      </c>
      <c r="J1771">
        <v>0.28147899999999998</v>
      </c>
      <c r="K1771">
        <v>0.72732699999999995</v>
      </c>
      <c r="L1771">
        <v>0</v>
      </c>
      <c r="M1771" t="s">
        <v>42</v>
      </c>
    </row>
    <row r="1772" spans="1:13" x14ac:dyDescent="0.25">
      <c r="A1772" t="s">
        <v>164</v>
      </c>
      <c r="B1772">
        <v>7553.13</v>
      </c>
      <c r="C1772">
        <v>7494.19</v>
      </c>
      <c r="D1772">
        <v>7493.97</v>
      </c>
      <c r="E1772">
        <v>7332.02</v>
      </c>
      <c r="F1772">
        <v>395.39499999999998</v>
      </c>
      <c r="G1772">
        <v>0</v>
      </c>
      <c r="H1772">
        <v>149.77699999999999</v>
      </c>
      <c r="I1772">
        <v>0</v>
      </c>
      <c r="J1772">
        <v>0.28340199999999999</v>
      </c>
      <c r="K1772">
        <v>0.72717699999999996</v>
      </c>
      <c r="L1772">
        <v>0</v>
      </c>
      <c r="M1772" t="s">
        <v>42</v>
      </c>
    </row>
    <row r="1773" spans="1:13" x14ac:dyDescent="0.25">
      <c r="A1773" t="s">
        <v>164</v>
      </c>
      <c r="B1773">
        <v>7548.76</v>
      </c>
      <c r="C1773">
        <v>7490.63</v>
      </c>
      <c r="D1773">
        <v>7490.42</v>
      </c>
      <c r="E1773">
        <v>7331.21</v>
      </c>
      <c r="F1773">
        <v>393.435</v>
      </c>
      <c r="G1773">
        <v>0</v>
      </c>
      <c r="H1773">
        <v>150.18799999999999</v>
      </c>
      <c r="I1773">
        <v>0</v>
      </c>
      <c r="J1773">
        <v>0.28308299999999997</v>
      </c>
      <c r="K1773">
        <v>0.7228</v>
      </c>
      <c r="L1773">
        <v>0</v>
      </c>
      <c r="M1773" t="s">
        <v>42</v>
      </c>
    </row>
    <row r="1774" spans="1:13" x14ac:dyDescent="0.25">
      <c r="A1774" t="s">
        <v>164</v>
      </c>
      <c r="B1774">
        <v>7568.81</v>
      </c>
      <c r="C1774">
        <v>7510.79</v>
      </c>
      <c r="D1774">
        <v>7510.57</v>
      </c>
      <c r="E1774">
        <v>7348.75</v>
      </c>
      <c r="F1774">
        <v>395.36</v>
      </c>
      <c r="G1774">
        <v>0</v>
      </c>
      <c r="H1774">
        <v>150.959</v>
      </c>
      <c r="I1774">
        <v>0</v>
      </c>
      <c r="J1774">
        <v>0.28323100000000001</v>
      </c>
      <c r="K1774">
        <v>0.72147700000000003</v>
      </c>
      <c r="L1774">
        <v>0</v>
      </c>
      <c r="M1774" t="s">
        <v>42</v>
      </c>
    </row>
    <row r="1775" spans="1:13" x14ac:dyDescent="0.25">
      <c r="A1775" t="s">
        <v>164</v>
      </c>
      <c r="B1775">
        <v>7555.54</v>
      </c>
      <c r="C1775">
        <v>7496.77</v>
      </c>
      <c r="D1775">
        <v>7496.55</v>
      </c>
      <c r="E1775">
        <v>7335.91</v>
      </c>
      <c r="F1775">
        <v>395.50599999999997</v>
      </c>
      <c r="G1775">
        <v>0</v>
      </c>
      <c r="H1775">
        <v>150.846</v>
      </c>
      <c r="I1775">
        <v>0</v>
      </c>
      <c r="J1775">
        <v>0.28312999999999999</v>
      </c>
      <c r="K1775">
        <v>0.72764499999999999</v>
      </c>
      <c r="L1775">
        <v>0</v>
      </c>
      <c r="M1775" t="s">
        <v>42</v>
      </c>
    </row>
    <row r="1776" spans="1:13" x14ac:dyDescent="0.25">
      <c r="A1776" t="s">
        <v>164</v>
      </c>
      <c r="B1776">
        <v>7545</v>
      </c>
      <c r="C1776">
        <v>7487.04</v>
      </c>
      <c r="D1776">
        <v>7486.83</v>
      </c>
      <c r="E1776">
        <v>7326.37</v>
      </c>
      <c r="F1776">
        <v>393.90100000000001</v>
      </c>
      <c r="G1776">
        <v>0</v>
      </c>
      <c r="H1776">
        <v>150.95400000000001</v>
      </c>
      <c r="I1776">
        <v>0</v>
      </c>
      <c r="J1776">
        <v>0.28309499999999999</v>
      </c>
      <c r="K1776">
        <v>0.72636599999999996</v>
      </c>
      <c r="L1776">
        <v>0</v>
      </c>
      <c r="M1776" t="s">
        <v>42</v>
      </c>
    </row>
    <row r="1777" spans="1:25" x14ac:dyDescent="0.25">
      <c r="A1777" t="s">
        <v>164</v>
      </c>
      <c r="B1777">
        <v>7537.34</v>
      </c>
      <c r="C1777">
        <v>7478.22</v>
      </c>
      <c r="D1777">
        <v>7478.02</v>
      </c>
      <c r="E1777">
        <v>7322.86</v>
      </c>
      <c r="F1777">
        <v>393.28399999999999</v>
      </c>
      <c r="G1777">
        <v>0</v>
      </c>
      <c r="H1777">
        <v>151.15799999999999</v>
      </c>
      <c r="I1777">
        <v>0</v>
      </c>
      <c r="J1777">
        <v>0.27019399999999999</v>
      </c>
      <c r="K1777">
        <v>0.722804</v>
      </c>
      <c r="L1777">
        <v>0</v>
      </c>
      <c r="M1777" t="s">
        <v>42</v>
      </c>
    </row>
    <row r="1778" spans="1:25" x14ac:dyDescent="0.25">
      <c r="A1778" t="s">
        <v>164</v>
      </c>
      <c r="B1778">
        <v>7508.62</v>
      </c>
      <c r="C1778">
        <v>7450.24</v>
      </c>
      <c r="D1778">
        <v>7450.06</v>
      </c>
      <c r="E1778">
        <v>7300.82</v>
      </c>
      <c r="F1778">
        <v>388.517</v>
      </c>
      <c r="G1778">
        <v>0</v>
      </c>
      <c r="H1778">
        <v>151.31</v>
      </c>
      <c r="I1778">
        <v>0</v>
      </c>
      <c r="J1778">
        <v>0.283163</v>
      </c>
      <c r="K1778">
        <v>0.72768200000000005</v>
      </c>
      <c r="L1778">
        <v>0</v>
      </c>
      <c r="M1778" t="s">
        <v>42</v>
      </c>
    </row>
    <row r="1779" spans="1:25" x14ac:dyDescent="0.25">
      <c r="A1779" t="s">
        <v>164</v>
      </c>
      <c r="B1779">
        <v>7493.21</v>
      </c>
      <c r="C1779">
        <v>7434.98</v>
      </c>
      <c r="D1779">
        <v>7434.8</v>
      </c>
      <c r="E1779">
        <v>7287.69</v>
      </c>
      <c r="F1779">
        <v>388.85399999999998</v>
      </c>
      <c r="G1779">
        <v>0</v>
      </c>
      <c r="H1779">
        <v>150.94499999999999</v>
      </c>
      <c r="I1779">
        <v>0</v>
      </c>
      <c r="J1779">
        <v>0.283082</v>
      </c>
      <c r="K1779">
        <v>0.70653200000000005</v>
      </c>
      <c r="L1779">
        <v>0</v>
      </c>
      <c r="M1779" t="s">
        <v>42</v>
      </c>
    </row>
    <row r="1780" spans="1:25" x14ac:dyDescent="0.25">
      <c r="A1780" t="s">
        <v>164</v>
      </c>
      <c r="B1780">
        <v>7527.8</v>
      </c>
      <c r="C1780">
        <v>7469.44</v>
      </c>
      <c r="D1780">
        <v>7469.27</v>
      </c>
      <c r="E1780">
        <v>7320.72</v>
      </c>
      <c r="F1780">
        <v>388.22199999999998</v>
      </c>
      <c r="G1780">
        <v>0</v>
      </c>
      <c r="H1780">
        <v>152.70599999999999</v>
      </c>
      <c r="I1780">
        <v>0</v>
      </c>
      <c r="J1780">
        <v>0.283078</v>
      </c>
      <c r="K1780">
        <v>0.72010700000000005</v>
      </c>
      <c r="L1780">
        <v>0</v>
      </c>
      <c r="M1780" t="s">
        <v>42</v>
      </c>
    </row>
    <row r="1781" spans="1:25" x14ac:dyDescent="0.25">
      <c r="A1781" t="s">
        <v>164</v>
      </c>
      <c r="B1781">
        <v>7573.29</v>
      </c>
      <c r="C1781">
        <v>7514.54</v>
      </c>
      <c r="D1781">
        <v>7514.36</v>
      </c>
      <c r="E1781">
        <v>7361.03</v>
      </c>
      <c r="F1781">
        <v>391.88600000000002</v>
      </c>
      <c r="G1781">
        <v>0</v>
      </c>
      <c r="H1781">
        <v>152.345</v>
      </c>
      <c r="I1781">
        <v>0</v>
      </c>
      <c r="J1781">
        <v>0.283105</v>
      </c>
      <c r="K1781">
        <v>0.72714500000000004</v>
      </c>
      <c r="L1781">
        <v>0</v>
      </c>
      <c r="M1781" t="s">
        <v>42</v>
      </c>
    </row>
    <row r="1782" spans="1:25" x14ac:dyDescent="0.25">
      <c r="A1782" t="s">
        <v>164</v>
      </c>
      <c r="B1782">
        <v>7677.38</v>
      </c>
      <c r="C1782">
        <v>7617.22</v>
      </c>
      <c r="D1782">
        <v>7616.98</v>
      </c>
      <c r="E1782">
        <v>7451.88</v>
      </c>
      <c r="F1782">
        <v>399.78199999999998</v>
      </c>
      <c r="G1782">
        <v>0</v>
      </c>
      <c r="H1782">
        <v>153.08099999999999</v>
      </c>
      <c r="I1782">
        <v>0</v>
      </c>
      <c r="J1782">
        <v>0.283078</v>
      </c>
      <c r="K1782">
        <v>0.72592000000000001</v>
      </c>
      <c r="L1782">
        <v>0</v>
      </c>
      <c r="M1782" t="s">
        <v>42</v>
      </c>
    </row>
    <row r="1783" spans="1:25" x14ac:dyDescent="0.25">
      <c r="A1783" t="s">
        <v>164</v>
      </c>
      <c r="B1783">
        <v>7816.19</v>
      </c>
      <c r="C1783">
        <v>7756.29</v>
      </c>
      <c r="D1783">
        <v>7755.99</v>
      </c>
      <c r="E1783">
        <v>7577.31</v>
      </c>
      <c r="F1783">
        <v>412.286</v>
      </c>
      <c r="G1783">
        <v>0</v>
      </c>
      <c r="H1783">
        <v>153.86799999999999</v>
      </c>
      <c r="I1783">
        <v>0</v>
      </c>
      <c r="J1783">
        <v>0.28308499999999998</v>
      </c>
      <c r="K1783">
        <v>0.72756799999999999</v>
      </c>
      <c r="L1783">
        <v>0</v>
      </c>
      <c r="M1783" t="s">
        <v>42</v>
      </c>
    </row>
    <row r="1784" spans="1:25" x14ac:dyDescent="0.25">
      <c r="A1784" t="s">
        <v>164</v>
      </c>
      <c r="B1784">
        <v>7648.09</v>
      </c>
      <c r="C1784">
        <v>7588.79</v>
      </c>
      <c r="D1784">
        <v>7588.56</v>
      </c>
      <c r="E1784">
        <v>7424.86</v>
      </c>
      <c r="F1784">
        <v>402.18599999999998</v>
      </c>
      <c r="G1784">
        <v>0</v>
      </c>
      <c r="H1784">
        <v>151.429</v>
      </c>
      <c r="I1784">
        <v>0</v>
      </c>
      <c r="J1784">
        <v>0.28318399999999999</v>
      </c>
      <c r="K1784">
        <v>0.72784899999999997</v>
      </c>
      <c r="L1784">
        <v>0</v>
      </c>
      <c r="M1784" t="s">
        <v>42</v>
      </c>
    </row>
    <row r="1785" spans="1:25" x14ac:dyDescent="0.25">
      <c r="A1785" t="s">
        <v>164</v>
      </c>
      <c r="B1785">
        <v>7682.46</v>
      </c>
      <c r="C1785">
        <v>7624</v>
      </c>
      <c r="D1785">
        <v>7623.76</v>
      </c>
      <c r="E1785">
        <v>7454.68</v>
      </c>
      <c r="F1785">
        <v>400.98099999999999</v>
      </c>
      <c r="G1785">
        <v>0</v>
      </c>
      <c r="H1785">
        <v>153.6</v>
      </c>
      <c r="I1785">
        <v>0</v>
      </c>
      <c r="J1785">
        <v>0.28347899999999998</v>
      </c>
      <c r="K1785">
        <v>0.72631900000000005</v>
      </c>
      <c r="L1785">
        <v>0</v>
      </c>
      <c r="M1785" t="s">
        <v>42</v>
      </c>
    </row>
    <row r="1786" spans="1:25" x14ac:dyDescent="0.25">
      <c r="A1786" t="s">
        <v>164</v>
      </c>
      <c r="B1786">
        <v>7496.7</v>
      </c>
      <c r="C1786">
        <v>7438.55</v>
      </c>
      <c r="D1786">
        <v>7438.37</v>
      </c>
      <c r="E1786">
        <v>7287.51</v>
      </c>
      <c r="F1786">
        <v>389.31099999999998</v>
      </c>
      <c r="G1786">
        <v>0</v>
      </c>
      <c r="H1786">
        <v>151.596</v>
      </c>
      <c r="I1786">
        <v>0</v>
      </c>
      <c r="J1786">
        <v>0.28308100000000003</v>
      </c>
      <c r="K1786">
        <v>0.72789899999999996</v>
      </c>
      <c r="L1786">
        <v>0</v>
      </c>
      <c r="M1786" t="s">
        <v>42</v>
      </c>
    </row>
    <row r="1787" spans="1:25" x14ac:dyDescent="0.25">
      <c r="A1787" t="s">
        <v>164</v>
      </c>
      <c r="B1787">
        <v>7529.39</v>
      </c>
      <c r="C1787">
        <v>7471.3</v>
      </c>
      <c r="D1787">
        <v>7471.12</v>
      </c>
      <c r="E1787">
        <v>7319.74</v>
      </c>
      <c r="F1787">
        <v>392.87599999999998</v>
      </c>
      <c r="G1787">
        <v>0</v>
      </c>
      <c r="H1787">
        <v>151.24100000000001</v>
      </c>
      <c r="I1787">
        <v>0</v>
      </c>
      <c r="J1787">
        <v>0.283078</v>
      </c>
      <c r="K1787">
        <v>0.72789700000000002</v>
      </c>
      <c r="L1787">
        <v>0</v>
      </c>
      <c r="M1787" t="s">
        <v>42</v>
      </c>
    </row>
    <row r="1788" spans="1:25" x14ac:dyDescent="0.25">
      <c r="A1788" t="s">
        <v>164</v>
      </c>
      <c r="B1788">
        <v>7465.37</v>
      </c>
      <c r="C1788">
        <v>7406.96</v>
      </c>
      <c r="D1788">
        <v>7406.81</v>
      </c>
      <c r="E1788">
        <v>7262.45</v>
      </c>
      <c r="F1788">
        <v>384.39299999999997</v>
      </c>
      <c r="G1788">
        <v>0</v>
      </c>
      <c r="H1788">
        <v>150.98599999999999</v>
      </c>
      <c r="I1788">
        <v>0</v>
      </c>
      <c r="J1788">
        <v>0.28315099999999999</v>
      </c>
      <c r="K1788">
        <v>0.72088300000000005</v>
      </c>
      <c r="L1788">
        <v>0</v>
      </c>
      <c r="M1788" t="s">
        <v>42</v>
      </c>
    </row>
    <row r="1789" spans="1:25" x14ac:dyDescent="0.25">
      <c r="A1789" t="s">
        <v>164</v>
      </c>
      <c r="B1789">
        <v>7458.47</v>
      </c>
      <c r="C1789">
        <v>7399.31</v>
      </c>
      <c r="D1789">
        <v>7399.14</v>
      </c>
      <c r="E1789">
        <v>7254.61</v>
      </c>
      <c r="F1789">
        <v>385.32100000000003</v>
      </c>
      <c r="G1789">
        <v>0</v>
      </c>
      <c r="H1789">
        <v>151.32</v>
      </c>
      <c r="I1789">
        <v>0</v>
      </c>
      <c r="J1789">
        <v>0.28308499999999998</v>
      </c>
      <c r="K1789">
        <v>0.720777</v>
      </c>
      <c r="L1789">
        <v>0</v>
      </c>
      <c r="M1789" t="s">
        <v>42</v>
      </c>
    </row>
    <row r="1790" spans="1:25" x14ac:dyDescent="0.25">
      <c r="A1790" t="s">
        <v>164</v>
      </c>
      <c r="B1790">
        <v>7516.24</v>
      </c>
      <c r="C1790">
        <v>7458.03</v>
      </c>
      <c r="D1790">
        <v>7457.85</v>
      </c>
      <c r="E1790">
        <v>7306.02</v>
      </c>
      <c r="F1790">
        <v>387.80700000000002</v>
      </c>
      <c r="G1790">
        <v>0</v>
      </c>
      <c r="H1790">
        <v>151.71600000000001</v>
      </c>
      <c r="I1790">
        <v>0</v>
      </c>
      <c r="J1790">
        <v>0.28320299999999998</v>
      </c>
      <c r="K1790">
        <v>0.71623000000000003</v>
      </c>
      <c r="L1790">
        <v>0</v>
      </c>
      <c r="M1790" t="s">
        <v>42</v>
      </c>
    </row>
    <row r="1791" spans="1:25" x14ac:dyDescent="0.25">
      <c r="A1791" t="s">
        <v>164</v>
      </c>
      <c r="B1791">
        <v>7572.36</v>
      </c>
      <c r="C1791">
        <v>7514.31</v>
      </c>
      <c r="D1791">
        <v>7514.1</v>
      </c>
      <c r="E1791">
        <v>7357.24</v>
      </c>
      <c r="F1791">
        <v>394.89800000000002</v>
      </c>
      <c r="G1791">
        <v>0</v>
      </c>
      <c r="H1791">
        <v>151.12100000000001</v>
      </c>
      <c r="I1791">
        <v>0</v>
      </c>
      <c r="J1791">
        <v>0.28309400000000001</v>
      </c>
      <c r="K1791">
        <v>0.72659600000000002</v>
      </c>
      <c r="L1791">
        <v>0</v>
      </c>
      <c r="M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164</v>
      </c>
      <c r="B1792">
        <v>7565.59</v>
      </c>
      <c r="C1792">
        <v>7507.75</v>
      </c>
      <c r="D1792">
        <v>7507.56</v>
      </c>
      <c r="E1792">
        <v>7353.37</v>
      </c>
      <c r="F1792">
        <v>390.92700000000002</v>
      </c>
      <c r="G1792">
        <v>0</v>
      </c>
      <c r="H1792">
        <v>151.83099999999999</v>
      </c>
      <c r="I1792">
        <v>0</v>
      </c>
      <c r="J1792">
        <v>0.283082</v>
      </c>
      <c r="K1792">
        <v>0.72369600000000001</v>
      </c>
      <c r="L1792">
        <v>0</v>
      </c>
      <c r="M1792" t="s">
        <v>42</v>
      </c>
      <c r="R1792">
        <f>AVERAGE(B1743:B1792)</f>
        <v>7539.0006000000021</v>
      </c>
      <c r="S1792">
        <f>AVERAGE(C1743:C1792)</f>
        <v>7480.6043999999993</v>
      </c>
      <c r="U1792">
        <f>_xlfn.VAR.P(B1743:B1792)</f>
        <v>4767.2751856399946</v>
      </c>
      <c r="V1792">
        <f>_xlfn.VAR.P(C1743:C1792)</f>
        <v>4736.1989726400006</v>
      </c>
      <c r="X1792">
        <f>1.96*SQRT(U1792)/50</f>
        <v>2.706581929530647</v>
      </c>
      <c r="Y1792">
        <f>1.96*SQRT(V1792)/50</f>
        <v>2.6977458718933356</v>
      </c>
    </row>
    <row r="1793" spans="1:15" x14ac:dyDescent="0.25">
      <c r="A1793" t="s">
        <v>165</v>
      </c>
      <c r="B1793">
        <v>377057.72600000002</v>
      </c>
      <c r="C1793" t="s">
        <v>36</v>
      </c>
    </row>
    <row r="1794" spans="1:15" x14ac:dyDescent="0.25">
      <c r="A1794" t="s">
        <v>166</v>
      </c>
      <c r="B1794">
        <v>8009.94</v>
      </c>
      <c r="C1794">
        <v>7878.59</v>
      </c>
      <c r="D1794">
        <v>7878.33</v>
      </c>
      <c r="E1794">
        <v>7701.46</v>
      </c>
      <c r="F1794">
        <v>413.69499999999999</v>
      </c>
      <c r="G1794">
        <v>425.70699999999999</v>
      </c>
      <c r="H1794">
        <v>152.13</v>
      </c>
      <c r="I1794">
        <v>96.377600000000001</v>
      </c>
      <c r="J1794">
        <v>151.768</v>
      </c>
      <c r="K1794">
        <v>6841.8</v>
      </c>
      <c r="L1794">
        <v>0.26723000000000002</v>
      </c>
      <c r="M1794">
        <v>0.70808700000000002</v>
      </c>
      <c r="N1794">
        <v>0</v>
      </c>
      <c r="O1794" t="s">
        <v>42</v>
      </c>
    </row>
    <row r="1795" spans="1:15" x14ac:dyDescent="0.25">
      <c r="A1795" t="s">
        <v>166</v>
      </c>
      <c r="B1795">
        <v>7881.95</v>
      </c>
      <c r="C1795">
        <v>7764.64</v>
      </c>
      <c r="D1795">
        <v>7764.45</v>
      </c>
      <c r="E1795">
        <v>7600.45</v>
      </c>
      <c r="F1795">
        <v>400.40600000000001</v>
      </c>
      <c r="G1795">
        <v>422.29300000000001</v>
      </c>
      <c r="H1795">
        <v>151.93799999999999</v>
      </c>
      <c r="I1795">
        <v>95.861199999999997</v>
      </c>
      <c r="J1795">
        <v>149.23699999999999</v>
      </c>
      <c r="K1795">
        <v>6757.28</v>
      </c>
      <c r="L1795">
        <v>0.26279799999999998</v>
      </c>
      <c r="M1795">
        <v>0.72337799999999997</v>
      </c>
      <c r="N1795">
        <v>0</v>
      </c>
      <c r="O1795" t="s">
        <v>42</v>
      </c>
    </row>
    <row r="1796" spans="1:15" x14ac:dyDescent="0.25">
      <c r="A1796" t="s">
        <v>166</v>
      </c>
      <c r="B1796">
        <v>7884.06</v>
      </c>
      <c r="C1796">
        <v>7764.2</v>
      </c>
      <c r="D1796">
        <v>7763.98</v>
      </c>
      <c r="E1796">
        <v>7599.95</v>
      </c>
      <c r="F1796">
        <v>401.39600000000002</v>
      </c>
      <c r="G1796">
        <v>419.59500000000003</v>
      </c>
      <c r="H1796">
        <v>151.024</v>
      </c>
      <c r="I1796">
        <v>94.828400000000002</v>
      </c>
      <c r="J1796">
        <v>148.53100000000001</v>
      </c>
      <c r="K1796">
        <v>6759.39</v>
      </c>
      <c r="L1796">
        <v>0.28320299999999998</v>
      </c>
      <c r="M1796">
        <v>0.70652300000000001</v>
      </c>
      <c r="N1796">
        <v>0</v>
      </c>
      <c r="O1796" t="s">
        <v>42</v>
      </c>
    </row>
    <row r="1797" spans="1:15" x14ac:dyDescent="0.25">
      <c r="A1797" t="s">
        <v>166</v>
      </c>
      <c r="B1797">
        <v>7879.12</v>
      </c>
      <c r="C1797">
        <v>7759.46</v>
      </c>
      <c r="D1797">
        <v>7759.26</v>
      </c>
      <c r="E1797">
        <v>7595.28</v>
      </c>
      <c r="F1797">
        <v>395.20100000000002</v>
      </c>
      <c r="G1797">
        <v>421.18099999999998</v>
      </c>
      <c r="H1797">
        <v>151.422</v>
      </c>
      <c r="I1797">
        <v>95.638300000000001</v>
      </c>
      <c r="J1797">
        <v>148.73599999999999</v>
      </c>
      <c r="K1797">
        <v>6758.9</v>
      </c>
      <c r="L1797">
        <v>0.28308899999999998</v>
      </c>
      <c r="M1797">
        <v>0.72481200000000001</v>
      </c>
      <c r="N1797">
        <v>0</v>
      </c>
      <c r="O1797" t="s">
        <v>42</v>
      </c>
    </row>
    <row r="1798" spans="1:15" x14ac:dyDescent="0.25">
      <c r="A1798" t="s">
        <v>166</v>
      </c>
      <c r="B1798">
        <v>7858.77</v>
      </c>
      <c r="C1798">
        <v>7741.37</v>
      </c>
      <c r="D1798">
        <v>7741.15</v>
      </c>
      <c r="E1798">
        <v>7578.84</v>
      </c>
      <c r="F1798">
        <v>398.72</v>
      </c>
      <c r="G1798">
        <v>419.58499999999998</v>
      </c>
      <c r="H1798">
        <v>151.15799999999999</v>
      </c>
      <c r="I1798">
        <v>95.055300000000003</v>
      </c>
      <c r="J1798">
        <v>148.11000000000001</v>
      </c>
      <c r="K1798">
        <v>6740.74</v>
      </c>
      <c r="L1798">
        <v>0.27076499999999998</v>
      </c>
      <c r="M1798">
        <v>0.70653200000000005</v>
      </c>
      <c r="N1798">
        <v>0</v>
      </c>
      <c r="O1798" t="s">
        <v>42</v>
      </c>
    </row>
    <row r="1799" spans="1:15" x14ac:dyDescent="0.25">
      <c r="A1799" t="s">
        <v>166</v>
      </c>
      <c r="B1799">
        <v>7866.75</v>
      </c>
      <c r="C1799">
        <v>7750.11</v>
      </c>
      <c r="D1799">
        <v>7749.87</v>
      </c>
      <c r="E1799">
        <v>7583.69</v>
      </c>
      <c r="F1799">
        <v>398.37400000000002</v>
      </c>
      <c r="G1799">
        <v>422.07799999999997</v>
      </c>
      <c r="H1799">
        <v>151.251</v>
      </c>
      <c r="I1799">
        <v>95.291300000000007</v>
      </c>
      <c r="J1799">
        <v>150.399</v>
      </c>
      <c r="K1799">
        <v>6743.24</v>
      </c>
      <c r="L1799">
        <v>0.28317599999999998</v>
      </c>
      <c r="M1799">
        <v>0.72755899999999996</v>
      </c>
      <c r="N1799">
        <v>0</v>
      </c>
      <c r="O1799" t="s">
        <v>42</v>
      </c>
    </row>
    <row r="1800" spans="1:15" x14ac:dyDescent="0.25">
      <c r="A1800" t="s">
        <v>166</v>
      </c>
      <c r="B1800">
        <v>7885.01</v>
      </c>
      <c r="C1800">
        <v>7763.59</v>
      </c>
      <c r="D1800">
        <v>7763.37</v>
      </c>
      <c r="E1800">
        <v>7598.04</v>
      </c>
      <c r="F1800">
        <v>399.92200000000003</v>
      </c>
      <c r="G1800">
        <v>421.07499999999999</v>
      </c>
      <c r="H1800">
        <v>150.602</v>
      </c>
      <c r="I1800">
        <v>95.965699999999998</v>
      </c>
      <c r="J1800">
        <v>149.15</v>
      </c>
      <c r="K1800">
        <v>6756.81</v>
      </c>
      <c r="L1800">
        <v>0.28317399999999998</v>
      </c>
      <c r="M1800">
        <v>0.72778500000000002</v>
      </c>
      <c r="N1800">
        <v>0</v>
      </c>
      <c r="O1800" t="s">
        <v>42</v>
      </c>
    </row>
    <row r="1801" spans="1:15" x14ac:dyDescent="0.25">
      <c r="A1801" t="s">
        <v>166</v>
      </c>
      <c r="B1801">
        <v>7950.97</v>
      </c>
      <c r="C1801">
        <v>7829.24</v>
      </c>
      <c r="D1801">
        <v>7829.02</v>
      </c>
      <c r="E1801">
        <v>7663.2</v>
      </c>
      <c r="F1801">
        <v>401.26900000000001</v>
      </c>
      <c r="G1801">
        <v>424.108</v>
      </c>
      <c r="H1801">
        <v>152.09700000000001</v>
      </c>
      <c r="I1801">
        <v>96.885199999999998</v>
      </c>
      <c r="J1801">
        <v>149.51900000000001</v>
      </c>
      <c r="K1801">
        <v>6817.38</v>
      </c>
      <c r="L1801">
        <v>0.28324300000000002</v>
      </c>
      <c r="M1801">
        <v>0.72663999999999995</v>
      </c>
      <c r="N1801">
        <v>0</v>
      </c>
      <c r="O1801" t="s">
        <v>42</v>
      </c>
    </row>
    <row r="1802" spans="1:15" x14ac:dyDescent="0.25">
      <c r="A1802" t="s">
        <v>166</v>
      </c>
      <c r="B1802">
        <v>7929.97</v>
      </c>
      <c r="C1802">
        <v>7805.95</v>
      </c>
      <c r="D1802">
        <v>7805.74</v>
      </c>
      <c r="E1802">
        <v>7636.87</v>
      </c>
      <c r="F1802">
        <v>403.85700000000003</v>
      </c>
      <c r="G1802">
        <v>422.649</v>
      </c>
      <c r="H1802">
        <v>151.297</v>
      </c>
      <c r="I1802">
        <v>96.130499999999998</v>
      </c>
      <c r="J1802">
        <v>150.06800000000001</v>
      </c>
      <c r="K1802">
        <v>6790.7</v>
      </c>
      <c r="L1802">
        <v>0.28328399999999998</v>
      </c>
      <c r="M1802">
        <v>0.72760599999999998</v>
      </c>
      <c r="N1802">
        <v>0</v>
      </c>
      <c r="O1802" t="s">
        <v>42</v>
      </c>
    </row>
    <row r="1803" spans="1:15" x14ac:dyDescent="0.25">
      <c r="A1803" t="s">
        <v>166</v>
      </c>
      <c r="B1803">
        <v>7897.33</v>
      </c>
      <c r="C1803">
        <v>7776.3</v>
      </c>
      <c r="D1803">
        <v>7776.08</v>
      </c>
      <c r="E1803">
        <v>7611.76</v>
      </c>
      <c r="F1803">
        <v>397.46</v>
      </c>
      <c r="G1803">
        <v>421.74900000000002</v>
      </c>
      <c r="H1803">
        <v>151.18700000000001</v>
      </c>
      <c r="I1803">
        <v>95.591399999999993</v>
      </c>
      <c r="J1803">
        <v>149.58099999999999</v>
      </c>
      <c r="K1803">
        <v>6772.73</v>
      </c>
      <c r="L1803">
        <v>0.28331200000000001</v>
      </c>
      <c r="M1803">
        <v>0.72283799999999998</v>
      </c>
      <c r="N1803">
        <v>0</v>
      </c>
      <c r="O1803" t="s">
        <v>42</v>
      </c>
    </row>
    <row r="1804" spans="1:15" x14ac:dyDescent="0.25">
      <c r="A1804" t="s">
        <v>166</v>
      </c>
      <c r="B1804">
        <v>7888.43</v>
      </c>
      <c r="C1804">
        <v>7768.95</v>
      </c>
      <c r="D1804">
        <v>7768.76</v>
      </c>
      <c r="E1804">
        <v>7605.45</v>
      </c>
      <c r="F1804">
        <v>400.67599999999999</v>
      </c>
      <c r="G1804">
        <v>421.37</v>
      </c>
      <c r="H1804">
        <v>152.29499999999999</v>
      </c>
      <c r="I1804">
        <v>95.694299999999998</v>
      </c>
      <c r="J1804">
        <v>148.16200000000001</v>
      </c>
      <c r="K1804">
        <v>6763.82</v>
      </c>
      <c r="L1804">
        <v>0.28327799999999997</v>
      </c>
      <c r="M1804">
        <v>0.715777</v>
      </c>
      <c r="N1804">
        <v>0</v>
      </c>
      <c r="O1804" t="s">
        <v>42</v>
      </c>
    </row>
    <row r="1805" spans="1:15" x14ac:dyDescent="0.25">
      <c r="A1805" t="s">
        <v>166</v>
      </c>
      <c r="B1805">
        <v>7926.99</v>
      </c>
      <c r="C1805">
        <v>7806.76</v>
      </c>
      <c r="D1805">
        <v>7806.55</v>
      </c>
      <c r="E1805">
        <v>7642.63</v>
      </c>
      <c r="F1805">
        <v>395.44499999999999</v>
      </c>
      <c r="G1805">
        <v>423.04</v>
      </c>
      <c r="H1805">
        <v>151.029</v>
      </c>
      <c r="I1805">
        <v>96.450500000000005</v>
      </c>
      <c r="J1805">
        <v>150.39599999999999</v>
      </c>
      <c r="K1805">
        <v>6804.37</v>
      </c>
      <c r="L1805">
        <v>0.28321099999999999</v>
      </c>
      <c r="M1805">
        <v>0.72673100000000002</v>
      </c>
      <c r="N1805">
        <v>0</v>
      </c>
      <c r="O1805" t="s">
        <v>42</v>
      </c>
    </row>
    <row r="1806" spans="1:15" x14ac:dyDescent="0.25">
      <c r="A1806" t="s">
        <v>166</v>
      </c>
      <c r="B1806">
        <v>7894.65</v>
      </c>
      <c r="C1806">
        <v>7776.32</v>
      </c>
      <c r="D1806">
        <v>7776.13</v>
      </c>
      <c r="E1806">
        <v>7612.94</v>
      </c>
      <c r="F1806">
        <v>398.23200000000003</v>
      </c>
      <c r="G1806">
        <v>424.09300000000002</v>
      </c>
      <c r="H1806">
        <v>151.84800000000001</v>
      </c>
      <c r="I1806">
        <v>96.553899999999999</v>
      </c>
      <c r="J1806">
        <v>150.155</v>
      </c>
      <c r="K1806">
        <v>6771.09</v>
      </c>
      <c r="L1806">
        <v>0.28526899999999999</v>
      </c>
      <c r="M1806">
        <v>0.70652599999999999</v>
      </c>
      <c r="N1806">
        <v>0</v>
      </c>
      <c r="O1806" t="s">
        <v>42</v>
      </c>
    </row>
    <row r="1807" spans="1:15" x14ac:dyDescent="0.25">
      <c r="A1807" t="s">
        <v>166</v>
      </c>
      <c r="B1807">
        <v>7897.7</v>
      </c>
      <c r="C1807">
        <v>7780.81</v>
      </c>
      <c r="D1807">
        <v>7780.62</v>
      </c>
      <c r="E1807">
        <v>7614.84</v>
      </c>
      <c r="F1807">
        <v>398.15699999999998</v>
      </c>
      <c r="G1807">
        <v>423.536</v>
      </c>
      <c r="H1807">
        <v>150.934</v>
      </c>
      <c r="I1807">
        <v>96.147999999999996</v>
      </c>
      <c r="J1807">
        <v>150.99100000000001</v>
      </c>
      <c r="K1807">
        <v>6773.15</v>
      </c>
      <c r="L1807">
        <v>0.28308499999999998</v>
      </c>
      <c r="M1807">
        <v>0.70653100000000002</v>
      </c>
      <c r="N1807">
        <v>0</v>
      </c>
      <c r="O1807" t="s">
        <v>42</v>
      </c>
    </row>
    <row r="1808" spans="1:15" x14ac:dyDescent="0.25">
      <c r="A1808" t="s">
        <v>166</v>
      </c>
      <c r="B1808">
        <v>7914.01</v>
      </c>
      <c r="C1808">
        <v>7793.46</v>
      </c>
      <c r="D1808">
        <v>7793.26</v>
      </c>
      <c r="E1808">
        <v>7630.37</v>
      </c>
      <c r="F1808">
        <v>399.27300000000002</v>
      </c>
      <c r="G1808">
        <v>422.53899999999999</v>
      </c>
      <c r="H1808">
        <v>152.42500000000001</v>
      </c>
      <c r="I1808">
        <v>96.067499999999995</v>
      </c>
      <c r="J1808">
        <v>148.79300000000001</v>
      </c>
      <c r="K1808">
        <v>6788.76</v>
      </c>
      <c r="L1808">
        <v>0.26052500000000001</v>
      </c>
      <c r="M1808">
        <v>0.72758299999999998</v>
      </c>
      <c r="N1808">
        <v>0</v>
      </c>
      <c r="O1808" t="s">
        <v>42</v>
      </c>
    </row>
    <row r="1809" spans="1:15" x14ac:dyDescent="0.25">
      <c r="A1809" t="s">
        <v>166</v>
      </c>
      <c r="B1809">
        <v>7937.45</v>
      </c>
      <c r="C1809">
        <v>7820.37</v>
      </c>
      <c r="D1809">
        <v>7820.18</v>
      </c>
      <c r="E1809">
        <v>7658.78</v>
      </c>
      <c r="F1809">
        <v>395.07499999999999</v>
      </c>
      <c r="G1809">
        <v>426.63900000000001</v>
      </c>
      <c r="H1809">
        <v>153.37</v>
      </c>
      <c r="I1809">
        <v>96.4101</v>
      </c>
      <c r="J1809">
        <v>151.15199999999999</v>
      </c>
      <c r="K1809">
        <v>6817.11</v>
      </c>
      <c r="L1809">
        <v>0.28312100000000001</v>
      </c>
      <c r="M1809">
        <v>0.70653200000000005</v>
      </c>
      <c r="N1809">
        <v>0</v>
      </c>
      <c r="O1809" t="s">
        <v>42</v>
      </c>
    </row>
    <row r="1810" spans="1:15" x14ac:dyDescent="0.25">
      <c r="A1810" t="s">
        <v>166</v>
      </c>
      <c r="B1810">
        <v>7841.99</v>
      </c>
      <c r="C1810">
        <v>7724.46</v>
      </c>
      <c r="D1810">
        <v>7724.3</v>
      </c>
      <c r="E1810">
        <v>7573.84</v>
      </c>
      <c r="F1810">
        <v>388.07299999999998</v>
      </c>
      <c r="G1810">
        <v>420.75</v>
      </c>
      <c r="H1810">
        <v>152.12299999999999</v>
      </c>
      <c r="I1810">
        <v>95.406700000000001</v>
      </c>
      <c r="J1810">
        <v>147.79400000000001</v>
      </c>
      <c r="K1810">
        <v>6745.39</v>
      </c>
      <c r="L1810">
        <v>0.28312199999999998</v>
      </c>
      <c r="M1810">
        <v>0.72384899999999996</v>
      </c>
      <c r="N1810">
        <v>0</v>
      </c>
      <c r="O1810" t="s">
        <v>42</v>
      </c>
    </row>
    <row r="1811" spans="1:15" x14ac:dyDescent="0.25">
      <c r="A1811" t="s">
        <v>166</v>
      </c>
      <c r="B1811">
        <v>7823.56</v>
      </c>
      <c r="C1811">
        <v>7702.56</v>
      </c>
      <c r="D1811">
        <v>7702.41</v>
      </c>
      <c r="E1811">
        <v>7552.14</v>
      </c>
      <c r="F1811">
        <v>384.41199999999998</v>
      </c>
      <c r="G1811">
        <v>421.12799999999999</v>
      </c>
      <c r="H1811">
        <v>152.13800000000001</v>
      </c>
      <c r="I1811">
        <v>95.854100000000003</v>
      </c>
      <c r="J1811">
        <v>147.99199999999999</v>
      </c>
      <c r="K1811">
        <v>6727.06</v>
      </c>
      <c r="L1811">
        <v>0.28323199999999998</v>
      </c>
      <c r="M1811">
        <v>0.72758400000000001</v>
      </c>
      <c r="N1811">
        <v>0</v>
      </c>
      <c r="O1811" t="s">
        <v>42</v>
      </c>
    </row>
    <row r="1812" spans="1:15" x14ac:dyDescent="0.25">
      <c r="A1812" t="s">
        <v>166</v>
      </c>
      <c r="B1812">
        <v>7875.84</v>
      </c>
      <c r="C1812">
        <v>7754.63</v>
      </c>
      <c r="D1812">
        <v>7754.47</v>
      </c>
      <c r="E1812">
        <v>7599.06</v>
      </c>
      <c r="F1812">
        <v>388.93799999999999</v>
      </c>
      <c r="G1812">
        <v>429.887</v>
      </c>
      <c r="H1812">
        <v>152.19300000000001</v>
      </c>
      <c r="I1812">
        <v>99.077299999999994</v>
      </c>
      <c r="J1812">
        <v>153.03</v>
      </c>
      <c r="K1812">
        <v>6760.78</v>
      </c>
      <c r="L1812">
        <v>0.26927600000000002</v>
      </c>
      <c r="M1812">
        <v>0.72703499999999999</v>
      </c>
      <c r="N1812">
        <v>0</v>
      </c>
      <c r="O1812" t="s">
        <v>42</v>
      </c>
    </row>
    <row r="1813" spans="1:15" x14ac:dyDescent="0.25">
      <c r="A1813" t="s">
        <v>166</v>
      </c>
      <c r="B1813">
        <v>7797.04</v>
      </c>
      <c r="C1813">
        <v>7680.11</v>
      </c>
      <c r="D1813">
        <v>7679.96</v>
      </c>
      <c r="E1813">
        <v>7528.22</v>
      </c>
      <c r="F1813">
        <v>387.04</v>
      </c>
      <c r="G1813">
        <v>420.52800000000002</v>
      </c>
      <c r="H1813">
        <v>152.11600000000001</v>
      </c>
      <c r="I1813">
        <v>95.162599999999998</v>
      </c>
      <c r="J1813">
        <v>147.929</v>
      </c>
      <c r="K1813">
        <v>6701.19</v>
      </c>
      <c r="L1813">
        <v>0.28309000000000001</v>
      </c>
      <c r="M1813">
        <v>0.72379000000000004</v>
      </c>
      <c r="N1813">
        <v>0</v>
      </c>
      <c r="O1813" t="s">
        <v>42</v>
      </c>
    </row>
    <row r="1814" spans="1:15" x14ac:dyDescent="0.25">
      <c r="A1814" t="s">
        <v>166</v>
      </c>
      <c r="B1814">
        <v>7851.42</v>
      </c>
      <c r="C1814">
        <v>7732.14</v>
      </c>
      <c r="D1814">
        <v>7731.98</v>
      </c>
      <c r="E1814">
        <v>7582.37</v>
      </c>
      <c r="F1814">
        <v>386.18</v>
      </c>
      <c r="G1814">
        <v>421.60599999999999</v>
      </c>
      <c r="H1814">
        <v>152.33799999999999</v>
      </c>
      <c r="I1814">
        <v>95.695599999999999</v>
      </c>
      <c r="J1814">
        <v>148.209</v>
      </c>
      <c r="K1814">
        <v>6755.18</v>
      </c>
      <c r="L1814">
        <v>0.28308299999999997</v>
      </c>
      <c r="M1814">
        <v>0.72730799999999995</v>
      </c>
      <c r="N1814">
        <v>0</v>
      </c>
      <c r="O1814" t="s">
        <v>42</v>
      </c>
    </row>
    <row r="1815" spans="1:15" x14ac:dyDescent="0.25">
      <c r="A1815" t="s">
        <v>166</v>
      </c>
      <c r="B1815">
        <v>7848.59</v>
      </c>
      <c r="C1815">
        <v>7730.47</v>
      </c>
      <c r="D1815">
        <v>7730.29</v>
      </c>
      <c r="E1815">
        <v>7572.67</v>
      </c>
      <c r="F1815">
        <v>391.97899999999998</v>
      </c>
      <c r="G1815">
        <v>421.45699999999999</v>
      </c>
      <c r="H1815">
        <v>152.06399999999999</v>
      </c>
      <c r="I1815">
        <v>95.263300000000001</v>
      </c>
      <c r="J1815">
        <v>148.75899999999999</v>
      </c>
      <c r="K1815">
        <v>6739.62</v>
      </c>
      <c r="L1815">
        <v>0.28321299999999999</v>
      </c>
      <c r="M1815">
        <v>0.70653200000000005</v>
      </c>
      <c r="N1815">
        <v>0</v>
      </c>
      <c r="O1815" t="s">
        <v>42</v>
      </c>
    </row>
    <row r="1816" spans="1:15" x14ac:dyDescent="0.25">
      <c r="A1816" t="s">
        <v>166</v>
      </c>
      <c r="B1816">
        <v>7841.94</v>
      </c>
      <c r="C1816">
        <v>7721.5</v>
      </c>
      <c r="D1816">
        <v>7721.33</v>
      </c>
      <c r="E1816">
        <v>7570.43</v>
      </c>
      <c r="F1816">
        <v>387.78300000000002</v>
      </c>
      <c r="G1816">
        <v>420.327</v>
      </c>
      <c r="H1816">
        <v>152.065</v>
      </c>
      <c r="I1816">
        <v>95.484300000000005</v>
      </c>
      <c r="J1816">
        <v>147.697</v>
      </c>
      <c r="K1816">
        <v>6742.9</v>
      </c>
      <c r="L1816">
        <v>0.28443299999999999</v>
      </c>
      <c r="M1816">
        <v>0.72785200000000005</v>
      </c>
      <c r="N1816">
        <v>0</v>
      </c>
      <c r="O1816" t="s">
        <v>42</v>
      </c>
    </row>
    <row r="1817" spans="1:15" x14ac:dyDescent="0.25">
      <c r="A1817" t="s">
        <v>166</v>
      </c>
      <c r="B1817">
        <v>7917.92</v>
      </c>
      <c r="C1817">
        <v>7798.12</v>
      </c>
      <c r="D1817">
        <v>7797.93</v>
      </c>
      <c r="E1817">
        <v>7635.17</v>
      </c>
      <c r="F1817">
        <v>395.745</v>
      </c>
      <c r="G1817">
        <v>426.14400000000001</v>
      </c>
      <c r="H1817">
        <v>152.70099999999999</v>
      </c>
      <c r="I1817">
        <v>96.594999999999999</v>
      </c>
      <c r="J1817">
        <v>151.221</v>
      </c>
      <c r="K1817">
        <v>6793.63</v>
      </c>
      <c r="L1817">
        <v>0.28309499999999999</v>
      </c>
      <c r="M1817">
        <v>0.72549200000000003</v>
      </c>
      <c r="N1817">
        <v>0</v>
      </c>
      <c r="O1817" t="s">
        <v>42</v>
      </c>
    </row>
    <row r="1818" spans="1:15" x14ac:dyDescent="0.25">
      <c r="A1818" t="s">
        <v>166</v>
      </c>
      <c r="B1818">
        <v>7856.63</v>
      </c>
      <c r="C1818">
        <v>7736.24</v>
      </c>
      <c r="D1818">
        <v>7736.08</v>
      </c>
      <c r="E1818">
        <v>7581.48</v>
      </c>
      <c r="F1818">
        <v>390.13499999999999</v>
      </c>
      <c r="G1818">
        <v>421.65899999999999</v>
      </c>
      <c r="H1818">
        <v>152.17699999999999</v>
      </c>
      <c r="I1818">
        <v>95.490499999999997</v>
      </c>
      <c r="J1818">
        <v>148.61799999999999</v>
      </c>
      <c r="K1818">
        <v>6750.21</v>
      </c>
      <c r="L1818">
        <v>0.28313899999999997</v>
      </c>
      <c r="M1818">
        <v>0.718113</v>
      </c>
      <c r="N1818">
        <v>0</v>
      </c>
      <c r="O1818" t="s">
        <v>42</v>
      </c>
    </row>
    <row r="1819" spans="1:15" x14ac:dyDescent="0.25">
      <c r="A1819" t="s">
        <v>166</v>
      </c>
      <c r="B1819">
        <v>7831.81</v>
      </c>
      <c r="C1819">
        <v>7713.6</v>
      </c>
      <c r="D1819">
        <v>7713.43</v>
      </c>
      <c r="E1819">
        <v>7562.02</v>
      </c>
      <c r="F1819">
        <v>385.483</v>
      </c>
      <c r="G1819">
        <v>421.79300000000001</v>
      </c>
      <c r="H1819">
        <v>152.14500000000001</v>
      </c>
      <c r="I1819">
        <v>95.615799999999993</v>
      </c>
      <c r="J1819">
        <v>148.66900000000001</v>
      </c>
      <c r="K1819">
        <v>6735.33</v>
      </c>
      <c r="L1819">
        <v>0.283273</v>
      </c>
      <c r="M1819">
        <v>0.72242300000000004</v>
      </c>
      <c r="N1819">
        <v>0</v>
      </c>
      <c r="O1819" t="s">
        <v>42</v>
      </c>
    </row>
    <row r="1820" spans="1:15" x14ac:dyDescent="0.25">
      <c r="A1820" t="s">
        <v>166</v>
      </c>
      <c r="B1820">
        <v>7836.1</v>
      </c>
      <c r="C1820">
        <v>7719.18</v>
      </c>
      <c r="D1820">
        <v>7719.02</v>
      </c>
      <c r="E1820">
        <v>7567.65</v>
      </c>
      <c r="F1820">
        <v>387.267</v>
      </c>
      <c r="G1820">
        <v>420.51799999999997</v>
      </c>
      <c r="H1820">
        <v>152.06100000000001</v>
      </c>
      <c r="I1820">
        <v>95.401499999999999</v>
      </c>
      <c r="J1820">
        <v>147.92699999999999</v>
      </c>
      <c r="K1820">
        <v>6740.39</v>
      </c>
      <c r="L1820">
        <v>0.28308</v>
      </c>
      <c r="M1820">
        <v>0.72784499999999996</v>
      </c>
      <c r="N1820">
        <v>0</v>
      </c>
      <c r="O1820" t="s">
        <v>42</v>
      </c>
    </row>
    <row r="1821" spans="1:15" x14ac:dyDescent="0.25">
      <c r="A1821" t="s">
        <v>166</v>
      </c>
      <c r="B1821">
        <v>7831.72</v>
      </c>
      <c r="C1821">
        <v>7713.68</v>
      </c>
      <c r="D1821">
        <v>7713.5</v>
      </c>
      <c r="E1821">
        <v>7562.24</v>
      </c>
      <c r="F1821">
        <v>385.65699999999998</v>
      </c>
      <c r="G1821">
        <v>422.779</v>
      </c>
      <c r="H1821">
        <v>152.71199999999999</v>
      </c>
      <c r="I1821">
        <v>95.833100000000002</v>
      </c>
      <c r="J1821">
        <v>148.58600000000001</v>
      </c>
      <c r="K1821">
        <v>6734.38</v>
      </c>
      <c r="L1821">
        <v>0.28360400000000002</v>
      </c>
      <c r="M1821">
        <v>0.72373399999999999</v>
      </c>
      <c r="N1821">
        <v>0</v>
      </c>
      <c r="O1821" t="s">
        <v>42</v>
      </c>
    </row>
    <row r="1822" spans="1:15" x14ac:dyDescent="0.25">
      <c r="A1822" t="s">
        <v>166</v>
      </c>
      <c r="B1822">
        <v>7870.97</v>
      </c>
      <c r="C1822">
        <v>7751.15</v>
      </c>
      <c r="D1822">
        <v>7751</v>
      </c>
      <c r="E1822">
        <v>7597.15</v>
      </c>
      <c r="F1822">
        <v>390.35500000000002</v>
      </c>
      <c r="G1822">
        <v>422.35500000000002</v>
      </c>
      <c r="H1822">
        <v>152.821</v>
      </c>
      <c r="I1822">
        <v>95.882800000000003</v>
      </c>
      <c r="J1822">
        <v>148.29300000000001</v>
      </c>
      <c r="K1822">
        <v>6764.92</v>
      </c>
      <c r="L1822">
        <v>0.28311700000000001</v>
      </c>
      <c r="M1822">
        <v>0.72507500000000003</v>
      </c>
      <c r="N1822">
        <v>0</v>
      </c>
      <c r="O1822" t="s">
        <v>42</v>
      </c>
    </row>
    <row r="1823" spans="1:15" x14ac:dyDescent="0.25">
      <c r="A1823" t="s">
        <v>166</v>
      </c>
      <c r="B1823">
        <v>7845.56</v>
      </c>
      <c r="C1823">
        <v>7727.27</v>
      </c>
      <c r="D1823">
        <v>7727.1</v>
      </c>
      <c r="E1823">
        <v>7574.11</v>
      </c>
      <c r="F1823">
        <v>385.55799999999999</v>
      </c>
      <c r="G1823">
        <v>421.59500000000003</v>
      </c>
      <c r="H1823">
        <v>152.16900000000001</v>
      </c>
      <c r="I1823">
        <v>95.591800000000006</v>
      </c>
      <c r="J1823">
        <v>148.60900000000001</v>
      </c>
      <c r="K1823">
        <v>6747.06</v>
      </c>
      <c r="L1823">
        <v>0.28328199999999998</v>
      </c>
      <c r="M1823">
        <v>0.72531599999999996</v>
      </c>
      <c r="N1823">
        <v>0</v>
      </c>
      <c r="O1823" t="s">
        <v>42</v>
      </c>
    </row>
    <row r="1824" spans="1:15" x14ac:dyDescent="0.25">
      <c r="A1824" t="s">
        <v>166</v>
      </c>
      <c r="B1824">
        <v>7923.98</v>
      </c>
      <c r="C1824">
        <v>7805.97</v>
      </c>
      <c r="D1824">
        <v>7805.76</v>
      </c>
      <c r="E1824">
        <v>7642.12</v>
      </c>
      <c r="F1824">
        <v>397.99799999999999</v>
      </c>
      <c r="G1824">
        <v>424.97500000000002</v>
      </c>
      <c r="H1824">
        <v>153.29599999999999</v>
      </c>
      <c r="I1824">
        <v>96.521100000000004</v>
      </c>
      <c r="J1824">
        <v>149.71700000000001</v>
      </c>
      <c r="K1824">
        <v>6799.22</v>
      </c>
      <c r="L1824">
        <v>0.28308800000000001</v>
      </c>
      <c r="M1824">
        <v>0.70652999999999999</v>
      </c>
      <c r="N1824">
        <v>0</v>
      </c>
      <c r="O1824" t="s">
        <v>42</v>
      </c>
    </row>
    <row r="1825" spans="1:15" x14ac:dyDescent="0.25">
      <c r="A1825" t="s">
        <v>166</v>
      </c>
      <c r="B1825">
        <v>7860.55</v>
      </c>
      <c r="C1825">
        <v>7744.21</v>
      </c>
      <c r="D1825">
        <v>7744.02</v>
      </c>
      <c r="E1825">
        <v>7583.68</v>
      </c>
      <c r="F1825">
        <v>391.48700000000002</v>
      </c>
      <c r="G1825">
        <v>421.851</v>
      </c>
      <c r="H1825">
        <v>153.46299999999999</v>
      </c>
      <c r="I1825">
        <v>95.222700000000003</v>
      </c>
      <c r="J1825">
        <v>147.81200000000001</v>
      </c>
      <c r="K1825">
        <v>6750.64</v>
      </c>
      <c r="L1825">
        <v>0.283086</v>
      </c>
      <c r="M1825">
        <v>0.72407100000000002</v>
      </c>
      <c r="N1825">
        <v>0</v>
      </c>
      <c r="O1825" t="s">
        <v>42</v>
      </c>
    </row>
    <row r="1826" spans="1:15" x14ac:dyDescent="0.25">
      <c r="A1826" t="s">
        <v>166</v>
      </c>
      <c r="B1826">
        <v>7886.19</v>
      </c>
      <c r="C1826">
        <v>7766.79</v>
      </c>
      <c r="D1826">
        <v>7766.58</v>
      </c>
      <c r="E1826">
        <v>7605.86</v>
      </c>
      <c r="F1826">
        <v>392.79199999999997</v>
      </c>
      <c r="G1826">
        <v>423.12799999999999</v>
      </c>
      <c r="H1826">
        <v>152.31899999999999</v>
      </c>
      <c r="I1826">
        <v>96.2517</v>
      </c>
      <c r="J1826">
        <v>149.23500000000001</v>
      </c>
      <c r="K1826">
        <v>6770.06</v>
      </c>
      <c r="L1826">
        <v>0.283107</v>
      </c>
      <c r="M1826">
        <v>0.72551299999999996</v>
      </c>
      <c r="N1826">
        <v>0</v>
      </c>
      <c r="O1826" t="s">
        <v>42</v>
      </c>
    </row>
    <row r="1827" spans="1:15" x14ac:dyDescent="0.25">
      <c r="A1827" t="s">
        <v>166</v>
      </c>
      <c r="B1827">
        <v>7879.47</v>
      </c>
      <c r="C1827">
        <v>7759.56</v>
      </c>
      <c r="D1827">
        <v>7759.36</v>
      </c>
      <c r="E1827">
        <v>7598.26</v>
      </c>
      <c r="F1827">
        <v>391.99700000000001</v>
      </c>
      <c r="G1827">
        <v>420.39800000000002</v>
      </c>
      <c r="H1827">
        <v>151.839</v>
      </c>
      <c r="I1827">
        <v>95.508200000000002</v>
      </c>
      <c r="J1827">
        <v>147.84</v>
      </c>
      <c r="K1827">
        <v>6765.89</v>
      </c>
      <c r="L1827">
        <v>0.283078</v>
      </c>
      <c r="M1827">
        <v>0.72290399999999999</v>
      </c>
      <c r="N1827">
        <v>0</v>
      </c>
      <c r="O1827" t="s">
        <v>42</v>
      </c>
    </row>
    <row r="1828" spans="1:15" x14ac:dyDescent="0.25">
      <c r="A1828" t="s">
        <v>166</v>
      </c>
      <c r="B1828">
        <v>7867.93</v>
      </c>
      <c r="C1828">
        <v>7749.93</v>
      </c>
      <c r="D1828">
        <v>7749.73</v>
      </c>
      <c r="E1828">
        <v>7589.11</v>
      </c>
      <c r="F1828">
        <v>395.39100000000002</v>
      </c>
      <c r="G1828">
        <v>421.15800000000002</v>
      </c>
      <c r="H1828">
        <v>151.76900000000001</v>
      </c>
      <c r="I1828">
        <v>96.062399999999997</v>
      </c>
      <c r="J1828">
        <v>148.137</v>
      </c>
      <c r="K1828">
        <v>6752.31</v>
      </c>
      <c r="L1828">
        <v>0.28308800000000001</v>
      </c>
      <c r="M1828">
        <v>0.70653200000000005</v>
      </c>
      <c r="N1828">
        <v>0</v>
      </c>
      <c r="O1828" t="s">
        <v>42</v>
      </c>
    </row>
    <row r="1829" spans="1:15" x14ac:dyDescent="0.25">
      <c r="A1829" t="s">
        <v>166</v>
      </c>
      <c r="B1829">
        <v>7886.42</v>
      </c>
      <c r="C1829">
        <v>7764.8</v>
      </c>
      <c r="D1829">
        <v>7764.6</v>
      </c>
      <c r="E1829">
        <v>7604.34</v>
      </c>
      <c r="F1829">
        <v>391.04300000000001</v>
      </c>
      <c r="G1829">
        <v>422.35</v>
      </c>
      <c r="H1829">
        <v>153.006</v>
      </c>
      <c r="I1829">
        <v>95.355199999999996</v>
      </c>
      <c r="J1829">
        <v>148.637</v>
      </c>
      <c r="K1829">
        <v>6770.79</v>
      </c>
      <c r="L1829">
        <v>0.28379300000000002</v>
      </c>
      <c r="M1829">
        <v>0.72760100000000005</v>
      </c>
      <c r="N1829">
        <v>0</v>
      </c>
      <c r="O1829" t="s">
        <v>42</v>
      </c>
    </row>
    <row r="1830" spans="1:15" x14ac:dyDescent="0.25">
      <c r="A1830" t="s">
        <v>166</v>
      </c>
      <c r="B1830">
        <v>7884.47</v>
      </c>
      <c r="C1830">
        <v>7763.43</v>
      </c>
      <c r="D1830">
        <v>7763.22</v>
      </c>
      <c r="E1830">
        <v>7601.38</v>
      </c>
      <c r="F1830">
        <v>395.15600000000001</v>
      </c>
      <c r="G1830">
        <v>420.94799999999998</v>
      </c>
      <c r="H1830">
        <v>151.58500000000001</v>
      </c>
      <c r="I1830">
        <v>95.676199999999994</v>
      </c>
      <c r="J1830">
        <v>148.375</v>
      </c>
      <c r="K1830">
        <v>6764.94</v>
      </c>
      <c r="L1830">
        <v>0.28309499999999999</v>
      </c>
      <c r="M1830">
        <v>0.72350300000000001</v>
      </c>
      <c r="N1830">
        <v>0</v>
      </c>
      <c r="O1830" t="s">
        <v>42</v>
      </c>
    </row>
    <row r="1831" spans="1:15" x14ac:dyDescent="0.25">
      <c r="A1831" t="s">
        <v>166</v>
      </c>
      <c r="B1831">
        <v>7851.43</v>
      </c>
      <c r="C1831">
        <v>7730.72</v>
      </c>
      <c r="D1831">
        <v>7730.5</v>
      </c>
      <c r="E1831">
        <v>7569.37</v>
      </c>
      <c r="F1831">
        <v>394.82400000000001</v>
      </c>
      <c r="G1831">
        <v>421.90100000000001</v>
      </c>
      <c r="H1831">
        <v>152.62200000000001</v>
      </c>
      <c r="I1831">
        <v>95.283100000000005</v>
      </c>
      <c r="J1831">
        <v>148.78800000000001</v>
      </c>
      <c r="K1831">
        <v>6732.6</v>
      </c>
      <c r="L1831">
        <v>0.283078</v>
      </c>
      <c r="M1831">
        <v>0.71824500000000002</v>
      </c>
      <c r="N1831">
        <v>0</v>
      </c>
      <c r="O1831" t="s">
        <v>42</v>
      </c>
    </row>
    <row r="1832" spans="1:15" x14ac:dyDescent="0.25">
      <c r="A1832" t="s">
        <v>166</v>
      </c>
      <c r="B1832">
        <v>7935.66</v>
      </c>
      <c r="C1832">
        <v>7814.51</v>
      </c>
      <c r="D1832">
        <v>7814.3</v>
      </c>
      <c r="E1832">
        <v>7644.34</v>
      </c>
      <c r="F1832">
        <v>403.61599999999999</v>
      </c>
      <c r="G1832">
        <v>423.262</v>
      </c>
      <c r="H1832">
        <v>151.923</v>
      </c>
      <c r="I1832">
        <v>95.515299999999996</v>
      </c>
      <c r="J1832">
        <v>150.43799999999999</v>
      </c>
      <c r="K1832">
        <v>6797.7</v>
      </c>
      <c r="L1832">
        <v>0.26547500000000002</v>
      </c>
      <c r="M1832">
        <v>0.72307399999999999</v>
      </c>
      <c r="N1832">
        <v>0</v>
      </c>
      <c r="O1832" t="s">
        <v>42</v>
      </c>
    </row>
    <row r="1833" spans="1:15" x14ac:dyDescent="0.25">
      <c r="A1833" t="s">
        <v>166</v>
      </c>
      <c r="B1833">
        <v>7890.11</v>
      </c>
      <c r="C1833">
        <v>7770.87</v>
      </c>
      <c r="D1833">
        <v>7770.67</v>
      </c>
      <c r="E1833">
        <v>7604.25</v>
      </c>
      <c r="F1833">
        <v>397.012</v>
      </c>
      <c r="G1833">
        <v>423.16800000000001</v>
      </c>
      <c r="H1833">
        <v>152.011</v>
      </c>
      <c r="I1833">
        <v>95.359200000000001</v>
      </c>
      <c r="J1833">
        <v>150.44499999999999</v>
      </c>
      <c r="K1833">
        <v>6764.24</v>
      </c>
      <c r="L1833">
        <v>0.28315200000000001</v>
      </c>
      <c r="M1833">
        <v>0.72104000000000001</v>
      </c>
      <c r="N1833">
        <v>0</v>
      </c>
      <c r="O1833" t="s">
        <v>42</v>
      </c>
    </row>
    <row r="1834" spans="1:15" x14ac:dyDescent="0.25">
      <c r="A1834" t="s">
        <v>166</v>
      </c>
      <c r="B1834">
        <v>7892.57</v>
      </c>
      <c r="C1834">
        <v>7774.03</v>
      </c>
      <c r="D1834">
        <v>7773.83</v>
      </c>
      <c r="E1834">
        <v>7610.35</v>
      </c>
      <c r="F1834">
        <v>398.18799999999999</v>
      </c>
      <c r="G1834">
        <v>424.55599999999998</v>
      </c>
      <c r="H1834">
        <v>152.00399999999999</v>
      </c>
      <c r="I1834">
        <v>95.735699999999994</v>
      </c>
      <c r="J1834">
        <v>151.476</v>
      </c>
      <c r="K1834">
        <v>6767.78</v>
      </c>
      <c r="L1834">
        <v>0.28308899999999998</v>
      </c>
      <c r="M1834">
        <v>0.72711300000000001</v>
      </c>
      <c r="N1834">
        <v>0</v>
      </c>
      <c r="O1834" t="s">
        <v>42</v>
      </c>
    </row>
    <row r="1835" spans="1:15" x14ac:dyDescent="0.25">
      <c r="A1835" t="s">
        <v>166</v>
      </c>
      <c r="B1835">
        <v>7901.13</v>
      </c>
      <c r="C1835">
        <v>7783.88</v>
      </c>
      <c r="D1835">
        <v>7783.68</v>
      </c>
      <c r="E1835">
        <v>7622.14</v>
      </c>
      <c r="F1835">
        <v>391.85300000000001</v>
      </c>
      <c r="G1835">
        <v>423.887</v>
      </c>
      <c r="H1835">
        <v>152.351</v>
      </c>
      <c r="I1835">
        <v>95.315399999999997</v>
      </c>
      <c r="J1835">
        <v>150.85400000000001</v>
      </c>
      <c r="K1835">
        <v>6786.23</v>
      </c>
      <c r="L1835">
        <v>0.28315400000000002</v>
      </c>
      <c r="M1835">
        <v>0.70652800000000004</v>
      </c>
      <c r="N1835">
        <v>0</v>
      </c>
      <c r="O1835" t="s">
        <v>42</v>
      </c>
    </row>
    <row r="1836" spans="1:15" x14ac:dyDescent="0.25">
      <c r="A1836" t="s">
        <v>166</v>
      </c>
      <c r="B1836">
        <v>7888.11</v>
      </c>
      <c r="C1836">
        <v>7768.17</v>
      </c>
      <c r="D1836">
        <v>7767.97</v>
      </c>
      <c r="E1836">
        <v>7602.26</v>
      </c>
      <c r="F1836">
        <v>399.83800000000002</v>
      </c>
      <c r="G1836">
        <v>422.56799999999998</v>
      </c>
      <c r="H1836">
        <v>151.00200000000001</v>
      </c>
      <c r="I1836">
        <v>95.424800000000005</v>
      </c>
      <c r="J1836">
        <v>150.62299999999999</v>
      </c>
      <c r="K1836">
        <v>6760</v>
      </c>
      <c r="L1836">
        <v>0.28309099999999998</v>
      </c>
      <c r="M1836">
        <v>0.72739600000000004</v>
      </c>
      <c r="N1836">
        <v>0</v>
      </c>
      <c r="O1836" t="s">
        <v>42</v>
      </c>
    </row>
    <row r="1837" spans="1:15" x14ac:dyDescent="0.25">
      <c r="A1837" t="s">
        <v>166</v>
      </c>
      <c r="B1837">
        <v>7889.95</v>
      </c>
      <c r="C1837">
        <v>7767.65</v>
      </c>
      <c r="D1837">
        <v>7767.43</v>
      </c>
      <c r="E1837">
        <v>7601.35</v>
      </c>
      <c r="F1837">
        <v>399.21699999999998</v>
      </c>
      <c r="G1837">
        <v>421.15600000000001</v>
      </c>
      <c r="H1837">
        <v>151.184</v>
      </c>
      <c r="I1837">
        <v>96.1404</v>
      </c>
      <c r="J1837">
        <v>148.477</v>
      </c>
      <c r="K1837">
        <v>6760.91</v>
      </c>
      <c r="L1837">
        <v>0.26499400000000001</v>
      </c>
      <c r="M1837">
        <v>0.7218</v>
      </c>
      <c r="N1837">
        <v>0</v>
      </c>
      <c r="O1837" t="s">
        <v>42</v>
      </c>
    </row>
    <row r="1838" spans="1:15" x14ac:dyDescent="0.25">
      <c r="A1838" t="s">
        <v>166</v>
      </c>
      <c r="B1838">
        <v>7874.79</v>
      </c>
      <c r="C1838">
        <v>7754.24</v>
      </c>
      <c r="D1838">
        <v>7754.03</v>
      </c>
      <c r="E1838">
        <v>7584.83</v>
      </c>
      <c r="F1838">
        <v>404.00400000000002</v>
      </c>
      <c r="G1838">
        <v>420.01</v>
      </c>
      <c r="H1838">
        <v>150.42400000000001</v>
      </c>
      <c r="I1838">
        <v>95.612399999999994</v>
      </c>
      <c r="J1838">
        <v>148.61799999999999</v>
      </c>
      <c r="K1838">
        <v>6741.12</v>
      </c>
      <c r="L1838">
        <v>0.283827</v>
      </c>
      <c r="M1838">
        <v>0.72604299999999999</v>
      </c>
      <c r="N1838">
        <v>0</v>
      </c>
      <c r="O1838" t="s">
        <v>42</v>
      </c>
    </row>
    <row r="1839" spans="1:15" x14ac:dyDescent="0.25">
      <c r="A1839" t="s">
        <v>166</v>
      </c>
      <c r="B1839">
        <v>7857.17</v>
      </c>
      <c r="C1839">
        <v>7739.74</v>
      </c>
      <c r="D1839">
        <v>7739.56</v>
      </c>
      <c r="E1839">
        <v>7578.22</v>
      </c>
      <c r="F1839">
        <v>394.89400000000001</v>
      </c>
      <c r="G1839">
        <v>421.82100000000003</v>
      </c>
      <c r="H1839">
        <v>151.636</v>
      </c>
      <c r="I1839">
        <v>95.726399999999998</v>
      </c>
      <c r="J1839">
        <v>149.077</v>
      </c>
      <c r="K1839">
        <v>6741.73</v>
      </c>
      <c r="L1839">
        <v>0.28308899999999998</v>
      </c>
      <c r="M1839">
        <v>0.70653200000000005</v>
      </c>
      <c r="N1839">
        <v>0</v>
      </c>
      <c r="O1839" t="s">
        <v>42</v>
      </c>
    </row>
    <row r="1840" spans="1:15" x14ac:dyDescent="0.25">
      <c r="A1840" t="s">
        <v>166</v>
      </c>
      <c r="B1840">
        <v>7907.79</v>
      </c>
      <c r="C1840">
        <v>7787.36</v>
      </c>
      <c r="D1840">
        <v>7787.17</v>
      </c>
      <c r="E1840">
        <v>7630.02</v>
      </c>
      <c r="F1840">
        <v>391.846</v>
      </c>
      <c r="G1840">
        <v>423.44200000000001</v>
      </c>
      <c r="H1840">
        <v>152.31800000000001</v>
      </c>
      <c r="I1840">
        <v>95.830100000000002</v>
      </c>
      <c r="J1840">
        <v>149.91200000000001</v>
      </c>
      <c r="K1840">
        <v>6795.06</v>
      </c>
      <c r="L1840">
        <v>0.28309699999999999</v>
      </c>
      <c r="M1840">
        <v>0.72773900000000002</v>
      </c>
      <c r="N1840">
        <v>0</v>
      </c>
      <c r="O1840" t="s">
        <v>42</v>
      </c>
    </row>
    <row r="1841" spans="1:25" x14ac:dyDescent="0.25">
      <c r="A1841" t="s">
        <v>166</v>
      </c>
      <c r="B1841">
        <v>7813.6</v>
      </c>
      <c r="C1841">
        <v>7696.19</v>
      </c>
      <c r="D1841">
        <v>7696.05</v>
      </c>
      <c r="E1841">
        <v>7544.07</v>
      </c>
      <c r="F1841">
        <v>387.17</v>
      </c>
      <c r="G1841">
        <v>421.392</v>
      </c>
      <c r="H1841">
        <v>152.28100000000001</v>
      </c>
      <c r="I1841">
        <v>95.5124</v>
      </c>
      <c r="J1841">
        <v>148.36000000000001</v>
      </c>
      <c r="K1841">
        <v>6715.99</v>
      </c>
      <c r="L1841">
        <v>0.283107</v>
      </c>
      <c r="M1841">
        <v>0.72671399999999997</v>
      </c>
      <c r="N1841">
        <v>0</v>
      </c>
      <c r="O1841" t="s">
        <v>42</v>
      </c>
    </row>
    <row r="1842" spans="1:25" x14ac:dyDescent="0.25">
      <c r="A1842" t="s">
        <v>166</v>
      </c>
      <c r="B1842">
        <v>7876.51</v>
      </c>
      <c r="C1842">
        <v>7760.16</v>
      </c>
      <c r="D1842">
        <v>7760</v>
      </c>
      <c r="E1842">
        <v>7608.83</v>
      </c>
      <c r="F1842">
        <v>384.79</v>
      </c>
      <c r="G1842">
        <v>426.95299999999997</v>
      </c>
      <c r="H1842">
        <v>152.67099999999999</v>
      </c>
      <c r="I1842">
        <v>98.513099999999994</v>
      </c>
      <c r="J1842">
        <v>150.26300000000001</v>
      </c>
      <c r="K1842">
        <v>6777.6</v>
      </c>
      <c r="L1842">
        <v>0.28308</v>
      </c>
      <c r="M1842">
        <v>0.71556399999999998</v>
      </c>
      <c r="N1842">
        <v>0</v>
      </c>
      <c r="O1842" t="s">
        <v>42</v>
      </c>
    </row>
    <row r="1843" spans="1:25" x14ac:dyDescent="0.25">
      <c r="A1843" t="s">
        <v>166</v>
      </c>
      <c r="B1843">
        <v>7830.15</v>
      </c>
      <c r="C1843">
        <v>7711.74</v>
      </c>
      <c r="D1843">
        <v>7711.59</v>
      </c>
      <c r="E1843">
        <v>7556.01</v>
      </c>
      <c r="F1843">
        <v>390.899</v>
      </c>
      <c r="G1843">
        <v>422.75700000000001</v>
      </c>
      <c r="H1843">
        <v>152.166</v>
      </c>
      <c r="I1843">
        <v>95.655600000000007</v>
      </c>
      <c r="J1843">
        <v>149.50299999999999</v>
      </c>
      <c r="K1843">
        <v>6722.77</v>
      </c>
      <c r="L1843">
        <v>0.28309400000000001</v>
      </c>
      <c r="M1843">
        <v>0.72589300000000001</v>
      </c>
      <c r="N1843">
        <v>0</v>
      </c>
      <c r="O1843" t="s">
        <v>42</v>
      </c>
    </row>
    <row r="1844" spans="1:25" x14ac:dyDescent="0.25">
      <c r="A1844" t="s">
        <v>166</v>
      </c>
      <c r="B1844">
        <v>7845.62</v>
      </c>
      <c r="C1844">
        <v>7727.67</v>
      </c>
      <c r="D1844">
        <v>7727.5</v>
      </c>
      <c r="E1844">
        <v>7574.68</v>
      </c>
      <c r="F1844">
        <v>389.21</v>
      </c>
      <c r="G1844">
        <v>421.26</v>
      </c>
      <c r="H1844">
        <v>152.27799999999999</v>
      </c>
      <c r="I1844">
        <v>95.577399999999997</v>
      </c>
      <c r="J1844">
        <v>147.976</v>
      </c>
      <c r="K1844">
        <v>6744.67</v>
      </c>
      <c r="L1844">
        <v>0.28309000000000001</v>
      </c>
      <c r="M1844">
        <v>0.72021500000000005</v>
      </c>
      <c r="N1844">
        <v>0</v>
      </c>
      <c r="O1844" t="s">
        <v>42</v>
      </c>
    </row>
    <row r="1845" spans="1:25" x14ac:dyDescent="0.25">
      <c r="A1845" t="s">
        <v>166</v>
      </c>
      <c r="B1845">
        <v>7863.68</v>
      </c>
      <c r="C1845">
        <v>7743.72</v>
      </c>
      <c r="D1845">
        <v>7743.56</v>
      </c>
      <c r="E1845">
        <v>7590.44</v>
      </c>
      <c r="F1845">
        <v>386.99799999999999</v>
      </c>
      <c r="G1845">
        <v>424.26299999999998</v>
      </c>
      <c r="H1845">
        <v>152.29499999999999</v>
      </c>
      <c r="I1845">
        <v>96.843999999999994</v>
      </c>
      <c r="J1845">
        <v>149.654</v>
      </c>
      <c r="K1845">
        <v>6759.59</v>
      </c>
      <c r="L1845">
        <v>0.26093100000000002</v>
      </c>
      <c r="M1845">
        <v>0.71216800000000002</v>
      </c>
      <c r="N1845">
        <v>0</v>
      </c>
      <c r="O1845" t="s">
        <v>42</v>
      </c>
    </row>
    <row r="1846" spans="1:25" x14ac:dyDescent="0.25">
      <c r="A1846" t="s">
        <v>166</v>
      </c>
      <c r="B1846">
        <v>7841.36</v>
      </c>
      <c r="C1846">
        <v>7723.08</v>
      </c>
      <c r="D1846">
        <v>7722.92</v>
      </c>
      <c r="E1846">
        <v>7568.71</v>
      </c>
      <c r="F1846">
        <v>392.08800000000002</v>
      </c>
      <c r="G1846">
        <v>422.17</v>
      </c>
      <c r="H1846">
        <v>152.17500000000001</v>
      </c>
      <c r="I1846">
        <v>96.045100000000005</v>
      </c>
      <c r="J1846">
        <v>148.63399999999999</v>
      </c>
      <c r="K1846">
        <v>6734.8</v>
      </c>
      <c r="L1846">
        <v>0.283078</v>
      </c>
      <c r="M1846">
        <v>0.72772999999999999</v>
      </c>
      <c r="N1846">
        <v>0</v>
      </c>
      <c r="O1846" t="s">
        <v>42</v>
      </c>
    </row>
    <row r="1847" spans="1:25" x14ac:dyDescent="0.25">
      <c r="A1847" t="s">
        <v>166</v>
      </c>
      <c r="B1847">
        <v>7883.31</v>
      </c>
      <c r="C1847">
        <v>7765.42</v>
      </c>
      <c r="D1847">
        <v>7765.25</v>
      </c>
      <c r="E1847">
        <v>7605.89</v>
      </c>
      <c r="F1847">
        <v>389.26299999999998</v>
      </c>
      <c r="G1847">
        <v>426.66899999999998</v>
      </c>
      <c r="H1847">
        <v>152.22499999999999</v>
      </c>
      <c r="I1847">
        <v>97.6661</v>
      </c>
      <c r="J1847">
        <v>151.24600000000001</v>
      </c>
      <c r="K1847">
        <v>6770.31</v>
      </c>
      <c r="L1847">
        <v>0.28359800000000002</v>
      </c>
      <c r="M1847">
        <v>0.72111999999999998</v>
      </c>
      <c r="N1847">
        <v>0</v>
      </c>
      <c r="O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166</v>
      </c>
      <c r="B1848">
        <v>7843.81</v>
      </c>
      <c r="C1848">
        <v>7726.4</v>
      </c>
      <c r="D1848">
        <v>7726.23</v>
      </c>
      <c r="E1848">
        <v>7573.92</v>
      </c>
      <c r="F1848">
        <v>387.95600000000002</v>
      </c>
      <c r="G1848">
        <v>420.70699999999999</v>
      </c>
      <c r="H1848">
        <v>152.29499999999999</v>
      </c>
      <c r="I1848">
        <v>95.502899999999997</v>
      </c>
      <c r="J1848">
        <v>147.59299999999999</v>
      </c>
      <c r="K1848">
        <v>6745.56</v>
      </c>
      <c r="L1848">
        <v>0.28331600000000001</v>
      </c>
      <c r="M1848">
        <v>0.725858</v>
      </c>
      <c r="N1848">
        <v>0</v>
      </c>
      <c r="O1848" t="s">
        <v>42</v>
      </c>
      <c r="R1848">
        <f>AVERAGE(B1799:B1848)</f>
        <v>7874.7221999999983</v>
      </c>
      <c r="S1848">
        <f>AVERAGE(C1799:C1848)</f>
        <v>7755.5441999999985</v>
      </c>
      <c r="U1848">
        <f>_xlfn.VAR.P(B1799:B1848)</f>
        <v>1167.0573091599954</v>
      </c>
      <c r="V1848">
        <f>_xlfn.VAR.P(C1799:C1848)</f>
        <v>1121.2893083599993</v>
      </c>
      <c r="X1848">
        <f>1.96*SQRT(U1848)/50</f>
        <v>1.3391590434103096</v>
      </c>
      <c r="Y1848">
        <f>1.96*SQRT(V1848)/50</f>
        <v>1.3126378033556358</v>
      </c>
    </row>
    <row r="1849" spans="1:25" x14ac:dyDescent="0.25">
      <c r="A1849" t="s">
        <v>167</v>
      </c>
      <c r="B1849">
        <v>393891.18190000003</v>
      </c>
      <c r="C1849" t="s">
        <v>36</v>
      </c>
    </row>
    <row r="1850" spans="1:25" x14ac:dyDescent="0.25">
      <c r="A1850" t="s">
        <v>168</v>
      </c>
      <c r="B1850">
        <v>8354.52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0.26053700000000002</v>
      </c>
      <c r="L1850">
        <v>0.72254300000000005</v>
      </c>
      <c r="M1850">
        <v>0</v>
      </c>
      <c r="N1850" t="s">
        <v>42</v>
      </c>
    </row>
    <row r="1851" spans="1:25" x14ac:dyDescent="0.25">
      <c r="A1851" t="s">
        <v>168</v>
      </c>
      <c r="B1851">
        <v>8346.49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0.283109</v>
      </c>
      <c r="L1851">
        <v>0.72780599999999995</v>
      </c>
      <c r="M1851">
        <v>0</v>
      </c>
      <c r="N1851" t="s">
        <v>42</v>
      </c>
    </row>
    <row r="1852" spans="1:25" x14ac:dyDescent="0.25">
      <c r="A1852" t="s">
        <v>168</v>
      </c>
      <c r="B1852">
        <v>8323.4500000000007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0.26065700000000003</v>
      </c>
      <c r="L1852">
        <v>0.72789000000000004</v>
      </c>
      <c r="M1852">
        <v>0</v>
      </c>
      <c r="N1852" t="s">
        <v>42</v>
      </c>
    </row>
    <row r="1853" spans="1:25" x14ac:dyDescent="0.25">
      <c r="A1853" t="s">
        <v>168</v>
      </c>
      <c r="B1853">
        <v>8368.89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0.283078</v>
      </c>
      <c r="L1853">
        <v>0.72770500000000005</v>
      </c>
      <c r="M1853">
        <v>0</v>
      </c>
      <c r="N1853" t="s">
        <v>42</v>
      </c>
    </row>
    <row r="1854" spans="1:25" x14ac:dyDescent="0.25">
      <c r="A1854" t="s">
        <v>168</v>
      </c>
      <c r="B1854">
        <v>8369.4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0.28310099999999999</v>
      </c>
      <c r="L1854">
        <v>0.72788699999999995</v>
      </c>
      <c r="M1854">
        <v>0</v>
      </c>
      <c r="N1854" t="s">
        <v>42</v>
      </c>
    </row>
    <row r="1855" spans="1:25" x14ac:dyDescent="0.25">
      <c r="A1855" t="s">
        <v>168</v>
      </c>
      <c r="B1855">
        <v>8423.26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0.26655499999999999</v>
      </c>
      <c r="L1855">
        <v>0.70862899999999995</v>
      </c>
      <c r="M1855">
        <v>0</v>
      </c>
      <c r="N1855" t="s">
        <v>42</v>
      </c>
    </row>
    <row r="1856" spans="1:25" x14ac:dyDescent="0.25">
      <c r="A1856" t="s">
        <v>168</v>
      </c>
      <c r="B1856">
        <v>8491.9699999999993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0.28317199999999998</v>
      </c>
      <c r="L1856">
        <v>0.70652999999999999</v>
      </c>
      <c r="M1856">
        <v>0</v>
      </c>
      <c r="N1856" t="s">
        <v>42</v>
      </c>
    </row>
    <row r="1857" spans="1:14" x14ac:dyDescent="0.25">
      <c r="A1857" t="s">
        <v>168</v>
      </c>
      <c r="B1857">
        <v>8469.17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0.28314299999999998</v>
      </c>
      <c r="L1857">
        <v>0.70653200000000005</v>
      </c>
      <c r="M1857">
        <v>0</v>
      </c>
      <c r="N1857" t="s">
        <v>42</v>
      </c>
    </row>
    <row r="1858" spans="1:14" x14ac:dyDescent="0.25">
      <c r="A1858" t="s">
        <v>168</v>
      </c>
      <c r="B1858">
        <v>8419.2800000000007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0.28318500000000002</v>
      </c>
      <c r="L1858">
        <v>0.72615700000000005</v>
      </c>
      <c r="M1858">
        <v>0</v>
      </c>
      <c r="N1858" t="s">
        <v>42</v>
      </c>
    </row>
    <row r="1859" spans="1:14" x14ac:dyDescent="0.25">
      <c r="A1859" t="s">
        <v>168</v>
      </c>
      <c r="B1859">
        <v>8433.4699999999993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0.28313300000000002</v>
      </c>
      <c r="L1859">
        <v>0.72763699999999998</v>
      </c>
      <c r="M1859">
        <v>0</v>
      </c>
      <c r="N1859" t="s">
        <v>42</v>
      </c>
    </row>
    <row r="1860" spans="1:14" x14ac:dyDescent="0.25">
      <c r="A1860" t="s">
        <v>168</v>
      </c>
      <c r="B1860">
        <v>8448.66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0.28338799999999997</v>
      </c>
      <c r="L1860">
        <v>0.72233499999999995</v>
      </c>
      <c r="M1860">
        <v>0</v>
      </c>
      <c r="N1860" t="s">
        <v>42</v>
      </c>
    </row>
    <row r="1861" spans="1:14" x14ac:dyDescent="0.25">
      <c r="A1861" t="s">
        <v>168</v>
      </c>
      <c r="B1861">
        <v>8476.2999999999993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0.283082</v>
      </c>
      <c r="L1861">
        <v>0.727495</v>
      </c>
      <c r="M1861">
        <v>0</v>
      </c>
      <c r="N1861" t="s">
        <v>42</v>
      </c>
    </row>
    <row r="1862" spans="1:14" x14ac:dyDescent="0.25">
      <c r="A1862" t="s">
        <v>168</v>
      </c>
      <c r="B1862">
        <v>8507.5499999999993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0.283078</v>
      </c>
      <c r="L1862">
        <v>0.71663600000000005</v>
      </c>
      <c r="M1862">
        <v>0</v>
      </c>
      <c r="N1862" t="s">
        <v>42</v>
      </c>
    </row>
    <row r="1863" spans="1:14" x14ac:dyDescent="0.25">
      <c r="A1863" t="s">
        <v>168</v>
      </c>
      <c r="B1863">
        <v>8547.5300000000007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0.27812599999999998</v>
      </c>
      <c r="L1863">
        <v>0.72789899999999996</v>
      </c>
      <c r="M1863">
        <v>0</v>
      </c>
      <c r="N1863" t="s">
        <v>42</v>
      </c>
    </row>
    <row r="1864" spans="1:14" x14ac:dyDescent="0.25">
      <c r="A1864" t="s">
        <v>168</v>
      </c>
      <c r="B1864">
        <v>8833.24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0.28325</v>
      </c>
      <c r="L1864">
        <v>0.72314299999999998</v>
      </c>
      <c r="M1864">
        <v>0</v>
      </c>
      <c r="N1864" t="s">
        <v>42</v>
      </c>
    </row>
    <row r="1865" spans="1:14" x14ac:dyDescent="0.25">
      <c r="A1865" t="s">
        <v>168</v>
      </c>
      <c r="B1865">
        <v>8649.7000000000007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0.28329700000000002</v>
      </c>
      <c r="L1865">
        <v>0.72478900000000002</v>
      </c>
      <c r="M1865">
        <v>0</v>
      </c>
      <c r="N1865" t="s">
        <v>42</v>
      </c>
    </row>
    <row r="1866" spans="1:14" x14ac:dyDescent="0.25">
      <c r="A1866" t="s">
        <v>168</v>
      </c>
      <c r="B1866">
        <v>8564.91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0.28311799999999998</v>
      </c>
      <c r="L1866">
        <v>0.72485299999999997</v>
      </c>
      <c r="M1866">
        <v>0</v>
      </c>
      <c r="N1866" t="s">
        <v>42</v>
      </c>
    </row>
    <row r="1867" spans="1:14" x14ac:dyDescent="0.25">
      <c r="A1867" t="s">
        <v>168</v>
      </c>
      <c r="B1867">
        <v>8674.4500000000007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0.283188</v>
      </c>
      <c r="L1867">
        <v>0.72762800000000005</v>
      </c>
      <c r="M1867">
        <v>0</v>
      </c>
      <c r="N1867" t="s">
        <v>42</v>
      </c>
    </row>
    <row r="1868" spans="1:14" x14ac:dyDescent="0.25">
      <c r="A1868" t="s">
        <v>168</v>
      </c>
      <c r="B1868">
        <v>8689.07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0.28341100000000002</v>
      </c>
      <c r="L1868">
        <v>0.72779300000000002</v>
      </c>
      <c r="M1868">
        <v>0</v>
      </c>
      <c r="N1868" t="s">
        <v>42</v>
      </c>
    </row>
    <row r="1869" spans="1:14" x14ac:dyDescent="0.25">
      <c r="A1869" t="s">
        <v>168</v>
      </c>
      <c r="B1869">
        <v>8468.33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0.28309200000000001</v>
      </c>
      <c r="L1869">
        <v>0.72629699999999997</v>
      </c>
      <c r="M1869">
        <v>0</v>
      </c>
      <c r="N1869" t="s">
        <v>42</v>
      </c>
    </row>
    <row r="1870" spans="1:14" x14ac:dyDescent="0.25">
      <c r="A1870" t="s">
        <v>168</v>
      </c>
      <c r="B1870">
        <v>8528.92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0.260903</v>
      </c>
      <c r="L1870">
        <v>0.72762199999999999</v>
      </c>
      <c r="M1870">
        <v>0</v>
      </c>
      <c r="N1870" t="s">
        <v>42</v>
      </c>
    </row>
    <row r="1871" spans="1:14" x14ac:dyDescent="0.25">
      <c r="A1871" t="s">
        <v>168</v>
      </c>
      <c r="B1871">
        <v>8487.75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0.283084</v>
      </c>
      <c r="L1871">
        <v>0.72607999999999995</v>
      </c>
      <c r="M1871">
        <v>0</v>
      </c>
      <c r="N1871" t="s">
        <v>42</v>
      </c>
    </row>
    <row r="1872" spans="1:14" x14ac:dyDescent="0.25">
      <c r="A1872" t="s">
        <v>168</v>
      </c>
      <c r="B1872">
        <v>8516.44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0.28323999999999999</v>
      </c>
      <c r="L1872">
        <v>0.72789199999999998</v>
      </c>
      <c r="M1872">
        <v>0</v>
      </c>
      <c r="N1872" t="s">
        <v>42</v>
      </c>
    </row>
    <row r="1873" spans="1:14" x14ac:dyDescent="0.25">
      <c r="A1873" t="s">
        <v>168</v>
      </c>
      <c r="B1873">
        <v>8578.94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0.28311700000000001</v>
      </c>
      <c r="L1873">
        <v>0.72428300000000001</v>
      </c>
      <c r="M1873">
        <v>0</v>
      </c>
      <c r="N1873" t="s">
        <v>42</v>
      </c>
    </row>
    <row r="1874" spans="1:14" x14ac:dyDescent="0.25">
      <c r="A1874" t="s">
        <v>168</v>
      </c>
      <c r="B1874">
        <v>8508.33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0.28323999999999999</v>
      </c>
      <c r="L1874">
        <v>0.72518700000000003</v>
      </c>
      <c r="M1874">
        <v>0</v>
      </c>
      <c r="N1874" t="s">
        <v>42</v>
      </c>
    </row>
    <row r="1875" spans="1:14" x14ac:dyDescent="0.25">
      <c r="A1875" t="s">
        <v>168</v>
      </c>
      <c r="B1875">
        <v>8506.51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0.28310299999999999</v>
      </c>
      <c r="L1875">
        <v>0.72616899999999995</v>
      </c>
      <c r="M1875">
        <v>0</v>
      </c>
      <c r="N1875" t="s">
        <v>42</v>
      </c>
    </row>
    <row r="1876" spans="1:14" x14ac:dyDescent="0.25">
      <c r="A1876" t="s">
        <v>168</v>
      </c>
      <c r="B1876">
        <v>8597.48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0.283308</v>
      </c>
      <c r="L1876">
        <v>0.72667099999999996</v>
      </c>
      <c r="M1876">
        <v>0</v>
      </c>
      <c r="N1876" t="s">
        <v>42</v>
      </c>
    </row>
    <row r="1877" spans="1:14" x14ac:dyDescent="0.25">
      <c r="A1877" t="s">
        <v>168</v>
      </c>
      <c r="B1877">
        <v>8533.2000000000007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0.28308699999999998</v>
      </c>
      <c r="L1877">
        <v>0.72670100000000004</v>
      </c>
      <c r="M1877">
        <v>0</v>
      </c>
      <c r="N1877" t="s">
        <v>42</v>
      </c>
    </row>
    <row r="1878" spans="1:14" x14ac:dyDescent="0.25">
      <c r="A1878" t="s">
        <v>168</v>
      </c>
      <c r="B1878">
        <v>8390.07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0.28062399999999998</v>
      </c>
      <c r="L1878">
        <v>0.72474300000000003</v>
      </c>
      <c r="M1878">
        <v>0</v>
      </c>
      <c r="N1878" t="s">
        <v>42</v>
      </c>
    </row>
    <row r="1879" spans="1:14" x14ac:dyDescent="0.25">
      <c r="A1879" t="s">
        <v>168</v>
      </c>
      <c r="B1879">
        <v>8534.6299999999992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0.28314899999999998</v>
      </c>
      <c r="L1879">
        <v>0.70680200000000004</v>
      </c>
      <c r="M1879">
        <v>0</v>
      </c>
      <c r="N1879" t="s">
        <v>42</v>
      </c>
    </row>
    <row r="1880" spans="1:14" x14ac:dyDescent="0.25">
      <c r="A1880" t="s">
        <v>168</v>
      </c>
      <c r="B1880">
        <v>8564.23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0.28318399999999999</v>
      </c>
      <c r="L1880">
        <v>0.72278900000000001</v>
      </c>
      <c r="M1880">
        <v>0</v>
      </c>
      <c r="N1880" t="s">
        <v>42</v>
      </c>
    </row>
    <row r="1881" spans="1:14" x14ac:dyDescent="0.25">
      <c r="A1881" t="s">
        <v>168</v>
      </c>
      <c r="B1881">
        <v>8660.85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0.28316799999999998</v>
      </c>
      <c r="L1881">
        <v>0.72785200000000005</v>
      </c>
      <c r="M1881">
        <v>0</v>
      </c>
      <c r="N1881" t="s">
        <v>42</v>
      </c>
    </row>
    <row r="1882" spans="1:14" x14ac:dyDescent="0.25">
      <c r="A1882" t="s">
        <v>168</v>
      </c>
      <c r="B1882">
        <v>8581.2099999999991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0.28317599999999998</v>
      </c>
      <c r="L1882">
        <v>0.72273900000000002</v>
      </c>
      <c r="M1882">
        <v>0</v>
      </c>
      <c r="N1882" t="s">
        <v>42</v>
      </c>
    </row>
    <row r="1883" spans="1:14" x14ac:dyDescent="0.25">
      <c r="A1883" t="s">
        <v>168</v>
      </c>
      <c r="B1883">
        <v>8425.11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0.261349</v>
      </c>
      <c r="L1883">
        <v>0.72789099999999995</v>
      </c>
      <c r="M1883">
        <v>0</v>
      </c>
      <c r="N1883" t="s">
        <v>42</v>
      </c>
    </row>
    <row r="1884" spans="1:14" x14ac:dyDescent="0.25">
      <c r="A1884" t="s">
        <v>168</v>
      </c>
      <c r="B1884">
        <v>8535.7199999999993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0.283107</v>
      </c>
      <c r="L1884">
        <v>0.71794899999999995</v>
      </c>
      <c r="M1884">
        <v>0</v>
      </c>
      <c r="N1884" t="s">
        <v>42</v>
      </c>
    </row>
    <row r="1885" spans="1:14" x14ac:dyDescent="0.25">
      <c r="A1885" t="s">
        <v>168</v>
      </c>
      <c r="B1885">
        <v>8572.36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0.27155600000000002</v>
      </c>
      <c r="L1885">
        <v>0.71843299999999999</v>
      </c>
      <c r="M1885">
        <v>0</v>
      </c>
      <c r="N1885" t="s">
        <v>42</v>
      </c>
    </row>
    <row r="1886" spans="1:14" x14ac:dyDescent="0.25">
      <c r="A1886" t="s">
        <v>168</v>
      </c>
      <c r="B1886">
        <v>8543.02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0.28307900000000003</v>
      </c>
      <c r="L1886">
        <v>0.72555599999999998</v>
      </c>
      <c r="M1886">
        <v>0</v>
      </c>
      <c r="N1886" t="s">
        <v>42</v>
      </c>
    </row>
    <row r="1887" spans="1:14" x14ac:dyDescent="0.25">
      <c r="A1887" t="s">
        <v>168</v>
      </c>
      <c r="B1887">
        <v>8466.9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0.283078</v>
      </c>
      <c r="L1887">
        <v>0.72578699999999996</v>
      </c>
      <c r="M1887">
        <v>0</v>
      </c>
      <c r="N1887" t="s">
        <v>42</v>
      </c>
    </row>
    <row r="1888" spans="1:14" x14ac:dyDescent="0.25">
      <c r="A1888" t="s">
        <v>168</v>
      </c>
      <c r="B1888">
        <v>8545.36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0.283113</v>
      </c>
      <c r="L1888">
        <v>0.71047800000000005</v>
      </c>
      <c r="M1888">
        <v>0</v>
      </c>
      <c r="N1888" t="s">
        <v>42</v>
      </c>
    </row>
    <row r="1889" spans="1:25" x14ac:dyDescent="0.25">
      <c r="A1889" t="s">
        <v>168</v>
      </c>
      <c r="B1889">
        <v>8560.65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0.28353499999999998</v>
      </c>
      <c r="L1889">
        <v>0.72203899999999999</v>
      </c>
      <c r="M1889">
        <v>0</v>
      </c>
      <c r="N1889" t="s">
        <v>42</v>
      </c>
    </row>
    <row r="1890" spans="1:25" x14ac:dyDescent="0.25">
      <c r="A1890" t="s">
        <v>168</v>
      </c>
      <c r="B1890">
        <v>8636.01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0.28313100000000002</v>
      </c>
      <c r="L1890">
        <v>0.72748100000000004</v>
      </c>
      <c r="M1890">
        <v>0</v>
      </c>
      <c r="N1890" t="s">
        <v>42</v>
      </c>
    </row>
    <row r="1891" spans="1:25" x14ac:dyDescent="0.25">
      <c r="A1891" t="s">
        <v>168</v>
      </c>
      <c r="B1891">
        <v>8658.5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0.28368500000000002</v>
      </c>
      <c r="L1891">
        <v>0.72191700000000003</v>
      </c>
      <c r="M1891">
        <v>0</v>
      </c>
      <c r="N1891" t="s">
        <v>42</v>
      </c>
    </row>
    <row r="1892" spans="1:25" x14ac:dyDescent="0.25">
      <c r="A1892" t="s">
        <v>168</v>
      </c>
      <c r="B1892">
        <v>8483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0.28318599999999999</v>
      </c>
      <c r="L1892">
        <v>0.71936699999999998</v>
      </c>
      <c r="M1892">
        <v>0</v>
      </c>
      <c r="N1892" t="s">
        <v>42</v>
      </c>
    </row>
    <row r="1893" spans="1:25" x14ac:dyDescent="0.25">
      <c r="A1893" t="s">
        <v>168</v>
      </c>
      <c r="B1893">
        <v>8534.09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0.283084</v>
      </c>
      <c r="L1893">
        <v>0.72536999999999996</v>
      </c>
      <c r="M1893">
        <v>0</v>
      </c>
      <c r="N1893" t="s">
        <v>42</v>
      </c>
    </row>
    <row r="1894" spans="1:25" x14ac:dyDescent="0.25">
      <c r="A1894" t="s">
        <v>168</v>
      </c>
      <c r="B1894">
        <v>8602.8799999999992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0.28308100000000003</v>
      </c>
      <c r="L1894">
        <v>0.72789800000000004</v>
      </c>
      <c r="M1894">
        <v>0</v>
      </c>
      <c r="N1894" t="s">
        <v>42</v>
      </c>
    </row>
    <row r="1895" spans="1:25" x14ac:dyDescent="0.25">
      <c r="A1895" t="s">
        <v>168</v>
      </c>
      <c r="B1895">
        <v>8670.73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0.283113</v>
      </c>
      <c r="L1895">
        <v>0.72788900000000001</v>
      </c>
      <c r="M1895">
        <v>0</v>
      </c>
      <c r="N1895" t="s">
        <v>42</v>
      </c>
    </row>
    <row r="1896" spans="1:25" x14ac:dyDescent="0.25">
      <c r="A1896" t="s">
        <v>168</v>
      </c>
      <c r="B1896">
        <v>9041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0.28309600000000001</v>
      </c>
      <c r="L1896">
        <v>0.72641100000000003</v>
      </c>
      <c r="M1896">
        <v>0</v>
      </c>
      <c r="N1896" t="s">
        <v>42</v>
      </c>
    </row>
    <row r="1897" spans="1:25" x14ac:dyDescent="0.25">
      <c r="A1897" t="s">
        <v>168</v>
      </c>
      <c r="B1897">
        <v>8558.42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0.28309499999999999</v>
      </c>
      <c r="L1897">
        <v>0.71544300000000005</v>
      </c>
      <c r="M1897">
        <v>0</v>
      </c>
      <c r="N1897" t="s">
        <v>42</v>
      </c>
    </row>
    <row r="1898" spans="1:25" x14ac:dyDescent="0.25">
      <c r="A1898" t="s">
        <v>168</v>
      </c>
      <c r="B1898">
        <v>8507.7199999999993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0.28312199999999998</v>
      </c>
      <c r="L1898">
        <v>0.712252</v>
      </c>
      <c r="M1898">
        <v>0</v>
      </c>
      <c r="N1898" t="s">
        <v>42</v>
      </c>
    </row>
    <row r="1899" spans="1:25" x14ac:dyDescent="0.25">
      <c r="A1899" t="s">
        <v>168</v>
      </c>
      <c r="B1899">
        <v>8480.0300000000007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0.28308499999999998</v>
      </c>
      <c r="L1899">
        <v>0.72784400000000005</v>
      </c>
      <c r="M1899">
        <v>0</v>
      </c>
      <c r="N1899" t="s">
        <v>42</v>
      </c>
    </row>
    <row r="1900" spans="1:25" x14ac:dyDescent="0.25">
      <c r="A1900" t="s">
        <v>168</v>
      </c>
      <c r="B1900">
        <v>8496.18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0.28310600000000002</v>
      </c>
      <c r="L1900">
        <v>0.72789199999999998</v>
      </c>
      <c r="M1900">
        <v>0</v>
      </c>
      <c r="N1900" t="s">
        <v>42</v>
      </c>
    </row>
    <row r="1901" spans="1:25" x14ac:dyDescent="0.25">
      <c r="A1901" t="s">
        <v>168</v>
      </c>
      <c r="B1901">
        <v>8495.93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0.28318100000000002</v>
      </c>
      <c r="L1901">
        <v>0.72470999999999997</v>
      </c>
      <c r="M1901">
        <v>0</v>
      </c>
      <c r="N1901" t="s">
        <v>42</v>
      </c>
    </row>
    <row r="1902" spans="1:25" x14ac:dyDescent="0.25">
      <c r="A1902" t="s">
        <v>168</v>
      </c>
      <c r="B1902">
        <v>8443.93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0.28285700000000003</v>
      </c>
      <c r="L1902">
        <v>0.72777599999999998</v>
      </c>
      <c r="M1902">
        <v>0</v>
      </c>
      <c r="N1902" t="s">
        <v>42</v>
      </c>
    </row>
    <row r="1903" spans="1:25" x14ac:dyDescent="0.25">
      <c r="A1903" t="s">
        <v>168</v>
      </c>
      <c r="B1903">
        <v>8488.24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0.283111</v>
      </c>
      <c r="L1903">
        <v>0.72783699999999996</v>
      </c>
      <c r="M1903">
        <v>0</v>
      </c>
      <c r="N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168</v>
      </c>
      <c r="B1904">
        <v>8517.5400000000009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0.28353800000000001</v>
      </c>
      <c r="L1904">
        <v>0.72356900000000002</v>
      </c>
      <c r="M1904">
        <v>0</v>
      </c>
      <c r="N1904" t="s">
        <v>42</v>
      </c>
      <c r="R1904">
        <f>AVERAGE(B1855:B1904)</f>
        <v>8546.9754000000012</v>
      </c>
      <c r="S1904">
        <f>AVERAGE(C1855:C1904)</f>
        <v>0</v>
      </c>
      <c r="U1904">
        <f>_xlfn.VAR.P(B1855:B1904)</f>
        <v>11834.868988839999</v>
      </c>
      <c r="V1904">
        <f>_xlfn.VAR.P(C1855:C1904)</f>
        <v>0</v>
      </c>
      <c r="X1904">
        <f>1.96*SQRT(U1904)/50</f>
        <v>4.2644968147497888</v>
      </c>
      <c r="Y1904">
        <f>1.96*SQRT(V1904)/50</f>
        <v>0</v>
      </c>
    </row>
    <row r="1905" spans="1:13" x14ac:dyDescent="0.25">
      <c r="A1905" t="s">
        <v>169</v>
      </c>
      <c r="B1905">
        <v>427463.96620000002</v>
      </c>
      <c r="C1905" t="s">
        <v>36</v>
      </c>
    </row>
    <row r="1906" spans="1:13" x14ac:dyDescent="0.25">
      <c r="A1906" t="s">
        <v>170</v>
      </c>
      <c r="B1906">
        <v>7816.76</v>
      </c>
      <c r="C1906">
        <v>7755.54</v>
      </c>
      <c r="D1906">
        <v>7755.25</v>
      </c>
      <c r="E1906">
        <v>7568.12</v>
      </c>
      <c r="F1906">
        <v>419.416</v>
      </c>
      <c r="G1906">
        <v>0</v>
      </c>
      <c r="H1906">
        <v>151.78100000000001</v>
      </c>
      <c r="I1906">
        <v>0</v>
      </c>
      <c r="J1906">
        <v>0.283109</v>
      </c>
      <c r="K1906">
        <v>0.70652599999999999</v>
      </c>
      <c r="L1906">
        <v>0</v>
      </c>
      <c r="M1906" t="s">
        <v>42</v>
      </c>
    </row>
    <row r="1907" spans="1:13" x14ac:dyDescent="0.25">
      <c r="A1907" t="s">
        <v>170</v>
      </c>
      <c r="B1907">
        <v>7680.52</v>
      </c>
      <c r="C1907">
        <v>7622.7</v>
      </c>
      <c r="D1907">
        <v>7622.46</v>
      </c>
      <c r="E1907">
        <v>7452.42</v>
      </c>
      <c r="F1907">
        <v>400.334</v>
      </c>
      <c r="G1907">
        <v>0</v>
      </c>
      <c r="H1907">
        <v>151.68299999999999</v>
      </c>
      <c r="I1907">
        <v>0</v>
      </c>
      <c r="J1907">
        <v>0.28307900000000003</v>
      </c>
      <c r="K1907">
        <v>0.72641699999999998</v>
      </c>
      <c r="L1907">
        <v>0</v>
      </c>
      <c r="M1907" t="s">
        <v>42</v>
      </c>
    </row>
    <row r="1908" spans="1:13" x14ac:dyDescent="0.25">
      <c r="A1908" t="s">
        <v>170</v>
      </c>
      <c r="B1908">
        <v>7959.21</v>
      </c>
      <c r="C1908">
        <v>7899.34</v>
      </c>
      <c r="D1908">
        <v>7899.03</v>
      </c>
      <c r="E1908">
        <v>7712.07</v>
      </c>
      <c r="F1908">
        <v>418.10199999999998</v>
      </c>
      <c r="G1908">
        <v>0</v>
      </c>
      <c r="H1908">
        <v>155.55600000000001</v>
      </c>
      <c r="I1908">
        <v>0</v>
      </c>
      <c r="J1908">
        <v>0.27856799999999998</v>
      </c>
      <c r="K1908">
        <v>0.726688</v>
      </c>
      <c r="L1908">
        <v>0</v>
      </c>
      <c r="M1908" t="s">
        <v>42</v>
      </c>
    </row>
    <row r="1909" spans="1:13" x14ac:dyDescent="0.25">
      <c r="A1909" t="s">
        <v>170</v>
      </c>
      <c r="B1909">
        <v>7622.12</v>
      </c>
      <c r="C1909">
        <v>7563.36</v>
      </c>
      <c r="D1909">
        <v>7563.13</v>
      </c>
      <c r="E1909">
        <v>7402.27</v>
      </c>
      <c r="F1909">
        <v>397.36900000000003</v>
      </c>
      <c r="G1909">
        <v>0</v>
      </c>
      <c r="H1909">
        <v>151.58099999999999</v>
      </c>
      <c r="I1909">
        <v>0</v>
      </c>
      <c r="J1909">
        <v>0.28338600000000003</v>
      </c>
      <c r="K1909">
        <v>0.72785500000000003</v>
      </c>
      <c r="L1909">
        <v>0</v>
      </c>
      <c r="M1909" t="s">
        <v>42</v>
      </c>
    </row>
    <row r="1910" spans="1:13" x14ac:dyDescent="0.25">
      <c r="A1910" t="s">
        <v>170</v>
      </c>
      <c r="B1910">
        <v>7907.57</v>
      </c>
      <c r="C1910">
        <v>7847.49</v>
      </c>
      <c r="D1910">
        <v>7847.21</v>
      </c>
      <c r="E1910">
        <v>7667.52</v>
      </c>
      <c r="F1910">
        <v>414.77499999999998</v>
      </c>
      <c r="G1910">
        <v>0</v>
      </c>
      <c r="H1910">
        <v>155.69800000000001</v>
      </c>
      <c r="I1910">
        <v>0</v>
      </c>
      <c r="J1910">
        <v>0.283165</v>
      </c>
      <c r="K1910">
        <v>0.727796</v>
      </c>
      <c r="L1910">
        <v>0</v>
      </c>
      <c r="M1910" t="s">
        <v>42</v>
      </c>
    </row>
    <row r="1911" spans="1:13" x14ac:dyDescent="0.25">
      <c r="A1911" t="s">
        <v>170</v>
      </c>
      <c r="B1911">
        <v>8206.18</v>
      </c>
      <c r="C1911">
        <v>8143.59</v>
      </c>
      <c r="D1911">
        <v>8143.29</v>
      </c>
      <c r="E1911">
        <v>7954.96</v>
      </c>
      <c r="F1911">
        <v>434.72899999999998</v>
      </c>
      <c r="G1911">
        <v>0</v>
      </c>
      <c r="H1911">
        <v>163.411</v>
      </c>
      <c r="I1911">
        <v>0</v>
      </c>
      <c r="J1911">
        <v>0.28309299999999998</v>
      </c>
      <c r="K1911">
        <v>0.70999800000000002</v>
      </c>
      <c r="L1911">
        <v>0</v>
      </c>
      <c r="M1911" t="s">
        <v>42</v>
      </c>
    </row>
    <row r="1912" spans="1:13" x14ac:dyDescent="0.25">
      <c r="A1912" t="s">
        <v>170</v>
      </c>
      <c r="B1912">
        <v>7722.88</v>
      </c>
      <c r="C1912">
        <v>7663.79</v>
      </c>
      <c r="D1912">
        <v>7663.54</v>
      </c>
      <c r="E1912">
        <v>7490.9</v>
      </c>
      <c r="F1912">
        <v>406.26</v>
      </c>
      <c r="G1912">
        <v>0</v>
      </c>
      <c r="H1912">
        <v>152.423</v>
      </c>
      <c r="I1912">
        <v>0</v>
      </c>
      <c r="J1912">
        <v>0.283078</v>
      </c>
      <c r="K1912">
        <v>0.72789899999999996</v>
      </c>
      <c r="L1912">
        <v>0</v>
      </c>
      <c r="M1912" t="s">
        <v>42</v>
      </c>
    </row>
    <row r="1913" spans="1:13" x14ac:dyDescent="0.25">
      <c r="A1913" t="s">
        <v>170</v>
      </c>
      <c r="B1913">
        <v>7835.19</v>
      </c>
      <c r="C1913">
        <v>7775.92</v>
      </c>
      <c r="D1913">
        <v>7775.66</v>
      </c>
      <c r="E1913">
        <v>7598.51</v>
      </c>
      <c r="F1913">
        <v>412.375</v>
      </c>
      <c r="G1913">
        <v>0</v>
      </c>
      <c r="H1913">
        <v>155.50700000000001</v>
      </c>
      <c r="I1913">
        <v>0</v>
      </c>
      <c r="J1913">
        <v>0.260521</v>
      </c>
      <c r="K1913">
        <v>0.72734500000000002</v>
      </c>
      <c r="L1913">
        <v>0</v>
      </c>
      <c r="M1913" t="s">
        <v>42</v>
      </c>
    </row>
    <row r="1914" spans="1:13" x14ac:dyDescent="0.25">
      <c r="A1914" t="s">
        <v>170</v>
      </c>
      <c r="B1914">
        <v>8314.42</v>
      </c>
      <c r="C1914">
        <v>8251.74</v>
      </c>
      <c r="D1914">
        <v>8251.41</v>
      </c>
      <c r="E1914">
        <v>8055.68</v>
      </c>
      <c r="F1914">
        <v>443.73700000000002</v>
      </c>
      <c r="G1914">
        <v>0</v>
      </c>
      <c r="H1914">
        <v>162.608</v>
      </c>
      <c r="I1914">
        <v>0</v>
      </c>
      <c r="J1914">
        <v>0.283169</v>
      </c>
      <c r="K1914">
        <v>0.72696099999999997</v>
      </c>
      <c r="L1914">
        <v>0</v>
      </c>
      <c r="M1914" t="s">
        <v>42</v>
      </c>
    </row>
    <row r="1915" spans="1:13" x14ac:dyDescent="0.25">
      <c r="A1915" t="s">
        <v>170</v>
      </c>
      <c r="B1915">
        <v>7905.66</v>
      </c>
      <c r="C1915">
        <v>7841.92</v>
      </c>
      <c r="D1915">
        <v>7841.63</v>
      </c>
      <c r="E1915">
        <v>7663.82</v>
      </c>
      <c r="F1915">
        <v>415.06099999999998</v>
      </c>
      <c r="G1915">
        <v>0</v>
      </c>
      <c r="H1915">
        <v>154.876</v>
      </c>
      <c r="I1915">
        <v>0</v>
      </c>
      <c r="J1915">
        <v>0.28308</v>
      </c>
      <c r="K1915">
        <v>0.72762499999999997</v>
      </c>
      <c r="L1915">
        <v>0</v>
      </c>
      <c r="M1915" t="s">
        <v>42</v>
      </c>
    </row>
    <row r="1916" spans="1:13" x14ac:dyDescent="0.25">
      <c r="A1916" t="s">
        <v>170</v>
      </c>
      <c r="B1916">
        <v>8152.87</v>
      </c>
      <c r="C1916">
        <v>8094.78</v>
      </c>
      <c r="D1916">
        <v>8094.46</v>
      </c>
      <c r="E1916">
        <v>7905.37</v>
      </c>
      <c r="F1916">
        <v>430.64400000000001</v>
      </c>
      <c r="G1916">
        <v>0</v>
      </c>
      <c r="H1916">
        <v>159.98400000000001</v>
      </c>
      <c r="I1916">
        <v>0</v>
      </c>
      <c r="J1916">
        <v>0.28335900000000003</v>
      </c>
      <c r="K1916">
        <v>0.72789800000000004</v>
      </c>
      <c r="L1916">
        <v>0</v>
      </c>
      <c r="M1916" t="s">
        <v>42</v>
      </c>
    </row>
    <row r="1917" spans="1:13" x14ac:dyDescent="0.25">
      <c r="A1917" t="s">
        <v>170</v>
      </c>
      <c r="B1917">
        <v>7750.38</v>
      </c>
      <c r="C1917">
        <v>7687.82</v>
      </c>
      <c r="D1917">
        <v>7687.57</v>
      </c>
      <c r="E1917">
        <v>7514.49</v>
      </c>
      <c r="F1917">
        <v>407.54599999999999</v>
      </c>
      <c r="G1917">
        <v>0</v>
      </c>
      <c r="H1917">
        <v>153.245</v>
      </c>
      <c r="I1917">
        <v>0</v>
      </c>
      <c r="J1917">
        <v>0.26785900000000001</v>
      </c>
      <c r="K1917">
        <v>0.72752899999999998</v>
      </c>
      <c r="L1917">
        <v>0</v>
      </c>
      <c r="M1917" t="s">
        <v>42</v>
      </c>
    </row>
    <row r="1918" spans="1:13" x14ac:dyDescent="0.25">
      <c r="A1918" t="s">
        <v>170</v>
      </c>
      <c r="B1918">
        <v>7892.05</v>
      </c>
      <c r="C1918">
        <v>7833.74</v>
      </c>
      <c r="D1918">
        <v>7833.46</v>
      </c>
      <c r="E1918">
        <v>7654.39</v>
      </c>
      <c r="F1918">
        <v>413.43200000000002</v>
      </c>
      <c r="G1918">
        <v>0</v>
      </c>
      <c r="H1918">
        <v>157.31899999999999</v>
      </c>
      <c r="I1918">
        <v>0</v>
      </c>
      <c r="J1918">
        <v>0.283078</v>
      </c>
      <c r="K1918">
        <v>0.72775000000000001</v>
      </c>
      <c r="L1918">
        <v>0</v>
      </c>
      <c r="M1918" t="s">
        <v>42</v>
      </c>
    </row>
    <row r="1919" spans="1:13" x14ac:dyDescent="0.25">
      <c r="A1919" t="s">
        <v>170</v>
      </c>
      <c r="B1919">
        <v>7784.04</v>
      </c>
      <c r="C1919">
        <v>7722.71</v>
      </c>
      <c r="D1919">
        <v>7722.43</v>
      </c>
      <c r="E1919">
        <v>7547.9</v>
      </c>
      <c r="F1919">
        <v>409.28699999999998</v>
      </c>
      <c r="G1919">
        <v>0</v>
      </c>
      <c r="H1919">
        <v>152.97800000000001</v>
      </c>
      <c r="I1919">
        <v>0</v>
      </c>
      <c r="J1919">
        <v>0.28318700000000002</v>
      </c>
      <c r="K1919">
        <v>0.72623800000000005</v>
      </c>
      <c r="L1919">
        <v>0</v>
      </c>
      <c r="M1919" t="s">
        <v>42</v>
      </c>
    </row>
    <row r="1920" spans="1:13" x14ac:dyDescent="0.25">
      <c r="A1920" t="s">
        <v>170</v>
      </c>
      <c r="B1920">
        <v>7957.14</v>
      </c>
      <c r="C1920">
        <v>7899.15</v>
      </c>
      <c r="D1920">
        <v>7898.86</v>
      </c>
      <c r="E1920">
        <v>7716.81</v>
      </c>
      <c r="F1920">
        <v>419.21100000000001</v>
      </c>
      <c r="G1920">
        <v>0</v>
      </c>
      <c r="H1920">
        <v>157.35499999999999</v>
      </c>
      <c r="I1920">
        <v>0</v>
      </c>
      <c r="J1920">
        <v>0.26054100000000002</v>
      </c>
      <c r="K1920">
        <v>0.715391</v>
      </c>
      <c r="L1920">
        <v>0</v>
      </c>
      <c r="M1920" t="s">
        <v>42</v>
      </c>
    </row>
    <row r="1921" spans="1:13" x14ac:dyDescent="0.25">
      <c r="A1921" t="s">
        <v>170</v>
      </c>
      <c r="B1921">
        <v>7944.13</v>
      </c>
      <c r="C1921">
        <v>7880.06</v>
      </c>
      <c r="D1921">
        <v>7879.77</v>
      </c>
      <c r="E1921">
        <v>7696.48</v>
      </c>
      <c r="F1921">
        <v>418.303</v>
      </c>
      <c r="G1921">
        <v>0</v>
      </c>
      <c r="H1921">
        <v>155.51599999999999</v>
      </c>
      <c r="I1921">
        <v>0</v>
      </c>
      <c r="J1921">
        <v>0.28322999999999998</v>
      </c>
      <c r="K1921">
        <v>0.72769300000000003</v>
      </c>
      <c r="L1921">
        <v>0</v>
      </c>
      <c r="M1921" t="s">
        <v>42</v>
      </c>
    </row>
    <row r="1922" spans="1:13" x14ac:dyDescent="0.25">
      <c r="A1922" t="s">
        <v>170</v>
      </c>
      <c r="B1922">
        <v>7766.83</v>
      </c>
      <c r="C1922">
        <v>7707.46</v>
      </c>
      <c r="D1922">
        <v>7707.2</v>
      </c>
      <c r="E1922">
        <v>7532.28</v>
      </c>
      <c r="F1922">
        <v>407.11099999999999</v>
      </c>
      <c r="G1922">
        <v>0</v>
      </c>
      <c r="H1922">
        <v>151.87200000000001</v>
      </c>
      <c r="I1922">
        <v>0</v>
      </c>
      <c r="J1922">
        <v>0.28321499999999999</v>
      </c>
      <c r="K1922">
        <v>0.72789899999999996</v>
      </c>
      <c r="L1922">
        <v>0</v>
      </c>
      <c r="M1922" t="s">
        <v>42</v>
      </c>
    </row>
    <row r="1923" spans="1:13" x14ac:dyDescent="0.25">
      <c r="A1923" t="s">
        <v>170</v>
      </c>
      <c r="B1923">
        <v>8170.46</v>
      </c>
      <c r="C1923">
        <v>8112.58</v>
      </c>
      <c r="D1923">
        <v>8112.27</v>
      </c>
      <c r="E1923">
        <v>7922.86</v>
      </c>
      <c r="F1923">
        <v>435.88299999999998</v>
      </c>
      <c r="G1923">
        <v>0</v>
      </c>
      <c r="H1923">
        <v>159.65600000000001</v>
      </c>
      <c r="I1923">
        <v>0</v>
      </c>
      <c r="J1923">
        <v>0.28337400000000001</v>
      </c>
      <c r="K1923">
        <v>0.71675</v>
      </c>
      <c r="L1923">
        <v>0</v>
      </c>
      <c r="M1923" t="s">
        <v>42</v>
      </c>
    </row>
    <row r="1924" spans="1:13" x14ac:dyDescent="0.25">
      <c r="A1924" t="s">
        <v>170</v>
      </c>
      <c r="B1924">
        <v>8032.73</v>
      </c>
      <c r="C1924">
        <v>7972.43</v>
      </c>
      <c r="D1924">
        <v>7972.12</v>
      </c>
      <c r="E1924">
        <v>7784.87</v>
      </c>
      <c r="F1924">
        <v>424.98700000000002</v>
      </c>
      <c r="G1924">
        <v>0</v>
      </c>
      <c r="H1924">
        <v>155.76</v>
      </c>
      <c r="I1924">
        <v>0</v>
      </c>
      <c r="J1924">
        <v>0.28342800000000001</v>
      </c>
      <c r="K1924">
        <v>0.70652499999999996</v>
      </c>
      <c r="L1924">
        <v>0</v>
      </c>
      <c r="M1924" t="s">
        <v>42</v>
      </c>
    </row>
    <row r="1925" spans="1:13" x14ac:dyDescent="0.25">
      <c r="A1925" t="s">
        <v>170</v>
      </c>
      <c r="B1925">
        <v>8163.66</v>
      </c>
      <c r="C1925">
        <v>8104.51</v>
      </c>
      <c r="D1925">
        <v>8104.16</v>
      </c>
      <c r="E1925">
        <v>7908.49</v>
      </c>
      <c r="F1925">
        <v>436.48099999999999</v>
      </c>
      <c r="G1925">
        <v>0</v>
      </c>
      <c r="H1925">
        <v>159.036</v>
      </c>
      <c r="I1925">
        <v>0</v>
      </c>
      <c r="J1925">
        <v>0.28543499999999999</v>
      </c>
      <c r="K1925">
        <v>0.72784899999999997</v>
      </c>
      <c r="L1925">
        <v>0</v>
      </c>
      <c r="M1925" t="s">
        <v>42</v>
      </c>
    </row>
    <row r="1926" spans="1:13" x14ac:dyDescent="0.25">
      <c r="A1926" t="s">
        <v>170</v>
      </c>
      <c r="B1926">
        <v>7800.66</v>
      </c>
      <c r="C1926">
        <v>7742.01</v>
      </c>
      <c r="D1926">
        <v>7741.73</v>
      </c>
      <c r="E1926">
        <v>7562.47</v>
      </c>
      <c r="F1926">
        <v>413.11</v>
      </c>
      <c r="G1926">
        <v>0</v>
      </c>
      <c r="H1926">
        <v>151.815</v>
      </c>
      <c r="I1926">
        <v>0</v>
      </c>
      <c r="J1926">
        <v>0.28309800000000002</v>
      </c>
      <c r="K1926">
        <v>0.72784199999999999</v>
      </c>
      <c r="L1926">
        <v>0</v>
      </c>
      <c r="M1926" t="s">
        <v>42</v>
      </c>
    </row>
    <row r="1927" spans="1:13" x14ac:dyDescent="0.25">
      <c r="A1927" t="s">
        <v>170</v>
      </c>
      <c r="B1927">
        <v>7918.81</v>
      </c>
      <c r="C1927">
        <v>7859.65</v>
      </c>
      <c r="D1927">
        <v>7859.33</v>
      </c>
      <c r="E1927">
        <v>7673.57</v>
      </c>
      <c r="F1927">
        <v>418.983</v>
      </c>
      <c r="G1927">
        <v>0</v>
      </c>
      <c r="H1927">
        <v>154.84800000000001</v>
      </c>
      <c r="I1927">
        <v>0</v>
      </c>
      <c r="J1927">
        <v>0.28315699999999999</v>
      </c>
      <c r="K1927">
        <v>0.727823</v>
      </c>
      <c r="L1927">
        <v>0</v>
      </c>
      <c r="M1927" t="s">
        <v>42</v>
      </c>
    </row>
    <row r="1928" spans="1:13" x14ac:dyDescent="0.25">
      <c r="A1928" t="s">
        <v>170</v>
      </c>
      <c r="B1928">
        <v>7629.95</v>
      </c>
      <c r="C1928">
        <v>7566.87</v>
      </c>
      <c r="D1928">
        <v>7566.64</v>
      </c>
      <c r="E1928">
        <v>7401.85</v>
      </c>
      <c r="F1928">
        <v>405.60500000000002</v>
      </c>
      <c r="G1928">
        <v>0</v>
      </c>
      <c r="H1928">
        <v>151.38200000000001</v>
      </c>
      <c r="I1928">
        <v>0</v>
      </c>
      <c r="J1928">
        <v>0.283161</v>
      </c>
      <c r="K1928">
        <v>0.72643999999999997</v>
      </c>
      <c r="L1928">
        <v>0</v>
      </c>
      <c r="M1928" t="s">
        <v>42</v>
      </c>
    </row>
    <row r="1929" spans="1:13" x14ac:dyDescent="0.25">
      <c r="A1929" t="s">
        <v>170</v>
      </c>
      <c r="B1929">
        <v>7772.24</v>
      </c>
      <c r="C1929">
        <v>7712.92</v>
      </c>
      <c r="D1929">
        <v>7712.66</v>
      </c>
      <c r="E1929">
        <v>7538.56</v>
      </c>
      <c r="F1929">
        <v>407.55700000000002</v>
      </c>
      <c r="G1929">
        <v>0</v>
      </c>
      <c r="H1929">
        <v>153.285</v>
      </c>
      <c r="I1929">
        <v>0</v>
      </c>
      <c r="J1929">
        <v>0.28313100000000002</v>
      </c>
      <c r="K1929">
        <v>0.72699800000000003</v>
      </c>
      <c r="L1929">
        <v>0</v>
      </c>
      <c r="M1929" t="s">
        <v>42</v>
      </c>
    </row>
    <row r="1930" spans="1:13" x14ac:dyDescent="0.25">
      <c r="A1930" t="s">
        <v>170</v>
      </c>
      <c r="B1930">
        <v>7609.42</v>
      </c>
      <c r="C1930">
        <v>7550.13</v>
      </c>
      <c r="D1930">
        <v>7549.92</v>
      </c>
      <c r="E1930">
        <v>7387.04</v>
      </c>
      <c r="F1930">
        <v>399.41800000000001</v>
      </c>
      <c r="G1930">
        <v>0</v>
      </c>
      <c r="H1930">
        <v>150.999</v>
      </c>
      <c r="I1930">
        <v>0</v>
      </c>
      <c r="J1930">
        <v>0.284499</v>
      </c>
      <c r="K1930">
        <v>0.70653200000000005</v>
      </c>
      <c r="L1930">
        <v>0</v>
      </c>
      <c r="M1930" t="s">
        <v>42</v>
      </c>
    </row>
    <row r="1931" spans="1:13" x14ac:dyDescent="0.25">
      <c r="A1931" t="s">
        <v>170</v>
      </c>
      <c r="B1931">
        <v>7574.83</v>
      </c>
      <c r="C1931">
        <v>7516.77</v>
      </c>
      <c r="D1931">
        <v>7516.55</v>
      </c>
      <c r="E1931">
        <v>7355.12</v>
      </c>
      <c r="F1931">
        <v>399.61</v>
      </c>
      <c r="G1931">
        <v>0</v>
      </c>
      <c r="H1931">
        <v>150.63800000000001</v>
      </c>
      <c r="I1931">
        <v>0</v>
      </c>
      <c r="J1931">
        <v>0.28320899999999999</v>
      </c>
      <c r="K1931">
        <v>0.72736500000000004</v>
      </c>
      <c r="L1931">
        <v>0</v>
      </c>
      <c r="M1931" t="s">
        <v>42</v>
      </c>
    </row>
    <row r="1932" spans="1:13" x14ac:dyDescent="0.25">
      <c r="A1932" t="s">
        <v>170</v>
      </c>
      <c r="B1932">
        <v>7991.87</v>
      </c>
      <c r="C1932">
        <v>7934.23</v>
      </c>
      <c r="D1932">
        <v>7933.98</v>
      </c>
      <c r="E1932">
        <v>7760.8</v>
      </c>
      <c r="F1932">
        <v>419.834</v>
      </c>
      <c r="G1932">
        <v>0</v>
      </c>
      <c r="H1932">
        <v>159.63200000000001</v>
      </c>
      <c r="I1932">
        <v>0</v>
      </c>
      <c r="J1932">
        <v>0.28310600000000002</v>
      </c>
      <c r="K1932">
        <v>0.72445099999999996</v>
      </c>
      <c r="L1932">
        <v>0</v>
      </c>
      <c r="M1932" t="s">
        <v>42</v>
      </c>
    </row>
    <row r="1933" spans="1:13" x14ac:dyDescent="0.25">
      <c r="A1933" t="s">
        <v>170</v>
      </c>
      <c r="B1933">
        <v>7665.38</v>
      </c>
      <c r="C1933">
        <v>7606.32</v>
      </c>
      <c r="D1933">
        <v>7606.09</v>
      </c>
      <c r="E1933">
        <v>7445.18</v>
      </c>
      <c r="F1933">
        <v>401.90199999999999</v>
      </c>
      <c r="G1933">
        <v>0</v>
      </c>
      <c r="H1933">
        <v>153.21199999999999</v>
      </c>
      <c r="I1933">
        <v>0</v>
      </c>
      <c r="J1933">
        <v>0.28314899999999998</v>
      </c>
      <c r="K1933">
        <v>0.72128300000000001</v>
      </c>
      <c r="L1933">
        <v>0</v>
      </c>
      <c r="M1933" t="s">
        <v>42</v>
      </c>
    </row>
    <row r="1934" spans="1:13" x14ac:dyDescent="0.25">
      <c r="A1934" t="s">
        <v>170</v>
      </c>
      <c r="B1934">
        <v>7574.61</v>
      </c>
      <c r="C1934">
        <v>7515.89</v>
      </c>
      <c r="D1934">
        <v>7515.71</v>
      </c>
      <c r="E1934">
        <v>7360.67</v>
      </c>
      <c r="F1934">
        <v>393.887</v>
      </c>
      <c r="G1934">
        <v>0</v>
      </c>
      <c r="H1934">
        <v>151.232</v>
      </c>
      <c r="I1934">
        <v>0</v>
      </c>
      <c r="J1934">
        <v>0.28308899999999998</v>
      </c>
      <c r="K1934">
        <v>0.72123800000000005</v>
      </c>
      <c r="L1934">
        <v>0</v>
      </c>
      <c r="M1934" t="s">
        <v>42</v>
      </c>
    </row>
    <row r="1935" spans="1:13" x14ac:dyDescent="0.25">
      <c r="A1935" t="s">
        <v>170</v>
      </c>
      <c r="B1935">
        <v>7504.25</v>
      </c>
      <c r="C1935">
        <v>7446.82</v>
      </c>
      <c r="D1935">
        <v>7446.66</v>
      </c>
      <c r="E1935">
        <v>7296.6</v>
      </c>
      <c r="F1935">
        <v>390.49299999999999</v>
      </c>
      <c r="G1935">
        <v>0</v>
      </c>
      <c r="H1935">
        <v>150.89699999999999</v>
      </c>
      <c r="I1935">
        <v>0</v>
      </c>
      <c r="J1935">
        <v>0.28430499999999997</v>
      </c>
      <c r="K1935">
        <v>0.727877</v>
      </c>
      <c r="L1935">
        <v>0</v>
      </c>
      <c r="M1935" t="s">
        <v>42</v>
      </c>
    </row>
    <row r="1936" spans="1:13" x14ac:dyDescent="0.25">
      <c r="A1936" t="s">
        <v>170</v>
      </c>
      <c r="B1936">
        <v>7593.04</v>
      </c>
      <c r="C1936">
        <v>7535.68</v>
      </c>
      <c r="D1936">
        <v>7535.48</v>
      </c>
      <c r="E1936">
        <v>7380.2</v>
      </c>
      <c r="F1936">
        <v>395.59800000000001</v>
      </c>
      <c r="G1936">
        <v>0</v>
      </c>
      <c r="H1936">
        <v>151.941</v>
      </c>
      <c r="I1936">
        <v>0</v>
      </c>
      <c r="J1936">
        <v>0.283105</v>
      </c>
      <c r="K1936">
        <v>0.70653200000000005</v>
      </c>
      <c r="L1936">
        <v>0</v>
      </c>
      <c r="M1936" t="s">
        <v>42</v>
      </c>
    </row>
    <row r="1937" spans="1:13" x14ac:dyDescent="0.25">
      <c r="A1937" t="s">
        <v>170</v>
      </c>
      <c r="B1937">
        <v>7524.9</v>
      </c>
      <c r="C1937">
        <v>7466.75</v>
      </c>
      <c r="D1937">
        <v>7466.59</v>
      </c>
      <c r="E1937">
        <v>7318.74</v>
      </c>
      <c r="F1937">
        <v>388.97899999999998</v>
      </c>
      <c r="G1937">
        <v>0</v>
      </c>
      <c r="H1937">
        <v>150.97800000000001</v>
      </c>
      <c r="I1937">
        <v>0</v>
      </c>
      <c r="J1937">
        <v>0.283107</v>
      </c>
      <c r="K1937">
        <v>0.72747399999999995</v>
      </c>
      <c r="L1937">
        <v>0</v>
      </c>
      <c r="M1937" t="s">
        <v>42</v>
      </c>
    </row>
    <row r="1938" spans="1:13" x14ac:dyDescent="0.25">
      <c r="A1938" t="s">
        <v>170</v>
      </c>
      <c r="B1938">
        <v>7486.92</v>
      </c>
      <c r="C1938">
        <v>7428.66</v>
      </c>
      <c r="D1938">
        <v>7428.51</v>
      </c>
      <c r="E1938">
        <v>7283.32</v>
      </c>
      <c r="F1938">
        <v>385.46100000000001</v>
      </c>
      <c r="G1938">
        <v>0</v>
      </c>
      <c r="H1938">
        <v>151.72</v>
      </c>
      <c r="I1938">
        <v>0</v>
      </c>
      <c r="J1938">
        <v>0.28358699999999998</v>
      </c>
      <c r="K1938">
        <v>0.72788900000000001</v>
      </c>
      <c r="L1938">
        <v>0</v>
      </c>
      <c r="M1938" t="s">
        <v>42</v>
      </c>
    </row>
    <row r="1939" spans="1:13" x14ac:dyDescent="0.25">
      <c r="A1939" t="s">
        <v>170</v>
      </c>
      <c r="B1939">
        <v>7502.13</v>
      </c>
      <c r="C1939">
        <v>7443.99</v>
      </c>
      <c r="D1939">
        <v>7443.82</v>
      </c>
      <c r="E1939">
        <v>7294.73</v>
      </c>
      <c r="F1939">
        <v>389.74700000000001</v>
      </c>
      <c r="G1939">
        <v>0</v>
      </c>
      <c r="H1939">
        <v>151.023</v>
      </c>
      <c r="I1939">
        <v>0</v>
      </c>
      <c r="J1939">
        <v>0.28307900000000003</v>
      </c>
      <c r="K1939">
        <v>0.72754600000000003</v>
      </c>
      <c r="L1939">
        <v>0</v>
      </c>
      <c r="M1939" t="s">
        <v>42</v>
      </c>
    </row>
    <row r="1940" spans="1:13" x14ac:dyDescent="0.25">
      <c r="A1940" t="s">
        <v>170</v>
      </c>
      <c r="B1940">
        <v>7487.26</v>
      </c>
      <c r="C1940">
        <v>7429.37</v>
      </c>
      <c r="D1940">
        <v>7429.21</v>
      </c>
      <c r="E1940">
        <v>7280.73</v>
      </c>
      <c r="F1940">
        <v>389.64800000000002</v>
      </c>
      <c r="G1940">
        <v>0</v>
      </c>
      <c r="H1940">
        <v>150.768</v>
      </c>
      <c r="I1940">
        <v>0</v>
      </c>
      <c r="J1940">
        <v>0.283138</v>
      </c>
      <c r="K1940">
        <v>0.724356</v>
      </c>
      <c r="L1940">
        <v>0</v>
      </c>
      <c r="M1940" t="s">
        <v>42</v>
      </c>
    </row>
    <row r="1941" spans="1:13" x14ac:dyDescent="0.25">
      <c r="A1941" t="s">
        <v>170</v>
      </c>
      <c r="B1941">
        <v>7501.91</v>
      </c>
      <c r="C1941">
        <v>7444.8</v>
      </c>
      <c r="D1941">
        <v>7444.64</v>
      </c>
      <c r="E1941">
        <v>7296.99</v>
      </c>
      <c r="F1941">
        <v>389.02499999999998</v>
      </c>
      <c r="G1941">
        <v>0</v>
      </c>
      <c r="H1941">
        <v>151.48400000000001</v>
      </c>
      <c r="I1941">
        <v>0</v>
      </c>
      <c r="J1941">
        <v>0.28317799999999999</v>
      </c>
      <c r="K1941">
        <v>0.72170800000000002</v>
      </c>
      <c r="L1941">
        <v>0</v>
      </c>
      <c r="M1941" t="s">
        <v>42</v>
      </c>
    </row>
    <row r="1942" spans="1:13" x14ac:dyDescent="0.25">
      <c r="A1942" t="s">
        <v>170</v>
      </c>
      <c r="B1942">
        <v>7491.48</v>
      </c>
      <c r="C1942">
        <v>7434.05</v>
      </c>
      <c r="D1942">
        <v>7433.89</v>
      </c>
      <c r="E1942">
        <v>7286.21</v>
      </c>
      <c r="F1942">
        <v>385.36799999999999</v>
      </c>
      <c r="G1942">
        <v>0</v>
      </c>
      <c r="H1942">
        <v>151.376</v>
      </c>
      <c r="I1942">
        <v>0</v>
      </c>
      <c r="J1942">
        <v>0.28308</v>
      </c>
      <c r="K1942">
        <v>0.72787599999999997</v>
      </c>
      <c r="L1942">
        <v>0</v>
      </c>
      <c r="M1942" t="s">
        <v>42</v>
      </c>
    </row>
    <row r="1943" spans="1:13" x14ac:dyDescent="0.25">
      <c r="A1943" t="s">
        <v>170</v>
      </c>
      <c r="B1943">
        <v>7491.72</v>
      </c>
      <c r="C1943">
        <v>7433.4</v>
      </c>
      <c r="D1943">
        <v>7433.25</v>
      </c>
      <c r="E1943">
        <v>7288.29</v>
      </c>
      <c r="F1943">
        <v>383.88099999999997</v>
      </c>
      <c r="G1943">
        <v>0</v>
      </c>
      <c r="H1943">
        <v>152.423</v>
      </c>
      <c r="I1943">
        <v>0</v>
      </c>
      <c r="J1943">
        <v>0.28307900000000003</v>
      </c>
      <c r="K1943">
        <v>0.71998200000000001</v>
      </c>
      <c r="L1943">
        <v>0</v>
      </c>
      <c r="M1943" t="s">
        <v>42</v>
      </c>
    </row>
    <row r="1944" spans="1:13" x14ac:dyDescent="0.25">
      <c r="A1944" t="s">
        <v>170</v>
      </c>
      <c r="B1944">
        <v>7676.05</v>
      </c>
      <c r="C1944">
        <v>7618.25</v>
      </c>
      <c r="D1944">
        <v>7618.02</v>
      </c>
      <c r="E1944">
        <v>7446.92</v>
      </c>
      <c r="F1944">
        <v>411.20699999999999</v>
      </c>
      <c r="G1944">
        <v>0</v>
      </c>
      <c r="H1944">
        <v>150.571</v>
      </c>
      <c r="I1944">
        <v>0</v>
      </c>
      <c r="J1944">
        <v>0.28313100000000002</v>
      </c>
      <c r="K1944">
        <v>0.70652999999999999</v>
      </c>
      <c r="L1944">
        <v>0</v>
      </c>
      <c r="M1944" t="s">
        <v>42</v>
      </c>
    </row>
    <row r="1945" spans="1:13" x14ac:dyDescent="0.25">
      <c r="A1945" t="s">
        <v>170</v>
      </c>
      <c r="B1945">
        <v>7562.2</v>
      </c>
      <c r="C1945">
        <v>7502.91</v>
      </c>
      <c r="D1945">
        <v>7502.68</v>
      </c>
      <c r="E1945">
        <v>7338.63</v>
      </c>
      <c r="F1945">
        <v>400.798</v>
      </c>
      <c r="G1945">
        <v>0</v>
      </c>
      <c r="H1945">
        <v>149.04499999999999</v>
      </c>
      <c r="I1945">
        <v>0</v>
      </c>
      <c r="J1945">
        <v>0.28308899999999998</v>
      </c>
      <c r="K1945">
        <v>0.72693700000000006</v>
      </c>
      <c r="L1945">
        <v>0</v>
      </c>
      <c r="M1945" t="s">
        <v>42</v>
      </c>
    </row>
    <row r="1946" spans="1:13" x14ac:dyDescent="0.25">
      <c r="A1946" t="s">
        <v>170</v>
      </c>
      <c r="B1946">
        <v>7711.4</v>
      </c>
      <c r="C1946">
        <v>7653.45</v>
      </c>
      <c r="D1946">
        <v>7653.19</v>
      </c>
      <c r="E1946">
        <v>7477.65</v>
      </c>
      <c r="F1946">
        <v>411.22199999999998</v>
      </c>
      <c r="G1946">
        <v>0</v>
      </c>
      <c r="H1946">
        <v>150.69499999999999</v>
      </c>
      <c r="I1946">
        <v>0</v>
      </c>
      <c r="J1946">
        <v>0.28328199999999998</v>
      </c>
      <c r="K1946">
        <v>0.72760599999999998</v>
      </c>
      <c r="L1946">
        <v>0</v>
      </c>
      <c r="M1946" t="s">
        <v>42</v>
      </c>
    </row>
    <row r="1947" spans="1:13" x14ac:dyDescent="0.25">
      <c r="A1947" t="s">
        <v>170</v>
      </c>
      <c r="B1947">
        <v>7592.88</v>
      </c>
      <c r="C1947">
        <v>7534.66</v>
      </c>
      <c r="D1947">
        <v>7534.39</v>
      </c>
      <c r="E1947">
        <v>7368.75</v>
      </c>
      <c r="F1947">
        <v>400.81799999999998</v>
      </c>
      <c r="G1947">
        <v>0</v>
      </c>
      <c r="H1947">
        <v>150.126</v>
      </c>
      <c r="I1947">
        <v>0</v>
      </c>
      <c r="J1947">
        <v>0.283078</v>
      </c>
      <c r="K1947">
        <v>0.72301599999999999</v>
      </c>
      <c r="L1947">
        <v>0</v>
      </c>
      <c r="M1947" t="s">
        <v>42</v>
      </c>
    </row>
    <row r="1948" spans="1:13" x14ac:dyDescent="0.25">
      <c r="A1948" t="s">
        <v>170</v>
      </c>
      <c r="B1948">
        <v>7581.91</v>
      </c>
      <c r="C1948">
        <v>7523.68</v>
      </c>
      <c r="D1948">
        <v>7523.46</v>
      </c>
      <c r="E1948">
        <v>7360.4</v>
      </c>
      <c r="F1948">
        <v>400.50099999999998</v>
      </c>
      <c r="G1948">
        <v>0</v>
      </c>
      <c r="H1948">
        <v>150.977</v>
      </c>
      <c r="I1948">
        <v>0</v>
      </c>
      <c r="J1948">
        <v>0.28311799999999998</v>
      </c>
      <c r="K1948">
        <v>0.72013099999999997</v>
      </c>
      <c r="L1948">
        <v>0</v>
      </c>
      <c r="M1948" t="s">
        <v>42</v>
      </c>
    </row>
    <row r="1949" spans="1:13" x14ac:dyDescent="0.25">
      <c r="A1949" t="s">
        <v>170</v>
      </c>
      <c r="B1949">
        <v>7679.21</v>
      </c>
      <c r="C1949">
        <v>7620.67</v>
      </c>
      <c r="D1949">
        <v>7620.41</v>
      </c>
      <c r="E1949">
        <v>7450.4</v>
      </c>
      <c r="F1949">
        <v>407.51900000000001</v>
      </c>
      <c r="G1949">
        <v>0</v>
      </c>
      <c r="H1949">
        <v>152.19999999999999</v>
      </c>
      <c r="I1949">
        <v>0</v>
      </c>
      <c r="J1949">
        <v>0.283107</v>
      </c>
      <c r="K1949">
        <v>0.72490699999999997</v>
      </c>
      <c r="L1949">
        <v>0</v>
      </c>
      <c r="M1949" t="s">
        <v>42</v>
      </c>
    </row>
    <row r="1950" spans="1:13" x14ac:dyDescent="0.25">
      <c r="A1950" t="s">
        <v>170</v>
      </c>
      <c r="B1950">
        <v>7669.34</v>
      </c>
      <c r="C1950">
        <v>7609.98</v>
      </c>
      <c r="D1950">
        <v>7609.74</v>
      </c>
      <c r="E1950">
        <v>7438.43</v>
      </c>
      <c r="F1950">
        <v>405.27800000000002</v>
      </c>
      <c r="G1950">
        <v>0</v>
      </c>
      <c r="H1950">
        <v>150.11099999999999</v>
      </c>
      <c r="I1950">
        <v>0</v>
      </c>
      <c r="J1950">
        <v>0.283078</v>
      </c>
      <c r="K1950">
        <v>0.72777099999999995</v>
      </c>
      <c r="L1950">
        <v>0</v>
      </c>
      <c r="M1950" t="s">
        <v>42</v>
      </c>
    </row>
    <row r="1951" spans="1:13" x14ac:dyDescent="0.25">
      <c r="A1951" t="s">
        <v>170</v>
      </c>
      <c r="B1951">
        <v>7635.26</v>
      </c>
      <c r="C1951">
        <v>7577.44</v>
      </c>
      <c r="D1951">
        <v>7577.2</v>
      </c>
      <c r="E1951">
        <v>7404.98</v>
      </c>
      <c r="F1951">
        <v>407.57900000000001</v>
      </c>
      <c r="G1951">
        <v>0</v>
      </c>
      <c r="H1951">
        <v>149.85599999999999</v>
      </c>
      <c r="I1951">
        <v>0</v>
      </c>
      <c r="J1951">
        <v>0.28307900000000003</v>
      </c>
      <c r="K1951">
        <v>0.72237600000000002</v>
      </c>
      <c r="L1951">
        <v>0</v>
      </c>
      <c r="M1951" t="s">
        <v>42</v>
      </c>
    </row>
    <row r="1952" spans="1:13" x14ac:dyDescent="0.25">
      <c r="A1952" t="s">
        <v>170</v>
      </c>
      <c r="B1952">
        <v>8017.06</v>
      </c>
      <c r="C1952">
        <v>7958.46</v>
      </c>
      <c r="D1952">
        <v>7958.17</v>
      </c>
      <c r="E1952">
        <v>7769.93</v>
      </c>
      <c r="F1952">
        <v>427.88799999999998</v>
      </c>
      <c r="G1952">
        <v>0</v>
      </c>
      <c r="H1952">
        <v>156.523</v>
      </c>
      <c r="I1952">
        <v>0</v>
      </c>
      <c r="J1952">
        <v>0.283086</v>
      </c>
      <c r="K1952">
        <v>0.71683799999999998</v>
      </c>
      <c r="L1952">
        <v>0</v>
      </c>
      <c r="M1952" t="s">
        <v>42</v>
      </c>
    </row>
    <row r="1953" spans="1:25" x14ac:dyDescent="0.25">
      <c r="A1953" t="s">
        <v>170</v>
      </c>
      <c r="B1953">
        <v>7661.46</v>
      </c>
      <c r="C1953">
        <v>7595.21</v>
      </c>
      <c r="D1953">
        <v>7594.97</v>
      </c>
      <c r="E1953">
        <v>7426.85</v>
      </c>
      <c r="F1953">
        <v>404.21100000000001</v>
      </c>
      <c r="G1953">
        <v>0</v>
      </c>
      <c r="H1953">
        <v>149.947</v>
      </c>
      <c r="I1953">
        <v>0</v>
      </c>
      <c r="J1953">
        <v>0.28312599999999999</v>
      </c>
      <c r="K1953">
        <v>0.70653100000000002</v>
      </c>
      <c r="L1953">
        <v>0</v>
      </c>
      <c r="M1953" t="s">
        <v>42</v>
      </c>
    </row>
    <row r="1954" spans="1:25" x14ac:dyDescent="0.25">
      <c r="A1954" t="s">
        <v>170</v>
      </c>
      <c r="B1954">
        <v>8701.81</v>
      </c>
      <c r="C1954">
        <v>8640.1200000000008</v>
      </c>
      <c r="D1954">
        <v>8639.76</v>
      </c>
      <c r="E1954">
        <v>8433.3700000000008</v>
      </c>
      <c r="F1954">
        <v>458.57499999999999</v>
      </c>
      <c r="G1954">
        <v>0</v>
      </c>
      <c r="H1954">
        <v>170.07300000000001</v>
      </c>
      <c r="I1954">
        <v>0</v>
      </c>
      <c r="J1954">
        <v>0.28315400000000002</v>
      </c>
      <c r="K1954">
        <v>0.72760599999999998</v>
      </c>
      <c r="L1954">
        <v>0</v>
      </c>
      <c r="M1954" t="s">
        <v>42</v>
      </c>
    </row>
    <row r="1955" spans="1:25" x14ac:dyDescent="0.25">
      <c r="A1955" t="s">
        <v>170</v>
      </c>
      <c r="B1955">
        <v>8868.91</v>
      </c>
      <c r="C1955">
        <v>8803.39</v>
      </c>
      <c r="D1955">
        <v>8803.0400000000009</v>
      </c>
      <c r="E1955">
        <v>8590.58</v>
      </c>
      <c r="F1955">
        <v>468.98599999999999</v>
      </c>
      <c r="G1955">
        <v>0</v>
      </c>
      <c r="H1955">
        <v>173.08699999999999</v>
      </c>
      <c r="I1955">
        <v>0</v>
      </c>
      <c r="J1955">
        <v>0.28315600000000002</v>
      </c>
      <c r="K1955">
        <v>0.72646200000000005</v>
      </c>
      <c r="L1955">
        <v>0</v>
      </c>
      <c r="M1955" t="s">
        <v>42</v>
      </c>
    </row>
    <row r="1956" spans="1:25" x14ac:dyDescent="0.25">
      <c r="A1956" t="s">
        <v>170</v>
      </c>
      <c r="B1956">
        <v>8846.5300000000007</v>
      </c>
      <c r="C1956">
        <v>8780.19</v>
      </c>
      <c r="D1956">
        <v>8779.82</v>
      </c>
      <c r="E1956">
        <v>8565.31</v>
      </c>
      <c r="F1956">
        <v>468.35899999999998</v>
      </c>
      <c r="G1956">
        <v>0</v>
      </c>
      <c r="H1956">
        <v>172.97200000000001</v>
      </c>
      <c r="I1956">
        <v>0</v>
      </c>
      <c r="J1956">
        <v>0.26960299999999998</v>
      </c>
      <c r="K1956">
        <v>0.72706599999999999</v>
      </c>
      <c r="L1956">
        <v>0</v>
      </c>
      <c r="M1956" t="s">
        <v>42</v>
      </c>
    </row>
    <row r="1957" spans="1:25" x14ac:dyDescent="0.25">
      <c r="A1957" t="s">
        <v>170</v>
      </c>
      <c r="B1957">
        <v>8963.2000000000007</v>
      </c>
      <c r="C1957">
        <v>8895.66</v>
      </c>
      <c r="D1957">
        <v>8895.27</v>
      </c>
      <c r="E1957">
        <v>8677.2199999999993</v>
      </c>
      <c r="F1957">
        <v>477.28100000000001</v>
      </c>
      <c r="G1957">
        <v>0</v>
      </c>
      <c r="H1957">
        <v>175.91399999999999</v>
      </c>
      <c r="I1957">
        <v>0</v>
      </c>
      <c r="J1957">
        <v>0.28310800000000003</v>
      </c>
      <c r="K1957">
        <v>0.72347600000000001</v>
      </c>
      <c r="L1957">
        <v>0</v>
      </c>
      <c r="M1957" t="s">
        <v>42</v>
      </c>
    </row>
    <row r="1958" spans="1:25" x14ac:dyDescent="0.25">
      <c r="A1958" t="s">
        <v>170</v>
      </c>
      <c r="B1958">
        <v>8954.89</v>
      </c>
      <c r="C1958">
        <v>8888.57</v>
      </c>
      <c r="D1958">
        <v>8888.2199999999993</v>
      </c>
      <c r="E1958">
        <v>8674.68</v>
      </c>
      <c r="F1958">
        <v>470.77100000000002</v>
      </c>
      <c r="G1958">
        <v>0</v>
      </c>
      <c r="H1958">
        <v>175.59</v>
      </c>
      <c r="I1958">
        <v>0</v>
      </c>
      <c r="J1958">
        <v>0.28354699999999999</v>
      </c>
      <c r="K1958">
        <v>0.72302500000000003</v>
      </c>
      <c r="L1958">
        <v>0</v>
      </c>
      <c r="M1958" t="s">
        <v>42</v>
      </c>
    </row>
    <row r="1959" spans="1:25" x14ac:dyDescent="0.25">
      <c r="A1959" t="s">
        <v>170</v>
      </c>
      <c r="B1959">
        <v>9088.59</v>
      </c>
      <c r="C1959">
        <v>9021.44</v>
      </c>
      <c r="D1959">
        <v>9021.07</v>
      </c>
      <c r="E1959">
        <v>8802.61</v>
      </c>
      <c r="F1959">
        <v>478.012</v>
      </c>
      <c r="G1959">
        <v>0</v>
      </c>
      <c r="H1959">
        <v>179.767</v>
      </c>
      <c r="I1959">
        <v>0</v>
      </c>
      <c r="J1959">
        <v>0.283078</v>
      </c>
      <c r="K1959">
        <v>0.72269799999999995</v>
      </c>
      <c r="L1959">
        <v>0</v>
      </c>
      <c r="M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170</v>
      </c>
      <c r="B1960">
        <v>9091.6</v>
      </c>
      <c r="C1960">
        <v>9029.43</v>
      </c>
      <c r="D1960">
        <v>9029.06</v>
      </c>
      <c r="E1960">
        <v>8810.61</v>
      </c>
      <c r="F1960">
        <v>484.31700000000001</v>
      </c>
      <c r="G1960">
        <v>0</v>
      </c>
      <c r="H1960">
        <v>179.86600000000001</v>
      </c>
      <c r="I1960">
        <v>0</v>
      </c>
      <c r="J1960">
        <v>0.283082</v>
      </c>
      <c r="K1960">
        <v>0.72708700000000004</v>
      </c>
      <c r="L1960">
        <v>0</v>
      </c>
      <c r="M1960" t="s">
        <v>42</v>
      </c>
      <c r="R1960">
        <f>AVERAGE(B1911:B1960)</f>
        <v>7920.4460000000036</v>
      </c>
      <c r="S1960">
        <f>AVERAGE(C1911:C1960)</f>
        <v>7860.2803999999996</v>
      </c>
      <c r="U1960">
        <f>_xlfn.VAR.P(B1911:B1960)</f>
        <v>211931.76450400005</v>
      </c>
      <c r="V1960">
        <f>_xlfn.VAR.P(C1911:C1960)</f>
        <v>209987.97679584005</v>
      </c>
      <c r="X1960">
        <f>1.96*SQRT(U1960)/50</f>
        <v>18.046130516191734</v>
      </c>
      <c r="Y1960">
        <f>1.96*SQRT(V1960)/50</f>
        <v>17.963182475930026</v>
      </c>
    </row>
    <row r="1961" spans="1:25" x14ac:dyDescent="0.25">
      <c r="A1961" t="s">
        <v>171</v>
      </c>
      <c r="B1961">
        <v>396198.23729999998</v>
      </c>
      <c r="C1961" t="s">
        <v>36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0" zoomScale="70" zoomScaleNormal="70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68.841999999998734</v>
      </c>
      <c r="E3">
        <f ca="1">OFFSET('1344p trace'!$S$56,(A3-1)*56,0)-OFFSET('1344p stat'!$H$1,A3*20,0)</f>
        <v>76.94519500000024</v>
      </c>
      <c r="F3">
        <f ca="1">OFFSET('1344p stat'!$H$1,A3*20,0)-OFFSET('1344p stat'!$K$1,A3*20,0)</f>
        <v>474.69837899999948</v>
      </c>
      <c r="G3">
        <f ca="1">OFFSET('1344p stat'!$K$1,A3*20,0)-OFFSET('1344p stat'!$N$1,A3*20,0)</f>
        <v>9167.1541280000001</v>
      </c>
      <c r="H3">
        <f ca="1">OFFSET('1344p stat'!$N$1,A3*20,0)</f>
        <v>453.20229799999998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589.25083599999789</v>
      </c>
      <c r="E4" s="5">
        <f ca="1">OFFSET('1344p trace'!$V$56,(A4-1)*56,0)</f>
        <v>547.94200000000126</v>
      </c>
      <c r="F4" s="5">
        <f ca="1">OFFSET('1344p stat'!$H$1,A4*20,1)</f>
        <v>574.34043599999995</v>
      </c>
      <c r="G4" s="5">
        <f ca="1">OFFSET('1344p stat'!$K$1,A4*20,1)</f>
        <v>534.31036800000004</v>
      </c>
      <c r="H4" s="5">
        <f ca="1">OFFSET('1344p stat'!$N$1,A4*20,1)</f>
        <v>0.99579499999999999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10255.982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53.27787599999894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65.866799999999785</v>
      </c>
      <c r="E7">
        <f ca="1">OFFSET('1344p trace'!$S$56,(A7-1)*56,0)-OFFSET('1344p stat'!$H$1,A7*20,0)</f>
        <v>49.76923700000043</v>
      </c>
      <c r="F7">
        <f ca="1">OFFSET('1344p stat'!$H$1,A7*20,0)-OFFSET('1344p stat'!$K$1,A7*20,0)</f>
        <v>473.44717800000035</v>
      </c>
      <c r="G7">
        <f ca="1">OFFSET('1344p stat'!$K$1,A7*20,0)-OFFSET('1344p stat'!$N$1,A7*20,0)</f>
        <v>4736.5483539999996</v>
      </c>
      <c r="H7">
        <f ca="1">OFFSET('1344p stat'!$N$1,A7*20,0)</f>
        <v>451.49143099999998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300.63599300000016</v>
      </c>
      <c r="E8" s="5">
        <f ca="1">OFFSET('1344p trace'!$V$56,(A8-1)*56,0)</f>
        <v>295.22057555999811</v>
      </c>
      <c r="F8" s="5">
        <f ca="1">OFFSET('1344p stat'!$H$1,A8*20,1)</f>
        <v>250.02564699999999</v>
      </c>
      <c r="G8" s="5">
        <f ca="1">OFFSET('1344p stat'!$K$1,A8*20,1)</f>
        <v>255.992076</v>
      </c>
      <c r="H8" s="5">
        <f ca="1">OFFSET('1344p stat'!$N$1,A8*20,1)</f>
        <v>2.8811170000000002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68.806400000001304</v>
      </c>
      <c r="E9">
        <f ca="1">OFFSET('1344p trace'!$S$56,(A9-1)*56,0)-OFFSET('1344p stat'!$H$1,A9*20,0)</f>
        <v>74.615055000000211</v>
      </c>
      <c r="F9">
        <f ca="1">OFFSET('1344p stat'!$H$1,A9*20,0)-OFFSET('1344p stat'!$K$1,A9*20,0)</f>
        <v>428.82128899999952</v>
      </c>
      <c r="G9">
        <f ca="1">OFFSET('1344p stat'!$K$1,A9*20,0)-OFFSET('1344p stat'!$N$1,A9*20,0)</f>
        <v>8891.7655630000008</v>
      </c>
      <c r="H9">
        <f ca="1">OFFSET('1344p stat'!$N$1,A9*20,0)</f>
        <v>473.80709300000001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345.35328483999501</v>
      </c>
      <c r="E10" s="5">
        <f ca="1">OFFSET('1344p trace'!$V$56,(A10-1)*56,0)</f>
        <v>328.8745689999962</v>
      </c>
      <c r="F10" s="5">
        <f ca="1">OFFSET('1344p stat'!$H$1,A10*20,1)</f>
        <v>258.03163999999998</v>
      </c>
      <c r="G10" s="5">
        <f ca="1">OFFSET('1344p stat'!$K$1,A10*20,1)</f>
        <v>194.737696</v>
      </c>
      <c r="H10" s="5">
        <f ca="1">OFFSET('1344p stat'!$N$1,A10*20,1)</f>
        <v>0.37347799999999998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67.805600000001505</v>
      </c>
      <c r="E11">
        <f ca="1">OFFSET('1344p trace'!$S$56,(A11-1)*56,0)-OFFSET('1344p stat'!$H$1,A11*20,0)</f>
        <v>79.759016999996675</v>
      </c>
      <c r="F11">
        <f ca="1">OFFSET('1344p stat'!$H$1,A11*20,0)-OFFSET('1344p stat'!$K$1,A11*20,0)</f>
        <v>473.09755899999982</v>
      </c>
      <c r="G11">
        <f ca="1">OFFSET('1344p stat'!$K$1,A11*20,0)-OFFSET('1344p stat'!$N$1,A11*20,0)</f>
        <v>8391.3596699999998</v>
      </c>
      <c r="H11">
        <f ca="1">OFFSET('1344p stat'!$N$1,A11*20,0)</f>
        <v>573.39515400000005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42.432236999999979</v>
      </c>
      <c r="E12" s="5">
        <f ca="1">OFFSET('1344p trace'!$V$56,(A12-1)*56,0)</f>
        <v>40.282956039999519</v>
      </c>
      <c r="F12" s="5">
        <f ca="1">OFFSET('1344p stat'!$H$1,A12*20,1)</f>
        <v>11.92779</v>
      </c>
      <c r="G12" s="5">
        <f ca="1">OFFSET('1344p stat'!$K$1,A12*20,1)</f>
        <v>0.51388699999999998</v>
      </c>
      <c r="H12" s="5">
        <f ca="1">OFFSET('1344p stat'!$N$1,A12*20,1)</f>
        <v>9.6190000000000008E-3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67.692599999998492</v>
      </c>
      <c r="E13">
        <f ca="1">OFFSET('1344p trace'!$S$56,(A13-1)*56,0)-OFFSET('1344p stat'!$H$1,A13*20,0)</f>
        <v>80.423464000001331</v>
      </c>
      <c r="F13">
        <f ca="1">OFFSET('1344p stat'!$H$1,A13*20,0)-OFFSET('1344p stat'!$K$1,A13*20,0)</f>
        <v>426.34052699999847</v>
      </c>
      <c r="G13">
        <f ca="1">OFFSET('1344p stat'!$K$1,A13*20,0)-OFFSET('1344p stat'!$N$1,A13*20,0)</f>
        <v>8436.0927670000001</v>
      </c>
      <c r="H13">
        <f ca="1">OFFSET('1344p stat'!$N$1,A13*20,0)</f>
        <v>505.12104199999999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53.873443839998629</v>
      </c>
      <c r="E14" s="5">
        <f ca="1">OFFSET('1344p trace'!$V$56,(A14-1)*56,0)</f>
        <v>47.750949159999834</v>
      </c>
      <c r="F14" s="5">
        <f ca="1">OFFSET('1344p stat'!$H$1,A14*20,1)</f>
        <v>19.282596000000002</v>
      </c>
      <c r="G14" s="5">
        <f ca="1">OFFSET('1344p stat'!$K$1,A14*20,1)</f>
        <v>5.831429</v>
      </c>
      <c r="H14" s="5">
        <f ca="1">OFFSET('1344p stat'!$N$1,A14*20,1)</f>
        <v>1.17E-3</v>
      </c>
    </row>
    <row r="15" spans="1:8" x14ac:dyDescent="0.25">
      <c r="A15">
        <v>7</v>
      </c>
      <c r="C15" t="str">
        <f ca="1">OFFSET('1344p stat'!$A$1,A15*20,0)</f>
        <v>CUDA ant add CPU12</v>
      </c>
      <c r="D15">
        <f ca="1">OFFSET('1344p trace'!$R$56,(A15-1)*56,0)-OFFSET('1344p trace'!$S$56,(A15-1)*56,0)</f>
        <v>108.24200000000565</v>
      </c>
      <c r="E15">
        <f ca="1">OFFSET('1344p trace'!$S$56,(A15-1)*56,0)-OFFSET('1344p stat'!$H$1,A15*20,0)</f>
        <v>15.273061999996571</v>
      </c>
      <c r="F15">
        <f ca="1">OFFSET('1344p stat'!$H$1,A15*20,0)-OFFSET('1344p stat'!$K$1,A15*20,0)</f>
        <v>2001.597208000001</v>
      </c>
      <c r="G15">
        <f ca="1">OFFSET('1344p stat'!$K$1,A15*20,0)-OFFSET('1344p stat'!$N$1,A15*20,0)</f>
        <v>8173.9793009999994</v>
      </c>
      <c r="H15">
        <f ca="1">OFFSET('1344p stat'!$N$1,A15*20,0)</f>
        <v>2629.0544289999998</v>
      </c>
    </row>
    <row r="16" spans="1:8" x14ac:dyDescent="0.25">
      <c r="A16">
        <v>7</v>
      </c>
      <c r="C16" t="str">
        <f ca="1">OFFSET('1344p stat'!$A$1,A16*20,0)</f>
        <v>CUDA ant add CPU12</v>
      </c>
      <c r="D16" s="5">
        <f ca="1">OFFSET('1344p trace'!$U$56,(A16-1)*56,0)</f>
        <v>6250.3876839999793</v>
      </c>
      <c r="E16" s="5">
        <f ca="1">OFFSET('1344p trace'!$V$56,(A16-1)*56,0)</f>
        <v>6079.8703840000053</v>
      </c>
      <c r="F16" s="5">
        <f ca="1">OFFSET('1344p stat'!$H$1,A16*20,1)</f>
        <v>5655.0075989999996</v>
      </c>
      <c r="G16" s="5">
        <f ca="1">OFFSET('1344p stat'!$K$1,A16*20,1)</f>
        <v>5181.2395100000003</v>
      </c>
      <c r="H16" s="5">
        <f ca="1">OFFSET('1344p stat'!$N$1,A16*20,1)</f>
        <v>18.803056000000002</v>
      </c>
    </row>
    <row r="17" spans="1:12" x14ac:dyDescent="0.25">
      <c r="A17">
        <v>8</v>
      </c>
      <c r="C17" t="str">
        <f ca="1">OFFSET('1344p stat'!$A$1,A17*20,0)</f>
        <v>CUDA opt</v>
      </c>
      <c r="D17">
        <f ca="1">OFFSET('1344p trace'!$R$56,(A17-1)*56,0)-OFFSET('1344p trace'!$S$56,(A17-1)*56,0)</f>
        <v>10298.364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opt</v>
      </c>
      <c r="D18" s="5">
        <f ca="1">OFFSET('1344p trace'!$U$56,(A18-1)*56,0)</f>
        <v>651.19710400000361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opt Time</v>
      </c>
      <c r="D19">
        <f ca="1">OFFSET('1344p trace'!$R$56,(A19-1)*56,0)-OFFSET('1344p trace'!$S$56,(A19-1)*56,0)</f>
        <v>68.401999999998225</v>
      </c>
      <c r="E19">
        <f ca="1">OFFSET('1344p trace'!$S$56,(A19-1)*56,0)-OFFSET('1344p stat'!$H$1,A19*20,0)</f>
        <v>86.337870999999723</v>
      </c>
      <c r="F19">
        <f ca="1">OFFSET('1344p stat'!$H$1,A19*20,0)-OFFSET('1344p stat'!$K$1,A19*20,0)</f>
        <v>929.32460900000115</v>
      </c>
      <c r="G19">
        <f ca="1">OFFSET('1344p stat'!$K$1,A19*20,0)-OFFSET('1344p stat'!$N$1,A19*20,0)</f>
        <v>9208.5975199999993</v>
      </c>
      <c r="H19">
        <f ca="1">OFFSET('1344p stat'!$N$1,A19*20,0)</f>
        <v>0</v>
      </c>
    </row>
    <row r="20" spans="1:12" x14ac:dyDescent="0.25">
      <c r="A20">
        <v>9</v>
      </c>
      <c r="C20" t="str">
        <f ca="1">OFFSET('1344p stat'!$A$1,A20*20,0)</f>
        <v>CUDA opt Time</v>
      </c>
      <c r="D20" s="5">
        <f ca="1">OFFSET('1344p trace'!$U$56,(A20-1)*56,0)</f>
        <v>73.943156000001878</v>
      </c>
      <c r="E20" s="5">
        <f ca="1">OFFSET('1344p trace'!$V$56,(A20-1)*56,0)</f>
        <v>68.938000000001352</v>
      </c>
      <c r="F20" s="5">
        <f ca="1">OFFSET('1344p stat'!$H$1,A20*20,1)</f>
        <v>7.5983340000000004</v>
      </c>
      <c r="G20" s="5">
        <f ca="1">OFFSET('1344p stat'!$K$1,A20*20,1)</f>
        <v>3.9709000000000001E-2</v>
      </c>
      <c r="H20" s="5">
        <f ca="1">OFFSET('1344p stat'!$N$1,A20*20,1)</f>
        <v>0</v>
      </c>
    </row>
    <row r="21" spans="1:12" x14ac:dyDescent="0.25">
      <c r="A21">
        <v>10</v>
      </c>
      <c r="C21" t="str">
        <f ca="1">OFFSET('1344p stat'!$A$1,A21*20,0)</f>
        <v>CUDA opt non hash</v>
      </c>
      <c r="D21">
        <f ca="1">OFFSET('1344p trace'!$R$56,(A21-1)*56,0)-OFFSET('1344p trace'!$S$56,(A21-1)*56,0)</f>
        <v>64.859600000000228</v>
      </c>
      <c r="E21">
        <f ca="1">OFFSET('1344p trace'!$S$56,(A21-1)*56,0)-OFFSET('1344p stat'!$H$1,A21*20,0)</f>
        <v>54.850679000000127</v>
      </c>
      <c r="F21">
        <f ca="1">OFFSET('1344p stat'!$H$1,A21*20,0)-OFFSET('1344p stat'!$K$1,A21*20,0)</f>
        <v>931.23397900000009</v>
      </c>
      <c r="G21">
        <f ca="1">OFFSET('1344p stat'!$K$1,A21*20,0)-OFFSET('1344p stat'!$N$1,A21*20,0)</f>
        <v>2968.945142</v>
      </c>
      <c r="H21">
        <f ca="1">OFFSET('1344p stat'!$N$1,A21*20,0)</f>
        <v>0</v>
      </c>
    </row>
    <row r="22" spans="1:12" x14ac:dyDescent="0.25">
      <c r="A22">
        <v>10</v>
      </c>
      <c r="C22" t="str">
        <f ca="1">OFFSET('1344p stat'!$A$1,A22*20,0)</f>
        <v>CUDA opt non hash</v>
      </c>
      <c r="D22" s="5">
        <f ca="1">OFFSET('1344p trace'!$U$56,(A22-1)*56,0)</f>
        <v>74.309561639999671</v>
      </c>
      <c r="E22" s="5">
        <f ca="1">OFFSET('1344p trace'!$V$56,(A22-1)*56,0)</f>
        <v>77.931677959999405</v>
      </c>
      <c r="F22" s="5">
        <f ca="1">OFFSET('1344p stat'!$H$1,A22*20,1)</f>
        <v>22.744419000000001</v>
      </c>
      <c r="G22" s="5">
        <f ca="1">OFFSET('1344p stat'!$K$1,A22*20,1)</f>
        <v>19.666302999999999</v>
      </c>
      <c r="H22" s="5">
        <f ca="1">OFFSET('1344p stat'!$N$1,A22*20,1)</f>
        <v>0</v>
      </c>
    </row>
    <row r="23" spans="1:12" x14ac:dyDescent="0.25">
      <c r="A23">
        <v>11</v>
      </c>
      <c r="C23" t="str">
        <f ca="1">OFFSET('1344p stat'!$A$1,A23*20,0)</f>
        <v>CUDA opt ant</v>
      </c>
      <c r="D23">
        <f ca="1">OFFSET('1344p trace'!$R$56,(A23-1)*56,0)-OFFSET('1344p trace'!$S$56,(A23-1)*56,0)</f>
        <v>67.938400000000911</v>
      </c>
      <c r="E23">
        <f ca="1">OFFSET('1344p trace'!$S$56,(A23-1)*56,0)-OFFSET('1344p stat'!$H$1,A23*20,0)</f>
        <v>85.973746999998184</v>
      </c>
      <c r="F23">
        <f ca="1">OFFSET('1344p stat'!$H$1,A23*20,0)-OFFSET('1344p stat'!$K$1,A23*20,0)</f>
        <v>897.01369100000011</v>
      </c>
      <c r="G23">
        <f ca="1">OFFSET('1344p stat'!$K$1,A23*20,0)-OFFSET('1344p stat'!$N$1,A23*20,0)</f>
        <v>8911.4507620000004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 ant</v>
      </c>
      <c r="D24" s="5">
        <f ca="1">OFFSET('1344p trace'!$U$56,(A24-1)*56,0)</f>
        <v>917.34050243999502</v>
      </c>
      <c r="E24" s="5">
        <f ca="1">OFFSET('1344p trace'!$V$56,(A24-1)*56,0)</f>
        <v>912.56256675999714</v>
      </c>
      <c r="F24" s="5">
        <f ca="1">OFFSET('1344p stat'!$H$1,A24*20,1)</f>
        <v>891.58301500000005</v>
      </c>
      <c r="G24" s="5">
        <f ca="1">OFFSET('1344p stat'!$K$1,A24*20,1)</f>
        <v>763.66351499999996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ant non hash</v>
      </c>
      <c r="D25">
        <f ca="1">OFFSET('1344p trace'!$R$56,(A25-1)*56,0)-OFFSET('1344p trace'!$S$56,(A25-1)*56,0)</f>
        <v>67.894999999998618</v>
      </c>
      <c r="E25">
        <f ca="1">OFFSET('1344p trace'!$S$56,(A25-1)*56,0)-OFFSET('1344p stat'!$H$1,A25*20,0)</f>
        <v>84.818905000001905</v>
      </c>
      <c r="F25">
        <f ca="1">OFFSET('1344p stat'!$H$1,A25*20,0)-OFFSET('1344p stat'!$K$1,A25*20,0)</f>
        <v>925.49601600000096</v>
      </c>
      <c r="G25">
        <f ca="1">OFFSET('1344p stat'!$K$1,A25*20,0)-OFFSET('1344p stat'!$N$1,A25*20,0)</f>
        <v>8409.0458789999993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ant non hash</v>
      </c>
      <c r="D26" s="5">
        <f ca="1">OFFSET('1344p trace'!$U$56,(A26-1)*56,0)</f>
        <v>69.207864360001253</v>
      </c>
      <c r="E26" s="5">
        <f ca="1">OFFSET('1344p trace'!$V$56,(A26-1)*56,0)</f>
        <v>67.068195360000018</v>
      </c>
      <c r="F26" s="5">
        <f ca="1">OFFSET('1344p stat'!$H$1,A26*20,1)</f>
        <v>11.135593999999999</v>
      </c>
      <c r="G26" s="5">
        <f ca="1">OFFSET('1344p stat'!$K$1,A26*20,1)</f>
        <v>3.3446720000000001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ant par</v>
      </c>
      <c r="D27">
        <f ca="1">OFFSET('1344p trace'!$R$56,(A27-1)*56,0)-OFFSET('1344p trace'!$S$56,(A27-1)*56,0)</f>
        <v>67.90060000000085</v>
      </c>
      <c r="E27">
        <f ca="1">OFFSET('1344p trace'!$S$56,(A27-1)*56,0)-OFFSET('1344p stat'!$H$1,A27*20,0)</f>
        <v>85.087472999999591</v>
      </c>
      <c r="F27">
        <f ca="1">OFFSET('1344p stat'!$H$1,A27*20,0)-OFFSET('1344p stat'!$K$1,A27*20,0)</f>
        <v>1041.7885929999993</v>
      </c>
      <c r="G27">
        <f ca="1">OFFSET('1344p stat'!$K$1,A27*20,0)-OFFSET('1344p stat'!$N$1,A27*20,0)</f>
        <v>8394.5869340000008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ant par</v>
      </c>
      <c r="D28" s="5">
        <f ca="1">OFFSET('1344p trace'!$U$56,(A28-1)*56,0)</f>
        <v>70.020723040000178</v>
      </c>
      <c r="E28" s="5">
        <f ca="1">OFFSET('1344p trace'!$V$56,(A28-1)*56,0)</f>
        <v>65.705992999999168</v>
      </c>
      <c r="F28" s="5">
        <f ca="1">OFFSET('1344p stat'!$H$1,A28*20,1)</f>
        <v>7.3817830000000004</v>
      </c>
      <c r="G28" s="5">
        <f ca="1">OFFSET('1344p stat'!$K$1,A28*20,1)</f>
        <v>0.47473199999999999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68.841999999998734</v>
      </c>
      <c r="E31" s="5">
        <f ca="1">OFFSET('1344p trace'!$S$56,(A31-1)*56,0)-OFFSET('1344p stat'!$H$1,A31*20,0)</f>
        <v>76.94519500000024</v>
      </c>
      <c r="F31" s="5">
        <f ca="1">OFFSET('1344p stat'!$H$1,A31*20,0)-OFFSET('1344p stat'!$K$1,A31*20,0)</f>
        <v>474.69837899999948</v>
      </c>
      <c r="G31" s="5">
        <f ca="1">OFFSET('1344p stat'!$K$1,A31*20,0)-OFFSET('1344p stat'!$N$1,A31*20,0)</f>
        <v>9167.1541280000001</v>
      </c>
      <c r="H31" s="5">
        <f ca="1">OFFSET('1344p stat'!$N$1,A31*20,0)</f>
        <v>453.20229799999998</v>
      </c>
      <c r="I31" s="5"/>
      <c r="J31" s="5">
        <f ca="1">SUM(D31:H31)</f>
        <v>10240.841999999999</v>
      </c>
      <c r="K31" s="10">
        <f ca="1">G31/J31</f>
        <v>0.89515628968789884</v>
      </c>
      <c r="L31">
        <f t="shared" ref="L31:L59" ca="1" si="0">$K$29*POWER(K31,2)*SQRT(G139/(POWER(G31,2)*$L$29)+J139/(POWER(J31,2)*$L$29))</f>
        <v>1.1707147045607773E-3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10255.982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59" ca="1" si="1">SUM(D32:H32)</f>
        <v>10255.982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65.866799999999785</v>
      </c>
      <c r="E33" s="5">
        <f ca="1">OFFSET('1344p trace'!$S$56,(A33-1)*56,0)-OFFSET('1344p stat'!$H$1,A33*20,0)</f>
        <v>49.76923700000043</v>
      </c>
      <c r="F33" s="5">
        <f ca="1">OFFSET('1344p stat'!$H$1,A33*20,0)-OFFSET('1344p stat'!$K$1,A33*20,0)</f>
        <v>473.44717800000035</v>
      </c>
      <c r="G33" s="5">
        <f ca="1">OFFSET('1344p stat'!$K$1,A33*20,0)-OFFSET('1344p stat'!$N$1,A33*20,0)</f>
        <v>4736.5483539999996</v>
      </c>
      <c r="H33" s="5">
        <f ca="1">OFFSET('1344p stat'!$N$1,A33*20,0)</f>
        <v>451.49143099999998</v>
      </c>
      <c r="I33" s="5"/>
      <c r="J33" s="5">
        <f t="shared" ca="1" si="1"/>
        <v>5777.1230000000005</v>
      </c>
      <c r="K33" s="10">
        <f t="shared" ca="1" si="2"/>
        <v>0.8198801296077648</v>
      </c>
      <c r="L33">
        <f t="shared" ca="1" si="0"/>
        <v>1.2431064038362968E-3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68.806400000001304</v>
      </c>
      <c r="E34" s="5">
        <f ca="1">OFFSET('1344p trace'!$S$56,(A34-1)*56,0)-OFFSET('1344p stat'!$H$1,A34*20,0)</f>
        <v>74.615055000000211</v>
      </c>
      <c r="F34" s="5">
        <f ca="1">OFFSET('1344p stat'!$H$1,A34*20,0)-OFFSET('1344p stat'!$K$1,A34*20,0)</f>
        <v>428.82128899999952</v>
      </c>
      <c r="G34" s="5">
        <f ca="1">OFFSET('1344p stat'!$K$1,A34*20,0)-OFFSET('1344p stat'!$N$1,A34*20,0)</f>
        <v>8891.7655630000008</v>
      </c>
      <c r="H34" s="5">
        <f ca="1">OFFSET('1344p stat'!$N$1,A34*20,0)</f>
        <v>473.80709300000001</v>
      </c>
      <c r="I34" s="5"/>
      <c r="J34" s="5">
        <f t="shared" ca="1" si="1"/>
        <v>9937.8154000000013</v>
      </c>
      <c r="K34" s="10">
        <f t="shared" ca="1" si="2"/>
        <v>0.89474046408630203</v>
      </c>
      <c r="L34">
        <f t="shared" ca="1" si="0"/>
        <v>8.2667196043466481E-4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67.805600000001505</v>
      </c>
      <c r="E35" s="5">
        <f ca="1">OFFSET('1344p trace'!$S$56,(A35-1)*56,0)-OFFSET('1344p stat'!$H$1,A35*20,0)</f>
        <v>79.759016999996675</v>
      </c>
      <c r="F35" s="5">
        <f ca="1">OFFSET('1344p stat'!$H$1,A35*20,0)-OFFSET('1344p stat'!$K$1,A35*20,0)</f>
        <v>473.09755899999982</v>
      </c>
      <c r="G35" s="5">
        <f ca="1">OFFSET('1344p stat'!$K$1,A35*20,0)-OFFSET('1344p stat'!$N$1,A35*20,0)</f>
        <v>8391.3596699999998</v>
      </c>
      <c r="H35" s="5">
        <f ca="1">OFFSET('1344p stat'!$N$1,A35*20,0)</f>
        <v>573.39515400000005</v>
      </c>
      <c r="I35" s="5"/>
      <c r="J35" s="5">
        <f t="shared" ca="1" si="1"/>
        <v>9585.4169999999976</v>
      </c>
      <c r="K35" s="10">
        <f t="shared" ca="1" si="2"/>
        <v>0.87542979820283273</v>
      </c>
      <c r="L35">
        <f t="shared" ca="1" si="0"/>
        <v>2.1695485873368276E-4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67.692599999998492</v>
      </c>
      <c r="E36" s="5">
        <f ca="1">OFFSET('1344p trace'!$S$56,(A36-1)*56,0)-OFFSET('1344p stat'!$H$1,A36*20,0)</f>
        <v>80.423464000001331</v>
      </c>
      <c r="F36" s="5">
        <f ca="1">OFFSET('1344p stat'!$H$1,A36*20,0)-OFFSET('1344p stat'!$K$1,A36*20,0)</f>
        <v>426.34052699999847</v>
      </c>
      <c r="G36" s="5">
        <f ca="1">OFFSET('1344p stat'!$K$1,A36*20,0)-OFFSET('1344p stat'!$N$1,A36*20,0)</f>
        <v>8436.0927670000001</v>
      </c>
      <c r="H36" s="5">
        <f ca="1">OFFSET('1344p stat'!$N$1,A36*20,0)</f>
        <v>505.12104199999999</v>
      </c>
      <c r="I36" s="5"/>
      <c r="J36" s="5">
        <f t="shared" ca="1" si="1"/>
        <v>9515.6703999999991</v>
      </c>
      <c r="K36" s="10">
        <f t="shared" ca="1" si="2"/>
        <v>0.8865473910277516</v>
      </c>
      <c r="L36">
        <f t="shared" ca="1" si="0"/>
        <v>2.6518291539346105E-4</v>
      </c>
    </row>
    <row r="37" spans="1:12" x14ac:dyDescent="0.25">
      <c r="A37">
        <v>7</v>
      </c>
      <c r="C37" t="str">
        <f ca="1">OFFSET('1344p stat'!$A$1,A37*20,0)</f>
        <v>CUDA ant add CPU12</v>
      </c>
      <c r="D37" s="5">
        <f ca="1">OFFSET('1344p trace'!$R$56,(A37-1)*56,0)-OFFSET('1344p trace'!$S$56,(A37-1)*56,0)</f>
        <v>108.24200000000565</v>
      </c>
      <c r="E37" s="5">
        <f ca="1">OFFSET('1344p trace'!$S$56,(A37-1)*56,0)-OFFSET('1344p stat'!$H$1,A37*20,0)</f>
        <v>15.273061999996571</v>
      </c>
      <c r="F37" s="5">
        <f ca="1">OFFSET('1344p stat'!$H$1,A37*20,0)-OFFSET('1344p stat'!$K$1,A37*20,0)</f>
        <v>2001.597208000001</v>
      </c>
      <c r="G37" s="5">
        <f ca="1">OFFSET('1344p stat'!$K$1,A37*20,0)-OFFSET('1344p stat'!$N$1,A37*20,0)</f>
        <v>8173.9793009999994</v>
      </c>
      <c r="H37" s="5">
        <f ca="1">OFFSET('1344p stat'!$N$1,A37*20,0)</f>
        <v>2629.0544289999998</v>
      </c>
      <c r="I37" s="5"/>
      <c r="J37" s="5">
        <f t="shared" ca="1" si="1"/>
        <v>12928.146000000002</v>
      </c>
      <c r="K37" s="10">
        <f t="shared" ca="1" si="2"/>
        <v>0.63226229816711521</v>
      </c>
      <c r="L37">
        <f t="shared" ca="1" si="0"/>
        <v>1.6295266645052775E-3</v>
      </c>
    </row>
    <row r="38" spans="1:12" x14ac:dyDescent="0.25">
      <c r="A38">
        <v>8</v>
      </c>
      <c r="C38" t="str">
        <f ca="1">OFFSET('1344p stat'!$A$1,A38*20,0)</f>
        <v>CUDA opt</v>
      </c>
      <c r="D38" s="5">
        <f ca="1">OFFSET('1344p trace'!$R$56,(A38-1)*56,0)-OFFSET('1344p trace'!$S$56,(A38-1)*56,0)</f>
        <v>10298.364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10298.364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opt Time</v>
      </c>
      <c r="D39" s="5">
        <f ca="1">OFFSET('1344p trace'!$R$56,(A39-1)*56,0)-OFFSET('1344p trace'!$S$56,(A39-1)*56,0)</f>
        <v>68.401999999998225</v>
      </c>
      <c r="E39" s="5">
        <f ca="1">OFFSET('1344p trace'!$S$56,(A39-1)*56,0)-OFFSET('1344p stat'!$H$1,A39*20,0)</f>
        <v>86.337870999999723</v>
      </c>
      <c r="F39" s="5">
        <f ca="1">OFFSET('1344p stat'!$H$1,A39*20,0)-OFFSET('1344p stat'!$K$1,A39*20,0)</f>
        <v>929.32460900000115</v>
      </c>
      <c r="G39" s="5">
        <f ca="1">OFFSET('1344p stat'!$K$1,A39*20,0)-OFFSET('1344p stat'!$N$1,A39*20,0)</f>
        <v>9208.5975199999993</v>
      </c>
      <c r="H39" s="5">
        <f ca="1">OFFSET('1344p stat'!$N$1,A39*20,0)</f>
        <v>0</v>
      </c>
      <c r="I39" s="5"/>
      <c r="J39" s="5">
        <f t="shared" ca="1" si="1"/>
        <v>10292.661999999998</v>
      </c>
      <c r="K39" s="10">
        <f t="shared" ca="1" si="2"/>
        <v>0.89467598566823636</v>
      </c>
      <c r="L39">
        <f t="shared" ca="1" si="0"/>
        <v>2.6451020033916006E-4</v>
      </c>
    </row>
    <row r="40" spans="1:12" x14ac:dyDescent="0.25">
      <c r="A40">
        <v>10</v>
      </c>
      <c r="C40" t="str">
        <f ca="1">OFFSET('1344p stat'!$A$1,A40*20,0)</f>
        <v>CUDA opt non hash</v>
      </c>
      <c r="D40" s="5">
        <f ca="1">OFFSET('1344p trace'!$R$56,(A40-1)*56,0)-OFFSET('1344p trace'!$S$56,(A40-1)*56,0)</f>
        <v>64.859600000000228</v>
      </c>
      <c r="E40" s="5">
        <f ca="1">OFFSET('1344p trace'!$S$56,(A40-1)*56,0)-OFFSET('1344p stat'!$H$1,A40*20,0)</f>
        <v>54.850679000000127</v>
      </c>
      <c r="F40" s="5">
        <f ca="1">OFFSET('1344p stat'!$H$1,A40*20,0)-OFFSET('1344p stat'!$K$1,A40*20,0)</f>
        <v>931.23397900000009</v>
      </c>
      <c r="G40" s="5">
        <f ca="1">OFFSET('1344p stat'!$K$1,A40*20,0)-OFFSET('1344p stat'!$N$1,A40*20,0)</f>
        <v>2968.945142</v>
      </c>
      <c r="H40" s="5">
        <f ca="1">OFFSET('1344p stat'!$N$1,A40*20,0)</f>
        <v>0</v>
      </c>
      <c r="I40" s="5"/>
      <c r="J40" s="5">
        <f t="shared" ca="1" si="1"/>
        <v>4019.8894000000005</v>
      </c>
      <c r="K40" s="10">
        <f t="shared" ca="1" si="2"/>
        <v>0.73856388735471168</v>
      </c>
      <c r="L40">
        <f t="shared" ca="1" si="0"/>
        <v>5.7129704040863804E-4</v>
      </c>
    </row>
    <row r="41" spans="1:12" x14ac:dyDescent="0.25">
      <c r="A41">
        <v>11</v>
      </c>
      <c r="C41" t="str">
        <f ca="1">OFFSET('1344p stat'!$A$1,A41*20,0)</f>
        <v>CUDA opt ant</v>
      </c>
      <c r="D41" s="5">
        <f ca="1">OFFSET('1344p trace'!$R$56,(A41-1)*56,0)-OFFSET('1344p trace'!$S$56,(A41-1)*56,0)</f>
        <v>67.938400000000911</v>
      </c>
      <c r="E41" s="5">
        <f ca="1">OFFSET('1344p trace'!$S$56,(A41-1)*56,0)-OFFSET('1344p stat'!$H$1,A41*20,0)</f>
        <v>85.973746999998184</v>
      </c>
      <c r="F41" s="5">
        <f ca="1">OFFSET('1344p stat'!$H$1,A41*20,0)-OFFSET('1344p stat'!$K$1,A41*20,0)</f>
        <v>897.01369100000011</v>
      </c>
      <c r="G41" s="5">
        <f ca="1">OFFSET('1344p stat'!$K$1,A41*20,0)-OFFSET('1344p stat'!$N$1,A41*20,0)</f>
        <v>8911.4507620000004</v>
      </c>
      <c r="H41" s="5">
        <f ca="1">OFFSET('1344p stat'!$N$1,A41*20,0)</f>
        <v>0</v>
      </c>
      <c r="I41" s="5"/>
      <c r="J41" s="5">
        <f t="shared" ca="1" si="1"/>
        <v>9962.3765999999996</v>
      </c>
      <c r="K41" s="10">
        <f t="shared" ca="1" si="2"/>
        <v>0.89451052894346528</v>
      </c>
      <c r="L41">
        <f t="shared" ca="1" si="0"/>
        <v>1.4833668151652949E-3</v>
      </c>
    </row>
    <row r="42" spans="1:12" x14ac:dyDescent="0.25">
      <c r="A42">
        <v>12</v>
      </c>
      <c r="C42" t="str">
        <f ca="1">OFFSET('1344p stat'!$A$1,A42*20,0)</f>
        <v>CUDA opt ant non hash</v>
      </c>
      <c r="D42" s="5">
        <f ca="1">OFFSET('1344p trace'!$R$56,(A42-1)*56,0)-OFFSET('1344p trace'!$S$56,(A42-1)*56,0)</f>
        <v>67.894999999998618</v>
      </c>
      <c r="E42" s="5">
        <f ca="1">OFFSET('1344p trace'!$S$56,(A42-1)*56,0)-OFFSET('1344p stat'!$H$1,A42*20,0)</f>
        <v>84.818905000001905</v>
      </c>
      <c r="F42" s="5">
        <f ca="1">OFFSET('1344p stat'!$H$1,A42*20,0)-OFFSET('1344p stat'!$K$1,A42*20,0)</f>
        <v>925.49601600000096</v>
      </c>
      <c r="G42" s="5">
        <f ca="1">OFFSET('1344p stat'!$K$1,A42*20,0)-OFFSET('1344p stat'!$N$1,A42*20,0)</f>
        <v>8409.0458789999993</v>
      </c>
      <c r="H42" s="5">
        <f ca="1">OFFSET('1344p stat'!$N$1,A42*20,0)</f>
        <v>0</v>
      </c>
      <c r="I42" s="5"/>
      <c r="J42" s="5">
        <f t="shared" ca="1" si="1"/>
        <v>9487.2558000000008</v>
      </c>
      <c r="K42" s="10">
        <f t="shared" ca="1" si="2"/>
        <v>0.88635176032673202</v>
      </c>
      <c r="L42">
        <f t="shared" ca="1" si="0"/>
        <v>2.8577729162717041E-4</v>
      </c>
    </row>
    <row r="43" spans="1:12" x14ac:dyDescent="0.25">
      <c r="A43">
        <v>13</v>
      </c>
      <c r="C43" t="str">
        <f ca="1">OFFSET('1344p stat'!$A$1,A43*20,0)</f>
        <v>CUDA opt ant par</v>
      </c>
      <c r="D43" s="5">
        <f ca="1">OFFSET('1344p trace'!$R$56,(A43-1)*56,0)-OFFSET('1344p trace'!$S$56,(A43-1)*56,0)</f>
        <v>67.90060000000085</v>
      </c>
      <c r="E43" s="5">
        <f ca="1">OFFSET('1344p trace'!$S$56,(A43-1)*56,0)-OFFSET('1344p stat'!$H$1,A43*20,0)</f>
        <v>85.087472999999591</v>
      </c>
      <c r="F43" s="5">
        <f ca="1">OFFSET('1344p stat'!$H$1,A43*20,0)-OFFSET('1344p stat'!$K$1,A43*20,0)</f>
        <v>1041.7885929999993</v>
      </c>
      <c r="G43" s="5">
        <f ca="1">OFFSET('1344p stat'!$K$1,A43*20,0)-OFFSET('1344p stat'!$N$1,A43*20,0)</f>
        <v>8394.5869340000008</v>
      </c>
      <c r="H43" s="5">
        <f ca="1">OFFSET('1344p stat'!$N$1,A43*20,0)</f>
        <v>0</v>
      </c>
      <c r="I43" s="5"/>
      <c r="J43" s="5">
        <f t="shared" ca="1" si="1"/>
        <v>9589.3636000000006</v>
      </c>
      <c r="K43" s="10">
        <f t="shared" ca="1" si="2"/>
        <v>0.87540605238912839</v>
      </c>
      <c r="L43">
        <f t="shared" ca="1" si="0"/>
        <v>2.6600334023003843E-4</v>
      </c>
    </row>
    <row r="44" spans="1:12" x14ac:dyDescent="0.25">
      <c r="A44">
        <v>14</v>
      </c>
      <c r="C44" t="str">
        <f ca="1">OFFSET('1344p stat'!$A$1,A44*20,0)</f>
        <v>non CUDA Time</v>
      </c>
      <c r="D44" s="5">
        <f ca="1">OFFSET('1344p trace'!$R$56,(A44-1)*56,0)-OFFSET('1344p trace'!$S$56,(A44-1)*56,0)</f>
        <v>121.00439999999708</v>
      </c>
      <c r="E44" s="5">
        <f ca="1">OFFSET('1344p trace'!$S$56,(A44-1)*56,0)-OFFSET('1344p stat'!$H$1,A44*20,0)</f>
        <v>0.21453899999960413</v>
      </c>
      <c r="F44" s="5">
        <f ca="1">OFFSET('1344p stat'!$H$1,A44*20,0)-OFFSET('1344p stat'!$K$1,A44*20,0)</f>
        <v>141.25510699999995</v>
      </c>
      <c r="G44" s="5">
        <f ca="1">OFFSET('1344p stat'!$K$1,A44*20,0)-OFFSET('1344p stat'!$N$1,A44*20,0)</f>
        <v>7366.2904619999999</v>
      </c>
      <c r="H44" s="5">
        <f ca="1">OFFSET('1344p stat'!$N$1,A44*20,0)</f>
        <v>418.30729200000002</v>
      </c>
      <c r="I44" s="5"/>
      <c r="J44" s="5">
        <f t="shared" ca="1" si="1"/>
        <v>8047.071799999997</v>
      </c>
      <c r="K44" s="10">
        <f t="shared" ca="1" si="2"/>
        <v>0.91540011635039753</v>
      </c>
      <c r="L44">
        <f t="shared" ca="1" si="0"/>
        <v>6.0298204484982559E-3</v>
      </c>
    </row>
    <row r="45" spans="1:12" x14ac:dyDescent="0.25">
      <c r="A45">
        <v>15</v>
      </c>
      <c r="C45" t="str">
        <f ca="1">OFFSET('1344p stat'!$A$1,A45*20,0)</f>
        <v>non CUDA</v>
      </c>
      <c r="D45" s="5">
        <f ca="1">OFFSET('1344p trace'!$R$56,(A45-1)*56,0)-OFFSET('1344p trace'!$S$56,(A45-1)*56,0)</f>
        <v>7961.5523999999996</v>
      </c>
      <c r="E45" s="5">
        <f ca="1">OFFSET('1344p trace'!$S$56,(A45-1)*56,0)-OFFSET('1344p stat'!$H$1,A45*20,0)</f>
        <v>0</v>
      </c>
      <c r="F45" s="5">
        <f ca="1">OFFSET('1344p stat'!$H$1,A45*20,0)-OFFSET('1344p stat'!$K$1,A45*20,0)</f>
        <v>0</v>
      </c>
      <c r="G45" s="5">
        <f ca="1">OFFSET('1344p stat'!$K$1,A45*20,0)-OFFSET('1344p stat'!$N$1,A45*20,0)</f>
        <v>0</v>
      </c>
      <c r="H45" s="5">
        <f ca="1">OFFSET('1344p stat'!$N$1,A45*20,0)</f>
        <v>0</v>
      </c>
      <c r="I45" s="5"/>
      <c r="J45" s="5">
        <f t="shared" ca="1" si="1"/>
        <v>7961.5523999999996</v>
      </c>
      <c r="K45" s="10">
        <f t="shared" ca="1" si="2"/>
        <v>0</v>
      </c>
      <c r="L45" t="e">
        <f t="shared" ca="1" si="0"/>
        <v>#DIV/0!</v>
      </c>
    </row>
    <row r="46" spans="1:12" x14ac:dyDescent="0.25">
      <c r="A46">
        <v>16</v>
      </c>
      <c r="C46" t="str">
        <f ca="1">OFFSET('1344p stat'!$A$1,A46*20,0)</f>
        <v>non CUDA non hash</v>
      </c>
      <c r="D46" s="5">
        <f ca="1">OFFSET('1344p trace'!$R$56,(A46-1)*56,0)-OFFSET('1344p trace'!$S$56,(A46-1)*56,0)</f>
        <v>58.041799999996329</v>
      </c>
      <c r="E46" s="5">
        <f ca="1">OFFSET('1344p trace'!$S$56,(A46-1)*56,0)-OFFSET('1344p stat'!$H$1,A46*20,0)</f>
        <v>0.14980100000047969</v>
      </c>
      <c r="F46" s="5">
        <f ca="1">OFFSET('1344p stat'!$H$1,A46*20,0)-OFFSET('1344p stat'!$K$1,A46*20,0)</f>
        <v>139.87544900000012</v>
      </c>
      <c r="G46" s="5">
        <f ca="1">OFFSET('1344p stat'!$K$1,A46*20,0)-OFFSET('1344p stat'!$N$1,A46*20,0)</f>
        <v>6205.1022789999997</v>
      </c>
      <c r="H46" s="5">
        <f ca="1">OFFSET('1344p stat'!$N$1,A46*20,0)</f>
        <v>392.53147100000001</v>
      </c>
      <c r="I46" s="5"/>
      <c r="J46" s="5">
        <f t="shared" ca="1" si="1"/>
        <v>6795.7007999999969</v>
      </c>
      <c r="K46" s="10">
        <f t="shared" ca="1" si="2"/>
        <v>0.91309233022737002</v>
      </c>
      <c r="L46">
        <f t="shared" ca="1" si="0"/>
        <v>5.5501028357962199E-3</v>
      </c>
    </row>
    <row r="47" spans="1:12" x14ac:dyDescent="0.25">
      <c r="A47">
        <v>17</v>
      </c>
      <c r="C47" t="str">
        <f ca="1">OFFSET('1344p stat'!$A$1,A47*20,0)</f>
        <v>Classic ACO</v>
      </c>
      <c r="D47" s="5">
        <f ca="1">OFFSET('1344p trace'!$R$56,(A47-1)*56,0)-OFFSET('1344p trace'!$S$56,(A47-1)*56,0)</f>
        <v>4884.8999999999942</v>
      </c>
      <c r="E47" s="5">
        <f ca="1">OFFSET('1344p trace'!$S$56,(A47-1)*56,0)-OFFSET('1344p stat'!$H$1,A47*20,0)</f>
        <v>193.88406199999736</v>
      </c>
      <c r="F47" s="5">
        <f ca="1">OFFSET('1344p stat'!$H$1,A47*20,0)-OFFSET('1344p stat'!$K$1,A47*20,0)</f>
        <v>321.52781300002243</v>
      </c>
      <c r="G47" s="5">
        <f ca="1">OFFSET('1344p stat'!$K$1,A47*20,0)-OFFSET('1344p stat'!$N$1,A47*20,0)</f>
        <v>165447.34681599998</v>
      </c>
      <c r="H47" s="5">
        <f ca="1">OFFSET('1344p stat'!$N$1,A47*20,0)</f>
        <v>1156.781309</v>
      </c>
      <c r="I47" s="5"/>
      <c r="J47" s="5">
        <f t="shared" ca="1" si="1"/>
        <v>172004.44</v>
      </c>
      <c r="K47" s="10">
        <f t="shared" ca="1" si="2"/>
        <v>0.96187834927982074</v>
      </c>
      <c r="L47">
        <f t="shared" ca="1" si="0"/>
        <v>8.4678794808711424E-4</v>
      </c>
    </row>
    <row r="48" spans="1:12" x14ac:dyDescent="0.25">
      <c r="A48">
        <v>18</v>
      </c>
      <c r="C48" t="str">
        <f ca="1">OFFSET('1344p stat'!$A$1,A48*20,0)</f>
        <v>Classic ACO non hash</v>
      </c>
      <c r="D48" s="5">
        <f ca="1">OFFSET('1344p trace'!$R$56,(A48-1)*56,0)-OFFSET('1344p trace'!$S$56,(A48-1)*56,0)</f>
        <v>72.880000000004657</v>
      </c>
      <c r="E48" s="5">
        <f ca="1">OFFSET('1344p trace'!$S$56,(A48-1)*56,0)-OFFSET('1344p stat'!$H$1,A48*20,0)</f>
        <v>84.979061999998521</v>
      </c>
      <c r="F48" s="5">
        <f ca="1">OFFSET('1344p stat'!$H$1,A48*20,0)-OFFSET('1344p stat'!$K$1,A48*20,0)</f>
        <v>322.39093799999682</v>
      </c>
      <c r="G48" s="5">
        <f ca="1">OFFSET('1344p stat'!$K$1,A48*20,0)-OFFSET('1344p stat'!$N$1,A48*20,0)</f>
        <v>164226.45180400001</v>
      </c>
      <c r="H48" s="5">
        <f ca="1">OFFSET('1344p stat'!$N$1,A48*20,0)</f>
        <v>1153.558196</v>
      </c>
      <c r="I48" s="5"/>
      <c r="J48" s="5">
        <f t="shared" ca="1" si="1"/>
        <v>165860.26</v>
      </c>
      <c r="K48" s="10">
        <f t="shared" ca="1" si="2"/>
        <v>0.99014948972104588</v>
      </c>
      <c r="L48">
        <f t="shared" ca="1" si="0"/>
        <v>8.7391995484710863E-4</v>
      </c>
    </row>
    <row r="49" spans="1:12" x14ac:dyDescent="0.25">
      <c r="A49">
        <v>19</v>
      </c>
      <c r="C49" t="str">
        <f ca="1">OFFSET('1344p stat'!$A$1,A49*20,0)</f>
        <v>omp</v>
      </c>
      <c r="D49" s="5">
        <f ca="1">OFFSET('1344p trace'!$R$56,(A49-1)*56,0)-OFFSET('1344p trace'!$S$56,(A49-1)*56,0)</f>
        <v>117.65359999999873</v>
      </c>
      <c r="E49" s="5">
        <f ca="1">OFFSET('1344p trace'!$S$56,(A49-1)*56,0)-OFFSET('1344p stat'!$H$1,A49*20,0)</f>
        <v>0.16279300000041985</v>
      </c>
      <c r="F49" s="5">
        <f ca="1">OFFSET('1344p stat'!$H$1,A49*20,0)-OFFSET('1344p stat'!$K$1,A49*20,0)</f>
        <v>139.15842699999939</v>
      </c>
      <c r="G49" s="5">
        <f ca="1">OFFSET('1344p stat'!$K$1,A49*20,0)-OFFSET('1344p stat'!$N$1,A49*20,0)</f>
        <v>7295.5945510000001</v>
      </c>
      <c r="H49" s="5">
        <f ca="1">OFFSET('1344p stat'!$N$1,A49*20,0)</f>
        <v>403.88962900000001</v>
      </c>
      <c r="I49" s="5"/>
      <c r="J49" s="5">
        <f t="shared" ca="1" si="1"/>
        <v>7956.4589999999989</v>
      </c>
      <c r="K49" s="10">
        <f t="shared" ca="1" si="2"/>
        <v>0.91693987878276018</v>
      </c>
      <c r="L49">
        <f t="shared" ca="1" si="0"/>
        <v>5.5231853229669777E-3</v>
      </c>
    </row>
    <row r="50" spans="1:12" x14ac:dyDescent="0.25">
      <c r="A50">
        <v>20</v>
      </c>
      <c r="C50" t="str">
        <f ca="1">OFFSET('1344p stat'!$A$1,A50*20,0)</f>
        <v>omp non hash</v>
      </c>
      <c r="D50" s="5">
        <f ca="1">OFFSET('1344p trace'!$R$56,(A50-1)*56,0)-OFFSET('1344p trace'!$S$56,(A50-1)*56,0)</f>
        <v>58.212000000000444</v>
      </c>
      <c r="E50" s="5">
        <f ca="1">OFFSET('1344p trace'!$S$56,(A50-1)*56,0)-OFFSET('1344p stat'!$H$1,A50*20,0)</f>
        <v>0.17875899999944522</v>
      </c>
      <c r="F50" s="5">
        <f ca="1">OFFSET('1344p stat'!$H$1,A50*20,0)-OFFSET('1344p stat'!$K$1,A50*20,0)</f>
        <v>139.26893600000039</v>
      </c>
      <c r="G50" s="5">
        <f ca="1">OFFSET('1344p stat'!$K$1,A50*20,0)-OFFSET('1344p stat'!$N$1,A50*20,0)</f>
        <v>6386.8623789999992</v>
      </c>
      <c r="H50" s="5">
        <f ca="1">OFFSET('1344p stat'!$N$1,A50*20,0)</f>
        <v>397.96032600000001</v>
      </c>
      <c r="I50" s="5"/>
      <c r="J50" s="5">
        <f t="shared" ca="1" si="1"/>
        <v>6982.4823999999999</v>
      </c>
      <c r="K50" s="10">
        <f t="shared" ca="1" si="2"/>
        <v>0.91469795598768699</v>
      </c>
      <c r="L50">
        <f t="shared" ca="1" si="0"/>
        <v>5.3238259548850581E-3</v>
      </c>
    </row>
    <row r="51" spans="1:12" x14ac:dyDescent="0.25">
      <c r="A51">
        <v>21</v>
      </c>
      <c r="C51" t="str">
        <f ca="1">OFFSET('1344p stat'!$A$1,A51*20,0)</f>
        <v>non CUDA transp Time</v>
      </c>
      <c r="D51" s="5">
        <f ca="1">OFFSET('1344p trace'!$R$56,(A51-1)*56,0)-OFFSET('1344p trace'!$S$56,(A51-1)*56,0)</f>
        <v>119.14519999999811</v>
      </c>
      <c r="E51" s="5">
        <f ca="1">OFFSET('1344p trace'!$S$56,(A51-1)*56,0)-OFFSET('1344p stat'!$H$1,A51*20,0)</f>
        <v>0.20455000000038126</v>
      </c>
      <c r="F51" s="5">
        <f ca="1">OFFSET('1344p stat'!$H$1,A51*20,0)-OFFSET('1344p stat'!$K$1,A51*20,0)</f>
        <v>180.94372999999996</v>
      </c>
      <c r="G51" s="5">
        <f ca="1">OFFSET('1344p stat'!$K$1,A51*20,0)-OFFSET('1344p stat'!$N$1,A51*20,0)</f>
        <v>7127.3845420000007</v>
      </c>
      <c r="H51" s="5">
        <f ca="1">OFFSET('1344p stat'!$N$1,A51*20,0)</f>
        <v>376.51337799999999</v>
      </c>
      <c r="I51" s="5"/>
      <c r="J51" s="5">
        <f t="shared" ca="1" si="1"/>
        <v>7804.1913999999988</v>
      </c>
      <c r="K51" s="10">
        <f t="shared" ca="1" si="2"/>
        <v>0.91327649165549707</v>
      </c>
      <c r="L51">
        <f t="shared" ca="1" si="0"/>
        <v>2.0818084103500765E-3</v>
      </c>
    </row>
    <row r="52" spans="1:12" x14ac:dyDescent="0.25">
      <c r="A52">
        <v>22</v>
      </c>
      <c r="C52" t="str">
        <f ca="1">OFFSET('1344p stat'!$A$1,A52*20,0)</f>
        <v>non CUDA transp</v>
      </c>
      <c r="D52" s="5">
        <f ca="1">OFFSET('1344p trace'!$R$56,(A52-1)*56,0)-OFFSET('1344p trace'!$S$56,(A52-1)*56,0)</f>
        <v>8375.1064000000006</v>
      </c>
      <c r="E52" s="5">
        <f ca="1">OFFSET('1344p trace'!$S$56,(A52-1)*56,0)-OFFSET('1344p stat'!$H$1,A52*20,0)</f>
        <v>0</v>
      </c>
      <c r="F52" s="5">
        <f ca="1">OFFSET('1344p stat'!$H$1,A52*20,0)-OFFSET('1344p stat'!$K$1,A52*20,0)</f>
        <v>0</v>
      </c>
      <c r="G52" s="5">
        <f ca="1">OFFSET('1344p stat'!$K$1,A52*20,0)-OFFSET('1344p stat'!$N$1,A52*20,0)</f>
        <v>0</v>
      </c>
      <c r="H52" s="5">
        <f ca="1">OFFSET('1344p stat'!$N$1,A52*20,0)</f>
        <v>0</v>
      </c>
      <c r="I52" s="5"/>
      <c r="J52" s="5">
        <f t="shared" ca="1" si="1"/>
        <v>8375.1064000000006</v>
      </c>
      <c r="K52" s="10">
        <f t="shared" ca="1" si="2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OFFSET('1344p stat'!$A$1,A53*20,0)</f>
        <v>non CUDA transp non hash</v>
      </c>
      <c r="D53" s="5">
        <f ca="1">OFFSET('1344p trace'!$R$56,(A53-1)*56,0)-OFFSET('1344p trace'!$S$56,(A53-1)*56,0)</f>
        <v>58.28559999999834</v>
      </c>
      <c r="E53" s="5">
        <f ca="1">OFFSET('1344p trace'!$S$56,(A53-1)*56,0)-OFFSET('1344p stat'!$H$1,A53*20,0)</f>
        <v>0.17253199999959179</v>
      </c>
      <c r="F53" s="5">
        <f ca="1">OFFSET('1344p stat'!$H$1,A53*20,0)-OFFSET('1344p stat'!$K$1,A53*20,0)</f>
        <v>177.46196299999974</v>
      </c>
      <c r="G53" s="5">
        <f ca="1">OFFSET('1344p stat'!$K$1,A53*20,0)-OFFSET('1344p stat'!$N$1,A53*20,0)</f>
        <v>6794.5585060000003</v>
      </c>
      <c r="H53" s="5">
        <f ca="1">OFFSET('1344p stat'!$N$1,A53*20,0)</f>
        <v>384.41879899999998</v>
      </c>
      <c r="I53" s="5"/>
      <c r="J53" s="5">
        <f t="shared" ca="1" si="1"/>
        <v>7414.897399999998</v>
      </c>
      <c r="K53" s="10">
        <f t="shared" ca="1" si="2"/>
        <v>0.91633884320503234</v>
      </c>
      <c r="L53">
        <f t="shared" ca="1" si="0"/>
        <v>2.4269070952189107E-3</v>
      </c>
    </row>
    <row r="54" spans="1:12" x14ac:dyDescent="0.25">
      <c r="A54">
        <v>24</v>
      </c>
      <c r="C54" t="str">
        <f ca="1">OFFSET('1344p stat'!$A$1,A54*20,0)</f>
        <v>non CUDA AVX Time</v>
      </c>
      <c r="D54" s="5">
        <f ca="1">OFFSET('1344p trace'!$R$56,(A54-1)*56,0)-OFFSET('1344p trace'!$S$56,(A54-1)*56,0)</f>
        <v>119.00819999999931</v>
      </c>
      <c r="E54" s="5">
        <f ca="1">OFFSET('1344p trace'!$S$56,(A54-1)*56,0)-OFFSET('1344p stat'!$H$1,A54*20,0)</f>
        <v>0.1879140000028201</v>
      </c>
      <c r="F54" s="5">
        <f ca="1">OFFSET('1344p stat'!$H$1,A54*20,0)-OFFSET('1344p stat'!$K$1,A54*20,0)</f>
        <v>167.6530559999992</v>
      </c>
      <c r="G54" s="5">
        <f ca="1">OFFSET('1344p stat'!$K$1,A54*20,0)-OFFSET('1344p stat'!$N$1,A54*20,0)</f>
        <v>7388.9712380000001</v>
      </c>
      <c r="H54" s="5">
        <f ca="1">OFFSET('1344p stat'!$N$1,A54*20,0)</f>
        <v>413.75419199999999</v>
      </c>
      <c r="I54" s="5"/>
      <c r="J54" s="5">
        <f t="shared" ca="1" si="1"/>
        <v>8089.5746000000017</v>
      </c>
      <c r="K54" s="10">
        <f t="shared" ca="1" si="2"/>
        <v>0.91339428874294559</v>
      </c>
      <c r="L54">
        <f t="shared" ca="1" si="0"/>
        <v>5.5088808432091005E-3</v>
      </c>
    </row>
    <row r="55" spans="1:12" x14ac:dyDescent="0.25">
      <c r="A55">
        <v>25</v>
      </c>
      <c r="C55" t="str">
        <f ca="1">OFFSET('1344p stat'!$A$1,A55*20,0)</f>
        <v>non CUDA AVX</v>
      </c>
      <c r="D55" s="5">
        <f ca="1">OFFSET('1344p trace'!$R$56,(A55-1)*56,0)-OFFSET('1344p trace'!$S$56,(A55-1)*56,0)</f>
        <v>8063.4068000000007</v>
      </c>
      <c r="E55" s="5">
        <f ca="1">OFFSET('1344p trace'!$S$56,(A55-1)*56,0)-OFFSET('1344p stat'!$H$1,A55*20,0)</f>
        <v>0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>
        <f t="shared" ca="1" si="1"/>
        <v>8063.4068000000007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OFFSET('1344p stat'!$A$1,A56*20,0)</f>
        <v>non CUDA AVX non hash</v>
      </c>
      <c r="D56" s="5">
        <f ca="1">OFFSET('1344p trace'!$R$56,(A56-1)*56,0)-OFFSET('1344p trace'!$S$56,(A56-1)*56,0)</f>
        <v>58.140400000000227</v>
      </c>
      <c r="E56" s="5">
        <f ca="1">OFFSET('1344p trace'!$S$56,(A56-1)*56,0)-OFFSET('1344p stat'!$H$1,A56*20,0)</f>
        <v>0.17511299999932817</v>
      </c>
      <c r="F56" s="5">
        <f ca="1">OFFSET('1344p stat'!$H$1,A56*20,0)-OFFSET('1344p stat'!$K$1,A56*20,0)</f>
        <v>167.87567399999989</v>
      </c>
      <c r="G56" s="5">
        <f ca="1">OFFSET('1344p stat'!$K$1,A56*20,0)-OFFSET('1344p stat'!$N$1,A56*20,0)</f>
        <v>6280.9462979999998</v>
      </c>
      <c r="H56" s="5">
        <f ca="1">OFFSET('1344p stat'!$N$1,A56*20,0)</f>
        <v>407.27191499999998</v>
      </c>
      <c r="I56" s="5"/>
      <c r="J56" s="5">
        <f t="shared" ca="1" si="1"/>
        <v>6914.4093999999996</v>
      </c>
      <c r="K56" s="10">
        <f t="shared" ca="1" si="2"/>
        <v>0.90838507450831596</v>
      </c>
      <c r="L56">
        <f t="shared" ca="1" si="0"/>
        <v>5.7907432405054828E-3</v>
      </c>
    </row>
    <row r="57" spans="1:12" x14ac:dyDescent="0.25">
      <c r="A57">
        <v>27</v>
      </c>
      <c r="C57" t="str">
        <f ca="1">OFFSET('1344p stat'!$A$1,A57*20,0)</f>
        <v>non CUDA AVX_OMP Time</v>
      </c>
      <c r="D57" s="5">
        <f ca="1">OFFSET('1344p trace'!$R$56,(A57-1)*56,0)-OFFSET('1344p trace'!$S$56,(A57-1)*56,0)</f>
        <v>119.25019999999859</v>
      </c>
      <c r="E57" s="5">
        <f ca="1">OFFSET('1344p trace'!$S$56,(A57-1)*56,0)-OFFSET('1344p stat'!$H$1,A57*20,0)</f>
        <v>0.17359500000111439</v>
      </c>
      <c r="F57" s="5">
        <f ca="1">OFFSET('1344p stat'!$H$1,A57*20,0)-OFFSET('1344p stat'!$K$1,A57*20,0)</f>
        <v>167.38367199999993</v>
      </c>
      <c r="G57" s="5">
        <f ca="1">OFFSET('1344p stat'!$K$1,A57*20,0)-OFFSET('1344p stat'!$N$1,A57*20,0)</f>
        <v>6433.3501500000002</v>
      </c>
      <c r="H57" s="5">
        <f ca="1">OFFSET('1344p stat'!$N$1,A57*20,0)</f>
        <v>404.49098300000003</v>
      </c>
      <c r="I57" s="5"/>
      <c r="J57" s="5">
        <f t="shared" ca="1" si="1"/>
        <v>7124.6485999999995</v>
      </c>
      <c r="K57" s="10">
        <f t="shared" ca="1" si="2"/>
        <v>0.90297087073178606</v>
      </c>
      <c r="L57">
        <f t="shared" ca="1" si="0"/>
        <v>4.9299512726007659E-3</v>
      </c>
    </row>
    <row r="58" spans="1:12" x14ac:dyDescent="0.25">
      <c r="A58">
        <v>28</v>
      </c>
      <c r="C58" t="str">
        <f ca="1">OFFSET('1344p stat'!$A$1,A58*20,0)</f>
        <v>non CUDA AVX_OMP</v>
      </c>
      <c r="D58" s="5">
        <f ca="1">OFFSET('1344p trace'!$R$56,(A58-1)*56,0)-OFFSET('1344p trace'!$S$56,(A58-1)*56,0)</f>
        <v>8190.4874000000009</v>
      </c>
      <c r="E58" s="5">
        <f ca="1">OFFSET('1344p trace'!$S$56,(A58-1)*56,0)-OFFSET('1344p stat'!$H$1,A58*20,0)</f>
        <v>0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>
        <f t="shared" ca="1" si="1"/>
        <v>8190.4874000000009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OFFSET('1344p stat'!$A$1,A59*20,0)</f>
        <v>non CUDA AVX_OMP non hash</v>
      </c>
      <c r="D59" s="5">
        <f ca="1">OFFSET('1344p trace'!$R$56,(A59-1)*56,0)-OFFSET('1344p trace'!$S$56,(A59-1)*56,0)</f>
        <v>58.150000000001455</v>
      </c>
      <c r="E59" s="5">
        <f ca="1">OFFSET('1344p trace'!$S$56,(A59-1)*56,0)-OFFSET('1344p stat'!$H$1,A59*20,0)</f>
        <v>0.20214599999690108</v>
      </c>
      <c r="F59" s="5">
        <f ca="1">OFFSET('1344p stat'!$H$1,A59*20,0)-OFFSET('1344p stat'!$K$1,A59*20,0)</f>
        <v>167.89323299999978</v>
      </c>
      <c r="G59" s="5">
        <f ca="1">OFFSET('1344p stat'!$K$1,A59*20,0)-OFFSET('1344p stat'!$N$1,A59*20,0)</f>
        <v>6465.6145620000007</v>
      </c>
      <c r="H59" s="5">
        <f ca="1">OFFSET('1344p stat'!$N$1,A59*20,0)</f>
        <v>414.89205900000002</v>
      </c>
      <c r="I59" s="5"/>
      <c r="J59" s="5">
        <f t="shared" ca="1" si="1"/>
        <v>7106.7519999999986</v>
      </c>
      <c r="K59" s="10">
        <f t="shared" ca="1" si="2"/>
        <v>0.90978474583044433</v>
      </c>
      <c r="L59">
        <f t="shared" ca="1" si="0"/>
        <v>4.6589936619986132E-3</v>
      </c>
    </row>
    <row r="60" spans="1:12" x14ac:dyDescent="0.25">
      <c r="A60">
        <v>30</v>
      </c>
      <c r="C60" t="str">
        <f ca="1">OFFSET('1344p stat'!$A$1,A60*20,0)</f>
        <v>non CUDA transp_AVX Time</v>
      </c>
      <c r="D60" s="5">
        <f ca="1">OFFSET('1344p trace'!$R$56,(A60-1)*56,0)-OFFSET('1344p trace'!$S$56,(A60-1)*56,0)</f>
        <v>119.45520000000215</v>
      </c>
      <c r="E60" s="5">
        <f ca="1">OFFSET('1344p trace'!$S$56,(A60-1)*56,0)-OFFSET('1344p stat'!$H$1,A60*20,0)</f>
        <v>0.1939860000002227</v>
      </c>
      <c r="F60" s="5">
        <f ca="1">OFFSET('1344p stat'!$H$1,A60*20,0)-OFFSET('1344p stat'!$K$1,A60*20,0)</f>
        <v>163.08245999999963</v>
      </c>
      <c r="G60" s="5">
        <f ca="1">OFFSET('1344p stat'!$K$1,A60*20,0)-OFFSET('1344p stat'!$N$1,A60*20,0)</f>
        <v>7210.0516530000004</v>
      </c>
      <c r="H60" s="5">
        <f ca="1">OFFSET('1344p stat'!$N$1,A60*20,0)</f>
        <v>395.28570100000002</v>
      </c>
      <c r="I60" s="5"/>
      <c r="J60" s="5">
        <f t="shared" ref="J60:J80" ca="1" si="3">SUM(D60:H60)</f>
        <v>7888.0690000000022</v>
      </c>
      <c r="K60" s="10">
        <f t="shared" ref="K60:K80" ca="1" si="4">G60/J60</f>
        <v>0.91404520586724058</v>
      </c>
      <c r="L60">
        <f t="shared" ref="L60:L80" ca="1" si="5">$K$29*POWER(K60,2)*SQRT(G168/(POWER(G60,2)*$L$29)+J168/(POWER(J60,2)*$L$29))</f>
        <v>3.5145273246797639E-3</v>
      </c>
    </row>
    <row r="61" spans="1:12" x14ac:dyDescent="0.25">
      <c r="A61">
        <v>31</v>
      </c>
      <c r="C61" t="str">
        <f ca="1">OFFSET('1344p stat'!$A$1,A61*20,0)</f>
        <v>non CUDA transp_AVX</v>
      </c>
      <c r="D61" s="5">
        <f ca="1">OFFSET('1344p trace'!$R$56,(A61-1)*56,0)-OFFSET('1344p trace'!$S$56,(A61-1)*56,0)</f>
        <v>8413.6561999999994</v>
      </c>
      <c r="E61" s="5">
        <f ca="1">OFFSET('1344p trace'!$S$56,(A61-1)*56,0)-OFFSET('1344p stat'!$H$1,A61*20,0)</f>
        <v>0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>
        <f t="shared" ca="1" si="3"/>
        <v>8413.6561999999994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OFFSET('1344p stat'!$A$1,A62*20,0)</f>
        <v>non CUDA transp_AVX non hash</v>
      </c>
      <c r="D62" s="5">
        <f ca="1">OFFSET('1344p trace'!$R$56,(A62-1)*56,0)-OFFSET('1344p trace'!$S$56,(A62-1)*56,0)</f>
        <v>58.396200000002864</v>
      </c>
      <c r="E62" s="5">
        <f ca="1">OFFSET('1344p trace'!$S$56,(A62-1)*56,0)-OFFSET('1344p stat'!$H$1,A62*20,0)</f>
        <v>0.19450699999924836</v>
      </c>
      <c r="F62" s="5">
        <f ca="1">OFFSET('1344p stat'!$H$1,A62*20,0)-OFFSET('1344p stat'!$K$1,A62*20,0)</f>
        <v>155.33749100000023</v>
      </c>
      <c r="G62" s="5">
        <f ca="1">OFFSET('1344p stat'!$K$1,A62*20,0)-OFFSET('1344p stat'!$N$1,A62*20,0)</f>
        <v>6932.55213</v>
      </c>
      <c r="H62" s="5">
        <f ca="1">OFFSET('1344p stat'!$N$1,A62*20,0)</f>
        <v>392.52027199999998</v>
      </c>
      <c r="I62" s="5"/>
      <c r="J62" s="5">
        <f t="shared" ca="1" si="3"/>
        <v>7539.0006000000021</v>
      </c>
      <c r="K62" s="10">
        <f t="shared" ca="1" si="4"/>
        <v>0.91955850620306334</v>
      </c>
      <c r="L62">
        <f t="shared" ca="1" si="5"/>
        <v>4.6843299271631311E-3</v>
      </c>
    </row>
    <row r="63" spans="1:12" x14ac:dyDescent="0.25">
      <c r="A63">
        <v>33</v>
      </c>
      <c r="C63" t="str">
        <f ca="1">OFFSET('1344p stat'!$A$1,A63*20,0)</f>
        <v>non CUDA transp_AVX_OMP Time</v>
      </c>
      <c r="D63" s="5">
        <f ca="1">OFFSET('1344p trace'!$R$56,(A63-1)*56,0)-OFFSET('1344p trace'!$S$56,(A63-1)*56,0)</f>
        <v>119.17799999999988</v>
      </c>
      <c r="E63" s="5">
        <f ca="1">OFFSET('1344p trace'!$S$56,(A63-1)*56,0)-OFFSET('1344p stat'!$H$1,A63*20,0)</f>
        <v>0.18689499999800319</v>
      </c>
      <c r="F63" s="5">
        <f ca="1">OFFSET('1344p stat'!$H$1,A63*20,0)-OFFSET('1344p stat'!$K$1,A63*20,0)</f>
        <v>159.12610400000085</v>
      </c>
      <c r="G63" s="5">
        <f ca="1">OFFSET('1344p stat'!$K$1,A63*20,0)-OFFSET('1344p stat'!$N$1,A63*20,0)</f>
        <v>7202.9936389999993</v>
      </c>
      <c r="H63" s="5">
        <f ca="1">OFFSET('1344p stat'!$N$1,A63*20,0)</f>
        <v>393.23756200000003</v>
      </c>
      <c r="I63" s="5"/>
      <c r="J63" s="5">
        <f t="shared" ca="1" si="3"/>
        <v>7874.7221999999983</v>
      </c>
      <c r="K63" s="10">
        <f t="shared" ca="1" si="4"/>
        <v>0.91469812598595557</v>
      </c>
      <c r="L63">
        <f t="shared" ca="1" si="5"/>
        <v>2.1477138863149289E-3</v>
      </c>
    </row>
    <row r="64" spans="1:12" x14ac:dyDescent="0.25">
      <c r="A64">
        <v>34</v>
      </c>
      <c r="C64" t="str">
        <f ca="1">OFFSET('1344p stat'!$A$1,A64*20,0)</f>
        <v>non CUDA transp_AVX_OMP</v>
      </c>
      <c r="D64" s="5">
        <f ca="1">OFFSET('1344p trace'!$R$56,(A64-1)*56,0)-OFFSET('1344p trace'!$S$56,(A64-1)*56,0)</f>
        <v>8546.9754000000012</v>
      </c>
      <c r="E64" s="5">
        <f ca="1">OFFSET('1344p trace'!$S$56,(A64-1)*56,0)-OFFSET('1344p stat'!$H$1,A64*20,0)</f>
        <v>0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>
        <f t="shared" ca="1" si="3"/>
        <v>8546.9754000000012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OFFSET('1344p stat'!$A$1,A65*20,0)</f>
        <v>non CUDA transp_AVX_OMP non hash</v>
      </c>
      <c r="D65" s="5">
        <f ca="1">OFFSET('1344p trace'!$R$56,(A65-1)*56,0)-OFFSET('1344p trace'!$S$56,(A65-1)*56,0)</f>
        <v>60.165600000003906</v>
      </c>
      <c r="E65" s="5">
        <f ca="1">OFFSET('1344p trace'!$S$56,(A65-1)*56,0)-OFFSET('1344p stat'!$H$1,A65*20,0)</f>
        <v>0.26091799999994691</v>
      </c>
      <c r="F65" s="5">
        <f ca="1">OFFSET('1344p stat'!$H$1,A65*20,0)-OFFSET('1344p stat'!$K$1,A65*20,0)</f>
        <v>176.09574199999952</v>
      </c>
      <c r="G65" s="5">
        <f ca="1">OFFSET('1344p stat'!$K$1,A65*20,0)-OFFSET('1344p stat'!$N$1,A65*20,0)</f>
        <v>7266.7942810000004</v>
      </c>
      <c r="H65" s="5">
        <f ca="1">OFFSET('1344p stat'!$N$1,A65*20,0)</f>
        <v>417.129459</v>
      </c>
      <c r="I65" s="5"/>
      <c r="J65" s="5">
        <f t="shared" ca="1" si="3"/>
        <v>7920.4460000000036</v>
      </c>
      <c r="K65" s="10">
        <f t="shared" ca="1" si="4"/>
        <v>0.91747286465938882</v>
      </c>
      <c r="L65">
        <f t="shared" ca="1" si="5"/>
        <v>3.0240799447040247E-2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10240.841999999999</v>
      </c>
      <c r="E85" s="5">
        <f ca="1">OFFSET('1344p trace'!$S$56,(A85-1)*56,0)</f>
        <v>10172</v>
      </c>
      <c r="F85" s="5">
        <f ca="1">OFFSET('1344p stat'!$H$1,A85*20,0)</f>
        <v>10095.054805</v>
      </c>
      <c r="G85" s="5">
        <f ca="1">OFFSET('1344p stat'!$K$1,A85*20,0)</f>
        <v>9620.3564260000003</v>
      </c>
      <c r="H85" s="5">
        <f ca="1">OFFSET('1344p stat'!$N$1,A85*20,0)</f>
        <v>453.20229799999998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10255.982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5777.1230000000005</v>
      </c>
      <c r="E87" s="5">
        <f ca="1">OFFSET('1344p trace'!$S$56,(A87-1)*56,0)</f>
        <v>5711.2562000000007</v>
      </c>
      <c r="F87" s="5">
        <f ca="1">OFFSET('1344p stat'!$H$1,A87*20,0)</f>
        <v>5661.4869630000003</v>
      </c>
      <c r="G87" s="5">
        <f ca="1">OFFSET('1344p stat'!$K$1,A87*20,0)</f>
        <v>5188.0397849999999</v>
      </c>
      <c r="H87" s="5">
        <f ca="1">OFFSET('1344p stat'!$N$1,A87*20,0)</f>
        <v>451.49143099999998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9937.8154000000013</v>
      </c>
      <c r="E88" s="5">
        <f ca="1">OFFSET('1344p trace'!$S$56,(A88-1)*56,0)</f>
        <v>9869.009</v>
      </c>
      <c r="F88" s="5">
        <f ca="1">OFFSET('1344p stat'!$H$1,A88*20,0)</f>
        <v>9794.3939449999998</v>
      </c>
      <c r="G88" s="5">
        <f ca="1">OFFSET('1344p stat'!$K$1,A88*20,0)</f>
        <v>9365.5726560000003</v>
      </c>
      <c r="H88" s="5">
        <f ca="1">OFFSET('1344p stat'!$N$1,A88*20,0)</f>
        <v>473.80709300000001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9585.4169999999976</v>
      </c>
      <c r="E89" s="5">
        <f ca="1">OFFSET('1344p trace'!$S$56,(A89-1)*56,0)</f>
        <v>9517.6113999999961</v>
      </c>
      <c r="F89" s="5">
        <f ca="1">OFFSET('1344p stat'!$H$1,A89*20,0)</f>
        <v>9437.8523829999995</v>
      </c>
      <c r="G89" s="5">
        <f ca="1">OFFSET('1344p stat'!$K$1,A89*20,0)</f>
        <v>8964.7548239999996</v>
      </c>
      <c r="H89" s="5">
        <f ca="1">OFFSET('1344p stat'!$N$1,A89*20,0)</f>
        <v>573.39515400000005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9515.6703999999991</v>
      </c>
      <c r="E90" s="5">
        <f ca="1">OFFSET('1344p trace'!$S$56,(A90-1)*56,0)</f>
        <v>9447.9778000000006</v>
      </c>
      <c r="F90" s="5">
        <f ca="1">OFFSET('1344p stat'!$H$1,A90*20,0)</f>
        <v>9367.5543359999992</v>
      </c>
      <c r="G90" s="5">
        <f ca="1">OFFSET('1344p stat'!$K$1,A90*20,0)</f>
        <v>8941.2138090000008</v>
      </c>
      <c r="H90" s="5">
        <f ca="1">OFFSET('1344p stat'!$N$1,A90*20,0)</f>
        <v>505.12104199999999</v>
      </c>
    </row>
    <row r="91" spans="1:8" x14ac:dyDescent="0.25">
      <c r="A91">
        <v>7</v>
      </c>
      <c r="C91" t="str">
        <f ca="1">OFFSET('1344p stat'!$A$1,A91*20,0)</f>
        <v>CUDA ant add CPU12</v>
      </c>
      <c r="D91" s="5">
        <f ca="1">OFFSET('1344p trace'!$R$56,(A91-1)*56,0)</f>
        <v>12928.146000000002</v>
      </c>
      <c r="E91" s="5">
        <f ca="1">OFFSET('1344p trace'!$S$56,(A91-1)*56,0)</f>
        <v>12819.903999999997</v>
      </c>
      <c r="F91" s="5">
        <f ca="1">OFFSET('1344p stat'!$H$1,A91*20,0)</f>
        <v>12804.630938</v>
      </c>
      <c r="G91" s="5">
        <f ca="1">OFFSET('1344p stat'!$K$1,A91*20,0)</f>
        <v>10803.033729999999</v>
      </c>
      <c r="H91" s="5">
        <f ca="1">OFFSET('1344p stat'!$N$1,A91*20,0)</f>
        <v>2629.0544289999998</v>
      </c>
    </row>
    <row r="92" spans="1:8" x14ac:dyDescent="0.25">
      <c r="A92">
        <v>8</v>
      </c>
      <c r="C92" t="str">
        <f ca="1">OFFSET('1344p stat'!$A$1,A92*20,0)</f>
        <v>CUDA opt</v>
      </c>
      <c r="D92" s="5">
        <f ca="1">OFFSET('1344p trace'!$R$56,(A92-1)*56,0)</f>
        <v>10298.364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8" x14ac:dyDescent="0.25">
      <c r="A93">
        <v>9</v>
      </c>
      <c r="C93" t="str">
        <f ca="1">OFFSET('1344p stat'!$A$1,A93*20,0)</f>
        <v>CUDA opt Time</v>
      </c>
      <c r="D93" s="5">
        <f ca="1">OFFSET('1344p trace'!$R$56,(A93-1)*56,0)</f>
        <v>10292.661999999998</v>
      </c>
      <c r="E93" s="5">
        <f ca="1">OFFSET('1344p trace'!$S$56,(A93-1)*56,0)</f>
        <v>10224.26</v>
      </c>
      <c r="F93" s="5">
        <f ca="1">OFFSET('1344p stat'!$H$1,A93*20,0)</f>
        <v>10137.922129</v>
      </c>
      <c r="G93" s="5">
        <f ca="1">OFFSET('1344p stat'!$K$1,A93*20,0)</f>
        <v>9208.5975199999993</v>
      </c>
      <c r="H93" s="5">
        <f ca="1">OFFSET('1344p stat'!$N$1,A93*20,0)</f>
        <v>0</v>
      </c>
    </row>
    <row r="94" spans="1:8" x14ac:dyDescent="0.25">
      <c r="A94">
        <v>10</v>
      </c>
      <c r="C94" t="str">
        <f ca="1">OFFSET('1344p stat'!$A$1,A94*20,0)</f>
        <v>CUDA opt non hash</v>
      </c>
      <c r="D94" s="5">
        <f ca="1">OFFSET('1344p trace'!$R$56,(A94-1)*56,0)</f>
        <v>4019.8894000000005</v>
      </c>
      <c r="E94" s="5">
        <f ca="1">OFFSET('1344p trace'!$S$56,(A94-1)*56,0)</f>
        <v>3955.0298000000003</v>
      </c>
      <c r="F94" s="5">
        <f ca="1">OFFSET('1344p stat'!$H$1,A94*20,0)</f>
        <v>3900.1791210000001</v>
      </c>
      <c r="G94" s="5">
        <f ca="1">OFFSET('1344p stat'!$K$1,A94*20,0)</f>
        <v>2968.945142</v>
      </c>
      <c r="H94" s="5">
        <f ca="1">OFFSET('1344p stat'!$N$1,A94*20,0)</f>
        <v>0</v>
      </c>
    </row>
    <row r="95" spans="1:8" x14ac:dyDescent="0.25">
      <c r="A95">
        <v>11</v>
      </c>
      <c r="C95" t="str">
        <f ca="1">OFFSET('1344p stat'!$A$1,A95*20,0)</f>
        <v>CUDA opt ant</v>
      </c>
      <c r="D95" s="5">
        <f ca="1">OFFSET('1344p trace'!$R$56,(A95-1)*56,0)</f>
        <v>9962.3765999999996</v>
      </c>
      <c r="E95" s="5">
        <f ca="1">OFFSET('1344p trace'!$S$56,(A95-1)*56,0)</f>
        <v>9894.4381999999987</v>
      </c>
      <c r="F95" s="5">
        <f ca="1">OFFSET('1344p stat'!$H$1,A95*20,0)</f>
        <v>9808.4644530000005</v>
      </c>
      <c r="G95" s="5">
        <f ca="1">OFFSET('1344p stat'!$K$1,A95*20,0)</f>
        <v>8911.4507620000004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ant non hash</v>
      </c>
      <c r="D96" s="5">
        <f ca="1">OFFSET('1344p trace'!$R$56,(A96-1)*56,0)</f>
        <v>9487.2558000000008</v>
      </c>
      <c r="E96" s="5">
        <f ca="1">OFFSET('1344p trace'!$S$56,(A96-1)*56,0)</f>
        <v>9419.3608000000022</v>
      </c>
      <c r="F96" s="5">
        <f ca="1">OFFSET('1344p stat'!$H$1,A96*20,0)</f>
        <v>9334.5418950000003</v>
      </c>
      <c r="G96" s="5">
        <f ca="1">OFFSET('1344p stat'!$K$1,A96*20,0)</f>
        <v>8409.0458789999993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ant par</v>
      </c>
      <c r="D97" s="5">
        <f ca="1">OFFSET('1344p trace'!$R$56,(A97-1)*56,0)</f>
        <v>9589.3636000000006</v>
      </c>
      <c r="E97" s="5">
        <f ca="1">OFFSET('1344p trace'!$S$56,(A97-1)*56,0)</f>
        <v>9521.4629999999997</v>
      </c>
      <c r="F97" s="5">
        <f ca="1">OFFSET('1344p stat'!$H$1,A97*20,0)</f>
        <v>9436.3755270000001</v>
      </c>
      <c r="G97" s="5">
        <f ca="1">OFFSET('1344p stat'!$K$1,A97*20,0)</f>
        <v>8394.5869340000008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non CUDA Time</v>
      </c>
      <c r="D98" s="5">
        <f ca="1">OFFSET('1344p trace'!$R$56,(A98-1)*56,0)</f>
        <v>8047.071799999997</v>
      </c>
      <c r="E98" s="5">
        <f ca="1">OFFSET('1344p trace'!$S$56,(A98-1)*56,0)</f>
        <v>7926.0673999999999</v>
      </c>
      <c r="F98" s="5">
        <f ca="1">OFFSET('1344p stat'!$H$1,A98*20,0)</f>
        <v>7925.8528610000003</v>
      </c>
      <c r="G98" s="5">
        <f ca="1">OFFSET('1344p stat'!$K$1,A98*20,0)</f>
        <v>7784.5977540000004</v>
      </c>
      <c r="H98" s="5">
        <f ca="1">OFFSET('1344p stat'!$N$1,A98*20,0)</f>
        <v>418.30729200000002</v>
      </c>
    </row>
    <row r="99" spans="1:8" x14ac:dyDescent="0.25">
      <c r="A99">
        <v>15</v>
      </c>
      <c r="C99" t="str">
        <f ca="1">OFFSET('1344p stat'!$A$1,A99*20,0)</f>
        <v>non CUDA</v>
      </c>
      <c r="D99" s="5">
        <f ca="1">OFFSET('1344p trace'!$R$56,(A99-1)*56,0)</f>
        <v>7961.5523999999996</v>
      </c>
      <c r="E99" s="5">
        <f ca="1">OFFSET('1344p trace'!$S$56,(A99-1)*56,0)</f>
        <v>0</v>
      </c>
      <c r="F99" s="5">
        <f ca="1">OFFSET('1344p stat'!$H$1,A99*20,0)</f>
        <v>0</v>
      </c>
      <c r="G99" s="5">
        <f ca="1">OFFSET('1344p stat'!$K$1,A99*20,0)</f>
        <v>0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non CUDA non hash</v>
      </c>
      <c r="D100" s="5">
        <f ca="1">OFFSET('1344p trace'!$R$56,(A100-1)*56,0)</f>
        <v>6795.7007999999969</v>
      </c>
      <c r="E100" s="5">
        <f ca="1">OFFSET('1344p trace'!$S$56,(A100-1)*56,0)</f>
        <v>6737.6590000000006</v>
      </c>
      <c r="F100" s="5">
        <f ca="1">OFFSET('1344p stat'!$H$1,A100*20,0)</f>
        <v>6737.5091990000001</v>
      </c>
      <c r="G100" s="5">
        <f ca="1">OFFSET('1344p stat'!$K$1,A100*20,0)</f>
        <v>6597.63375</v>
      </c>
      <c r="H100" s="5">
        <f ca="1">OFFSET('1344p stat'!$N$1,A100*20,0)</f>
        <v>392.53147100000001</v>
      </c>
    </row>
    <row r="101" spans="1:8" x14ac:dyDescent="0.25">
      <c r="A101">
        <v>17</v>
      </c>
      <c r="C101" t="str">
        <f ca="1">OFFSET('1344p stat'!$A$1,A101*20,0)</f>
        <v>Classic ACO</v>
      </c>
      <c r="D101" s="5">
        <f ca="1">OFFSET('1344p trace'!$R$56,(A101-1)*56,0)</f>
        <v>172004.44</v>
      </c>
      <c r="E101" s="5">
        <f ca="1">OFFSET('1344p trace'!$S$56,(A101-1)*56,0)</f>
        <v>167119.54</v>
      </c>
      <c r="F101" s="5">
        <f ca="1">OFFSET('1344p stat'!$H$1,A101*20,0)</f>
        <v>166925.65593800001</v>
      </c>
      <c r="G101" s="5">
        <f ca="1">OFFSET('1344p stat'!$K$1,A101*20,0)</f>
        <v>166604.12812499999</v>
      </c>
      <c r="H101" s="5">
        <f ca="1">OFFSET('1344p stat'!$N$1,A101*20,0)</f>
        <v>1156.781309</v>
      </c>
    </row>
    <row r="102" spans="1:8" x14ac:dyDescent="0.25">
      <c r="A102">
        <v>18</v>
      </c>
      <c r="C102" t="str">
        <f ca="1">OFFSET('1344p stat'!$A$1,A102*20,0)</f>
        <v>Classic ACO non hash</v>
      </c>
      <c r="D102" s="5">
        <f ca="1">OFFSET('1344p trace'!$R$56,(A102-1)*56,0)</f>
        <v>165860.26</v>
      </c>
      <c r="E102" s="5">
        <f ca="1">OFFSET('1344p trace'!$S$56,(A102-1)*56,0)</f>
        <v>165787.38</v>
      </c>
      <c r="F102" s="5">
        <f ca="1">OFFSET('1344p stat'!$H$1,A102*20,0)</f>
        <v>165702.40093800001</v>
      </c>
      <c r="G102" s="5">
        <f ca="1">OFFSET('1344p stat'!$K$1,A102*20,0)</f>
        <v>165380.01</v>
      </c>
      <c r="H102" s="5">
        <f ca="1">OFFSET('1344p stat'!$N$1,A102*20,0)</f>
        <v>1153.558196</v>
      </c>
    </row>
    <row r="103" spans="1:8" x14ac:dyDescent="0.25">
      <c r="A103">
        <v>19</v>
      </c>
      <c r="C103" t="str">
        <f ca="1">OFFSET('1344p stat'!$A$1,A103*20,0)</f>
        <v>omp</v>
      </c>
      <c r="D103" s="5">
        <f ca="1">OFFSET('1344p trace'!$R$56,(A103-1)*56,0)</f>
        <v>7956.4589999999989</v>
      </c>
      <c r="E103" s="5">
        <f ca="1">OFFSET('1344p trace'!$S$56,(A103-1)*56,0)</f>
        <v>7838.8054000000002</v>
      </c>
      <c r="F103" s="5">
        <f ca="1">OFFSET('1344p stat'!$H$1,A103*20,0)</f>
        <v>7838.6426069999998</v>
      </c>
      <c r="G103" s="5">
        <f ca="1">OFFSET('1344p stat'!$K$1,A103*20,0)</f>
        <v>7699.4841800000004</v>
      </c>
      <c r="H103" s="5">
        <f ca="1">OFFSET('1344p stat'!$N$1,A103*20,0)</f>
        <v>403.88962900000001</v>
      </c>
    </row>
    <row r="104" spans="1:8" x14ac:dyDescent="0.25">
      <c r="A104">
        <v>20</v>
      </c>
      <c r="C104" t="str">
        <f ca="1">OFFSET('1344p stat'!$A$1,A104*20,0)</f>
        <v>omp non hash</v>
      </c>
      <c r="D104" s="5">
        <f ca="1">OFFSET('1344p trace'!$R$56,(A104-1)*56,0)</f>
        <v>6982.4823999999999</v>
      </c>
      <c r="E104" s="5">
        <f ca="1">OFFSET('1344p trace'!$S$56,(A104-1)*56,0)</f>
        <v>6924.2703999999994</v>
      </c>
      <c r="F104" s="5">
        <f ca="1">OFFSET('1344p stat'!$H$1,A104*20,0)</f>
        <v>6924.091641</v>
      </c>
      <c r="G104" s="5">
        <f ca="1">OFFSET('1344p stat'!$K$1,A104*20,0)</f>
        <v>6784.8227049999996</v>
      </c>
      <c r="H104" s="5">
        <f ca="1">OFFSET('1344p stat'!$N$1,A104*20,0)</f>
        <v>397.96032600000001</v>
      </c>
    </row>
    <row r="105" spans="1:8" x14ac:dyDescent="0.25">
      <c r="A105">
        <v>21</v>
      </c>
      <c r="C105" t="str">
        <f ca="1">OFFSET('1344p stat'!$A$1,A105*20,0)</f>
        <v>non CUDA transp Time</v>
      </c>
      <c r="D105" s="5">
        <f ca="1">OFFSET('1344p trace'!$R$56,(A105-1)*56,0)</f>
        <v>7804.1913999999988</v>
      </c>
      <c r="E105" s="5">
        <f ca="1">OFFSET('1344p trace'!$S$56,(A105-1)*56,0)</f>
        <v>7685.0462000000007</v>
      </c>
      <c r="F105" s="5">
        <f ca="1">OFFSET('1344p stat'!$H$1,A105*20,0)</f>
        <v>7684.8416500000003</v>
      </c>
      <c r="G105" s="5">
        <f ca="1">OFFSET('1344p stat'!$K$1,A105*20,0)</f>
        <v>7503.8979200000003</v>
      </c>
      <c r="H105" s="5">
        <f ca="1">OFFSET('1344p stat'!$N$1,A105*20,0)</f>
        <v>376.51337799999999</v>
      </c>
    </row>
    <row r="106" spans="1:8" x14ac:dyDescent="0.25">
      <c r="A106">
        <v>22</v>
      </c>
      <c r="C106" t="str">
        <f ca="1">OFFSET('1344p stat'!$A$1,A106*20,0)</f>
        <v>non CUDA transp</v>
      </c>
      <c r="D106" s="5">
        <f ca="1">OFFSET('1344p trace'!$R$56,(A106-1)*56,0)</f>
        <v>8375.1064000000006</v>
      </c>
      <c r="E106" s="5">
        <f ca="1">OFFSET('1344p trace'!$S$56,(A106-1)*56,0)</f>
        <v>0</v>
      </c>
      <c r="F106" s="5">
        <f ca="1">OFFSET('1344p stat'!$H$1,A106*20,0)</f>
        <v>0</v>
      </c>
      <c r="G106" s="5">
        <f ca="1">OFFSET('1344p stat'!$K$1,A106*20,0)</f>
        <v>0</v>
      </c>
      <c r="H106" s="5">
        <f ca="1">OFFSET('1344p stat'!$N$1,A106*20,0)</f>
        <v>0</v>
      </c>
    </row>
    <row r="107" spans="1:8" x14ac:dyDescent="0.25">
      <c r="A107">
        <v>23</v>
      </c>
      <c r="C107" t="str">
        <f ca="1">OFFSET('1344p stat'!$A$1,A107*20,0)</f>
        <v>non CUDA transp non hash</v>
      </c>
      <c r="D107" s="5">
        <f ca="1">OFFSET('1344p trace'!$R$56,(A107-1)*56,0)</f>
        <v>7414.897399999998</v>
      </c>
      <c r="E107" s="5">
        <f ca="1">OFFSET('1344p trace'!$S$56,(A107-1)*56,0)</f>
        <v>7356.6117999999997</v>
      </c>
      <c r="F107" s="5">
        <f ca="1">OFFSET('1344p stat'!$H$1,A107*20,0)</f>
        <v>7356.4392680000001</v>
      </c>
      <c r="G107" s="5">
        <f ca="1">OFFSET('1344p stat'!$K$1,A107*20,0)</f>
        <v>7178.9773050000003</v>
      </c>
      <c r="H107" s="5">
        <f ca="1">OFFSET('1344p stat'!$N$1,A107*20,0)</f>
        <v>384.41879899999998</v>
      </c>
    </row>
    <row r="108" spans="1:8" x14ac:dyDescent="0.25">
      <c r="A108">
        <v>24</v>
      </c>
      <c r="C108" t="str">
        <f ca="1">OFFSET('1344p stat'!$A$1,A108*20,0)</f>
        <v>non CUDA AVX Time</v>
      </c>
      <c r="D108" s="5">
        <f ca="1">OFFSET('1344p trace'!$R$56,(A108-1)*56,0)</f>
        <v>8089.5746000000017</v>
      </c>
      <c r="E108" s="5">
        <f ca="1">OFFSET('1344p trace'!$S$56,(A108-1)*56,0)</f>
        <v>7970.5664000000024</v>
      </c>
      <c r="F108" s="5">
        <f ca="1">OFFSET('1344p stat'!$H$1,A108*20,0)</f>
        <v>7970.3784859999996</v>
      </c>
      <c r="G108" s="5">
        <f ca="1">OFFSET('1344p stat'!$K$1,A108*20,0)</f>
        <v>7802.7254300000004</v>
      </c>
      <c r="H108" s="5">
        <f ca="1">OFFSET('1344p stat'!$N$1,A108*20,0)</f>
        <v>413.75419199999999</v>
      </c>
    </row>
    <row r="109" spans="1:8" x14ac:dyDescent="0.25">
      <c r="A109">
        <v>25</v>
      </c>
      <c r="C109" t="str">
        <f ca="1">OFFSET('1344p stat'!$A$1,A109*20,0)</f>
        <v>non CUDA AVX</v>
      </c>
      <c r="D109" s="5">
        <f ca="1">OFFSET('1344p trace'!$R$56,(A109-1)*56,0)</f>
        <v>8063.4068000000007</v>
      </c>
      <c r="E109" s="5">
        <f ca="1">OFFSET('1344p trace'!$S$56,(A109-1)*56,0)</f>
        <v>0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 t="str">
        <f ca="1">OFFSET('1344p stat'!$A$1,A110*20,0)</f>
        <v>non CUDA AVX non hash</v>
      </c>
      <c r="D110" s="5">
        <f ca="1">OFFSET('1344p trace'!$R$56,(A110-1)*56,0)</f>
        <v>6914.4093999999996</v>
      </c>
      <c r="E110" s="5">
        <f ca="1">OFFSET('1344p trace'!$S$56,(A110-1)*56,0)</f>
        <v>6856.2689999999993</v>
      </c>
      <c r="F110" s="5">
        <f ca="1">OFFSET('1344p stat'!$H$1,A110*20,0)</f>
        <v>6856.093887</v>
      </c>
      <c r="G110" s="5">
        <f ca="1">OFFSET('1344p stat'!$K$1,A110*20,0)</f>
        <v>6688.2182130000001</v>
      </c>
      <c r="H110" s="5">
        <f ca="1">OFFSET('1344p stat'!$N$1,A110*20,0)</f>
        <v>407.27191499999998</v>
      </c>
    </row>
    <row r="111" spans="1:8" x14ac:dyDescent="0.25">
      <c r="A111">
        <v>27</v>
      </c>
      <c r="C111" t="str">
        <f ca="1">OFFSET('1344p stat'!$A$1,A111*20,0)</f>
        <v>non CUDA AVX_OMP Time</v>
      </c>
      <c r="D111" s="5">
        <f ca="1">OFFSET('1344p trace'!$R$56,(A111-1)*56,0)</f>
        <v>7124.6485999999995</v>
      </c>
      <c r="E111" s="5">
        <f ca="1">OFFSET('1344p trace'!$S$56,(A111-1)*56,0)</f>
        <v>7005.3984000000009</v>
      </c>
      <c r="F111" s="5">
        <f ca="1">OFFSET('1344p stat'!$H$1,A111*20,0)</f>
        <v>7005.2248049999998</v>
      </c>
      <c r="G111" s="5">
        <f ca="1">OFFSET('1344p stat'!$K$1,A111*20,0)</f>
        <v>6837.8411329999999</v>
      </c>
      <c r="H111" s="5">
        <f ca="1">OFFSET('1344p stat'!$N$1,A111*20,0)</f>
        <v>404.49098300000003</v>
      </c>
    </row>
    <row r="112" spans="1:8" x14ac:dyDescent="0.25">
      <c r="A112">
        <v>28</v>
      </c>
      <c r="C112" t="str">
        <f ca="1">OFFSET('1344p stat'!$A$1,A112*20,0)</f>
        <v>non CUDA AVX_OMP</v>
      </c>
      <c r="D112" s="5">
        <f ca="1">OFFSET('1344p trace'!$R$56,(A112-1)*56,0)</f>
        <v>8190.4874000000009</v>
      </c>
      <c r="E112" s="5">
        <f ca="1">OFFSET('1344p trace'!$S$56,(A112-1)*56,0)</f>
        <v>0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 t="str">
        <f ca="1">OFFSET('1344p stat'!$A$1,A113*20,0)</f>
        <v>non CUDA AVX_OMP non hash</v>
      </c>
      <c r="D113" s="5">
        <f ca="1">OFFSET('1344p trace'!$R$56,(A113-1)*56,0)</f>
        <v>7106.7519999999986</v>
      </c>
      <c r="E113" s="5">
        <f ca="1">OFFSET('1344p trace'!$S$56,(A113-1)*56,0)</f>
        <v>7048.6019999999971</v>
      </c>
      <c r="F113" s="5">
        <f ca="1">OFFSET('1344p stat'!$H$1,A113*20,0)</f>
        <v>7048.3998540000002</v>
      </c>
      <c r="G113" s="5">
        <f ca="1">OFFSET('1344p stat'!$K$1,A113*20,0)</f>
        <v>6880.5066210000005</v>
      </c>
      <c r="H113" s="5">
        <f ca="1">OFFSET('1344p stat'!$N$1,A113*20,0)</f>
        <v>414.89205900000002</v>
      </c>
    </row>
    <row r="114" spans="1:8" x14ac:dyDescent="0.25">
      <c r="A114">
        <v>30</v>
      </c>
      <c r="C114" t="str">
        <f ca="1">OFFSET('1344p stat'!$A$1,A114*20,0)</f>
        <v>non CUDA transp_AVX Time</v>
      </c>
      <c r="D114" s="5">
        <f ca="1">OFFSET('1344p trace'!$R$56,(A114-1)*56,0)</f>
        <v>7888.0690000000022</v>
      </c>
      <c r="E114" s="5">
        <f ca="1">OFFSET('1344p trace'!$S$56,(A114-1)*56,0)</f>
        <v>7768.6138000000001</v>
      </c>
      <c r="F114" s="5">
        <f ca="1">OFFSET('1344p stat'!$H$1,A114*20,0)</f>
        <v>7768.4198139999999</v>
      </c>
      <c r="G114" s="5">
        <f ca="1">OFFSET('1344p stat'!$K$1,A114*20,0)</f>
        <v>7605.3373540000002</v>
      </c>
      <c r="H114" s="5">
        <f ca="1">OFFSET('1344p stat'!$N$1,A114*20,0)</f>
        <v>395.28570100000002</v>
      </c>
    </row>
    <row r="115" spans="1:8" x14ac:dyDescent="0.25">
      <c r="A115">
        <v>31</v>
      </c>
      <c r="C115" t="str">
        <f ca="1">OFFSET('1344p stat'!$A$1,A115*20,0)</f>
        <v>non CUDA transp_AVX</v>
      </c>
      <c r="D115" s="5">
        <f ca="1">OFFSET('1344p trace'!$R$56,(A115-1)*56,0)</f>
        <v>8413.6561999999994</v>
      </c>
      <c r="E115" s="5">
        <f ca="1">OFFSET('1344p trace'!$S$56,(A115-1)*56,0)</f>
        <v>0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non CUDA transp_AVX non hash</v>
      </c>
      <c r="D116" s="5">
        <f ca="1">OFFSET('1344p trace'!$R$56,(A116-1)*56,0)</f>
        <v>7539.0006000000021</v>
      </c>
      <c r="E116" s="5">
        <f ca="1">OFFSET('1344p trace'!$S$56,(A116-1)*56,0)</f>
        <v>7480.6043999999993</v>
      </c>
      <c r="F116" s="5">
        <f ca="1">OFFSET('1344p stat'!$H$1,A116*20,0)</f>
        <v>7480.409893</v>
      </c>
      <c r="G116" s="5">
        <f ca="1">OFFSET('1344p stat'!$K$1,A116*20,0)</f>
        <v>7325.0724019999998</v>
      </c>
      <c r="H116" s="5">
        <f ca="1">OFFSET('1344p stat'!$N$1,A116*20,0)</f>
        <v>392.52027199999998</v>
      </c>
    </row>
    <row r="117" spans="1:8" x14ac:dyDescent="0.25">
      <c r="A117">
        <v>33</v>
      </c>
      <c r="C117" t="str">
        <f ca="1">OFFSET('1344p stat'!$A$1,A117*20,0)</f>
        <v>non CUDA transp_AVX_OMP Time</v>
      </c>
      <c r="D117" s="5">
        <f ca="1">OFFSET('1344p trace'!$R$56,(A117-1)*56,0)</f>
        <v>7874.7221999999983</v>
      </c>
      <c r="E117" s="5">
        <f ca="1">OFFSET('1344p trace'!$S$56,(A117-1)*56,0)</f>
        <v>7755.5441999999985</v>
      </c>
      <c r="F117" s="5">
        <f ca="1">OFFSET('1344p stat'!$H$1,A117*20,0)</f>
        <v>7755.3573050000005</v>
      </c>
      <c r="G117" s="5">
        <f ca="1">OFFSET('1344p stat'!$K$1,A117*20,0)</f>
        <v>7596.2312009999996</v>
      </c>
      <c r="H117" s="5">
        <f ca="1">OFFSET('1344p stat'!$N$1,A117*20,0)</f>
        <v>393.23756200000003</v>
      </c>
    </row>
    <row r="118" spans="1:8" x14ac:dyDescent="0.25">
      <c r="A118">
        <v>34</v>
      </c>
      <c r="C118" t="str">
        <f ca="1">OFFSET('1344p stat'!$A$1,A118*20,0)</f>
        <v>non CUDA transp_AVX_OMP</v>
      </c>
      <c r="D118" s="5">
        <f ca="1">OFFSET('1344p trace'!$R$56,(A118-1)*56,0)</f>
        <v>8546.9754000000012</v>
      </c>
      <c r="E118" s="5">
        <f ca="1">OFFSET('1344p trace'!$S$56,(A118-1)*56,0)</f>
        <v>0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 t="str">
        <f ca="1">OFFSET('1344p stat'!$A$1,A119*20,0)</f>
        <v>non CUDA transp_AVX_OMP non hash</v>
      </c>
      <c r="D119" s="5">
        <f ca="1">OFFSET('1344p trace'!$R$56,(A119-1)*56,0)</f>
        <v>7920.4460000000036</v>
      </c>
      <c r="E119" s="5">
        <f ca="1">OFFSET('1344p trace'!$S$56,(A119-1)*56,0)</f>
        <v>7860.2803999999996</v>
      </c>
      <c r="F119" s="5">
        <f ca="1">OFFSET('1344p stat'!$H$1,A119*20,0)</f>
        <v>7860.0194819999997</v>
      </c>
      <c r="G119" s="5">
        <f ca="1">OFFSET('1344p stat'!$K$1,A119*20,0)</f>
        <v>7683.9237400000002</v>
      </c>
      <c r="H119" s="5">
        <f ca="1">OFFSET('1344p stat'!$N$1,A119*20,0)</f>
        <v>417.129459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589.25083599999789</v>
      </c>
      <c r="E139" s="5">
        <f ca="1">OFFSET('1344p trace'!$V$56,(A31-1)*56,0)</f>
        <v>547.94200000000126</v>
      </c>
      <c r="F139" s="5">
        <f ca="1">OFFSET('1344p stat'!$H$1,A139*20,1)</f>
        <v>574.34043599999995</v>
      </c>
      <c r="G139" s="5">
        <f ca="1">OFFSET('1344p stat'!$K$1,A139*20,1)</f>
        <v>534.31036800000004</v>
      </c>
      <c r="H139" s="5">
        <f ca="1">OFFSET('1344p stat'!$N$1,A139*20,1)</f>
        <v>0.99579499999999999</v>
      </c>
      <c r="J139" s="5">
        <f ca="1">SUM(D139:H139)</f>
        <v>2246.839434999999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53.27787599999894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67" ca="1" si="6">SUM(D140:H140)</f>
        <v>53.27787599999894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300.63599300000016</v>
      </c>
      <c r="E141" s="5">
        <f ca="1">OFFSET('1344p trace'!$V$56,(A33-1)*56,0)</f>
        <v>295.22057555999811</v>
      </c>
      <c r="F141" s="5">
        <f ca="1">OFFSET('1344p stat'!$H$1,A141*20,1)</f>
        <v>250.02564699999999</v>
      </c>
      <c r="G141" s="5">
        <f ca="1">OFFSET('1344p stat'!$K$1,A141*20,1)</f>
        <v>255.992076</v>
      </c>
      <c r="H141" s="5">
        <f ca="1">OFFSET('1344p stat'!$N$1,A141*20,1)</f>
        <v>2.8811170000000002</v>
      </c>
      <c r="J141" s="5">
        <f t="shared" ca="1" si="6"/>
        <v>1104.7554085599982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345.35328483999501</v>
      </c>
      <c r="E142" s="5">
        <f ca="1">OFFSET('1344p trace'!$V$56,(A34-1)*56,0)</f>
        <v>328.8745689999962</v>
      </c>
      <c r="F142" s="5">
        <f ca="1">OFFSET('1344p stat'!$H$1,A142*20,1)</f>
        <v>258.03163999999998</v>
      </c>
      <c r="G142" s="5">
        <f ca="1">OFFSET('1344p stat'!$K$1,A142*20,1)</f>
        <v>194.737696</v>
      </c>
      <c r="H142" s="5">
        <f ca="1">OFFSET('1344p stat'!$N$1,A142*20,1)</f>
        <v>0.37347799999999998</v>
      </c>
      <c r="J142" s="5">
        <f t="shared" ca="1" si="6"/>
        <v>1127.370667839991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42.432236999999979</v>
      </c>
      <c r="E143" s="5">
        <f ca="1">OFFSET('1344p trace'!$V$56,(A35-1)*56,0)</f>
        <v>40.282956039999519</v>
      </c>
      <c r="F143" s="5">
        <f ca="1">OFFSET('1344p stat'!$H$1,A143*20,1)</f>
        <v>11.92779</v>
      </c>
      <c r="G143" s="5">
        <f ca="1">OFFSET('1344p stat'!$K$1,A143*20,1)</f>
        <v>0.51388699999999998</v>
      </c>
      <c r="H143" s="5">
        <f ca="1">OFFSET('1344p stat'!$N$1,A143*20,1)</f>
        <v>9.6190000000000008E-3</v>
      </c>
      <c r="J143" s="5">
        <f t="shared" ca="1" si="6"/>
        <v>95.16648903999949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53.873443839998629</v>
      </c>
      <c r="E144" s="5">
        <f ca="1">OFFSET('1344p trace'!$V$56,(A36-1)*56,0)</f>
        <v>47.750949159999834</v>
      </c>
      <c r="F144" s="5">
        <f ca="1">OFFSET('1344p stat'!$H$1,A144*20,1)</f>
        <v>19.282596000000002</v>
      </c>
      <c r="G144" s="5">
        <f ca="1">OFFSET('1344p stat'!$K$1,A144*20,1)</f>
        <v>5.831429</v>
      </c>
      <c r="H144" s="5">
        <f ca="1">OFFSET('1344p stat'!$N$1,A144*20,1)</f>
        <v>1.17E-3</v>
      </c>
      <c r="J144" s="5">
        <f t="shared" ca="1" si="6"/>
        <v>126.73958799999846</v>
      </c>
    </row>
    <row r="145" spans="1:10" x14ac:dyDescent="0.25">
      <c r="A145">
        <v>7</v>
      </c>
      <c r="C145" t="str">
        <f ca="1">OFFSET('1344p stat'!$A$1,A145*20,0)</f>
        <v>CUDA ant add CPU12</v>
      </c>
      <c r="D145" s="5">
        <f ca="1">OFFSET('1344p trace'!$U$56,(A37-1)*56,0)</f>
        <v>6250.3876839999793</v>
      </c>
      <c r="E145" s="5">
        <f ca="1">OFFSET('1344p trace'!$V$56,(A37-1)*56,0)</f>
        <v>6079.8703840000053</v>
      </c>
      <c r="F145" s="5">
        <f ca="1">OFFSET('1344p stat'!$H$1,A145*20,1)</f>
        <v>5655.0075989999996</v>
      </c>
      <c r="G145" s="5">
        <f ca="1">OFFSET('1344p stat'!$K$1,A145*20,1)</f>
        <v>5181.2395100000003</v>
      </c>
      <c r="H145" s="5">
        <f ca="1">OFFSET('1344p stat'!$N$1,A145*20,1)</f>
        <v>18.803056000000002</v>
      </c>
      <c r="J145" s="5">
        <f t="shared" ca="1" si="6"/>
        <v>23185.308232999985</v>
      </c>
    </row>
    <row r="146" spans="1:10" x14ac:dyDescent="0.25">
      <c r="A146">
        <v>8</v>
      </c>
      <c r="C146" t="str">
        <f ca="1">OFFSET('1344p stat'!$A$1,A146*20,0)</f>
        <v>CUDA opt</v>
      </c>
      <c r="D146" s="5">
        <f ca="1">OFFSET('1344p trace'!$U$56,(A38-1)*56,0)</f>
        <v>651.19710400000361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6"/>
        <v>651.19710400000361</v>
      </c>
    </row>
    <row r="147" spans="1:10" x14ac:dyDescent="0.25">
      <c r="A147">
        <v>9</v>
      </c>
      <c r="C147" t="str">
        <f ca="1">OFFSET('1344p stat'!$A$1,A147*20,0)</f>
        <v>CUDA opt Time</v>
      </c>
      <c r="D147" s="5">
        <f ca="1">OFFSET('1344p trace'!$U$56,(A39-1)*56,0)</f>
        <v>73.943156000001878</v>
      </c>
      <c r="E147" s="5">
        <f ca="1">OFFSET('1344p trace'!$V$56,(A39-1)*56,0)</f>
        <v>68.938000000001352</v>
      </c>
      <c r="F147" s="5">
        <f ca="1">OFFSET('1344p stat'!$H$1,A147*20,1)</f>
        <v>7.5983340000000004</v>
      </c>
      <c r="G147" s="5">
        <f ca="1">OFFSET('1344p stat'!$K$1,A147*20,1)</f>
        <v>3.9709000000000001E-2</v>
      </c>
      <c r="H147" s="5">
        <f ca="1">OFFSET('1344p stat'!$N$1,A147*20,1)</f>
        <v>0</v>
      </c>
      <c r="J147" s="5">
        <f t="shared" ca="1" si="6"/>
        <v>150.5191990000032</v>
      </c>
    </row>
    <row r="148" spans="1:10" x14ac:dyDescent="0.25">
      <c r="A148">
        <v>10</v>
      </c>
      <c r="C148" t="str">
        <f ca="1">OFFSET('1344p stat'!$A$1,A148*20,0)</f>
        <v>CUDA opt non hash</v>
      </c>
      <c r="D148" s="5">
        <f ca="1">OFFSET('1344p trace'!$U$56,(A40-1)*56,0)</f>
        <v>74.309561639999671</v>
      </c>
      <c r="E148" s="5">
        <f ca="1">OFFSET('1344p trace'!$V$56,(A40-1)*56,0)</f>
        <v>77.931677959999405</v>
      </c>
      <c r="F148" s="5">
        <f ca="1">OFFSET('1344p stat'!$H$1,A148*20,1)</f>
        <v>22.744419000000001</v>
      </c>
      <c r="G148" s="5">
        <f ca="1">OFFSET('1344p stat'!$K$1,A148*20,1)</f>
        <v>19.666302999999999</v>
      </c>
      <c r="H148" s="5">
        <f ca="1">OFFSET('1344p stat'!$N$1,A148*20,1)</f>
        <v>0</v>
      </c>
      <c r="J148" s="5">
        <f t="shared" ca="1" si="6"/>
        <v>194.65196159999905</v>
      </c>
    </row>
    <row r="149" spans="1:10" x14ac:dyDescent="0.25">
      <c r="A149">
        <v>11</v>
      </c>
      <c r="C149" t="str">
        <f ca="1">OFFSET('1344p stat'!$A$1,A149*20,0)</f>
        <v>CUDA opt ant</v>
      </c>
      <c r="D149" s="5">
        <f ca="1">OFFSET('1344p trace'!$U$56,(A41-1)*56,0)</f>
        <v>917.34050243999502</v>
      </c>
      <c r="E149" s="5">
        <f ca="1">OFFSET('1344p trace'!$V$56,(A41-1)*56,0)</f>
        <v>912.56256675999714</v>
      </c>
      <c r="F149" s="5">
        <f ca="1">OFFSET('1344p stat'!$H$1,A149*20,1)</f>
        <v>891.58301500000005</v>
      </c>
      <c r="G149" s="5">
        <f ca="1">OFFSET('1344p stat'!$K$1,A149*20,1)</f>
        <v>763.66351499999996</v>
      </c>
      <c r="H149" s="5">
        <f ca="1">OFFSET('1344p stat'!$N$1,A149*20,1)</f>
        <v>0</v>
      </c>
      <c r="J149" s="5">
        <f t="shared" ca="1" si="6"/>
        <v>3485.1495991999918</v>
      </c>
    </row>
    <row r="150" spans="1:10" x14ac:dyDescent="0.25">
      <c r="A150">
        <v>12</v>
      </c>
      <c r="C150" t="str">
        <f ca="1">OFFSET('1344p stat'!$A$1,A150*20,0)</f>
        <v>CUDA opt ant non hash</v>
      </c>
      <c r="D150" s="5">
        <f ca="1">OFFSET('1344p trace'!$U$56,(A42-1)*56,0)</f>
        <v>69.207864360001253</v>
      </c>
      <c r="E150" s="5">
        <f ca="1">OFFSET('1344p trace'!$V$56,(A42-1)*56,0)</f>
        <v>67.068195360000018</v>
      </c>
      <c r="F150" s="5">
        <f ca="1">OFFSET('1344p stat'!$H$1,A150*20,1)</f>
        <v>11.135593999999999</v>
      </c>
      <c r="G150" s="5">
        <f ca="1">OFFSET('1344p stat'!$K$1,A150*20,1)</f>
        <v>3.3446720000000001</v>
      </c>
      <c r="H150" s="5">
        <f ca="1">OFFSET('1344p stat'!$N$1,A150*20,1)</f>
        <v>0</v>
      </c>
      <c r="J150" s="5">
        <f t="shared" ca="1" si="6"/>
        <v>150.75632572000129</v>
      </c>
    </row>
    <row r="151" spans="1:10" x14ac:dyDescent="0.25">
      <c r="A151">
        <v>13</v>
      </c>
      <c r="C151" t="str">
        <f ca="1">OFFSET('1344p stat'!$A$1,A151*20,0)</f>
        <v>CUDA opt ant par</v>
      </c>
      <c r="D151" s="5">
        <f ca="1">OFFSET('1344p trace'!$U$56,(A43-1)*56,0)</f>
        <v>70.020723040000178</v>
      </c>
      <c r="E151" s="5">
        <f ca="1">OFFSET('1344p trace'!$V$56,(A43-1)*56,0)</f>
        <v>65.705992999999168</v>
      </c>
      <c r="F151" s="5">
        <f ca="1">OFFSET('1344p stat'!$H$1,A151*20,1)</f>
        <v>7.3817830000000004</v>
      </c>
      <c r="G151" s="5">
        <f ca="1">OFFSET('1344p stat'!$K$1,A151*20,1)</f>
        <v>0.47473199999999999</v>
      </c>
      <c r="H151" s="5">
        <f ca="1">OFFSET('1344p stat'!$N$1,A151*20,1)</f>
        <v>0</v>
      </c>
      <c r="J151" s="5">
        <f t="shared" ca="1" si="6"/>
        <v>143.58323103999936</v>
      </c>
    </row>
    <row r="152" spans="1:10" x14ac:dyDescent="0.25">
      <c r="A152">
        <v>14</v>
      </c>
      <c r="C152" t="str">
        <f ca="1">OFFSET('1344p stat'!$A$1,A152*20,0)</f>
        <v>non CUDA Time</v>
      </c>
      <c r="D152" s="5">
        <f ca="1">OFFSET('1344p trace'!$U$56,(A44-1)*56,0)</f>
        <v>8529.4267147600112</v>
      </c>
      <c r="E152" s="5">
        <f ca="1">OFFSET('1344p trace'!$V$56,(A44-1)*56,0)</f>
        <v>8379.8664272399983</v>
      </c>
      <c r="F152" s="5">
        <f ca="1">OFFSET('1344p stat'!$H$1,A152*20,1)</f>
        <v>8374.2621639999998</v>
      </c>
      <c r="G152" s="5">
        <f ca="1">OFFSET('1344p stat'!$K$1,A152*20,1)</f>
        <v>8164.4570279999998</v>
      </c>
      <c r="H152" s="5">
        <f ca="1">OFFSET('1344p stat'!$N$1,A152*20,1)</f>
        <v>450.08790399999998</v>
      </c>
      <c r="J152" s="5">
        <f t="shared" ca="1" si="6"/>
        <v>33898.100238000006</v>
      </c>
    </row>
    <row r="153" spans="1:10" x14ac:dyDescent="0.25">
      <c r="A153">
        <v>15</v>
      </c>
      <c r="C153" t="str">
        <f ca="1">OFFSET('1344p stat'!$A$1,A153*20,0)</f>
        <v>non CUDA</v>
      </c>
      <c r="D153" s="5">
        <f ca="1">OFFSET('1344p trace'!$U$56,(A45-1)*56,0)</f>
        <v>7596.1127662399995</v>
      </c>
      <c r="E153" s="5">
        <f ca="1">OFFSET('1344p trace'!$V$56,(A45-1)*56,0)</f>
        <v>0</v>
      </c>
      <c r="F153" s="5">
        <f ca="1">OFFSET('1344p stat'!$H$1,A153*20,1)</f>
        <v>0</v>
      </c>
      <c r="G153" s="5">
        <f ca="1">OFFSET('1344p stat'!$K$1,A153*20,1)</f>
        <v>0</v>
      </c>
      <c r="H153" s="5">
        <f ca="1">OFFSET('1344p stat'!$N$1,A153*20,1)</f>
        <v>0</v>
      </c>
      <c r="J153" s="5">
        <f t="shared" ca="1" si="6"/>
        <v>7596.1127662399995</v>
      </c>
    </row>
    <row r="154" spans="1:10" x14ac:dyDescent="0.25">
      <c r="A154">
        <v>16</v>
      </c>
      <c r="C154" t="str">
        <f ca="1">OFFSET('1344p stat'!$A$1,A154*20,0)</f>
        <v>non CUDA non hash</v>
      </c>
      <c r="D154" s="5">
        <f ca="1">OFFSET('1344p trace'!$U$56,(A46-1)*56,0)</f>
        <v>5176.7373433600042</v>
      </c>
      <c r="E154" s="5">
        <f ca="1">OFFSET('1344p trace'!$V$56,(A46-1)*56,0)</f>
        <v>5158.6388170000064</v>
      </c>
      <c r="F154" s="5">
        <f ca="1">OFFSET('1344p stat'!$H$1,A154*20,1)</f>
        <v>5156.3189549999997</v>
      </c>
      <c r="G154" s="5">
        <f ca="1">OFFSET('1344p stat'!$K$1,A154*20,1)</f>
        <v>5033.79907</v>
      </c>
      <c r="H154" s="5">
        <f ca="1">OFFSET('1344p stat'!$N$1,A154*20,1)</f>
        <v>72.914902999999995</v>
      </c>
      <c r="J154" s="5">
        <f t="shared" ca="1" si="6"/>
        <v>20598.409088360011</v>
      </c>
    </row>
    <row r="155" spans="1:10" x14ac:dyDescent="0.25">
      <c r="A155">
        <v>17</v>
      </c>
      <c r="C155" t="str">
        <f ca="1">OFFSET('1344p stat'!$A$1,A155*20,0)</f>
        <v>Classic ACO</v>
      </c>
      <c r="D155" s="5">
        <f ca="1">OFFSET('1344p trace'!$U$56,(A47-1)*56,0)</f>
        <v>78112.086400000015</v>
      </c>
      <c r="E155" s="5">
        <f ca="1">OFFSET('1344p trace'!$V$56,(A47-1)*56,0)</f>
        <v>62084.928399999997</v>
      </c>
      <c r="F155" s="5">
        <f ca="1">OFFSET('1344p stat'!$H$1,A155*20,1)</f>
        <v>59493.356212999999</v>
      </c>
      <c r="G155" s="5">
        <f ca="1">OFFSET('1344p stat'!$K$1,A155*20,1)</f>
        <v>59018.355190000002</v>
      </c>
      <c r="H155" s="5">
        <f ca="1">OFFSET('1344p stat'!$N$1,A155*20,1)</f>
        <v>58.713107999999998</v>
      </c>
      <c r="J155" s="5">
        <f t="shared" ca="1" si="6"/>
        <v>258767.43931099999</v>
      </c>
    </row>
    <row r="156" spans="1:10" x14ac:dyDescent="0.25">
      <c r="A156">
        <v>18</v>
      </c>
      <c r="C156" t="str">
        <f ca="1">OFFSET('1344p stat'!$A$1,A156*20,0)</f>
        <v>Classic ACO non hash</v>
      </c>
      <c r="D156" s="5">
        <f ca="1">OFFSET('1344p trace'!$U$56,(A48-1)*56,0)</f>
        <v>56930.43240000002</v>
      </c>
      <c r="E156" s="5">
        <f ca="1">OFFSET('1344p trace'!$V$56,(A48-1)*56,0)</f>
        <v>57003.355600000024</v>
      </c>
      <c r="F156" s="5">
        <f ca="1">OFFSET('1344p stat'!$H$1,A156*20,1)</f>
        <v>56876.052756999998</v>
      </c>
      <c r="G156" s="5">
        <f ca="1">OFFSET('1344p stat'!$K$1,A156*20,1)</f>
        <v>56263.459019000002</v>
      </c>
      <c r="H156" s="5">
        <f ca="1">OFFSET('1344p stat'!$N$1,A156*20,1)</f>
        <v>38.534829000000002</v>
      </c>
      <c r="J156" s="5">
        <f t="shared" ca="1" si="6"/>
        <v>227111.83460500004</v>
      </c>
    </row>
    <row r="157" spans="1:10" x14ac:dyDescent="0.25">
      <c r="A157">
        <v>19</v>
      </c>
      <c r="C157" t="str">
        <f ca="1">OFFSET('1344p stat'!$A$1,A157*20,0)</f>
        <v>omp</v>
      </c>
      <c r="D157" s="5">
        <f ca="1">OFFSET('1344p trace'!$U$56,(A49-1)*56,0)</f>
        <v>6941.8316889999978</v>
      </c>
      <c r="E157" s="5">
        <f ca="1">OFFSET('1344p trace'!$V$56,(A49-1)*56,0)</f>
        <v>6872.9271048399996</v>
      </c>
      <c r="F157" s="5">
        <f ca="1">OFFSET('1344p stat'!$H$1,A157*20,1)</f>
        <v>6869.343766</v>
      </c>
      <c r="G157" s="5">
        <f ca="1">OFFSET('1344p stat'!$K$1,A157*20,1)</f>
        <v>6732.7656219999999</v>
      </c>
      <c r="H157" s="5">
        <f ca="1">OFFSET('1344p stat'!$N$1,A157*20,1)</f>
        <v>131.39194599999999</v>
      </c>
      <c r="J157" s="5">
        <f t="shared" ca="1" si="6"/>
        <v>27548.260127839996</v>
      </c>
    </row>
    <row r="158" spans="1:10" x14ac:dyDescent="0.25">
      <c r="A158">
        <v>20</v>
      </c>
      <c r="C158" t="str">
        <f ca="1">OFFSET('1344p stat'!$A$1,A158*20,0)</f>
        <v>omp non hash</v>
      </c>
      <c r="D158" s="5">
        <f ca="1">OFFSET('1344p trace'!$U$56,(A50-1)*56,0)</f>
        <v>4986.235338240007</v>
      </c>
      <c r="E158" s="5">
        <f ca="1">OFFSET('1344p trace'!$V$56,(A50-1)*56,0)</f>
        <v>4973.2183878399928</v>
      </c>
      <c r="F158" s="5">
        <f ca="1">OFFSET('1344p stat'!$H$1,A158*20,1)</f>
        <v>4970.3518439999998</v>
      </c>
      <c r="G158" s="5">
        <f ca="1">OFFSET('1344p stat'!$K$1,A158*20,1)</f>
        <v>4853.718715</v>
      </c>
      <c r="H158" s="5">
        <f ca="1">OFFSET('1344p stat'!$N$1,A158*20,1)</f>
        <v>108.234514</v>
      </c>
      <c r="J158" s="5">
        <f t="shared" ca="1" si="6"/>
        <v>19891.758799079998</v>
      </c>
    </row>
    <row r="159" spans="1:10" x14ac:dyDescent="0.25">
      <c r="A159">
        <v>21</v>
      </c>
      <c r="C159" t="str">
        <f ca="1">OFFSET('1344p stat'!$A$1,A159*20,0)</f>
        <v>non CUDA transp Time</v>
      </c>
      <c r="D159" s="5">
        <f ca="1">OFFSET('1344p trace'!$U$56,(A51-1)*56,0)</f>
        <v>1013.1146600399994</v>
      </c>
      <c r="E159" s="5">
        <f ca="1">OFFSET('1344p trace'!$V$56,(A51-1)*56,0)</f>
        <v>1015.8861395599996</v>
      </c>
      <c r="F159" s="5">
        <f ca="1">OFFSET('1344p stat'!$H$1,A159*20,1)</f>
        <v>1015.624538</v>
      </c>
      <c r="G159" s="5">
        <f ca="1">OFFSET('1344p stat'!$K$1,A159*20,1)</f>
        <v>844.77832000000001</v>
      </c>
      <c r="H159" s="5">
        <f ca="1">OFFSET('1344p stat'!$N$1,A159*20,1)</f>
        <v>36.160505000000001</v>
      </c>
      <c r="J159" s="5">
        <f t="shared" ca="1" si="6"/>
        <v>3925.5641625999988</v>
      </c>
    </row>
    <row r="160" spans="1:10" x14ac:dyDescent="0.25">
      <c r="A160">
        <v>22</v>
      </c>
      <c r="C160" t="str">
        <f ca="1">OFFSET('1344p stat'!$A$1,A160*20,0)</f>
        <v>non CUDA transp</v>
      </c>
      <c r="D160" s="5">
        <f ca="1">OFFSET('1344p trace'!$U$56,(A52-1)*56,0)</f>
        <v>2259.6752510399897</v>
      </c>
      <c r="E160" s="5">
        <f ca="1">OFFSET('1344p trace'!$V$56,(A52-1)*56,0)</f>
        <v>0</v>
      </c>
      <c r="F160" s="5">
        <f ca="1">OFFSET('1344p stat'!$H$1,A160*20,1)</f>
        <v>0</v>
      </c>
      <c r="G160" s="5">
        <f ca="1">OFFSET('1344p stat'!$K$1,A160*20,1)</f>
        <v>0</v>
      </c>
      <c r="H160" s="5">
        <f ca="1">OFFSET('1344p stat'!$N$1,A160*20,1)</f>
        <v>0</v>
      </c>
      <c r="J160" s="5">
        <f t="shared" ca="1" si="6"/>
        <v>2259.6752510399897</v>
      </c>
    </row>
    <row r="161" spans="1:10" x14ac:dyDescent="0.25">
      <c r="A161">
        <v>23</v>
      </c>
      <c r="C161" t="str">
        <f ca="1">OFFSET('1344p stat'!$A$1,A161*20,0)</f>
        <v>non CUDA transp non hash</v>
      </c>
      <c r="D161" s="5">
        <f ca="1">OFFSET('1344p trace'!$U$56,(A53-1)*56,0)</f>
        <v>1270.3275592399998</v>
      </c>
      <c r="E161" s="5">
        <f ca="1">OFFSET('1344p trace'!$V$56,(A53-1)*56,0)</f>
        <v>1259.640130759999</v>
      </c>
      <c r="F161" s="5">
        <f ca="1">OFFSET('1344p stat'!$H$1,A161*20,1)</f>
        <v>1258.502935</v>
      </c>
      <c r="G161" s="5">
        <f ca="1">OFFSET('1344p stat'!$K$1,A161*20,1)</f>
        <v>981.79197199999999</v>
      </c>
      <c r="H161" s="5">
        <f ca="1">OFFSET('1344p stat'!$N$1,A161*20,1)</f>
        <v>38.407268999999999</v>
      </c>
      <c r="J161" s="5">
        <f t="shared" ca="1" si="6"/>
        <v>4808.6698659999993</v>
      </c>
    </row>
    <row r="162" spans="1:10" x14ac:dyDescent="0.25">
      <c r="A162">
        <v>24</v>
      </c>
      <c r="C162" t="str">
        <f ca="1">OFFSET('1344p stat'!$A$1,A162*20,0)</f>
        <v>non CUDA AVX Time</v>
      </c>
      <c r="D162" s="5">
        <f ca="1">OFFSET('1344p trace'!$U$56,(A54-1)*56,0)</f>
        <v>7267.2722448400136</v>
      </c>
      <c r="E162" s="5">
        <f ca="1">OFFSET('1344p trace'!$V$56,(A54-1)*56,0)</f>
        <v>7195.775003039992</v>
      </c>
      <c r="F162" s="5">
        <f ca="1">OFFSET('1344p stat'!$H$1,A162*20,1)</f>
        <v>7192.4308739999997</v>
      </c>
      <c r="G162" s="5">
        <f ca="1">OFFSET('1344p stat'!$K$1,A162*20,1)</f>
        <v>6993.810246</v>
      </c>
      <c r="H162" s="5">
        <f ca="1">OFFSET('1344p stat'!$N$1,A162*20,1)</f>
        <v>104.412409</v>
      </c>
      <c r="J162" s="5">
        <f t="shared" ca="1" si="6"/>
        <v>28753.700776880007</v>
      </c>
    </row>
    <row r="163" spans="1:10" x14ac:dyDescent="0.25">
      <c r="A163">
        <v>25</v>
      </c>
      <c r="C163" t="str">
        <f ca="1">OFFSET('1344p stat'!$A$1,A163*20,0)</f>
        <v>non CUDA AVX</v>
      </c>
      <c r="D163" s="5">
        <f ca="1">OFFSET('1344p trace'!$U$56,(A55-1)*56,0)</f>
        <v>7658.2292217600088</v>
      </c>
      <c r="E163" s="5">
        <f ca="1">OFFSET('1344p trace'!$V$56,(A55-1)*56,0)</f>
        <v>0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>
        <f t="shared" ca="1" si="6"/>
        <v>7658.2292217600088</v>
      </c>
    </row>
    <row r="164" spans="1:10" x14ac:dyDescent="0.25">
      <c r="A164">
        <v>26</v>
      </c>
      <c r="C164" t="str">
        <f ca="1">OFFSET('1344p stat'!$A$1,A164*20,0)</f>
        <v>non CUDA AVX non hash</v>
      </c>
      <c r="D164" s="5">
        <f ca="1">OFFSET('1344p trace'!$U$56,(A56-1)*56,0)</f>
        <v>5940.0988616400073</v>
      </c>
      <c r="E164" s="5">
        <f ca="1">OFFSET('1344p trace'!$V$56,(A56-1)*56,0)</f>
        <v>5926.7438370000054</v>
      </c>
      <c r="F164" s="5">
        <f ca="1">OFFSET('1344p stat'!$H$1,A164*20,1)</f>
        <v>5923.282639</v>
      </c>
      <c r="G164" s="5">
        <f ca="1">OFFSET('1344p stat'!$K$1,A164*20,1)</f>
        <v>5763.7266520000003</v>
      </c>
      <c r="H164" s="5">
        <f ca="1">OFFSET('1344p stat'!$N$1,A164*20,1)</f>
        <v>105.990116</v>
      </c>
      <c r="J164" s="5">
        <f t="shared" ca="1" si="6"/>
        <v>23659.842105640015</v>
      </c>
    </row>
    <row r="165" spans="1:10" x14ac:dyDescent="0.25">
      <c r="A165">
        <v>27</v>
      </c>
      <c r="C165" t="str">
        <f ca="1">OFFSET('1344p stat'!$A$1,A165*20,0)</f>
        <v>non CUDA AVX_OMP Time</v>
      </c>
      <c r="D165" s="5">
        <f ca="1">OFFSET('1344p trace'!$U$56,(A57-1)*56,0)</f>
        <v>4830.954568039997</v>
      </c>
      <c r="E165" s="5">
        <f ca="1">OFFSET('1344p trace'!$V$56,(A57-1)*56,0)</f>
        <v>4632.7174774399955</v>
      </c>
      <c r="F165" s="5">
        <f ca="1">OFFSET('1344p stat'!$H$1,A165*20,1)</f>
        <v>4630.0213970000004</v>
      </c>
      <c r="G165" s="5">
        <f ca="1">OFFSET('1344p stat'!$K$1,A165*20,1)</f>
        <v>4471.9368480000003</v>
      </c>
      <c r="H165" s="5">
        <f ca="1">OFFSET('1344p stat'!$N$1,A165*20,1)</f>
        <v>102.94981300000001</v>
      </c>
      <c r="J165" s="5">
        <f t="shared" ca="1" si="6"/>
        <v>18668.580103479992</v>
      </c>
    </row>
    <row r="166" spans="1:10" x14ac:dyDescent="0.25">
      <c r="A166">
        <v>28</v>
      </c>
      <c r="C166" t="str">
        <f ca="1">OFFSET('1344p stat'!$A$1,A166*20,0)</f>
        <v>non CUDA AVX_OMP</v>
      </c>
      <c r="D166" s="5">
        <f ca="1">OFFSET('1344p trace'!$U$56,(A58-1)*56,0)</f>
        <v>24843.94099924</v>
      </c>
      <c r="E166" s="5">
        <f ca="1">OFFSET('1344p trace'!$V$56,(A58-1)*56,0)</f>
        <v>0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>
        <f t="shared" ca="1" si="6"/>
        <v>24843.94099924</v>
      </c>
    </row>
    <row r="167" spans="1:10" x14ac:dyDescent="0.25">
      <c r="A167">
        <v>29</v>
      </c>
      <c r="C167" t="str">
        <f ca="1">OFFSET('1344p stat'!$A$1,A167*20,0)</f>
        <v>non CUDA AVX_OMP non hash</v>
      </c>
      <c r="D167" s="5">
        <f ca="1">OFFSET('1344p trace'!$U$56,(A59-1)*56,0)</f>
        <v>4059.4022359999963</v>
      </c>
      <c r="E167" s="5">
        <f ca="1">OFFSET('1344p trace'!$V$56,(A59-1)*56,0)</f>
        <v>4037.2909160000058</v>
      </c>
      <c r="F167" s="5">
        <f ca="1">OFFSET('1344p stat'!$H$1,A167*20,1)</f>
        <v>4035.0098010000002</v>
      </c>
      <c r="G167" s="5">
        <f ca="1">OFFSET('1344p stat'!$K$1,A167*20,1)</f>
        <v>3896.7181580000001</v>
      </c>
      <c r="H167" s="5">
        <f ca="1">OFFSET('1344p stat'!$N$1,A167*20,1)</f>
        <v>90.887628000000007</v>
      </c>
      <c r="J167" s="5">
        <f t="shared" ca="1" si="6"/>
        <v>16119.308739000002</v>
      </c>
    </row>
    <row r="168" spans="1:10" x14ac:dyDescent="0.25">
      <c r="A168">
        <v>30</v>
      </c>
      <c r="C168" t="str">
        <f ca="1">OFFSET('1344p stat'!$A$1,A168*20,0)</f>
        <v>non CUDA transp_AVX Time</v>
      </c>
      <c r="D168" s="5">
        <f ca="1">OFFSET('1344p trace'!$U$56,(A60-1)*56,0)</f>
        <v>2964.2491330000062</v>
      </c>
      <c r="E168" s="5">
        <f ca="1">OFFSET('1344p trace'!$V$56,(A60-1)*56,0)</f>
        <v>2948.3711155600049</v>
      </c>
      <c r="F168" s="5">
        <f ca="1">OFFSET('1344p stat'!$H$1,A168*20,1)</f>
        <v>2947.6110119999998</v>
      </c>
      <c r="G168" s="5">
        <f ca="1">OFFSET('1344p stat'!$K$1,A168*20,1)</f>
        <v>2474.046053</v>
      </c>
      <c r="H168" s="5">
        <f ca="1">OFFSET('1344p stat'!$N$1,A168*20,1)</f>
        <v>35.025953000000001</v>
      </c>
      <c r="J168" s="5">
        <f t="shared" ref="J168:J188" ca="1" si="7">SUM(D168:H168)</f>
        <v>11369.303266560011</v>
      </c>
    </row>
    <row r="169" spans="1:10" x14ac:dyDescent="0.25">
      <c r="A169">
        <v>31</v>
      </c>
      <c r="C169" t="str">
        <f ca="1">OFFSET('1344p stat'!$A$1,A169*20,0)</f>
        <v>non CUDA transp_AVX</v>
      </c>
      <c r="D169" s="5">
        <f ca="1">OFFSET('1344p trace'!$U$56,(A61-1)*56,0)</f>
        <v>2441.8725355600022</v>
      </c>
      <c r="E169" s="5">
        <f ca="1">OFFSET('1344p trace'!$V$56,(A61-1)*56,0)</f>
        <v>0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>
        <f t="shared" ca="1" si="7"/>
        <v>2441.8725355600022</v>
      </c>
    </row>
    <row r="170" spans="1:10" x14ac:dyDescent="0.25">
      <c r="A170">
        <v>32</v>
      </c>
      <c r="C170" t="str">
        <f ca="1">OFFSET('1344p stat'!$A$1,A170*20,0)</f>
        <v>non CUDA transp_AVX non hash</v>
      </c>
      <c r="D170" s="5">
        <f ca="1">OFFSET('1344p trace'!$U$56,(A62-1)*56,0)</f>
        <v>4767.2751856399946</v>
      </c>
      <c r="E170" s="5">
        <f ca="1">OFFSET('1344p trace'!$V$56,(A62-1)*56,0)</f>
        <v>4736.1989726400006</v>
      </c>
      <c r="F170" s="5">
        <f ca="1">OFFSET('1344p stat'!$H$1,A170*20,1)</f>
        <v>4732.9581760000001</v>
      </c>
      <c r="G170" s="5">
        <f ca="1">OFFSET('1344p stat'!$K$1,A170*20,1)</f>
        <v>3860.8410220000001</v>
      </c>
      <c r="H170" s="5">
        <f ca="1">OFFSET('1344p stat'!$N$1,A170*20,1)</f>
        <v>38.796872</v>
      </c>
      <c r="J170" s="5">
        <f t="shared" ca="1" si="7"/>
        <v>18136.070228279994</v>
      </c>
    </row>
    <row r="171" spans="1:10" x14ac:dyDescent="0.25">
      <c r="A171">
        <v>33</v>
      </c>
      <c r="C171" t="str">
        <f ca="1">OFFSET('1344p stat'!$A$1,A171*20,0)</f>
        <v>non CUDA transp_AVX_OMP Time</v>
      </c>
      <c r="D171" s="5">
        <f ca="1">OFFSET('1344p trace'!$U$56,(A63-1)*56,0)</f>
        <v>1167.0573091599954</v>
      </c>
      <c r="E171" s="5">
        <f ca="1">OFFSET('1344p trace'!$V$56,(A63-1)*56,0)</f>
        <v>1121.2893083599993</v>
      </c>
      <c r="F171" s="5">
        <f ca="1">OFFSET('1344p stat'!$H$1,A171*20,1)</f>
        <v>1120.2285810000001</v>
      </c>
      <c r="G171" s="5">
        <f ca="1">OFFSET('1344p stat'!$K$1,A171*20,1)</f>
        <v>856.27245200000004</v>
      </c>
      <c r="H171" s="5">
        <f ca="1">OFFSET('1344p stat'!$N$1,A171*20,1)</f>
        <v>29.992266999999998</v>
      </c>
      <c r="J171" s="5">
        <f t="shared" ca="1" si="7"/>
        <v>4294.8399175199947</v>
      </c>
    </row>
    <row r="172" spans="1:10" x14ac:dyDescent="0.25">
      <c r="A172">
        <v>34</v>
      </c>
      <c r="C172" t="str">
        <f ca="1">OFFSET('1344p stat'!$A$1,A172*20,0)</f>
        <v>non CUDA transp_AVX_OMP</v>
      </c>
      <c r="D172" s="5">
        <f ca="1">OFFSET('1344p trace'!$U$56,(A64-1)*56,0)</f>
        <v>11834.868988839999</v>
      </c>
      <c r="E172" s="5">
        <f ca="1">OFFSET('1344p trace'!$V$56,(A64-1)*56,0)</f>
        <v>0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>
        <f t="shared" ca="1" si="7"/>
        <v>11834.868988839999</v>
      </c>
    </row>
    <row r="173" spans="1:10" x14ac:dyDescent="0.25">
      <c r="A173">
        <v>35</v>
      </c>
      <c r="C173" t="str">
        <f ca="1">OFFSET('1344p stat'!$A$1,A173*20,0)</f>
        <v>non CUDA transp_AVX_OMP non hash</v>
      </c>
      <c r="D173" s="5">
        <f ca="1">OFFSET('1344p trace'!$U$56,(A65-1)*56,0)</f>
        <v>211931.76450400005</v>
      </c>
      <c r="E173" s="5">
        <f ca="1">OFFSET('1344p trace'!$V$56,(A65-1)*56,0)</f>
        <v>209987.97679584005</v>
      </c>
      <c r="F173" s="5">
        <f ca="1">OFFSET('1344p stat'!$H$1,A173*20,1)</f>
        <v>209934.75727599999</v>
      </c>
      <c r="G173" s="5">
        <f ca="1">OFFSET('1344p stat'!$K$1,A173*20,1)</f>
        <v>192543.088934</v>
      </c>
      <c r="H173" s="5">
        <f ca="1">OFFSET('1344p stat'!$N$1,A173*20,1)</f>
        <v>693.23731199999997</v>
      </c>
      <c r="J173" s="5">
        <f t="shared" ca="1" si="7"/>
        <v>825090.82482184016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8">$D$192*SQRT(D139)/$E$192</f>
        <v>6.72854517942414</v>
      </c>
      <c r="E194" s="8">
        <f t="shared" ca="1" si="8"/>
        <v>6.4884111879565776</v>
      </c>
      <c r="F194" s="8">
        <f t="shared" ca="1" si="8"/>
        <v>6.64287019132182</v>
      </c>
      <c r="G194" s="8">
        <f t="shared" ca="1" si="8"/>
        <v>6.4071939407338068</v>
      </c>
      <c r="H194" s="8">
        <f t="shared" ca="1" si="8"/>
        <v>0.2766024610158051</v>
      </c>
      <c r="J194" s="8">
        <f ca="1">$D$192*SQRT(J139)/$E$192</f>
        <v>13.138841937930446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8"/>
        <v>2.0232265737756405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2.0232265737756405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8"/>
        <v>4.8060862054457578</v>
      </c>
      <c r="E196" s="8">
        <f t="shared" ca="1" si="8"/>
        <v>4.7626029922119031</v>
      </c>
      <c r="F196" s="8">
        <f t="shared" ca="1" si="8"/>
        <v>4.3829180360011293</v>
      </c>
      <c r="G196" s="8">
        <f t="shared" ca="1" si="8"/>
        <v>4.4349050929227332</v>
      </c>
      <c r="H196" s="8">
        <f t="shared" ca="1" si="8"/>
        <v>0.47049121282336398</v>
      </c>
      <c r="J196" s="8">
        <f t="shared" ca="1" si="9"/>
        <v>9.213065046469703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8"/>
        <v>5.1511342033407059</v>
      </c>
      <c r="E197" s="8">
        <f t="shared" ca="1" si="8"/>
        <v>5.0267375986227592</v>
      </c>
      <c r="F197" s="8">
        <f t="shared" ca="1" si="8"/>
        <v>4.4525371379113725</v>
      </c>
      <c r="G197" s="8">
        <f t="shared" ca="1" si="8"/>
        <v>3.8680856581870056</v>
      </c>
      <c r="H197" s="8">
        <f t="shared" ca="1" si="8"/>
        <v>0.16939616789053993</v>
      </c>
      <c r="J197" s="8">
        <f t="shared" ca="1" si="9"/>
        <v>9.3068868668036462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8"/>
        <v>1.8055895528009678</v>
      </c>
      <c r="E198" s="8">
        <f t="shared" ca="1" si="8"/>
        <v>1.7592669150715143</v>
      </c>
      <c r="F198" s="8">
        <f t="shared" ca="1" si="8"/>
        <v>0.95730661821591934</v>
      </c>
      <c r="G198" s="8">
        <f t="shared" ca="1" si="8"/>
        <v>0.1987032108044558</v>
      </c>
      <c r="H198" s="8">
        <f t="shared" ca="1" si="8"/>
        <v>2.7185419033003703E-2</v>
      </c>
      <c r="J198" s="8">
        <f t="shared" ca="1" si="9"/>
        <v>2.7040398824575873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8"/>
        <v>2.034503486631265</v>
      </c>
      <c r="E199" s="8">
        <f t="shared" ca="1" si="8"/>
        <v>1.9154114246973435</v>
      </c>
      <c r="F199" s="8">
        <f t="shared" ca="1" si="8"/>
        <v>1.2171772327282497</v>
      </c>
      <c r="G199" s="8">
        <f t="shared" ca="1" si="8"/>
        <v>0.66935816490724898</v>
      </c>
      <c r="H199" s="8">
        <f t="shared" ca="1" si="8"/>
        <v>9.4812151119990935E-3</v>
      </c>
      <c r="J199" s="8">
        <f t="shared" ca="1" si="9"/>
        <v>3.1205217552864264</v>
      </c>
    </row>
    <row r="200" spans="1:10" x14ac:dyDescent="0.25">
      <c r="A200">
        <v>7</v>
      </c>
      <c r="C200" t="str">
        <f ca="1">OFFSET('1344p stat'!$A$1,A200*20,0)</f>
        <v>CUDA ant add CPU12</v>
      </c>
      <c r="D200" s="8">
        <f t="shared" ca="1" si="8"/>
        <v>21.914145808976595</v>
      </c>
      <c r="E200" s="8">
        <f t="shared" ca="1" si="8"/>
        <v>21.613158060392013</v>
      </c>
      <c r="F200" s="8">
        <f t="shared" ca="1" si="8"/>
        <v>20.844316823690047</v>
      </c>
      <c r="G200" s="8">
        <f t="shared" ca="1" si="8"/>
        <v>19.95206741248435</v>
      </c>
      <c r="H200" s="8">
        <f t="shared" ca="1" si="8"/>
        <v>1.2019469200393169</v>
      </c>
      <c r="J200" s="8">
        <f t="shared" ca="1" si="9"/>
        <v>42.206321826923684</v>
      </c>
    </row>
    <row r="201" spans="1:10" x14ac:dyDescent="0.25">
      <c r="A201">
        <v>8</v>
      </c>
      <c r="C201" t="str">
        <f ca="1">OFFSET('1344p stat'!$A$1,A201*20,0)</f>
        <v>CUDA opt</v>
      </c>
      <c r="D201" s="8">
        <f t="shared" ca="1" si="8"/>
        <v>7.0733850379099446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7.0733850379099446</v>
      </c>
    </row>
    <row r="202" spans="1:10" x14ac:dyDescent="0.25">
      <c r="A202">
        <v>9</v>
      </c>
      <c r="C202" t="str">
        <f ca="1">OFFSET('1344p stat'!$A$1,A202*20,0)</f>
        <v>CUDA opt Time</v>
      </c>
      <c r="D202" s="8">
        <f t="shared" ca="1" si="8"/>
        <v>2.3835269165235249</v>
      </c>
      <c r="E202" s="8">
        <f t="shared" ca="1" si="8"/>
        <v>2.3014439849798869</v>
      </c>
      <c r="F202" s="8">
        <f t="shared" ca="1" si="8"/>
        <v>0.76406491732574644</v>
      </c>
      <c r="G202" s="8">
        <f t="shared" ca="1" si="8"/>
        <v>5.5235150837125442E-2</v>
      </c>
      <c r="H202" s="8">
        <f t="shared" ca="1" si="8"/>
        <v>0</v>
      </c>
      <c r="J202" s="8">
        <f t="shared" ca="1" si="9"/>
        <v>3.4006897973158687</v>
      </c>
    </row>
    <row r="203" spans="1:10" x14ac:dyDescent="0.25">
      <c r="A203">
        <v>10</v>
      </c>
      <c r="C203" t="str">
        <f ca="1">OFFSET('1344p stat'!$A$1,A203*20,0)</f>
        <v>CUDA opt non hash</v>
      </c>
      <c r="D203" s="8">
        <f t="shared" ca="1" si="8"/>
        <v>2.3894250856481047</v>
      </c>
      <c r="E203" s="8">
        <f t="shared" ca="1" si="8"/>
        <v>2.4469668328407463</v>
      </c>
      <c r="F203" s="8">
        <f t="shared" ca="1" si="8"/>
        <v>1.3219301042823708</v>
      </c>
      <c r="G203" s="8">
        <f t="shared" ca="1" si="8"/>
        <v>1.2292279658777698</v>
      </c>
      <c r="H203" s="8">
        <f t="shared" ca="1" si="8"/>
        <v>0</v>
      </c>
      <c r="J203" s="8">
        <f t="shared" ca="1" si="9"/>
        <v>3.8672340908782759</v>
      </c>
    </row>
    <row r="204" spans="1:10" x14ac:dyDescent="0.25">
      <c r="A204">
        <v>11</v>
      </c>
      <c r="C204" t="str">
        <f ca="1">OFFSET('1344p stat'!$A$1,A204*20,0)</f>
        <v>CUDA opt ant</v>
      </c>
      <c r="D204" s="8">
        <f t="shared" ref="D204:H213" ca="1" si="10">$D$192*SQRT(D149)/$E$192</f>
        <v>8.3953025843902545</v>
      </c>
      <c r="E204" s="8">
        <f t="shared" ca="1" si="10"/>
        <v>8.3734107225971002</v>
      </c>
      <c r="F204" s="8">
        <f t="shared" ca="1" si="10"/>
        <v>8.2765999183529466</v>
      </c>
      <c r="G204" s="8">
        <f t="shared" ca="1" si="10"/>
        <v>7.6598821912924997</v>
      </c>
      <c r="H204" s="8">
        <f t="shared" ca="1" si="10"/>
        <v>0</v>
      </c>
      <c r="J204" s="8">
        <f t="shared" ca="1" si="9"/>
        <v>16.363710276270897</v>
      </c>
    </row>
    <row r="205" spans="1:10" x14ac:dyDescent="0.25">
      <c r="A205">
        <v>12</v>
      </c>
      <c r="C205" t="str">
        <f ca="1">OFFSET('1344p stat'!$A$1,A205*20,0)</f>
        <v>CUDA opt ant non hash</v>
      </c>
      <c r="D205" s="8">
        <f t="shared" ca="1" si="10"/>
        <v>2.3059441958789066</v>
      </c>
      <c r="E205" s="8">
        <f t="shared" ca="1" si="10"/>
        <v>2.2700184109164225</v>
      </c>
      <c r="F205" s="8">
        <f t="shared" ca="1" si="10"/>
        <v>0.92497024720149779</v>
      </c>
      <c r="G205" s="8">
        <f t="shared" ca="1" si="10"/>
        <v>0.50692981674389603</v>
      </c>
      <c r="H205" s="8">
        <f t="shared" ca="1" si="10"/>
        <v>0</v>
      </c>
      <c r="J205" s="8">
        <f t="shared" ca="1" si="9"/>
        <v>3.4033674526443867</v>
      </c>
    </row>
    <row r="206" spans="1:10" x14ac:dyDescent="0.25">
      <c r="A206">
        <v>13</v>
      </c>
      <c r="C206" t="str">
        <f ca="1">OFFSET('1344p stat'!$A$1,A206*20,0)</f>
        <v>CUDA opt ant par</v>
      </c>
      <c r="D206" s="8">
        <f t="shared" ca="1" si="10"/>
        <v>2.319446527214907</v>
      </c>
      <c r="E206" s="8">
        <f t="shared" ca="1" si="10"/>
        <v>2.2468473143887491</v>
      </c>
      <c r="F206" s="8">
        <f t="shared" ca="1" si="10"/>
        <v>0.75309836771566574</v>
      </c>
      <c r="G206" s="8">
        <f t="shared" ca="1" si="10"/>
        <v>0.19098326896354034</v>
      </c>
      <c r="H206" s="8">
        <f t="shared" ca="1" si="10"/>
        <v>0</v>
      </c>
      <c r="J206" s="8">
        <f t="shared" ca="1" si="9"/>
        <v>3.321413374945255</v>
      </c>
    </row>
    <row r="207" spans="1:10" x14ac:dyDescent="0.25">
      <c r="A207">
        <v>14</v>
      </c>
      <c r="C207" t="str">
        <f ca="1">OFFSET('1344p stat'!$A$1,A207*20,0)</f>
        <v>non CUDA Time</v>
      </c>
      <c r="D207" s="8">
        <f t="shared" ca="1" si="10"/>
        <v>25.599470958370237</v>
      </c>
      <c r="E207" s="8">
        <f t="shared" ca="1" si="10"/>
        <v>25.37403983085278</v>
      </c>
      <c r="F207" s="8">
        <f t="shared" ca="1" si="10"/>
        <v>25.365553622668045</v>
      </c>
      <c r="G207" s="8">
        <f t="shared" ca="1" si="10"/>
        <v>25.045789314279872</v>
      </c>
      <c r="H207" s="8">
        <f t="shared" ca="1" si="10"/>
        <v>5.8805742780895125</v>
      </c>
      <c r="J207" s="8">
        <f t="shared" ca="1" si="9"/>
        <v>51.033898905394402</v>
      </c>
    </row>
    <row r="208" spans="1:10" x14ac:dyDescent="0.25">
      <c r="A208">
        <v>15</v>
      </c>
      <c r="C208" t="str">
        <f ca="1">OFFSET('1344p stat'!$A$1,A208*20,0)</f>
        <v>non CUDA</v>
      </c>
      <c r="D208" s="8">
        <f t="shared" ca="1" si="10"/>
        <v>24.158322293895981</v>
      </c>
      <c r="E208" s="8">
        <f t="shared" ca="1" si="10"/>
        <v>0</v>
      </c>
      <c r="F208" s="8">
        <f t="shared" ca="1" si="10"/>
        <v>0</v>
      </c>
      <c r="G208" s="8">
        <f t="shared" ca="1" si="10"/>
        <v>0</v>
      </c>
      <c r="H208" s="8">
        <f t="shared" ca="1" si="10"/>
        <v>0</v>
      </c>
      <c r="J208" s="8">
        <f t="shared" ca="1" si="9"/>
        <v>24.158322293895981</v>
      </c>
    </row>
    <row r="209" spans="1:10" x14ac:dyDescent="0.25">
      <c r="A209">
        <v>16</v>
      </c>
      <c r="C209" t="str">
        <f ca="1">OFFSET('1344p stat'!$A$1,A209*20,0)</f>
        <v>non CUDA non hash</v>
      </c>
      <c r="D209" s="8">
        <f t="shared" ca="1" si="10"/>
        <v>19.94339699161193</v>
      </c>
      <c r="E209" s="8">
        <f t="shared" ca="1" si="10"/>
        <v>19.908504152440596</v>
      </c>
      <c r="F209" s="8">
        <f t="shared" ca="1" si="10"/>
        <v>19.90402717920572</v>
      </c>
      <c r="G209" s="8">
        <f t="shared" ca="1" si="10"/>
        <v>19.666134601040437</v>
      </c>
      <c r="H209" s="8">
        <f t="shared" ca="1" si="10"/>
        <v>2.3668962434580858</v>
      </c>
      <c r="J209" s="8">
        <f t="shared" ca="1" si="9"/>
        <v>39.782118685118775</v>
      </c>
    </row>
    <row r="210" spans="1:10" x14ac:dyDescent="0.25">
      <c r="A210">
        <v>17</v>
      </c>
      <c r="C210" t="str">
        <f ca="1">OFFSET('1344p stat'!$A$1,A210*20,0)</f>
        <v>Classic ACO</v>
      </c>
      <c r="D210" s="8">
        <f t="shared" ca="1" si="10"/>
        <v>77.469399263740257</v>
      </c>
      <c r="E210" s="8">
        <f t="shared" ca="1" si="10"/>
        <v>69.065977288595562</v>
      </c>
      <c r="F210" s="8">
        <f t="shared" ca="1" si="10"/>
        <v>67.609123234643533</v>
      </c>
      <c r="G210" s="8">
        <f t="shared" ca="1" si="10"/>
        <v>67.338683280548921</v>
      </c>
      <c r="H210" s="8">
        <f t="shared" ca="1" si="10"/>
        <v>2.1239222005186535</v>
      </c>
      <c r="J210" s="8">
        <f t="shared" ca="1" si="9"/>
        <v>141.00219819968319</v>
      </c>
    </row>
    <row r="211" spans="1:10" x14ac:dyDescent="0.25">
      <c r="A211">
        <v>18</v>
      </c>
      <c r="C211" t="str">
        <f ca="1">OFFSET('1344p stat'!$A$1,A211*20,0)</f>
        <v>Classic ACO non hash</v>
      </c>
      <c r="D211" s="8">
        <f t="shared" ca="1" si="10"/>
        <v>66.136820169681585</v>
      </c>
      <c r="E211" s="8">
        <f t="shared" ca="1" si="10"/>
        <v>66.179164526754192</v>
      </c>
      <c r="F211" s="8">
        <f t="shared" ca="1" si="10"/>
        <v>66.105225855644903</v>
      </c>
      <c r="G211" s="8">
        <f t="shared" ca="1" si="10"/>
        <v>65.748262968292991</v>
      </c>
      <c r="H211" s="8">
        <f t="shared" ca="1" si="10"/>
        <v>1.7206707941172243</v>
      </c>
      <c r="J211" s="8">
        <f t="shared" ca="1" si="9"/>
        <v>132.09639085293497</v>
      </c>
    </row>
    <row r="212" spans="1:10" x14ac:dyDescent="0.25">
      <c r="A212">
        <v>19</v>
      </c>
      <c r="C212" t="str">
        <f ca="1">OFFSET('1344p stat'!$A$1,A212*20,0)</f>
        <v>omp</v>
      </c>
      <c r="D212" s="8">
        <f t="shared" ca="1" si="10"/>
        <v>23.094475796805778</v>
      </c>
      <c r="E212" s="8">
        <f t="shared" ca="1" si="10"/>
        <v>22.979572130896319</v>
      </c>
      <c r="F212" s="8">
        <f t="shared" ca="1" si="10"/>
        <v>22.973580918727318</v>
      </c>
      <c r="G212" s="8">
        <f t="shared" ca="1" si="10"/>
        <v>22.744050832459553</v>
      </c>
      <c r="H212" s="8">
        <f t="shared" ca="1" si="10"/>
        <v>3.1772796532681848</v>
      </c>
      <c r="J212" s="8">
        <f t="shared" ca="1" si="9"/>
        <v>46.006390014238271</v>
      </c>
    </row>
    <row r="213" spans="1:10" x14ac:dyDescent="0.25">
      <c r="A213">
        <v>20</v>
      </c>
      <c r="C213" t="str">
        <f ca="1">OFFSET('1344p stat'!$A$1,A213*20,0)</f>
        <v>omp non hash</v>
      </c>
      <c r="D213" s="8">
        <f t="shared" ca="1" si="10"/>
        <v>19.573002669689089</v>
      </c>
      <c r="E213" s="8">
        <f t="shared" ca="1" si="10"/>
        <v>19.547437560317782</v>
      </c>
      <c r="F213" s="8">
        <f t="shared" ca="1" si="10"/>
        <v>19.541803214601458</v>
      </c>
      <c r="G213" s="8">
        <f t="shared" ca="1" si="10"/>
        <v>19.311160408190908</v>
      </c>
      <c r="H213" s="8">
        <f t="shared" ca="1" si="10"/>
        <v>2.8837257462609025</v>
      </c>
      <c r="J213" s="8">
        <f t="shared" ca="1" si="9"/>
        <v>39.09377971047202</v>
      </c>
    </row>
    <row r="214" spans="1:10" x14ac:dyDescent="0.25">
      <c r="A214">
        <v>21</v>
      </c>
      <c r="C214" t="str">
        <f ca="1">OFFSET('1344p stat'!$A$1,A214*20,0)</f>
        <v>non CUDA transp Time</v>
      </c>
      <c r="D214" s="8">
        <f t="shared" ref="D214:H222" ca="1" si="11">$D$192*SQRT(D159)/$E$192</f>
        <v>8.822676779764361</v>
      </c>
      <c r="E214" s="8">
        <f t="shared" ca="1" si="11"/>
        <v>8.8347362085505345</v>
      </c>
      <c r="F214" s="8">
        <f t="shared" ca="1" si="11"/>
        <v>8.8335986157180582</v>
      </c>
      <c r="G214" s="8">
        <f t="shared" ca="1" si="11"/>
        <v>8.0564264958007286</v>
      </c>
      <c r="H214" s="8">
        <f t="shared" ca="1" si="11"/>
        <v>1.6668185024651003</v>
      </c>
      <c r="J214" s="8">
        <f t="shared" ca="1" si="9"/>
        <v>17.366892230358403</v>
      </c>
    </row>
    <row r="215" spans="1:10" x14ac:dyDescent="0.25">
      <c r="A215">
        <v>22</v>
      </c>
      <c r="C215" t="str">
        <f ca="1">OFFSET('1344p stat'!$A$1,A215*20,0)</f>
        <v>non CUDA transp</v>
      </c>
      <c r="D215" s="8">
        <f t="shared" ca="1" si="11"/>
        <v>13.176318487646862</v>
      </c>
      <c r="E215" s="8">
        <f t="shared" ca="1" si="11"/>
        <v>0</v>
      </c>
      <c r="F215" s="8">
        <f t="shared" ca="1" si="11"/>
        <v>0</v>
      </c>
      <c r="G215" s="8">
        <f t="shared" ca="1" si="11"/>
        <v>0</v>
      </c>
      <c r="H215" s="8">
        <f t="shared" ca="1" si="11"/>
        <v>0</v>
      </c>
      <c r="J215" s="8">
        <f t="shared" ca="1" si="9"/>
        <v>13.176318487646862</v>
      </c>
    </row>
    <row r="216" spans="1:10" x14ac:dyDescent="0.25">
      <c r="A216">
        <v>23</v>
      </c>
      <c r="C216" t="str">
        <f ca="1">OFFSET('1344p stat'!$A$1,A216*20,0)</f>
        <v>non CUDA transp non hash</v>
      </c>
      <c r="D216" s="8">
        <f t="shared" ca="1" si="11"/>
        <v>9.8793626834693971</v>
      </c>
      <c r="E216" s="8">
        <f t="shared" ca="1" si="11"/>
        <v>9.8377167333966398</v>
      </c>
      <c r="F216" s="8">
        <f t="shared" ca="1" si="11"/>
        <v>9.8332750140489811</v>
      </c>
      <c r="G216" s="8">
        <f t="shared" ca="1" si="11"/>
        <v>8.6852196744068593</v>
      </c>
      <c r="H216" s="8">
        <f t="shared" ca="1" si="11"/>
        <v>1.7178205062834706</v>
      </c>
      <c r="J216" s="8">
        <f t="shared" ca="1" si="9"/>
        <v>19.221335103070025</v>
      </c>
    </row>
    <row r="217" spans="1:10" x14ac:dyDescent="0.25">
      <c r="A217">
        <v>24</v>
      </c>
      <c r="C217" t="str">
        <f ca="1">OFFSET('1344p stat'!$A$1,A217*20,0)</f>
        <v>non CUDA AVX Time</v>
      </c>
      <c r="D217" s="8">
        <f t="shared" ca="1" si="11"/>
        <v>23.629622534343369</v>
      </c>
      <c r="E217" s="8">
        <f t="shared" ca="1" si="11"/>
        <v>23.513098158974472</v>
      </c>
      <c r="F217" s="8">
        <f t="shared" ca="1" si="11"/>
        <v>23.507633843310728</v>
      </c>
      <c r="G217" s="8">
        <f t="shared" ca="1" si="11"/>
        <v>23.180777140136438</v>
      </c>
      <c r="H217" s="8">
        <f t="shared" ca="1" si="11"/>
        <v>2.8323513567860887</v>
      </c>
      <c r="J217" s="8">
        <f t="shared" ca="1" si="9"/>
        <v>47.002173759191656</v>
      </c>
    </row>
    <row r="218" spans="1:10" x14ac:dyDescent="0.25">
      <c r="A218">
        <v>25</v>
      </c>
      <c r="C218" t="str">
        <f ca="1">OFFSET('1344p stat'!$A$1,A218*20,0)</f>
        <v>non CUDA AVX</v>
      </c>
      <c r="D218" s="8">
        <f t="shared" ca="1" si="11"/>
        <v>24.256897319448441</v>
      </c>
      <c r="E218" s="8">
        <f t="shared" ca="1" si="11"/>
        <v>0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>
        <f t="shared" ca="1" si="9"/>
        <v>24.256897319448441</v>
      </c>
    </row>
    <row r="219" spans="1:10" x14ac:dyDescent="0.25">
      <c r="A219">
        <v>26</v>
      </c>
      <c r="C219" t="str">
        <f ca="1">OFFSET('1344p stat'!$A$1,A219*20,0)</f>
        <v>non CUDA AVX non hash</v>
      </c>
      <c r="D219" s="8">
        <f t="shared" ca="1" si="11"/>
        <v>21.363278674808438</v>
      </c>
      <c r="E219" s="8">
        <f t="shared" ca="1" si="11"/>
        <v>21.339249810721657</v>
      </c>
      <c r="F219" s="8">
        <f t="shared" ca="1" si="11"/>
        <v>21.33301787651358</v>
      </c>
      <c r="G219" s="8">
        <f t="shared" ca="1" si="11"/>
        <v>21.043731753813628</v>
      </c>
      <c r="H219" s="8">
        <f t="shared" ca="1" si="11"/>
        <v>2.8536700216584259</v>
      </c>
      <c r="J219" s="8">
        <f t="shared" ca="1" si="9"/>
        <v>42.636052686201303</v>
      </c>
    </row>
    <row r="220" spans="1:10" x14ac:dyDescent="0.25">
      <c r="A220">
        <v>27</v>
      </c>
      <c r="C220" t="str">
        <f ca="1">OFFSET('1344p stat'!$A$1,A220*20,0)</f>
        <v>non CUDA AVX_OMP Time</v>
      </c>
      <c r="D220" s="8">
        <f t="shared" ca="1" si="11"/>
        <v>19.265822104744171</v>
      </c>
      <c r="E220" s="8">
        <f t="shared" ca="1" si="11"/>
        <v>18.866397356852996</v>
      </c>
      <c r="F220" s="8">
        <f t="shared" ca="1" si="11"/>
        <v>18.860906764371219</v>
      </c>
      <c r="G220" s="8">
        <f t="shared" ca="1" si="11"/>
        <v>18.536122893030679</v>
      </c>
      <c r="H220" s="8">
        <f t="shared" ca="1" si="11"/>
        <v>2.8124437829787814</v>
      </c>
      <c r="J220" s="8">
        <f t="shared" ca="1" si="9"/>
        <v>37.872738830332487</v>
      </c>
    </row>
    <row r="221" spans="1:10" x14ac:dyDescent="0.25">
      <c r="A221">
        <v>28</v>
      </c>
      <c r="C221" t="str">
        <f ca="1">OFFSET('1344p stat'!$A$1,A221*20,0)</f>
        <v>non CUDA AVX_OMP</v>
      </c>
      <c r="D221" s="8">
        <f t="shared" ca="1" si="11"/>
        <v>43.689926468850999</v>
      </c>
      <c r="E221" s="8">
        <f t="shared" ca="1" si="11"/>
        <v>0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>
        <f t="shared" ca="1" si="9"/>
        <v>43.689926468850999</v>
      </c>
    </row>
    <row r="222" spans="1:10" x14ac:dyDescent="0.25">
      <c r="A222">
        <v>29</v>
      </c>
      <c r="C222" t="str">
        <f ca="1">OFFSET('1344p stat'!$A$1,A222*20,0)</f>
        <v>non CUDA AVX_OMP non hash</v>
      </c>
      <c r="D222" s="8">
        <f t="shared" ca="1" si="11"/>
        <v>17.660464110446014</v>
      </c>
      <c r="E222" s="8">
        <f t="shared" ca="1" si="11"/>
        <v>17.612300691792438</v>
      </c>
      <c r="F222" s="8">
        <f t="shared" ca="1" si="11"/>
        <v>17.60732441430077</v>
      </c>
      <c r="G222" s="8">
        <f t="shared" ca="1" si="11"/>
        <v>17.302966494663739</v>
      </c>
      <c r="H222" s="8">
        <f t="shared" ca="1" si="11"/>
        <v>2.6425514629796711</v>
      </c>
      <c r="J222" s="8">
        <f t="shared" ca="1" si="9"/>
        <v>35.192026497984571</v>
      </c>
    </row>
    <row r="223" spans="1:10" x14ac:dyDescent="0.25">
      <c r="A223">
        <v>30</v>
      </c>
      <c r="C223" t="str">
        <f ca="1">OFFSET('1344p stat'!$A$1,A223*20,0)</f>
        <v>non CUDA transp_AVX Time</v>
      </c>
      <c r="D223" s="8">
        <f t="shared" ref="D223:H223" ca="1" si="12">$D$192*SQRT(D168)/$E$192</f>
        <v>15.091361415944437</v>
      </c>
      <c r="E223" s="8">
        <f t="shared" ca="1" si="12"/>
        <v>15.050888663155618</v>
      </c>
      <c r="F223" s="8">
        <f t="shared" ca="1" si="12"/>
        <v>15.048948444126717</v>
      </c>
      <c r="G223" s="8">
        <f t="shared" ca="1" si="12"/>
        <v>13.787164550555563</v>
      </c>
      <c r="H223" s="8">
        <f t="shared" ca="1" si="12"/>
        <v>1.6404615267954321</v>
      </c>
      <c r="J223" s="8">
        <f t="shared" ca="1" si="9"/>
        <v>29.555478486675504</v>
      </c>
    </row>
    <row r="224" spans="1:10" x14ac:dyDescent="0.25">
      <c r="A224">
        <v>31</v>
      </c>
      <c r="C224" t="str">
        <f ca="1">OFFSET('1344p stat'!$A$1,A224*20,0)</f>
        <v>non CUDA transp_AVX</v>
      </c>
      <c r="D224" s="8">
        <f t="shared" ref="D224:H224" ca="1" si="13">$D$192*SQRT(D169)/$E$192</f>
        <v>13.697224195147937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13.697224195147937</v>
      </c>
    </row>
    <row r="225" spans="1:10" x14ac:dyDescent="0.25">
      <c r="A225">
        <v>32</v>
      </c>
      <c r="C225" t="str">
        <f ca="1">OFFSET('1344p stat'!$A$1,A225*20,0)</f>
        <v>non CUDA transp_AVX non hash</v>
      </c>
      <c r="D225" s="8">
        <f t="shared" ref="D225:H225" ca="1" si="14">$D$192*SQRT(D170)/$E$192</f>
        <v>19.138424362080908</v>
      </c>
      <c r="E225" s="8">
        <f t="shared" ca="1" si="14"/>
        <v>19.075943999337927</v>
      </c>
      <c r="F225" s="8">
        <f t="shared" ca="1" si="14"/>
        <v>19.069416419451116</v>
      </c>
      <c r="G225" s="8">
        <f t="shared" ca="1" si="14"/>
        <v>17.223127979618102</v>
      </c>
      <c r="H225" s="8">
        <f t="shared" ca="1" si="14"/>
        <v>1.7265113001379397</v>
      </c>
      <c r="J225" s="8">
        <f t="shared" ca="1" si="9"/>
        <v>37.3286826418936</v>
      </c>
    </row>
    <row r="226" spans="1:10" x14ac:dyDescent="0.25">
      <c r="A226">
        <v>33</v>
      </c>
      <c r="C226" t="str">
        <f ca="1">OFFSET('1344p stat'!$A$1,A226*20,0)</f>
        <v>non CUDA transp_AVX_OMP Time</v>
      </c>
      <c r="D226" s="8">
        <f t="shared" ref="D226:H226" ca="1" si="15">$D$192*SQRT(D171)/$E$192</f>
        <v>9.4692844068272013</v>
      </c>
      <c r="E226" s="8">
        <f t="shared" ca="1" si="15"/>
        <v>9.2817509199458392</v>
      </c>
      <c r="F226" s="8">
        <f t="shared" ca="1" si="15"/>
        <v>9.2773596640095821</v>
      </c>
      <c r="G226" s="8">
        <f t="shared" ca="1" si="15"/>
        <v>8.1110495641479101</v>
      </c>
      <c r="H226" s="8">
        <f t="shared" ca="1" si="15"/>
        <v>1.5180137872048463</v>
      </c>
      <c r="J226" s="8">
        <f t="shared" ca="1" si="9"/>
        <v>18.165383027695736</v>
      </c>
    </row>
    <row r="227" spans="1:10" x14ac:dyDescent="0.25">
      <c r="A227">
        <v>34</v>
      </c>
      <c r="C227" t="str">
        <f ca="1">OFFSET('1344p stat'!$A$1,A227*20,0)</f>
        <v>non CUDA transp_AVX_OMP</v>
      </c>
      <c r="D227" s="8">
        <f t="shared" ref="D227:H227" ca="1" si="16">$D$192*SQRT(D172)/$E$192</f>
        <v>30.154546160580079</v>
      </c>
      <c r="E227" s="8">
        <f t="shared" ca="1" si="16"/>
        <v>0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30.154546160580079</v>
      </c>
    </row>
    <row r="228" spans="1:10" x14ac:dyDescent="0.25">
      <c r="A228">
        <v>35</v>
      </c>
      <c r="C228" t="str">
        <f ca="1">OFFSET('1344p stat'!$A$1,A228*20,0)</f>
        <v>non CUDA transp_AVX_OMP non hash</v>
      </c>
      <c r="D228" s="8">
        <f t="shared" ref="D228:H228" ca="1" si="17">$D$192*SQRT(D173)/$E$192</f>
        <v>127.60541262176667</v>
      </c>
      <c r="E228" s="8">
        <f t="shared" ca="1" si="17"/>
        <v>127.01888140421478</v>
      </c>
      <c r="F228" s="8">
        <f t="shared" ca="1" si="17"/>
        <v>127.00278450108733</v>
      </c>
      <c r="G228" s="8">
        <f t="shared" ca="1" si="17"/>
        <v>121.6284120137112</v>
      </c>
      <c r="H228" s="8">
        <f t="shared" ca="1" si="17"/>
        <v>7.2981373757681478</v>
      </c>
      <c r="J228" s="8">
        <f t="shared" ca="1" si="9"/>
        <v>251.78041673790202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3">POWER(SQRT(D139)/D85,2)</f>
        <v>5.6186098462051423E-6</v>
      </c>
      <c r="E248" s="9">
        <f t="shared" ca="1" si="33"/>
        <v>5.2956818691761754E-6</v>
      </c>
      <c r="F248" s="9">
        <f t="shared" ca="1" si="33"/>
        <v>5.6357540458093666E-6</v>
      </c>
      <c r="G248" s="9">
        <f t="shared" ca="1" si="33"/>
        <v>5.7731291925455848E-6</v>
      </c>
      <c r="H248" s="9">
        <f t="shared" ca="1" si="33"/>
        <v>4.848258132921139E-6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3"/>
        <v>5.0651510691846969E-7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3"/>
        <v>9.007779488170593E-6</v>
      </c>
      <c r="E250" s="9">
        <f t="shared" ca="1" si="33"/>
        <v>9.0507243371296419E-6</v>
      </c>
      <c r="F250" s="9">
        <f t="shared" ca="1" si="33"/>
        <v>7.8005196756153826E-6</v>
      </c>
      <c r="G250" s="9">
        <f t="shared" ca="1" si="33"/>
        <v>9.5108630160392256E-6</v>
      </c>
      <c r="H250" s="9">
        <f t="shared" ca="1" si="33"/>
        <v>1.4133895330154085E-5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3"/>
        <v>3.4968881444781748E-6</v>
      </c>
      <c r="E251" s="9">
        <f t="shared" ca="1" si="33"/>
        <v>3.376627879007614E-6</v>
      </c>
      <c r="F251" s="9">
        <f t="shared" ca="1" si="33"/>
        <v>2.6897866062284185E-6</v>
      </c>
      <c r="G251" s="9">
        <f t="shared" ca="1" si="33"/>
        <v>2.2201450669105714E-6</v>
      </c>
      <c r="H251" s="9">
        <f t="shared" ca="1" si="33"/>
        <v>1.6636497865189748E-6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3"/>
        <v>4.6182124326994373E-7</v>
      </c>
      <c r="E252" s="9">
        <f t="shared" ca="1" si="33"/>
        <v>4.4469822386786399E-7</v>
      </c>
      <c r="F252" s="9">
        <f t="shared" ca="1" si="33"/>
        <v>1.3391018924176084E-7</v>
      </c>
      <c r="G252" s="9">
        <f t="shared" ca="1" si="33"/>
        <v>6.394267461416847E-9</v>
      </c>
      <c r="H252" s="9">
        <f t="shared" ca="1" si="33"/>
        <v>2.9256467577408391E-8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3"/>
        <v>5.9497121812143267E-7</v>
      </c>
      <c r="E253" s="9">
        <f t="shared" ca="1" si="33"/>
        <v>5.3493902317705493E-7</v>
      </c>
      <c r="F253" s="9">
        <f t="shared" ca="1" si="33"/>
        <v>2.1974199367315615E-7</v>
      </c>
      <c r="G253" s="9">
        <f t="shared" ca="1" si="33"/>
        <v>7.2942733101737211E-8</v>
      </c>
      <c r="H253" s="9">
        <f t="shared" ca="1" si="33"/>
        <v>4.5855870354028268E-9</v>
      </c>
    </row>
    <row r="254" spans="1:10" x14ac:dyDescent="0.25">
      <c r="A254">
        <v>7</v>
      </c>
      <c r="C254" t="str">
        <f ca="1">OFFSET('1344p stat'!$A$1,A254*20,0)</f>
        <v>CUDA ant add CPU12</v>
      </c>
      <c r="D254" s="9">
        <f t="shared" ca="1" si="33"/>
        <v>3.7396801530296778E-5</v>
      </c>
      <c r="E254" s="9">
        <f t="shared" ca="1" si="33"/>
        <v>3.6993444822247189E-5</v>
      </c>
      <c r="F254" s="9">
        <f t="shared" ca="1" si="33"/>
        <v>3.4490465973926393E-5</v>
      </c>
      <c r="G254" s="9">
        <f t="shared" ca="1" si="33"/>
        <v>4.4395832528047319E-5</v>
      </c>
      <c r="H254" s="9">
        <f t="shared" ca="1" si="33"/>
        <v>2.7203781928505358E-6</v>
      </c>
    </row>
    <row r="255" spans="1:10" x14ac:dyDescent="0.25">
      <c r="A255">
        <v>8</v>
      </c>
      <c r="C255" t="str">
        <f ca="1">OFFSET('1344p stat'!$A$1,A255*20,0)</f>
        <v>CUDA opt</v>
      </c>
      <c r="D255" s="9">
        <f t="shared" ca="1" si="33"/>
        <v>6.1401076351918967E-6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OFFSET('1344p stat'!$A$1,A256*20,0)</f>
        <v>CUDA opt Time</v>
      </c>
      <c r="D256" s="9">
        <f t="shared" ca="1" si="33"/>
        <v>6.9797932817443342E-7</v>
      </c>
      <c r="E256" s="9">
        <f t="shared" ca="1" si="33"/>
        <v>6.5946979652495144E-7</v>
      </c>
      <c r="F256" s="9">
        <f t="shared" ca="1" si="33"/>
        <v>7.3929961135693849E-8</v>
      </c>
      <c r="G256" s="9">
        <f t="shared" ca="1" si="33"/>
        <v>4.6827607217611277E-10</v>
      </c>
      <c r="H256" s="9" t="e">
        <f t="shared" ca="1" si="33"/>
        <v>#DIV/0!</v>
      </c>
    </row>
    <row r="257" spans="1:8" x14ac:dyDescent="0.25">
      <c r="A257">
        <v>10</v>
      </c>
      <c r="C257" t="str">
        <f ca="1">OFFSET('1344p stat'!$A$1,A257*20,0)</f>
        <v>CUDA opt non hash</v>
      </c>
      <c r="D257" s="9">
        <f t="shared" ca="1" si="33"/>
        <v>4.5985031733827713E-6</v>
      </c>
      <c r="E257" s="9">
        <f t="shared" ca="1" si="33"/>
        <v>4.982123707086459E-6</v>
      </c>
      <c r="F257" s="9">
        <f t="shared" ca="1" si="33"/>
        <v>1.4952222164087777E-6</v>
      </c>
      <c r="G257" s="9">
        <f t="shared" ca="1" si="33"/>
        <v>2.2310966283210811E-6</v>
      </c>
      <c r="H257" s="9" t="e">
        <f t="shared" ca="1" si="33"/>
        <v>#DIV/0!</v>
      </c>
    </row>
    <row r="258" spans="1:8" x14ac:dyDescent="0.25">
      <c r="A258">
        <v>11</v>
      </c>
      <c r="C258" t="str">
        <f ca="1">OFFSET('1344p stat'!$A$1,A258*20,0)</f>
        <v>CUDA opt ant</v>
      </c>
      <c r="D258" s="9">
        <f t="shared" ref="D258:H267" ca="1" si="34">POWER(SQRT(D149)/D95,2)</f>
        <v>9.2428234793425418E-6</v>
      </c>
      <c r="E258" s="9">
        <f t="shared" ca="1" si="34"/>
        <v>9.3213833596701967E-6</v>
      </c>
      <c r="F258" s="9">
        <f t="shared" ca="1" si="34"/>
        <v>9.2674391137138009E-6</v>
      </c>
      <c r="G258" s="9">
        <f t="shared" ca="1" si="34"/>
        <v>9.6162383304427402E-6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OFFSET('1344p stat'!$A$1,A259*20,0)</f>
        <v>CUDA opt ant non hash</v>
      </c>
      <c r="D259" s="9">
        <f t="shared" ca="1" si="34"/>
        <v>7.6890773010659745E-7</v>
      </c>
      <c r="E259" s="9">
        <f t="shared" ca="1" si="34"/>
        <v>7.5591637924586693E-7</v>
      </c>
      <c r="F259" s="9">
        <f t="shared" ca="1" si="34"/>
        <v>1.2779897477775293E-7</v>
      </c>
      <c r="G259" s="9">
        <f t="shared" ca="1" si="34"/>
        <v>4.7299885624172901E-8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OFFSET('1344p stat'!$A$1,A260*20,0)</f>
        <v>CUDA opt ant par</v>
      </c>
      <c r="D260" s="9">
        <f t="shared" ca="1" si="34"/>
        <v>7.6145986735061323E-7</v>
      </c>
      <c r="E260" s="9">
        <f t="shared" ca="1" si="34"/>
        <v>7.2476567160767691E-7</v>
      </c>
      <c r="F260" s="9">
        <f t="shared" ca="1" si="34"/>
        <v>8.2899296111546664E-8</v>
      </c>
      <c r="G260" s="9">
        <f t="shared" ca="1" si="34"/>
        <v>6.7367409086449766E-9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non CUDA Time</v>
      </c>
      <c r="D261" s="9">
        <f t="shared" ca="1" si="34"/>
        <v>1.3171768506685608E-4</v>
      </c>
      <c r="E261" s="9">
        <f t="shared" ca="1" si="34"/>
        <v>1.3338947830527514E-4</v>
      </c>
      <c r="F261" s="9">
        <f t="shared" ca="1" si="34"/>
        <v>1.33307486978164E-4</v>
      </c>
      <c r="G261" s="9">
        <f t="shared" ca="1" si="34"/>
        <v>1.3472709771977635E-4</v>
      </c>
      <c r="H261" s="9">
        <f t="shared" ca="1" si="34"/>
        <v>2.5722102875863615E-3</v>
      </c>
    </row>
    <row r="262" spans="1:8" x14ac:dyDescent="0.25">
      <c r="A262">
        <v>15</v>
      </c>
      <c r="C262" t="str">
        <f ca="1">OFFSET('1344p stat'!$A$1,A262*20,0)</f>
        <v>non CUDA</v>
      </c>
      <c r="D262" s="9">
        <f t="shared" ca="1" si="34"/>
        <v>1.1983836846088969E-4</v>
      </c>
      <c r="E262" s="9" t="e">
        <f t="shared" ca="1" si="34"/>
        <v>#DIV/0!</v>
      </c>
      <c r="F262" s="9" t="e">
        <f t="shared" ca="1" si="34"/>
        <v>#DIV/0!</v>
      </c>
      <c r="G262" s="9" t="e">
        <f t="shared" ca="1" si="34"/>
        <v>#DIV/0!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non CUDA non hash</v>
      </c>
      <c r="D263" s="9">
        <f t="shared" ca="1" si="34"/>
        <v>1.1209535874718862E-4</v>
      </c>
      <c r="E263" s="9">
        <f t="shared" ca="1" si="34"/>
        <v>1.1363629552200306E-4</v>
      </c>
      <c r="F263" s="9">
        <f t="shared" ca="1" si="34"/>
        <v>1.1359024372877142E-4</v>
      </c>
      <c r="G263" s="9">
        <f t="shared" ca="1" si="34"/>
        <v>1.1564303201979349E-4</v>
      </c>
      <c r="H263" s="9">
        <f t="shared" ca="1" si="34"/>
        <v>4.7322462829174156E-4</v>
      </c>
    </row>
    <row r="264" spans="1:8" x14ac:dyDescent="0.25">
      <c r="A264">
        <v>17</v>
      </c>
      <c r="C264" t="str">
        <f ca="1">OFFSET('1344p stat'!$A$1,A264*20,0)</f>
        <v>Classic ACO</v>
      </c>
      <c r="D264" s="9">
        <f t="shared" ca="1" si="34"/>
        <v>2.6402127431252219E-6</v>
      </c>
      <c r="E264" s="9">
        <f t="shared" ca="1" si="34"/>
        <v>2.2229603757068673E-6</v>
      </c>
      <c r="F264" s="9">
        <f t="shared" ca="1" si="34"/>
        <v>2.1351199899149668E-6</v>
      </c>
      <c r="G264" s="9">
        <f t="shared" ca="1" si="34"/>
        <v>2.1262561629820537E-6</v>
      </c>
      <c r="H264" s="9">
        <f t="shared" ca="1" si="34"/>
        <v>4.3876557391948554E-5</v>
      </c>
    </row>
    <row r="265" spans="1:8" x14ac:dyDescent="0.25">
      <c r="A265">
        <v>18</v>
      </c>
      <c r="C265" t="str">
        <f ca="1">OFFSET('1344p stat'!$A$1,A265*20,0)</f>
        <v>Classic ACO non hash</v>
      </c>
      <c r="D265" s="9">
        <f t="shared" ca="1" si="34"/>
        <v>2.0694731624514128E-6</v>
      </c>
      <c r="E265" s="9">
        <f t="shared" ca="1" si="34"/>
        <v>2.073946195844799E-6</v>
      </c>
      <c r="F265" s="9">
        <f t="shared" ca="1" si="34"/>
        <v>2.0714375567514657E-6</v>
      </c>
      <c r="G265" s="9">
        <f t="shared" ca="1" si="34"/>
        <v>2.0571236678878516E-6</v>
      </c>
      <c r="H265" s="9">
        <f t="shared" ca="1" si="34"/>
        <v>2.8958390335644909E-5</v>
      </c>
    </row>
    <row r="266" spans="1:8" x14ac:dyDescent="0.25">
      <c r="A266">
        <v>19</v>
      </c>
      <c r="C266" t="str">
        <f ca="1">OFFSET('1344p stat'!$A$1,A266*20,0)</f>
        <v>omp</v>
      </c>
      <c r="D266" s="9">
        <f t="shared" ca="1" si="34"/>
        <v>1.0965651040708176E-4</v>
      </c>
      <c r="E266" s="9">
        <f t="shared" ca="1" si="34"/>
        <v>1.1185154091264472E-4</v>
      </c>
      <c r="F266" s="9">
        <f t="shared" ca="1" si="34"/>
        <v>1.1179786835477612E-4</v>
      </c>
      <c r="G266" s="9">
        <f t="shared" ca="1" si="34"/>
        <v>1.1357172817240441E-4</v>
      </c>
      <c r="H266" s="9">
        <f t="shared" ca="1" si="34"/>
        <v>8.0545882032905056E-4</v>
      </c>
    </row>
    <row r="267" spans="1:8" x14ac:dyDescent="0.25">
      <c r="A267">
        <v>20</v>
      </c>
      <c r="C267" t="str">
        <f ca="1">OFFSET('1344p stat'!$A$1,A267*20,0)</f>
        <v>omp non hash</v>
      </c>
      <c r="D267" s="9">
        <f t="shared" ca="1" si="34"/>
        <v>1.0227113433046701E-4</v>
      </c>
      <c r="E267" s="9">
        <f t="shared" ca="1" si="34"/>
        <v>1.0372644469130115E-4</v>
      </c>
      <c r="F267" s="9">
        <f t="shared" ca="1" si="34"/>
        <v>1.0367200995491423E-4</v>
      </c>
      <c r="G267" s="9">
        <f t="shared" ca="1" si="34"/>
        <v>1.0543810628485218E-4</v>
      </c>
      <c r="H267" s="9">
        <f t="shared" ca="1" si="34"/>
        <v>6.834176889430946E-4</v>
      </c>
    </row>
    <row r="268" spans="1:8" x14ac:dyDescent="0.25">
      <c r="A268">
        <v>21</v>
      </c>
      <c r="C268" t="str">
        <f ca="1">OFFSET('1344p stat'!$A$1,A268*20,0)</f>
        <v>non CUDA transp Time</v>
      </c>
      <c r="D268" s="9">
        <f t="shared" ref="D268:H276" ca="1" si="35">POWER(SQRT(D159)/D105,2)</f>
        <v>1.6634232816027748E-5</v>
      </c>
      <c r="E268" s="9">
        <f t="shared" ca="1" si="35"/>
        <v>1.7200935590369295E-5</v>
      </c>
      <c r="F268" s="9">
        <f t="shared" ca="1" si="35"/>
        <v>1.7197421627744611E-5</v>
      </c>
      <c r="G268" s="9">
        <f t="shared" ca="1" si="35"/>
        <v>1.5002682723500633E-5</v>
      </c>
      <c r="H268" s="9">
        <f t="shared" ca="1" si="35"/>
        <v>2.5507838773655461E-4</v>
      </c>
    </row>
    <row r="269" spans="1:8" x14ac:dyDescent="0.25">
      <c r="A269">
        <v>22</v>
      </c>
      <c r="C269" t="str">
        <f ca="1">OFFSET('1344p stat'!$A$1,A269*20,0)</f>
        <v>non CUDA transp</v>
      </c>
      <c r="D269" s="9">
        <f t="shared" ca="1" si="35"/>
        <v>3.221553609120046E-5</v>
      </c>
      <c r="E269" s="9" t="e">
        <f t="shared" ca="1" si="35"/>
        <v>#DIV/0!</v>
      </c>
      <c r="F269" s="9" t="e">
        <f t="shared" ca="1" si="35"/>
        <v>#DIV/0!</v>
      </c>
      <c r="G269" s="9" t="e">
        <f t="shared" ca="1" si="35"/>
        <v>#DIV/0!</v>
      </c>
      <c r="H269" s="9" t="e">
        <f t="shared" ca="1" si="35"/>
        <v>#DIV/0!</v>
      </c>
    </row>
    <row r="270" spans="1:8" x14ac:dyDescent="0.25">
      <c r="A270">
        <v>23</v>
      </c>
      <c r="C270" t="str">
        <f ca="1">OFFSET('1344p stat'!$A$1,A270*20,0)</f>
        <v>non CUDA transp non hash</v>
      </c>
      <c r="D270" s="9">
        <f t="shared" ca="1" si="35"/>
        <v>2.3104971007452976E-5</v>
      </c>
      <c r="E270" s="9">
        <f t="shared" ca="1" si="35"/>
        <v>2.3275060014906097E-5</v>
      </c>
      <c r="F270" s="9">
        <f t="shared" ca="1" si="35"/>
        <v>2.3255138202714714E-5</v>
      </c>
      <c r="G270" s="9">
        <f t="shared" ca="1" si="35"/>
        <v>1.904997086549768E-5</v>
      </c>
      <c r="H270" s="9">
        <f t="shared" ca="1" si="35"/>
        <v>2.5989875079289378E-4</v>
      </c>
    </row>
    <row r="271" spans="1:8" x14ac:dyDescent="0.25">
      <c r="A271">
        <v>24</v>
      </c>
      <c r="C271" t="str">
        <f ca="1">OFFSET('1344p stat'!$A$1,A271*20,0)</f>
        <v>non CUDA AVX Time</v>
      </c>
      <c r="D271" s="9">
        <f t="shared" ca="1" si="35"/>
        <v>1.1105038314972582E-4</v>
      </c>
      <c r="E271" s="9">
        <f t="shared" ca="1" si="35"/>
        <v>1.1326590704753597E-4</v>
      </c>
      <c r="F271" s="9">
        <f t="shared" ca="1" si="35"/>
        <v>1.1321860682639466E-4</v>
      </c>
      <c r="G271" s="9">
        <f t="shared" ca="1" si="35"/>
        <v>1.1487385494038901E-4</v>
      </c>
      <c r="H271" s="9">
        <f t="shared" ca="1" si="35"/>
        <v>6.0991217401602327E-4</v>
      </c>
    </row>
    <row r="272" spans="1:8" x14ac:dyDescent="0.25">
      <c r="A272">
        <v>25</v>
      </c>
      <c r="C272" t="str">
        <f ca="1">OFFSET('1344p stat'!$A$1,A272*20,0)</f>
        <v>non CUDA AVX</v>
      </c>
      <c r="D272" s="9">
        <f t="shared" ca="1" si="35"/>
        <v>1.1778533463250065E-4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 t="str">
        <f ca="1">OFFSET('1344p stat'!$A$1,A273*20,0)</f>
        <v>non CUDA AVX non hash</v>
      </c>
      <c r="D273" s="9">
        <f t="shared" ca="1" si="35"/>
        <v>1.2424630793394159E-4</v>
      </c>
      <c r="E273" s="9">
        <f t="shared" ca="1" si="35"/>
        <v>1.26078333562246E-4</v>
      </c>
      <c r="F273" s="9">
        <f t="shared" ca="1" si="35"/>
        <v>1.2601114095928684E-4</v>
      </c>
      <c r="G273" s="9">
        <f t="shared" ca="1" si="35"/>
        <v>1.2884943177215725E-4</v>
      </c>
      <c r="H273" s="9">
        <f t="shared" ca="1" si="35"/>
        <v>6.389935024830205E-4</v>
      </c>
    </row>
    <row r="274" spans="1:8" x14ac:dyDescent="0.25">
      <c r="A274">
        <v>27</v>
      </c>
      <c r="C274" t="str">
        <f ca="1">OFFSET('1344p stat'!$A$1,A274*20,0)</f>
        <v>non CUDA AVX_OMP Time</v>
      </c>
      <c r="D274" s="9">
        <f t="shared" ca="1" si="35"/>
        <v>9.5171311726645013E-5</v>
      </c>
      <c r="E274" s="9">
        <f t="shared" ca="1" si="35"/>
        <v>9.4399596559791531E-5</v>
      </c>
      <c r="F274" s="9">
        <f t="shared" ca="1" si="35"/>
        <v>9.4349335206118262E-5</v>
      </c>
      <c r="G274" s="9">
        <f t="shared" ca="1" si="35"/>
        <v>9.5643982009397985E-5</v>
      </c>
      <c r="H274" s="9">
        <f t="shared" ca="1" si="35"/>
        <v>6.2922775762726463E-4</v>
      </c>
    </row>
    <row r="275" spans="1:8" x14ac:dyDescent="0.25">
      <c r="A275">
        <v>28</v>
      </c>
      <c r="C275" t="str">
        <f ca="1">OFFSET('1344p stat'!$A$1,A275*20,0)</f>
        <v>non CUDA AVX_OMP</v>
      </c>
      <c r="D275" s="9">
        <f t="shared" ca="1" si="35"/>
        <v>3.703403187998281E-4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 t="str">
        <f ca="1">OFFSET('1344p stat'!$A$1,A276*20,0)</f>
        <v>non CUDA AVX_OMP non hash</v>
      </c>
      <c r="D276" s="9">
        <f t="shared" ca="1" si="35"/>
        <v>8.037477419170891E-5</v>
      </c>
      <c r="E276" s="9">
        <f t="shared" ca="1" si="35"/>
        <v>8.1261356366116541E-5</v>
      </c>
      <c r="F276" s="9">
        <f t="shared" ca="1" si="35"/>
        <v>8.1220101317318276E-5</v>
      </c>
      <c r="G276" s="9">
        <f t="shared" ca="1" si="35"/>
        <v>8.2311053649761803E-5</v>
      </c>
      <c r="H276" s="9">
        <f t="shared" ca="1" si="35"/>
        <v>5.2800073147045825E-4</v>
      </c>
    </row>
    <row r="277" spans="1:8" x14ac:dyDescent="0.25">
      <c r="A277">
        <v>30</v>
      </c>
      <c r="C277" t="str">
        <f ca="1">OFFSET('1344p stat'!$A$1,A277*20,0)</f>
        <v>non CUDA transp_AVX Time</v>
      </c>
      <c r="D277" s="9">
        <f t="shared" ref="D277:H277" ca="1" si="36">POWER(SQRT(D168)/D114,2)</f>
        <v>4.7640169689810412E-5</v>
      </c>
      <c r="E277" s="9">
        <f t="shared" ca="1" si="36"/>
        <v>4.8853432587281928E-5</v>
      </c>
      <c r="F277" s="9">
        <f t="shared" ca="1" si="36"/>
        <v>4.8843277198398668E-5</v>
      </c>
      <c r="G277" s="9">
        <f t="shared" ca="1" si="36"/>
        <v>4.2773108503061183E-5</v>
      </c>
      <c r="H277" s="9">
        <f t="shared" ca="1" si="36"/>
        <v>2.2416497239970845E-4</v>
      </c>
    </row>
    <row r="278" spans="1:8" x14ac:dyDescent="0.25">
      <c r="A278">
        <v>31</v>
      </c>
      <c r="C278" t="str">
        <f ca="1">OFFSET('1344p stat'!$A$1,A278*20,0)</f>
        <v>non CUDA transp_AVX</v>
      </c>
      <c r="D278" s="9">
        <f t="shared" ref="D278:H278" ca="1" si="37">POWER(SQRT(D169)/D115,2)</f>
        <v>3.4494786919667366E-5</v>
      </c>
      <c r="E278" s="9" t="e">
        <f t="shared" ca="1" si="37"/>
        <v>#DIV/0!</v>
      </c>
      <c r="F278" s="9" t="e">
        <f t="shared" ca="1" si="37"/>
        <v>#DIV/0!</v>
      </c>
      <c r="G278" s="9" t="e">
        <f t="shared" ca="1" si="37"/>
        <v>#DIV/0!</v>
      </c>
      <c r="H278" s="9" t="e">
        <f t="shared" ca="1" si="37"/>
        <v>#DIV/0!</v>
      </c>
    </row>
    <row r="279" spans="1:8" x14ac:dyDescent="0.25">
      <c r="A279">
        <v>32</v>
      </c>
      <c r="C279" t="str">
        <f ca="1">OFFSET('1344p stat'!$A$1,A279*20,0)</f>
        <v>non CUDA transp_AVX non hash</v>
      </c>
      <c r="D279" s="9">
        <f t="shared" ref="D279:H279" ca="1" si="38">POWER(SQRT(D170)/D116,2)</f>
        <v>8.3876956980211866E-5</v>
      </c>
      <c r="E279" s="9">
        <f t="shared" ca="1" si="38"/>
        <v>8.4636279193391666E-5</v>
      </c>
      <c r="F279" s="9">
        <f t="shared" ca="1" si="38"/>
        <v>8.458276438307429E-5</v>
      </c>
      <c r="G279" s="9">
        <f t="shared" ca="1" si="38"/>
        <v>7.1954519218333376E-5</v>
      </c>
      <c r="H279" s="9">
        <f t="shared" ca="1" si="38"/>
        <v>2.5180974298112972E-4</v>
      </c>
    </row>
    <row r="280" spans="1:8" x14ac:dyDescent="0.25">
      <c r="A280">
        <v>33</v>
      </c>
      <c r="C280" t="str">
        <f ca="1">OFFSET('1344p stat'!$A$1,A280*20,0)</f>
        <v>non CUDA transp_AVX_OMP Time</v>
      </c>
      <c r="D280" s="9">
        <f t="shared" ref="D280:H280" ca="1" si="39">POWER(SQRT(D171)/D117,2)</f>
        <v>1.882009013355847E-5</v>
      </c>
      <c r="E280" s="9">
        <f t="shared" ca="1" si="39"/>
        <v>1.8642026737259496E-5</v>
      </c>
      <c r="F280" s="9">
        <f t="shared" ca="1" si="39"/>
        <v>1.8625289247617891E-5</v>
      </c>
      <c r="G280" s="9">
        <f t="shared" ca="1" si="39"/>
        <v>1.4839375448385136E-5</v>
      </c>
      <c r="H280" s="9">
        <f t="shared" ca="1" si="39"/>
        <v>1.9395425151587248E-4</v>
      </c>
    </row>
    <row r="281" spans="1:8" x14ac:dyDescent="0.25">
      <c r="A281">
        <v>34</v>
      </c>
      <c r="C281" t="str">
        <f ca="1">OFFSET('1344p stat'!$A$1,A281*20,0)</f>
        <v>non CUDA transp_AVX_OMP</v>
      </c>
      <c r="D281" s="9">
        <f t="shared" ref="D281:H281" ca="1" si="40">POWER(SQRT(D172)/D118,2)</f>
        <v>1.6200877819068116E-4</v>
      </c>
      <c r="E281" s="9" t="e">
        <f t="shared" ca="1" si="40"/>
        <v>#DIV/0!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 t="str">
        <f ca="1">OFFSET('1344p stat'!$A$1,A282*20,0)</f>
        <v>non CUDA transp_AVX_OMP non hash</v>
      </c>
      <c r="D282" s="9">
        <f t="shared" ref="D282:H282" ca="1" si="41">POWER(SQRT(D173)/D119,2)</f>
        <v>3.3782888454860277E-3</v>
      </c>
      <c r="E282" s="9">
        <f t="shared" ca="1" si="41"/>
        <v>3.3987431975807717E-3</v>
      </c>
      <c r="F282" s="9">
        <f t="shared" ca="1" si="41"/>
        <v>3.3981074105431741E-3</v>
      </c>
      <c r="G282" s="9">
        <f t="shared" ca="1" si="41"/>
        <v>3.2610829276763973E-3</v>
      </c>
      <c r="H282" s="9">
        <f t="shared" ca="1" si="41"/>
        <v>3.9841915062287488E-3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2">POWER(SQRT(D174)/D120,2)</f>
        <v>#DIV/0!</v>
      </c>
      <c r="E283" s="9" t="e">
        <f t="shared" ca="1" si="42"/>
        <v>#DIV/0!</v>
      </c>
      <c r="F283" s="9" t="e">
        <f t="shared" ca="1" si="42"/>
        <v>#DIV/0!</v>
      </c>
      <c r="G283" s="9" t="e">
        <f t="shared" ca="1" si="42"/>
        <v>#DIV/0!</v>
      </c>
      <c r="H283" s="9" t="e">
        <f t="shared" ca="1" si="42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3">POWER(SQRT(D175)/D121,2)</f>
        <v>#DIV/0!</v>
      </c>
      <c r="E284" s="9" t="e">
        <f t="shared" ca="1" si="43"/>
        <v>#DIV/0!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4">POWER(SQRT(D176)/D122,2)</f>
        <v>#DIV/0!</v>
      </c>
      <c r="E285" s="9" t="e">
        <f t="shared" ca="1" si="44"/>
        <v>#DIV/0!</v>
      </c>
      <c r="F285" s="9" t="e">
        <f t="shared" ca="1" si="44"/>
        <v>#DIV/0!</v>
      </c>
      <c r="G285" s="9" t="e">
        <f t="shared" ca="1" si="44"/>
        <v>#DIV/0!</v>
      </c>
      <c r="H285" s="9" t="e">
        <f t="shared" ca="1" si="44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5">POWER(SQRT(D177)/D123,2)</f>
        <v>#DIV/0!</v>
      </c>
      <c r="E286" s="9" t="e">
        <f t="shared" ca="1" si="45"/>
        <v>#DIV/0!</v>
      </c>
      <c r="F286" s="9" t="e">
        <f t="shared" ca="1" si="45"/>
        <v>#DIV/0!</v>
      </c>
      <c r="G286" s="9" t="e">
        <f t="shared" ca="1" si="45"/>
        <v>#DIV/0!</v>
      </c>
      <c r="H286" s="9" t="e">
        <f t="shared" ca="1" si="45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6">POWER(SQRT(D178)/D124,2)</f>
        <v>#DIV/0!</v>
      </c>
      <c r="E287" s="9" t="e">
        <f t="shared" ca="1" si="46"/>
        <v>#DIV/0!</v>
      </c>
      <c r="F287" s="9" t="e">
        <f t="shared" ca="1" si="46"/>
        <v>#DIV/0!</v>
      </c>
      <c r="G287" s="9" t="e">
        <f t="shared" ca="1" si="46"/>
        <v>#DIV/0!</v>
      </c>
      <c r="H287" s="9" t="e">
        <f t="shared" ca="1" si="46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7">POWER(SQRT(D179)/D125,2)</f>
        <v>#DIV/0!</v>
      </c>
      <c r="E288" s="9" t="e">
        <f t="shared" ca="1" si="47"/>
        <v>#DIV/0!</v>
      </c>
      <c r="F288" s="9" t="e">
        <f t="shared" ca="1" si="47"/>
        <v>#DIV/0!</v>
      </c>
      <c r="G288" s="9" t="e">
        <f t="shared" ca="1" si="47"/>
        <v>#DIV/0!</v>
      </c>
      <c r="H288" s="9" t="e">
        <f t="shared" ca="1" si="47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8">POWER(SQRT(D180)/D126,2)</f>
        <v>#DIV/0!</v>
      </c>
      <c r="E289" s="9" t="e">
        <f t="shared" ca="1" si="48"/>
        <v>#DIV/0!</v>
      </c>
      <c r="F289" s="9" t="e">
        <f t="shared" ca="1" si="48"/>
        <v>#DIV/0!</v>
      </c>
      <c r="G289" s="9" t="e">
        <f t="shared" ca="1" si="48"/>
        <v>#DIV/0!</v>
      </c>
      <c r="H289" s="9" t="e">
        <f t="shared" ca="1" si="48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9">POWER(SQRT(D181)/D127,2)</f>
        <v>#DIV/0!</v>
      </c>
      <c r="E290" s="9" t="e">
        <f t="shared" ca="1" si="49"/>
        <v>#DIV/0!</v>
      </c>
      <c r="F290" s="9" t="e">
        <f t="shared" ca="1" si="49"/>
        <v>#DIV/0!</v>
      </c>
      <c r="G290" s="9" t="e">
        <f t="shared" ca="1" si="49"/>
        <v>#DIV/0!</v>
      </c>
      <c r="H290" s="9" t="e">
        <f t="shared" ca="1" si="49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50">POWER(SQRT(D182)/D128,2)</f>
        <v>#DIV/0!</v>
      </c>
      <c r="E291" s="9" t="e">
        <f t="shared" ca="1" si="50"/>
        <v>#DIV/0!</v>
      </c>
      <c r="F291" s="9" t="e">
        <f t="shared" ca="1" si="50"/>
        <v>#DIV/0!</v>
      </c>
      <c r="G291" s="9" t="e">
        <f t="shared" ca="1" si="50"/>
        <v>#DIV/0!</v>
      </c>
      <c r="H291" s="9" t="e">
        <f t="shared" ca="1" si="50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51">POWER(SQRT(D183)/D129,2)</f>
        <v>#DIV/0!</v>
      </c>
      <c r="E292" s="9" t="e">
        <f t="shared" ca="1" si="51"/>
        <v>#DIV/0!</v>
      </c>
      <c r="F292" s="9" t="e">
        <f t="shared" ca="1" si="51"/>
        <v>#DIV/0!</v>
      </c>
      <c r="G292" s="9" t="e">
        <f t="shared" ca="1" si="51"/>
        <v>#DIV/0!</v>
      </c>
      <c r="H292" s="9" t="e">
        <f t="shared" ca="1" si="51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2">POWER(SQRT(D184)/D130,2)</f>
        <v>#DIV/0!</v>
      </c>
      <c r="E293" s="9" t="e">
        <f t="shared" ca="1" si="52"/>
        <v>#DIV/0!</v>
      </c>
      <c r="F293" s="9" t="e">
        <f t="shared" ca="1" si="52"/>
        <v>#DIV/0!</v>
      </c>
      <c r="G293" s="9" t="e">
        <f t="shared" ca="1" si="52"/>
        <v>#DIV/0!</v>
      </c>
      <c r="H293" s="9" t="e">
        <f t="shared" ca="1" si="52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3">POWER(SQRT(D185)/D131,2)</f>
        <v>#DIV/0!</v>
      </c>
      <c r="E294" s="9" t="e">
        <f t="shared" ca="1" si="53"/>
        <v>#DIV/0!</v>
      </c>
      <c r="F294" s="9" t="e">
        <f t="shared" ca="1" si="53"/>
        <v>#DIV/0!</v>
      </c>
      <c r="G294" s="9" t="e">
        <f t="shared" ca="1" si="53"/>
        <v>#DIV/0!</v>
      </c>
      <c r="H294" s="9" t="e">
        <f t="shared" ca="1" si="53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4">POWER(SQRT(D186)/D132,2)</f>
        <v>#DIV/0!</v>
      </c>
      <c r="E295" s="9" t="e">
        <f t="shared" ca="1" si="54"/>
        <v>#DIV/0!</v>
      </c>
      <c r="F295" s="9" t="e">
        <f t="shared" ca="1" si="54"/>
        <v>#DIV/0!</v>
      </c>
      <c r="G295" s="9" t="e">
        <f t="shared" ca="1" si="54"/>
        <v>#DIV/0!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workbookViewId="0">
      <selection activeCell="A2" sqref="A2:AM46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94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95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95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95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95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95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95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95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95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95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95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95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95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95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95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95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95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95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95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95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96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96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96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96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96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96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96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96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96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96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96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96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96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96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96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96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96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96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96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96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84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69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69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69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69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69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69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69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69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69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69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69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69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69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69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69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69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69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69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69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69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="40" zoomScaleNormal="40" workbookViewId="0">
      <selection activeCell="E1" sqref="E1"/>
    </sheetView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134</v>
      </c>
      <c r="F1" t="s">
        <v>24</v>
      </c>
      <c r="G1" t="s">
        <v>135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136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137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138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139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140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141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142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143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102</v>
      </c>
      <c r="B57">
        <v>3816.6579000000002</v>
      </c>
      <c r="C57" t="s">
        <v>36</v>
      </c>
    </row>
    <row r="58" spans="1:25" x14ac:dyDescent="0.25">
      <c r="A58" t="s">
        <v>35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35</v>
      </c>
      <c r="B113">
        <v>3830.8004000000001</v>
      </c>
      <c r="C113" t="s">
        <v>36</v>
      </c>
    </row>
    <row r="114" spans="1:9" x14ac:dyDescent="0.25">
      <c r="A114" t="s">
        <v>37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37</v>
      </c>
      <c r="B169">
        <v>884590.35270000005</v>
      </c>
      <c r="C169" t="s">
        <v>36</v>
      </c>
    </row>
    <row r="170" spans="1:25" x14ac:dyDescent="0.25">
      <c r="A170" t="s">
        <v>87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87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87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87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87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87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87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87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87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87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87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87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87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87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87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87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87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87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87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87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87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87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87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87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87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87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87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87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87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87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87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87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87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87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87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87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87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87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87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87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87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87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87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87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87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87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87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87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87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87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87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87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87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87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87</v>
      </c>
      <c r="B225">
        <v>800147.20019999996</v>
      </c>
      <c r="C225" t="s">
        <v>36</v>
      </c>
    </row>
    <row r="226" spans="1:9" x14ac:dyDescent="0.25">
      <c r="A226" t="s">
        <v>103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103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103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103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103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103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103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103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103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103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103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103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103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103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103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103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103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103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103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103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103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103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103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103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103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103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103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103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103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103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103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103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103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103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103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103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103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103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103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103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103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103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103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103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103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103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103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103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103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103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103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103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103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103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103</v>
      </c>
      <c r="B281">
        <v>683408.32440000004</v>
      </c>
      <c r="C281" t="s">
        <v>36</v>
      </c>
    </row>
    <row r="282" spans="1:25" x14ac:dyDescent="0.25">
      <c r="A282" t="s">
        <v>88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88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88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88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88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88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88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88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88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88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88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88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88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88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88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88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88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88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88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88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88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88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88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88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88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88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88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88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88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88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88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88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88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88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88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88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88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88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88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88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88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88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88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88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88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88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88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88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88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88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88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88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88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88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88</v>
      </c>
      <c r="B337">
        <v>655239.71189999999</v>
      </c>
      <c r="C337" t="s">
        <v>36</v>
      </c>
    </row>
    <row r="338" spans="1:9" x14ac:dyDescent="0.25">
      <c r="A338" t="s">
        <v>104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104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104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104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104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104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104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104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104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104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104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104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104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104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104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104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104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104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104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104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104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104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104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104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104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104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104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104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104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104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104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104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104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104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104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104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104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104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104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104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104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104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104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104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104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104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104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104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104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104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104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104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104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104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104</v>
      </c>
      <c r="B393">
        <v>844455.14650000003</v>
      </c>
      <c r="C393" t="s">
        <v>36</v>
      </c>
    </row>
    <row r="394" spans="1:25" x14ac:dyDescent="0.25">
      <c r="A394" t="s">
        <v>105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105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105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105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105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105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105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105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105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105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105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105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105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105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105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105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105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105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105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105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105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105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105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105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105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105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105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105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105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105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105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105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105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105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105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105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105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105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105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105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105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105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105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105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105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105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105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105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105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105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105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105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105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105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105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105</v>
      </c>
      <c r="B449">
        <v>843886.20750000002</v>
      </c>
      <c r="C449" t="s">
        <v>36</v>
      </c>
    </row>
    <row r="450" spans="1:9" x14ac:dyDescent="0.25">
      <c r="A450" t="s">
        <v>106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106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106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106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106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106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106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106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106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106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106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106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106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106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106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106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106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106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106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106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106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106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106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106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106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106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106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106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106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106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106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106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106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106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106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106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106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106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106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106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106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106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106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106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106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106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106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106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106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106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106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106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106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106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106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106</v>
      </c>
      <c r="B505">
        <v>699664.86129999999</v>
      </c>
      <c r="C505" t="s">
        <v>36</v>
      </c>
    </row>
    <row r="506" spans="1:25" x14ac:dyDescent="0.25">
      <c r="A506" t="s">
        <v>107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107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107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107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107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107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107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107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107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107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107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107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107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107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107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107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107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107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107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107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107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107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107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107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107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107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107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107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107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107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107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107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107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107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107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107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107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107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107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107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107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107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107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107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107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107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107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107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107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107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107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107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107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107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107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108</v>
      </c>
      <c r="B561">
        <v>1835725.8267999999</v>
      </c>
      <c r="C561" t="s">
        <v>36</v>
      </c>
    </row>
    <row r="562" spans="1:9" x14ac:dyDescent="0.25">
      <c r="A562" t="s">
        <v>38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38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38</v>
      </c>
      <c r="B617">
        <v>5471.3960999999999</v>
      </c>
      <c r="C617" t="s">
        <v>36</v>
      </c>
    </row>
    <row r="618" spans="1:25" x14ac:dyDescent="0.25">
      <c r="A618" t="s">
        <v>39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39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38</v>
      </c>
      <c r="B673">
        <v>5823.3019999999997</v>
      </c>
      <c r="C673" t="s">
        <v>36</v>
      </c>
    </row>
    <row r="674" spans="1:9" x14ac:dyDescent="0.25">
      <c r="A674" t="s">
        <v>40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40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40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40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40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40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40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40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40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40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40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40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40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40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40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40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40</v>
      </c>
      <c r="B729">
        <v>5034.5483999999997</v>
      </c>
      <c r="C729" t="s">
        <v>36</v>
      </c>
      <c r="U729" t="s">
        <v>75</v>
      </c>
    </row>
    <row r="730" spans="1:25" x14ac:dyDescent="0.25">
      <c r="A730" t="s">
        <v>89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89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89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89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89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89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89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89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89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89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89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89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89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89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89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89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89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89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89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89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89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89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89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89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89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89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89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89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89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89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89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89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89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89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89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89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89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89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89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89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89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89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89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89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89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89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89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89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89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89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89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89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89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89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89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89</v>
      </c>
      <c r="B785">
        <v>801263.08270000003</v>
      </c>
      <c r="C785" t="s">
        <v>36</v>
      </c>
    </row>
    <row r="786" spans="1:9" x14ac:dyDescent="0.25">
      <c r="A786" t="s">
        <v>90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90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90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90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90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90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90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90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90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90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90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90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90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90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90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90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90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90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90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90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90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90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90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90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90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90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90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90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90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90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90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90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90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90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90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90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90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90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90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90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90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90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90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90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90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90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90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90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90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90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90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90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90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90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67</v>
      </c>
      <c r="U839" t="s">
        <v>66</v>
      </c>
      <c r="X839" t="s">
        <v>64</v>
      </c>
    </row>
    <row r="840" spans="1:25" x14ac:dyDescent="0.25">
      <c r="A840" t="s">
        <v>90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90</v>
      </c>
      <c r="B841">
        <v>656299.89110000001</v>
      </c>
      <c r="C841" t="s">
        <v>36</v>
      </c>
    </row>
    <row r="842" spans="1:25" x14ac:dyDescent="0.25">
      <c r="A842" t="s">
        <v>109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109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109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109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109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109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109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109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109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109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109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109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109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109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109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109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109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109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109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109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109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109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109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109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109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109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109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109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109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109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109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109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109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109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109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109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109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109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109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109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109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109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109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109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109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109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109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109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109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109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109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109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109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109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67</v>
      </c>
      <c r="U895" t="s">
        <v>66</v>
      </c>
      <c r="X895" t="s">
        <v>64</v>
      </c>
    </row>
    <row r="896" spans="1:25" x14ac:dyDescent="0.25">
      <c r="A896" t="s">
        <v>109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109</v>
      </c>
      <c r="B897">
        <v>684036.94900000002</v>
      </c>
      <c r="C897" t="s">
        <v>36</v>
      </c>
    </row>
    <row r="898" spans="1:15" x14ac:dyDescent="0.25">
      <c r="A898" t="s">
        <v>41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42</v>
      </c>
    </row>
    <row r="899" spans="1:15" x14ac:dyDescent="0.25">
      <c r="A899" t="s">
        <v>41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42</v>
      </c>
    </row>
    <row r="900" spans="1:15" x14ac:dyDescent="0.25">
      <c r="A900" t="s">
        <v>41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42</v>
      </c>
    </row>
    <row r="901" spans="1:15" x14ac:dyDescent="0.25">
      <c r="A901" t="s">
        <v>41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42</v>
      </c>
    </row>
    <row r="902" spans="1:15" x14ac:dyDescent="0.25">
      <c r="A902" t="s">
        <v>41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42</v>
      </c>
    </row>
    <row r="903" spans="1:15" x14ac:dyDescent="0.25">
      <c r="A903" t="s">
        <v>41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42</v>
      </c>
    </row>
    <row r="904" spans="1:15" x14ac:dyDescent="0.25">
      <c r="A904" t="s">
        <v>41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42</v>
      </c>
    </row>
    <row r="905" spans="1:15" x14ac:dyDescent="0.25">
      <c r="A905" t="s">
        <v>41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42</v>
      </c>
    </row>
    <row r="906" spans="1:15" x14ac:dyDescent="0.25">
      <c r="A906" t="s">
        <v>41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42</v>
      </c>
    </row>
    <row r="907" spans="1:15" x14ac:dyDescent="0.25">
      <c r="A907" t="s">
        <v>41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42</v>
      </c>
    </row>
    <row r="908" spans="1:15" x14ac:dyDescent="0.25">
      <c r="A908" t="s">
        <v>41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42</v>
      </c>
    </row>
    <row r="909" spans="1:15" x14ac:dyDescent="0.25">
      <c r="A909" t="s">
        <v>41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42</v>
      </c>
    </row>
    <row r="910" spans="1:15" x14ac:dyDescent="0.25">
      <c r="A910" t="s">
        <v>41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42</v>
      </c>
    </row>
    <row r="911" spans="1:15" x14ac:dyDescent="0.25">
      <c r="A911" t="s">
        <v>41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42</v>
      </c>
    </row>
    <row r="912" spans="1:15" x14ac:dyDescent="0.25">
      <c r="A912" t="s">
        <v>41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42</v>
      </c>
    </row>
    <row r="913" spans="1:15" x14ac:dyDescent="0.25">
      <c r="A913" t="s">
        <v>41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42</v>
      </c>
    </row>
    <row r="914" spans="1:15" x14ac:dyDescent="0.25">
      <c r="A914" t="s">
        <v>41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42</v>
      </c>
    </row>
    <row r="915" spans="1:15" x14ac:dyDescent="0.25">
      <c r="A915" t="s">
        <v>41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42</v>
      </c>
    </row>
    <row r="916" spans="1:15" x14ac:dyDescent="0.25">
      <c r="A916" t="s">
        <v>41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42</v>
      </c>
    </row>
    <row r="917" spans="1:15" x14ac:dyDescent="0.25">
      <c r="A917" t="s">
        <v>41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42</v>
      </c>
    </row>
    <row r="918" spans="1:15" x14ac:dyDescent="0.25">
      <c r="A918" t="s">
        <v>41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42</v>
      </c>
    </row>
    <row r="919" spans="1:15" x14ac:dyDescent="0.25">
      <c r="A919" t="s">
        <v>41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42</v>
      </c>
    </row>
    <row r="920" spans="1:15" x14ac:dyDescent="0.25">
      <c r="A920" t="s">
        <v>41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42</v>
      </c>
    </row>
    <row r="921" spans="1:15" x14ac:dyDescent="0.25">
      <c r="A921" t="s">
        <v>41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42</v>
      </c>
    </row>
    <row r="922" spans="1:15" x14ac:dyDescent="0.25">
      <c r="A922" t="s">
        <v>41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42</v>
      </c>
    </row>
    <row r="923" spans="1:15" x14ac:dyDescent="0.25">
      <c r="A923" t="s">
        <v>41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42</v>
      </c>
    </row>
    <row r="924" spans="1:15" x14ac:dyDescent="0.25">
      <c r="A924" t="s">
        <v>41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42</v>
      </c>
    </row>
    <row r="925" spans="1:15" x14ac:dyDescent="0.25">
      <c r="A925" t="s">
        <v>41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42</v>
      </c>
    </row>
    <row r="926" spans="1:15" x14ac:dyDescent="0.25">
      <c r="A926" t="s">
        <v>41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42</v>
      </c>
    </row>
    <row r="927" spans="1:15" x14ac:dyDescent="0.25">
      <c r="A927" t="s">
        <v>41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42</v>
      </c>
    </row>
    <row r="928" spans="1:15" x14ac:dyDescent="0.25">
      <c r="A928" t="s">
        <v>41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42</v>
      </c>
    </row>
    <row r="929" spans="1:15" x14ac:dyDescent="0.25">
      <c r="A929" t="s">
        <v>41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42</v>
      </c>
    </row>
    <row r="930" spans="1:15" x14ac:dyDescent="0.25">
      <c r="A930" t="s">
        <v>41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42</v>
      </c>
    </row>
    <row r="931" spans="1:15" x14ac:dyDescent="0.25">
      <c r="A931" t="s">
        <v>41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42</v>
      </c>
    </row>
    <row r="932" spans="1:15" x14ac:dyDescent="0.25">
      <c r="A932" t="s">
        <v>41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42</v>
      </c>
    </row>
    <row r="933" spans="1:15" x14ac:dyDescent="0.25">
      <c r="A933" t="s">
        <v>41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42</v>
      </c>
    </row>
    <row r="934" spans="1:15" x14ac:dyDescent="0.25">
      <c r="A934" t="s">
        <v>41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42</v>
      </c>
    </row>
    <row r="935" spans="1:15" x14ac:dyDescent="0.25">
      <c r="A935" t="s">
        <v>41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42</v>
      </c>
    </row>
    <row r="936" spans="1:15" x14ac:dyDescent="0.25">
      <c r="A936" t="s">
        <v>41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42</v>
      </c>
    </row>
    <row r="937" spans="1:15" x14ac:dyDescent="0.25">
      <c r="A937" t="s">
        <v>41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42</v>
      </c>
    </row>
    <row r="938" spans="1:15" x14ac:dyDescent="0.25">
      <c r="A938" t="s">
        <v>41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42</v>
      </c>
    </row>
    <row r="939" spans="1:15" x14ac:dyDescent="0.25">
      <c r="A939" t="s">
        <v>41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42</v>
      </c>
    </row>
    <row r="940" spans="1:15" x14ac:dyDescent="0.25">
      <c r="A940" t="s">
        <v>41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42</v>
      </c>
    </row>
    <row r="941" spans="1:15" x14ac:dyDescent="0.25">
      <c r="A941" t="s">
        <v>41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42</v>
      </c>
    </row>
    <row r="942" spans="1:15" x14ac:dyDescent="0.25">
      <c r="A942" t="s">
        <v>41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42</v>
      </c>
    </row>
    <row r="943" spans="1:15" x14ac:dyDescent="0.25">
      <c r="A943" t="s">
        <v>41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42</v>
      </c>
    </row>
    <row r="944" spans="1:15" x14ac:dyDescent="0.25">
      <c r="A944" t="s">
        <v>41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42</v>
      </c>
    </row>
    <row r="945" spans="1:25" x14ac:dyDescent="0.25">
      <c r="A945" t="s">
        <v>41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42</v>
      </c>
    </row>
    <row r="946" spans="1:25" x14ac:dyDescent="0.25">
      <c r="A946" t="s">
        <v>41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42</v>
      </c>
    </row>
    <row r="947" spans="1:25" x14ac:dyDescent="0.25">
      <c r="A947" t="s">
        <v>41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42</v>
      </c>
    </row>
    <row r="948" spans="1:25" x14ac:dyDescent="0.25">
      <c r="A948" t="s">
        <v>41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42</v>
      </c>
    </row>
    <row r="949" spans="1:25" x14ac:dyDescent="0.25">
      <c r="A949" t="s">
        <v>41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42</v>
      </c>
    </row>
    <row r="950" spans="1:25" x14ac:dyDescent="0.25">
      <c r="A950" t="s">
        <v>41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42</v>
      </c>
    </row>
    <row r="951" spans="1:25" x14ac:dyDescent="0.25">
      <c r="A951" t="s">
        <v>41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41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42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43</v>
      </c>
      <c r="B953">
        <v>1514711.4275</v>
      </c>
      <c r="C953" t="s">
        <v>36</v>
      </c>
    </row>
    <row r="954" spans="1:25" x14ac:dyDescent="0.25">
      <c r="A954" t="s">
        <v>44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42</v>
      </c>
    </row>
    <row r="955" spans="1:25" x14ac:dyDescent="0.25">
      <c r="A955" t="s">
        <v>44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42</v>
      </c>
    </row>
    <row r="956" spans="1:25" x14ac:dyDescent="0.25">
      <c r="A956" t="s">
        <v>44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42</v>
      </c>
    </row>
    <row r="957" spans="1:25" x14ac:dyDescent="0.25">
      <c r="A957" t="s">
        <v>44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42</v>
      </c>
    </row>
    <row r="958" spans="1:25" x14ac:dyDescent="0.25">
      <c r="A958" t="s">
        <v>44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42</v>
      </c>
    </row>
    <row r="959" spans="1:25" x14ac:dyDescent="0.25">
      <c r="A959" t="s">
        <v>44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42</v>
      </c>
    </row>
    <row r="960" spans="1:25" x14ac:dyDescent="0.25">
      <c r="A960" t="s">
        <v>44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42</v>
      </c>
    </row>
    <row r="961" spans="1:14" x14ac:dyDescent="0.25">
      <c r="A961" t="s">
        <v>44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42</v>
      </c>
    </row>
    <row r="962" spans="1:14" x14ac:dyDescent="0.25">
      <c r="A962" t="s">
        <v>44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42</v>
      </c>
    </row>
    <row r="963" spans="1:14" x14ac:dyDescent="0.25">
      <c r="A963" t="s">
        <v>44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42</v>
      </c>
    </row>
    <row r="964" spans="1:14" x14ac:dyDescent="0.25">
      <c r="A964" t="s">
        <v>44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42</v>
      </c>
    </row>
    <row r="965" spans="1:14" x14ac:dyDescent="0.25">
      <c r="A965" t="s">
        <v>44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42</v>
      </c>
    </row>
    <row r="966" spans="1:14" x14ac:dyDescent="0.25">
      <c r="A966" t="s">
        <v>44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42</v>
      </c>
    </row>
    <row r="967" spans="1:14" x14ac:dyDescent="0.25">
      <c r="A967" t="s">
        <v>44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42</v>
      </c>
    </row>
    <row r="968" spans="1:14" x14ac:dyDescent="0.25">
      <c r="A968" t="s">
        <v>44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42</v>
      </c>
    </row>
    <row r="969" spans="1:14" x14ac:dyDescent="0.25">
      <c r="A969" t="s">
        <v>44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42</v>
      </c>
    </row>
    <row r="970" spans="1:14" x14ac:dyDescent="0.25">
      <c r="A970" t="s">
        <v>44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42</v>
      </c>
    </row>
    <row r="971" spans="1:14" x14ac:dyDescent="0.25">
      <c r="A971" t="s">
        <v>44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42</v>
      </c>
    </row>
    <row r="972" spans="1:14" x14ac:dyDescent="0.25">
      <c r="A972" t="s">
        <v>44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42</v>
      </c>
    </row>
    <row r="973" spans="1:14" x14ac:dyDescent="0.25">
      <c r="A973" t="s">
        <v>44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42</v>
      </c>
    </row>
    <row r="974" spans="1:14" x14ac:dyDescent="0.25">
      <c r="A974" t="s">
        <v>44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42</v>
      </c>
    </row>
    <row r="975" spans="1:14" x14ac:dyDescent="0.25">
      <c r="A975" t="s">
        <v>44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42</v>
      </c>
    </row>
    <row r="976" spans="1:14" x14ac:dyDescent="0.25">
      <c r="A976" t="s">
        <v>44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42</v>
      </c>
    </row>
    <row r="977" spans="1:14" x14ac:dyDescent="0.25">
      <c r="A977" t="s">
        <v>44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42</v>
      </c>
    </row>
    <row r="978" spans="1:14" x14ac:dyDescent="0.25">
      <c r="A978" t="s">
        <v>44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42</v>
      </c>
    </row>
    <row r="979" spans="1:14" x14ac:dyDescent="0.25">
      <c r="A979" t="s">
        <v>44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42</v>
      </c>
    </row>
    <row r="980" spans="1:14" x14ac:dyDescent="0.25">
      <c r="A980" t="s">
        <v>44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42</v>
      </c>
    </row>
    <row r="981" spans="1:14" x14ac:dyDescent="0.25">
      <c r="A981" t="s">
        <v>44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42</v>
      </c>
    </row>
    <row r="982" spans="1:14" x14ac:dyDescent="0.25">
      <c r="A982" t="s">
        <v>44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42</v>
      </c>
    </row>
    <row r="983" spans="1:14" x14ac:dyDescent="0.25">
      <c r="A983" t="s">
        <v>44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42</v>
      </c>
    </row>
    <row r="984" spans="1:14" x14ac:dyDescent="0.25">
      <c r="A984" t="s">
        <v>44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42</v>
      </c>
    </row>
    <row r="985" spans="1:14" x14ac:dyDescent="0.25">
      <c r="A985" t="s">
        <v>44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42</v>
      </c>
    </row>
    <row r="986" spans="1:14" x14ac:dyDescent="0.25">
      <c r="A986" t="s">
        <v>44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42</v>
      </c>
    </row>
    <row r="987" spans="1:14" x14ac:dyDescent="0.25">
      <c r="A987" t="s">
        <v>44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42</v>
      </c>
    </row>
    <row r="988" spans="1:14" x14ac:dyDescent="0.25">
      <c r="A988" t="s">
        <v>44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42</v>
      </c>
    </row>
    <row r="989" spans="1:14" x14ac:dyDescent="0.25">
      <c r="A989" t="s">
        <v>44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42</v>
      </c>
    </row>
    <row r="990" spans="1:14" x14ac:dyDescent="0.25">
      <c r="A990" t="s">
        <v>44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42</v>
      </c>
    </row>
    <row r="991" spans="1:14" x14ac:dyDescent="0.25">
      <c r="A991" t="s">
        <v>44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42</v>
      </c>
    </row>
    <row r="992" spans="1:14" x14ac:dyDescent="0.25">
      <c r="A992" t="s">
        <v>44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42</v>
      </c>
    </row>
    <row r="993" spans="1:25" x14ac:dyDescent="0.25">
      <c r="A993" t="s">
        <v>44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42</v>
      </c>
    </row>
    <row r="994" spans="1:25" x14ac:dyDescent="0.25">
      <c r="A994" t="s">
        <v>44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42</v>
      </c>
    </row>
    <row r="995" spans="1:25" x14ac:dyDescent="0.25">
      <c r="A995" t="s">
        <v>44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42</v>
      </c>
    </row>
    <row r="996" spans="1:25" x14ac:dyDescent="0.25">
      <c r="A996" t="s">
        <v>44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42</v>
      </c>
    </row>
    <row r="997" spans="1:25" x14ac:dyDescent="0.25">
      <c r="A997" t="s">
        <v>44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42</v>
      </c>
    </row>
    <row r="998" spans="1:25" x14ac:dyDescent="0.25">
      <c r="A998" t="s">
        <v>44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42</v>
      </c>
    </row>
    <row r="999" spans="1:25" x14ac:dyDescent="0.25">
      <c r="A999" t="s">
        <v>44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42</v>
      </c>
    </row>
    <row r="1000" spans="1:25" x14ac:dyDescent="0.25">
      <c r="A1000" t="s">
        <v>44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42</v>
      </c>
    </row>
    <row r="1001" spans="1:25" x14ac:dyDescent="0.25">
      <c r="A1001" t="s">
        <v>44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42</v>
      </c>
    </row>
    <row r="1002" spans="1:25" x14ac:dyDescent="0.25">
      <c r="A1002" t="s">
        <v>44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42</v>
      </c>
    </row>
    <row r="1003" spans="1:25" x14ac:dyDescent="0.25">
      <c r="A1003" t="s">
        <v>44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42</v>
      </c>
    </row>
    <row r="1004" spans="1:25" x14ac:dyDescent="0.25">
      <c r="A1004" t="s">
        <v>44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42</v>
      </c>
    </row>
    <row r="1005" spans="1:25" x14ac:dyDescent="0.25">
      <c r="A1005" t="s">
        <v>44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42</v>
      </c>
    </row>
    <row r="1006" spans="1:25" x14ac:dyDescent="0.25">
      <c r="A1006" t="s">
        <v>44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42</v>
      </c>
    </row>
    <row r="1007" spans="1:25" x14ac:dyDescent="0.25">
      <c r="A1007" t="s">
        <v>44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44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42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45</v>
      </c>
      <c r="B1009">
        <v>1496326.6379</v>
      </c>
      <c r="C1009" t="s">
        <v>36</v>
      </c>
    </row>
    <row r="1010" spans="1:13" x14ac:dyDescent="0.25">
      <c r="A1010" t="s">
        <v>46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42</v>
      </c>
    </row>
    <row r="1011" spans="1:13" x14ac:dyDescent="0.25">
      <c r="A1011" t="s">
        <v>46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42</v>
      </c>
    </row>
    <row r="1012" spans="1:13" x14ac:dyDescent="0.25">
      <c r="A1012" t="s">
        <v>46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42</v>
      </c>
    </row>
    <row r="1013" spans="1:13" x14ac:dyDescent="0.25">
      <c r="A1013" t="s">
        <v>46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42</v>
      </c>
    </row>
    <row r="1014" spans="1:13" x14ac:dyDescent="0.25">
      <c r="A1014" t="s">
        <v>46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42</v>
      </c>
    </row>
    <row r="1015" spans="1:13" x14ac:dyDescent="0.25">
      <c r="A1015" t="s">
        <v>46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42</v>
      </c>
    </row>
    <row r="1016" spans="1:13" x14ac:dyDescent="0.25">
      <c r="A1016" t="s">
        <v>46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42</v>
      </c>
    </row>
    <row r="1017" spans="1:13" x14ac:dyDescent="0.25">
      <c r="A1017" t="s">
        <v>46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42</v>
      </c>
    </row>
    <row r="1018" spans="1:13" x14ac:dyDescent="0.25">
      <c r="A1018" t="s">
        <v>46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42</v>
      </c>
    </row>
    <row r="1019" spans="1:13" x14ac:dyDescent="0.25">
      <c r="A1019" t="s">
        <v>46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42</v>
      </c>
    </row>
    <row r="1020" spans="1:13" x14ac:dyDescent="0.25">
      <c r="A1020" t="s">
        <v>46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42</v>
      </c>
    </row>
    <row r="1021" spans="1:13" x14ac:dyDescent="0.25">
      <c r="A1021" t="s">
        <v>46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42</v>
      </c>
    </row>
    <row r="1022" spans="1:13" x14ac:dyDescent="0.25">
      <c r="A1022" t="s">
        <v>46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42</v>
      </c>
    </row>
    <row r="1023" spans="1:13" x14ac:dyDescent="0.25">
      <c r="A1023" t="s">
        <v>46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42</v>
      </c>
    </row>
    <row r="1024" spans="1:13" x14ac:dyDescent="0.25">
      <c r="A1024" t="s">
        <v>46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42</v>
      </c>
    </row>
    <row r="1025" spans="1:13" x14ac:dyDescent="0.25">
      <c r="A1025" t="s">
        <v>46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42</v>
      </c>
    </row>
    <row r="1026" spans="1:13" x14ac:dyDescent="0.25">
      <c r="A1026" t="s">
        <v>46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42</v>
      </c>
    </row>
    <row r="1027" spans="1:13" x14ac:dyDescent="0.25">
      <c r="A1027" t="s">
        <v>46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42</v>
      </c>
    </row>
    <row r="1028" spans="1:13" x14ac:dyDescent="0.25">
      <c r="A1028" t="s">
        <v>46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42</v>
      </c>
    </row>
    <row r="1029" spans="1:13" x14ac:dyDescent="0.25">
      <c r="A1029" t="s">
        <v>46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42</v>
      </c>
    </row>
    <row r="1030" spans="1:13" x14ac:dyDescent="0.25">
      <c r="A1030" t="s">
        <v>46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42</v>
      </c>
    </row>
    <row r="1031" spans="1:13" x14ac:dyDescent="0.25">
      <c r="A1031" t="s">
        <v>46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42</v>
      </c>
    </row>
    <row r="1032" spans="1:13" x14ac:dyDescent="0.25">
      <c r="A1032" t="s">
        <v>46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42</v>
      </c>
    </row>
    <row r="1033" spans="1:13" x14ac:dyDescent="0.25">
      <c r="A1033" t="s">
        <v>46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42</v>
      </c>
    </row>
    <row r="1034" spans="1:13" x14ac:dyDescent="0.25">
      <c r="A1034" t="s">
        <v>46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42</v>
      </c>
    </row>
    <row r="1035" spans="1:13" x14ac:dyDescent="0.25">
      <c r="A1035" t="s">
        <v>46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42</v>
      </c>
    </row>
    <row r="1036" spans="1:13" x14ac:dyDescent="0.25">
      <c r="A1036" t="s">
        <v>46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42</v>
      </c>
    </row>
    <row r="1037" spans="1:13" x14ac:dyDescent="0.25">
      <c r="A1037" t="s">
        <v>46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42</v>
      </c>
    </row>
    <row r="1038" spans="1:13" x14ac:dyDescent="0.25">
      <c r="A1038" t="s">
        <v>46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42</v>
      </c>
    </row>
    <row r="1039" spans="1:13" x14ac:dyDescent="0.25">
      <c r="A1039" t="s">
        <v>46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42</v>
      </c>
    </row>
    <row r="1040" spans="1:13" x14ac:dyDescent="0.25">
      <c r="A1040" t="s">
        <v>46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42</v>
      </c>
    </row>
    <row r="1041" spans="1:13" x14ac:dyDescent="0.25">
      <c r="A1041" t="s">
        <v>46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42</v>
      </c>
    </row>
    <row r="1042" spans="1:13" x14ac:dyDescent="0.25">
      <c r="A1042" t="s">
        <v>46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42</v>
      </c>
    </row>
    <row r="1043" spans="1:13" x14ac:dyDescent="0.25">
      <c r="A1043" t="s">
        <v>46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42</v>
      </c>
    </row>
    <row r="1044" spans="1:13" x14ac:dyDescent="0.25">
      <c r="A1044" t="s">
        <v>46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42</v>
      </c>
    </row>
    <row r="1045" spans="1:13" x14ac:dyDescent="0.25">
      <c r="A1045" t="s">
        <v>46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42</v>
      </c>
    </row>
    <row r="1046" spans="1:13" x14ac:dyDescent="0.25">
      <c r="A1046" t="s">
        <v>46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42</v>
      </c>
    </row>
    <row r="1047" spans="1:13" x14ac:dyDescent="0.25">
      <c r="A1047" t="s">
        <v>46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42</v>
      </c>
    </row>
    <row r="1048" spans="1:13" x14ac:dyDescent="0.25">
      <c r="A1048" t="s">
        <v>46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42</v>
      </c>
    </row>
    <row r="1049" spans="1:13" x14ac:dyDescent="0.25">
      <c r="A1049" t="s">
        <v>46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42</v>
      </c>
    </row>
    <row r="1050" spans="1:13" x14ac:dyDescent="0.25">
      <c r="A1050" t="s">
        <v>46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42</v>
      </c>
    </row>
    <row r="1051" spans="1:13" x14ac:dyDescent="0.25">
      <c r="A1051" t="s">
        <v>46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42</v>
      </c>
    </row>
    <row r="1052" spans="1:13" x14ac:dyDescent="0.25">
      <c r="A1052" t="s">
        <v>46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42</v>
      </c>
    </row>
    <row r="1053" spans="1:13" x14ac:dyDescent="0.25">
      <c r="A1053" t="s">
        <v>46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42</v>
      </c>
    </row>
    <row r="1054" spans="1:13" x14ac:dyDescent="0.25">
      <c r="A1054" t="s">
        <v>46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42</v>
      </c>
    </row>
    <row r="1055" spans="1:13" x14ac:dyDescent="0.25">
      <c r="A1055" t="s">
        <v>46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42</v>
      </c>
    </row>
    <row r="1056" spans="1:13" x14ac:dyDescent="0.25">
      <c r="A1056" t="s">
        <v>46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42</v>
      </c>
    </row>
    <row r="1057" spans="1:25" x14ac:dyDescent="0.25">
      <c r="A1057" t="s">
        <v>46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42</v>
      </c>
    </row>
    <row r="1058" spans="1:25" x14ac:dyDescent="0.25">
      <c r="A1058" t="s">
        <v>46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42</v>
      </c>
    </row>
    <row r="1059" spans="1:25" x14ac:dyDescent="0.25">
      <c r="A1059" t="s">
        <v>46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42</v>
      </c>
    </row>
    <row r="1060" spans="1:25" x14ac:dyDescent="0.25">
      <c r="A1060" t="s">
        <v>46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42</v>
      </c>
    </row>
    <row r="1061" spans="1:25" x14ac:dyDescent="0.25">
      <c r="A1061" t="s">
        <v>46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42</v>
      </c>
    </row>
    <row r="1062" spans="1:25" x14ac:dyDescent="0.25">
      <c r="A1062" t="s">
        <v>46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42</v>
      </c>
    </row>
    <row r="1063" spans="1:25" x14ac:dyDescent="0.25">
      <c r="A1063" t="s">
        <v>46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46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42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46</v>
      </c>
      <c r="B1065">
        <v>1426043.6799000001</v>
      </c>
      <c r="C1065" t="s">
        <v>36</v>
      </c>
    </row>
    <row r="1066" spans="1:25" x14ac:dyDescent="0.25">
      <c r="A1066" t="s">
        <v>47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42</v>
      </c>
    </row>
    <row r="1067" spans="1:25" x14ac:dyDescent="0.25">
      <c r="A1067" t="s">
        <v>47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42</v>
      </c>
    </row>
    <row r="1068" spans="1:25" x14ac:dyDescent="0.25">
      <c r="A1068" t="s">
        <v>47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42</v>
      </c>
    </row>
    <row r="1069" spans="1:25" x14ac:dyDescent="0.25">
      <c r="A1069" t="s">
        <v>47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42</v>
      </c>
    </row>
    <row r="1070" spans="1:25" x14ac:dyDescent="0.25">
      <c r="A1070" t="s">
        <v>47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42</v>
      </c>
    </row>
    <row r="1071" spans="1:25" x14ac:dyDescent="0.25">
      <c r="A1071" t="s">
        <v>47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42</v>
      </c>
    </row>
    <row r="1072" spans="1:25" x14ac:dyDescent="0.25">
      <c r="A1072" t="s">
        <v>47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42</v>
      </c>
    </row>
    <row r="1073" spans="1:12" x14ac:dyDescent="0.25">
      <c r="A1073" t="s">
        <v>47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42</v>
      </c>
    </row>
    <row r="1074" spans="1:12" x14ac:dyDescent="0.25">
      <c r="A1074" t="s">
        <v>47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42</v>
      </c>
    </row>
    <row r="1075" spans="1:12" x14ac:dyDescent="0.25">
      <c r="A1075" t="s">
        <v>47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42</v>
      </c>
    </row>
    <row r="1076" spans="1:12" x14ac:dyDescent="0.25">
      <c r="A1076" t="s">
        <v>47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42</v>
      </c>
    </row>
    <row r="1077" spans="1:12" x14ac:dyDescent="0.25">
      <c r="A1077" t="s">
        <v>47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42</v>
      </c>
    </row>
    <row r="1078" spans="1:12" x14ac:dyDescent="0.25">
      <c r="A1078" t="s">
        <v>47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42</v>
      </c>
    </row>
    <row r="1079" spans="1:12" x14ac:dyDescent="0.25">
      <c r="A1079" t="s">
        <v>47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42</v>
      </c>
    </row>
    <row r="1080" spans="1:12" x14ac:dyDescent="0.25">
      <c r="A1080" t="s">
        <v>47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42</v>
      </c>
    </row>
    <row r="1081" spans="1:12" x14ac:dyDescent="0.25">
      <c r="A1081" t="s">
        <v>47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42</v>
      </c>
    </row>
    <row r="1082" spans="1:12" x14ac:dyDescent="0.25">
      <c r="A1082" t="s">
        <v>47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42</v>
      </c>
    </row>
    <row r="1083" spans="1:12" x14ac:dyDescent="0.25">
      <c r="A1083" t="s">
        <v>47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42</v>
      </c>
    </row>
    <row r="1084" spans="1:12" x14ac:dyDescent="0.25">
      <c r="A1084" t="s">
        <v>47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42</v>
      </c>
    </row>
    <row r="1085" spans="1:12" x14ac:dyDescent="0.25">
      <c r="A1085" t="s">
        <v>47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42</v>
      </c>
    </row>
    <row r="1086" spans="1:12" x14ac:dyDescent="0.25">
      <c r="A1086" t="s">
        <v>47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42</v>
      </c>
    </row>
    <row r="1087" spans="1:12" x14ac:dyDescent="0.25">
      <c r="A1087" t="s">
        <v>47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42</v>
      </c>
    </row>
    <row r="1088" spans="1:12" x14ac:dyDescent="0.25">
      <c r="A1088" t="s">
        <v>47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42</v>
      </c>
    </row>
    <row r="1089" spans="1:12" x14ac:dyDescent="0.25">
      <c r="A1089" t="s">
        <v>47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42</v>
      </c>
    </row>
    <row r="1090" spans="1:12" x14ac:dyDescent="0.25">
      <c r="A1090" t="s">
        <v>47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42</v>
      </c>
    </row>
    <row r="1091" spans="1:12" x14ac:dyDescent="0.25">
      <c r="A1091" t="s">
        <v>47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42</v>
      </c>
    </row>
    <row r="1092" spans="1:12" x14ac:dyDescent="0.25">
      <c r="A1092" t="s">
        <v>47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42</v>
      </c>
    </row>
    <row r="1093" spans="1:12" x14ac:dyDescent="0.25">
      <c r="A1093" t="s">
        <v>47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42</v>
      </c>
    </row>
    <row r="1094" spans="1:12" x14ac:dyDescent="0.25">
      <c r="A1094" t="s">
        <v>47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42</v>
      </c>
    </row>
    <row r="1095" spans="1:12" x14ac:dyDescent="0.25">
      <c r="A1095" t="s">
        <v>47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42</v>
      </c>
    </row>
    <row r="1096" spans="1:12" x14ac:dyDescent="0.25">
      <c r="A1096" t="s">
        <v>47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42</v>
      </c>
    </row>
    <row r="1097" spans="1:12" x14ac:dyDescent="0.25">
      <c r="A1097" t="s">
        <v>47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42</v>
      </c>
    </row>
    <row r="1098" spans="1:12" x14ac:dyDescent="0.25">
      <c r="A1098" t="s">
        <v>47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42</v>
      </c>
    </row>
    <row r="1099" spans="1:12" x14ac:dyDescent="0.25">
      <c r="A1099" t="s">
        <v>47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42</v>
      </c>
    </row>
    <row r="1100" spans="1:12" x14ac:dyDescent="0.25">
      <c r="A1100" t="s">
        <v>47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42</v>
      </c>
    </row>
    <row r="1101" spans="1:12" x14ac:dyDescent="0.25">
      <c r="A1101" t="s">
        <v>47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42</v>
      </c>
    </row>
    <row r="1102" spans="1:12" x14ac:dyDescent="0.25">
      <c r="A1102" t="s">
        <v>47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42</v>
      </c>
    </row>
    <row r="1103" spans="1:12" x14ac:dyDescent="0.25">
      <c r="A1103" t="s">
        <v>47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42</v>
      </c>
    </row>
    <row r="1104" spans="1:12" x14ac:dyDescent="0.25">
      <c r="A1104" t="s">
        <v>47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42</v>
      </c>
    </row>
    <row r="1105" spans="1:25" x14ac:dyDescent="0.25">
      <c r="A1105" t="s">
        <v>47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42</v>
      </c>
    </row>
    <row r="1106" spans="1:25" x14ac:dyDescent="0.25">
      <c r="A1106" t="s">
        <v>47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42</v>
      </c>
    </row>
    <row r="1107" spans="1:25" x14ac:dyDescent="0.25">
      <c r="A1107" t="s">
        <v>47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42</v>
      </c>
    </row>
    <row r="1109" spans="1:25" x14ac:dyDescent="0.25">
      <c r="A1109" t="s">
        <v>47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42</v>
      </c>
    </row>
    <row r="1110" spans="1:25" x14ac:dyDescent="0.25">
      <c r="A1110" t="s">
        <v>47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42</v>
      </c>
    </row>
    <row r="1111" spans="1:25" x14ac:dyDescent="0.25">
      <c r="A1111" t="s">
        <v>47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42</v>
      </c>
    </row>
    <row r="1112" spans="1:25" x14ac:dyDescent="0.25">
      <c r="A1112" t="s">
        <v>47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42</v>
      </c>
    </row>
    <row r="1113" spans="1:25" x14ac:dyDescent="0.25">
      <c r="A1113" t="s">
        <v>47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42</v>
      </c>
    </row>
    <row r="1115" spans="1:25" x14ac:dyDescent="0.25">
      <c r="A1115" t="s">
        <v>47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42</v>
      </c>
    </row>
    <row r="1116" spans="1:25" x14ac:dyDescent="0.25">
      <c r="A1116" t="s">
        <v>47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42</v>
      </c>
    </row>
    <row r="1117" spans="1:25" x14ac:dyDescent="0.25">
      <c r="A1117" t="s">
        <v>47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42</v>
      </c>
    </row>
    <row r="1118" spans="1:25" x14ac:dyDescent="0.25">
      <c r="A1118" t="s">
        <v>47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42</v>
      </c>
    </row>
    <row r="1119" spans="1:25" x14ac:dyDescent="0.25">
      <c r="A1119" t="s">
        <v>47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47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42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48</v>
      </c>
      <c r="B1121">
        <v>18777251.562800001</v>
      </c>
      <c r="C1121" t="s">
        <v>36</v>
      </c>
    </row>
    <row r="1122" spans="1:12" x14ac:dyDescent="0.25">
      <c r="A1122" t="s">
        <v>49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42</v>
      </c>
    </row>
    <row r="1123" spans="1:12" x14ac:dyDescent="0.25">
      <c r="A1123" t="s">
        <v>49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42</v>
      </c>
    </row>
    <row r="1124" spans="1:12" x14ac:dyDescent="0.25">
      <c r="A1124" t="s">
        <v>49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42</v>
      </c>
    </row>
    <row r="1125" spans="1:12" x14ac:dyDescent="0.25">
      <c r="A1125" t="s">
        <v>49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42</v>
      </c>
    </row>
    <row r="1127" spans="1:12" x14ac:dyDescent="0.25">
      <c r="A1127" t="s">
        <v>49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42</v>
      </c>
    </row>
    <row r="1128" spans="1:12" x14ac:dyDescent="0.25">
      <c r="A1128" t="s">
        <v>49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42</v>
      </c>
    </row>
    <row r="1129" spans="1:12" x14ac:dyDescent="0.25">
      <c r="A1129" t="s">
        <v>49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42</v>
      </c>
    </row>
    <row r="1130" spans="1:12" x14ac:dyDescent="0.25">
      <c r="A1130" t="s">
        <v>49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42</v>
      </c>
    </row>
    <row r="1131" spans="1:12" x14ac:dyDescent="0.25">
      <c r="A1131" t="s">
        <v>49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42</v>
      </c>
    </row>
    <row r="1132" spans="1:12" x14ac:dyDescent="0.25">
      <c r="A1132" t="s">
        <v>49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42</v>
      </c>
    </row>
    <row r="1133" spans="1:12" x14ac:dyDescent="0.25">
      <c r="A1133" t="s">
        <v>49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42</v>
      </c>
    </row>
    <row r="1134" spans="1:12" x14ac:dyDescent="0.25">
      <c r="A1134" t="s">
        <v>49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42</v>
      </c>
    </row>
    <row r="1135" spans="1:12" x14ac:dyDescent="0.25">
      <c r="A1135" t="s">
        <v>49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42</v>
      </c>
    </row>
    <row r="1136" spans="1:12" x14ac:dyDescent="0.25">
      <c r="A1136" t="s">
        <v>49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42</v>
      </c>
    </row>
    <row r="1137" spans="1:12" x14ac:dyDescent="0.25">
      <c r="A1137" t="s">
        <v>49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42</v>
      </c>
    </row>
    <row r="1138" spans="1:12" x14ac:dyDescent="0.25">
      <c r="A1138" t="s">
        <v>49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42</v>
      </c>
    </row>
    <row r="1139" spans="1:12" x14ac:dyDescent="0.25">
      <c r="A1139" t="s">
        <v>49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42</v>
      </c>
    </row>
    <row r="1140" spans="1:12" x14ac:dyDescent="0.25">
      <c r="A1140" t="s">
        <v>49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42</v>
      </c>
    </row>
    <row r="1141" spans="1:12" x14ac:dyDescent="0.25">
      <c r="A1141" t="s">
        <v>49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42</v>
      </c>
    </row>
    <row r="1142" spans="1:12" x14ac:dyDescent="0.25">
      <c r="A1142" t="s">
        <v>49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42</v>
      </c>
    </row>
    <row r="1143" spans="1:12" x14ac:dyDescent="0.25">
      <c r="A1143" t="s">
        <v>49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42</v>
      </c>
    </row>
    <row r="1144" spans="1:12" x14ac:dyDescent="0.25">
      <c r="A1144" t="s">
        <v>49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42</v>
      </c>
    </row>
    <row r="1145" spans="1:12" x14ac:dyDescent="0.25">
      <c r="A1145" t="s">
        <v>49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42</v>
      </c>
    </row>
    <row r="1146" spans="1:12" x14ac:dyDescent="0.25">
      <c r="A1146" t="s">
        <v>49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42</v>
      </c>
    </row>
    <row r="1147" spans="1:12" x14ac:dyDescent="0.25">
      <c r="A1147" t="s">
        <v>49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42</v>
      </c>
    </row>
    <row r="1148" spans="1:12" x14ac:dyDescent="0.25">
      <c r="A1148" t="s">
        <v>49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42</v>
      </c>
    </row>
    <row r="1149" spans="1:12" x14ac:dyDescent="0.25">
      <c r="A1149" t="s">
        <v>49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42</v>
      </c>
    </row>
    <row r="1150" spans="1:12" x14ac:dyDescent="0.25">
      <c r="A1150" t="s">
        <v>49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42</v>
      </c>
    </row>
    <row r="1151" spans="1:12" x14ac:dyDescent="0.25">
      <c r="A1151" t="s">
        <v>49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42</v>
      </c>
    </row>
    <row r="1152" spans="1:12" x14ac:dyDescent="0.25">
      <c r="A1152" t="s">
        <v>49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42</v>
      </c>
    </row>
    <row r="1153" spans="1:12" x14ac:dyDescent="0.25">
      <c r="A1153" t="s">
        <v>49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42</v>
      </c>
    </row>
    <row r="1154" spans="1:12" x14ac:dyDescent="0.25">
      <c r="A1154" t="s">
        <v>49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42</v>
      </c>
    </row>
    <row r="1155" spans="1:12" x14ac:dyDescent="0.25">
      <c r="A1155" t="s">
        <v>49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42</v>
      </c>
    </row>
    <row r="1156" spans="1:12" x14ac:dyDescent="0.25">
      <c r="A1156" t="s">
        <v>49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42</v>
      </c>
    </row>
    <row r="1157" spans="1:12" x14ac:dyDescent="0.25">
      <c r="A1157" t="s">
        <v>49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42</v>
      </c>
    </row>
    <row r="1158" spans="1:12" x14ac:dyDescent="0.25">
      <c r="A1158" t="s">
        <v>49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42</v>
      </c>
    </row>
    <row r="1159" spans="1:12" x14ac:dyDescent="0.25">
      <c r="A1159" t="s">
        <v>49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42</v>
      </c>
    </row>
    <row r="1160" spans="1:12" x14ac:dyDescent="0.25">
      <c r="A1160" t="s">
        <v>49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42</v>
      </c>
    </row>
    <row r="1161" spans="1:12" x14ac:dyDescent="0.25">
      <c r="A1161" t="s">
        <v>49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42</v>
      </c>
    </row>
    <row r="1162" spans="1:12" x14ac:dyDescent="0.25">
      <c r="A1162" t="s">
        <v>49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42</v>
      </c>
    </row>
    <row r="1163" spans="1:12" x14ac:dyDescent="0.25">
      <c r="A1163" t="s">
        <v>49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42</v>
      </c>
    </row>
    <row r="1164" spans="1:12" x14ac:dyDescent="0.25">
      <c r="A1164" t="s">
        <v>49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42</v>
      </c>
    </row>
    <row r="1165" spans="1:12" x14ac:dyDescent="0.25">
      <c r="A1165" t="s">
        <v>49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42</v>
      </c>
    </row>
    <row r="1166" spans="1:12" x14ac:dyDescent="0.25">
      <c r="A1166" t="s">
        <v>49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42</v>
      </c>
    </row>
    <row r="1167" spans="1:12" x14ac:dyDescent="0.25">
      <c r="A1167" t="s">
        <v>49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42</v>
      </c>
    </row>
    <row r="1168" spans="1:12" x14ac:dyDescent="0.25">
      <c r="A1168" t="s">
        <v>49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42</v>
      </c>
    </row>
    <row r="1169" spans="1:25" x14ac:dyDescent="0.25">
      <c r="A1169" t="s">
        <v>49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42</v>
      </c>
    </row>
    <row r="1170" spans="1:25" x14ac:dyDescent="0.25">
      <c r="A1170" t="s">
        <v>49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42</v>
      </c>
    </row>
    <row r="1171" spans="1:25" x14ac:dyDescent="0.25">
      <c r="A1171" t="s">
        <v>49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42</v>
      </c>
    </row>
    <row r="1172" spans="1:25" x14ac:dyDescent="0.25">
      <c r="A1172" t="s">
        <v>49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42</v>
      </c>
    </row>
    <row r="1173" spans="1:25" x14ac:dyDescent="0.25">
      <c r="A1173" t="s">
        <v>49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42</v>
      </c>
    </row>
    <row r="1174" spans="1:25" x14ac:dyDescent="0.25">
      <c r="A1174" t="s">
        <v>49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42</v>
      </c>
    </row>
    <row r="1175" spans="1:25" x14ac:dyDescent="0.25">
      <c r="A1175" t="s">
        <v>49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49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42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50</v>
      </c>
      <c r="B1177">
        <v>18129114.492600001</v>
      </c>
      <c r="C1177" t="s">
        <v>36</v>
      </c>
    </row>
    <row r="1178" spans="1:25" x14ac:dyDescent="0.25">
      <c r="A1178" t="s">
        <v>51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42</v>
      </c>
    </row>
    <row r="1179" spans="1:25" x14ac:dyDescent="0.25">
      <c r="A1179" t="s">
        <v>51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42</v>
      </c>
    </row>
    <row r="1180" spans="1:25" x14ac:dyDescent="0.25">
      <c r="A1180" t="s">
        <v>51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42</v>
      </c>
    </row>
    <row r="1181" spans="1:25" x14ac:dyDescent="0.25">
      <c r="A1181" t="s">
        <v>51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42</v>
      </c>
    </row>
    <row r="1182" spans="1:25" x14ac:dyDescent="0.25">
      <c r="A1182" t="s">
        <v>51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42</v>
      </c>
    </row>
    <row r="1183" spans="1:25" x14ac:dyDescent="0.25">
      <c r="A1183" t="s">
        <v>51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42</v>
      </c>
    </row>
    <row r="1184" spans="1:25" x14ac:dyDescent="0.25">
      <c r="A1184" t="s">
        <v>51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42</v>
      </c>
    </row>
    <row r="1185" spans="1:12" x14ac:dyDescent="0.25">
      <c r="A1185" t="s">
        <v>51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42</v>
      </c>
    </row>
    <row r="1186" spans="1:12" x14ac:dyDescent="0.25">
      <c r="A1186" t="s">
        <v>51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42</v>
      </c>
    </row>
    <row r="1187" spans="1:12" x14ac:dyDescent="0.25">
      <c r="A1187" t="s">
        <v>51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42</v>
      </c>
    </row>
    <row r="1188" spans="1:12" x14ac:dyDescent="0.25">
      <c r="A1188" t="s">
        <v>51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42</v>
      </c>
    </row>
    <row r="1189" spans="1:12" x14ac:dyDescent="0.25">
      <c r="A1189" t="s">
        <v>51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42</v>
      </c>
    </row>
    <row r="1190" spans="1:12" x14ac:dyDescent="0.25">
      <c r="A1190" t="s">
        <v>51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42</v>
      </c>
    </row>
    <row r="1191" spans="1:12" x14ac:dyDescent="0.25">
      <c r="A1191" t="s">
        <v>51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42</v>
      </c>
    </row>
    <row r="1192" spans="1:12" x14ac:dyDescent="0.25">
      <c r="A1192" t="s">
        <v>51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42</v>
      </c>
    </row>
    <row r="1193" spans="1:12" x14ac:dyDescent="0.25">
      <c r="A1193" t="s">
        <v>51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42</v>
      </c>
    </row>
    <row r="1194" spans="1:12" x14ac:dyDescent="0.25">
      <c r="A1194" t="s">
        <v>51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42</v>
      </c>
    </row>
    <row r="1195" spans="1:12" x14ac:dyDescent="0.25">
      <c r="A1195" t="s">
        <v>51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42</v>
      </c>
    </row>
    <row r="1196" spans="1:12" x14ac:dyDescent="0.25">
      <c r="A1196" t="s">
        <v>51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42</v>
      </c>
    </row>
    <row r="1197" spans="1:12" x14ac:dyDescent="0.25">
      <c r="A1197" t="s">
        <v>51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42</v>
      </c>
    </row>
    <row r="1198" spans="1:12" x14ac:dyDescent="0.25">
      <c r="A1198" t="s">
        <v>51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42</v>
      </c>
    </row>
    <row r="1199" spans="1:12" x14ac:dyDescent="0.25">
      <c r="A1199" t="s">
        <v>51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42</v>
      </c>
    </row>
    <row r="1200" spans="1:12" x14ac:dyDescent="0.25">
      <c r="A1200" t="s">
        <v>51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42</v>
      </c>
    </row>
    <row r="1201" spans="1:12" x14ac:dyDescent="0.25">
      <c r="A1201" t="s">
        <v>51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42</v>
      </c>
    </row>
    <row r="1202" spans="1:12" x14ac:dyDescent="0.25">
      <c r="A1202" t="s">
        <v>51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42</v>
      </c>
    </row>
    <row r="1203" spans="1:12" x14ac:dyDescent="0.25">
      <c r="A1203" t="s">
        <v>51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42</v>
      </c>
    </row>
    <row r="1204" spans="1:12" x14ac:dyDescent="0.25">
      <c r="A1204" t="s">
        <v>51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42</v>
      </c>
    </row>
    <row r="1205" spans="1:12" x14ac:dyDescent="0.25">
      <c r="A1205" t="s">
        <v>51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42</v>
      </c>
    </row>
    <row r="1206" spans="1:12" x14ac:dyDescent="0.25">
      <c r="A1206" t="s">
        <v>51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42</v>
      </c>
    </row>
    <row r="1207" spans="1:12" x14ac:dyDescent="0.25">
      <c r="A1207" t="s">
        <v>51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42</v>
      </c>
    </row>
    <row r="1208" spans="1:12" x14ac:dyDescent="0.25">
      <c r="A1208" t="s">
        <v>51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42</v>
      </c>
    </row>
    <row r="1209" spans="1:12" x14ac:dyDescent="0.25">
      <c r="A1209" t="s">
        <v>51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42</v>
      </c>
    </row>
    <row r="1210" spans="1:12" x14ac:dyDescent="0.25">
      <c r="A1210" t="s">
        <v>51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42</v>
      </c>
    </row>
    <row r="1211" spans="1:12" x14ac:dyDescent="0.25">
      <c r="A1211" t="s">
        <v>51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42</v>
      </c>
    </row>
    <row r="1212" spans="1:12" x14ac:dyDescent="0.25">
      <c r="A1212" t="s">
        <v>51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42</v>
      </c>
    </row>
    <row r="1213" spans="1:12" x14ac:dyDescent="0.25">
      <c r="A1213" t="s">
        <v>51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42</v>
      </c>
    </row>
    <row r="1214" spans="1:12" x14ac:dyDescent="0.25">
      <c r="A1214" t="s">
        <v>51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42</v>
      </c>
    </row>
    <row r="1215" spans="1:12" x14ac:dyDescent="0.25">
      <c r="A1215" t="s">
        <v>51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42</v>
      </c>
    </row>
    <row r="1216" spans="1:12" x14ac:dyDescent="0.25">
      <c r="A1216" t="s">
        <v>51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42</v>
      </c>
    </row>
    <row r="1217" spans="1:25" x14ac:dyDescent="0.25">
      <c r="A1217" t="s">
        <v>51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42</v>
      </c>
    </row>
    <row r="1218" spans="1:25" x14ac:dyDescent="0.25">
      <c r="A1218" t="s">
        <v>51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42</v>
      </c>
    </row>
    <row r="1219" spans="1:25" x14ac:dyDescent="0.25">
      <c r="A1219" t="s">
        <v>51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42</v>
      </c>
    </row>
    <row r="1220" spans="1:25" x14ac:dyDescent="0.25">
      <c r="A1220" t="s">
        <v>51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42</v>
      </c>
    </row>
    <row r="1221" spans="1:25" x14ac:dyDescent="0.25">
      <c r="A1221" t="s">
        <v>51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42</v>
      </c>
    </row>
    <row r="1222" spans="1:25" x14ac:dyDescent="0.25">
      <c r="A1222" t="s">
        <v>51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42</v>
      </c>
    </row>
    <row r="1223" spans="1:25" x14ac:dyDescent="0.25">
      <c r="A1223" t="s">
        <v>51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42</v>
      </c>
    </row>
    <row r="1224" spans="1:25" x14ac:dyDescent="0.25">
      <c r="A1224" t="s">
        <v>51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42</v>
      </c>
    </row>
    <row r="1225" spans="1:25" x14ac:dyDescent="0.25">
      <c r="A1225" t="s">
        <v>51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42</v>
      </c>
    </row>
    <row r="1226" spans="1:25" x14ac:dyDescent="0.25">
      <c r="A1226" t="s">
        <v>51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42</v>
      </c>
    </row>
    <row r="1227" spans="1:25" x14ac:dyDescent="0.25">
      <c r="A1227" t="s">
        <v>51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42</v>
      </c>
    </row>
    <row r="1228" spans="1:25" x14ac:dyDescent="0.25">
      <c r="A1228" t="s">
        <v>51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42</v>
      </c>
    </row>
    <row r="1229" spans="1:25" x14ac:dyDescent="0.25">
      <c r="A1229" t="s">
        <v>51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42</v>
      </c>
    </row>
    <row r="1230" spans="1:25" x14ac:dyDescent="0.25">
      <c r="A1230" t="s">
        <v>51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42</v>
      </c>
    </row>
    <row r="1231" spans="1:25" x14ac:dyDescent="0.25">
      <c r="A1231" t="s">
        <v>51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51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42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51</v>
      </c>
      <c r="B1233">
        <v>1508988.1233999999</v>
      </c>
      <c r="C1233" t="s">
        <v>36</v>
      </c>
    </row>
    <row r="1234" spans="1:12" x14ac:dyDescent="0.25">
      <c r="A1234" t="s">
        <v>70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42</v>
      </c>
    </row>
    <row r="1235" spans="1:12" x14ac:dyDescent="0.25">
      <c r="A1235" t="s">
        <v>70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42</v>
      </c>
    </row>
    <row r="1236" spans="1:12" x14ac:dyDescent="0.25">
      <c r="A1236" t="s">
        <v>70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42</v>
      </c>
    </row>
    <row r="1237" spans="1:12" x14ac:dyDescent="0.25">
      <c r="A1237" t="s">
        <v>70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42</v>
      </c>
    </row>
    <row r="1238" spans="1:12" x14ac:dyDescent="0.25">
      <c r="A1238" t="s">
        <v>70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42</v>
      </c>
    </row>
    <row r="1239" spans="1:12" x14ac:dyDescent="0.25">
      <c r="A1239" t="s">
        <v>70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42</v>
      </c>
    </row>
    <row r="1240" spans="1:12" x14ac:dyDescent="0.25">
      <c r="A1240" t="s">
        <v>70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42</v>
      </c>
    </row>
    <row r="1241" spans="1:12" x14ac:dyDescent="0.25">
      <c r="A1241" t="s">
        <v>70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42</v>
      </c>
    </row>
    <row r="1242" spans="1:12" x14ac:dyDescent="0.25">
      <c r="A1242" t="s">
        <v>70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42</v>
      </c>
    </row>
    <row r="1243" spans="1:12" x14ac:dyDescent="0.25">
      <c r="A1243" t="s">
        <v>70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42</v>
      </c>
    </row>
    <row r="1244" spans="1:12" x14ac:dyDescent="0.25">
      <c r="A1244" t="s">
        <v>70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42</v>
      </c>
    </row>
    <row r="1245" spans="1:12" x14ac:dyDescent="0.25">
      <c r="A1245" t="s">
        <v>70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42</v>
      </c>
    </row>
    <row r="1246" spans="1:12" x14ac:dyDescent="0.25">
      <c r="A1246" t="s">
        <v>70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42</v>
      </c>
    </row>
    <row r="1247" spans="1:12" x14ac:dyDescent="0.25">
      <c r="A1247" t="s">
        <v>70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42</v>
      </c>
    </row>
    <row r="1248" spans="1:12" x14ac:dyDescent="0.25">
      <c r="A1248" t="s">
        <v>70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42</v>
      </c>
    </row>
    <row r="1249" spans="1:12" x14ac:dyDescent="0.25">
      <c r="A1249" t="s">
        <v>70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42</v>
      </c>
    </row>
    <row r="1250" spans="1:12" x14ac:dyDescent="0.25">
      <c r="A1250" t="s">
        <v>70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42</v>
      </c>
    </row>
    <row r="1251" spans="1:12" x14ac:dyDescent="0.25">
      <c r="A1251" t="s">
        <v>70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42</v>
      </c>
    </row>
    <row r="1252" spans="1:12" x14ac:dyDescent="0.25">
      <c r="A1252" t="s">
        <v>70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42</v>
      </c>
    </row>
    <row r="1253" spans="1:12" x14ac:dyDescent="0.25">
      <c r="A1253" t="s">
        <v>70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42</v>
      </c>
    </row>
    <row r="1254" spans="1:12" x14ac:dyDescent="0.25">
      <c r="A1254" t="s">
        <v>70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42</v>
      </c>
    </row>
    <row r="1255" spans="1:12" x14ac:dyDescent="0.25">
      <c r="A1255" t="s">
        <v>70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42</v>
      </c>
    </row>
    <row r="1256" spans="1:12" x14ac:dyDescent="0.25">
      <c r="A1256" t="s">
        <v>70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42</v>
      </c>
    </row>
    <row r="1257" spans="1:12" x14ac:dyDescent="0.25">
      <c r="A1257" t="s">
        <v>70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42</v>
      </c>
    </row>
    <row r="1258" spans="1:12" x14ac:dyDescent="0.25">
      <c r="A1258" t="s">
        <v>70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42</v>
      </c>
    </row>
    <row r="1259" spans="1:12" x14ac:dyDescent="0.25">
      <c r="A1259" t="s">
        <v>70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42</v>
      </c>
    </row>
    <row r="1260" spans="1:12" x14ac:dyDescent="0.25">
      <c r="A1260" t="s">
        <v>70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42</v>
      </c>
    </row>
    <row r="1261" spans="1:12" x14ac:dyDescent="0.25">
      <c r="A1261" t="s">
        <v>70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42</v>
      </c>
    </row>
    <row r="1262" spans="1:12" x14ac:dyDescent="0.25">
      <c r="A1262" t="s">
        <v>70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42</v>
      </c>
    </row>
    <row r="1263" spans="1:12" x14ac:dyDescent="0.25">
      <c r="A1263" t="s">
        <v>70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42</v>
      </c>
    </row>
    <row r="1264" spans="1:12" x14ac:dyDescent="0.25">
      <c r="A1264" t="s">
        <v>70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42</v>
      </c>
    </row>
    <row r="1265" spans="1:12" x14ac:dyDescent="0.25">
      <c r="A1265" t="s">
        <v>70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42</v>
      </c>
    </row>
    <row r="1266" spans="1:12" x14ac:dyDescent="0.25">
      <c r="A1266" t="s">
        <v>70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42</v>
      </c>
    </row>
    <row r="1267" spans="1:12" x14ac:dyDescent="0.25">
      <c r="A1267" t="s">
        <v>70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42</v>
      </c>
    </row>
    <row r="1268" spans="1:12" x14ac:dyDescent="0.25">
      <c r="A1268" t="s">
        <v>70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42</v>
      </c>
    </row>
    <row r="1269" spans="1:12" x14ac:dyDescent="0.25">
      <c r="A1269" t="s">
        <v>70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42</v>
      </c>
    </row>
    <row r="1270" spans="1:12" x14ac:dyDescent="0.25">
      <c r="A1270" t="s">
        <v>70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42</v>
      </c>
    </row>
    <row r="1271" spans="1:12" x14ac:dyDescent="0.25">
      <c r="A1271" t="s">
        <v>70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42</v>
      </c>
    </row>
    <row r="1272" spans="1:12" x14ac:dyDescent="0.25">
      <c r="A1272" t="s">
        <v>70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42</v>
      </c>
    </row>
    <row r="1273" spans="1:12" x14ac:dyDescent="0.25">
      <c r="A1273" t="s">
        <v>70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42</v>
      </c>
    </row>
    <row r="1274" spans="1:12" x14ac:dyDescent="0.25">
      <c r="A1274" t="s">
        <v>70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42</v>
      </c>
    </row>
    <row r="1275" spans="1:12" x14ac:dyDescent="0.25">
      <c r="A1275" t="s">
        <v>70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42</v>
      </c>
    </row>
    <row r="1276" spans="1:12" x14ac:dyDescent="0.25">
      <c r="A1276" t="s">
        <v>70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42</v>
      </c>
    </row>
    <row r="1277" spans="1:12" x14ac:dyDescent="0.25">
      <c r="A1277" t="s">
        <v>70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42</v>
      </c>
    </row>
    <row r="1278" spans="1:12" x14ac:dyDescent="0.25">
      <c r="A1278" t="s">
        <v>70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42</v>
      </c>
    </row>
    <row r="1279" spans="1:12" x14ac:dyDescent="0.25">
      <c r="A1279" t="s">
        <v>70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42</v>
      </c>
    </row>
    <row r="1280" spans="1:12" x14ac:dyDescent="0.25">
      <c r="A1280" t="s">
        <v>70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42</v>
      </c>
    </row>
    <row r="1281" spans="1:25" x14ac:dyDescent="0.25">
      <c r="A1281" t="s">
        <v>70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42</v>
      </c>
    </row>
    <row r="1282" spans="1:25" x14ac:dyDescent="0.25">
      <c r="A1282" t="s">
        <v>70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42</v>
      </c>
    </row>
    <row r="1283" spans="1:25" x14ac:dyDescent="0.25">
      <c r="A1283" t="s">
        <v>70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42</v>
      </c>
    </row>
    <row r="1284" spans="1:25" x14ac:dyDescent="0.25">
      <c r="A1284" t="s">
        <v>70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42</v>
      </c>
    </row>
    <row r="1285" spans="1:25" x14ac:dyDescent="0.25">
      <c r="A1285" t="s">
        <v>70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42</v>
      </c>
    </row>
    <row r="1286" spans="1:25" x14ac:dyDescent="0.25">
      <c r="A1286" t="s">
        <v>70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42</v>
      </c>
    </row>
    <row r="1287" spans="1:25" x14ac:dyDescent="0.25">
      <c r="A1287" t="s">
        <v>70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70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42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70</v>
      </c>
      <c r="B1289">
        <v>1436984.9068</v>
      </c>
      <c r="C1289" t="s">
        <v>36</v>
      </c>
    </row>
    <row r="1343" spans="18:25" x14ac:dyDescent="0.25">
      <c r="R1343" t="s">
        <v>67</v>
      </c>
      <c r="U1343" t="s">
        <v>66</v>
      </c>
      <c r="X1343" t="s">
        <v>64</v>
      </c>
    </row>
    <row r="1344" spans="18:25" x14ac:dyDescent="0.25">
      <c r="R1344" t="e">
        <f>AVERAGE(B1295:B1344)</f>
        <v>#DIV/0!</v>
      </c>
      <c r="S1344" t="e">
        <f>AVERAGE(C1295:C1344)</f>
        <v>#DIV/0!</v>
      </c>
      <c r="U1344" t="e">
        <f>_xlfn.VAR.P(B1295:B1344)</f>
        <v>#DIV/0!</v>
      </c>
      <c r="V1344" t="e">
        <f>_xlfn.VAR.P(C1295:C1344)</f>
        <v>#DIV/0!</v>
      </c>
      <c r="X1344" t="e">
        <f>1.96*SQRT(U1344)/50</f>
        <v>#DIV/0!</v>
      </c>
      <c r="Y1344" t="e">
        <f>1.96*SQRT(V1344)/50</f>
        <v>#DIV/0!</v>
      </c>
    </row>
    <row r="1399" spans="18:25" x14ac:dyDescent="0.25">
      <c r="R1399" t="s">
        <v>67</v>
      </c>
      <c r="U1399" t="s">
        <v>66</v>
      </c>
      <c r="X1399" t="s">
        <v>64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67</v>
      </c>
      <c r="U1455" t="s">
        <v>66</v>
      </c>
      <c r="X1455" t="s">
        <v>64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67</v>
      </c>
      <c r="U1511" t="s">
        <v>66</v>
      </c>
      <c r="X1511" t="s">
        <v>64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67</v>
      </c>
      <c r="U1567" t="s">
        <v>66</v>
      </c>
      <c r="X1567" t="s">
        <v>64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67</v>
      </c>
      <c r="U1623" t="s">
        <v>66</v>
      </c>
      <c r="X1623" t="s">
        <v>64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67</v>
      </c>
      <c r="U1679" t="s">
        <v>66</v>
      </c>
      <c r="X1679" t="s">
        <v>64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67</v>
      </c>
      <c r="U1735" t="s">
        <v>66</v>
      </c>
      <c r="X1735" t="s">
        <v>64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67</v>
      </c>
      <c r="U1791" t="s">
        <v>66</v>
      </c>
      <c r="X1791" t="s">
        <v>64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67</v>
      </c>
      <c r="U1847" t="s">
        <v>66</v>
      </c>
      <c r="X1847" t="s">
        <v>64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67</v>
      </c>
      <c r="U1903" t="s">
        <v>66</v>
      </c>
      <c r="X1903" t="s">
        <v>64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67</v>
      </c>
      <c r="U1959" t="s">
        <v>66</v>
      </c>
      <c r="X1959" t="s">
        <v>64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SUM(D31:H31)</f>
        <v>74.213698000000022</v>
      </c>
      <c r="K31" s="10">
        <f ca="1">G31/J31</f>
        <v>2.2558409634835869E-2</v>
      </c>
      <c r="L31">
        <f t="shared" ref="L31:L59" ca="1" si="0">$K$29*POWER(K31,2)*SQRT(G139/(POWER(G31,2)*$L$29)+J139/(POWER(J31,2)*$L$29))</f>
        <v>8.2184499565700505E-5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75.13615200000001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17689.773999999998</v>
      </c>
      <c r="K33" s="10">
        <f t="shared" ca="1" si="2"/>
        <v>0.98216993738868585</v>
      </c>
      <c r="L33">
        <f t="shared" ca="1" si="0"/>
        <v>3.8874250657429913E-3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16001.091999999993</v>
      </c>
      <c r="K34" s="10">
        <f t="shared" ca="1" si="2"/>
        <v>0.80474260562966615</v>
      </c>
      <c r="L34">
        <f t="shared" ca="1" si="0"/>
        <v>6.7789621927835978E-4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13666.312000000007</v>
      </c>
      <c r="K35" s="10">
        <f t="shared" ca="1" si="2"/>
        <v>0.9406345139786062</v>
      </c>
      <c r="L35">
        <f t="shared" ca="1" si="0"/>
        <v>1.2052302169804314E-4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13102.876</v>
      </c>
      <c r="K36" s="10">
        <f t="shared" ca="1" si="2"/>
        <v>0.76160072742808527</v>
      </c>
      <c r="L36">
        <f t="shared" ca="1" si="0"/>
        <v>1.1320724690700334E-4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16887.406000000006</v>
      </c>
      <c r="K37" s="10">
        <f t="shared" ca="1" si="2"/>
        <v>0.80597659835974766</v>
      </c>
      <c r="L37">
        <f t="shared" ca="1" si="0"/>
        <v>6.4750178978036739E-4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16876.297999999999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13991.490000000002</v>
      </c>
      <c r="K39" s="10">
        <f t="shared" ca="1" si="2"/>
        <v>0.76677237956786581</v>
      </c>
      <c r="L39">
        <f t="shared" ca="1" si="0"/>
        <v>6.4465301170942241E-4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36711.920000000013</v>
      </c>
      <c r="K40" s="10">
        <f t="shared" ca="1" si="2"/>
        <v>0.82626384395041141</v>
      </c>
      <c r="L40">
        <f t="shared" ca="1" si="0"/>
        <v>5.8880948276748401E-4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108.00838400000001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114.74140799999996</v>
      </c>
      <c r="K42" s="10">
        <f t="shared" ca="1" si="2"/>
        <v>4.3026716213905983E-2</v>
      </c>
      <c r="L42">
        <f t="shared" ca="1" si="0"/>
        <v>3.2573608692371608E-4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98.898407999999989</v>
      </c>
      <c r="K43" s="10">
        <f t="shared" ca="1" si="2"/>
        <v>4.9518491743567816E-2</v>
      </c>
      <c r="L43">
        <f t="shared" ca="1" si="0"/>
        <v>4.7350821185687062E-4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16023.606000000002</v>
      </c>
      <c r="K44" s="10">
        <f t="shared" ca="1" si="2"/>
        <v>0.80375840787647912</v>
      </c>
      <c r="L44">
        <f t="shared" ca="1" si="0"/>
        <v>7.537191405280739E-4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13124.308000000001</v>
      </c>
      <c r="K45" s="10">
        <f t="shared" ca="1" si="2"/>
        <v>0.76035330898970066</v>
      </c>
      <c r="L45">
        <f t="shared" ca="1" si="0"/>
        <v>6.2507627633783626E-5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13679.054000000004</v>
      </c>
      <c r="K46" s="10">
        <f t="shared" ca="1" si="2"/>
        <v>0.94055778009210256</v>
      </c>
      <c r="L46">
        <f t="shared" ca="1" si="0"/>
        <v>9.5358619141105685E-5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30291.396000000001</v>
      </c>
      <c r="K47" s="10">
        <f t="shared" ca="1" si="2"/>
        <v>0.89028601973312826</v>
      </c>
      <c r="L47">
        <f t="shared" ca="1" si="0"/>
        <v>2.1194406275758981E-3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29924.610000000008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28518.585999999996</v>
      </c>
      <c r="K49" s="10">
        <f t="shared" ca="1" si="2"/>
        <v>0.88869875697904521</v>
      </c>
      <c r="L49">
        <f t="shared" ca="1" si="0"/>
        <v>9.3656620305752653E-4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375535.38</v>
      </c>
      <c r="K50" s="10">
        <f t="shared" ca="1" si="2"/>
        <v>0.95758675093409307</v>
      </c>
      <c r="L50">
        <f t="shared" ca="1" si="0"/>
        <v>4.6513915480560254E-3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362579.26</v>
      </c>
      <c r="K51" s="10">
        <f t="shared" ca="1" si="2"/>
        <v>0.97783990542371357</v>
      </c>
      <c r="L51">
        <f t="shared" ca="1" si="0"/>
        <v>3.3173136125388266E-3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30177.293999999998</v>
      </c>
      <c r="K52" s="10">
        <f t="shared" ca="1" si="2"/>
        <v>0.89106843029066818</v>
      </c>
      <c r="L52">
        <f t="shared" ca="1" si="0"/>
        <v>1.0847759429939942E-3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28737.304000000004</v>
      </c>
      <c r="K53" s="10">
        <f t="shared" ca="1" si="2"/>
        <v>0.8866808408680229</v>
      </c>
      <c r="L53">
        <f t="shared" ca="1" si="0"/>
        <v>1.0060916601058077E-3</v>
      </c>
    </row>
    <row r="54" spans="1:12" x14ac:dyDescent="0.25">
      <c r="A54">
        <v>24</v>
      </c>
      <c r="C54">
        <f ca="1">OFFSET('2688p stat'!$A$1,A54*20,0)</f>
        <v>0</v>
      </c>
      <c r="D54" s="5" t="e">
        <f ca="1">OFFSET('2688p trace'!$R$56,(A54-1)*56,0)-OFFSET('2688p trace'!$S$56,(A54-1)*56,0)</f>
        <v>#DIV/0!</v>
      </c>
      <c r="E54" s="5" t="e">
        <f ca="1">OFFSET('2688p trace'!$S$56,(A54-1)*56,0)-OFFSET('2688p stat'!$H$1,A54*20,0)</f>
        <v>#DIV/0!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 t="e">
        <f t="shared" ca="1" si="1"/>
        <v>#DIV/0!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>
        <f ca="1">OFFSET('2688p stat'!$A$1,A55*20,0)</f>
        <v>0</v>
      </c>
      <c r="D55" s="5" t="e">
        <f ca="1">OFFSET('2688p trace'!$R$56,(A55-1)*56,0)-OFFSET('2688p trace'!$S$56,(A55-1)*56,0)</f>
        <v>#DIV/0!</v>
      </c>
      <c r="E55" s="5" t="e">
        <f ca="1">OFFSET('2688p trace'!$S$56,(A55-1)*56,0)-OFFSET('2688p stat'!$H$1,A55*20,0)</f>
        <v>#DIV/0!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>
        <f ca="1">OFFSET('2688p stat'!$A$1,A108*20,0)</f>
        <v>0</v>
      </c>
      <c r="D108" s="5" t="e">
        <f ca="1">OFFSET('2688p trace'!$R$56,(A108-1)*56,0)</f>
        <v>#DIV/0!</v>
      </c>
      <c r="E108" s="5" t="e">
        <f ca="1">OFFSET('2688p trace'!$S$56,(A108-1)*56,0)</f>
        <v>#DIV/0!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>
        <f ca="1">OFFSET('2688p stat'!$A$1,A109*20,0)</f>
        <v>0</v>
      </c>
      <c r="D109" s="5" t="e">
        <f ca="1">OFFSET('2688p trace'!$R$56,(A109-1)*56,0)</f>
        <v>#DIV/0!</v>
      </c>
      <c r="E109" s="5" t="e">
        <f ca="1">OFFSET('2688p trace'!$S$56,(A109-1)*56,0)</f>
        <v>#DIV/0!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SUM(D139:H139)</f>
        <v>71.445608713432208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82.374851597695056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6"/>
        <v>52797.873190000035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6"/>
        <v>2658.4628419999958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6"/>
        <v>43.565183999998794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6"/>
        <v>82.86473000000133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6"/>
        <v>2883.1276190000158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951.11259600000358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6"/>
        <v>2354.0965950000013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6"/>
        <v>9659.8501799999922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150.45200477134438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6"/>
        <v>995.58092659244687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6"/>
        <v>1418.6313744169286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6"/>
        <v>3565.702983999995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6"/>
        <v>23.815386000000743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6"/>
        <v>27.048402999999485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6"/>
        <v>68243.263104000027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19047.124899999952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6"/>
        <v>11363.04391599997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6"/>
        <v>38515874.652442999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6"/>
        <v>16330256.040140996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6"/>
        <v>16877.483287000028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6"/>
        <v>13429.207032999986</v>
      </c>
    </row>
    <row r="162" spans="1:10" x14ac:dyDescent="0.25">
      <c r="A162">
        <v>24</v>
      </c>
      <c r="C162">
        <f ca="1">OFFSET('2688p stat'!$A$1,A162*20,0)</f>
        <v>0</v>
      </c>
      <c r="D162" s="5" t="e">
        <f ca="1">OFFSET('2688p trace'!$U$56,(A54-1)*56,0)</f>
        <v>#DIV/0!</v>
      </c>
      <c r="E162" s="5" t="e">
        <f ca="1">OFFSET('2688p trace'!$V$56,(A54-1)*56,0)</f>
        <v>#DIV/0!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 t="e">
        <f t="shared" ca="1" si="6"/>
        <v>#DIV/0!</v>
      </c>
    </row>
    <row r="163" spans="1:10" x14ac:dyDescent="0.25">
      <c r="A163">
        <v>25</v>
      </c>
      <c r="C163">
        <f ca="1">OFFSET('2688p stat'!$A$1,A163*20,0)</f>
        <v>0</v>
      </c>
      <c r="D163" s="5" t="e">
        <f ca="1">OFFSET('2688p trace'!$U$56,(A55-1)*56,0)</f>
        <v>#DIV/0!</v>
      </c>
      <c r="E163" s="5" t="e">
        <f ca="1">OFFSET('2688p trace'!$V$56,(A55-1)*56,0)</f>
        <v>#DIV/0!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1.7119917508561762</v>
      </c>
      <c r="E194" s="8">
        <f t="shared" ca="1" si="8"/>
        <v>1.494378006328662</v>
      </c>
      <c r="F194" s="8">
        <f t="shared" ca="1" si="8"/>
        <v>0.44013509675098617</v>
      </c>
      <c r="G194" s="8">
        <f t="shared" ca="1" si="8"/>
        <v>0.26515822892755936</v>
      </c>
      <c r="H194" s="8">
        <f t="shared" ca="1" si="8"/>
        <v>0.24738601034011604</v>
      </c>
      <c r="J194" s="8">
        <f ca="1">$D$192*SQRT(J139)/$E$192</f>
        <v>2.342927444175432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2.5157552738599405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2.5157552738599405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32.244752847245877</v>
      </c>
      <c r="E196" s="8">
        <f t="shared" ca="1" si="8"/>
        <v>32.229990057313501</v>
      </c>
      <c r="F196" s="8">
        <f t="shared" ca="1" si="8"/>
        <v>31.448674400709734</v>
      </c>
      <c r="G196" s="8">
        <f t="shared" ca="1" si="8"/>
        <v>31.44917681487005</v>
      </c>
      <c r="H196" s="8">
        <f t="shared" ca="1" si="8"/>
        <v>1.9403010075758863E-3</v>
      </c>
      <c r="J196" s="8">
        <f t="shared" ca="1" si="9"/>
        <v>63.691178297579661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7.2155133226924324</v>
      </c>
      <c r="E197" s="8">
        <f t="shared" ca="1" si="8"/>
        <v>7.1818097586031655</v>
      </c>
      <c r="F197" s="8">
        <f t="shared" ca="1" si="8"/>
        <v>7.043966167298648</v>
      </c>
      <c r="G197" s="8">
        <f t="shared" ca="1" si="8"/>
        <v>7.0288106907885917</v>
      </c>
      <c r="H197" s="8">
        <f t="shared" ca="1" si="8"/>
        <v>1.2614888286592156</v>
      </c>
      <c r="J197" s="8">
        <f t="shared" ca="1" si="9"/>
        <v>14.291781452168365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1.2787090472003173</v>
      </c>
      <c r="E198" s="8">
        <f t="shared" ca="1" si="8"/>
        <v>1.1703342343245213</v>
      </c>
      <c r="F198" s="8">
        <f t="shared" ca="1" si="8"/>
        <v>0.48646260264896002</v>
      </c>
      <c r="G198" s="8">
        <f t="shared" ca="1" si="8"/>
        <v>0.32345392520110178</v>
      </c>
      <c r="H198" s="8">
        <f t="shared" ca="1" si="8"/>
        <v>3.3953853389563901E-2</v>
      </c>
      <c r="J198" s="8">
        <f t="shared" ca="1" si="9"/>
        <v>1.8295355194933789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1.8141644805165993</v>
      </c>
      <c r="E199" s="8">
        <f t="shared" ca="1" si="8"/>
        <v>1.6501280857533571</v>
      </c>
      <c r="F199" s="8">
        <f t="shared" ca="1" si="8"/>
        <v>0.49252370413615626</v>
      </c>
      <c r="G199" s="8">
        <f t="shared" ca="1" si="8"/>
        <v>0.31700829384733764</v>
      </c>
      <c r="H199" s="8">
        <f t="shared" ca="1" si="8"/>
        <v>9.7332502772712048E-2</v>
      </c>
      <c r="J199" s="8">
        <f t="shared" ca="1" si="9"/>
        <v>2.5232247096444067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7.7451629626011123</v>
      </c>
      <c r="E200" s="8">
        <f t="shared" ca="1" si="8"/>
        <v>7.7566149308285999</v>
      </c>
      <c r="F200" s="8">
        <f t="shared" ca="1" si="8"/>
        <v>6.7215117279945291</v>
      </c>
      <c r="G200" s="8">
        <f t="shared" ca="1" si="8"/>
        <v>6.3375700793992014</v>
      </c>
      <c r="H200" s="8">
        <f t="shared" ca="1" si="8"/>
        <v>4.002539481347311</v>
      </c>
      <c r="J200" s="8">
        <f t="shared" ca="1" si="9"/>
        <v>14.883429081465374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8.5484433071684034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8.5484433071684034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6.9567957380391627</v>
      </c>
      <c r="E202" s="8">
        <f t="shared" ca="1" si="8"/>
        <v>6.9726969780457422</v>
      </c>
      <c r="F202" s="8">
        <f t="shared" ca="1" si="8"/>
        <v>6.1096914203426014</v>
      </c>
      <c r="G202" s="8">
        <f t="shared" ca="1" si="8"/>
        <v>5.6595908855732677</v>
      </c>
      <c r="H202" s="8">
        <f t="shared" ca="1" si="8"/>
        <v>3.8072485149672066</v>
      </c>
      <c r="J202" s="8">
        <f t="shared" ca="1" si="9"/>
        <v>13.448789893036478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8"/>
        <v>13.992180686769414</v>
      </c>
      <c r="E203" s="8">
        <f t="shared" ca="1" si="8"/>
        <v>13.744345389019754</v>
      </c>
      <c r="F203" s="8">
        <f t="shared" ca="1" si="8"/>
        <v>13.407688067888214</v>
      </c>
      <c r="G203" s="8">
        <f t="shared" ca="1" si="8"/>
        <v>13.331417522256812</v>
      </c>
      <c r="H203" s="8">
        <f t="shared" ca="1" si="8"/>
        <v>6.8308179305263284E-2</v>
      </c>
      <c r="J203" s="8">
        <f t="shared" ca="1" si="9"/>
        <v>27.243083691641065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3.3999306508503864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3.3999306508503864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7.7505903693423113</v>
      </c>
      <c r="E205" s="8">
        <f t="shared" ca="1" si="10"/>
        <v>3.9014491457304792</v>
      </c>
      <c r="F205" s="8">
        <f t="shared" ca="1" si="10"/>
        <v>0.76587485922962639</v>
      </c>
      <c r="G205" s="8">
        <f t="shared" ca="1" si="10"/>
        <v>0.7829131126044574</v>
      </c>
      <c r="H205" s="8">
        <f t="shared" ca="1" si="10"/>
        <v>0</v>
      </c>
      <c r="J205" s="8">
        <f t="shared" ca="1" si="9"/>
        <v>8.7459975847213034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9.5960170701707614</v>
      </c>
      <c r="E206" s="8">
        <f t="shared" ca="1" si="10"/>
        <v>3.959876515173776</v>
      </c>
      <c r="F206" s="8">
        <f t="shared" ca="1" si="10"/>
        <v>0.77785330542975761</v>
      </c>
      <c r="G206" s="8">
        <f t="shared" ca="1" si="10"/>
        <v>0.79187395966782492</v>
      </c>
      <c r="H206" s="8">
        <f t="shared" ca="1" si="10"/>
        <v>0</v>
      </c>
      <c r="J206" s="8">
        <f t="shared" ca="1" si="9"/>
        <v>10.44012862752186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8.7952158838568248</v>
      </c>
      <c r="E207" s="8">
        <f t="shared" ca="1" si="10"/>
        <v>8.6969844771162048</v>
      </c>
      <c r="F207" s="8">
        <f t="shared" ca="1" si="10"/>
        <v>8.4953460816840192</v>
      </c>
      <c r="G207" s="8">
        <f t="shared" ca="1" si="10"/>
        <v>6.9854008603841757</v>
      </c>
      <c r="H207" s="8">
        <f t="shared" ca="1" si="10"/>
        <v>0</v>
      </c>
      <c r="J207" s="8">
        <f t="shared" ca="1" si="9"/>
        <v>16.551739838055926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0.84200359022515125</v>
      </c>
      <c r="E208" s="8">
        <f t="shared" ca="1" si="10"/>
        <v>0.82219904478660921</v>
      </c>
      <c r="F208" s="8">
        <f t="shared" ca="1" si="10"/>
        <v>0.58187161434804491</v>
      </c>
      <c r="G208" s="8">
        <f t="shared" ca="1" si="10"/>
        <v>0.32592613636834961</v>
      </c>
      <c r="H208" s="8">
        <f t="shared" ca="1" si="10"/>
        <v>0</v>
      </c>
      <c r="J208" s="8">
        <f t="shared" ca="1" si="9"/>
        <v>1.3526949904365198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0.93758025378521359</v>
      </c>
      <c r="E209" s="8">
        <f t="shared" ca="1" si="10"/>
        <v>0.91961579184353648</v>
      </c>
      <c r="F209" s="8">
        <f t="shared" ca="1" si="10"/>
        <v>0.51820176049102717</v>
      </c>
      <c r="G209" s="8">
        <f t="shared" ca="1" si="10"/>
        <v>0.29137587035305451</v>
      </c>
      <c r="H209" s="8">
        <f t="shared" ca="1" si="10"/>
        <v>0</v>
      </c>
      <c r="J209" s="8">
        <f t="shared" ca="1" si="9"/>
        <v>1.4415904062166758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10"/>
        <v>33.869439244337848</v>
      </c>
      <c r="E210" s="8">
        <f t="shared" ca="1" si="10"/>
        <v>32.317229284763343</v>
      </c>
      <c r="F210" s="8">
        <f t="shared" ca="1" si="10"/>
        <v>32.317105715145715</v>
      </c>
      <c r="G210" s="8">
        <f t="shared" ca="1" si="10"/>
        <v>32.316589894378886</v>
      </c>
      <c r="H210" s="8">
        <f t="shared" ca="1" si="10"/>
        <v>31.031707385048858</v>
      </c>
      <c r="J210" s="8">
        <f t="shared" ca="1" si="9"/>
        <v>72.410402504105235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10"/>
        <v>38.254786632744363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38.254786632744363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10"/>
        <v>14.618006410729468</v>
      </c>
      <c r="E212" s="8">
        <f t="shared" ca="1" si="10"/>
        <v>14.619317183726391</v>
      </c>
      <c r="F212" s="8">
        <f t="shared" ca="1" si="10"/>
        <v>14.619257068426423</v>
      </c>
      <c r="G212" s="8">
        <f t="shared" ca="1" si="10"/>
        <v>14.620681955522594</v>
      </c>
      <c r="H212" s="8">
        <f t="shared" ca="1" si="10"/>
        <v>4.2600264945542303</v>
      </c>
      <c r="J212" s="8">
        <f t="shared" ca="1" si="9"/>
        <v>29.547341507386239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10"/>
        <v>1056.529018634973</v>
      </c>
      <c r="E213" s="8">
        <f t="shared" ca="1" si="10"/>
        <v>784.14688159654168</v>
      </c>
      <c r="F213" s="8">
        <f t="shared" ca="1" si="10"/>
        <v>783.61171547484935</v>
      </c>
      <c r="G213" s="8">
        <f t="shared" ca="1" si="10"/>
        <v>783.51502392365342</v>
      </c>
      <c r="H213" s="8">
        <f t="shared" ca="1" si="10"/>
        <v>12.987255969642856</v>
      </c>
      <c r="J213" s="8">
        <f t="shared" ca="1" si="9"/>
        <v>1720.2475639559848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11">$D$192*SQRT(D159)/$E$192</f>
        <v>560.32717165805605</v>
      </c>
      <c r="E214" s="8">
        <f t="shared" ca="1" si="11"/>
        <v>560.32247673563393</v>
      </c>
      <c r="F214" s="8">
        <f t="shared" ca="1" si="11"/>
        <v>559.71741046347972</v>
      </c>
      <c r="G214" s="8">
        <f t="shared" ca="1" si="11"/>
        <v>559.75116400011973</v>
      </c>
      <c r="H214" s="8">
        <f t="shared" ca="1" si="11"/>
        <v>12.388287501060345</v>
      </c>
      <c r="J214" s="8">
        <f t="shared" ca="1" si="9"/>
        <v>1120.1277748882549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11"/>
        <v>17.953459983558858</v>
      </c>
      <c r="E215" s="8">
        <f t="shared" ca="1" si="11"/>
        <v>17.941705758553976</v>
      </c>
      <c r="F215" s="8">
        <f t="shared" ca="1" si="11"/>
        <v>17.944474816060346</v>
      </c>
      <c r="G215" s="8">
        <f t="shared" ca="1" si="11"/>
        <v>17.889490248476502</v>
      </c>
      <c r="H215" s="8">
        <f t="shared" ca="1" si="11"/>
        <v>3.2343820467668931</v>
      </c>
      <c r="J215" s="8">
        <f t="shared" ca="1" si="9"/>
        <v>36.010148512701051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11"/>
        <v>15.883440410373566</v>
      </c>
      <c r="E216" s="8">
        <f t="shared" ca="1" si="11"/>
        <v>15.886799275961369</v>
      </c>
      <c r="F216" s="8">
        <f t="shared" ca="1" si="11"/>
        <v>15.887226242847552</v>
      </c>
      <c r="G216" s="8">
        <f t="shared" ca="1" si="11"/>
        <v>15.875905404310773</v>
      </c>
      <c r="H216" s="8">
        <f t="shared" ca="1" si="11"/>
        <v>4.7613479348638235</v>
      </c>
      <c r="J216" s="8">
        <f t="shared" ca="1" si="9"/>
        <v>32.121532260455055</v>
      </c>
    </row>
    <row r="217" spans="1:10" x14ac:dyDescent="0.25">
      <c r="A217">
        <v>24</v>
      </c>
      <c r="C217">
        <f ca="1">OFFSET('2688p stat'!$A$1,A217*20,0)</f>
        <v>0</v>
      </c>
      <c r="D217" s="8" t="e">
        <f t="shared" ca="1" si="11"/>
        <v>#DIV/0!</v>
      </c>
      <c r="E217" s="8" t="e">
        <f t="shared" ca="1" si="11"/>
        <v>#DIV/0!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 t="e">
        <f t="shared" ca="1" si="9"/>
        <v>#DIV/0!</v>
      </c>
    </row>
    <row r="218" spans="1:10" x14ac:dyDescent="0.25">
      <c r="A218">
        <v>25</v>
      </c>
      <c r="C218">
        <f ca="1">OFFSET('2688p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6.9261684833134196E-3</v>
      </c>
      <c r="E248" s="9">
        <f t="shared" ca="1" si="33"/>
        <v>2.9428186019052383E-2</v>
      </c>
      <c r="F248" s="9">
        <f t="shared" ca="1" si="33"/>
        <v>2.1905801045745795E-2</v>
      </c>
      <c r="G248" s="9">
        <f t="shared" ca="1" si="33"/>
        <v>4.1430434860042803E-2</v>
      </c>
      <c r="H248" s="9">
        <f t="shared" ca="1" si="33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1.4591392714057081E-2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4.3244551523572785E-5</v>
      </c>
      <c r="E250" s="9">
        <f t="shared" ca="1" si="33"/>
        <v>4.3379572613927458E-5</v>
      </c>
      <c r="F250" s="9">
        <f t="shared" ca="1" si="33"/>
        <v>4.2624159285318649E-5</v>
      </c>
      <c r="G250" s="9">
        <f t="shared" ca="1" si="33"/>
        <v>4.263410104642152E-5</v>
      </c>
      <c r="H250" s="9">
        <f t="shared" ca="1" si="33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2.6466290977999889E-6</v>
      </c>
      <c r="E251" s="9">
        <f t="shared" ca="1" si="33"/>
        <v>2.6349440266528394E-6</v>
      </c>
      <c r="F251" s="9">
        <f t="shared" ca="1" si="33"/>
        <v>2.5645585726194704E-6</v>
      </c>
      <c r="G251" s="9">
        <f t="shared" ca="1" si="33"/>
        <v>2.5930417952000981E-6</v>
      </c>
      <c r="H251" s="9">
        <f t="shared" ca="1" si="33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1.1394589257717491E-7</v>
      </c>
      <c r="E252" s="9">
        <f t="shared" ca="1" si="33"/>
        <v>9.600176279113163E-8</v>
      </c>
      <c r="F252" s="9">
        <f t="shared" ca="1" si="33"/>
        <v>1.6800053722468621E-8</v>
      </c>
      <c r="G252" s="9">
        <f t="shared" ca="1" si="33"/>
        <v>7.48098469132082E-9</v>
      </c>
      <c r="H252" s="9">
        <f t="shared" ca="1" si="33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2.4950423339470958E-7</v>
      </c>
      <c r="E253" s="9">
        <f t="shared" ca="1" si="33"/>
        <v>2.0766817793572652E-7</v>
      </c>
      <c r="F253" s="9">
        <f t="shared" ca="1" si="33"/>
        <v>1.8760270493858669E-8</v>
      </c>
      <c r="G253" s="9">
        <f t="shared" ca="1" si="33"/>
        <v>7.9191349571141458E-9</v>
      </c>
      <c r="H253" s="9">
        <f t="shared" ca="1" si="33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2.7377456169528066E-6</v>
      </c>
      <c r="E254" s="9">
        <f t="shared" ca="1" si="33"/>
        <v>2.7586771312355235E-6</v>
      </c>
      <c r="F254" s="9">
        <f t="shared" ca="1" si="33"/>
        <v>2.0855473558241539E-6</v>
      </c>
      <c r="G254" s="9">
        <f t="shared" ca="1" si="33"/>
        <v>1.8604354821083545E-6</v>
      </c>
      <c r="H254" s="9">
        <f t="shared" ca="1" si="33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3.3394701222672848E-6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3.217721355187806E-6</v>
      </c>
      <c r="E256" s="9">
        <f t="shared" ca="1" si="33"/>
        <v>3.2505884051798001E-6</v>
      </c>
      <c r="F256" s="9">
        <f t="shared" ca="1" si="33"/>
        <v>2.5166961766551115E-6</v>
      </c>
      <c r="G256" s="9">
        <f t="shared" ca="1" si="33"/>
        <v>2.1682498624915397E-6</v>
      </c>
      <c r="H256" s="9">
        <f t="shared" ca="1" si="33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3"/>
        <v>1.8906645205137153E-6</v>
      </c>
      <c r="E257" s="9">
        <f t="shared" ca="1" si="33"/>
        <v>1.8321547307137029E-6</v>
      </c>
      <c r="F257" s="9">
        <f t="shared" ca="1" si="33"/>
        <v>1.7458064190331145E-6</v>
      </c>
      <c r="G257" s="9">
        <f t="shared" ca="1" si="33"/>
        <v>1.7609824203092286E-6</v>
      </c>
      <c r="H257" s="9">
        <f t="shared" ca="1" si="33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1.2896831997966526E-2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5.9386411144820642E-2</v>
      </c>
      <c r="E259" s="9">
        <f t="shared" ca="1" si="34"/>
        <v>0.10716591693055021</v>
      </c>
      <c r="F259" s="9">
        <f t="shared" ca="1" si="34"/>
        <v>0.15724402708814142</v>
      </c>
      <c r="G259" s="9">
        <f t="shared" ca="1" si="34"/>
        <v>0.32731675842501773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0.12253531850814839</v>
      </c>
      <c r="E260" s="9">
        <f t="shared" ca="1" si="34"/>
        <v>0.11068145446856885</v>
      </c>
      <c r="F260" s="9">
        <f t="shared" ca="1" si="34"/>
        <v>0.15856492603482394</v>
      </c>
      <c r="G260" s="9">
        <f t="shared" ca="1" si="34"/>
        <v>0.34029578282621092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3.921302571439894E-6</v>
      </c>
      <c r="E261" s="9">
        <f t="shared" ca="1" si="34"/>
        <v>3.8538706131287377E-6</v>
      </c>
      <c r="F261" s="9">
        <f t="shared" ca="1" si="34"/>
        <v>3.7213778480312121E-6</v>
      </c>
      <c r="G261" s="9">
        <f t="shared" ca="1" si="34"/>
        <v>3.8288553106626074E-6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5.3571390686092944E-8</v>
      </c>
      <c r="E262" s="9">
        <f t="shared" ca="1" si="34"/>
        <v>5.1396213535916334E-8</v>
      </c>
      <c r="F262" s="9">
        <f t="shared" ca="1" si="34"/>
        <v>2.6112612823299388E-8</v>
      </c>
      <c r="G262" s="9">
        <f t="shared" ca="1" si="34"/>
        <v>1.3883933671166475E-8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6.1145237747106692E-8</v>
      </c>
      <c r="E263" s="9">
        <f t="shared" ca="1" si="34"/>
        <v>5.9173453243677527E-8</v>
      </c>
      <c r="F263" s="9">
        <f t="shared" ca="1" si="34"/>
        <v>1.9054464499555924E-8</v>
      </c>
      <c r="G263" s="9">
        <f t="shared" ca="1" si="34"/>
        <v>6.6754714199720285E-9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4"/>
        <v>1.6271788745245973E-5</v>
      </c>
      <c r="E264" s="9">
        <f t="shared" ca="1" si="34"/>
        <v>1.4897783673924671E-5</v>
      </c>
      <c r="F264" s="9">
        <f t="shared" ca="1" si="34"/>
        <v>1.4898114615715711E-5</v>
      </c>
      <c r="G264" s="9">
        <f t="shared" ca="1" si="34"/>
        <v>1.4944513979157849E-5</v>
      </c>
      <c r="H264" s="9">
        <f t="shared" ca="1" si="34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4"/>
        <v>2.12702420223423E-5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4"/>
        <v>3.419622613347865E-6</v>
      </c>
      <c r="E266" s="9">
        <f t="shared" ca="1" si="34"/>
        <v>3.4266698615992627E-6</v>
      </c>
      <c r="F266" s="9">
        <f t="shared" ca="1" si="34"/>
        <v>3.426733076268627E-6</v>
      </c>
      <c r="G266" s="9">
        <f t="shared" ca="1" si="34"/>
        <v>3.4385702733088863E-6</v>
      </c>
      <c r="H266" s="9">
        <f t="shared" ca="1" si="34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4"/>
        <v>1.0301939693101407E-4</v>
      </c>
      <c r="E267" s="9">
        <f t="shared" ca="1" si="34"/>
        <v>5.9234098195183459E-5</v>
      </c>
      <c r="F267" s="9">
        <f t="shared" ca="1" si="34"/>
        <v>5.9249343832879616E-5</v>
      </c>
      <c r="G267" s="9">
        <f t="shared" ca="1" si="34"/>
        <v>5.9271546249671895E-5</v>
      </c>
      <c r="H267" s="9">
        <f t="shared" ca="1" si="34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5">POWER(SQRT(D159)/D105,2)</f>
        <v>3.108388625524744E-5</v>
      </c>
      <c r="E268" s="9">
        <f t="shared" ca="1" si="35"/>
        <v>3.1089912620336818E-5</v>
      </c>
      <c r="F268" s="9">
        <f t="shared" ca="1" si="35"/>
        <v>3.1075760314222757E-5</v>
      </c>
      <c r="G268" s="9">
        <f t="shared" ca="1" si="35"/>
        <v>3.1099182501693819E-5</v>
      </c>
      <c r="H268" s="9">
        <f t="shared" ca="1" si="35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5"/>
        <v>4.606738811752442E-6</v>
      </c>
      <c r="E269" s="9">
        <f t="shared" ca="1" si="35"/>
        <v>4.6273911551553418E-6</v>
      </c>
      <c r="F269" s="9">
        <f t="shared" ca="1" si="35"/>
        <v>4.6289518334411205E-6</v>
      </c>
      <c r="G269" s="9">
        <f t="shared" ca="1" si="35"/>
        <v>4.6150130394519279E-6</v>
      </c>
      <c r="H269" s="9">
        <f t="shared" ca="1" si="35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5"/>
        <v>3.976078711631892E-6</v>
      </c>
      <c r="E270" s="9">
        <f t="shared" ca="1" si="35"/>
        <v>4.0022506641360135E-6</v>
      </c>
      <c r="F270" s="9">
        <f t="shared" ca="1" si="35"/>
        <v>4.0025744663785398E-6</v>
      </c>
      <c r="G270" s="9">
        <f t="shared" ca="1" si="35"/>
        <v>4.0097930396644169E-6</v>
      </c>
      <c r="H270" s="9">
        <f t="shared" ca="1" si="35"/>
        <v>3.0275755027431951E-5</v>
      </c>
    </row>
    <row r="271" spans="1:8" x14ac:dyDescent="0.25">
      <c r="A271">
        <v>24</v>
      </c>
      <c r="C271">
        <f ca="1">OFFSET('2688p stat'!$A$1,A271*20,0)</f>
        <v>0</v>
      </c>
      <c r="D271" s="9" t="e">
        <f t="shared" ca="1" si="35"/>
        <v>#DIV/0!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OFFSET('2688p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Normal="100" workbookViewId="0">
      <selection activeCell="J1" sqref="J1:J2"/>
    </sheetView>
  </sheetViews>
  <sheetFormatPr defaultRowHeight="15" x14ac:dyDescent="0.25"/>
  <cols>
    <col min="3" max="3" width="27.5703125" bestFit="1" customWidth="1"/>
    <col min="4" max="4" width="8.5703125" style="14" bestFit="1" customWidth="1"/>
    <col min="5" max="5" width="12" style="14" bestFit="1" customWidth="1"/>
    <col min="6" max="6" width="12" bestFit="1" customWidth="1"/>
    <col min="7" max="7" width="12" style="14" bestFit="1" customWidth="1"/>
    <col min="8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2">
        <v>2</v>
      </c>
      <c r="E1" s="12">
        <v>4</v>
      </c>
      <c r="F1" s="12">
        <v>8</v>
      </c>
      <c r="G1" s="12">
        <v>16</v>
      </c>
      <c r="H1" s="12">
        <v>32</v>
      </c>
      <c r="I1" s="12">
        <v>64</v>
      </c>
      <c r="J1" s="1">
        <v>128</v>
      </c>
      <c r="L1" t="s">
        <v>76</v>
      </c>
      <c r="M1">
        <v>12</v>
      </c>
      <c r="N1">
        <v>24</v>
      </c>
      <c r="O1">
        <v>48</v>
      </c>
      <c r="P1">
        <v>96</v>
      </c>
      <c r="Q1">
        <v>192</v>
      </c>
      <c r="R1">
        <v>384</v>
      </c>
      <c r="S1">
        <v>768</v>
      </c>
      <c r="U1" t="s">
        <v>81</v>
      </c>
    </row>
    <row r="2" spans="1:28" ht="15.75" customHeight="1" x14ac:dyDescent="0.25">
      <c r="B2" t="s">
        <v>67</v>
      </c>
      <c r="D2" s="14">
        <v>42</v>
      </c>
      <c r="E2" s="14">
        <v>84</v>
      </c>
      <c r="F2">
        <v>168</v>
      </c>
      <c r="G2" s="14">
        <v>336</v>
      </c>
      <c r="H2">
        <v>672</v>
      </c>
      <c r="I2">
        <v>1344</v>
      </c>
      <c r="J2">
        <v>2688</v>
      </c>
      <c r="L2" t="s">
        <v>67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67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5">
        <f ca="1">'42 end'!J31</f>
        <v>923.74505999999997</v>
      </c>
      <c r="E3" s="15">
        <f ca="1">'84 end'!J31</f>
        <v>956.90363999999977</v>
      </c>
      <c r="F3" s="5">
        <f ca="1">'168 end'!J31</f>
        <v>1148.4721999999999</v>
      </c>
      <c r="G3" s="15">
        <f ca="1">'336 end'!J31</f>
        <v>1540.1809999999998</v>
      </c>
      <c r="H3" s="5">
        <f ca="1">'672 end'!J31</f>
        <v>3544.5560000000005</v>
      </c>
      <c r="I3" s="5">
        <f ca="1">'1344 end'!J31</f>
        <v>10240.841999999999</v>
      </c>
      <c r="J3" s="5">
        <f ca="1">'2688 end'!J31</f>
        <v>74.213698000000022</v>
      </c>
      <c r="L3" t="str">
        <f ca="1">C3</f>
        <v>CUDA Time</v>
      </c>
      <c r="M3" s="5">
        <f ca="1">D$19/D3</f>
        <v>11.667433436667036</v>
      </c>
      <c r="N3" s="5">
        <f t="shared" ref="N3:S4" ca="1" si="0">E$19/E3</f>
        <v>17.097717383539266</v>
      </c>
      <c r="O3" s="5">
        <f t="shared" ca="1" si="0"/>
        <v>23.129803229020265</v>
      </c>
      <c r="P3" s="19">
        <f t="shared" ca="1" si="0"/>
        <v>30.386628584562466</v>
      </c>
      <c r="Q3" s="19">
        <f t="shared" ca="1" si="0"/>
        <v>25.205397234519634</v>
      </c>
      <c r="R3" s="5">
        <f t="shared" ca="1" si="0"/>
        <v>16.79592752236584</v>
      </c>
      <c r="S3" s="5">
        <f t="shared" ca="1" si="0"/>
        <v>408.16448736997302</v>
      </c>
      <c r="U3" t="str">
        <f ca="1">L3</f>
        <v>CUDA Time</v>
      </c>
      <c r="V3" s="5">
        <f t="shared" ref="V3:AB3" ca="1" si="1">D3/D$2</f>
        <v>21.993929999999999</v>
      </c>
      <c r="W3" s="5">
        <f t="shared" ca="1" si="1"/>
        <v>11.391709999999998</v>
      </c>
      <c r="X3" s="5">
        <f t="shared" ca="1" si="1"/>
        <v>6.8361440476190474</v>
      </c>
      <c r="Y3" s="5">
        <f t="shared" ca="1" si="1"/>
        <v>4.5838720238095236</v>
      </c>
      <c r="Z3" s="5">
        <f t="shared" ca="1" si="1"/>
        <v>5.2746369047619055</v>
      </c>
      <c r="AA3" s="5">
        <f t="shared" ca="1" si="1"/>
        <v>7.6196741071428562</v>
      </c>
      <c r="AB3" s="5">
        <f t="shared" ca="1" si="1"/>
        <v>2.7609262648809533E-2</v>
      </c>
    </row>
    <row r="4" spans="1:28" x14ac:dyDescent="0.25">
      <c r="A4">
        <v>2</v>
      </c>
      <c r="C4" t="str">
        <f ca="1">OFFSET('42p stat'!$A$1,A4*20,0)</f>
        <v>CUDA</v>
      </c>
      <c r="D4" s="15">
        <f ca="1">'42 end'!J32</f>
        <v>931.07302000000016</v>
      </c>
      <c r="E4" s="15">
        <f ca="1">'84 end'!J32</f>
        <v>998.54651999999987</v>
      </c>
      <c r="F4" s="5">
        <f ca="1">'168 end'!J32</f>
        <v>1179.8932</v>
      </c>
      <c r="G4" s="15">
        <f ca="1">'336 end'!J32</f>
        <v>1582.6809999999998</v>
      </c>
      <c r="H4" s="5">
        <f ca="1">'672 end'!J32</f>
        <v>3580.2295999999997</v>
      </c>
      <c r="I4" s="5">
        <f ca="1">'1344 end'!J32</f>
        <v>10255.982</v>
      </c>
      <c r="J4" s="5">
        <f ca="1">'2688 end'!J32</f>
        <v>75.13615200000001</v>
      </c>
      <c r="L4" t="str">
        <f t="shared" ref="L4:L15" ca="1" si="2">C4</f>
        <v>CUDA</v>
      </c>
      <c r="M4" s="5">
        <f t="shared" ref="M4:M52" ca="1" si="3">D$19/D4</f>
        <v>11.57560553091743</v>
      </c>
      <c r="N4" s="5">
        <f t="shared" ca="1" si="0"/>
        <v>16.384682808768886</v>
      </c>
      <c r="O4" s="5">
        <f t="shared" ca="1" si="0"/>
        <v>22.5138478635185</v>
      </c>
      <c r="P4" s="19">
        <f t="shared" ca="1" si="0"/>
        <v>29.57065131886969</v>
      </c>
      <c r="Q4" s="19">
        <f t="shared" ca="1" si="0"/>
        <v>24.954249302893867</v>
      </c>
      <c r="R4" s="5">
        <f t="shared" ca="1" si="0"/>
        <v>16.771133178665874</v>
      </c>
      <c r="S4" s="5">
        <f t="shared" ca="1" si="0"/>
        <v>403.15341142303902</v>
      </c>
      <c r="U4" t="str">
        <f t="shared" ref="U4:U15" ca="1" si="4">L4</f>
        <v>CUDA</v>
      </c>
      <c r="V4" s="5">
        <f t="shared" ref="V4:V15" ca="1" si="5">D4/D$2</f>
        <v>22.168405238095243</v>
      </c>
      <c r="W4" s="5">
        <f t="shared" ref="W4:W15" ca="1" si="6">E4/E$2</f>
        <v>11.887458571428571</v>
      </c>
      <c r="X4" s="5">
        <f t="shared" ref="X4:X15" ca="1" si="7">F4/F$2</f>
        <v>7.0231738095238097</v>
      </c>
      <c r="Y4" s="5">
        <f t="shared" ref="Y4:Y15" ca="1" si="8">G4/G$2</f>
        <v>4.7103601190476185</v>
      </c>
      <c r="Z4" s="5">
        <f t="shared" ref="Z4:Z15" ca="1" si="9">H4/H$2</f>
        <v>5.3277226190476181</v>
      </c>
      <c r="AA4" s="5">
        <f t="shared" ref="AA4:AA15" ca="1" si="10">I4/I$2</f>
        <v>7.6309389880952381</v>
      </c>
      <c r="AB4" s="5">
        <f t="shared" ref="AB4:AB15" ca="1" si="11">J4/J$2</f>
        <v>2.7952437500000003E-2</v>
      </c>
    </row>
    <row r="5" spans="1:28" x14ac:dyDescent="0.25">
      <c r="A5">
        <v>3</v>
      </c>
      <c r="C5" t="str">
        <f ca="1">OFFSET('42p stat'!$A$1,A5*20,0)</f>
        <v>CUDA non hash</v>
      </c>
      <c r="D5" s="15">
        <f ca="1">'42 end'!J33</f>
        <v>864.85201999999981</v>
      </c>
      <c r="E5" s="15">
        <f ca="1">'84 end'!J33</f>
        <v>967.6579200000001</v>
      </c>
      <c r="F5" s="5">
        <f ca="1">'168 end'!J33</f>
        <v>1009.2911200000001</v>
      </c>
      <c r="G5" s="15">
        <f ca="1">'336 end'!J33</f>
        <v>1239.9661999999998</v>
      </c>
      <c r="H5" s="5">
        <f ca="1">'672 end'!J33</f>
        <v>2244.8609999999999</v>
      </c>
      <c r="I5" s="5">
        <f ca="1">'1344 end'!J33</f>
        <v>5777.1230000000005</v>
      </c>
      <c r="J5" s="5">
        <f ca="1">'2688 end'!J33</f>
        <v>17689.773999999998</v>
      </c>
      <c r="L5" t="str">
        <f t="shared" ca="1" si="2"/>
        <v>CUDA non hash</v>
      </c>
      <c r="M5" s="5">
        <f ca="1">D$20/D5</f>
        <v>6.7636676156459705</v>
      </c>
      <c r="N5" s="5">
        <f t="shared" ref="N5:S5" ca="1" si="12">E$20/E5</f>
        <v>11.714689422476898</v>
      </c>
      <c r="O5" s="5">
        <f t="shared" ca="1" si="12"/>
        <v>21.268228338321254</v>
      </c>
      <c r="P5" s="19">
        <f t="shared" ca="1" si="12"/>
        <v>33.688287632356428</v>
      </c>
      <c r="Q5" s="5">
        <f t="shared" ca="1" si="12"/>
        <v>37.425869129536309</v>
      </c>
      <c r="R5" s="5">
        <f t="shared" ca="1" si="12"/>
        <v>28.709837059034403</v>
      </c>
      <c r="S5" s="5">
        <f t="shared" ca="1" si="12"/>
        <v>1.691633256592199</v>
      </c>
      <c r="U5" t="str">
        <f t="shared" ca="1" si="4"/>
        <v>CUDA non hash</v>
      </c>
      <c r="V5" s="5">
        <f t="shared" ca="1" si="5"/>
        <v>20.591714761904758</v>
      </c>
      <c r="W5" s="5">
        <f t="shared" ca="1" si="6"/>
        <v>11.519737142857144</v>
      </c>
      <c r="X5" s="5">
        <f t="shared" ca="1" si="7"/>
        <v>6.007685238095239</v>
      </c>
      <c r="Y5" s="5">
        <f t="shared" ca="1" si="8"/>
        <v>3.6903755952380948</v>
      </c>
      <c r="Z5" s="5">
        <f t="shared" ca="1" si="9"/>
        <v>3.3405669642857143</v>
      </c>
      <c r="AA5" s="5">
        <f t="shared" ca="1" si="10"/>
        <v>4.2984546130952381</v>
      </c>
      <c r="AB5" s="5">
        <f t="shared" ca="1" si="11"/>
        <v>6.5810171130952373</v>
      </c>
    </row>
    <row r="6" spans="1:28" x14ac:dyDescent="0.25">
      <c r="A6">
        <v>4</v>
      </c>
      <c r="C6" t="str">
        <f ca="1">OFFSET('42p stat'!$A$1,A6*20,0)</f>
        <v>CUDA ant</v>
      </c>
      <c r="D6" s="15">
        <f ca="1">'42 end'!J34</f>
        <v>1132.9058</v>
      </c>
      <c r="E6" s="15">
        <f ca="1">'84 end'!J34</f>
        <v>1406.8331999999998</v>
      </c>
      <c r="F6" s="5">
        <f ca="1">'168 end'!J34</f>
        <v>1920.4657999999995</v>
      </c>
      <c r="G6" s="15">
        <f ca="1">'336 end'!J34</f>
        <v>3006.0287999999991</v>
      </c>
      <c r="H6" s="5">
        <f ca="1">'672 end'!J34</f>
        <v>5249.6810000000005</v>
      </c>
      <c r="I6" s="5">
        <f ca="1">'1344 end'!J34</f>
        <v>9937.8154000000013</v>
      </c>
      <c r="J6" s="5">
        <f ca="1">'2688 end'!J34</f>
        <v>16001.091999999993</v>
      </c>
      <c r="L6" t="str">
        <f t="shared" ca="1" si="2"/>
        <v>CUDA ant</v>
      </c>
      <c r="M6" s="5">
        <f t="shared" ca="1" si="3"/>
        <v>9.5133540670371683</v>
      </c>
      <c r="N6" s="5">
        <f t="shared" ref="N6:N7" ca="1" si="13">E$19/E6</f>
        <v>11.629572006119842</v>
      </c>
      <c r="O6" s="5">
        <f t="shared" ref="O6:O7" ca="1" si="14">F$19/F6</f>
        <v>13.832027625797872</v>
      </c>
      <c r="P6" s="5">
        <f t="shared" ref="P6:P7" ca="1" si="15">G$19/G6</f>
        <v>15.569015173773455</v>
      </c>
      <c r="Q6" s="5">
        <f t="shared" ref="Q6:Q7" ca="1" si="16">H$19/H6</f>
        <v>17.01854684122711</v>
      </c>
      <c r="R6" s="5">
        <f t="shared" ref="R6:R7" ca="1" si="17">I$19/I6</f>
        <v>17.308073563129376</v>
      </c>
      <c r="S6" s="5">
        <f t="shared" ref="S6:S7" ca="1" si="18">J$19/J6</f>
        <v>1.8930830470820375</v>
      </c>
      <c r="U6" t="str">
        <f t="shared" ca="1" si="4"/>
        <v>CUDA ant</v>
      </c>
      <c r="V6" s="5">
        <f t="shared" ca="1" si="5"/>
        <v>26.973947619047618</v>
      </c>
      <c r="W6" s="5">
        <f t="shared" ca="1" si="6"/>
        <v>16.748014285714284</v>
      </c>
      <c r="X6" s="5">
        <f t="shared" ca="1" si="7"/>
        <v>11.431344047619044</v>
      </c>
      <c r="Y6" s="5">
        <f t="shared" ca="1" si="8"/>
        <v>8.946514285714283</v>
      </c>
      <c r="Z6" s="5">
        <f t="shared" ca="1" si="9"/>
        <v>7.8120252976190487</v>
      </c>
      <c r="AA6" s="5">
        <f t="shared" ca="1" si="10"/>
        <v>7.3942078869047627</v>
      </c>
      <c r="AB6" s="5">
        <f t="shared" ca="1" si="11"/>
        <v>5.95278720238095</v>
      </c>
    </row>
    <row r="7" spans="1:28" x14ac:dyDescent="0.25">
      <c r="A7">
        <v>5</v>
      </c>
      <c r="C7" t="str">
        <f ca="1">OFFSET('42p stat'!$A$1,A7*20,0)</f>
        <v>CUDA ant par</v>
      </c>
      <c r="D7" s="15">
        <f ca="1">'42 end'!J35</f>
        <v>1197.6575999999998</v>
      </c>
      <c r="E7" s="15">
        <f ca="1">'84 end'!J35</f>
        <v>1447.1642000000004</v>
      </c>
      <c r="F7" s="5">
        <f ca="1">'168 end'!J35</f>
        <v>1965.4384000000002</v>
      </c>
      <c r="G7" s="15">
        <f ca="1">'336 end'!J35</f>
        <v>3076.8298000000004</v>
      </c>
      <c r="H7" s="5">
        <f ca="1">'672 end'!J35</f>
        <v>5171.8814000000002</v>
      </c>
      <c r="I7" s="5">
        <f ca="1">'1344 end'!J35</f>
        <v>9585.4169999999976</v>
      </c>
      <c r="J7" s="5">
        <f ca="1">'2688 end'!J35</f>
        <v>13666.312000000007</v>
      </c>
      <c r="L7" t="str">
        <f t="shared" ca="1" si="2"/>
        <v>CUDA ant par</v>
      </c>
      <c r="M7" s="5">
        <f t="shared" ca="1" si="3"/>
        <v>8.9990110696078727</v>
      </c>
      <c r="N7" s="5">
        <f t="shared" ca="1" si="13"/>
        <v>11.305467617289034</v>
      </c>
      <c r="O7" s="5">
        <f t="shared" ca="1" si="14"/>
        <v>13.515527121073854</v>
      </c>
      <c r="P7" s="5">
        <f t="shared" ca="1" si="15"/>
        <v>15.210756214074626</v>
      </c>
      <c r="Q7" s="5">
        <f t="shared" ca="1" si="16"/>
        <v>17.274553511609909</v>
      </c>
      <c r="R7" s="5">
        <f t="shared" ca="1" si="17"/>
        <v>17.944387813279281</v>
      </c>
      <c r="S7" s="5">
        <f t="shared" ca="1" si="18"/>
        <v>2.2165011306634872</v>
      </c>
      <c r="U7" t="str">
        <f t="shared" ca="1" si="4"/>
        <v>CUDA ant par</v>
      </c>
      <c r="V7" s="5">
        <f t="shared" ca="1" si="5"/>
        <v>28.515657142857137</v>
      </c>
      <c r="W7" s="5">
        <f t="shared" ca="1" si="6"/>
        <v>17.228145238095244</v>
      </c>
      <c r="X7" s="5">
        <f t="shared" ca="1" si="7"/>
        <v>11.699038095238096</v>
      </c>
      <c r="Y7" s="5">
        <f t="shared" ca="1" si="8"/>
        <v>9.1572315476190482</v>
      </c>
      <c r="Z7" s="5">
        <f t="shared" ca="1" si="9"/>
        <v>7.6962520833333334</v>
      </c>
      <c r="AA7" s="5">
        <f t="shared" ca="1" si="10"/>
        <v>7.1320066964285695</v>
      </c>
      <c r="AB7" s="5">
        <f t="shared" ca="1" si="11"/>
        <v>5.0841934523809549</v>
      </c>
    </row>
    <row r="8" spans="1:28" x14ac:dyDescent="0.25">
      <c r="A8">
        <v>6</v>
      </c>
      <c r="C8" t="str">
        <f ca="1">OFFSET('42p stat'!$A$1,A8*20,0)</f>
        <v>CUDA ant non hash</v>
      </c>
      <c r="D8" s="15">
        <f ca="1">'42 end'!J36</f>
        <v>1127.4591999999998</v>
      </c>
      <c r="E8" s="15">
        <f ca="1">'84 end'!J36</f>
        <v>1364.086</v>
      </c>
      <c r="F8" s="5">
        <f ca="1">'168 end'!J36</f>
        <v>1865.4497999999994</v>
      </c>
      <c r="G8" s="15">
        <f ca="1">'336 end'!J36</f>
        <v>2902.7</v>
      </c>
      <c r="H8" s="5">
        <f ca="1">'672 end'!J36</f>
        <v>5030.0314000000017</v>
      </c>
      <c r="I8" s="5">
        <f ca="1">'1344 end'!J36</f>
        <v>9515.6703999999991</v>
      </c>
      <c r="J8" s="5">
        <f ca="1">'2688 end'!J36</f>
        <v>13102.876</v>
      </c>
      <c r="L8" t="str">
        <f t="shared" ca="1" si="2"/>
        <v>CUDA ant non hash</v>
      </c>
      <c r="M8" s="5">
        <f ca="1">D$20/D8</f>
        <v>5.1882778551986641</v>
      </c>
      <c r="N8" s="5">
        <f t="shared" ref="N8:S8" ca="1" si="19">E$20/E8</f>
        <v>8.3101886537945546</v>
      </c>
      <c r="O8" s="5">
        <f t="shared" ca="1" si="19"/>
        <v>11.507055295725463</v>
      </c>
      <c r="P8" s="5">
        <f t="shared" ca="1" si="19"/>
        <v>14.390856099493572</v>
      </c>
      <c r="Q8" s="5">
        <f t="shared" ca="1" si="19"/>
        <v>16.702852789348388</v>
      </c>
      <c r="R8" s="5">
        <f t="shared" ca="1" si="19"/>
        <v>17.430223308281047</v>
      </c>
      <c r="S8" s="5">
        <f t="shared" ca="1" si="19"/>
        <v>2.2838199796746919</v>
      </c>
      <c r="U8" t="str">
        <f t="shared" ca="1" si="4"/>
        <v>CUDA ant non hash</v>
      </c>
      <c r="V8" s="5">
        <f t="shared" ca="1" si="5"/>
        <v>26.844266666666663</v>
      </c>
      <c r="W8" s="5">
        <f t="shared" ca="1" si="6"/>
        <v>16.239119047619049</v>
      </c>
      <c r="X8" s="5">
        <f t="shared" ca="1" si="7"/>
        <v>11.103867857142854</v>
      </c>
      <c r="Y8" s="5">
        <f t="shared" ca="1" si="8"/>
        <v>8.6389880952380942</v>
      </c>
      <c r="Z8" s="5">
        <f t="shared" ca="1" si="9"/>
        <v>7.4851657738095261</v>
      </c>
      <c r="AA8" s="5">
        <f t="shared" ca="1" si="10"/>
        <v>7.0801119047619041</v>
      </c>
      <c r="AB8" s="5">
        <f t="shared" ca="1" si="11"/>
        <v>4.8745818452380956</v>
      </c>
    </row>
    <row r="9" spans="1:28" x14ac:dyDescent="0.25">
      <c r="A9">
        <v>7</v>
      </c>
      <c r="C9" t="str">
        <f ca="1">OFFSET('42p stat'!$A$1,A9*20,0)</f>
        <v>CUDA ant add CPU12</v>
      </c>
      <c r="D9" s="15">
        <f ca="1">'42 end'!J37</f>
        <v>1270.3379999999997</v>
      </c>
      <c r="E9" s="15">
        <f ca="1">'84 end'!J37</f>
        <v>1526.5801999999999</v>
      </c>
      <c r="F9" s="5">
        <f ca="1">'168 end'!J37</f>
        <v>1938.4623999999999</v>
      </c>
      <c r="G9" s="15">
        <f ca="1">'336 end'!J37</f>
        <v>3086.0287999999996</v>
      </c>
      <c r="H9" s="5">
        <f ca="1">'672 end'!J37</f>
        <v>7926.2323999999971</v>
      </c>
      <c r="I9" s="5">
        <f ca="1">'1344 end'!J37</f>
        <v>12928.146000000002</v>
      </c>
      <c r="J9" s="5">
        <f ca="1">'2688 end'!J37</f>
        <v>16887.406000000006</v>
      </c>
      <c r="L9" t="str">
        <f t="shared" ca="1" si="2"/>
        <v>CUDA ant add CPU12</v>
      </c>
      <c r="M9" s="5">
        <f t="shared" ca="1" si="3"/>
        <v>8.4841467388994101</v>
      </c>
      <c r="N9" s="5">
        <f t="shared" ref="N9:N11" ca="1" si="20">E$19/E9</f>
        <v>10.717332767711776</v>
      </c>
      <c r="O9" s="5">
        <f t="shared" ref="O9:O11" ca="1" si="21">F$19/F9</f>
        <v>13.703611687283699</v>
      </c>
      <c r="P9" s="5">
        <f t="shared" ref="P9:P11" ca="1" si="22">G$19/G9</f>
        <v>15.165415176941966</v>
      </c>
      <c r="Q9" s="5">
        <f t="shared" ref="Q9:Q11" ca="1" si="23">H$19/H9</f>
        <v>11.271678332318393</v>
      </c>
      <c r="R9" s="5">
        <f t="shared" ref="R9:R11" ca="1" si="24">I$19/I9</f>
        <v>13.30464863252627</v>
      </c>
      <c r="S9" s="5">
        <f t="shared" ref="S9:S11" ca="1" si="25">J$19/J9</f>
        <v>1.7937269939504024</v>
      </c>
      <c r="U9" t="str">
        <f t="shared" ca="1" si="4"/>
        <v>CUDA ant add CPU12</v>
      </c>
      <c r="V9" s="5">
        <f t="shared" ca="1" si="5"/>
        <v>30.24614285714285</v>
      </c>
      <c r="W9" s="5">
        <f t="shared" ca="1" si="6"/>
        <v>18.173573809523809</v>
      </c>
      <c r="X9" s="5">
        <f t="shared" ca="1" si="7"/>
        <v>11.538466666666666</v>
      </c>
      <c r="Y9" s="5">
        <f t="shared" ca="1" si="8"/>
        <v>9.184609523809522</v>
      </c>
      <c r="Z9" s="5">
        <f t="shared" ca="1" si="9"/>
        <v>11.794988690476186</v>
      </c>
      <c r="AA9" s="5">
        <f t="shared" ca="1" si="10"/>
        <v>9.6191562500000014</v>
      </c>
      <c r="AB9" s="5">
        <f t="shared" ca="1" si="11"/>
        <v>6.2825171130952402</v>
      </c>
    </row>
    <row r="10" spans="1:28" x14ac:dyDescent="0.25">
      <c r="A10">
        <v>8</v>
      </c>
      <c r="C10" t="str">
        <f ca="1">OFFSET('42p stat'!$A$1,A10*20,0)</f>
        <v>CUDA opt</v>
      </c>
      <c r="D10" s="15">
        <f ca="1">'42 end'!J38</f>
        <v>941.34415999999999</v>
      </c>
      <c r="E10" s="15">
        <f ca="1">'84 end'!J38</f>
        <v>980.47433999999998</v>
      </c>
      <c r="F10" s="5">
        <f ca="1">'168 end'!J38</f>
        <v>1192.6830000000002</v>
      </c>
      <c r="G10" s="15">
        <f ca="1">'336 end'!J38</f>
        <v>1587.5739999999996</v>
      </c>
      <c r="H10" s="5">
        <f ca="1">'672 end'!J38</f>
        <v>3582.1613999999995</v>
      </c>
      <c r="I10" s="5">
        <f ca="1">'1344 end'!J38</f>
        <v>10298.364</v>
      </c>
      <c r="J10" s="5">
        <f ca="1">'2688 end'!J38</f>
        <v>16876.297999999999</v>
      </c>
      <c r="L10" t="str">
        <f t="shared" ca="1" si="2"/>
        <v>CUDA opt</v>
      </c>
      <c r="M10" s="5">
        <f t="shared" ca="1" si="3"/>
        <v>11.449302452781984</v>
      </c>
      <c r="N10" s="5">
        <f t="shared" ca="1" si="20"/>
        <v>16.686686568462356</v>
      </c>
      <c r="O10" s="5">
        <f t="shared" ca="1" si="21"/>
        <v>22.272419410690016</v>
      </c>
      <c r="P10" s="5">
        <f t="shared" ca="1" si="22"/>
        <v>29.479512766019102</v>
      </c>
      <c r="Q10" s="5">
        <f t="shared" ca="1" si="23"/>
        <v>24.940791891733298</v>
      </c>
      <c r="R10" s="5">
        <f t="shared" ca="1" si="24"/>
        <v>16.702113073494004</v>
      </c>
      <c r="S10" s="5">
        <f t="shared" ca="1" si="25"/>
        <v>1.7949076272533231</v>
      </c>
      <c r="U10" t="str">
        <f t="shared" ca="1" si="4"/>
        <v>CUDA opt</v>
      </c>
      <c r="V10" s="5">
        <f t="shared" ca="1" si="5"/>
        <v>22.412956190476191</v>
      </c>
      <c r="W10" s="5">
        <f t="shared" ca="1" si="6"/>
        <v>11.672313571428571</v>
      </c>
      <c r="X10" s="5">
        <f t="shared" ca="1" si="7"/>
        <v>7.0993035714285728</v>
      </c>
      <c r="Y10" s="5">
        <f t="shared" ca="1" si="8"/>
        <v>4.7249226190476179</v>
      </c>
      <c r="Z10" s="5">
        <f t="shared" ca="1" si="9"/>
        <v>5.3305973214285709</v>
      </c>
      <c r="AA10" s="5">
        <f t="shared" ca="1" si="10"/>
        <v>7.6624732142857139</v>
      </c>
      <c r="AB10" s="5">
        <f t="shared" ca="1" si="11"/>
        <v>6.2783846726190475</v>
      </c>
    </row>
    <row r="11" spans="1:28" x14ac:dyDescent="0.25">
      <c r="A11">
        <v>9</v>
      </c>
      <c r="C11" t="str">
        <f ca="1">OFFSET('42p stat'!$A$1,A11*20,0)</f>
        <v>CUDA opt Time</v>
      </c>
      <c r="D11" s="15">
        <f ca="1">'42 end'!J39</f>
        <v>937.62512000000015</v>
      </c>
      <c r="E11" s="15">
        <f ca="1">'84 end'!J39</f>
        <v>962.27964000000031</v>
      </c>
      <c r="F11" s="5">
        <f ca="1">'168 end'!J39</f>
        <v>1186.4891999999998</v>
      </c>
      <c r="G11" s="15">
        <f ca="1">'336 end'!J39</f>
        <v>1557.2752000000003</v>
      </c>
      <c r="H11" s="5">
        <f ca="1">'672 end'!J39</f>
        <v>3566.1105999999995</v>
      </c>
      <c r="I11" s="5">
        <f ca="1">'1344 end'!J39</f>
        <v>10292.661999999998</v>
      </c>
      <c r="J11" s="5">
        <f ca="1">'2688 end'!J39</f>
        <v>13991.490000000002</v>
      </c>
      <c r="L11" t="str">
        <f t="shared" ca="1" si="2"/>
        <v>CUDA opt Time</v>
      </c>
      <c r="M11" s="5">
        <f t="shared" ca="1" si="3"/>
        <v>11.494715499943085</v>
      </c>
      <c r="N11" s="5">
        <f t="shared" ca="1" si="20"/>
        <v>17.002196991302849</v>
      </c>
      <c r="O11" s="5">
        <f t="shared" ca="1" si="21"/>
        <v>22.388687566646212</v>
      </c>
      <c r="P11" s="5">
        <f t="shared" ca="1" si="22"/>
        <v>30.053074755187772</v>
      </c>
      <c r="Q11" s="5">
        <f t="shared" ca="1" si="23"/>
        <v>25.053048550989974</v>
      </c>
      <c r="R11" s="5">
        <f t="shared" ca="1" si="24"/>
        <v>16.711365825478389</v>
      </c>
      <c r="S11" s="5">
        <f t="shared" ca="1" si="25"/>
        <v>2.1649871457578853</v>
      </c>
      <c r="U11" t="str">
        <f t="shared" ca="1" si="4"/>
        <v>CUDA opt Time</v>
      </c>
      <c r="V11" s="5">
        <f t="shared" ca="1" si="5"/>
        <v>22.324407619047623</v>
      </c>
      <c r="W11" s="5">
        <f t="shared" ca="1" si="6"/>
        <v>11.455710000000003</v>
      </c>
      <c r="X11" s="5">
        <f t="shared" ca="1" si="7"/>
        <v>7.062435714285713</v>
      </c>
      <c r="Y11" s="5">
        <f t="shared" ca="1" si="8"/>
        <v>4.6347476190476202</v>
      </c>
      <c r="Z11" s="5">
        <f t="shared" ca="1" si="9"/>
        <v>5.3067122023809521</v>
      </c>
      <c r="AA11" s="5">
        <f t="shared" ca="1" si="10"/>
        <v>7.6582306547619039</v>
      </c>
      <c r="AB11" s="5">
        <f t="shared" ca="1" si="11"/>
        <v>5.205167410714286</v>
      </c>
    </row>
    <row r="12" spans="1:28" x14ac:dyDescent="0.25">
      <c r="A12">
        <v>10</v>
      </c>
      <c r="C12" t="str">
        <f ca="1">OFFSET('42p stat'!$A$1,A12*20,0)</f>
        <v>CUDA opt non hash</v>
      </c>
      <c r="D12" s="15">
        <f ca="1">'42 end'!J40</f>
        <v>897.82542000000012</v>
      </c>
      <c r="E12" s="15">
        <f ca="1">'84 end'!J40</f>
        <v>923.96424000000002</v>
      </c>
      <c r="F12" s="5">
        <f ca="1">'168 end'!J40</f>
        <v>983.2059800000003</v>
      </c>
      <c r="G12" s="15">
        <f ca="1">'336 end'!J40</f>
        <v>1125.2360000000001</v>
      </c>
      <c r="H12" s="5">
        <f ca="1">'672 end'!J40</f>
        <v>1597.3652000000002</v>
      </c>
      <c r="I12" s="5">
        <f ca="1">'1344 end'!J40</f>
        <v>4019.8894000000005</v>
      </c>
      <c r="J12" s="5">
        <f ca="1">'2688 end'!J40</f>
        <v>36711.920000000013</v>
      </c>
      <c r="L12" t="str">
        <f t="shared" ca="1" si="2"/>
        <v>CUDA opt non hash</v>
      </c>
      <c r="M12" s="5">
        <f ca="1">D$20/D12</f>
        <v>6.5152661861589971</v>
      </c>
      <c r="N12" s="5">
        <f t="shared" ref="N12:S12" ca="1" si="26">E$20/E12</f>
        <v>12.268669618642381</v>
      </c>
      <c r="O12" s="5">
        <f t="shared" ca="1" si="26"/>
        <v>21.832489261304119</v>
      </c>
      <c r="P12" s="5">
        <f t="shared" ca="1" si="26"/>
        <v>37.123179493013005</v>
      </c>
      <c r="Q12" s="5">
        <f t="shared" ca="1" si="26"/>
        <v>52.596534593341588</v>
      </c>
      <c r="R12" s="5">
        <f t="shared" ca="1" si="26"/>
        <v>41.2599063048849</v>
      </c>
      <c r="S12" s="5">
        <f t="shared" ca="1" si="26"/>
        <v>0.81511972133301658</v>
      </c>
      <c r="U12" t="str">
        <f t="shared" ca="1" si="4"/>
        <v>CUDA opt non hash</v>
      </c>
      <c r="V12" s="5">
        <f t="shared" ca="1" si="5"/>
        <v>21.376795714285716</v>
      </c>
      <c r="W12" s="5">
        <f t="shared" ca="1" si="6"/>
        <v>10.999574285714285</v>
      </c>
      <c r="X12" s="5">
        <f t="shared" ca="1" si="7"/>
        <v>5.8524165476190495</v>
      </c>
      <c r="Y12" s="5">
        <f t="shared" ca="1" si="8"/>
        <v>3.3489166666666668</v>
      </c>
      <c r="Z12" s="5">
        <f t="shared" ca="1" si="9"/>
        <v>2.377031547619048</v>
      </c>
      <c r="AA12" s="5">
        <f t="shared" ca="1" si="10"/>
        <v>2.9909891369047621</v>
      </c>
      <c r="AB12" s="5">
        <f t="shared" ca="1" si="11"/>
        <v>13.657708333333337</v>
      </c>
    </row>
    <row r="13" spans="1:28" x14ac:dyDescent="0.25">
      <c r="A13">
        <v>11</v>
      </c>
      <c r="C13" t="str">
        <f ca="1">OFFSET('42p stat'!$A$1,A13*20,0)</f>
        <v>CUDA opt ant</v>
      </c>
      <c r="D13" s="15">
        <f ca="1">'42 end'!J41</f>
        <v>1125.0827999999999</v>
      </c>
      <c r="E13" s="15">
        <f ca="1">'84 end'!J41</f>
        <v>1410.5068000000001</v>
      </c>
      <c r="F13" s="5">
        <f ca="1">'168 end'!J41</f>
        <v>1941.5975999999996</v>
      </c>
      <c r="G13" s="15">
        <f ca="1">'336 end'!J41</f>
        <v>3000.9803999999999</v>
      </c>
      <c r="H13" s="5">
        <f ca="1">'672 end'!J41</f>
        <v>5237.933</v>
      </c>
      <c r="I13" s="5">
        <f ca="1">'1344 end'!J41</f>
        <v>9962.3765999999996</v>
      </c>
      <c r="J13" s="5">
        <f ca="1">'2688 end'!J41</f>
        <v>108.00838400000001</v>
      </c>
      <c r="L13" t="str">
        <f t="shared" ca="1" si="2"/>
        <v>CUDA opt ant</v>
      </c>
      <c r="M13" s="5">
        <f t="shared" ca="1" si="3"/>
        <v>9.5795029485829826</v>
      </c>
      <c r="N13" s="5">
        <f t="shared" ref="N13" ca="1" si="27">E$19/E13</f>
        <v>11.599283321427443</v>
      </c>
      <c r="O13" s="5">
        <f t="shared" ref="O13" ca="1" si="28">F$19/F13</f>
        <v>13.681483743078386</v>
      </c>
      <c r="P13" s="5">
        <f t="shared" ref="P13" ca="1" si="29">G$19/G13</f>
        <v>15.595206153295768</v>
      </c>
      <c r="Q13" s="5">
        <f t="shared" ref="Q13" ca="1" si="30">H$19/H13</f>
        <v>17.056717220323357</v>
      </c>
      <c r="R13" s="5">
        <f t="shared" ref="R13" ca="1" si="31">I$19/I13</f>
        <v>17.265402313741081</v>
      </c>
      <c r="S13" s="5">
        <f t="shared" ref="S13" ca="1" si="32">J$19/J13</f>
        <v>280.45411733963169</v>
      </c>
      <c r="U13" t="str">
        <f t="shared" ca="1" si="4"/>
        <v>CUDA opt ant</v>
      </c>
      <c r="V13" s="5">
        <f t="shared" ca="1" si="5"/>
        <v>26.787685714285711</v>
      </c>
      <c r="W13" s="5">
        <f t="shared" ca="1" si="6"/>
        <v>16.791747619047619</v>
      </c>
      <c r="X13" s="5">
        <f t="shared" ca="1" si="7"/>
        <v>11.557128571428569</v>
      </c>
      <c r="Y13" s="5">
        <f t="shared" ca="1" si="8"/>
        <v>8.9314892857142851</v>
      </c>
      <c r="Z13" s="5">
        <f t="shared" ca="1" si="9"/>
        <v>7.7945431547619046</v>
      </c>
      <c r="AA13" s="5">
        <f t="shared" ca="1" si="10"/>
        <v>7.4124825892857142</v>
      </c>
      <c r="AB13" s="5">
        <f t="shared" ca="1" si="11"/>
        <v>4.0181690476190482E-2</v>
      </c>
    </row>
    <row r="14" spans="1:28" x14ac:dyDescent="0.25">
      <c r="A14">
        <v>12</v>
      </c>
      <c r="C14" t="str">
        <f ca="1">OFFSET('42p stat'!$A$1,A14*20,0)</f>
        <v>CUDA opt ant non hash</v>
      </c>
      <c r="D14" s="15">
        <f ca="1">'42 end'!J42</f>
        <v>1109.6313999999998</v>
      </c>
      <c r="E14" s="15">
        <f ca="1">'84 end'!J42</f>
        <v>1365.5397999999998</v>
      </c>
      <c r="F14" s="5">
        <f ca="1">'168 end'!J42</f>
        <v>1885.4815999999998</v>
      </c>
      <c r="G14" s="15">
        <f ca="1">'336 end'!J42</f>
        <v>2904.8057999999996</v>
      </c>
      <c r="H14" s="5">
        <f ca="1">'672 end'!J42</f>
        <v>5024.6327999999994</v>
      </c>
      <c r="I14" s="5">
        <f ca="1">'1344 end'!J42</f>
        <v>9487.2558000000008</v>
      </c>
      <c r="J14" s="5">
        <f ca="1">'2688 end'!J42</f>
        <v>114.74140799999996</v>
      </c>
      <c r="L14" t="str">
        <f t="shared" ca="1" si="2"/>
        <v>CUDA opt ant non hash</v>
      </c>
      <c r="M14" s="5">
        <f ca="1">D$20/D14</f>
        <v>5.271634887044474</v>
      </c>
      <c r="N14" s="5">
        <f t="shared" ref="N14:S14" ca="1" si="33">E$20/E14</f>
        <v>8.3013413450124265</v>
      </c>
      <c r="O14" s="5">
        <f t="shared" ca="1" si="33"/>
        <v>11.384801633704621</v>
      </c>
      <c r="P14" s="5">
        <f t="shared" ca="1" si="33"/>
        <v>14.38042364140143</v>
      </c>
      <c r="Q14" s="5">
        <f t="shared" ca="1" si="33"/>
        <v>16.720798781554748</v>
      </c>
      <c r="R14" s="5">
        <f t="shared" ca="1" si="33"/>
        <v>17.482427321080557</v>
      </c>
      <c r="S14" s="5">
        <f t="shared" ca="1" si="33"/>
        <v>260.80044267889775</v>
      </c>
      <c r="U14" t="str">
        <f t="shared" ca="1" si="4"/>
        <v>CUDA opt ant non hash</v>
      </c>
      <c r="V14" s="5">
        <f t="shared" ca="1" si="5"/>
        <v>26.419795238095233</v>
      </c>
      <c r="W14" s="5">
        <f t="shared" ca="1" si="6"/>
        <v>16.256426190476187</v>
      </c>
      <c r="X14" s="5">
        <f t="shared" ca="1" si="7"/>
        <v>11.223104761904761</v>
      </c>
      <c r="Y14" s="5">
        <f t="shared" ca="1" si="8"/>
        <v>8.6452553571428563</v>
      </c>
      <c r="Z14" s="5">
        <f t="shared" ca="1" si="9"/>
        <v>7.4771321428571422</v>
      </c>
      <c r="AA14" s="5">
        <f t="shared" ca="1" si="10"/>
        <v>7.0589700892857152</v>
      </c>
      <c r="AB14" s="5">
        <f t="shared" ca="1" si="11"/>
        <v>4.2686535714285698E-2</v>
      </c>
    </row>
    <row r="15" spans="1:28" x14ac:dyDescent="0.25">
      <c r="A15">
        <v>13</v>
      </c>
      <c r="C15" t="str">
        <f ca="1">OFFSET('42p stat'!$A$1,A15*20,0)</f>
        <v>CUDA opt ant par</v>
      </c>
      <c r="D15" s="15">
        <f ca="1">'42 end'!J43</f>
        <v>1197.2737999999999</v>
      </c>
      <c r="E15" s="15">
        <f ca="1">'84 end'!J43</f>
        <v>1458.4302000000002</v>
      </c>
      <c r="F15" s="5">
        <f ca="1">'168 end'!J43</f>
        <v>1979.3362000000002</v>
      </c>
      <c r="G15" s="15">
        <f ca="1">'336 end'!J43</f>
        <v>3083.7950000000001</v>
      </c>
      <c r="H15" s="5">
        <f ca="1">'672 end'!J43</f>
        <v>5161.4158000000034</v>
      </c>
      <c r="I15" s="5">
        <f ca="1">'1344 end'!J43</f>
        <v>9589.3636000000006</v>
      </c>
      <c r="J15" s="5">
        <f ca="1">'2688 end'!J43</f>
        <v>98.898407999999989</v>
      </c>
      <c r="L15" t="str">
        <f t="shared" ca="1" si="2"/>
        <v>CUDA opt ant par</v>
      </c>
      <c r="M15" s="5">
        <f t="shared" ca="1" si="3"/>
        <v>9.0018958069574371</v>
      </c>
      <c r="N15" s="5">
        <f t="shared" ref="N15:N17" ca="1" si="34">E$19/E15</f>
        <v>11.218135773655806</v>
      </c>
      <c r="O15" s="5">
        <f t="shared" ref="O15:O17" ca="1" si="35">F$19/F15</f>
        <v>13.420628592555424</v>
      </c>
      <c r="P15" s="5">
        <f t="shared" ref="P15:P17" ca="1" si="36">G$19/G15</f>
        <v>15.176400506518751</v>
      </c>
      <c r="Q15" s="5">
        <f t="shared" ref="Q15:Q17" ca="1" si="37">H$19/H15</f>
        <v>17.309580444962393</v>
      </c>
      <c r="R15" s="5">
        <f t="shared" ref="R15:R17" ca="1" si="38">I$19/I15</f>
        <v>17.937002618192516</v>
      </c>
      <c r="S15" s="5">
        <f t="shared" ref="S15:S17" ca="1" si="39">J$19/J15</f>
        <v>306.28800415068366</v>
      </c>
      <c r="U15" t="str">
        <f t="shared" ca="1" si="4"/>
        <v>CUDA opt ant par</v>
      </c>
      <c r="V15" s="5">
        <f t="shared" ca="1" si="5"/>
        <v>28.506519047619047</v>
      </c>
      <c r="W15" s="5">
        <f t="shared" ca="1" si="6"/>
        <v>17.362264285714289</v>
      </c>
      <c r="X15" s="5">
        <f t="shared" ca="1" si="7"/>
        <v>11.781763095238096</v>
      </c>
      <c r="Y15" s="5">
        <f t="shared" ca="1" si="8"/>
        <v>9.1779613095238091</v>
      </c>
      <c r="Z15" s="5">
        <f t="shared" ca="1" si="9"/>
        <v>7.6806782738095292</v>
      </c>
      <c r="AA15" s="5">
        <f t="shared" ca="1" si="10"/>
        <v>7.1349431547619053</v>
      </c>
      <c r="AB15" s="5">
        <f t="shared" ca="1" si="11"/>
        <v>3.6792562499999994E-2</v>
      </c>
    </row>
    <row r="16" spans="1:28" x14ac:dyDescent="0.25">
      <c r="A16">
        <v>14</v>
      </c>
      <c r="C16" t="str">
        <f ca="1">OFFSET('42p stat'!$A$1,A16*20,0)</f>
        <v>non CUDA Time</v>
      </c>
      <c r="D16" s="15">
        <f ca="1">'42 end'!J44</f>
        <v>443.30671999999993</v>
      </c>
      <c r="E16" s="15">
        <f ca="1">'84 end'!J44</f>
        <v>697.81614000000002</v>
      </c>
      <c r="F16" s="5">
        <f ca="1">'168 end'!J44</f>
        <v>1089.4798000000001</v>
      </c>
      <c r="G16" s="15">
        <f ca="1">'336 end'!J44</f>
        <v>1996.0548000000001</v>
      </c>
      <c r="H16" s="5">
        <f ca="1">'672 end'!J44</f>
        <v>4083.5809999999992</v>
      </c>
      <c r="I16" s="5">
        <f ca="1">'1344 end'!J44</f>
        <v>8047.071799999997</v>
      </c>
      <c r="J16" s="5">
        <f ca="1">'2688 end'!J44</f>
        <v>16023.606000000002</v>
      </c>
      <c r="L16" t="str">
        <f t="shared" ref="L16:L25" ca="1" si="40">C16</f>
        <v>non CUDA Time</v>
      </c>
      <c r="M16" s="5">
        <f t="shared" ca="1" si="3"/>
        <v>24.312137654940123</v>
      </c>
      <c r="N16" s="5">
        <f t="shared" ca="1" si="34"/>
        <v>23.445814824518095</v>
      </c>
      <c r="O16" s="5">
        <f t="shared" ca="1" si="35"/>
        <v>24.382219844736913</v>
      </c>
      <c r="P16" s="5">
        <f t="shared" ca="1" si="36"/>
        <v>23.44670497022426</v>
      </c>
      <c r="Q16" s="5">
        <f t="shared" ca="1" si="37"/>
        <v>21.878332277479007</v>
      </c>
      <c r="R16" s="5">
        <f t="shared" ca="1" si="38"/>
        <v>21.374786291828546</v>
      </c>
      <c r="S16" s="5">
        <f t="shared" ca="1" si="39"/>
        <v>1.890423166920105</v>
      </c>
      <c r="U16" t="str">
        <f t="shared" ref="U16:U25" ca="1" si="41">L16</f>
        <v>non CUDA Time</v>
      </c>
      <c r="V16" s="5">
        <f t="shared" ref="V16:V25" ca="1" si="42">D16/D$2</f>
        <v>10.554921904761903</v>
      </c>
      <c r="W16" s="5">
        <f t="shared" ref="W16:W25" ca="1" si="43">E16/E$2</f>
        <v>8.3073350000000001</v>
      </c>
      <c r="X16" s="5">
        <f t="shared" ref="X16:X25" ca="1" si="44">F16/F$2</f>
        <v>6.4849988095238098</v>
      </c>
      <c r="Y16" s="5">
        <f t="shared" ref="Y16:Y25" ca="1" si="45">G16/G$2</f>
        <v>5.940639285714286</v>
      </c>
      <c r="Z16" s="5">
        <f t="shared" ref="Z16:Z25" ca="1" si="46">H16/H$2</f>
        <v>6.0767574404761895</v>
      </c>
      <c r="AA16" s="5">
        <f t="shared" ref="AA16:AB25" ca="1" si="47">I16/I$2</f>
        <v>5.9874046130952356</v>
      </c>
      <c r="AB16" s="5">
        <f t="shared" ca="1" si="47"/>
        <v>5.9611629464285718</v>
      </c>
    </row>
    <row r="17" spans="1:28" x14ac:dyDescent="0.25">
      <c r="A17">
        <v>15</v>
      </c>
      <c r="C17" t="str">
        <f ca="1">OFFSET('42p stat'!$A$1,A17*20,0)</f>
        <v>non CUDA</v>
      </c>
      <c r="D17" s="15">
        <f ca="1">'42 end'!J45</f>
        <v>335.91493999999989</v>
      </c>
      <c r="E17" s="15">
        <f ca="1">'84 end'!J45</f>
        <v>585.85025999999982</v>
      </c>
      <c r="F17" s="5">
        <f ca="1">'168 end'!J45</f>
        <v>1005.6368400000001</v>
      </c>
      <c r="G17" s="15">
        <f ca="1">'336 end'!J45</f>
        <v>1894.6779999999999</v>
      </c>
      <c r="H17" s="5">
        <f ca="1">'672 end'!J45</f>
        <v>4040.4719999999998</v>
      </c>
      <c r="I17" s="5">
        <f ca="1">'1344 end'!J45</f>
        <v>7961.5523999999996</v>
      </c>
      <c r="J17" s="5">
        <f ca="1">'2688 end'!J45</f>
        <v>13124.308000000001</v>
      </c>
      <c r="L17" s="18" t="str">
        <f t="shared" ca="1" si="40"/>
        <v>non CUDA</v>
      </c>
      <c r="M17" s="19">
        <f t="shared" ca="1" si="3"/>
        <v>32.084711683261247</v>
      </c>
      <c r="N17" s="19">
        <f t="shared" ca="1" si="34"/>
        <v>27.92670604942635</v>
      </c>
      <c r="O17" s="19">
        <f t="shared" ca="1" si="35"/>
        <v>26.415038653516316</v>
      </c>
      <c r="P17" s="19">
        <f t="shared" ca="1" si="36"/>
        <v>24.701246333150014</v>
      </c>
      <c r="Q17" s="19">
        <f t="shared" ca="1" si="37"/>
        <v>22.111758725218237</v>
      </c>
      <c r="R17" s="5">
        <f t="shared" ca="1" si="38"/>
        <v>21.60438459213055</v>
      </c>
      <c r="S17" s="5">
        <f t="shared" ca="1" si="39"/>
        <v>2.3080375742477242</v>
      </c>
      <c r="U17" t="str">
        <f t="shared" ca="1" si="41"/>
        <v>non CUDA</v>
      </c>
      <c r="V17" s="5">
        <f t="shared" ca="1" si="42"/>
        <v>7.997974761904759</v>
      </c>
      <c r="W17" s="5">
        <f t="shared" ca="1" si="43"/>
        <v>6.9744078571428547</v>
      </c>
      <c r="X17" s="5">
        <f t="shared" ca="1" si="44"/>
        <v>5.9859335714285722</v>
      </c>
      <c r="Y17" s="5">
        <f t="shared" ca="1" si="45"/>
        <v>5.6389226190476185</v>
      </c>
      <c r="Z17" s="5">
        <f t="shared" ca="1" si="46"/>
        <v>6.0126071428571422</v>
      </c>
      <c r="AA17" s="5">
        <f t="shared" ca="1" si="47"/>
        <v>5.9237741071428571</v>
      </c>
      <c r="AB17" s="5">
        <f t="shared" ca="1" si="47"/>
        <v>4.8825550595238099</v>
      </c>
    </row>
    <row r="18" spans="1:28" x14ac:dyDescent="0.25">
      <c r="A18">
        <v>16</v>
      </c>
      <c r="C18" t="str">
        <f ca="1">OFFSET('42p stat'!$A$1,A18*20,0)</f>
        <v>non CUDA non hash</v>
      </c>
      <c r="D18" s="15">
        <f ca="1">'42 end'!J46</f>
        <v>264.19613999999996</v>
      </c>
      <c r="E18" s="15">
        <f ca="1">'84 end'!J46</f>
        <v>475.50692000000009</v>
      </c>
      <c r="F18" s="5">
        <f ca="1">'168 end'!J46</f>
        <v>905.18661999999995</v>
      </c>
      <c r="G18" s="15">
        <f ca="1">'336 end'!J46</f>
        <v>1749.086</v>
      </c>
      <c r="H18" s="5">
        <f ca="1">'672 end'!J46</f>
        <v>3401.0003999999999</v>
      </c>
      <c r="I18" s="5">
        <f ca="1">'1344 end'!J46</f>
        <v>6795.7007999999969</v>
      </c>
      <c r="J18" s="5">
        <f ca="1">'2688 end'!J46</f>
        <v>13679.054000000004</v>
      </c>
      <c r="L18" t="str">
        <f t="shared" ca="1" si="40"/>
        <v>non CUDA non hash</v>
      </c>
      <c r="M18" s="5">
        <f ca="1">D$20/D18</f>
        <v>22.141018411548334</v>
      </c>
      <c r="N18" s="5">
        <f t="shared" ref="N18:S18" ca="1" si="48">E$20/E18</f>
        <v>23.839425933065275</v>
      </c>
      <c r="O18" s="5">
        <f t="shared" ca="1" si="48"/>
        <v>23.714263474199388</v>
      </c>
      <c r="P18" s="5">
        <f t="shared" ca="1" si="48"/>
        <v>23.882380854915073</v>
      </c>
      <c r="Q18" s="5">
        <f t="shared" ca="1" si="48"/>
        <v>24.703282598849448</v>
      </c>
      <c r="R18" s="5">
        <f t="shared" ca="1" si="48"/>
        <v>24.406645448545952</v>
      </c>
      <c r="S18" s="5">
        <f t="shared" ca="1" si="48"/>
        <v>2.1876227698201935</v>
      </c>
      <c r="U18" t="str">
        <f t="shared" ca="1" si="41"/>
        <v>non CUDA non hash</v>
      </c>
      <c r="V18" s="5">
        <f t="shared" ca="1" si="42"/>
        <v>6.2903842857142847</v>
      </c>
      <c r="W18" s="5">
        <f t="shared" ca="1" si="43"/>
        <v>5.660796666666668</v>
      </c>
      <c r="X18" s="5">
        <f t="shared" ca="1" si="44"/>
        <v>5.3880155952380946</v>
      </c>
      <c r="Y18" s="5">
        <f t="shared" ca="1" si="45"/>
        <v>5.2056130952380952</v>
      </c>
      <c r="Z18" s="5">
        <f t="shared" ca="1" si="46"/>
        <v>5.0610124999999995</v>
      </c>
      <c r="AA18" s="5">
        <f t="shared" ca="1" si="47"/>
        <v>5.0563249999999975</v>
      </c>
      <c r="AB18" s="5">
        <f t="shared" ca="1" si="47"/>
        <v>5.0889337797619065</v>
      </c>
    </row>
    <row r="19" spans="1:28" x14ac:dyDescent="0.25">
      <c r="A19">
        <v>17</v>
      </c>
      <c r="C19" t="str">
        <f ca="1">OFFSET('42p stat'!$A$1,A19*20,0)</f>
        <v>Classic ACO</v>
      </c>
      <c r="D19" s="15">
        <f ca="1">'42 end'!J47</f>
        <v>10777.733999999997</v>
      </c>
      <c r="E19" s="15">
        <f ca="1">'84 end'!J47</f>
        <v>16360.867999999995</v>
      </c>
      <c r="F19" s="5">
        <f ca="1">'168 end'!J47</f>
        <v>26563.936000000005</v>
      </c>
      <c r="G19" s="15">
        <f ca="1">'336 end'!J47</f>
        <v>46800.907999999996</v>
      </c>
      <c r="H19" s="5">
        <f ca="1">'672 end'!J47</f>
        <v>89341.941999999981</v>
      </c>
      <c r="I19" s="5">
        <f ca="1">'1344 end'!J47</f>
        <v>172004.44</v>
      </c>
      <c r="J19" s="5">
        <f ca="1">'2688 end'!J47</f>
        <v>30291.396000000001</v>
      </c>
      <c r="L19" t="str">
        <f t="shared" ca="1" si="40"/>
        <v>Classic ACO</v>
      </c>
      <c r="M19" s="5">
        <f t="shared" ca="1" si="3"/>
        <v>1</v>
      </c>
      <c r="N19" s="5">
        <f t="shared" ref="N19" ca="1" si="49">E$19/E19</f>
        <v>1</v>
      </c>
      <c r="O19" s="5">
        <f t="shared" ref="O19" ca="1" si="50">F$19/F19</f>
        <v>1</v>
      </c>
      <c r="P19" s="5">
        <f t="shared" ref="P19" ca="1" si="51">G$19/G19</f>
        <v>1</v>
      </c>
      <c r="Q19" s="5">
        <f t="shared" ref="Q19" ca="1" si="52">H$19/H19</f>
        <v>1</v>
      </c>
      <c r="R19" s="5">
        <f t="shared" ref="R19" ca="1" si="53">I$19/I19</f>
        <v>1</v>
      </c>
      <c r="S19" s="5">
        <f t="shared" ref="S19" ca="1" si="54">J$19/J19</f>
        <v>1</v>
      </c>
      <c r="U19" t="str">
        <f t="shared" ca="1" si="41"/>
        <v>Classic ACO</v>
      </c>
      <c r="V19" s="5">
        <f t="shared" ca="1" si="42"/>
        <v>256.61271428571422</v>
      </c>
      <c r="W19" s="5">
        <f t="shared" ca="1" si="43"/>
        <v>194.77223809523804</v>
      </c>
      <c r="X19" s="5">
        <f t="shared" ca="1" si="44"/>
        <v>158.11866666666668</v>
      </c>
      <c r="Y19" s="5">
        <f t="shared" ca="1" si="45"/>
        <v>139.28841666666665</v>
      </c>
      <c r="Z19" s="5">
        <f t="shared" ca="1" si="46"/>
        <v>132.94931845238094</v>
      </c>
      <c r="AA19" s="5">
        <f t="shared" ca="1" si="47"/>
        <v>127.97949404761906</v>
      </c>
      <c r="AB19" s="5">
        <f t="shared" ca="1" si="47"/>
        <v>11.269120535714286</v>
      </c>
    </row>
    <row r="20" spans="1:28" x14ac:dyDescent="0.25">
      <c r="A20">
        <v>18</v>
      </c>
      <c r="C20" t="str">
        <f ca="1">OFFSET('42p stat'!$A$1,A20*20,0)</f>
        <v>Classic ACO non hash</v>
      </c>
      <c r="D20" s="15">
        <f ca="1">'42 end'!J48</f>
        <v>5849.5716000000002</v>
      </c>
      <c r="E20" s="15">
        <f ca="1">'84 end'!J48</f>
        <v>11335.811999999998</v>
      </c>
      <c r="F20" s="5">
        <f ca="1">'168 end'!J48</f>
        <v>21465.833999999999</v>
      </c>
      <c r="G20" s="15">
        <f ca="1">'336 end'!J48</f>
        <v>41772.337999999989</v>
      </c>
      <c r="H20" s="5">
        <f ca="1">'672 end'!J48</f>
        <v>84015.874000000011</v>
      </c>
      <c r="I20" s="5">
        <f ca="1">'1344 end'!J48</f>
        <v>165860.26</v>
      </c>
      <c r="J20" s="5">
        <f ca="1">'2688 end'!J48</f>
        <v>29924.610000000008</v>
      </c>
      <c r="L20" t="str">
        <f t="shared" ca="1" si="40"/>
        <v>Classic ACO non hash</v>
      </c>
      <c r="M20" s="5">
        <f ca="1">D$20/D20</f>
        <v>1</v>
      </c>
      <c r="N20" s="5">
        <f t="shared" ref="N20:S20" ca="1" si="55">E$20/E20</f>
        <v>1</v>
      </c>
      <c r="O20" s="5">
        <f t="shared" ca="1" si="55"/>
        <v>1</v>
      </c>
      <c r="P20" s="5">
        <f t="shared" ca="1" si="55"/>
        <v>1</v>
      </c>
      <c r="Q20" s="5">
        <f t="shared" ca="1" si="55"/>
        <v>1</v>
      </c>
      <c r="R20" s="5">
        <f t="shared" ca="1" si="55"/>
        <v>1</v>
      </c>
      <c r="S20" s="5">
        <f t="shared" ca="1" si="55"/>
        <v>1</v>
      </c>
      <c r="U20" t="str">
        <f t="shared" ca="1" si="41"/>
        <v>Classic ACO non hash</v>
      </c>
      <c r="V20" s="5">
        <f t="shared" ca="1" si="42"/>
        <v>139.27551428571428</v>
      </c>
      <c r="W20" s="5">
        <f t="shared" ca="1" si="43"/>
        <v>134.95014285714282</v>
      </c>
      <c r="X20" s="5">
        <f t="shared" ca="1" si="44"/>
        <v>127.77282142857142</v>
      </c>
      <c r="Y20" s="5">
        <f t="shared" ca="1" si="45"/>
        <v>124.32243452380949</v>
      </c>
      <c r="Z20" s="5">
        <f t="shared" ca="1" si="46"/>
        <v>125.02362202380954</v>
      </c>
      <c r="AA20" s="5">
        <f t="shared" ca="1" si="47"/>
        <v>123.40793154761906</v>
      </c>
      <c r="AB20" s="5">
        <f t="shared" ca="1" si="47"/>
        <v>11.132667410714289</v>
      </c>
    </row>
    <row r="21" spans="1:28" x14ac:dyDescent="0.25">
      <c r="A21">
        <v>19</v>
      </c>
      <c r="C21" t="str">
        <f ca="1">OFFSET('42p stat'!$A$1,A21*20,0)</f>
        <v>omp</v>
      </c>
      <c r="D21" s="15">
        <f ca="1">'42 end'!J49</f>
        <v>354.87146000000001</v>
      </c>
      <c r="E21" s="15">
        <f ca="1">'84 end'!J49</f>
        <v>591.30337999999983</v>
      </c>
      <c r="F21" s="5">
        <f ca="1">'168 end'!J49</f>
        <v>989.78707999999983</v>
      </c>
      <c r="G21" s="15">
        <f ca="1">'336 end'!J49</f>
        <v>1861.2359999999992</v>
      </c>
      <c r="H21" s="5">
        <f ca="1">'672 end'!J49</f>
        <v>4418.3142000000007</v>
      </c>
      <c r="I21" s="5">
        <f ca="1">'1344 end'!J49</f>
        <v>7956.4589999999989</v>
      </c>
      <c r="J21" s="5">
        <f ca="1">'2688 end'!J49</f>
        <v>28518.585999999996</v>
      </c>
      <c r="L21" t="str">
        <f t="shared" ca="1" si="40"/>
        <v>omp</v>
      </c>
      <c r="M21" s="5">
        <f t="shared" ca="1" si="3"/>
        <v>30.370810884594654</v>
      </c>
      <c r="N21" s="5">
        <f t="shared" ref="N21" ca="1" si="56">E$19/E21</f>
        <v>27.669160287905001</v>
      </c>
      <c r="O21" s="5">
        <f t="shared" ref="O21" ca="1" si="57">F$19/F21</f>
        <v>26.838030660089046</v>
      </c>
      <c r="P21" s="5">
        <f t="shared" ref="P21" ca="1" si="58">G$19/G21</f>
        <v>25.145069190580891</v>
      </c>
      <c r="Q21" s="5">
        <f t="shared" ref="Q21" ca="1" si="59">H$19/H21</f>
        <v>20.220821325925613</v>
      </c>
      <c r="R21" s="5">
        <f t="shared" ref="R21" ca="1" si="60">I$19/I21</f>
        <v>21.618214836524643</v>
      </c>
      <c r="S21" s="5">
        <f t="shared" ref="S21" ca="1" si="61">J$19/J21</f>
        <v>1.0621633204395198</v>
      </c>
      <c r="U21" t="str">
        <f t="shared" ca="1" si="41"/>
        <v>omp</v>
      </c>
      <c r="V21" s="5">
        <f t="shared" ca="1" si="42"/>
        <v>8.4493204761904757</v>
      </c>
      <c r="W21" s="5">
        <f t="shared" ca="1" si="43"/>
        <v>7.0393259523809508</v>
      </c>
      <c r="X21" s="5">
        <f t="shared" ca="1" si="44"/>
        <v>5.8915897619047612</v>
      </c>
      <c r="Y21" s="5">
        <f t="shared" ca="1" si="45"/>
        <v>5.5393928571428548</v>
      </c>
      <c r="Z21" s="5">
        <f t="shared" ca="1" si="46"/>
        <v>6.5748723214285727</v>
      </c>
      <c r="AA21" s="5">
        <f t="shared" ca="1" si="47"/>
        <v>5.9199843749999994</v>
      </c>
      <c r="AB21" s="5">
        <f t="shared" ca="1" si="47"/>
        <v>10.60959300595238</v>
      </c>
    </row>
    <row r="22" spans="1:28" x14ac:dyDescent="0.25">
      <c r="A22">
        <v>20</v>
      </c>
      <c r="C22" t="str">
        <f ca="1">OFFSET('42p stat'!$A$1,A22*20,0)</f>
        <v>omp non hash</v>
      </c>
      <c r="D22" s="15">
        <f ca="1">'42 end'!J50</f>
        <v>234.85801999999993</v>
      </c>
      <c r="E22" s="15">
        <f ca="1">'84 end'!J50</f>
        <v>457.0836799999999</v>
      </c>
      <c r="F22" s="5">
        <f ca="1">'168 end'!J50</f>
        <v>844.32186000000002</v>
      </c>
      <c r="G22" s="15">
        <f ca="1">'336 end'!J50</f>
        <v>1679.5076000000004</v>
      </c>
      <c r="H22" s="5">
        <f ca="1">'672 end'!J50</f>
        <v>3905.2979999999993</v>
      </c>
      <c r="I22" s="5">
        <f ca="1">'1344 end'!J50</f>
        <v>6982.4823999999999</v>
      </c>
      <c r="J22" s="5">
        <f ca="1">'2688 end'!J50</f>
        <v>375535.38</v>
      </c>
      <c r="L22" t="str">
        <f t="shared" ca="1" si="40"/>
        <v>omp non hash</v>
      </c>
      <c r="M22" s="5">
        <f ca="1">D$20/D22</f>
        <v>24.906842014592485</v>
      </c>
      <c r="N22" s="5">
        <f t="shared" ref="N22:S22" ca="1" si="62">E$20/E22</f>
        <v>24.800299148724804</v>
      </c>
      <c r="O22" s="5">
        <f t="shared" ca="1" si="62"/>
        <v>25.423757238738315</v>
      </c>
      <c r="P22" s="5">
        <f t="shared" ca="1" si="62"/>
        <v>24.871776704076826</v>
      </c>
      <c r="Q22" s="5">
        <f t="shared" ca="1" si="62"/>
        <v>21.513306795025635</v>
      </c>
      <c r="R22" s="5">
        <f t="shared" ca="1" si="62"/>
        <v>23.753766998395871</v>
      </c>
      <c r="S22" s="5">
        <f t="shared" ca="1" si="62"/>
        <v>7.9685195040744256E-2</v>
      </c>
      <c r="U22" t="str">
        <f t="shared" ca="1" si="41"/>
        <v>omp non hash</v>
      </c>
      <c r="V22" s="5">
        <f t="shared" ca="1" si="42"/>
        <v>5.5918576190476177</v>
      </c>
      <c r="W22" s="5">
        <f t="shared" ca="1" si="43"/>
        <v>5.44147238095238</v>
      </c>
      <c r="X22" s="5">
        <f t="shared" ca="1" si="44"/>
        <v>5.0257253571428571</v>
      </c>
      <c r="Y22" s="5">
        <f t="shared" ca="1" si="45"/>
        <v>4.9985345238095249</v>
      </c>
      <c r="Z22" s="5">
        <f t="shared" ca="1" si="46"/>
        <v>5.8114553571428562</v>
      </c>
      <c r="AA22" s="5">
        <f t="shared" ca="1" si="47"/>
        <v>5.1952994047619043</v>
      </c>
      <c r="AB22" s="5">
        <f t="shared" ca="1" si="47"/>
        <v>139.70810267857144</v>
      </c>
    </row>
    <row r="23" spans="1:28" x14ac:dyDescent="0.25">
      <c r="A23">
        <v>21</v>
      </c>
      <c r="C23" t="str">
        <f ca="1">OFFSET('42p stat'!$A$1,A23*20,0)</f>
        <v>non CUDA transp Time</v>
      </c>
      <c r="D23" s="15">
        <f ca="1">'42 end'!J51</f>
        <v>423.96568000000002</v>
      </c>
      <c r="E23" s="15">
        <f ca="1">'84 end'!J51</f>
        <v>665.87922000000026</v>
      </c>
      <c r="F23" s="5">
        <f ca="1">'168 end'!J51</f>
        <v>1117.2622000000001</v>
      </c>
      <c r="G23" s="15">
        <f ca="1">'336 end'!J51</f>
        <v>1992.1691999999996</v>
      </c>
      <c r="H23" s="5">
        <f ca="1">'672 end'!J51</f>
        <v>4574.8785999999991</v>
      </c>
      <c r="I23" s="5">
        <f ca="1">'1344 end'!J51</f>
        <v>7804.1913999999988</v>
      </c>
      <c r="J23" s="5">
        <f ca="1">'2688 end'!J51</f>
        <v>362579.26</v>
      </c>
      <c r="L23" t="str">
        <f t="shared" ca="1" si="40"/>
        <v>non CUDA transp Time</v>
      </c>
      <c r="M23" s="5">
        <f t="shared" ca="1" si="3"/>
        <v>25.421241643899091</v>
      </c>
      <c r="N23" s="5">
        <f t="shared" ref="N23:N24" ca="1" si="63">E$19/E23</f>
        <v>24.570323729279295</v>
      </c>
      <c r="O23" s="5">
        <f t="shared" ref="O23:O24" ca="1" si="64">F$19/F23</f>
        <v>23.775919385798609</v>
      </c>
      <c r="P23" s="5">
        <f t="shared" ref="P23:P24" ca="1" si="65">G$19/G23</f>
        <v>23.492436285030411</v>
      </c>
      <c r="Q23" s="5">
        <f t="shared" ref="Q23:Q24" ca="1" si="66">H$19/H23</f>
        <v>19.528811540485467</v>
      </c>
      <c r="R23" s="5">
        <f t="shared" ref="R23:R24" ca="1" si="67">I$19/I23</f>
        <v>22.040007886018792</v>
      </c>
      <c r="S23" s="5">
        <f t="shared" ref="S23:S24" ca="1" si="68">J$19/J23</f>
        <v>8.3544204927772203E-2</v>
      </c>
      <c r="U23" t="str">
        <f t="shared" ca="1" si="41"/>
        <v>non CUDA transp Time</v>
      </c>
      <c r="V23" s="5">
        <f t="shared" ca="1" si="42"/>
        <v>10.094420952380952</v>
      </c>
      <c r="W23" s="5">
        <f t="shared" ca="1" si="43"/>
        <v>7.9271335714285742</v>
      </c>
      <c r="X23" s="5">
        <f t="shared" ca="1" si="44"/>
        <v>6.6503702380952392</v>
      </c>
      <c r="Y23" s="5">
        <f t="shared" ca="1" si="45"/>
        <v>5.9290749999999992</v>
      </c>
      <c r="Z23" s="5">
        <f t="shared" ca="1" si="46"/>
        <v>6.8078550595238081</v>
      </c>
      <c r="AA23" s="5">
        <f t="shared" ca="1" si="47"/>
        <v>5.8066900297619037</v>
      </c>
      <c r="AB23" s="5">
        <f ca="1">J23/J$2</f>
        <v>134.88811755952381</v>
      </c>
    </row>
    <row r="24" spans="1:28" x14ac:dyDescent="0.25">
      <c r="A24">
        <v>22</v>
      </c>
      <c r="C24" t="str">
        <f ca="1">OFFSET('42p stat'!$A$1,A24*20,0)</f>
        <v>non CUDA transp</v>
      </c>
      <c r="D24" s="15">
        <f ca="1">'42 end'!J52</f>
        <v>362.64526000000001</v>
      </c>
      <c r="E24" s="15">
        <f ca="1">'84 end'!J52</f>
        <v>632.42012</v>
      </c>
      <c r="F24" s="5">
        <f ca="1">'168 end'!J52</f>
        <v>1085.6173999999999</v>
      </c>
      <c r="G24" s="15">
        <f ca="1">'336 end'!J52</f>
        <v>2018.0421999999992</v>
      </c>
      <c r="H24" s="5">
        <f ca="1">'672 end'!J52</f>
        <v>4501.5544000000018</v>
      </c>
      <c r="I24" s="5">
        <f ca="1">'1344 end'!J52</f>
        <v>8375.1064000000006</v>
      </c>
      <c r="J24" s="5">
        <f ca="1">'2688 end'!J52</f>
        <v>30177.293999999998</v>
      </c>
      <c r="L24" t="str">
        <f t="shared" ca="1" si="40"/>
        <v>non CUDA transp</v>
      </c>
      <c r="M24" s="5">
        <f t="shared" ca="1" si="3"/>
        <v>29.719770775440431</v>
      </c>
      <c r="N24" s="5">
        <f t="shared" ca="1" si="63"/>
        <v>25.870252198807329</v>
      </c>
      <c r="O24" s="5">
        <f t="shared" ca="1" si="64"/>
        <v>24.468966691211847</v>
      </c>
      <c r="P24" s="5">
        <f t="shared" ca="1" si="65"/>
        <v>23.191243473501206</v>
      </c>
      <c r="Q24" s="5">
        <f t="shared" ca="1" si="66"/>
        <v>19.846909325365466</v>
      </c>
      <c r="R24" s="5">
        <f t="shared" ca="1" si="67"/>
        <v>20.537582662830406</v>
      </c>
      <c r="S24" s="5">
        <f t="shared" ca="1" si="68"/>
        <v>1.0037810547227992</v>
      </c>
      <c r="U24" t="str">
        <f t="shared" ca="1" si="41"/>
        <v>non CUDA transp</v>
      </c>
      <c r="V24" s="5">
        <f t="shared" ca="1" si="42"/>
        <v>8.6344109523809518</v>
      </c>
      <c r="W24" s="5">
        <f t="shared" ca="1" si="43"/>
        <v>7.5288109523809528</v>
      </c>
      <c r="X24" s="5">
        <f t="shared" ca="1" si="44"/>
        <v>6.4620083333333325</v>
      </c>
      <c r="Y24" s="5">
        <f t="shared" ca="1" si="45"/>
        <v>6.0060779761904737</v>
      </c>
      <c r="Z24" s="5">
        <f t="shared" ca="1" si="46"/>
        <v>6.6987416666666695</v>
      </c>
      <c r="AA24" s="5">
        <f t="shared" ca="1" si="47"/>
        <v>6.2314779761904768</v>
      </c>
      <c r="AB24" s="5">
        <f t="shared" ca="1" si="47"/>
        <v>11.226671874999999</v>
      </c>
    </row>
    <row r="25" spans="1:28" x14ac:dyDescent="0.25">
      <c r="A25">
        <v>23</v>
      </c>
      <c r="C25" t="str">
        <f ca="1">OFFSET('42p stat'!$A$1,A25*20,0)</f>
        <v>non CUDA transp non hash</v>
      </c>
      <c r="D25" s="15">
        <f ca="1">'42 end'!J53</f>
        <v>275.5616599999999</v>
      </c>
      <c r="E25" s="15">
        <f ca="1">'84 end'!J53</f>
        <v>616.21432000000016</v>
      </c>
      <c r="F25" s="5">
        <f ca="1">'168 end'!J53</f>
        <v>981.96500000000003</v>
      </c>
      <c r="G25" s="15">
        <f ca="1">'336 end'!J53</f>
        <v>1879.6394000000007</v>
      </c>
      <c r="H25" s="5">
        <f ca="1">'672 end'!J53</f>
        <v>4320.7520000000004</v>
      </c>
      <c r="I25" s="5">
        <f ca="1">'1344 end'!J53</f>
        <v>7414.897399999998</v>
      </c>
      <c r="J25" s="5">
        <f ca="1">'2688 end'!J53</f>
        <v>28737.304000000004</v>
      </c>
      <c r="L25" t="str">
        <f t="shared" ca="1" si="40"/>
        <v>non CUDA transp non hash</v>
      </c>
      <c r="M25" s="5">
        <f ca="1">D$20/D25</f>
        <v>21.227813767706298</v>
      </c>
      <c r="N25" s="5">
        <f t="shared" ref="N25:S25" ca="1" si="69">E$20/E25</f>
        <v>18.395891870867256</v>
      </c>
      <c r="O25" s="5">
        <f t="shared" ca="1" si="69"/>
        <v>21.86008055276919</v>
      </c>
      <c r="P25" s="5">
        <f t="shared" ca="1" si="69"/>
        <v>22.223591397371205</v>
      </c>
      <c r="Q25" s="5">
        <f t="shared" ca="1" si="69"/>
        <v>19.444734157387419</v>
      </c>
      <c r="R25" s="5">
        <f t="shared" ca="1" si="69"/>
        <v>22.36851719620558</v>
      </c>
      <c r="S25" s="5">
        <f t="shared" ca="1" si="69"/>
        <v>1.0413158450771862</v>
      </c>
      <c r="U25" t="str">
        <f t="shared" ca="1" si="41"/>
        <v>non CUDA transp non hash</v>
      </c>
      <c r="V25" s="5">
        <f t="shared" ca="1" si="42"/>
        <v>6.5609919047619023</v>
      </c>
      <c r="W25" s="5">
        <f t="shared" ca="1" si="43"/>
        <v>7.3358847619047634</v>
      </c>
      <c r="X25" s="5">
        <f t="shared" ca="1" si="44"/>
        <v>5.8450297619047618</v>
      </c>
      <c r="Y25" s="5">
        <f t="shared" ca="1" si="45"/>
        <v>5.5941648809523832</v>
      </c>
      <c r="Z25" s="5">
        <f t="shared" ca="1" si="46"/>
        <v>6.4296904761904772</v>
      </c>
      <c r="AA25" s="5">
        <f t="shared" ca="1" si="47"/>
        <v>5.5170367559523799</v>
      </c>
      <c r="AB25" s="5">
        <f t="shared" ca="1" si="47"/>
        <v>10.690961309523811</v>
      </c>
    </row>
    <row r="26" spans="1:28" x14ac:dyDescent="0.25">
      <c r="A26">
        <v>24</v>
      </c>
      <c r="C26" t="str">
        <f ca="1">OFFSET('42p stat'!$A$1,A26*20,0)</f>
        <v>non CUDA AVX Time</v>
      </c>
      <c r="D26" s="15">
        <f ca="1">'42 end'!J54</f>
        <v>448.48723999999987</v>
      </c>
      <c r="E26" s="15">
        <f ca="1">'84 end'!J54</f>
        <v>673.32417999999996</v>
      </c>
      <c r="F26" s="5">
        <f ca="1">'168 end'!J54</f>
        <v>1116.4287999999999</v>
      </c>
      <c r="G26" s="15">
        <f ca="1">'336 end'!J54</f>
        <v>2034.7074000000002</v>
      </c>
      <c r="H26" s="5">
        <f ca="1">'672 end'!J54</f>
        <v>4551.8251999999993</v>
      </c>
      <c r="I26" s="5">
        <f ca="1">'1344 end'!J54</f>
        <v>8089.5746000000017</v>
      </c>
      <c r="J26" s="5" t="e">
        <f ca="1">'2688 end'!J54</f>
        <v>#DIV/0!</v>
      </c>
      <c r="L26" t="str">
        <f t="shared" ref="L26:L52" ca="1" si="70">C26</f>
        <v>non CUDA AVX Time</v>
      </c>
      <c r="M26" s="5">
        <f t="shared" ca="1" si="3"/>
        <v>24.031305773604618</v>
      </c>
      <c r="N26" s="5">
        <f t="shared" ref="N26:N27" ca="1" si="71">E$19/E26</f>
        <v>24.298649129160928</v>
      </c>
      <c r="O26" s="5">
        <f t="shared" ref="O26:O27" ca="1" si="72">F$19/F26</f>
        <v>23.793667809357846</v>
      </c>
      <c r="P26" s="5">
        <f t="shared" ref="P26:P27" ca="1" si="73">G$19/G26</f>
        <v>23.001296402617886</v>
      </c>
      <c r="Q26" s="5">
        <f t="shared" ref="Q26:Q27" ca="1" si="74">H$19/H26</f>
        <v>19.627718129422018</v>
      </c>
      <c r="R26" s="5">
        <f t="shared" ref="R26:R27" ca="1" si="75">I$19/I26</f>
        <v>21.262482702118845</v>
      </c>
      <c r="S26" s="5" t="e">
        <f t="shared" ref="S26:S27" ca="1" si="76">J$19/J26</f>
        <v>#DIV/0!</v>
      </c>
      <c r="U26" t="str">
        <f t="shared" ref="U26:U52" ca="1" si="77">L26</f>
        <v>non CUDA AVX Time</v>
      </c>
      <c r="V26" s="5">
        <f t="shared" ref="V26:V52" ca="1" si="78">D26/D$2</f>
        <v>10.678267619047617</v>
      </c>
      <c r="W26" s="5">
        <f t="shared" ref="W26:W52" ca="1" si="79">E26/E$2</f>
        <v>8.0157640476190473</v>
      </c>
      <c r="X26" s="5">
        <f t="shared" ref="X26:X52" ca="1" si="80">F26/F$2</f>
        <v>6.6454095238095237</v>
      </c>
      <c r="Y26" s="5">
        <f t="shared" ref="Y26:Y52" ca="1" si="81">G26/G$2</f>
        <v>6.0556767857142866</v>
      </c>
      <c r="Z26" s="5">
        <f t="shared" ref="Z26:Z52" ca="1" si="82">H26/H$2</f>
        <v>6.773549404761904</v>
      </c>
      <c r="AA26" s="5">
        <f t="shared" ref="AA26:AA52" ca="1" si="83">I26/I$2</f>
        <v>6.0190287202380963</v>
      </c>
      <c r="AB26" s="5" t="e">
        <f t="shared" ref="AB26:AB52" ca="1" si="84">J26/J$2</f>
        <v>#DIV/0!</v>
      </c>
    </row>
    <row r="27" spans="1:28" x14ac:dyDescent="0.25">
      <c r="A27">
        <v>25</v>
      </c>
      <c r="C27" t="str">
        <f ca="1">OFFSET('42p stat'!$A$1,A27*20,0)</f>
        <v>non CUDA AVX</v>
      </c>
      <c r="D27" s="15">
        <f ca="1">'42 end'!J55</f>
        <v>367.16606000000007</v>
      </c>
      <c r="E27" s="15">
        <f ca="1">'84 end'!J55</f>
        <v>606.12149999999986</v>
      </c>
      <c r="F27" s="5">
        <f ca="1">'168 end'!J55</f>
        <v>1043.0306</v>
      </c>
      <c r="G27" s="15">
        <f ca="1">'336 end'!J55</f>
        <v>1948.2826</v>
      </c>
      <c r="H27" s="5">
        <f ca="1">'672 end'!J55</f>
        <v>4486.2880000000023</v>
      </c>
      <c r="I27" s="5">
        <f ca="1">'1344 end'!J55</f>
        <v>8063.4068000000007</v>
      </c>
      <c r="J27" s="5" t="e">
        <f ca="1">'2688 end'!J55</f>
        <v>#DIV/0!</v>
      </c>
      <c r="L27" t="str">
        <f t="shared" ca="1" si="70"/>
        <v>non CUDA AVX</v>
      </c>
      <c r="M27" s="5">
        <f t="shared" ca="1" si="3"/>
        <v>29.353840602805157</v>
      </c>
      <c r="N27" s="5">
        <f t="shared" ca="1" si="71"/>
        <v>26.992720106447301</v>
      </c>
      <c r="O27" s="5">
        <f t="shared" ca="1" si="72"/>
        <v>25.468031331007936</v>
      </c>
      <c r="P27" s="5">
        <f t="shared" ca="1" si="73"/>
        <v>24.021621914603145</v>
      </c>
      <c r="Q27" s="5">
        <f t="shared" ca="1" si="74"/>
        <v>19.914446419846417</v>
      </c>
      <c r="R27" s="5">
        <f t="shared" ca="1" si="75"/>
        <v>21.331484850795324</v>
      </c>
      <c r="S27" s="5" t="e">
        <f t="shared" ca="1" si="76"/>
        <v>#DIV/0!</v>
      </c>
      <c r="U27" t="str">
        <f t="shared" ca="1" si="77"/>
        <v>non CUDA AVX</v>
      </c>
      <c r="V27" s="5">
        <f t="shared" ca="1" si="78"/>
        <v>8.7420490476190498</v>
      </c>
      <c r="W27" s="5">
        <f t="shared" ca="1" si="79"/>
        <v>7.2157321428571413</v>
      </c>
      <c r="X27" s="5">
        <f t="shared" ca="1" si="80"/>
        <v>6.2085154761904766</v>
      </c>
      <c r="Y27" s="5">
        <f t="shared" ca="1" si="81"/>
        <v>5.7984601190476193</v>
      </c>
      <c r="Z27" s="5">
        <f t="shared" ca="1" si="82"/>
        <v>6.6760238095238131</v>
      </c>
      <c r="AA27" s="5">
        <f t="shared" ca="1" si="83"/>
        <v>5.9995586309523814</v>
      </c>
      <c r="AB27" s="5" t="e">
        <f t="shared" ca="1" si="84"/>
        <v>#DIV/0!</v>
      </c>
    </row>
    <row r="28" spans="1:28" x14ac:dyDescent="0.25">
      <c r="A28">
        <v>26</v>
      </c>
      <c r="C28" t="str">
        <f ca="1">OFFSET('42p stat'!$A$1,A28*20,0)</f>
        <v>non CUDA AVX non hash</v>
      </c>
      <c r="D28" s="15">
        <f ca="1">'42 end'!J56</f>
        <v>287.20871999999997</v>
      </c>
      <c r="E28" s="15">
        <f ca="1">'84 end'!J56</f>
        <v>505.25218000000024</v>
      </c>
      <c r="F28" s="5">
        <f ca="1">'168 end'!J56</f>
        <v>930.98482000000013</v>
      </c>
      <c r="G28" s="15">
        <f ca="1">'336 end'!J56</f>
        <v>1871.3595999999998</v>
      </c>
      <c r="H28" s="5">
        <f ca="1">'672 end'!J56</f>
        <v>3911.0134000000007</v>
      </c>
      <c r="I28" s="5">
        <f ca="1">'1344 end'!J56</f>
        <v>6914.4093999999996</v>
      </c>
      <c r="J28" s="5" t="e">
        <f ca="1">'2688 end'!J56</f>
        <v>#DIV/0!</v>
      </c>
      <c r="L28" t="str">
        <f t="shared" ca="1" si="70"/>
        <v>non CUDA AVX non hash</v>
      </c>
      <c r="M28" s="5">
        <f ca="1">D$20/D28</f>
        <v>20.366970752141512</v>
      </c>
      <c r="N28" s="5">
        <f t="shared" ref="N28:S28" ca="1" si="85">E$20/E28</f>
        <v>22.435948717727438</v>
      </c>
      <c r="O28" s="5">
        <f t="shared" ca="1" si="85"/>
        <v>23.057125679020196</v>
      </c>
      <c r="P28" s="5">
        <f t="shared" ca="1" si="85"/>
        <v>22.321919314705731</v>
      </c>
      <c r="Q28" s="5">
        <f t="shared" ca="1" si="85"/>
        <v>21.481868100988862</v>
      </c>
      <c r="R28" s="5">
        <f t="shared" ca="1" si="85"/>
        <v>23.987625031286118</v>
      </c>
      <c r="S28" s="5" t="e">
        <f t="shared" ca="1" si="85"/>
        <v>#DIV/0!</v>
      </c>
      <c r="U28" t="str">
        <f t="shared" ca="1" si="77"/>
        <v>non CUDA AVX non hash</v>
      </c>
      <c r="V28" s="5">
        <f t="shared" ca="1" si="78"/>
        <v>6.8383028571428568</v>
      </c>
      <c r="W28" s="5">
        <f t="shared" ca="1" si="79"/>
        <v>6.0149069047619079</v>
      </c>
      <c r="X28" s="5">
        <f t="shared" ca="1" si="80"/>
        <v>5.5415763095238102</v>
      </c>
      <c r="Y28" s="5">
        <f t="shared" ca="1" si="81"/>
        <v>5.5695226190476186</v>
      </c>
      <c r="Z28" s="5">
        <f t="shared" ca="1" si="82"/>
        <v>5.8199604166666674</v>
      </c>
      <c r="AA28" s="5">
        <f t="shared" ca="1" si="83"/>
        <v>5.1446498511904757</v>
      </c>
      <c r="AB28" s="5" t="e">
        <f t="shared" ca="1" si="84"/>
        <v>#DIV/0!</v>
      </c>
    </row>
    <row r="29" spans="1:28" x14ac:dyDescent="0.25">
      <c r="A29">
        <v>27</v>
      </c>
      <c r="C29" t="str">
        <f ca="1">OFFSET('84p stat'!$A$1,A29*20,0)</f>
        <v>non CUDA AVX_OMP Time</v>
      </c>
      <c r="D29" s="15">
        <f ca="1">'42 end'!J57</f>
        <v>323.71555999999993</v>
      </c>
      <c r="E29" s="15">
        <f ca="1">'84 end'!J57</f>
        <v>536.99312000000009</v>
      </c>
      <c r="F29" s="5">
        <f ca="1">'168 end'!J57</f>
        <v>945.31718000000012</v>
      </c>
      <c r="G29" s="15">
        <f ca="1">'336 end'!J57</f>
        <v>1865.7012000000002</v>
      </c>
      <c r="H29" s="5">
        <f ca="1">'672 end'!J57</f>
        <v>4111.9338000000007</v>
      </c>
      <c r="I29" s="5">
        <f ca="1">'1344 end'!J57</f>
        <v>7124.6485999999995</v>
      </c>
      <c r="J29" s="5" t="e">
        <f ca="1">'2688 end'!J57</f>
        <v>#DIV/0!</v>
      </c>
      <c r="L29" s="18" t="str">
        <f t="shared" ca="1" si="70"/>
        <v>non CUDA AVX_OMP Time</v>
      </c>
      <c r="M29" s="19">
        <f t="shared" ca="1" si="3"/>
        <v>33.293839814187493</v>
      </c>
      <c r="N29" s="19">
        <f t="shared" ref="N29:N30" ca="1" si="86">E$19/E29</f>
        <v>30.467556083400087</v>
      </c>
      <c r="O29" s="19">
        <f t="shared" ref="O29:O30" ca="1" si="87">F$19/F29</f>
        <v>28.100553509458067</v>
      </c>
      <c r="P29" s="19">
        <f t="shared" ref="P29:P30" ca="1" si="88">G$19/G29</f>
        <v>25.084889263082424</v>
      </c>
      <c r="Q29" s="19">
        <f t="shared" ref="Q29:Q30" ca="1" si="89">H$19/H29</f>
        <v>21.727475768213964</v>
      </c>
      <c r="R29" s="19">
        <f t="shared" ref="R29:R30" ca="1" si="90">I$19/I29</f>
        <v>24.142164709709334</v>
      </c>
      <c r="S29" s="5" t="e">
        <f t="shared" ref="S29:S30" ca="1" si="91">J$19/J29</f>
        <v>#DIV/0!</v>
      </c>
      <c r="U29" t="str">
        <f t="shared" ca="1" si="77"/>
        <v>non CUDA AVX_OMP Time</v>
      </c>
      <c r="V29" s="5">
        <f t="shared" ca="1" si="78"/>
        <v>7.7075133333333312</v>
      </c>
      <c r="W29" s="5">
        <f t="shared" ca="1" si="79"/>
        <v>6.392775238095239</v>
      </c>
      <c r="X29" s="5">
        <f t="shared" ca="1" si="80"/>
        <v>5.6268879761904769</v>
      </c>
      <c r="Y29" s="5">
        <f t="shared" ca="1" si="81"/>
        <v>5.5526821428571438</v>
      </c>
      <c r="Z29" s="5">
        <f t="shared" ca="1" si="82"/>
        <v>6.1189491071428579</v>
      </c>
      <c r="AA29" s="5">
        <f t="shared" ca="1" si="83"/>
        <v>5.3010778273809525</v>
      </c>
      <c r="AB29" s="5" t="e">
        <f t="shared" ca="1" si="84"/>
        <v>#DIV/0!</v>
      </c>
    </row>
    <row r="30" spans="1:28" x14ac:dyDescent="0.25">
      <c r="A30">
        <v>28</v>
      </c>
      <c r="C30" t="str">
        <f ca="1">OFFSET('84p stat'!$A$1,A30*20,0)</f>
        <v>non CUDA AVX_OMP</v>
      </c>
      <c r="D30" s="15">
        <f ca="1">'42 end'!J58</f>
        <v>387.62838000000005</v>
      </c>
      <c r="E30" s="15">
        <f ca="1">'84 end'!J58</f>
        <v>608.05266000000006</v>
      </c>
      <c r="F30" s="5">
        <f ca="1">'168 end'!J58</f>
        <v>1062.8907999999997</v>
      </c>
      <c r="G30" s="15">
        <f ca="1">'336 end'!J58</f>
        <v>1993.8668000000002</v>
      </c>
      <c r="H30" s="5">
        <f ca="1">'672 end'!J58</f>
        <v>4536.5131999999985</v>
      </c>
      <c r="I30" s="5">
        <f ca="1">'1344 end'!J58</f>
        <v>8190.4874000000009</v>
      </c>
      <c r="J30" s="5" t="e">
        <f ca="1">'2688 end'!J58</f>
        <v>#DIV/0!</v>
      </c>
      <c r="L30" t="str">
        <f t="shared" ca="1" si="70"/>
        <v>non CUDA AVX_OMP</v>
      </c>
      <c r="M30" s="5">
        <f t="shared" ca="1" si="3"/>
        <v>27.804295444002307</v>
      </c>
      <c r="N30" s="5">
        <f t="shared" ca="1" si="86"/>
        <v>26.906991904286699</v>
      </c>
      <c r="O30" s="5">
        <f t="shared" ca="1" si="87"/>
        <v>24.992159119262311</v>
      </c>
      <c r="P30" s="5">
        <f t="shared" ca="1" si="88"/>
        <v>23.472434567845752</v>
      </c>
      <c r="Q30" s="5">
        <f t="shared" ca="1" si="89"/>
        <v>19.6939671640325</v>
      </c>
      <c r="R30" s="5">
        <f t="shared" ca="1" si="90"/>
        <v>21.000513351623002</v>
      </c>
      <c r="S30" s="5" t="e">
        <f t="shared" ca="1" si="91"/>
        <v>#DIV/0!</v>
      </c>
      <c r="U30" t="str">
        <f t="shared" ca="1" si="77"/>
        <v>non CUDA AVX_OMP</v>
      </c>
      <c r="V30" s="5">
        <f t="shared" ca="1" si="78"/>
        <v>9.2292471428571439</v>
      </c>
      <c r="W30" s="5">
        <f t="shared" ca="1" si="79"/>
        <v>7.238722142857144</v>
      </c>
      <c r="X30" s="5">
        <f t="shared" ca="1" si="80"/>
        <v>6.3267309523809505</v>
      </c>
      <c r="Y30" s="5">
        <f t="shared" ca="1" si="81"/>
        <v>5.9341273809523818</v>
      </c>
      <c r="Z30" s="5">
        <f t="shared" ca="1" si="82"/>
        <v>6.7507636904761883</v>
      </c>
      <c r="AA30" s="5">
        <f t="shared" ca="1" si="83"/>
        <v>6.0941126488095243</v>
      </c>
      <c r="AB30" s="5" t="e">
        <f t="shared" ca="1" si="84"/>
        <v>#DIV/0!</v>
      </c>
    </row>
    <row r="31" spans="1:28" x14ac:dyDescent="0.25">
      <c r="A31">
        <v>29</v>
      </c>
      <c r="C31" t="str">
        <f ca="1">OFFSET('84p stat'!$A$1,A31*20,0)</f>
        <v>non CUDA AVX_OMP non hash</v>
      </c>
      <c r="D31" s="15">
        <f ca="1">'42 end'!J59</f>
        <v>268.90390000000002</v>
      </c>
      <c r="E31" s="15">
        <f ca="1">'84 end'!J59</f>
        <v>477.42028000000005</v>
      </c>
      <c r="F31" s="5">
        <f ca="1">'168 end'!J59</f>
        <v>897.58800000000042</v>
      </c>
      <c r="G31" s="15">
        <f ca="1">'336 end'!J59</f>
        <v>1797.5291999999999</v>
      </c>
      <c r="H31" s="5">
        <f ca="1">'672 end'!J59</f>
        <v>4005.2699999999995</v>
      </c>
      <c r="I31" s="5">
        <f ca="1">'1344 end'!J59</f>
        <v>7106.7519999999986</v>
      </c>
      <c r="J31" s="5" t="e">
        <f ca="1">'2688 end'!J59</f>
        <v>#DIV/0!</v>
      </c>
      <c r="L31" t="str">
        <f t="shared" ca="1" si="70"/>
        <v>non CUDA AVX_OMP non hash</v>
      </c>
      <c r="M31" s="5">
        <f ca="1">D$20/D31</f>
        <v>21.75339070946907</v>
      </c>
      <c r="N31" s="5">
        <f t="shared" ref="N31:S31" ca="1" si="92">E$20/E31</f>
        <v>23.743884528742676</v>
      </c>
      <c r="O31" s="5">
        <f t="shared" ca="1" si="92"/>
        <v>23.915018917365192</v>
      </c>
      <c r="P31" s="5">
        <f t="shared" ca="1" si="92"/>
        <v>23.238753506758048</v>
      </c>
      <c r="Q31" s="5">
        <f t="shared" ca="1" si="92"/>
        <v>20.976332182349758</v>
      </c>
      <c r="R31" s="5">
        <f t="shared" ca="1" si="92"/>
        <v>23.338405505074618</v>
      </c>
      <c r="S31" s="5" t="e">
        <f t="shared" ca="1" si="92"/>
        <v>#DIV/0!</v>
      </c>
      <c r="U31" t="str">
        <f t="shared" ca="1" si="77"/>
        <v>non CUDA AVX_OMP non hash</v>
      </c>
      <c r="V31" s="5">
        <f t="shared" ca="1" si="78"/>
        <v>6.4024738095238103</v>
      </c>
      <c r="W31" s="5">
        <f t="shared" ca="1" si="79"/>
        <v>5.6835747619047625</v>
      </c>
      <c r="X31" s="5">
        <f t="shared" ca="1" si="80"/>
        <v>5.3427857142857169</v>
      </c>
      <c r="Y31" s="5">
        <f t="shared" ca="1" si="81"/>
        <v>5.3497892857142855</v>
      </c>
      <c r="Z31" s="5">
        <f t="shared" ca="1" si="82"/>
        <v>5.9602232142857137</v>
      </c>
      <c r="AA31" s="5">
        <f t="shared" ca="1" si="83"/>
        <v>5.2877619047619033</v>
      </c>
      <c r="AB31" s="5" t="e">
        <f t="shared" ca="1" si="84"/>
        <v>#DIV/0!</v>
      </c>
    </row>
    <row r="32" spans="1:28" x14ac:dyDescent="0.25">
      <c r="A32">
        <v>30</v>
      </c>
      <c r="C32" t="str">
        <f ca="1">OFFSET('84p stat'!$A$1,A32*20,0)</f>
        <v>non CUDA transp_AVX Time</v>
      </c>
      <c r="D32" s="15">
        <f ca="1">'42 end'!J60</f>
        <v>457.41244</v>
      </c>
      <c r="E32" s="15">
        <f ca="1">'84 end'!J60</f>
        <v>698.31360000000018</v>
      </c>
      <c r="F32" s="5">
        <f ca="1">'168 end'!J60</f>
        <v>1149.9078000000002</v>
      </c>
      <c r="G32" s="15">
        <f ca="1">'336 end'!J60</f>
        <v>2127.7492000000011</v>
      </c>
      <c r="H32" s="5">
        <f ca="1">'672 end'!J60</f>
        <v>4651.2074000000002</v>
      </c>
      <c r="I32" s="5">
        <f ca="1">'1344 end'!J60</f>
        <v>7888.0690000000022</v>
      </c>
      <c r="J32" s="5" t="e">
        <f ca="1">'2688 end'!J60</f>
        <v>#DIV/0!</v>
      </c>
      <c r="L32" t="str">
        <f t="shared" ca="1" si="70"/>
        <v>non CUDA transp_AVX Time</v>
      </c>
      <c r="M32" s="5">
        <f t="shared" ca="1" si="3"/>
        <v>23.562398084319693</v>
      </c>
      <c r="N32" s="5">
        <f t="shared" ref="N32:N33" ca="1" si="93">E$19/E32</f>
        <v>23.429112650820478</v>
      </c>
      <c r="O32" s="5">
        <f t="shared" ref="O32:O33" ca="1" si="94">F$19/F32</f>
        <v>23.100926874311142</v>
      </c>
      <c r="P32" s="5">
        <f t="shared" ref="P32:P33" ca="1" si="95">G$19/G32</f>
        <v>21.995500221548653</v>
      </c>
      <c r="Q32" s="5">
        <f t="shared" ref="Q32:Q33" ca="1" si="96">H$19/H32</f>
        <v>19.208333302875285</v>
      </c>
      <c r="R32" s="5">
        <f t="shared" ref="R32:R33" ca="1" si="97">I$19/I32</f>
        <v>21.805645969881851</v>
      </c>
      <c r="S32" s="5" t="e">
        <f t="shared" ref="S32:S33" ca="1" si="98">J$19/J32</f>
        <v>#DIV/0!</v>
      </c>
      <c r="U32" t="str">
        <f t="shared" ca="1" si="77"/>
        <v>non CUDA transp_AVX Time</v>
      </c>
      <c r="V32" s="5">
        <f t="shared" ca="1" si="78"/>
        <v>10.890772380952381</v>
      </c>
      <c r="W32" s="5">
        <f t="shared" ca="1" si="79"/>
        <v>8.3132571428571449</v>
      </c>
      <c r="X32" s="5">
        <f t="shared" ca="1" si="80"/>
        <v>6.8446892857142867</v>
      </c>
      <c r="Y32" s="5">
        <f t="shared" ca="1" si="81"/>
        <v>6.3325869047619081</v>
      </c>
      <c r="Z32" s="5">
        <f t="shared" ca="1" si="82"/>
        <v>6.921439583333334</v>
      </c>
      <c r="AA32" s="5">
        <f t="shared" ca="1" si="83"/>
        <v>5.8690989583333346</v>
      </c>
      <c r="AB32" s="5" t="e">
        <f t="shared" ca="1" si="84"/>
        <v>#DIV/0!</v>
      </c>
    </row>
    <row r="33" spans="1:28" x14ac:dyDescent="0.25">
      <c r="A33">
        <v>31</v>
      </c>
      <c r="C33" t="str">
        <f ca="1">OFFSET('84p stat'!$A$1,A33*20,0)</f>
        <v>non CUDA transp_AVX</v>
      </c>
      <c r="D33" s="15">
        <f ca="1">'42 end'!J61</f>
        <v>401.71293999999995</v>
      </c>
      <c r="E33" s="15">
        <f ca="1">'84 end'!J61</f>
        <v>659.27156000000002</v>
      </c>
      <c r="F33" s="5">
        <f ca="1">'168 end'!J61</f>
        <v>1142.0775999999998</v>
      </c>
      <c r="G33" s="15">
        <f ca="1">'336 end'!J61</f>
        <v>2132.9853999999996</v>
      </c>
      <c r="H33" s="5">
        <f ca="1">'672 end'!J61</f>
        <v>4543.5115999999998</v>
      </c>
      <c r="I33" s="5">
        <f ca="1">'1344 end'!J61</f>
        <v>8413.6561999999994</v>
      </c>
      <c r="J33" s="5" t="e">
        <f ca="1">'2688 end'!J61</f>
        <v>#DIV/0!</v>
      </c>
      <c r="L33" t="str">
        <f t="shared" ca="1" si="70"/>
        <v>non CUDA transp_AVX</v>
      </c>
      <c r="M33" s="5">
        <f t="shared" ca="1" si="3"/>
        <v>26.829441939311184</v>
      </c>
      <c r="N33" s="5">
        <f t="shared" ca="1" si="93"/>
        <v>24.816583927873356</v>
      </c>
      <c r="O33" s="5">
        <f t="shared" ca="1" si="94"/>
        <v>23.259309174788129</v>
      </c>
      <c r="P33" s="5">
        <f t="shared" ca="1" si="95"/>
        <v>21.94150414719201</v>
      </c>
      <c r="Q33" s="5">
        <f t="shared" ca="1" si="96"/>
        <v>19.663632420350812</v>
      </c>
      <c r="R33" s="5">
        <f t="shared" ca="1" si="97"/>
        <v>20.443483298022091</v>
      </c>
      <c r="S33" s="5" t="e">
        <f t="shared" ca="1" si="98"/>
        <v>#DIV/0!</v>
      </c>
      <c r="U33" t="str">
        <f t="shared" ca="1" si="77"/>
        <v>non CUDA transp_AVX</v>
      </c>
      <c r="V33" s="5">
        <f t="shared" ca="1" si="78"/>
        <v>9.5645938095238083</v>
      </c>
      <c r="W33" s="5">
        <f t="shared" ca="1" si="79"/>
        <v>7.8484709523809526</v>
      </c>
      <c r="X33" s="5">
        <f t="shared" ca="1" si="80"/>
        <v>6.7980809523809516</v>
      </c>
      <c r="Y33" s="5">
        <f t="shared" ca="1" si="81"/>
        <v>6.3481708333333318</v>
      </c>
      <c r="Z33" s="5">
        <f t="shared" ca="1" si="82"/>
        <v>6.761177976190476</v>
      </c>
      <c r="AA33" s="5">
        <f t="shared" ca="1" si="83"/>
        <v>6.2601608630952379</v>
      </c>
      <c r="AB33" s="5" t="e">
        <f t="shared" ca="1" si="84"/>
        <v>#DIV/0!</v>
      </c>
    </row>
    <row r="34" spans="1:28" x14ac:dyDescent="0.25">
      <c r="A34">
        <v>32</v>
      </c>
      <c r="C34" t="str">
        <f ca="1">OFFSET('84p stat'!$A$1,A34*20,0)</f>
        <v>non CUDA transp_AVX non hash</v>
      </c>
      <c r="D34" s="15">
        <f ca="1">'42 end'!J62</f>
        <v>301.82440000000008</v>
      </c>
      <c r="E34" s="15">
        <f ca="1">'84 end'!J62</f>
        <v>542.92073999999991</v>
      </c>
      <c r="F34" s="5">
        <f ca="1">'168 end'!J62</f>
        <v>1007.5050400000003</v>
      </c>
      <c r="G34" s="15">
        <f ca="1">'336 end'!J62</f>
        <v>1963.0947999999999</v>
      </c>
      <c r="H34" s="5">
        <f ca="1">'672 end'!J62</f>
        <v>4349.8236000000015</v>
      </c>
      <c r="I34" s="5">
        <f ca="1">'1344 end'!J62</f>
        <v>7539.0006000000021</v>
      </c>
      <c r="J34" s="5" t="e">
        <f ca="1">'2688 end'!J62</f>
        <v>#DIV/0!</v>
      </c>
      <c r="L34" t="str">
        <f t="shared" ca="1" si="70"/>
        <v>non CUDA transp_AVX non hash</v>
      </c>
      <c r="M34" s="5">
        <f ca="1">D$20/D34</f>
        <v>19.38071143353552</v>
      </c>
      <c r="N34" s="5">
        <f t="shared" ref="N34:S34" ca="1" si="99">E$20/E34</f>
        <v>20.87931288091886</v>
      </c>
      <c r="O34" s="5">
        <f t="shared" ca="1" si="99"/>
        <v>21.305932127148456</v>
      </c>
      <c r="P34" s="5">
        <f t="shared" ca="1" si="99"/>
        <v>21.27881852674664</v>
      </c>
      <c r="Q34" s="5">
        <f t="shared" ca="1" si="99"/>
        <v>19.314777270508159</v>
      </c>
      <c r="R34" s="5">
        <f t="shared" ca="1" si="99"/>
        <v>22.000298023586836</v>
      </c>
      <c r="S34" s="5" t="e">
        <f t="shared" ca="1" si="99"/>
        <v>#DIV/0!</v>
      </c>
      <c r="U34" t="str">
        <f t="shared" ca="1" si="77"/>
        <v>non CUDA transp_AVX non hash</v>
      </c>
      <c r="V34" s="5">
        <f t="shared" ca="1" si="78"/>
        <v>7.1862952380952398</v>
      </c>
      <c r="W34" s="5">
        <f t="shared" ca="1" si="79"/>
        <v>6.463342142857142</v>
      </c>
      <c r="X34" s="5">
        <f t="shared" ca="1" si="80"/>
        <v>5.9970538095238117</v>
      </c>
      <c r="Y34" s="5">
        <f t="shared" ca="1" si="81"/>
        <v>5.8425440476190476</v>
      </c>
      <c r="Z34" s="5">
        <f t="shared" ca="1" si="82"/>
        <v>6.4729517857142884</v>
      </c>
      <c r="AA34" s="5">
        <f t="shared" ca="1" si="83"/>
        <v>5.6093754464285732</v>
      </c>
      <c r="AB34" s="5" t="e">
        <f t="shared" ca="1" si="84"/>
        <v>#DIV/0!</v>
      </c>
    </row>
    <row r="35" spans="1:28" x14ac:dyDescent="0.25">
      <c r="A35">
        <v>33</v>
      </c>
      <c r="C35" t="str">
        <f ca="1">OFFSET('84p stat'!$A$1,A35*20,0)</f>
        <v>non CUDA transp_AVX_OMP Time</v>
      </c>
      <c r="D35" s="15">
        <f ca="1">'42 end'!J63</f>
        <v>455.72396000000003</v>
      </c>
      <c r="E35" s="15">
        <f ca="1">'84 end'!J63</f>
        <v>696.52671999999995</v>
      </c>
      <c r="F35" s="5">
        <f ca="1">'168 end'!J63</f>
        <v>1165.1546000000001</v>
      </c>
      <c r="G35" s="15">
        <f ca="1">'336 end'!J63</f>
        <v>2109.6387999999993</v>
      </c>
      <c r="H35" s="5">
        <f ca="1">'672 end'!J63</f>
        <v>4658.8757999999998</v>
      </c>
      <c r="I35" s="5">
        <f ca="1">'1344 end'!J63</f>
        <v>7874.7221999999983</v>
      </c>
      <c r="J35" s="5" t="e">
        <f ca="1">'2688 end'!J63</f>
        <v>#DIV/0!</v>
      </c>
      <c r="L35" t="str">
        <f t="shared" ca="1" si="70"/>
        <v>non CUDA transp_AVX_OMP Time</v>
      </c>
      <c r="M35" s="5">
        <f t="shared" ca="1" si="3"/>
        <v>23.649697944343316</v>
      </c>
      <c r="N35" s="5">
        <f t="shared" ref="N35:N36" ca="1" si="100">E$19/E35</f>
        <v>23.489218044642993</v>
      </c>
      <c r="O35" s="5">
        <f t="shared" ref="O35:O36" ca="1" si="101">F$19/F35</f>
        <v>22.79863633546999</v>
      </c>
      <c r="P35" s="5">
        <f t="shared" ref="P35:P36" ca="1" si="102">G$19/G35</f>
        <v>22.184322738091474</v>
      </c>
      <c r="Q35" s="5">
        <f t="shared" ref="Q35:Q36" ca="1" si="103">H$19/H35</f>
        <v>19.176716837997695</v>
      </c>
      <c r="R35" s="5">
        <f t="shared" ref="R35:R36" ca="1" si="104">I$19/I35</f>
        <v>21.842604174659016</v>
      </c>
      <c r="S35" s="5" t="e">
        <f t="shared" ref="S35:S36" ca="1" si="105">J$19/J35</f>
        <v>#DIV/0!</v>
      </c>
      <c r="U35" t="str">
        <f t="shared" ca="1" si="77"/>
        <v>non CUDA transp_AVX_OMP Time</v>
      </c>
      <c r="V35" s="5">
        <f t="shared" ca="1" si="78"/>
        <v>10.850570476190477</v>
      </c>
      <c r="W35" s="5">
        <f t="shared" ca="1" si="79"/>
        <v>8.2919847619047609</v>
      </c>
      <c r="X35" s="5">
        <f t="shared" ca="1" si="80"/>
        <v>6.9354440476190478</v>
      </c>
      <c r="Y35" s="5">
        <f t="shared" ca="1" si="81"/>
        <v>6.2786869047619023</v>
      </c>
      <c r="Z35" s="5">
        <f t="shared" ca="1" si="82"/>
        <v>6.9328508928571422</v>
      </c>
      <c r="AA35" s="5">
        <f t="shared" ca="1" si="83"/>
        <v>5.859168303571427</v>
      </c>
      <c r="AB35" s="5" t="e">
        <f t="shared" ca="1" si="84"/>
        <v>#DIV/0!</v>
      </c>
    </row>
    <row r="36" spans="1:28" x14ac:dyDescent="0.25">
      <c r="A36">
        <v>34</v>
      </c>
      <c r="C36" t="str">
        <f ca="1">OFFSET('84p stat'!$A$1,A36*20,0)</f>
        <v>non CUDA transp_AVX_OMP</v>
      </c>
      <c r="D36" s="15">
        <f ca="1">'42 end'!J64</f>
        <v>398.44284000000005</v>
      </c>
      <c r="E36" s="15">
        <f ca="1">'84 end'!J64</f>
        <v>657.24266</v>
      </c>
      <c r="F36" s="5">
        <f ca="1">'168 end'!J64</f>
        <v>1133.9402000000002</v>
      </c>
      <c r="G36" s="15">
        <f ca="1">'336 end'!J64</f>
        <v>2128.3201999999997</v>
      </c>
      <c r="H36" s="5">
        <f ca="1">'672 end'!J64</f>
        <v>4567.8833999999979</v>
      </c>
      <c r="I36" s="5">
        <f ca="1">'1344 end'!J64</f>
        <v>8546.9754000000012</v>
      </c>
      <c r="J36" s="5" t="e">
        <f ca="1">'2688 end'!J64</f>
        <v>#DIV/0!</v>
      </c>
      <c r="L36" t="str">
        <f t="shared" ca="1" si="70"/>
        <v>non CUDA transp_AVX_OMP</v>
      </c>
      <c r="M36" s="5">
        <f t="shared" ca="1" si="3"/>
        <v>27.049636530047813</v>
      </c>
      <c r="N36" s="5">
        <f t="shared" ca="1" si="100"/>
        <v>24.893192416937747</v>
      </c>
      <c r="O36" s="5">
        <f t="shared" ca="1" si="101"/>
        <v>23.426223005410691</v>
      </c>
      <c r="P36" s="5">
        <f t="shared" ca="1" si="102"/>
        <v>21.9895991214104</v>
      </c>
      <c r="Q36" s="5">
        <f t="shared" ca="1" si="103"/>
        <v>19.558717720334108</v>
      </c>
      <c r="R36" s="5">
        <f t="shared" ca="1" si="104"/>
        <v>20.124597527214128</v>
      </c>
      <c r="S36" s="5" t="e">
        <f t="shared" ca="1" si="105"/>
        <v>#DIV/0!</v>
      </c>
      <c r="U36" t="str">
        <f t="shared" ca="1" si="77"/>
        <v>non CUDA transp_AVX_OMP</v>
      </c>
      <c r="V36" s="5">
        <f t="shared" ca="1" si="78"/>
        <v>9.4867342857142862</v>
      </c>
      <c r="W36" s="5">
        <f t="shared" ca="1" si="79"/>
        <v>7.8243173809523814</v>
      </c>
      <c r="X36" s="5">
        <f t="shared" ca="1" si="80"/>
        <v>6.7496440476190491</v>
      </c>
      <c r="Y36" s="5">
        <f t="shared" ca="1" si="81"/>
        <v>6.3342863095238089</v>
      </c>
      <c r="Z36" s="5">
        <f t="shared" ca="1" si="82"/>
        <v>6.7974455357142824</v>
      </c>
      <c r="AA36" s="5">
        <f t="shared" ca="1" si="83"/>
        <v>6.3593566964285726</v>
      </c>
      <c r="AB36" s="5" t="e">
        <f t="shared" ca="1" si="84"/>
        <v>#DIV/0!</v>
      </c>
    </row>
    <row r="37" spans="1:28" x14ac:dyDescent="0.25">
      <c r="A37">
        <v>35</v>
      </c>
      <c r="C37" t="str">
        <f ca="1">OFFSET('84p stat'!$A$1,A37*20,0)</f>
        <v>non CUDA transp_AVX_OMP non hash</v>
      </c>
      <c r="D37" s="15">
        <f ca="1">'42 end'!J65</f>
        <v>303.25508000000008</v>
      </c>
      <c r="E37" s="15">
        <f ca="1">'84 end'!J65</f>
        <v>544.11346000000003</v>
      </c>
      <c r="F37" s="5">
        <f ca="1">'168 end'!J65</f>
        <v>995.7058599999998</v>
      </c>
      <c r="G37" s="15">
        <f ca="1">'336 end'!J65</f>
        <v>1967.5493999999997</v>
      </c>
      <c r="H37" s="5">
        <f ca="1">'672 end'!J65</f>
        <v>4349.4770000000017</v>
      </c>
      <c r="I37" s="5">
        <f ca="1">'1344 end'!J65</f>
        <v>7920.4460000000036</v>
      </c>
      <c r="J37" s="5" t="e">
        <f ca="1">'2688 end'!J65</f>
        <v>#DIV/0!</v>
      </c>
      <c r="L37" t="str">
        <f t="shared" ca="1" si="70"/>
        <v>non CUDA transp_AVX_OMP non hash</v>
      </c>
      <c r="M37" s="5">
        <f ca="1">D$20/D37</f>
        <v>19.289278187854261</v>
      </c>
      <c r="N37" s="5">
        <f t="shared" ref="N37:S37" ca="1" si="106">E$20/E37</f>
        <v>20.833544533156736</v>
      </c>
      <c r="O37" s="5">
        <f t="shared" ca="1" si="106"/>
        <v>21.558408825674686</v>
      </c>
      <c r="P37" s="5">
        <f t="shared" ca="1" si="106"/>
        <v>21.2306425444769</v>
      </c>
      <c r="Q37" s="5">
        <f t="shared" ca="1" si="106"/>
        <v>19.316316421491589</v>
      </c>
      <c r="R37" s="5">
        <f t="shared" ca="1" si="106"/>
        <v>20.940772779714671</v>
      </c>
      <c r="S37" s="5" t="e">
        <f t="shared" ca="1" si="106"/>
        <v>#DIV/0!</v>
      </c>
      <c r="U37" t="str">
        <f t="shared" ca="1" si="77"/>
        <v>non CUDA transp_AVX_OMP non hash</v>
      </c>
      <c r="V37" s="5">
        <f t="shared" ca="1" si="78"/>
        <v>7.2203590476190493</v>
      </c>
      <c r="W37" s="5">
        <f t="shared" ca="1" si="79"/>
        <v>6.4775411904761908</v>
      </c>
      <c r="X37" s="5">
        <f t="shared" ca="1" si="80"/>
        <v>5.9268205952380937</v>
      </c>
      <c r="Y37" s="5">
        <f t="shared" ca="1" si="81"/>
        <v>5.8558017857142843</v>
      </c>
      <c r="Z37" s="5">
        <f t="shared" ca="1" si="82"/>
        <v>6.4724360119047644</v>
      </c>
      <c r="AA37" s="5">
        <f t="shared" ca="1" si="83"/>
        <v>5.8931889880952406</v>
      </c>
      <c r="AB37" s="5" t="e">
        <f t="shared" ca="1" si="84"/>
        <v>#DIV/0!</v>
      </c>
    </row>
    <row r="38" spans="1:28" x14ac:dyDescent="0.25">
      <c r="A38">
        <v>36</v>
      </c>
      <c r="C38">
        <f ca="1">OFFSET('84p stat'!$A$1,A38*20,0)</f>
        <v>0</v>
      </c>
      <c r="D38" s="15" t="e">
        <f ca="1">'42 end'!J66</f>
        <v>#DIV/0!</v>
      </c>
      <c r="E38" s="15" t="e">
        <f ca="1">'84 end'!J66</f>
        <v>#DIV/0!</v>
      </c>
      <c r="F38" s="5" t="e">
        <f ca="1">'168 end'!J66</f>
        <v>#DIV/0!</v>
      </c>
      <c r="G38" s="15" t="e">
        <f ca="1">'336 end'!J66</f>
        <v>#DIV/0!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>
        <f t="shared" ca="1" si="70"/>
        <v>0</v>
      </c>
      <c r="M38" s="5" t="e">
        <f t="shared" ca="1" si="3"/>
        <v>#DIV/0!</v>
      </c>
      <c r="N38" s="5" t="e">
        <f t="shared" ref="N38:N52" ca="1" si="107">E$19/E38</f>
        <v>#DIV/0!</v>
      </c>
      <c r="O38" s="5" t="e">
        <f t="shared" ref="O38:O52" ca="1" si="108">F$19/F38</f>
        <v>#DIV/0!</v>
      </c>
      <c r="P38" s="5" t="e">
        <f t="shared" ref="P38:P52" ca="1" si="109">G$19/G38</f>
        <v>#DIV/0!</v>
      </c>
      <c r="Q38" s="5" t="e">
        <f t="shared" ref="Q38:Q52" ca="1" si="110">H$19/H38</f>
        <v>#DIV/0!</v>
      </c>
      <c r="R38" s="5" t="e">
        <f t="shared" ref="R38:R52" ca="1" si="111">I$19/I38</f>
        <v>#DIV/0!</v>
      </c>
      <c r="S38" s="5" t="e">
        <f t="shared" ref="S38:S52" ca="1" si="112">J$19/J38</f>
        <v>#DIV/0!</v>
      </c>
      <c r="U38">
        <f t="shared" ca="1" si="77"/>
        <v>0</v>
      </c>
      <c r="V38" s="5" t="e">
        <f t="shared" ca="1" si="78"/>
        <v>#DIV/0!</v>
      </c>
      <c r="W38" s="5" t="e">
        <f t="shared" ca="1" si="79"/>
        <v>#DIV/0!</v>
      </c>
      <c r="X38" s="5" t="e">
        <f t="shared" ca="1" si="80"/>
        <v>#DIV/0!</v>
      </c>
      <c r="Y38" s="5" t="e">
        <f t="shared" ca="1" si="81"/>
        <v>#DIV/0!</v>
      </c>
      <c r="Z38" s="5" t="e">
        <f t="shared" ca="1" si="82"/>
        <v>#DIV/0!</v>
      </c>
      <c r="AA38" s="5" t="e">
        <f t="shared" ca="1" si="83"/>
        <v>#DIV/0!</v>
      </c>
      <c r="AB38" s="5" t="e">
        <f t="shared" ca="1" si="84"/>
        <v>#DIV/0!</v>
      </c>
    </row>
    <row r="39" spans="1:28" x14ac:dyDescent="0.25">
      <c r="A39">
        <v>37</v>
      </c>
      <c r="C39">
        <f ca="1">OFFSET('84p stat'!$A$1,A39*20,0)</f>
        <v>0</v>
      </c>
      <c r="D39" s="15" t="e">
        <f ca="1">'42 end'!J67</f>
        <v>#DIV/0!</v>
      </c>
      <c r="E39" s="15" t="e">
        <f ca="1">'84 end'!J67</f>
        <v>#DIV/0!</v>
      </c>
      <c r="F39" s="5" t="e">
        <f ca="1">'168 end'!J67</f>
        <v>#DIV/0!</v>
      </c>
      <c r="G39" s="15" t="e">
        <f ca="1">'336 end'!J67</f>
        <v>#DIV/0!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>
        <f t="shared" ca="1" si="70"/>
        <v>0</v>
      </c>
      <c r="M39" s="5" t="e">
        <f t="shared" ca="1" si="3"/>
        <v>#DIV/0!</v>
      </c>
      <c r="N39" s="5" t="e">
        <f t="shared" ca="1" si="107"/>
        <v>#DIV/0!</v>
      </c>
      <c r="O39" s="5" t="e">
        <f t="shared" ca="1" si="108"/>
        <v>#DIV/0!</v>
      </c>
      <c r="P39" s="5" t="e">
        <f t="shared" ca="1" si="109"/>
        <v>#DIV/0!</v>
      </c>
      <c r="Q39" s="5" t="e">
        <f t="shared" ca="1" si="110"/>
        <v>#DIV/0!</v>
      </c>
      <c r="R39" s="5" t="e">
        <f t="shared" ca="1" si="111"/>
        <v>#DIV/0!</v>
      </c>
      <c r="S39" s="5" t="e">
        <f t="shared" ca="1" si="112"/>
        <v>#DIV/0!</v>
      </c>
      <c r="U39">
        <f t="shared" ca="1" si="77"/>
        <v>0</v>
      </c>
      <c r="V39" s="5" t="e">
        <f t="shared" ca="1" si="78"/>
        <v>#DIV/0!</v>
      </c>
      <c r="W39" s="5" t="e">
        <f t="shared" ca="1" si="79"/>
        <v>#DIV/0!</v>
      </c>
      <c r="X39" s="5" t="e">
        <f t="shared" ca="1" si="80"/>
        <v>#DIV/0!</v>
      </c>
      <c r="Y39" s="5" t="e">
        <f t="shared" ca="1" si="81"/>
        <v>#DIV/0!</v>
      </c>
      <c r="Z39" s="5" t="e">
        <f t="shared" ca="1" si="82"/>
        <v>#DIV/0!</v>
      </c>
      <c r="AA39" s="5" t="e">
        <f t="shared" ca="1" si="83"/>
        <v>#DIV/0!</v>
      </c>
      <c r="AB39" s="5" t="e">
        <f t="shared" ca="1" si="84"/>
        <v>#DIV/0!</v>
      </c>
    </row>
    <row r="40" spans="1:28" x14ac:dyDescent="0.25">
      <c r="A40">
        <v>38</v>
      </c>
      <c r="C40">
        <f ca="1">OFFSET('84p stat'!$A$1,A40*20,0)</f>
        <v>0</v>
      </c>
      <c r="D40" s="15" t="e">
        <f ca="1">'42 end'!J68</f>
        <v>#DIV/0!</v>
      </c>
      <c r="E40" s="15" t="e">
        <f ca="1">'84 end'!J68</f>
        <v>#DIV/0!</v>
      </c>
      <c r="F40" s="5" t="e">
        <f ca="1">'168 end'!J68</f>
        <v>#DIV/0!</v>
      </c>
      <c r="G40" s="15" t="e">
        <f ca="1">'336 end'!J68</f>
        <v>#DIV/0!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>
        <f t="shared" ca="1" si="70"/>
        <v>0</v>
      </c>
      <c r="M40" s="5" t="e">
        <f t="shared" ca="1" si="3"/>
        <v>#DIV/0!</v>
      </c>
      <c r="N40" s="5" t="e">
        <f t="shared" ca="1" si="107"/>
        <v>#DIV/0!</v>
      </c>
      <c r="O40" s="5" t="e">
        <f t="shared" ca="1" si="108"/>
        <v>#DIV/0!</v>
      </c>
      <c r="P40" s="5" t="e">
        <f t="shared" ca="1" si="109"/>
        <v>#DIV/0!</v>
      </c>
      <c r="Q40" s="5" t="e">
        <f t="shared" ca="1" si="110"/>
        <v>#DIV/0!</v>
      </c>
      <c r="R40" s="5" t="e">
        <f t="shared" ca="1" si="111"/>
        <v>#DIV/0!</v>
      </c>
      <c r="S40" s="5" t="e">
        <f t="shared" ca="1" si="112"/>
        <v>#DIV/0!</v>
      </c>
      <c r="U40">
        <f t="shared" ca="1" si="77"/>
        <v>0</v>
      </c>
      <c r="V40" s="5" t="e">
        <f t="shared" ca="1" si="78"/>
        <v>#DIV/0!</v>
      </c>
      <c r="W40" s="5" t="e">
        <f t="shared" ca="1" si="79"/>
        <v>#DIV/0!</v>
      </c>
      <c r="X40" s="5" t="e">
        <f t="shared" ca="1" si="80"/>
        <v>#DIV/0!</v>
      </c>
      <c r="Y40" s="5" t="e">
        <f t="shared" ca="1" si="81"/>
        <v>#DIV/0!</v>
      </c>
      <c r="Z40" s="5" t="e">
        <f t="shared" ca="1" si="82"/>
        <v>#DIV/0!</v>
      </c>
      <c r="AA40" s="5" t="e">
        <f t="shared" ca="1" si="83"/>
        <v>#DIV/0!</v>
      </c>
      <c r="AB40" s="5" t="e">
        <f t="shared" ca="1" si="84"/>
        <v>#DIV/0!</v>
      </c>
    </row>
    <row r="41" spans="1:28" x14ac:dyDescent="0.25">
      <c r="A41">
        <v>39</v>
      </c>
      <c r="C41">
        <f ca="1">OFFSET('84p stat'!$A$1,A41*20,0)</f>
        <v>0</v>
      </c>
      <c r="D41" s="15" t="e">
        <f ca="1">'42 end'!J69</f>
        <v>#DIV/0!</v>
      </c>
      <c r="E41" s="15" t="e">
        <f ca="1">'84 end'!J69</f>
        <v>#DIV/0!</v>
      </c>
      <c r="F41" s="5" t="e">
        <f ca="1">'168 end'!J69</f>
        <v>#DIV/0!</v>
      </c>
      <c r="G41" s="15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70"/>
        <v>0</v>
      </c>
      <c r="M41" s="5" t="e">
        <f t="shared" ca="1" si="3"/>
        <v>#DIV/0!</v>
      </c>
      <c r="N41" s="5" t="e">
        <f t="shared" ca="1" si="107"/>
        <v>#DIV/0!</v>
      </c>
      <c r="O41" s="5" t="e">
        <f t="shared" ca="1" si="108"/>
        <v>#DIV/0!</v>
      </c>
      <c r="P41" s="5" t="e">
        <f t="shared" ca="1" si="109"/>
        <v>#DIV/0!</v>
      </c>
      <c r="Q41" s="5" t="e">
        <f t="shared" ca="1" si="110"/>
        <v>#DIV/0!</v>
      </c>
      <c r="R41" s="5" t="e">
        <f t="shared" ca="1" si="111"/>
        <v>#DIV/0!</v>
      </c>
      <c r="S41" s="5" t="e">
        <f t="shared" ca="1" si="112"/>
        <v>#DIV/0!</v>
      </c>
      <c r="U41">
        <f t="shared" ca="1" si="77"/>
        <v>0</v>
      </c>
      <c r="V41" s="5" t="e">
        <f t="shared" ca="1" si="78"/>
        <v>#DIV/0!</v>
      </c>
      <c r="W41" s="5" t="e">
        <f t="shared" ca="1" si="79"/>
        <v>#DIV/0!</v>
      </c>
      <c r="X41" s="5" t="e">
        <f t="shared" ca="1" si="80"/>
        <v>#DIV/0!</v>
      </c>
      <c r="Y41" s="5" t="e">
        <f t="shared" ca="1" si="81"/>
        <v>#DIV/0!</v>
      </c>
      <c r="Z41" s="5" t="e">
        <f t="shared" ca="1" si="82"/>
        <v>#DIV/0!</v>
      </c>
      <c r="AA41" s="5" t="e">
        <f t="shared" ca="1" si="83"/>
        <v>#DIV/0!</v>
      </c>
      <c r="AB41" s="5" t="e">
        <f t="shared" ca="1" si="84"/>
        <v>#DIV/0!</v>
      </c>
    </row>
    <row r="42" spans="1:28" x14ac:dyDescent="0.25">
      <c r="A42">
        <v>40</v>
      </c>
      <c r="C42">
        <f ca="1">OFFSET('84p stat'!$A$1,A42*20,0)</f>
        <v>0</v>
      </c>
      <c r="D42" s="15" t="e">
        <f ca="1">'42 end'!J70</f>
        <v>#DIV/0!</v>
      </c>
      <c r="E42" s="15" t="e">
        <f ca="1">'84 end'!J70</f>
        <v>#DIV/0!</v>
      </c>
      <c r="F42" s="5" t="e">
        <f ca="1">'168 end'!J70</f>
        <v>#DIV/0!</v>
      </c>
      <c r="G42" s="1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70"/>
        <v>0</v>
      </c>
      <c r="M42" s="5" t="e">
        <f t="shared" ca="1" si="3"/>
        <v>#DIV/0!</v>
      </c>
      <c r="N42" s="5" t="e">
        <f t="shared" ca="1" si="107"/>
        <v>#DIV/0!</v>
      </c>
      <c r="O42" s="5" t="e">
        <f t="shared" ca="1" si="108"/>
        <v>#DIV/0!</v>
      </c>
      <c r="P42" s="5" t="e">
        <f t="shared" ca="1" si="109"/>
        <v>#DIV/0!</v>
      </c>
      <c r="Q42" s="5" t="e">
        <f t="shared" ca="1" si="110"/>
        <v>#DIV/0!</v>
      </c>
      <c r="R42" s="5" t="e">
        <f t="shared" ca="1" si="111"/>
        <v>#DIV/0!</v>
      </c>
      <c r="S42" s="5" t="e">
        <f t="shared" ca="1" si="112"/>
        <v>#DIV/0!</v>
      </c>
      <c r="U42">
        <f t="shared" ca="1" si="77"/>
        <v>0</v>
      </c>
      <c r="V42" s="5" t="e">
        <f t="shared" ca="1" si="78"/>
        <v>#DIV/0!</v>
      </c>
      <c r="W42" s="5" t="e">
        <f t="shared" ca="1" si="79"/>
        <v>#DIV/0!</v>
      </c>
      <c r="X42" s="5" t="e">
        <f t="shared" ca="1" si="80"/>
        <v>#DIV/0!</v>
      </c>
      <c r="Y42" s="5" t="e">
        <f t="shared" ca="1" si="81"/>
        <v>#DIV/0!</v>
      </c>
      <c r="Z42" s="5" t="e">
        <f t="shared" ca="1" si="82"/>
        <v>#DIV/0!</v>
      </c>
      <c r="AA42" s="5" t="e">
        <f t="shared" ca="1" si="83"/>
        <v>#DIV/0!</v>
      </c>
      <c r="AB42" s="5" t="e">
        <f t="shared" ca="1" si="84"/>
        <v>#DIV/0!</v>
      </c>
    </row>
    <row r="43" spans="1:28" x14ac:dyDescent="0.25">
      <c r="A43">
        <v>41</v>
      </c>
      <c r="C43">
        <f ca="1">OFFSET('84p stat'!$A$1,A43*20,0)</f>
        <v>0</v>
      </c>
      <c r="D43" s="15" t="e">
        <f ca="1">'42 end'!J71</f>
        <v>#DIV/0!</v>
      </c>
      <c r="E43" s="15" t="e">
        <f ca="1">'84 end'!J71</f>
        <v>#DIV/0!</v>
      </c>
      <c r="F43" s="5" t="e">
        <f ca="1">'168 end'!J71</f>
        <v>#DIV/0!</v>
      </c>
      <c r="G43" s="1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70"/>
        <v>0</v>
      </c>
      <c r="M43" s="5" t="e">
        <f t="shared" ca="1" si="3"/>
        <v>#DIV/0!</v>
      </c>
      <c r="N43" s="5" t="e">
        <f t="shared" ca="1" si="107"/>
        <v>#DIV/0!</v>
      </c>
      <c r="O43" s="5" t="e">
        <f t="shared" ca="1" si="108"/>
        <v>#DIV/0!</v>
      </c>
      <c r="P43" s="5" t="e">
        <f t="shared" ca="1" si="109"/>
        <v>#DIV/0!</v>
      </c>
      <c r="Q43" s="5" t="e">
        <f t="shared" ca="1" si="110"/>
        <v>#DIV/0!</v>
      </c>
      <c r="R43" s="5" t="e">
        <f t="shared" ca="1" si="111"/>
        <v>#DIV/0!</v>
      </c>
      <c r="S43" s="5" t="e">
        <f t="shared" ca="1" si="112"/>
        <v>#DIV/0!</v>
      </c>
      <c r="U43">
        <f t="shared" ca="1" si="77"/>
        <v>0</v>
      </c>
      <c r="V43" s="5" t="e">
        <f t="shared" ca="1" si="78"/>
        <v>#DIV/0!</v>
      </c>
      <c r="W43" s="5" t="e">
        <f t="shared" ca="1" si="79"/>
        <v>#DIV/0!</v>
      </c>
      <c r="X43" s="5" t="e">
        <f t="shared" ca="1" si="80"/>
        <v>#DIV/0!</v>
      </c>
      <c r="Y43" s="5" t="e">
        <f t="shared" ca="1" si="81"/>
        <v>#DIV/0!</v>
      </c>
      <c r="Z43" s="5" t="e">
        <f t="shared" ca="1" si="82"/>
        <v>#DIV/0!</v>
      </c>
      <c r="AA43" s="5" t="e">
        <f t="shared" ca="1" si="83"/>
        <v>#DIV/0!</v>
      </c>
      <c r="AB43" s="5" t="e">
        <f t="shared" ca="1" si="84"/>
        <v>#DIV/0!</v>
      </c>
    </row>
    <row r="44" spans="1:28" x14ac:dyDescent="0.25">
      <c r="A44">
        <v>42</v>
      </c>
      <c r="C44">
        <f ca="1">OFFSET('84p stat'!$A$1,A44*20,0)</f>
        <v>0</v>
      </c>
      <c r="D44" s="15" t="e">
        <f ca="1">'42 end'!J72</f>
        <v>#DIV/0!</v>
      </c>
      <c r="E44" s="15" t="e">
        <f ca="1">'84 end'!J72</f>
        <v>#DIV/0!</v>
      </c>
      <c r="F44" s="5" t="e">
        <f ca="1">'168 end'!J72</f>
        <v>#DIV/0!</v>
      </c>
      <c r="G44" s="1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70"/>
        <v>0</v>
      </c>
      <c r="M44" s="5" t="e">
        <f t="shared" ca="1" si="3"/>
        <v>#DIV/0!</v>
      </c>
      <c r="N44" s="5" t="e">
        <f t="shared" ca="1" si="107"/>
        <v>#DIV/0!</v>
      </c>
      <c r="O44" s="5" t="e">
        <f t="shared" ca="1" si="108"/>
        <v>#DIV/0!</v>
      </c>
      <c r="P44" s="5" t="e">
        <f t="shared" ca="1" si="109"/>
        <v>#DIV/0!</v>
      </c>
      <c r="Q44" s="5" t="e">
        <f t="shared" ca="1" si="110"/>
        <v>#DIV/0!</v>
      </c>
      <c r="R44" s="5" t="e">
        <f t="shared" ca="1" si="111"/>
        <v>#DIV/0!</v>
      </c>
      <c r="S44" s="5" t="e">
        <f t="shared" ca="1" si="112"/>
        <v>#DIV/0!</v>
      </c>
      <c r="U44">
        <f t="shared" ca="1" si="77"/>
        <v>0</v>
      </c>
      <c r="V44" s="5" t="e">
        <f t="shared" ca="1" si="78"/>
        <v>#DIV/0!</v>
      </c>
      <c r="W44" s="5" t="e">
        <f t="shared" ca="1" si="79"/>
        <v>#DIV/0!</v>
      </c>
      <c r="X44" s="5" t="e">
        <f t="shared" ca="1" si="80"/>
        <v>#DIV/0!</v>
      </c>
      <c r="Y44" s="5" t="e">
        <f t="shared" ca="1" si="81"/>
        <v>#DIV/0!</v>
      </c>
      <c r="Z44" s="5" t="e">
        <f t="shared" ca="1" si="82"/>
        <v>#DIV/0!</v>
      </c>
      <c r="AA44" s="5" t="e">
        <f t="shared" ca="1" si="83"/>
        <v>#DIV/0!</v>
      </c>
      <c r="AB44" s="5" t="e">
        <f t="shared" ca="1" si="84"/>
        <v>#DIV/0!</v>
      </c>
    </row>
    <row r="45" spans="1:28" x14ac:dyDescent="0.25">
      <c r="A45">
        <v>43</v>
      </c>
      <c r="C45">
        <f ca="1">OFFSET('84p stat'!$A$1,A45*20,0)</f>
        <v>0</v>
      </c>
      <c r="D45" s="15" t="e">
        <f ca="1">'42 end'!J73</f>
        <v>#DIV/0!</v>
      </c>
      <c r="E45" s="15" t="e">
        <f ca="1">'84 end'!J73</f>
        <v>#DIV/0!</v>
      </c>
      <c r="F45" s="5" t="e">
        <f ca="1">'168 end'!J73</f>
        <v>#DIV/0!</v>
      </c>
      <c r="G45" s="1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70"/>
        <v>0</v>
      </c>
      <c r="M45" s="5" t="e">
        <f t="shared" ca="1" si="3"/>
        <v>#DIV/0!</v>
      </c>
      <c r="N45" s="5" t="e">
        <f t="shared" ca="1" si="107"/>
        <v>#DIV/0!</v>
      </c>
      <c r="O45" s="5" t="e">
        <f t="shared" ca="1" si="108"/>
        <v>#DIV/0!</v>
      </c>
      <c r="P45" s="5" t="e">
        <f t="shared" ca="1" si="109"/>
        <v>#DIV/0!</v>
      </c>
      <c r="Q45" s="5" t="e">
        <f t="shared" ca="1" si="110"/>
        <v>#DIV/0!</v>
      </c>
      <c r="R45" s="5" t="e">
        <f t="shared" ca="1" si="111"/>
        <v>#DIV/0!</v>
      </c>
      <c r="S45" s="5" t="e">
        <f t="shared" ca="1" si="112"/>
        <v>#DIV/0!</v>
      </c>
      <c r="U45">
        <f t="shared" ca="1" si="77"/>
        <v>0</v>
      </c>
      <c r="V45" s="5" t="e">
        <f t="shared" ca="1" si="78"/>
        <v>#DIV/0!</v>
      </c>
      <c r="W45" s="5" t="e">
        <f t="shared" ca="1" si="79"/>
        <v>#DIV/0!</v>
      </c>
      <c r="X45" s="5" t="e">
        <f t="shared" ca="1" si="80"/>
        <v>#DIV/0!</v>
      </c>
      <c r="Y45" s="5" t="e">
        <f t="shared" ca="1" si="81"/>
        <v>#DIV/0!</v>
      </c>
      <c r="Z45" s="5" t="e">
        <f t="shared" ca="1" si="82"/>
        <v>#DIV/0!</v>
      </c>
      <c r="AA45" s="5" t="e">
        <f t="shared" ca="1" si="83"/>
        <v>#DIV/0!</v>
      </c>
      <c r="AB45" s="5" t="e">
        <f t="shared" ca="1" si="84"/>
        <v>#DIV/0!</v>
      </c>
    </row>
    <row r="46" spans="1:28" x14ac:dyDescent="0.25">
      <c r="A46">
        <v>44</v>
      </c>
      <c r="C46">
        <f ca="1">OFFSET('84p stat'!$A$1,A46*20,0)</f>
        <v>0</v>
      </c>
      <c r="D46" s="15" t="e">
        <f ca="1">'42 end'!J74</f>
        <v>#DIV/0!</v>
      </c>
      <c r="E46" s="15" t="e">
        <f ca="1">'84 end'!J74</f>
        <v>#DIV/0!</v>
      </c>
      <c r="F46" s="5" t="e">
        <f ca="1">'168 end'!J74</f>
        <v>#DIV/0!</v>
      </c>
      <c r="G46" s="1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70"/>
        <v>0</v>
      </c>
      <c r="M46" s="5" t="e">
        <f t="shared" ca="1" si="3"/>
        <v>#DIV/0!</v>
      </c>
      <c r="N46" s="5" t="e">
        <f t="shared" ca="1" si="107"/>
        <v>#DIV/0!</v>
      </c>
      <c r="O46" s="5" t="e">
        <f t="shared" ca="1" si="108"/>
        <v>#DIV/0!</v>
      </c>
      <c r="P46" s="5" t="e">
        <f t="shared" ca="1" si="109"/>
        <v>#DIV/0!</v>
      </c>
      <c r="Q46" s="5" t="e">
        <f t="shared" ca="1" si="110"/>
        <v>#DIV/0!</v>
      </c>
      <c r="R46" s="5" t="e">
        <f t="shared" ca="1" si="111"/>
        <v>#DIV/0!</v>
      </c>
      <c r="S46" s="5" t="e">
        <f t="shared" ca="1" si="112"/>
        <v>#DIV/0!</v>
      </c>
      <c r="U46">
        <f t="shared" ca="1" si="77"/>
        <v>0</v>
      </c>
      <c r="V46" s="5" t="e">
        <f t="shared" ca="1" si="78"/>
        <v>#DIV/0!</v>
      </c>
      <c r="W46" s="5" t="e">
        <f t="shared" ca="1" si="79"/>
        <v>#DIV/0!</v>
      </c>
      <c r="X46" s="5" t="e">
        <f t="shared" ca="1" si="80"/>
        <v>#DIV/0!</v>
      </c>
      <c r="Y46" s="5" t="e">
        <f t="shared" ca="1" si="81"/>
        <v>#DIV/0!</v>
      </c>
      <c r="Z46" s="5" t="e">
        <f t="shared" ca="1" si="82"/>
        <v>#DIV/0!</v>
      </c>
      <c r="AA46" s="5" t="e">
        <f t="shared" ca="1" si="83"/>
        <v>#DIV/0!</v>
      </c>
      <c r="AB46" s="5" t="e">
        <f t="shared" ca="1" si="84"/>
        <v>#DIV/0!</v>
      </c>
    </row>
    <row r="47" spans="1:28" x14ac:dyDescent="0.25">
      <c r="A47">
        <v>45</v>
      </c>
      <c r="C47">
        <f ca="1">OFFSET('84p stat'!$A$1,A47*20,0)</f>
        <v>0</v>
      </c>
      <c r="D47" s="15" t="e">
        <f ca="1">'42 end'!J75</f>
        <v>#DIV/0!</v>
      </c>
      <c r="E47" s="15" t="e">
        <f ca="1">'84 end'!J75</f>
        <v>#DIV/0!</v>
      </c>
      <c r="F47" s="5" t="e">
        <f ca="1">'168 end'!J75</f>
        <v>#DIV/0!</v>
      </c>
      <c r="G47" s="1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70"/>
        <v>0</v>
      </c>
      <c r="M47" s="5" t="e">
        <f t="shared" ca="1" si="3"/>
        <v>#DIV/0!</v>
      </c>
      <c r="N47" s="5" t="e">
        <f t="shared" ca="1" si="107"/>
        <v>#DIV/0!</v>
      </c>
      <c r="O47" s="5" t="e">
        <f t="shared" ca="1" si="108"/>
        <v>#DIV/0!</v>
      </c>
      <c r="P47" s="5" t="e">
        <f t="shared" ca="1" si="109"/>
        <v>#DIV/0!</v>
      </c>
      <c r="Q47" s="5" t="e">
        <f t="shared" ca="1" si="110"/>
        <v>#DIV/0!</v>
      </c>
      <c r="R47" s="5" t="e">
        <f t="shared" ca="1" si="111"/>
        <v>#DIV/0!</v>
      </c>
      <c r="S47" s="5" t="e">
        <f t="shared" ca="1" si="112"/>
        <v>#DIV/0!</v>
      </c>
      <c r="U47">
        <f t="shared" ca="1" si="77"/>
        <v>0</v>
      </c>
      <c r="V47" s="5" t="e">
        <f t="shared" ca="1" si="78"/>
        <v>#DIV/0!</v>
      </c>
      <c r="W47" s="5" t="e">
        <f t="shared" ca="1" si="79"/>
        <v>#DIV/0!</v>
      </c>
      <c r="X47" s="5" t="e">
        <f t="shared" ca="1" si="80"/>
        <v>#DIV/0!</v>
      </c>
      <c r="Y47" s="5" t="e">
        <f t="shared" ca="1" si="81"/>
        <v>#DIV/0!</v>
      </c>
      <c r="Z47" s="5" t="e">
        <f t="shared" ca="1" si="82"/>
        <v>#DIV/0!</v>
      </c>
      <c r="AA47" s="5" t="e">
        <f t="shared" ca="1" si="83"/>
        <v>#DIV/0!</v>
      </c>
      <c r="AB47" s="5" t="e">
        <f t="shared" ca="1" si="84"/>
        <v>#DIV/0!</v>
      </c>
    </row>
    <row r="48" spans="1:28" x14ac:dyDescent="0.25">
      <c r="A48">
        <v>46</v>
      </c>
      <c r="C48">
        <f ca="1">OFFSET('84p stat'!$A$1,A48*20,0)</f>
        <v>0</v>
      </c>
      <c r="D48" s="15" t="e">
        <f ca="1">'42 end'!J76</f>
        <v>#DIV/0!</v>
      </c>
      <c r="E48" s="15" t="e">
        <f ca="1">'84 end'!J76</f>
        <v>#DIV/0!</v>
      </c>
      <c r="F48" s="5" t="e">
        <f ca="1">'168 end'!J76</f>
        <v>#DIV/0!</v>
      </c>
      <c r="G48" s="15" t="e">
        <f ca="1">'336 end'!J76</f>
        <v>#DIV/0!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70"/>
        <v>0</v>
      </c>
      <c r="M48" s="5" t="e">
        <f t="shared" ca="1" si="3"/>
        <v>#DIV/0!</v>
      </c>
      <c r="N48" s="5" t="e">
        <f t="shared" ca="1" si="107"/>
        <v>#DIV/0!</v>
      </c>
      <c r="O48" s="5" t="e">
        <f t="shared" ca="1" si="108"/>
        <v>#DIV/0!</v>
      </c>
      <c r="P48" s="5" t="e">
        <f t="shared" ca="1" si="109"/>
        <v>#DIV/0!</v>
      </c>
      <c r="Q48" s="5" t="e">
        <f t="shared" ca="1" si="110"/>
        <v>#DIV/0!</v>
      </c>
      <c r="R48" s="5" t="e">
        <f t="shared" ca="1" si="111"/>
        <v>#DIV/0!</v>
      </c>
      <c r="S48" s="5" t="e">
        <f t="shared" ca="1" si="112"/>
        <v>#DIV/0!</v>
      </c>
      <c r="U48">
        <f t="shared" ca="1" si="77"/>
        <v>0</v>
      </c>
      <c r="V48" s="5" t="e">
        <f t="shared" ca="1" si="78"/>
        <v>#DIV/0!</v>
      </c>
      <c r="W48" s="5" t="e">
        <f t="shared" ca="1" si="79"/>
        <v>#DIV/0!</v>
      </c>
      <c r="X48" s="5" t="e">
        <f t="shared" ca="1" si="80"/>
        <v>#DIV/0!</v>
      </c>
      <c r="Y48" s="5" t="e">
        <f t="shared" ca="1" si="81"/>
        <v>#DIV/0!</v>
      </c>
      <c r="Z48" s="5" t="e">
        <f t="shared" ca="1" si="82"/>
        <v>#DIV/0!</v>
      </c>
      <c r="AA48" s="5" t="e">
        <f t="shared" ca="1" si="83"/>
        <v>#DIV/0!</v>
      </c>
      <c r="AB48" s="5" t="e">
        <f t="shared" ca="1" si="84"/>
        <v>#DIV/0!</v>
      </c>
    </row>
    <row r="49" spans="1:28" x14ac:dyDescent="0.25">
      <c r="A49">
        <v>47</v>
      </c>
      <c r="C49">
        <f ca="1">OFFSET('84p stat'!$A$1,A49*20,0)</f>
        <v>0</v>
      </c>
      <c r="D49" s="15">
        <f ca="1">'42 end'!J77</f>
        <v>0</v>
      </c>
      <c r="E49" s="15">
        <f ca="1">'84 end'!J77</f>
        <v>0</v>
      </c>
      <c r="F49" s="5">
        <f ca="1">'168 end'!J77</f>
        <v>0</v>
      </c>
      <c r="G49" s="1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70"/>
        <v>0</v>
      </c>
      <c r="M49" s="5" t="e">
        <f t="shared" ca="1" si="3"/>
        <v>#DIV/0!</v>
      </c>
      <c r="N49" s="5" t="e">
        <f t="shared" ca="1" si="107"/>
        <v>#DIV/0!</v>
      </c>
      <c r="O49" s="5" t="e">
        <f t="shared" ca="1" si="108"/>
        <v>#DIV/0!</v>
      </c>
      <c r="P49" s="5" t="e">
        <f t="shared" ca="1" si="109"/>
        <v>#DIV/0!</v>
      </c>
      <c r="Q49" s="5" t="e">
        <f t="shared" ca="1" si="110"/>
        <v>#DIV/0!</v>
      </c>
      <c r="R49" s="5" t="e">
        <f t="shared" ca="1" si="111"/>
        <v>#DIV/0!</v>
      </c>
      <c r="S49" s="5" t="e">
        <f t="shared" ca="1" si="112"/>
        <v>#DIV/0!</v>
      </c>
      <c r="U49">
        <f t="shared" ca="1" si="77"/>
        <v>0</v>
      </c>
      <c r="V49" s="5">
        <f t="shared" ca="1" si="78"/>
        <v>0</v>
      </c>
      <c r="W49" s="5">
        <f t="shared" ca="1" si="79"/>
        <v>0</v>
      </c>
      <c r="X49" s="5">
        <f t="shared" ca="1" si="80"/>
        <v>0</v>
      </c>
      <c r="Y49" s="5">
        <f t="shared" ca="1" si="81"/>
        <v>0</v>
      </c>
      <c r="Z49" s="5">
        <f t="shared" ca="1" si="82"/>
        <v>0</v>
      </c>
      <c r="AA49" s="5">
        <f t="shared" ca="1" si="83"/>
        <v>0</v>
      </c>
      <c r="AB49" s="5">
        <f t="shared" ca="1" si="84"/>
        <v>0</v>
      </c>
    </row>
    <row r="50" spans="1:28" x14ac:dyDescent="0.25">
      <c r="A50">
        <v>48</v>
      </c>
      <c r="C50">
        <f ca="1">OFFSET('84p stat'!$A$1,A50*20,0)</f>
        <v>0</v>
      </c>
      <c r="D50" s="15">
        <f ca="1">'42 end'!J78</f>
        <v>0</v>
      </c>
      <c r="E50" s="15">
        <f ca="1">'84 end'!J78</f>
        <v>0</v>
      </c>
      <c r="F50" s="5">
        <f ca="1">'168 end'!J78</f>
        <v>0</v>
      </c>
      <c r="G50" s="1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70"/>
        <v>0</v>
      </c>
      <c r="M50" s="5" t="e">
        <f t="shared" ca="1" si="3"/>
        <v>#DIV/0!</v>
      </c>
      <c r="N50" s="5" t="e">
        <f t="shared" ca="1" si="107"/>
        <v>#DIV/0!</v>
      </c>
      <c r="O50" s="5" t="e">
        <f t="shared" ca="1" si="108"/>
        <v>#DIV/0!</v>
      </c>
      <c r="P50" s="5" t="e">
        <f t="shared" ca="1" si="109"/>
        <v>#DIV/0!</v>
      </c>
      <c r="Q50" s="5" t="e">
        <f t="shared" ca="1" si="110"/>
        <v>#DIV/0!</v>
      </c>
      <c r="R50" s="5" t="e">
        <f t="shared" ca="1" si="111"/>
        <v>#DIV/0!</v>
      </c>
      <c r="S50" s="5" t="e">
        <f t="shared" ca="1" si="112"/>
        <v>#DIV/0!</v>
      </c>
      <c r="U50">
        <f t="shared" ca="1" si="77"/>
        <v>0</v>
      </c>
      <c r="V50" s="5">
        <f t="shared" ca="1" si="78"/>
        <v>0</v>
      </c>
      <c r="W50" s="5">
        <f t="shared" ca="1" si="79"/>
        <v>0</v>
      </c>
      <c r="X50" s="5">
        <f t="shared" ca="1" si="80"/>
        <v>0</v>
      </c>
      <c r="Y50" s="5">
        <f t="shared" ca="1" si="81"/>
        <v>0</v>
      </c>
      <c r="Z50" s="5">
        <f t="shared" ca="1" si="82"/>
        <v>0</v>
      </c>
      <c r="AA50" s="5">
        <f t="shared" ca="1" si="83"/>
        <v>0</v>
      </c>
      <c r="AB50" s="5">
        <f t="shared" ca="1" si="84"/>
        <v>0</v>
      </c>
    </row>
    <row r="51" spans="1:28" x14ac:dyDescent="0.25">
      <c r="A51">
        <v>49</v>
      </c>
      <c r="C51">
        <f ca="1">OFFSET('84p stat'!$A$1,A51*20,0)</f>
        <v>0</v>
      </c>
      <c r="D51" s="15">
        <f ca="1">'42 end'!J79</f>
        <v>0</v>
      </c>
      <c r="E51" s="15">
        <f ca="1">'84 end'!J79</f>
        <v>0</v>
      </c>
      <c r="F51" s="5">
        <f ca="1">'168 end'!J79</f>
        <v>0</v>
      </c>
      <c r="G51" s="1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70"/>
        <v>0</v>
      </c>
      <c r="M51" s="5" t="e">
        <f t="shared" ca="1" si="3"/>
        <v>#DIV/0!</v>
      </c>
      <c r="N51" s="5" t="e">
        <f t="shared" ca="1" si="107"/>
        <v>#DIV/0!</v>
      </c>
      <c r="O51" s="5" t="e">
        <f t="shared" ca="1" si="108"/>
        <v>#DIV/0!</v>
      </c>
      <c r="P51" s="5" t="e">
        <f t="shared" ca="1" si="109"/>
        <v>#DIV/0!</v>
      </c>
      <c r="Q51" s="5" t="e">
        <f t="shared" ca="1" si="110"/>
        <v>#DIV/0!</v>
      </c>
      <c r="R51" s="5" t="e">
        <f t="shared" ca="1" si="111"/>
        <v>#DIV/0!</v>
      </c>
      <c r="S51" s="5" t="e">
        <f t="shared" ca="1" si="112"/>
        <v>#DIV/0!</v>
      </c>
      <c r="U51">
        <f t="shared" ca="1" si="77"/>
        <v>0</v>
      </c>
      <c r="V51" s="5">
        <f t="shared" ca="1" si="78"/>
        <v>0</v>
      </c>
      <c r="W51" s="5">
        <f t="shared" ca="1" si="79"/>
        <v>0</v>
      </c>
      <c r="X51" s="5">
        <f t="shared" ca="1" si="80"/>
        <v>0</v>
      </c>
      <c r="Y51" s="5">
        <f t="shared" ca="1" si="81"/>
        <v>0</v>
      </c>
      <c r="Z51" s="5">
        <f t="shared" ca="1" si="82"/>
        <v>0</v>
      </c>
      <c r="AA51" s="5">
        <f t="shared" ca="1" si="83"/>
        <v>0</v>
      </c>
      <c r="AB51" s="5">
        <f t="shared" ca="1" si="84"/>
        <v>0</v>
      </c>
    </row>
    <row r="52" spans="1:28" x14ac:dyDescent="0.25">
      <c r="A52">
        <v>50</v>
      </c>
      <c r="C52">
        <f ca="1">OFFSET('84p stat'!$A$1,A52*20,0)</f>
        <v>0</v>
      </c>
      <c r="D52" s="15">
        <f ca="1">'42 end'!J80</f>
        <v>0</v>
      </c>
      <c r="E52" s="15">
        <f ca="1">'84 end'!J80</f>
        <v>0</v>
      </c>
      <c r="F52" s="5">
        <f ca="1">'168 end'!J80</f>
        <v>0</v>
      </c>
      <c r="G52" s="1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70"/>
        <v>0</v>
      </c>
      <c r="M52" s="5" t="e">
        <f t="shared" ca="1" si="3"/>
        <v>#DIV/0!</v>
      </c>
      <c r="N52" s="5" t="e">
        <f t="shared" ca="1" si="107"/>
        <v>#DIV/0!</v>
      </c>
      <c r="O52" s="5" t="e">
        <f t="shared" ca="1" si="108"/>
        <v>#DIV/0!</v>
      </c>
      <c r="P52" s="5" t="e">
        <f t="shared" ca="1" si="109"/>
        <v>#DIV/0!</v>
      </c>
      <c r="Q52" s="5" t="e">
        <f t="shared" ca="1" si="110"/>
        <v>#DIV/0!</v>
      </c>
      <c r="R52" s="5" t="e">
        <f t="shared" ca="1" si="111"/>
        <v>#DIV/0!</v>
      </c>
      <c r="S52" s="5" t="e">
        <f t="shared" ca="1" si="112"/>
        <v>#DIV/0!</v>
      </c>
      <c r="U52">
        <f t="shared" ca="1" si="77"/>
        <v>0</v>
      </c>
      <c r="V52" s="5">
        <f t="shared" ca="1" si="78"/>
        <v>0</v>
      </c>
      <c r="W52" s="5">
        <f t="shared" ca="1" si="79"/>
        <v>0</v>
      </c>
      <c r="X52" s="5">
        <f t="shared" ca="1" si="80"/>
        <v>0</v>
      </c>
      <c r="Y52" s="5">
        <f t="shared" ca="1" si="81"/>
        <v>0</v>
      </c>
      <c r="Z52" s="5">
        <f t="shared" ca="1" si="82"/>
        <v>0</v>
      </c>
      <c r="AA52" s="5">
        <f t="shared" ca="1" si="83"/>
        <v>0</v>
      </c>
      <c r="AB52" s="5">
        <f t="shared" ca="1" si="84"/>
        <v>0</v>
      </c>
    </row>
    <row r="53" spans="1:28" x14ac:dyDescent="0.25">
      <c r="D53" s="15"/>
      <c r="L53" t="s">
        <v>76</v>
      </c>
    </row>
    <row r="54" spans="1:28" x14ac:dyDescent="0.25">
      <c r="B54" t="s">
        <v>80</v>
      </c>
      <c r="C54" t="s">
        <v>65</v>
      </c>
      <c r="D54" s="14">
        <v>42</v>
      </c>
      <c r="E54" s="14">
        <v>84</v>
      </c>
      <c r="F54">
        <v>168</v>
      </c>
      <c r="G54" s="14">
        <v>336</v>
      </c>
      <c r="H54">
        <v>672</v>
      </c>
      <c r="I54">
        <v>1344</v>
      </c>
      <c r="J54">
        <v>2688</v>
      </c>
      <c r="L54" t="s">
        <v>78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15">
        <f ca="1">'42 end'!J138</f>
        <v>76.451764746400102</v>
      </c>
      <c r="E55" s="15">
        <f ca="1">'84 end'!J138</f>
        <v>81.786022666000008</v>
      </c>
      <c r="F55" s="5">
        <f ca="1">'168 end'!J139</f>
        <v>421.87230612000008</v>
      </c>
      <c r="G55" s="15">
        <f ca="1">'336 end'!J139</f>
        <v>86.576812559999865</v>
      </c>
      <c r="H55" s="5">
        <f ca="1">'672 end'!J139</f>
        <v>1121.6774375599989</v>
      </c>
      <c r="I55" s="5">
        <f ca="1">'1344 end'!J139</f>
        <v>2246.839434999999</v>
      </c>
      <c r="J55" s="5">
        <f ca="1">'2688 end'!J139</f>
        <v>71.445608713432208</v>
      </c>
      <c r="L55" t="str">
        <f ca="1">C55</f>
        <v>CUDA Time</v>
      </c>
      <c r="M55" s="5">
        <f t="shared" ref="M55:S55" ca="1" si="113">$B$1*POWER(M3,2)*SQRT(D55/(POWER(D3*$C$1,2))+D$74/(POWER(D$20*$C$1,2)))</f>
        <v>5.0881430462160253E-2</v>
      </c>
      <c r="N55" s="5">
        <f t="shared" ca="1" si="113"/>
        <v>0.11050002463330208</v>
      </c>
      <c r="O55" s="5">
        <f t="shared" ca="1" si="113"/>
        <v>0.37515102588518645</v>
      </c>
      <c r="P55" s="5">
        <f t="shared" ca="1" si="113"/>
        <v>0.22035707144069983</v>
      </c>
      <c r="Q55" s="5">
        <f t="shared" ca="1" si="113"/>
        <v>0.23645160171493249</v>
      </c>
      <c r="R55" s="5">
        <f t="shared" ca="1" si="113"/>
        <v>5.204181015376743E-2</v>
      </c>
      <c r="S55" s="5">
        <f t="shared" ca="1" si="113"/>
        <v>1545.204182219007</v>
      </c>
    </row>
    <row r="56" spans="1:28" x14ac:dyDescent="0.25">
      <c r="A56">
        <v>2</v>
      </c>
      <c r="C56" t="str">
        <f ca="1">OFFSET('42p stat'!$A$1,A56*20,0)</f>
        <v>CUDA</v>
      </c>
      <c r="D56" s="15">
        <f ca="1">'42 end'!J139</f>
        <v>28.272978819599906</v>
      </c>
      <c r="E56" s="15">
        <f ca="1">'84 end'!J139</f>
        <v>6.8963368895999988</v>
      </c>
      <c r="F56" s="5">
        <f ca="1">'168 end'!J140</f>
        <v>61.09745776000009</v>
      </c>
      <c r="G56" s="15">
        <f ca="1">'336 end'!J140</f>
        <v>29.602384999999941</v>
      </c>
      <c r="H56" s="5">
        <f ca="1">'672 end'!J140</f>
        <v>21.302483839999933</v>
      </c>
      <c r="I56" s="5">
        <f ca="1">'1344 end'!J140</f>
        <v>53.27787599999894</v>
      </c>
      <c r="J56" s="5">
        <f ca="1">'2688 end'!J140</f>
        <v>82.374851597695056</v>
      </c>
      <c r="L56" t="str">
        <f t="shared" ref="L56:L67" ca="1" si="114">C56</f>
        <v>CUDA</v>
      </c>
      <c r="M56" s="5">
        <f t="shared" ref="M56:M83" ca="1" si="115">$B$1*POWER(M4,2)*SQRT(D56/(POWER(D4*$C$1,2))+D$74/(POWER(D$20*$C$1,2)))</f>
        <v>3.0598815086079433E-2</v>
      </c>
      <c r="N56" s="5">
        <f t="shared" ref="N56:N83" ca="1" si="116">$B$1*POWER(N4,2)*SQRT(E56/(POWER(E4*$C$1,2))+E$74/(POWER(E$20*$C$1,2)))</f>
        <v>3.4229728953748435E-2</v>
      </c>
      <c r="O56" s="5">
        <f t="shared" ref="O56:O83" ca="1" si="117">$B$1*POWER(O4,2)*SQRT(F56/(POWER(F4*$C$1,2))+F$74/(POWER(F$20*$C$1,2)))</f>
        <v>0.13186422577221468</v>
      </c>
      <c r="P56" s="5">
        <f t="shared" ref="P56:P83" ca="1" si="118">$B$1*POWER(P4,2)*SQRT(G56/(POWER(G4*$C$1,2))+G$74/(POWER(G$20*$C$1,2)))</f>
        <v>0.12062902777250334</v>
      </c>
      <c r="Q56" s="5">
        <f t="shared" ref="Q56:Q83" ca="1" si="119">$B$1*POWER(Q4,2)*SQRT(H56/(POWER(H4*$C$1,2))+H$74/(POWER(H$20*$C$1,2)))</f>
        <v>3.8813556996749515E-2</v>
      </c>
      <c r="R56" s="5">
        <f t="shared" ref="R56:R83" ca="1" si="120">$B$1*POWER(R4,2)*SQRT(I56/(POWER(I4*$C$1,2))+I$74/(POWER(I$20*$C$1,2)))</f>
        <v>1.2226230466900599E-2</v>
      </c>
      <c r="S56" s="5">
        <f t="shared" ref="S56:S83" ca="1" si="121">$B$1*POWER(S4,2)*SQRT(J56/(POWER(J4*$C$1,2))+J$74/(POWER(J$20*$C$1,2)))</f>
        <v>1529.1433897218446</v>
      </c>
    </row>
    <row r="57" spans="1:28" x14ac:dyDescent="0.25">
      <c r="A57">
        <v>3</v>
      </c>
      <c r="C57" t="str">
        <f ca="1">OFFSET('42p stat'!$A$1,A57*20,0)</f>
        <v>CUDA non hash</v>
      </c>
      <c r="D57" s="15">
        <f ca="1">'42 end'!J140</f>
        <v>24.132167019599954</v>
      </c>
      <c r="E57" s="15">
        <f ca="1">'84 end'!J140</f>
        <v>79.507637989200077</v>
      </c>
      <c r="F57" s="5">
        <f ca="1">'168 end'!J141</f>
        <v>194.76735303519996</v>
      </c>
      <c r="G57" s="15">
        <f ca="1">'336 end'!J141</f>
        <v>131.36618319999982</v>
      </c>
      <c r="H57" s="5">
        <f ca="1">'672 end'!J141</f>
        <v>402.85508399999981</v>
      </c>
      <c r="I57" s="5">
        <f ca="1">'1344 end'!J141</f>
        <v>1104.7554085599982</v>
      </c>
      <c r="J57" s="5">
        <f ca="1">'2688 end'!J141</f>
        <v>52797.873190000035</v>
      </c>
      <c r="L57" t="str">
        <f t="shared" ca="1" si="114"/>
        <v>CUDA non hash</v>
      </c>
      <c r="M57" s="5">
        <f t="shared" ca="1" si="115"/>
        <v>1.0392687366086494E-2</v>
      </c>
      <c r="N57" s="5">
        <f t="shared" ca="1" si="116"/>
        <v>5.0629372311763225E-2</v>
      </c>
      <c r="O57" s="5">
        <f t="shared" ca="1" si="117"/>
        <v>0.24528325897863715</v>
      </c>
      <c r="P57" s="5">
        <f t="shared" ca="1" si="118"/>
        <v>0.41258349861569754</v>
      </c>
      <c r="Q57" s="5">
        <f t="shared" ca="1" si="119"/>
        <v>0.49357752864564558</v>
      </c>
      <c r="R57" s="5">
        <f t="shared" ca="1" si="120"/>
        <v>0.18791498755992941</v>
      </c>
      <c r="S57" s="5">
        <f t="shared" ca="1" si="121"/>
        <v>2.33098792800954E-2</v>
      </c>
    </row>
    <row r="58" spans="1:28" x14ac:dyDescent="0.25">
      <c r="A58">
        <v>4</v>
      </c>
      <c r="C58" t="str">
        <f ca="1">OFFSET('42p stat'!$A$1,A58*20,0)</f>
        <v>CUDA ant</v>
      </c>
      <c r="D58" s="15">
        <f ca="1">'42 end'!J141</f>
        <v>72.142576360000078</v>
      </c>
      <c r="E58" s="15">
        <f ca="1">'84 end'!J141</f>
        <v>45.300775920000014</v>
      </c>
      <c r="F58" s="5">
        <f ca="1">'168 end'!J142</f>
        <v>210.45700219999929</v>
      </c>
      <c r="G58" s="15">
        <f ca="1">'336 end'!J142</f>
        <v>213.77857232000002</v>
      </c>
      <c r="H58" s="5">
        <f ca="1">'672 end'!J142</f>
        <v>111.17398843999975</v>
      </c>
      <c r="I58" s="5">
        <f ca="1">'1344 end'!J142</f>
        <v>1127.370667839991</v>
      </c>
      <c r="J58" s="5">
        <f ca="1">'2688 end'!J142</f>
        <v>2658.4628419999958</v>
      </c>
      <c r="L58" t="str">
        <f t="shared" ca="1" si="114"/>
        <v>CUDA ant</v>
      </c>
      <c r="M58" s="5">
        <f t="shared" ca="1" si="115"/>
        <v>2.6909394127390636E-2</v>
      </c>
      <c r="N58" s="5">
        <f t="shared" ca="1" si="116"/>
        <v>2.7318916261384066E-2</v>
      </c>
      <c r="O58" s="5">
        <f t="shared" ca="1" si="117"/>
        <v>5.6731900033682385E-2</v>
      </c>
      <c r="P58" s="5">
        <f t="shared" ca="1" si="118"/>
        <v>4.6766957049295607E-2</v>
      </c>
      <c r="Q58" s="5">
        <f t="shared" ca="1" si="119"/>
        <v>2.513296388738848E-2</v>
      </c>
      <c r="R58" s="5">
        <f t="shared" ca="1" si="120"/>
        <v>4.0913139716206089E-2</v>
      </c>
      <c r="S58" s="5">
        <f t="shared" ca="1" si="121"/>
        <v>2.9138634591928066E-2</v>
      </c>
    </row>
    <row r="59" spans="1:28" x14ac:dyDescent="0.25">
      <c r="A59">
        <v>5</v>
      </c>
      <c r="C59" t="str">
        <f ca="1">OFFSET('42p stat'!$A$1,A59*20,0)</f>
        <v>CUDA ant par</v>
      </c>
      <c r="D59" s="15">
        <f ca="1">'42 end'!J142</f>
        <v>51.80166324000016</v>
      </c>
      <c r="E59" s="15">
        <f ca="1">'84 end'!J142</f>
        <v>24.923310519999994</v>
      </c>
      <c r="F59" s="5">
        <f ca="1">'168 end'!J143</f>
        <v>29.592944280000079</v>
      </c>
      <c r="G59" s="15">
        <f ca="1">'336 end'!J143</f>
        <v>212.24538471999958</v>
      </c>
      <c r="H59" s="5">
        <f ca="1">'672 end'!J143</f>
        <v>42.955167039999886</v>
      </c>
      <c r="I59" s="5">
        <f ca="1">'1344 end'!J143</f>
        <v>95.16648903999949</v>
      </c>
      <c r="J59" s="5">
        <f ca="1">'2688 end'!J143</f>
        <v>43.565183999998794</v>
      </c>
      <c r="L59" t="str">
        <f t="shared" ca="1" si="114"/>
        <v>CUDA ant par</v>
      </c>
      <c r="M59" s="5">
        <f t="shared" ca="1" si="115"/>
        <v>1.9423271877948883E-2</v>
      </c>
      <c r="N59" s="5">
        <f t="shared" ca="1" si="116"/>
        <v>1.9766309173812883E-2</v>
      </c>
      <c r="O59" s="5">
        <f t="shared" ca="1" si="117"/>
        <v>2.0020550498507369E-2</v>
      </c>
      <c r="P59" s="5">
        <f t="shared" ca="1" si="118"/>
        <v>4.3483611293260636E-2</v>
      </c>
      <c r="Q59" s="5">
        <f t="shared" ca="1" si="119"/>
        <v>1.8392592997219889E-2</v>
      </c>
      <c r="R59" s="5">
        <f t="shared" ca="1" si="120"/>
        <v>1.6740091230727366E-2</v>
      </c>
      <c r="S59" s="5">
        <f t="shared" ca="1" si="121"/>
        <v>3.9940596097627255E-2</v>
      </c>
    </row>
    <row r="60" spans="1:28" x14ac:dyDescent="0.25">
      <c r="A60">
        <v>6</v>
      </c>
      <c r="C60" t="str">
        <f ca="1">OFFSET('42p stat'!$A$1,A60*20,0)</f>
        <v>CUDA ant non hash</v>
      </c>
      <c r="D60" s="15">
        <f ca="1">'42 end'!J143</f>
        <v>351.27872471999979</v>
      </c>
      <c r="E60" s="15">
        <f ca="1">'84 end'!J143</f>
        <v>52.667205000000088</v>
      </c>
      <c r="F60" s="5">
        <f ca="1">'168 end'!J144</f>
        <v>55.533738200000123</v>
      </c>
      <c r="G60" s="15">
        <f ca="1">'336 end'!J144</f>
        <v>148.23699035999957</v>
      </c>
      <c r="H60" s="5">
        <f ca="1">'672 end'!J144</f>
        <v>122.06663303999927</v>
      </c>
      <c r="I60" s="5">
        <f ca="1">'1344 end'!J144</f>
        <v>126.73958799999846</v>
      </c>
      <c r="J60" s="5">
        <f ca="1">'2688 end'!J144</f>
        <v>82.86473000000133</v>
      </c>
      <c r="L60" t="str">
        <f t="shared" ca="1" si="114"/>
        <v>CUDA ant non hash</v>
      </c>
      <c r="M60" s="5">
        <f t="shared" ca="1" si="115"/>
        <v>1.7583042867891537E-2</v>
      </c>
      <c r="N60" s="5">
        <f t="shared" ca="1" si="116"/>
        <v>1.5306155453138945E-2</v>
      </c>
      <c r="O60" s="5">
        <f t="shared" ca="1" si="117"/>
        <v>2.0836630473820006E-2</v>
      </c>
      <c r="P60" s="5">
        <f t="shared" ca="1" si="118"/>
        <v>3.4595676139998303E-2</v>
      </c>
      <c r="Q60" s="5">
        <f t="shared" ca="1" si="119"/>
        <v>2.6088918011371188E-2</v>
      </c>
      <c r="R60" s="5">
        <f t="shared" ca="1" si="120"/>
        <v>1.7351792688811044E-2</v>
      </c>
      <c r="S60" s="5">
        <f t="shared" ca="1" si="121"/>
        <v>4.2403687280042339E-2</v>
      </c>
    </row>
    <row r="61" spans="1:28" x14ac:dyDescent="0.25">
      <c r="A61">
        <v>7</v>
      </c>
      <c r="C61" t="str">
        <f ca="1">OFFSET('42p stat'!$A$1,A61*20,0)</f>
        <v>CUDA ant add CPU12</v>
      </c>
      <c r="D61" s="15">
        <f ca="1">'42 end'!J144</f>
        <v>460.74795275999952</v>
      </c>
      <c r="E61" s="15">
        <f ca="1">'84 end'!J144</f>
        <v>855.33526231999917</v>
      </c>
      <c r="F61" s="5">
        <f ca="1">'168 end'!J145</f>
        <v>786.69227024000031</v>
      </c>
      <c r="G61" s="15">
        <f ca="1">'336 end'!J145</f>
        <v>5560.3503141200008</v>
      </c>
      <c r="H61" s="5">
        <f ca="1">'672 end'!J145</f>
        <v>5249600.4996403111</v>
      </c>
      <c r="I61" s="5">
        <f ca="1">'1344 end'!J145</f>
        <v>23185.308232999985</v>
      </c>
      <c r="J61" s="5">
        <f ca="1">'2688 end'!J145</f>
        <v>2883.1276190000158</v>
      </c>
      <c r="L61" t="str">
        <f t="shared" ca="1" si="114"/>
        <v>CUDA ant add CPU12</v>
      </c>
      <c r="M61" s="5">
        <f t="shared" ca="1" si="115"/>
        <v>4.7787911308415539E-2</v>
      </c>
      <c r="N61" s="5">
        <f t="shared" ca="1" si="116"/>
        <v>8.6689158178641978E-2</v>
      </c>
      <c r="O61" s="5">
        <f t="shared" ca="1" si="117"/>
        <v>0.10655244006738712</v>
      </c>
      <c r="P61" s="5">
        <f t="shared" ca="1" si="118"/>
        <v>0.21794981822707091</v>
      </c>
      <c r="Q61" s="5">
        <f t="shared" ca="1" si="119"/>
        <v>1.4396662270111134</v>
      </c>
      <c r="R61" s="5">
        <f t="shared" ca="1" si="120"/>
        <v>8.193925683443426E-2</v>
      </c>
      <c r="S61" s="5">
        <f t="shared" ca="1" si="121"/>
        <v>2.6160206750354648E-2</v>
      </c>
    </row>
    <row r="62" spans="1:28" x14ac:dyDescent="0.25">
      <c r="A62">
        <v>8</v>
      </c>
      <c r="C62" t="str">
        <f ca="1">OFFSET('42p stat'!$A$1,A62*20,0)</f>
        <v>CUDA opt</v>
      </c>
      <c r="D62" s="15">
        <f ca="1">'42 end'!J145</f>
        <v>3.8418805343999782</v>
      </c>
      <c r="E62" s="15">
        <f ca="1">'84 end'!J145</f>
        <v>24.481441624400048</v>
      </c>
      <c r="F62" s="5">
        <f ca="1">'168 end'!J146</f>
        <v>56.525517000000093</v>
      </c>
      <c r="G62" s="15">
        <f ca="1">'336 end'!J146</f>
        <v>106.51246800000028</v>
      </c>
      <c r="H62" s="5">
        <f ca="1">'672 end'!J146</f>
        <v>144.0904160400006</v>
      </c>
      <c r="I62" s="5">
        <f ca="1">'1344 end'!J146</f>
        <v>651.19710400000361</v>
      </c>
      <c r="J62" s="5">
        <f ca="1">'2688 end'!J146</f>
        <v>951.11259600000358</v>
      </c>
      <c r="L62" t="str">
        <f t="shared" ca="1" si="114"/>
        <v>CUDA opt</v>
      </c>
      <c r="M62" s="5">
        <f t="shared" ca="1" si="115"/>
        <v>1.2222611824175637E-2</v>
      </c>
      <c r="N62" s="5">
        <f t="shared" ca="1" si="116"/>
        <v>5.8910734918275094E-2</v>
      </c>
      <c r="O62" s="5">
        <f t="shared" ca="1" si="117"/>
        <v>0.12282060497122853</v>
      </c>
      <c r="P62" s="5">
        <f t="shared" ca="1" si="118"/>
        <v>0.22293916610464692</v>
      </c>
      <c r="Q62" s="5">
        <f t="shared" ca="1" si="119"/>
        <v>8.4804109104661338E-2</v>
      </c>
      <c r="R62" s="5">
        <f t="shared" ca="1" si="120"/>
        <v>2.8647844826918855E-2</v>
      </c>
      <c r="S62" s="5">
        <f t="shared" ca="1" si="121"/>
        <v>2.6192594254386827E-2</v>
      </c>
    </row>
    <row r="63" spans="1:28" x14ac:dyDescent="0.25">
      <c r="A63">
        <v>9</v>
      </c>
      <c r="C63" t="str">
        <f ca="1">OFFSET('42p stat'!$A$1,A63*20,0)</f>
        <v>CUDA opt Time</v>
      </c>
      <c r="D63" s="15">
        <f ca="1">'42 end'!J146</f>
        <v>85.573991104000086</v>
      </c>
      <c r="E63" s="15">
        <f ca="1">'84 end'!J146</f>
        <v>79.610259638799988</v>
      </c>
      <c r="F63" s="5">
        <f ca="1">'168 end'!J147</f>
        <v>35.930125520000011</v>
      </c>
      <c r="G63" s="15">
        <f ca="1">'336 end'!J147</f>
        <v>24.561378960000003</v>
      </c>
      <c r="H63" s="5">
        <f ca="1">'672 end'!J147</f>
        <v>485.72168308000073</v>
      </c>
      <c r="I63" s="5">
        <f ca="1">'1344 end'!J147</f>
        <v>150.5191990000032</v>
      </c>
      <c r="J63" s="5">
        <f ca="1">'2688 end'!J147</f>
        <v>2354.0965950000013</v>
      </c>
      <c r="L63" t="str">
        <f t="shared" ca="1" si="114"/>
        <v>CUDA opt Time</v>
      </c>
      <c r="M63" s="5">
        <f t="shared" ca="1" si="115"/>
        <v>5.1446257334787068E-2</v>
      </c>
      <c r="N63" s="5">
        <f t="shared" ca="1" si="116"/>
        <v>0.10728541562416681</v>
      </c>
      <c r="O63" s="5">
        <f t="shared" ca="1" si="117"/>
        <v>9.9571652293174273E-2</v>
      </c>
      <c r="P63" s="5">
        <f t="shared" ca="1" si="118"/>
        <v>0.11578467215135035</v>
      </c>
      <c r="Q63" s="5">
        <f t="shared" ca="1" si="119"/>
        <v>0.15377171007171397</v>
      </c>
      <c r="R63" s="5">
        <f t="shared" ca="1" si="120"/>
        <v>1.6029195577596803E-2</v>
      </c>
      <c r="S63" s="5">
        <f t="shared" ca="1" si="121"/>
        <v>3.8110864221103775E-2</v>
      </c>
    </row>
    <row r="64" spans="1:28" x14ac:dyDescent="0.25">
      <c r="A64">
        <v>10</v>
      </c>
      <c r="C64" t="str">
        <f ca="1">OFFSET('42p stat'!$A$1,A64*20,0)</f>
        <v>CUDA opt non hash</v>
      </c>
      <c r="D64" s="15">
        <f ca="1">'42 end'!J147</f>
        <v>89.08528114320012</v>
      </c>
      <c r="E64" s="15">
        <f ca="1">'84 end'!J147</f>
        <v>50.665660782399925</v>
      </c>
      <c r="F64" s="5">
        <f ca="1">'168 end'!J148</f>
        <v>157.8907314596</v>
      </c>
      <c r="G64" s="15">
        <f ca="1">'336 end'!J148</f>
        <v>31.028363000000006</v>
      </c>
      <c r="H64" s="5">
        <f ca="1">'672 end'!J148</f>
        <v>188.64110495999992</v>
      </c>
      <c r="I64" s="5">
        <f ca="1">'1344 end'!J148</f>
        <v>194.65196159999905</v>
      </c>
      <c r="J64" s="5">
        <f ca="1">'2688 end'!J148</f>
        <v>9659.8501799999922</v>
      </c>
      <c r="L64" t="str">
        <f t="shared" ca="1" si="114"/>
        <v>CUDA opt non hash</v>
      </c>
      <c r="M64" s="5">
        <f t="shared" ca="1" si="115"/>
        <v>1.7597211087946912E-2</v>
      </c>
      <c r="N64" s="5">
        <f t="shared" ca="1" si="116"/>
        <v>4.6837061419477667E-2</v>
      </c>
      <c r="O64" s="5">
        <f t="shared" ca="1" si="117"/>
        <v>0.23890995831987594</v>
      </c>
      <c r="P64" s="5">
        <f t="shared" ca="1" si="118"/>
        <v>0.27050676102318394</v>
      </c>
      <c r="Q64" s="5">
        <f t="shared" ca="1" si="119"/>
        <v>0.93787290224414477</v>
      </c>
      <c r="R64" s="5">
        <f t="shared" ca="1" si="120"/>
        <v>0.23846058936731301</v>
      </c>
      <c r="S64" s="5">
        <f t="shared" ca="1" si="121"/>
        <v>5.4020230594799884E-3</v>
      </c>
    </row>
    <row r="65" spans="1:19" x14ac:dyDescent="0.25">
      <c r="A65">
        <v>11</v>
      </c>
      <c r="C65" t="str">
        <f ca="1">OFFSET('42p stat'!$A$1,A65*20,0)</f>
        <v>CUDA opt ant</v>
      </c>
      <c r="D65" s="15">
        <f ca="1">'42 end'!J148</f>
        <v>63.259996199999932</v>
      </c>
      <c r="E65" s="15">
        <f ca="1">'84 end'!J148</f>
        <v>53.042319920000203</v>
      </c>
      <c r="F65" s="5">
        <f ca="1">'168 end'!J149</f>
        <v>66.24048423999993</v>
      </c>
      <c r="G65" s="15">
        <f ca="1">'336 end'!J149</f>
        <v>267.83661384000038</v>
      </c>
      <c r="H65" s="5">
        <f ca="1">'672 end'!J149</f>
        <v>127.17604576000062</v>
      </c>
      <c r="I65" s="5">
        <f ca="1">'1344 end'!J149</f>
        <v>3485.1495991999918</v>
      </c>
      <c r="J65" s="5">
        <f ca="1">'2688 end'!J149</f>
        <v>150.45200477134438</v>
      </c>
      <c r="L65" t="str">
        <f t="shared" ca="1" si="114"/>
        <v>CUDA opt ant</v>
      </c>
      <c r="M65" s="5">
        <f t="shared" ca="1" si="115"/>
        <v>2.5764523236496334E-2</v>
      </c>
      <c r="N65" s="5">
        <f t="shared" ca="1" si="116"/>
        <v>2.9043122274603358E-2</v>
      </c>
      <c r="O65" s="5">
        <f t="shared" ca="1" si="117"/>
        <v>3.0894384741454298E-2</v>
      </c>
      <c r="P65" s="5">
        <f t="shared" ca="1" si="118"/>
        <v>5.2485608323286005E-2</v>
      </c>
      <c r="Q65" s="5">
        <f t="shared" ca="1" si="119"/>
        <v>2.6750095813782678E-2</v>
      </c>
      <c r="R65" s="5">
        <f t="shared" ca="1" si="120"/>
        <v>6.9954112901780108E-2</v>
      </c>
      <c r="S65" s="5">
        <f t="shared" ca="1" si="121"/>
        <v>729.03314621046786</v>
      </c>
    </row>
    <row r="66" spans="1:19" x14ac:dyDescent="0.25">
      <c r="A66">
        <v>12</v>
      </c>
      <c r="C66" t="str">
        <f ca="1">OFFSET('42p stat'!$A$1,A66*20,0)</f>
        <v>CUDA opt ant non hash</v>
      </c>
      <c r="D66" s="15">
        <f ca="1">'42 end'!J149</f>
        <v>107.4182791999999</v>
      </c>
      <c r="E66" s="15">
        <f ca="1">'84 end'!J149</f>
        <v>47.503332199999896</v>
      </c>
      <c r="F66" s="5">
        <f ca="1">'168 end'!J150</f>
        <v>31.810020440000102</v>
      </c>
      <c r="G66" s="15">
        <f ca="1">'336 end'!J150</f>
        <v>107.02752152000011</v>
      </c>
      <c r="H66" s="5">
        <f ca="1">'672 end'!J150</f>
        <v>159.90513880000023</v>
      </c>
      <c r="I66" s="5">
        <f ca="1">'1344 end'!J150</f>
        <v>150.75632572000129</v>
      </c>
      <c r="J66" s="5">
        <f ca="1">'2688 end'!J150</f>
        <v>995.58092659244687</v>
      </c>
      <c r="L66" t="str">
        <f t="shared" ca="1" si="114"/>
        <v>CUDA opt ant non hash</v>
      </c>
      <c r="M66" s="5">
        <f t="shared" ca="1" si="115"/>
        <v>1.0251872791683086E-2</v>
      </c>
      <c r="N66" s="5">
        <f t="shared" ca="1" si="116"/>
        <v>1.458198670399208E-2</v>
      </c>
      <c r="O66" s="5">
        <f t="shared" ca="1" si="117"/>
        <v>1.5330631079907123E-2</v>
      </c>
      <c r="P66" s="5">
        <f t="shared" ca="1" si="118"/>
        <v>2.9508980801229902E-2</v>
      </c>
      <c r="Q66" s="5">
        <f t="shared" ca="1" si="119"/>
        <v>2.9407982476637604E-2</v>
      </c>
      <c r="R66" s="5">
        <f t="shared" ca="1" si="120"/>
        <v>1.8553016579506389E-2</v>
      </c>
      <c r="S66" s="5">
        <f t="shared" ca="1" si="121"/>
        <v>918.33735641557462</v>
      </c>
    </row>
    <row r="67" spans="1:19" x14ac:dyDescent="0.25">
      <c r="A67">
        <v>13</v>
      </c>
      <c r="C67" t="str">
        <f ca="1">OFFSET('42p stat'!$A$1,A67*20,0)</f>
        <v>CUDA opt ant par</v>
      </c>
      <c r="D67" s="15">
        <f ca="1">'42 end'!J150</f>
        <v>20.395528560000024</v>
      </c>
      <c r="E67" s="15">
        <f ca="1">'84 end'!J150</f>
        <v>49.292616199999962</v>
      </c>
      <c r="F67" s="5">
        <f ca="1">'168 end'!J151</f>
        <v>100.12542179999957</v>
      </c>
      <c r="G67" s="15">
        <f ca="1">'336 end'!J151</f>
        <v>201.09201003999982</v>
      </c>
      <c r="H67" s="5">
        <f ca="1">'672 end'!J151</f>
        <v>95.872381359999054</v>
      </c>
      <c r="I67" s="5">
        <f ca="1">'1344 end'!J151</f>
        <v>143.58323103999936</v>
      </c>
      <c r="J67" s="5">
        <f ca="1">'2688 end'!J151</f>
        <v>1418.6313744169286</v>
      </c>
      <c r="L67" t="str">
        <f t="shared" ca="1" si="114"/>
        <v>CUDA opt ant par</v>
      </c>
      <c r="M67" s="5">
        <f t="shared" ca="1" si="115"/>
        <v>1.2526300016191561E-2</v>
      </c>
      <c r="N67" s="5">
        <f t="shared" ca="1" si="116"/>
        <v>2.5556571714829762E-2</v>
      </c>
      <c r="O67" s="5">
        <f t="shared" ca="1" si="117"/>
        <v>3.5802177744250901E-2</v>
      </c>
      <c r="P67" s="5">
        <f t="shared" ca="1" si="118"/>
        <v>4.207074489084061E-2</v>
      </c>
      <c r="Q67" s="5">
        <f t="shared" ca="1" si="119"/>
        <v>2.4818458910322621E-2</v>
      </c>
      <c r="R67" s="5">
        <f t="shared" ca="1" si="120"/>
        <v>1.9062648482780113E-2</v>
      </c>
      <c r="S67" s="5">
        <f t="shared" ca="1" si="121"/>
        <v>1594.7237314220074</v>
      </c>
    </row>
    <row r="68" spans="1:19" x14ac:dyDescent="0.25">
      <c r="A68">
        <v>14</v>
      </c>
      <c r="C68" t="str">
        <f ca="1">OFFSET('42p stat'!$A$1,A68*20,0)</f>
        <v>non CUDA Time</v>
      </c>
      <c r="D68" s="15">
        <f ca="1">'42 end'!J151</f>
        <v>2311.5402374611999</v>
      </c>
      <c r="E68" s="15">
        <f ca="1">'84 end'!J151</f>
        <v>2403.1875348388003</v>
      </c>
      <c r="F68" s="5">
        <f ca="1">'168 end'!J152</f>
        <v>2208.5426584836005</v>
      </c>
      <c r="G68" s="15">
        <f ca="1">'336 end'!J152</f>
        <v>2987.1785137199995</v>
      </c>
      <c r="H68" s="5">
        <f ca="1">'672 end'!J152</f>
        <v>11964.502832560003</v>
      </c>
      <c r="I68" s="5">
        <f ca="1">'1344 end'!J152</f>
        <v>33898.100238000006</v>
      </c>
      <c r="J68" s="5">
        <f ca="1">'2688 end'!J152</f>
        <v>3565.702983999995</v>
      </c>
      <c r="L68" t="str">
        <f t="shared" ref="L68:L83" ca="1" si="122">C68</f>
        <v>non CUDA Time</v>
      </c>
      <c r="M68" s="5">
        <f t="shared" ca="1" si="115"/>
        <v>2.5130618647602918</v>
      </c>
      <c r="N68" s="5">
        <f t="shared" ca="1" si="116"/>
        <v>1.5143654127405963</v>
      </c>
      <c r="O68" s="5">
        <f t="shared" ca="1" si="117"/>
        <v>1.0052741639752998</v>
      </c>
      <c r="P68" s="5">
        <f t="shared" ca="1" si="118"/>
        <v>0.59029887319782426</v>
      </c>
      <c r="Q68" s="5">
        <f t="shared" ca="1" si="119"/>
        <v>0.50290121198067428</v>
      </c>
      <c r="R68" s="5">
        <f t="shared" ca="1" si="120"/>
        <v>0.41005222442071593</v>
      </c>
      <c r="S68" s="5">
        <f t="shared" ca="1" si="121"/>
        <v>2.9057992902929288E-2</v>
      </c>
    </row>
    <row r="69" spans="1:19" x14ac:dyDescent="0.25">
      <c r="A69">
        <v>15</v>
      </c>
      <c r="C69" t="str">
        <f ca="1">OFFSET('42p stat'!$A$1,A69*20,0)</f>
        <v>non CUDA</v>
      </c>
      <c r="D69" s="15">
        <f ca="1">'42 end'!J152</f>
        <v>54.50025041640005</v>
      </c>
      <c r="E69" s="15">
        <f ca="1">'84 end'!J152</f>
        <v>314.41760891239988</v>
      </c>
      <c r="F69" s="5">
        <f ca="1">'168 end'!J153</f>
        <v>236.81430169440011</v>
      </c>
      <c r="G69" s="15">
        <f ca="1">'336 end'!J153</f>
        <v>429.34526400000067</v>
      </c>
      <c r="H69" s="5">
        <f ca="1">'672 end'!J153</f>
        <v>1410.6061400000021</v>
      </c>
      <c r="I69" s="5">
        <f ca="1">'1344 end'!J153</f>
        <v>7596.1127662399995</v>
      </c>
      <c r="J69" s="5">
        <f ca="1">'2688 end'!J153</f>
        <v>23.815386000000743</v>
      </c>
      <c r="L69" t="str">
        <f t="shared" ca="1" si="122"/>
        <v>non CUDA</v>
      </c>
      <c r="M69" s="5">
        <f t="shared" ca="1" si="115"/>
        <v>0.88806729251226313</v>
      </c>
      <c r="N69" s="5">
        <f t="shared" ca="1" si="116"/>
        <v>0.92716912227692971</v>
      </c>
      <c r="O69" s="5">
        <f t="shared" ca="1" si="117"/>
        <v>0.41869364100321266</v>
      </c>
      <c r="P69" s="5">
        <f t="shared" ca="1" si="118"/>
        <v>0.26219144667868594</v>
      </c>
      <c r="Q69" s="5">
        <f t="shared" ca="1" si="119"/>
        <v>0.17904810898615994</v>
      </c>
      <c r="R69" s="5">
        <f t="shared" ca="1" si="120"/>
        <v>0.20089730075100226</v>
      </c>
      <c r="S69" s="5">
        <f t="shared" ca="1" si="121"/>
        <v>4.330757815420009E-2</v>
      </c>
    </row>
    <row r="70" spans="1:19" x14ac:dyDescent="0.25">
      <c r="A70">
        <v>16</v>
      </c>
      <c r="C70" t="str">
        <f ca="1">OFFSET('42p stat'!$A$1,A70*20,0)</f>
        <v>non CUDA non hash</v>
      </c>
      <c r="D70" s="15">
        <f ca="1">'42 end'!J153</f>
        <v>502.11625280679982</v>
      </c>
      <c r="E70" s="15">
        <f ca="1">'84 end'!J153</f>
        <v>302.7616450772</v>
      </c>
      <c r="F70" s="5">
        <f ca="1">'168 end'!J154</f>
        <v>1310.893741012</v>
      </c>
      <c r="G70" s="15">
        <f ca="1">'336 end'!J154</f>
        <v>697.12283815999945</v>
      </c>
      <c r="H70" s="5">
        <f ca="1">'672 end'!J154</f>
        <v>11781.59866408</v>
      </c>
      <c r="I70" s="5">
        <f ca="1">'1344 end'!J154</f>
        <v>20598.409088360011</v>
      </c>
      <c r="J70" s="5">
        <f ca="1">'2688 end'!J154</f>
        <v>27.048402999999485</v>
      </c>
      <c r="L70" t="str">
        <f t="shared" ca="1" si="122"/>
        <v>non CUDA non hash</v>
      </c>
      <c r="M70" s="5">
        <f t="shared" ca="1" si="115"/>
        <v>1.6300346268137755</v>
      </c>
      <c r="N70" s="5">
        <f t="shared" ca="1" si="116"/>
        <v>0.8163277001758541</v>
      </c>
      <c r="O70" s="5">
        <f t="shared" ca="1" si="117"/>
        <v>0.88180427030131769</v>
      </c>
      <c r="P70" s="5">
        <f t="shared" ca="1" si="118"/>
        <v>0.33792812077935142</v>
      </c>
      <c r="Q70" s="5">
        <f t="shared" ca="1" si="119"/>
        <v>0.76379258824729579</v>
      </c>
      <c r="R70" s="5">
        <f t="shared" ca="1" si="120"/>
        <v>0.49355616930421398</v>
      </c>
      <c r="S70" s="5">
        <f t="shared" ca="1" si="121"/>
        <v>3.8906579414666458E-2</v>
      </c>
    </row>
    <row r="71" spans="1:19" x14ac:dyDescent="0.25">
      <c r="A71">
        <v>17</v>
      </c>
      <c r="C71" t="str">
        <f ca="1">OFFSET('42p stat'!$A$1,A71*20,0)</f>
        <v>Classic ACO</v>
      </c>
      <c r="D71" s="15">
        <f ca="1">'42 end'!J154</f>
        <v>172325.32643956004</v>
      </c>
      <c r="E71" s="15">
        <f ca="1">'84 end'!J154</f>
        <v>223055.69032100009</v>
      </c>
      <c r="F71" s="5">
        <f ca="1">'168 end'!J155</f>
        <v>5773147.185353999</v>
      </c>
      <c r="G71" s="15">
        <f ca="1">'336 end'!J155</f>
        <v>194341.98637700005</v>
      </c>
      <c r="H71" s="5">
        <f ca="1">'672 end'!J155</f>
        <v>4360119.5505030015</v>
      </c>
      <c r="I71" s="5">
        <f ca="1">'1344 end'!J155</f>
        <v>258767.43931099999</v>
      </c>
      <c r="J71" s="5">
        <f ca="1">'2688 end'!J155</f>
        <v>68243.263104000027</v>
      </c>
      <c r="L71" t="str">
        <f t="shared" ca="1" si="122"/>
        <v>Classic ACO</v>
      </c>
      <c r="M71" s="5">
        <f t="shared" ca="1" si="115"/>
        <v>1.5105204084835096E-3</v>
      </c>
      <c r="N71" s="5">
        <f t="shared" ca="1" si="116"/>
        <v>1.1340676167330406E-3</v>
      </c>
      <c r="O71" s="5">
        <f t="shared" ca="1" si="117"/>
        <v>3.5457173174723742E-3</v>
      </c>
      <c r="P71" s="5">
        <f t="shared" ca="1" si="118"/>
        <v>3.7042308978295927E-4</v>
      </c>
      <c r="Q71" s="5">
        <f t="shared" ca="1" si="119"/>
        <v>9.1690425684527537E-4</v>
      </c>
      <c r="R71" s="5">
        <f t="shared" ca="1" si="120"/>
        <v>1.2062842746669409E-4</v>
      </c>
      <c r="S71" s="5">
        <f t="shared" ca="1" si="121"/>
        <v>8.1367806995623106E-3</v>
      </c>
    </row>
    <row r="72" spans="1:19" x14ac:dyDescent="0.25">
      <c r="A72">
        <v>18</v>
      </c>
      <c r="C72" t="str">
        <f ca="1">OFFSET('42p stat'!$A$1,A72*20,0)</f>
        <v>Classic ACO non hash</v>
      </c>
      <c r="D72" s="15">
        <f ca="1">'42 end'!J155</f>
        <v>10885.029233599995</v>
      </c>
      <c r="E72" s="15">
        <f ca="1">'84 end'!J155</f>
        <v>58603.386234999969</v>
      </c>
      <c r="F72" s="5">
        <f ca="1">'168 end'!J156</f>
        <v>521914.78474300005</v>
      </c>
      <c r="G72" s="15">
        <f ca="1">'336 end'!J156</f>
        <v>85406.589290000105</v>
      </c>
      <c r="H72" s="5">
        <f ca="1">'672 end'!J156</f>
        <v>3518606.8682440016</v>
      </c>
      <c r="I72" s="5">
        <f ca="1">'1344 end'!J156</f>
        <v>227111.83460500004</v>
      </c>
      <c r="J72" s="5">
        <f ca="1">'2688 end'!J156</f>
        <v>19047.124899999952</v>
      </c>
      <c r="L72" t="str">
        <f t="shared" ca="1" si="122"/>
        <v>Classic ACO non hash</v>
      </c>
      <c r="M72" s="5">
        <f t="shared" ca="1" si="115"/>
        <v>7.00611769206697E-4</v>
      </c>
      <c r="N72" s="5">
        <f t="shared" ca="1" si="116"/>
        <v>8.4048925534640465E-4</v>
      </c>
      <c r="O72" s="5">
        <f t="shared" ca="1" si="117"/>
        <v>1.3193745029853223E-3</v>
      </c>
      <c r="P72" s="5">
        <f t="shared" ca="1" si="118"/>
        <v>2.7583126274605011E-4</v>
      </c>
      <c r="Q72" s="5">
        <f t="shared" ca="1" si="119"/>
        <v>8.7596579207070019E-4</v>
      </c>
      <c r="R72" s="5">
        <f t="shared" ca="1" si="120"/>
        <v>1.174614508681343E-4</v>
      </c>
      <c r="S72" s="5">
        <f t="shared" ca="1" si="121"/>
        <v>8.1317648008386121E-3</v>
      </c>
    </row>
    <row r="73" spans="1:19" x14ac:dyDescent="0.25">
      <c r="A73">
        <v>19</v>
      </c>
      <c r="C73" t="str">
        <f ca="1">OFFSET('42p stat'!$A$1,A73*20,0)</f>
        <v>omp</v>
      </c>
      <c r="D73" s="15">
        <f ca="1">'42 end'!J156</f>
        <v>43.82316997839996</v>
      </c>
      <c r="E73" s="15">
        <f ca="1">'84 end'!J156</f>
        <v>922.36364530599985</v>
      </c>
      <c r="F73" s="5">
        <f ca="1">'168 end'!J157</f>
        <v>297.48408284999982</v>
      </c>
      <c r="G73" s="15">
        <f ca="1">'336 end'!J157</f>
        <v>953.41503963999958</v>
      </c>
      <c r="H73" s="5">
        <f ca="1">'672 end'!J157</f>
        <v>82107.579070120017</v>
      </c>
      <c r="I73" s="5">
        <f ca="1">'1344 end'!J157</f>
        <v>27548.260127839996</v>
      </c>
      <c r="J73" s="5">
        <f ca="1">'2688 end'!J157</f>
        <v>11363.04391599997</v>
      </c>
      <c r="L73" t="str">
        <f t="shared" ca="1" si="122"/>
        <v>omp</v>
      </c>
      <c r="M73" s="5">
        <f t="shared" ca="1" si="115"/>
        <v>0.67577655211051713</v>
      </c>
      <c r="N73" s="5">
        <f t="shared" ca="1" si="116"/>
        <v>1.5424819828220622</v>
      </c>
      <c r="O73" s="5">
        <f t="shared" ca="1" si="117"/>
        <v>0.49214069236396052</v>
      </c>
      <c r="P73" s="5">
        <f t="shared" ca="1" si="118"/>
        <v>0.41160259041433217</v>
      </c>
      <c r="Q73" s="5">
        <f t="shared" ca="1" si="119"/>
        <v>1.039593125284501</v>
      </c>
      <c r="R73" s="5">
        <f t="shared" ca="1" si="120"/>
        <v>0.38248420117721194</v>
      </c>
      <c r="S73" s="5">
        <f t="shared" ca="1" si="121"/>
        <v>9.1734051433006083E-3</v>
      </c>
    </row>
    <row r="74" spans="1:19" x14ac:dyDescent="0.25">
      <c r="A74">
        <v>20</v>
      </c>
      <c r="C74" t="str">
        <f ca="1">OFFSET('42p stat'!$A$1,A74*20,0)</f>
        <v>omp non hash</v>
      </c>
      <c r="D74" s="15">
        <f ca="1">'42 end'!J157</f>
        <v>45.239643053199998</v>
      </c>
      <c r="E74" s="15">
        <f ca="1">'84 end'!J157</f>
        <v>470.76181698760018</v>
      </c>
      <c r="F74" s="5">
        <f ca="1">'168 end'!J158</f>
        <v>72.078289120400115</v>
      </c>
      <c r="G74" s="15">
        <f ca="1">'336 end'!J158</f>
        <v>989.16647140000055</v>
      </c>
      <c r="H74" s="5">
        <f ca="1">'672 end'!J158</f>
        <v>6115.0434603599988</v>
      </c>
      <c r="I74" s="5">
        <f ca="1">'1344 end'!J158</f>
        <v>19891.758799079998</v>
      </c>
      <c r="J74" s="5">
        <f ca="1">'2688 end'!J158</f>
        <v>38515874.652442999</v>
      </c>
      <c r="L74" t="str">
        <f t="shared" ca="1" si="122"/>
        <v>omp non hash</v>
      </c>
      <c r="M74" s="5">
        <f t="shared" ca="1" si="115"/>
        <v>0.69699128252849751</v>
      </c>
      <c r="N74" s="5">
        <f t="shared" ca="1" si="116"/>
        <v>1.1454010387831175</v>
      </c>
      <c r="O74" s="5">
        <f t="shared" ca="1" si="117"/>
        <v>0.25497372262303292</v>
      </c>
      <c r="P74" s="5">
        <f t="shared" ca="1" si="118"/>
        <v>0.45446783447988731</v>
      </c>
      <c r="Q74" s="5">
        <f t="shared" ca="1" si="119"/>
        <v>0.36367603007288124</v>
      </c>
      <c r="R74" s="5">
        <f t="shared" ca="1" si="120"/>
        <v>0.44715933469241465</v>
      </c>
      <c r="S74" s="5">
        <f t="shared" ca="1" si="121"/>
        <v>5.1785383584914096E-5</v>
      </c>
    </row>
    <row r="75" spans="1:19" x14ac:dyDescent="0.25">
      <c r="A75">
        <v>21</v>
      </c>
      <c r="C75" t="str">
        <f ca="1">OFFSET('42p stat'!$A$1,A75*20,0)</f>
        <v>non CUDA transp Time</v>
      </c>
      <c r="D75" s="15">
        <f ca="1">'42 end'!J158</f>
        <v>210.92463775400003</v>
      </c>
      <c r="E75" s="15">
        <f ca="1">'84 end'!J158</f>
        <v>602.18641097160003</v>
      </c>
      <c r="F75" s="5">
        <f ca="1">'168 end'!J159</f>
        <v>2878.7860951599991</v>
      </c>
      <c r="G75" s="15">
        <f ca="1">'336 end'!J159</f>
        <v>435.81253532000028</v>
      </c>
      <c r="H75" s="5">
        <f ca="1">'672 end'!J159</f>
        <v>4874.5794766799954</v>
      </c>
      <c r="I75" s="5">
        <f ca="1">'1344 end'!J159</f>
        <v>3925.5641625999988</v>
      </c>
      <c r="J75" s="5">
        <f ca="1">'2688 end'!J159</f>
        <v>16330256.040140996</v>
      </c>
      <c r="L75" t="str">
        <f t="shared" ca="1" si="122"/>
        <v>non CUDA transp Time</v>
      </c>
      <c r="M75" s="5">
        <f t="shared" ca="1" si="115"/>
        <v>0.86827452508163749</v>
      </c>
      <c r="N75" s="5">
        <f t="shared" ca="1" si="116"/>
        <v>0.87329866493249075</v>
      </c>
      <c r="O75" s="5">
        <f t="shared" ca="1" si="117"/>
        <v>1.0642043428041867</v>
      </c>
      <c r="P75" s="5">
        <f t="shared" ca="1" si="118"/>
        <v>0.22729187897567632</v>
      </c>
      <c r="Q75" s="5">
        <f t="shared" ca="1" si="119"/>
        <v>0.22857719912961766</v>
      </c>
      <c r="R75" s="5">
        <f t="shared" ca="1" si="120"/>
        <v>0.15372879773939385</v>
      </c>
      <c r="S75" s="5">
        <f t="shared" ca="1" si="121"/>
        <v>5.6824593615512428E-5</v>
      </c>
    </row>
    <row r="76" spans="1:19" x14ac:dyDescent="0.25">
      <c r="A76">
        <v>22</v>
      </c>
      <c r="C76" t="str">
        <f ca="1">OFFSET('42p stat'!$A$1,A76*20,0)</f>
        <v>non CUDA transp</v>
      </c>
      <c r="D76" s="15">
        <f ca="1">'42 end'!J159</f>
        <v>93.796096832399996</v>
      </c>
      <c r="E76" s="15">
        <f ca="1">'84 end'!J159</f>
        <v>207.06998886559984</v>
      </c>
      <c r="F76" s="5">
        <f ca="1">'168 end'!J160</f>
        <v>107.93870724000038</v>
      </c>
      <c r="G76" s="15">
        <f ca="1">'336 end'!J160</f>
        <v>180.09380115999974</v>
      </c>
      <c r="H76" s="5">
        <f ca="1">'672 end'!J160</f>
        <v>1102.7701046399959</v>
      </c>
      <c r="I76" s="5">
        <f ca="1">'1344 end'!J160</f>
        <v>2259.6752510399897</v>
      </c>
      <c r="J76" s="5">
        <f ca="1">'2688 end'!J160</f>
        <v>16877.483287000028</v>
      </c>
      <c r="L76" t="str">
        <f t="shared" ca="1" si="122"/>
        <v>non CUDA transp</v>
      </c>
      <c r="M76" s="5">
        <f t="shared" ca="1" si="115"/>
        <v>0.92552790833889154</v>
      </c>
      <c r="N76" s="5">
        <f t="shared" ca="1" si="116"/>
        <v>0.59906152147643943</v>
      </c>
      <c r="O76" s="5">
        <f t="shared" ca="1" si="117"/>
        <v>0.22480175953738787</v>
      </c>
      <c r="P76" s="5">
        <f t="shared" ca="1" si="118"/>
        <v>0.14109745894241282</v>
      </c>
      <c r="Q76" s="5">
        <f t="shared" ca="1" si="119"/>
        <v>0.11481043890633129</v>
      </c>
      <c r="R76" s="5">
        <f t="shared" ca="1" si="120"/>
        <v>9.4893707261476112E-2</v>
      </c>
      <c r="S76" s="5">
        <f t="shared" ca="1" si="121"/>
        <v>8.1931137679769634E-3</v>
      </c>
    </row>
    <row r="77" spans="1:19" x14ac:dyDescent="0.25">
      <c r="A77">
        <v>23</v>
      </c>
      <c r="C77" t="str">
        <f ca="1">OFFSET('42p stat'!$A$1,A77*20,0)</f>
        <v>non CUDA transp non hash</v>
      </c>
      <c r="D77" s="15">
        <f ca="1">'42 end'!J160</f>
        <v>234.054038346</v>
      </c>
      <c r="E77" s="15">
        <f ca="1">'84 end'!J160</f>
        <v>54599.938055257357</v>
      </c>
      <c r="F77" s="5">
        <f ca="1">'168 end'!J161</f>
        <v>1840.9866211183996</v>
      </c>
      <c r="G77" s="15">
        <f ca="1">'336 end'!J161</f>
        <v>1432.1388510800004</v>
      </c>
      <c r="H77" s="5">
        <f ca="1">'672 end'!J161</f>
        <v>3131.9586576400002</v>
      </c>
      <c r="I77" s="5">
        <f ca="1">'1344 end'!J161</f>
        <v>4808.6698659999993</v>
      </c>
      <c r="J77" s="5">
        <f ca="1">'2688 end'!J161</f>
        <v>13429.207032999986</v>
      </c>
      <c r="L77" t="str">
        <f t="shared" ca="1" si="122"/>
        <v>non CUDA transp non hash</v>
      </c>
      <c r="M77" s="5">
        <f t="shared" ca="1" si="115"/>
        <v>0.98090964355079746</v>
      </c>
      <c r="N77" s="5">
        <f t="shared" ca="1" si="116"/>
        <v>5.0303428298495323</v>
      </c>
      <c r="O77" s="5">
        <f t="shared" ca="1" si="117"/>
        <v>0.81853391951015253</v>
      </c>
      <c r="P77" s="5">
        <f t="shared" ca="1" si="118"/>
        <v>0.39006415357477092</v>
      </c>
      <c r="Q77" s="5">
        <f t="shared" ca="1" si="119"/>
        <v>0.19246741054100108</v>
      </c>
      <c r="R77" s="5">
        <f t="shared" ca="1" si="120"/>
        <v>0.18418560132386849</v>
      </c>
      <c r="S77" s="5">
        <f t="shared" ca="1" si="121"/>
        <v>8.8170740036061217E-3</v>
      </c>
    </row>
    <row r="78" spans="1:19" x14ac:dyDescent="0.25">
      <c r="A78">
        <v>24</v>
      </c>
      <c r="C78" t="str">
        <f ca="1">OFFSET('42p stat'!$A$1,A78*20,0)</f>
        <v>non CUDA AVX Time</v>
      </c>
      <c r="D78" s="15">
        <f ca="1">'42 end'!J161</f>
        <v>191.2582831120001</v>
      </c>
      <c r="E78" s="15">
        <f ca="1">'84 end'!J161</f>
        <v>193.37590330759991</v>
      </c>
      <c r="F78" s="5">
        <f ca="1">'168 end'!J162</f>
        <v>1271.5543306000004</v>
      </c>
      <c r="G78" s="15">
        <f ca="1">'336 end'!J162</f>
        <v>1273.2135177999999</v>
      </c>
      <c r="H78" s="5">
        <f ca="1">'672 end'!J162</f>
        <v>3889.2555252000043</v>
      </c>
      <c r="I78" s="5">
        <f ca="1">'1344 end'!J162</f>
        <v>28753.700776880007</v>
      </c>
      <c r="J78" s="5" t="e">
        <f ca="1">'2688 end'!J162</f>
        <v>#DIV/0!</v>
      </c>
      <c r="L78" t="str">
        <f t="shared" ca="1" si="122"/>
        <v>non CUDA AVX Time</v>
      </c>
      <c r="M78" s="5">
        <f t="shared" ca="1" si="115"/>
        <v>0.69855814466199073</v>
      </c>
      <c r="N78" s="5">
        <f t="shared" ca="1" si="116"/>
        <v>0.48004771282103331</v>
      </c>
      <c r="O78" s="5">
        <f t="shared" ca="1" si="117"/>
        <v>0.70888955552521082</v>
      </c>
      <c r="P78" s="5">
        <f t="shared" ca="1" si="118"/>
        <v>0.36403173832964741</v>
      </c>
      <c r="Q78" s="5">
        <f t="shared" ca="1" si="119"/>
        <v>0.20738302575220796</v>
      </c>
      <c r="R78" s="5">
        <f t="shared" ca="1" si="120"/>
        <v>0.37178534393415086</v>
      </c>
      <c r="S78" s="5" t="e">
        <f t="shared" ca="1" si="121"/>
        <v>#DIV/0!</v>
      </c>
    </row>
    <row r="79" spans="1:19" x14ac:dyDescent="0.25">
      <c r="A79">
        <v>25</v>
      </c>
      <c r="C79" t="str">
        <f ca="1">OFFSET('42p stat'!$A$1,A79*20,0)</f>
        <v>non CUDA AVX</v>
      </c>
      <c r="D79" s="15">
        <f ca="1">'42 end'!J162</f>
        <v>42.03735749639997</v>
      </c>
      <c r="E79" s="15">
        <f ca="1">'84 end'!J162</f>
        <v>79.387752409999749</v>
      </c>
      <c r="F79" s="5">
        <f ca="1">'168 end'!J163</f>
        <v>145.77959364</v>
      </c>
      <c r="G79" s="15">
        <f ca="1">'336 end'!J163</f>
        <v>486.20539524000009</v>
      </c>
      <c r="H79" s="5">
        <f ca="1">'672 end'!J163</f>
        <v>1025.4462320000016</v>
      </c>
      <c r="I79" s="5">
        <f ca="1">'1344 end'!J163</f>
        <v>7658.2292217600088</v>
      </c>
      <c r="J79" s="5" t="e">
        <f ca="1">'2688 end'!J163</f>
        <v>#DIV/0!</v>
      </c>
      <c r="L79" t="str">
        <f t="shared" ca="1" si="122"/>
        <v>non CUDA AVX</v>
      </c>
      <c r="M79" s="5">
        <f t="shared" ca="1" si="115"/>
        <v>0.59770907820778441</v>
      </c>
      <c r="N79" s="5">
        <f t="shared" ca="1" si="116"/>
        <v>0.42339624497068939</v>
      </c>
      <c r="O79" s="5">
        <f t="shared" ca="1" si="117"/>
        <v>0.29449740877498692</v>
      </c>
      <c r="P79" s="5">
        <f t="shared" ca="1" si="118"/>
        <v>0.25657099076644757</v>
      </c>
      <c r="Q79" s="5">
        <f t="shared" ca="1" si="119"/>
        <v>0.11190592049579191</v>
      </c>
      <c r="R79" s="5">
        <f t="shared" ca="1" si="120"/>
        <v>0.19417926006452355</v>
      </c>
      <c r="S79" s="5" t="e">
        <f t="shared" ca="1" si="121"/>
        <v>#DIV/0!</v>
      </c>
    </row>
    <row r="80" spans="1:19" x14ac:dyDescent="0.25">
      <c r="A80">
        <v>26</v>
      </c>
      <c r="C80" t="str">
        <f ca="1">OFFSET('42p stat'!$A$1,A80*20,0)</f>
        <v>non CUDA AVX non hash</v>
      </c>
      <c r="D80" s="15">
        <f ca="1">'42 end'!J163</f>
        <v>164.76702492519996</v>
      </c>
      <c r="E80" s="15">
        <f ca="1">'84 end'!J163</f>
        <v>306.87695104519997</v>
      </c>
      <c r="F80" s="5">
        <f ca="1">'168 end'!J164</f>
        <v>227.34377000720008</v>
      </c>
      <c r="G80" s="15">
        <f ca="1">'336 end'!J164</f>
        <v>276.40545220000007</v>
      </c>
      <c r="H80" s="5">
        <f ca="1">'672 end'!J164</f>
        <v>3835.8979284000006</v>
      </c>
      <c r="I80" s="5">
        <f ca="1">'1344 end'!J164</f>
        <v>23659.842105640015</v>
      </c>
      <c r="J80" s="5" t="e">
        <f ca="1">'2688 end'!J164</f>
        <v>#DIV/0!</v>
      </c>
      <c r="L80" t="str">
        <f t="shared" ca="1" si="122"/>
        <v>non CUDA AVX non hash</v>
      </c>
      <c r="M80" s="5">
        <f t="shared" ca="1" si="115"/>
        <v>0.72697614212873096</v>
      </c>
      <c r="N80" s="5">
        <f t="shared" ca="1" si="116"/>
        <v>0.68518782928727329</v>
      </c>
      <c r="O80" s="5">
        <f t="shared" ca="1" si="117"/>
        <v>0.33761737570721967</v>
      </c>
      <c r="P80" s="5">
        <f t="shared" ca="1" si="118"/>
        <v>0.17414829109091939</v>
      </c>
      <c r="Q80" s="5">
        <f t="shared" ca="1" si="119"/>
        <v>0.28696122892370785</v>
      </c>
      <c r="R80" s="5">
        <f t="shared" ca="1" si="120"/>
        <v>0.50214419658785614</v>
      </c>
      <c r="S80" s="5" t="e">
        <f t="shared" ca="1" si="121"/>
        <v>#DIV/0!</v>
      </c>
    </row>
    <row r="81" spans="1:19" x14ac:dyDescent="0.25">
      <c r="A81">
        <v>27</v>
      </c>
      <c r="C81" t="str">
        <f ca="1">OFFSET('84p stat'!$A$1,A81*20,0)</f>
        <v>non CUDA AVX_OMP Time</v>
      </c>
      <c r="D81" s="15">
        <f ca="1">'42 end'!J164</f>
        <v>39.24541934280002</v>
      </c>
      <c r="E81" s="15">
        <f ca="1">'84 end'!J164</f>
        <v>56.865022771199968</v>
      </c>
      <c r="F81" s="5">
        <f ca="1">'168 end'!J165</f>
        <v>54.33828554759998</v>
      </c>
      <c r="G81" s="15">
        <f ca="1">'336 end'!J165</f>
        <v>283.19352956000023</v>
      </c>
      <c r="H81" s="5">
        <f ca="1">'672 end'!J165</f>
        <v>5098.8613642000018</v>
      </c>
      <c r="I81" s="5">
        <f ca="1">'1344 end'!J165</f>
        <v>18668.580103479992</v>
      </c>
      <c r="J81" s="5" t="e">
        <f ca="1">'2688 end'!J165</f>
        <v>#DIV/0!</v>
      </c>
      <c r="L81" t="str">
        <f t="shared" ca="1" si="122"/>
        <v>non CUDA AVX_OMP Time</v>
      </c>
      <c r="M81" s="5">
        <f t="shared" ca="1" si="115"/>
        <v>0.8423837703831677</v>
      </c>
      <c r="N81" s="5">
        <f t="shared" ca="1" si="116"/>
        <v>0.51571794126295711</v>
      </c>
      <c r="O81" s="5">
        <f t="shared" ca="1" si="117"/>
        <v>0.24168468362551093</v>
      </c>
      <c r="P81" s="5">
        <f t="shared" ca="1" si="118"/>
        <v>0.22326353507412644</v>
      </c>
      <c r="Q81" s="5">
        <f t="shared" ca="1" si="119"/>
        <v>0.32182369430855567</v>
      </c>
      <c r="R81" s="5">
        <f t="shared" ca="1" si="120"/>
        <v>0.43858845091677501</v>
      </c>
      <c r="S81" s="5" t="e">
        <f t="shared" ca="1" si="121"/>
        <v>#DIV/0!</v>
      </c>
    </row>
    <row r="82" spans="1:19" x14ac:dyDescent="0.25">
      <c r="A82">
        <v>28</v>
      </c>
      <c r="C82" t="str">
        <f ca="1">OFFSET('84p stat'!$A$1,A82*20,0)</f>
        <v>non CUDA AVX_OMP</v>
      </c>
      <c r="D82" s="15">
        <f ca="1">'42 end'!J165</f>
        <v>25.461032435599961</v>
      </c>
      <c r="E82" s="15">
        <f ca="1">'84 end'!J165</f>
        <v>18.157571464399993</v>
      </c>
      <c r="F82" s="5">
        <f ca="1">'168 end'!J166</f>
        <v>805.07761135999988</v>
      </c>
      <c r="G82" s="15">
        <f ca="1">'336 end'!J166</f>
        <v>97.386285760000277</v>
      </c>
      <c r="H82" s="5">
        <f ca="1">'672 end'!J166</f>
        <v>764.3823217600019</v>
      </c>
      <c r="I82" s="5">
        <f ca="1">'1344 end'!J166</f>
        <v>24843.94099924</v>
      </c>
      <c r="J82" s="5" t="e">
        <f ca="1">'2688 end'!J166</f>
        <v>#DIV/0!</v>
      </c>
      <c r="L82" t="str">
        <f t="shared" ca="1" si="122"/>
        <v>non CUDA AVX_OMP</v>
      </c>
      <c r="M82" s="5">
        <f t="shared" ca="1" si="115"/>
        <v>0.39602260971079933</v>
      </c>
      <c r="N82" s="5">
        <f t="shared" ca="1" si="116"/>
        <v>0.20617064823476261</v>
      </c>
      <c r="O82" s="5">
        <f t="shared" ca="1" si="117"/>
        <v>0.65368949892534511</v>
      </c>
      <c r="P82" s="5">
        <f t="shared" ca="1" si="118"/>
        <v>0.10812419619926258</v>
      </c>
      <c r="Q82" s="5">
        <f t="shared" ca="1" si="119"/>
        <v>9.3732950979159207E-2</v>
      </c>
      <c r="R82" s="5">
        <f t="shared" ca="1" si="120"/>
        <v>0.33301971926911778</v>
      </c>
      <c r="S82" s="5" t="e">
        <f t="shared" ca="1" si="121"/>
        <v>#DIV/0!</v>
      </c>
    </row>
    <row r="83" spans="1:19" x14ac:dyDescent="0.25">
      <c r="A83">
        <v>29</v>
      </c>
      <c r="C83" t="str">
        <f ca="1">OFFSET('84p stat'!$A$1,A83*20,0)</f>
        <v>non CUDA AVX_OMP non hash</v>
      </c>
      <c r="D83" s="15">
        <f ca="1">'42 end'!J166</f>
        <v>81.228957659600013</v>
      </c>
      <c r="E83" s="15">
        <f ca="1">'84 end'!J166</f>
        <v>104.25533149159995</v>
      </c>
      <c r="F83" s="5">
        <f ca="1">'168 end'!J167</f>
        <v>335.45913413000011</v>
      </c>
      <c r="G83" s="15">
        <f ca="1">'336 end'!J167</f>
        <v>722.14094836000038</v>
      </c>
      <c r="H83" s="5">
        <f ca="1">'672 end'!J167</f>
        <v>3467.7404239999987</v>
      </c>
      <c r="I83" s="5">
        <f ca="1">'1344 end'!J167</f>
        <v>16119.308739000002</v>
      </c>
      <c r="J83" s="5" t="e">
        <f ca="1">'2688 end'!J167</f>
        <v>#DIV/0!</v>
      </c>
      <c r="L83" t="str">
        <f t="shared" ca="1" si="122"/>
        <v>non CUDA AVX_OMP non hash</v>
      </c>
      <c r="M83" s="5">
        <f t="shared" ca="1" si="115"/>
        <v>0.62209075271576397</v>
      </c>
      <c r="N83" s="5">
        <f t="shared" ca="1" si="116"/>
        <v>0.47453710066764782</v>
      </c>
      <c r="O83" s="5">
        <f t="shared" ca="1" si="117"/>
        <v>0.45756401389013951</v>
      </c>
      <c r="P83" s="5">
        <f t="shared" ca="1" si="118"/>
        <v>0.31688146545254481</v>
      </c>
      <c r="Q83" s="5">
        <f t="shared" ca="1" si="119"/>
        <v>0.2541003029196216</v>
      </c>
      <c r="R83" s="5">
        <f t="shared" ca="1" si="120"/>
        <v>0.38187558241392688</v>
      </c>
      <c r="S83" s="5" t="e">
        <f t="shared" ca="1" si="121"/>
        <v>#DIV/0!</v>
      </c>
    </row>
    <row r="84" spans="1:19" x14ac:dyDescent="0.25">
      <c r="A84">
        <v>30</v>
      </c>
      <c r="C84" t="str">
        <f ca="1">OFFSET('84p stat'!$A$1,A84*20,0)</f>
        <v>non CUDA transp_AVX Time</v>
      </c>
      <c r="D84" s="15">
        <f ca="1">'42 end'!J167</f>
        <v>260.17785517639999</v>
      </c>
      <c r="E84" s="15">
        <f ca="1">'84 end'!J167</f>
        <v>426.08537223239972</v>
      </c>
      <c r="F84" s="5">
        <f ca="1">'168 end'!J168</f>
        <v>687.03467331999934</v>
      </c>
      <c r="G84" s="15">
        <f ca="1">'336 end'!J168</f>
        <v>553.49052760000131</v>
      </c>
      <c r="H84" s="5">
        <f ca="1">'672 end'!J168</f>
        <v>2940.0074462399989</v>
      </c>
      <c r="I84" s="5">
        <f ca="1">'1344 end'!J168</f>
        <v>11369.303266560011</v>
      </c>
      <c r="J84" s="5" t="e">
        <f ca="1">'2688 end'!J168</f>
        <v>#DIV/0!</v>
      </c>
      <c r="L84" t="str">
        <f t="shared" ref="L84:L104" ca="1" si="123">C84</f>
        <v>non CUDA transp_AVX Time</v>
      </c>
      <c r="M84" s="5">
        <f t="shared" ref="M84:S84" ca="1" si="124">$B$1*POWER(M32,2)*SQRT(D84/(POWER(D32*$C$1,2))+D$74/(POWER(D$20*$C$1,2)))</f>
        <v>0.76786166677779066</v>
      </c>
      <c r="N84" s="5">
        <f t="shared" ca="1" si="124"/>
        <v>0.63738832451250793</v>
      </c>
      <c r="O84" s="5">
        <f t="shared" ca="1" si="124"/>
        <v>0.4769101336742555</v>
      </c>
      <c r="P84" s="5">
        <f t="shared" ca="1" si="124"/>
        <v>0.21018076312897221</v>
      </c>
      <c r="Q84" s="5">
        <f t="shared" ca="1" si="124"/>
        <v>0.16914291001903292</v>
      </c>
      <c r="R84" s="5">
        <f t="shared" ca="1" si="124"/>
        <v>0.25245142142179045</v>
      </c>
      <c r="S84" s="5" t="e">
        <f t="shared" ca="1" si="124"/>
        <v>#DIV/0!</v>
      </c>
    </row>
    <row r="85" spans="1:19" x14ac:dyDescent="0.25">
      <c r="A85">
        <v>31</v>
      </c>
      <c r="C85" t="str">
        <f ca="1">OFFSET('84p stat'!$A$1,A85*20,0)</f>
        <v>non CUDA transp_AVX</v>
      </c>
      <c r="D85" s="15">
        <f ca="1">'42 end'!J168</f>
        <v>54.41259757640001</v>
      </c>
      <c r="E85" s="15">
        <f ca="1">'84 end'!J168</f>
        <v>148.58555920640012</v>
      </c>
      <c r="F85" s="5">
        <f ca="1">'168 end'!J169</f>
        <v>236.67517824000043</v>
      </c>
      <c r="G85" s="15">
        <f ca="1">'336 end'!J169</f>
        <v>216.07781683999991</v>
      </c>
      <c r="H85" s="5">
        <f ca="1">'672 end'!J169</f>
        <v>802.7851774400001</v>
      </c>
      <c r="I85" s="5">
        <f ca="1">'1344 end'!J169</f>
        <v>2441.8725355600022</v>
      </c>
      <c r="J85" s="5" t="e">
        <f ca="1">'2688 end'!J169</f>
        <v>#DIV/0!</v>
      </c>
      <c r="L85" t="str">
        <f t="shared" ca="1" si="123"/>
        <v>non CUDA transp_AVX</v>
      </c>
      <c r="M85" s="5">
        <f t="shared" ref="M85:S85" ca="1" si="125">$B$1*POWER(M33,2)*SQRT(D85/(POWER(D33*$C$1,2))+D$74/(POWER(D$20*$C$1,2)))</f>
        <v>0.51915021184209997</v>
      </c>
      <c r="N85" s="5">
        <f t="shared" ca="1" si="125"/>
        <v>0.44875435656060203</v>
      </c>
      <c r="O85" s="5">
        <f t="shared" ca="1" si="125"/>
        <v>0.28579034361092065</v>
      </c>
      <c r="P85" s="5">
        <f t="shared" ca="1" si="125"/>
        <v>0.13083157912555329</v>
      </c>
      <c r="Q85" s="5">
        <f t="shared" ca="1" si="125"/>
        <v>9.5566555301840606E-2</v>
      </c>
      <c r="R85" s="5">
        <f t="shared" ca="1" si="125"/>
        <v>9.7224877511781438E-2</v>
      </c>
      <c r="S85" s="5" t="e">
        <f t="shared" ca="1" si="125"/>
        <v>#DIV/0!</v>
      </c>
    </row>
    <row r="86" spans="1:19" x14ac:dyDescent="0.25">
      <c r="A86">
        <v>32</v>
      </c>
      <c r="C86" t="str">
        <f ca="1">OFFSET('84p stat'!$A$1,A86*20,0)</f>
        <v>non CUDA transp_AVX non hash</v>
      </c>
      <c r="D86" s="15">
        <f ca="1">'42 end'!J169</f>
        <v>157.42449592840009</v>
      </c>
      <c r="E86" s="15">
        <f ca="1">'84 end'!J169</f>
        <v>366.70342820679997</v>
      </c>
      <c r="F86" s="5">
        <f ca="1">'168 end'!J170</f>
        <v>1328.6785232660002</v>
      </c>
      <c r="G86" s="15">
        <f ca="1">'336 end'!J170</f>
        <v>413.40771695999962</v>
      </c>
      <c r="H86" s="5">
        <f ca="1">'672 end'!J170</f>
        <v>2657.8585850399977</v>
      </c>
      <c r="I86" s="5">
        <f ca="1">'1344 end'!J170</f>
        <v>18136.070228279994</v>
      </c>
      <c r="J86" s="5" t="e">
        <f ca="1">'2688 end'!J170</f>
        <v>#DIV/0!</v>
      </c>
      <c r="L86" t="str">
        <f t="shared" ca="1" si="123"/>
        <v>non CUDA transp_AVX non hash</v>
      </c>
      <c r="M86" s="5">
        <f t="shared" ref="M86:S86" ca="1" si="126">$B$1*POWER(M34,2)*SQRT(D86/(POWER(D34*$C$1,2))+D$74/(POWER(D$20*$C$1,2)))</f>
        <v>0.61231285744078834</v>
      </c>
      <c r="N86" s="5">
        <f t="shared" ca="1" si="126"/>
        <v>0.60364003692822921</v>
      </c>
      <c r="O86" s="5">
        <f t="shared" ca="1" si="126"/>
        <v>0.64383684135840757</v>
      </c>
      <c r="P86" s="5">
        <f t="shared" ca="1" si="126"/>
        <v>0.18432047349207925</v>
      </c>
      <c r="Q86" s="5">
        <f t="shared" ca="1" si="126"/>
        <v>0.17385806599612852</v>
      </c>
      <c r="R86" s="5">
        <f t="shared" ca="1" si="126"/>
        <v>0.33930677013018384</v>
      </c>
      <c r="S86" s="5" t="e">
        <f t="shared" ca="1" si="126"/>
        <v>#DIV/0!</v>
      </c>
    </row>
    <row r="87" spans="1:19" x14ac:dyDescent="0.25">
      <c r="A87">
        <v>33</v>
      </c>
      <c r="C87" t="str">
        <f ca="1">OFFSET('84p stat'!$A$1,A87*20,0)</f>
        <v>non CUDA transp_AVX_OMP Time</v>
      </c>
      <c r="D87" s="15">
        <f ca="1">'42 end'!J170</f>
        <v>287.67265923880007</v>
      </c>
      <c r="E87" s="15">
        <f ca="1">'84 end'!J170</f>
        <v>230.58326129159997</v>
      </c>
      <c r="F87" s="5">
        <f ca="1">'168 end'!J171</f>
        <v>1133.8986523999999</v>
      </c>
      <c r="G87" s="15">
        <f ca="1">'336 end'!J171</f>
        <v>550.93235600000025</v>
      </c>
      <c r="H87" s="5">
        <f ca="1">'672 end'!J171</f>
        <v>2992.5387193200022</v>
      </c>
      <c r="I87" s="5">
        <f ca="1">'1344 end'!J171</f>
        <v>4294.8399175199947</v>
      </c>
      <c r="J87" s="5" t="e">
        <f ca="1">'2688 end'!J171</f>
        <v>#DIV/0!</v>
      </c>
      <c r="L87" t="str">
        <f t="shared" ca="1" si="123"/>
        <v>non CUDA transp_AVX_OMP Time</v>
      </c>
      <c r="M87" s="5">
        <f t="shared" ref="M87:S87" ca="1" si="127">$B$1*POWER(M35,2)*SQRT(D87/(POWER(D35*$C$1,2))+D$74/(POWER(D$20*$C$1,2)))</f>
        <v>0.81637907266686893</v>
      </c>
      <c r="N87" s="5">
        <f t="shared" ca="1" si="127"/>
        <v>0.4733328585680191</v>
      </c>
      <c r="O87" s="5">
        <f t="shared" ca="1" si="127"/>
        <v>0.58890879361911619</v>
      </c>
      <c r="P87" s="5">
        <f t="shared" ca="1" si="127"/>
        <v>0.21513525641616965</v>
      </c>
      <c r="Q87" s="5">
        <f t="shared" ca="1" si="127"/>
        <v>0.16979836461305303</v>
      </c>
      <c r="R87" s="5">
        <f t="shared" ca="1" si="127"/>
        <v>0.15645464858261762</v>
      </c>
      <c r="S87" s="5" t="e">
        <f t="shared" ca="1" si="127"/>
        <v>#DIV/0!</v>
      </c>
    </row>
    <row r="88" spans="1:19" x14ac:dyDescent="0.25">
      <c r="A88">
        <v>34</v>
      </c>
      <c r="C88" t="str">
        <f ca="1">OFFSET('84p stat'!$A$1,A88*20,0)</f>
        <v>non CUDA transp_AVX_OMP</v>
      </c>
      <c r="D88" s="15">
        <f ca="1">'42 end'!J171</f>
        <v>86.971967654400018</v>
      </c>
      <c r="E88" s="15">
        <f ca="1">'84 end'!J171</f>
        <v>64.9859485044</v>
      </c>
      <c r="F88" s="5">
        <f ca="1">'168 end'!J172</f>
        <v>152.56360996000009</v>
      </c>
      <c r="G88" s="15">
        <f ca="1">'336 end'!J172</f>
        <v>157.85790996000031</v>
      </c>
      <c r="H88" s="5">
        <f ca="1">'672 end'!J172</f>
        <v>609.29131844000051</v>
      </c>
      <c r="I88" s="5">
        <f ca="1">'1344 end'!J172</f>
        <v>11834.868988839999</v>
      </c>
      <c r="J88" s="5" t="e">
        <f ca="1">'2688 end'!J172</f>
        <v>#DIV/0!</v>
      </c>
      <c r="L88" t="str">
        <f t="shared" ca="1" si="123"/>
        <v>non CUDA transp_AVX_OMP</v>
      </c>
      <c r="M88" s="5">
        <f t="shared" ref="M88:S88" ca="1" si="128">$B$1*POWER(M36,2)*SQRT(D88/(POWER(D36*$C$1,2))+D$74/(POWER(D$20*$C$1,2)))</f>
        <v>0.67213417926060826</v>
      </c>
      <c r="N88" s="5">
        <f t="shared" ca="1" si="128"/>
        <v>0.30154753066146545</v>
      </c>
      <c r="O88" s="5">
        <f t="shared" ca="1" si="128"/>
        <v>0.23448336191393387</v>
      </c>
      <c r="P88" s="5">
        <f t="shared" ca="1" si="128"/>
        <v>0.11280302488224533</v>
      </c>
      <c r="Q88" s="5">
        <f t="shared" ca="1" si="128"/>
        <v>8.2226693357921682E-2</v>
      </c>
      <c r="R88" s="5">
        <f t="shared" ca="1" si="128"/>
        <v>0.20252412797985977</v>
      </c>
      <c r="S88" s="5" t="e">
        <f t="shared" ca="1" si="128"/>
        <v>#DIV/0!</v>
      </c>
    </row>
    <row r="89" spans="1:19" x14ac:dyDescent="0.25">
      <c r="A89">
        <v>35</v>
      </c>
      <c r="C89" t="str">
        <f ca="1">OFFSET('84p stat'!$A$1,A89*20,0)</f>
        <v>non CUDA transp_AVX_OMP non hash</v>
      </c>
      <c r="D89" s="15">
        <f ca="1">'42 end'!J172</f>
        <v>168.11548531360003</v>
      </c>
      <c r="E89" s="15">
        <f ca="1">'84 end'!J172</f>
        <v>211.5753891828</v>
      </c>
      <c r="F89" s="5">
        <f ca="1">'168 end'!J173</f>
        <v>294.33148880199997</v>
      </c>
      <c r="G89" s="15">
        <f ca="1">'336 end'!J173</f>
        <v>343.75346848000027</v>
      </c>
      <c r="H89" s="5">
        <f ca="1">'672 end'!J173</f>
        <v>3056.5137029999987</v>
      </c>
      <c r="I89" s="5">
        <f ca="1">'1344 end'!J173</f>
        <v>825090.82482184016</v>
      </c>
      <c r="J89" s="5" t="e">
        <f ca="1">'2688 end'!J173</f>
        <v>#DIV/0!</v>
      </c>
      <c r="L89" t="str">
        <f t="shared" ca="1" si="123"/>
        <v>non CUDA transp_AVX_OMP non hash</v>
      </c>
      <c r="M89" s="5">
        <f t="shared" ref="M89:S89" ca="1" si="129">$B$1*POWER(M37,2)*SQRT(D89/(POWER(D37*$C$1,2))+D$74/(POWER(D$20*$C$1,2)))</f>
        <v>0.62383650728966999</v>
      </c>
      <c r="N89" s="5">
        <f t="shared" ca="1" si="129"/>
        <v>0.45600104242749023</v>
      </c>
      <c r="O89" s="5">
        <f t="shared" ca="1" si="129"/>
        <v>0.31399386369415178</v>
      </c>
      <c r="P89" s="5">
        <f t="shared" ca="1" si="129"/>
        <v>0.16702908983092046</v>
      </c>
      <c r="Q89" s="5">
        <f t="shared" ca="1" si="129"/>
        <v>0.18641122095387191</v>
      </c>
      <c r="R89" s="5">
        <f t="shared" ca="1" si="129"/>
        <v>1.971444953793384</v>
      </c>
      <c r="S89" s="5" t="e">
        <f t="shared" ca="1" si="129"/>
        <v>#DIV/0!</v>
      </c>
    </row>
    <row r="90" spans="1:19" x14ac:dyDescent="0.25">
      <c r="A90">
        <v>36</v>
      </c>
      <c r="C90">
        <f ca="1">OFFSET('84p stat'!$A$1,A90*20,0)</f>
        <v>0</v>
      </c>
      <c r="D90" s="15" t="e">
        <f ca="1">'42 end'!J173</f>
        <v>#DIV/0!</v>
      </c>
      <c r="E90" s="15" t="e">
        <f ca="1">'84 end'!J173</f>
        <v>#DIV/0!</v>
      </c>
      <c r="F90" s="5" t="e">
        <f ca="1">'168 end'!J174</f>
        <v>#DIV/0!</v>
      </c>
      <c r="G90" s="15" t="e">
        <f ca="1">'336 end'!J174</f>
        <v>#DIV/0!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>
        <f t="shared" ca="1" si="123"/>
        <v>0</v>
      </c>
      <c r="M90" s="5" t="e">
        <f t="shared" ref="M90:S90" ca="1" si="130">$B$1*POWER(M38,2)*SQRT(D90/(POWER(D38*$C$1,2))+D$74/(POWER(D$20*$C$1,2)))</f>
        <v>#DIV/0!</v>
      </c>
      <c r="N90" s="5" t="e">
        <f t="shared" ca="1" si="130"/>
        <v>#DIV/0!</v>
      </c>
      <c r="O90" s="5" t="e">
        <f t="shared" ca="1" si="130"/>
        <v>#DIV/0!</v>
      </c>
      <c r="P90" s="5" t="e">
        <f t="shared" ca="1" si="130"/>
        <v>#DIV/0!</v>
      </c>
      <c r="Q90" s="5" t="e">
        <f t="shared" ca="1" si="130"/>
        <v>#DIV/0!</v>
      </c>
      <c r="R90" s="5" t="e">
        <f t="shared" ca="1" si="130"/>
        <v>#DIV/0!</v>
      </c>
      <c r="S90" s="5" t="e">
        <f t="shared" ca="1" si="130"/>
        <v>#DIV/0!</v>
      </c>
    </row>
    <row r="91" spans="1:19" x14ac:dyDescent="0.25">
      <c r="A91">
        <v>37</v>
      </c>
      <c r="C91">
        <f ca="1">OFFSET('84p stat'!$A$1,A91*20,0)</f>
        <v>0</v>
      </c>
      <c r="D91" s="15" t="e">
        <f ca="1">'42 end'!J174</f>
        <v>#DIV/0!</v>
      </c>
      <c r="E91" s="15" t="e">
        <f ca="1">'84 end'!J174</f>
        <v>#DIV/0!</v>
      </c>
      <c r="F91" s="5" t="e">
        <f ca="1">'168 end'!J175</f>
        <v>#DIV/0!</v>
      </c>
      <c r="G91" s="15" t="e">
        <f ca="1">'336 end'!J175</f>
        <v>#DIV/0!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>
        <f t="shared" ca="1" si="123"/>
        <v>0</v>
      </c>
      <c r="M91" s="5" t="e">
        <f t="shared" ref="M91:S91" ca="1" si="131">$B$1*POWER(M39,2)*SQRT(D91/(POWER(D39*$C$1,2))+D$74/(POWER(D$20*$C$1,2)))</f>
        <v>#DIV/0!</v>
      </c>
      <c r="N91" s="5" t="e">
        <f t="shared" ca="1" si="131"/>
        <v>#DIV/0!</v>
      </c>
      <c r="O91" s="5" t="e">
        <f t="shared" ca="1" si="131"/>
        <v>#DIV/0!</v>
      </c>
      <c r="P91" s="5" t="e">
        <f t="shared" ca="1" si="131"/>
        <v>#DIV/0!</v>
      </c>
      <c r="Q91" s="5" t="e">
        <f t="shared" ca="1" si="131"/>
        <v>#DIV/0!</v>
      </c>
      <c r="R91" s="5" t="e">
        <f t="shared" ca="1" si="131"/>
        <v>#DIV/0!</v>
      </c>
      <c r="S91" s="5" t="e">
        <f t="shared" ca="1" si="131"/>
        <v>#DIV/0!</v>
      </c>
    </row>
    <row r="92" spans="1:19" x14ac:dyDescent="0.25">
      <c r="A92">
        <v>38</v>
      </c>
      <c r="C92">
        <f ca="1">OFFSET('84p stat'!$A$1,A92*20,0)</f>
        <v>0</v>
      </c>
      <c r="D92" s="15" t="e">
        <f ca="1">'42 end'!J175</f>
        <v>#DIV/0!</v>
      </c>
      <c r="E92" s="15" t="e">
        <f ca="1">'84 end'!J175</f>
        <v>#DIV/0!</v>
      </c>
      <c r="F92" s="5" t="e">
        <f ca="1">'168 end'!J176</f>
        <v>#DIV/0!</v>
      </c>
      <c r="G92" s="15" t="e">
        <f ca="1">'336 end'!J176</f>
        <v>#DIV/0!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>
        <f t="shared" ca="1" si="123"/>
        <v>0</v>
      </c>
      <c r="M92" s="5" t="e">
        <f t="shared" ref="M92:S92" ca="1" si="132">$B$1*POWER(M40,2)*SQRT(D92/(POWER(D40*$C$1,2))+D$74/(POWER(D$20*$C$1,2)))</f>
        <v>#DIV/0!</v>
      </c>
      <c r="N92" s="5" t="e">
        <f t="shared" ca="1" si="132"/>
        <v>#DIV/0!</v>
      </c>
      <c r="O92" s="5" t="e">
        <f t="shared" ca="1" si="132"/>
        <v>#DIV/0!</v>
      </c>
      <c r="P92" s="5" t="e">
        <f t="shared" ca="1" si="132"/>
        <v>#DIV/0!</v>
      </c>
      <c r="Q92" s="5" t="e">
        <f t="shared" ca="1" si="132"/>
        <v>#DIV/0!</v>
      </c>
      <c r="R92" s="5" t="e">
        <f t="shared" ca="1" si="132"/>
        <v>#DIV/0!</v>
      </c>
      <c r="S92" s="5" t="e">
        <f t="shared" ca="1" si="132"/>
        <v>#DIV/0!</v>
      </c>
    </row>
    <row r="93" spans="1:19" x14ac:dyDescent="0.25">
      <c r="A93">
        <v>39</v>
      </c>
      <c r="C93">
        <f ca="1">OFFSET('84p stat'!$A$1,A93*20,0)</f>
        <v>0</v>
      </c>
      <c r="D93" s="15" t="e">
        <f ca="1">'42 end'!J176</f>
        <v>#DIV/0!</v>
      </c>
      <c r="E93" s="15" t="e">
        <f ca="1">'84 end'!J176</f>
        <v>#DIV/0!</v>
      </c>
      <c r="F93" s="5" t="e">
        <f ca="1">'168 end'!J177</f>
        <v>#DIV/0!</v>
      </c>
      <c r="G93" s="15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123"/>
        <v>0</v>
      </c>
      <c r="M93" s="5" t="e">
        <f t="shared" ref="M93:S93" ca="1" si="133">$B$1*POWER(M41,2)*SQRT(D93/(POWER(D41*$C$1,2))+D$74/(POWER(D$20*$C$1,2)))</f>
        <v>#DIV/0!</v>
      </c>
      <c r="N93" s="5" t="e">
        <f t="shared" ca="1" si="133"/>
        <v>#DIV/0!</v>
      </c>
      <c r="O93" s="5" t="e">
        <f t="shared" ca="1" si="133"/>
        <v>#DIV/0!</v>
      </c>
      <c r="P93" s="5" t="e">
        <f t="shared" ca="1" si="133"/>
        <v>#DIV/0!</v>
      </c>
      <c r="Q93" s="5" t="e">
        <f t="shared" ca="1" si="133"/>
        <v>#DIV/0!</v>
      </c>
      <c r="R93" s="5" t="e">
        <f t="shared" ca="1" si="133"/>
        <v>#DIV/0!</v>
      </c>
      <c r="S93" s="5" t="e">
        <f t="shared" ca="1" si="133"/>
        <v>#DIV/0!</v>
      </c>
    </row>
    <row r="94" spans="1:19" x14ac:dyDescent="0.25">
      <c r="A94">
        <v>40</v>
      </c>
      <c r="C94">
        <f ca="1">OFFSET('84p stat'!$A$1,A94*20,0)</f>
        <v>0</v>
      </c>
      <c r="D94" s="15" t="e">
        <f ca="1">'42 end'!J177</f>
        <v>#DIV/0!</v>
      </c>
      <c r="E94" s="15" t="e">
        <f ca="1">'84 end'!J177</f>
        <v>#DIV/0!</v>
      </c>
      <c r="F94" s="5" t="e">
        <f ca="1">'168 end'!J178</f>
        <v>#DIV/0!</v>
      </c>
      <c r="G94" s="1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123"/>
        <v>0</v>
      </c>
      <c r="M94" s="5" t="e">
        <f t="shared" ref="M94:S94" ca="1" si="134">$B$1*POWER(M42,2)*SQRT(D94/(POWER(D42*$C$1,2))+D$74/(POWER(D$20*$C$1,2)))</f>
        <v>#DIV/0!</v>
      </c>
      <c r="N94" s="5" t="e">
        <f t="shared" ca="1" si="134"/>
        <v>#DIV/0!</v>
      </c>
      <c r="O94" s="5" t="e">
        <f t="shared" ca="1" si="134"/>
        <v>#DIV/0!</v>
      </c>
      <c r="P94" s="5" t="e">
        <f t="shared" ca="1" si="134"/>
        <v>#DIV/0!</v>
      </c>
      <c r="Q94" s="5" t="e">
        <f t="shared" ca="1" si="134"/>
        <v>#DIV/0!</v>
      </c>
      <c r="R94" s="5" t="e">
        <f t="shared" ca="1" si="134"/>
        <v>#DIV/0!</v>
      </c>
      <c r="S94" s="5" t="e">
        <f t="shared" ca="1" si="134"/>
        <v>#DIV/0!</v>
      </c>
    </row>
    <row r="95" spans="1:19" x14ac:dyDescent="0.25">
      <c r="A95">
        <v>41</v>
      </c>
      <c r="C95">
        <f ca="1">OFFSET('84p stat'!$A$1,A95*20,0)</f>
        <v>0</v>
      </c>
      <c r="D95" s="15" t="e">
        <f ca="1">'42 end'!J178</f>
        <v>#DIV/0!</v>
      </c>
      <c r="E95" s="15" t="e">
        <f ca="1">'84 end'!J178</f>
        <v>#DIV/0!</v>
      </c>
      <c r="F95" s="5" t="e">
        <f ca="1">'168 end'!J179</f>
        <v>#DIV/0!</v>
      </c>
      <c r="G95" s="1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123"/>
        <v>0</v>
      </c>
      <c r="M95" s="5" t="e">
        <f t="shared" ref="M95:S95" ca="1" si="135">$B$1*POWER(M43,2)*SQRT(D95/(POWER(D43*$C$1,2))+D$74/(POWER(D$20*$C$1,2)))</f>
        <v>#DIV/0!</v>
      </c>
      <c r="N95" s="5" t="e">
        <f t="shared" ca="1" si="135"/>
        <v>#DIV/0!</v>
      </c>
      <c r="O95" s="5" t="e">
        <f t="shared" ca="1" si="135"/>
        <v>#DIV/0!</v>
      </c>
      <c r="P95" s="5" t="e">
        <f t="shared" ca="1" si="135"/>
        <v>#DIV/0!</v>
      </c>
      <c r="Q95" s="5" t="e">
        <f t="shared" ca="1" si="135"/>
        <v>#DIV/0!</v>
      </c>
      <c r="R95" s="5" t="e">
        <f t="shared" ca="1" si="135"/>
        <v>#DIV/0!</v>
      </c>
      <c r="S95" s="5" t="e">
        <f t="shared" ca="1" si="135"/>
        <v>#DIV/0!</v>
      </c>
    </row>
    <row r="96" spans="1:19" x14ac:dyDescent="0.25">
      <c r="A96">
        <v>42</v>
      </c>
      <c r="C96">
        <f ca="1">OFFSET('84p stat'!$A$1,A96*20,0)</f>
        <v>0</v>
      </c>
      <c r="D96" s="15" t="e">
        <f ca="1">'42 end'!J179</f>
        <v>#DIV/0!</v>
      </c>
      <c r="E96" s="15" t="e">
        <f ca="1">'84 end'!J179</f>
        <v>#DIV/0!</v>
      </c>
      <c r="F96" s="5" t="e">
        <f ca="1">'168 end'!J180</f>
        <v>#DIV/0!</v>
      </c>
      <c r="G96" s="1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123"/>
        <v>0</v>
      </c>
      <c r="M96" s="5" t="e">
        <f t="shared" ref="M96:S96" ca="1" si="136">$B$1*POWER(M44,2)*SQRT(D96/(POWER(D44*$C$1,2))+D$74/(POWER(D$20*$C$1,2)))</f>
        <v>#DIV/0!</v>
      </c>
      <c r="N96" s="5" t="e">
        <f t="shared" ca="1" si="136"/>
        <v>#DIV/0!</v>
      </c>
      <c r="O96" s="5" t="e">
        <f t="shared" ca="1" si="136"/>
        <v>#DIV/0!</v>
      </c>
      <c r="P96" s="5" t="e">
        <f t="shared" ca="1" si="136"/>
        <v>#DIV/0!</v>
      </c>
      <c r="Q96" s="5" t="e">
        <f t="shared" ca="1" si="136"/>
        <v>#DIV/0!</v>
      </c>
      <c r="R96" s="5" t="e">
        <f t="shared" ca="1" si="136"/>
        <v>#DIV/0!</v>
      </c>
      <c r="S96" s="5" t="e">
        <f t="shared" ca="1" si="136"/>
        <v>#DIV/0!</v>
      </c>
    </row>
    <row r="97" spans="1:19" x14ac:dyDescent="0.25">
      <c r="A97">
        <v>43</v>
      </c>
      <c r="C97">
        <f ca="1">OFFSET('84p stat'!$A$1,A97*20,0)</f>
        <v>0</v>
      </c>
      <c r="D97" s="15" t="e">
        <f ca="1">'42 end'!J180</f>
        <v>#DIV/0!</v>
      </c>
      <c r="E97" s="15" t="e">
        <f ca="1">'84 end'!J180</f>
        <v>#DIV/0!</v>
      </c>
      <c r="F97" s="5" t="e">
        <f ca="1">'168 end'!J181</f>
        <v>#DIV/0!</v>
      </c>
      <c r="G97" s="1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123"/>
        <v>0</v>
      </c>
      <c r="M97" s="5" t="e">
        <f t="shared" ref="M97:S97" ca="1" si="137">$B$1*POWER(M45,2)*SQRT(D97/(POWER(D45*$C$1,2))+D$74/(POWER(D$20*$C$1,2)))</f>
        <v>#DIV/0!</v>
      </c>
      <c r="N97" s="5" t="e">
        <f t="shared" ca="1" si="137"/>
        <v>#DIV/0!</v>
      </c>
      <c r="O97" s="5" t="e">
        <f t="shared" ca="1" si="137"/>
        <v>#DIV/0!</v>
      </c>
      <c r="P97" s="5" t="e">
        <f t="shared" ca="1" si="137"/>
        <v>#DIV/0!</v>
      </c>
      <c r="Q97" s="5" t="e">
        <f t="shared" ca="1" si="137"/>
        <v>#DIV/0!</v>
      </c>
      <c r="R97" s="5" t="e">
        <f t="shared" ca="1" si="137"/>
        <v>#DIV/0!</v>
      </c>
      <c r="S97" s="5" t="e">
        <f t="shared" ca="1" si="137"/>
        <v>#DIV/0!</v>
      </c>
    </row>
    <row r="98" spans="1:19" x14ac:dyDescent="0.25">
      <c r="A98">
        <v>44</v>
      </c>
      <c r="C98">
        <f ca="1">OFFSET('84p stat'!$A$1,A98*20,0)</f>
        <v>0</v>
      </c>
      <c r="D98" s="15" t="e">
        <f ca="1">'42 end'!J181</f>
        <v>#DIV/0!</v>
      </c>
      <c r="E98" s="15" t="e">
        <f ca="1">'84 end'!J181</f>
        <v>#DIV/0!</v>
      </c>
      <c r="F98" s="5" t="e">
        <f ca="1">'168 end'!J182</f>
        <v>#DIV/0!</v>
      </c>
      <c r="G98" s="1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123"/>
        <v>0</v>
      </c>
      <c r="M98" s="5" t="e">
        <f t="shared" ref="M98:S98" ca="1" si="138">$B$1*POWER(M46,2)*SQRT(D98/(POWER(D46*$C$1,2))+D$74/(POWER(D$20*$C$1,2)))</f>
        <v>#DIV/0!</v>
      </c>
      <c r="N98" s="5" t="e">
        <f t="shared" ca="1" si="138"/>
        <v>#DIV/0!</v>
      </c>
      <c r="O98" s="5" t="e">
        <f t="shared" ca="1" si="138"/>
        <v>#DIV/0!</v>
      </c>
      <c r="P98" s="5" t="e">
        <f t="shared" ca="1" si="138"/>
        <v>#DIV/0!</v>
      </c>
      <c r="Q98" s="5" t="e">
        <f t="shared" ca="1" si="138"/>
        <v>#DIV/0!</v>
      </c>
      <c r="R98" s="5" t="e">
        <f t="shared" ca="1" si="138"/>
        <v>#DIV/0!</v>
      </c>
      <c r="S98" s="5" t="e">
        <f t="shared" ca="1" si="138"/>
        <v>#DIV/0!</v>
      </c>
    </row>
    <row r="99" spans="1:19" x14ac:dyDescent="0.25">
      <c r="A99">
        <v>45</v>
      </c>
      <c r="C99">
        <f ca="1">OFFSET('84p stat'!$A$1,A99*20,0)</f>
        <v>0</v>
      </c>
      <c r="D99" s="15" t="e">
        <f ca="1">'42 end'!J182</f>
        <v>#DIV/0!</v>
      </c>
      <c r="E99" s="15" t="e">
        <f ca="1">'84 end'!J182</f>
        <v>#DIV/0!</v>
      </c>
      <c r="F99" s="5" t="e">
        <f ca="1">'168 end'!J183</f>
        <v>#DIV/0!</v>
      </c>
      <c r="G99" s="1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123"/>
        <v>0</v>
      </c>
      <c r="M99" s="5" t="e">
        <f t="shared" ref="M99:S99" ca="1" si="139">$B$1*POWER(M47,2)*SQRT(D99/(POWER(D47*$C$1,2))+D$74/(POWER(D$20*$C$1,2)))</f>
        <v>#DIV/0!</v>
      </c>
      <c r="N99" s="5" t="e">
        <f t="shared" ca="1" si="139"/>
        <v>#DIV/0!</v>
      </c>
      <c r="O99" s="5" t="e">
        <f t="shared" ca="1" si="139"/>
        <v>#DIV/0!</v>
      </c>
      <c r="P99" s="5" t="e">
        <f t="shared" ca="1" si="139"/>
        <v>#DIV/0!</v>
      </c>
      <c r="Q99" s="5" t="e">
        <f t="shared" ca="1" si="139"/>
        <v>#DIV/0!</v>
      </c>
      <c r="R99" s="5" t="e">
        <f t="shared" ca="1" si="139"/>
        <v>#DIV/0!</v>
      </c>
      <c r="S99" s="5" t="e">
        <f t="shared" ca="1" si="139"/>
        <v>#DIV/0!</v>
      </c>
    </row>
    <row r="100" spans="1:19" x14ac:dyDescent="0.25">
      <c r="A100">
        <v>46</v>
      </c>
      <c r="C100">
        <f ca="1">OFFSET('84p stat'!$A$1,A100*20,0)</f>
        <v>0</v>
      </c>
      <c r="D100" s="15" t="e">
        <f ca="1">'42 end'!J183</f>
        <v>#DIV/0!</v>
      </c>
      <c r="E100" s="15" t="e">
        <f ca="1">'84 end'!J183</f>
        <v>#DIV/0!</v>
      </c>
      <c r="F100" s="5" t="e">
        <f ca="1">'168 end'!J184</f>
        <v>#DIV/0!</v>
      </c>
      <c r="G100" s="15" t="e">
        <f ca="1">'336 end'!J184</f>
        <v>#DIV/0!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123"/>
        <v>0</v>
      </c>
      <c r="M100" s="5" t="e">
        <f t="shared" ref="M100:S100" ca="1" si="140">$B$1*POWER(M48,2)*SQRT(D100/(POWER(D48*$C$1,2))+D$74/(POWER(D$20*$C$1,2)))</f>
        <v>#DIV/0!</v>
      </c>
      <c r="N100" s="5" t="e">
        <f t="shared" ca="1" si="140"/>
        <v>#DIV/0!</v>
      </c>
      <c r="O100" s="5" t="e">
        <f t="shared" ca="1" si="140"/>
        <v>#DIV/0!</v>
      </c>
      <c r="P100" s="5" t="e">
        <f t="shared" ca="1" si="140"/>
        <v>#DIV/0!</v>
      </c>
      <c r="Q100" s="5" t="e">
        <f t="shared" ca="1" si="140"/>
        <v>#DIV/0!</v>
      </c>
      <c r="R100" s="5" t="e">
        <f t="shared" ca="1" si="140"/>
        <v>#DIV/0!</v>
      </c>
      <c r="S100" s="5" t="e">
        <f t="shared" ca="1" si="140"/>
        <v>#DIV/0!</v>
      </c>
    </row>
    <row r="101" spans="1:19" x14ac:dyDescent="0.25">
      <c r="A101">
        <v>47</v>
      </c>
      <c r="C101">
        <f ca="1">OFFSET('84p stat'!$A$1,A101*20,0)</f>
        <v>0</v>
      </c>
      <c r="D101" s="15">
        <f ca="1">'42 end'!J184</f>
        <v>0</v>
      </c>
      <c r="E101" s="15">
        <f ca="1">'84 end'!J184</f>
        <v>0</v>
      </c>
      <c r="F101" s="5">
        <f ca="1">'168 end'!J185</f>
        <v>0</v>
      </c>
      <c r="G101" s="1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123"/>
        <v>0</v>
      </c>
      <c r="M101" s="5" t="e">
        <f t="shared" ref="M101:S101" ca="1" si="141">$B$1*POWER(M49,2)*SQRT(D101/(POWER(D49*$C$1,2))+D$74/(POWER(D$20*$C$1,2)))</f>
        <v>#DIV/0!</v>
      </c>
      <c r="N101" s="5" t="e">
        <f t="shared" ca="1" si="141"/>
        <v>#DIV/0!</v>
      </c>
      <c r="O101" s="5" t="e">
        <f t="shared" ca="1" si="141"/>
        <v>#DIV/0!</v>
      </c>
      <c r="P101" s="5" t="e">
        <f t="shared" ca="1" si="141"/>
        <v>#DIV/0!</v>
      </c>
      <c r="Q101" s="5" t="e">
        <f t="shared" ca="1" si="141"/>
        <v>#DIV/0!</v>
      </c>
      <c r="R101" s="5" t="e">
        <f t="shared" ca="1" si="141"/>
        <v>#DIV/0!</v>
      </c>
      <c r="S101" s="5" t="e">
        <f t="shared" ca="1" si="141"/>
        <v>#DIV/0!</v>
      </c>
    </row>
    <row r="102" spans="1:19" x14ac:dyDescent="0.25">
      <c r="A102">
        <v>48</v>
      </c>
      <c r="C102">
        <f ca="1">OFFSET('84p stat'!$A$1,A102*20,0)</f>
        <v>0</v>
      </c>
      <c r="D102" s="15">
        <f ca="1">'42 end'!J185</f>
        <v>0</v>
      </c>
      <c r="E102" s="15">
        <f ca="1">'84 end'!J185</f>
        <v>0</v>
      </c>
      <c r="F102" s="5">
        <f ca="1">'168 end'!J186</f>
        <v>0</v>
      </c>
      <c r="G102" s="1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123"/>
        <v>0</v>
      </c>
      <c r="M102" s="5" t="e">
        <f t="shared" ref="M102:S102" ca="1" si="142">$B$1*POWER(M50,2)*SQRT(D102/(POWER(D50*$C$1,2))+D$74/(POWER(D$20*$C$1,2)))</f>
        <v>#DIV/0!</v>
      </c>
      <c r="N102" s="5" t="e">
        <f t="shared" ca="1" si="142"/>
        <v>#DIV/0!</v>
      </c>
      <c r="O102" s="5" t="e">
        <f t="shared" ca="1" si="142"/>
        <v>#DIV/0!</v>
      </c>
      <c r="P102" s="5" t="e">
        <f t="shared" ca="1" si="142"/>
        <v>#DIV/0!</v>
      </c>
      <c r="Q102" s="5" t="e">
        <f t="shared" ca="1" si="142"/>
        <v>#DIV/0!</v>
      </c>
      <c r="R102" s="5" t="e">
        <f t="shared" ca="1" si="142"/>
        <v>#DIV/0!</v>
      </c>
      <c r="S102" s="5" t="e">
        <f t="shared" ca="1" si="142"/>
        <v>#DIV/0!</v>
      </c>
    </row>
    <row r="103" spans="1:19" x14ac:dyDescent="0.25">
      <c r="A103">
        <v>49</v>
      </c>
      <c r="C103">
        <f ca="1">OFFSET('84p stat'!$A$1,A103*20,0)</f>
        <v>0</v>
      </c>
      <c r="D103" s="15">
        <f ca="1">'42 end'!J186</f>
        <v>0</v>
      </c>
      <c r="E103" s="15">
        <f ca="1">'84 end'!J186</f>
        <v>0</v>
      </c>
      <c r="F103" s="5">
        <f ca="1">'168 end'!J187</f>
        <v>0</v>
      </c>
      <c r="G103" s="1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123"/>
        <v>0</v>
      </c>
      <c r="M103" s="5" t="e">
        <f t="shared" ref="M103:S103" ca="1" si="143">$B$1*POWER(M51,2)*SQRT(D103/(POWER(D51*$C$1,2))+D$74/(POWER(D$20*$C$1,2)))</f>
        <v>#DIV/0!</v>
      </c>
      <c r="N103" s="5" t="e">
        <f t="shared" ca="1" si="143"/>
        <v>#DIV/0!</v>
      </c>
      <c r="O103" s="5" t="e">
        <f t="shared" ca="1" si="143"/>
        <v>#DIV/0!</v>
      </c>
      <c r="P103" s="5" t="e">
        <f t="shared" ca="1" si="143"/>
        <v>#DIV/0!</v>
      </c>
      <c r="Q103" s="5" t="e">
        <f t="shared" ca="1" si="143"/>
        <v>#DIV/0!</v>
      </c>
      <c r="R103" s="5" t="e">
        <f t="shared" ca="1" si="143"/>
        <v>#DIV/0!</v>
      </c>
      <c r="S103" s="5" t="e">
        <f t="shared" ca="1" si="143"/>
        <v>#DIV/0!</v>
      </c>
    </row>
    <row r="104" spans="1:19" x14ac:dyDescent="0.25">
      <c r="A104">
        <v>50</v>
      </c>
      <c r="C104">
        <f ca="1">OFFSET('84p stat'!$A$1,A104*20,0)</f>
        <v>0</v>
      </c>
      <c r="D104" s="15">
        <f ca="1">'42 end'!J187</f>
        <v>0</v>
      </c>
      <c r="E104" s="15">
        <f ca="1">'84 end'!J187</f>
        <v>0</v>
      </c>
      <c r="F104" s="5">
        <f ca="1">'168 end'!J188</f>
        <v>0</v>
      </c>
      <c r="G104" s="15">
        <f ca="1">'336 end'!J188</f>
        <v>0</v>
      </c>
      <c r="H104" s="5">
        <f ca="1">'672 end'!J188</f>
        <v>0</v>
      </c>
      <c r="I104" s="5">
        <f ca="1">'1344 end'!J188</f>
        <v>0</v>
      </c>
      <c r="J104" s="5">
        <f ca="1">'2688 end'!J188</f>
        <v>0</v>
      </c>
      <c r="L104">
        <f t="shared" ca="1" si="123"/>
        <v>0</v>
      </c>
      <c r="M104" s="5" t="e">
        <f t="shared" ref="M104:S104" ca="1" si="144">$B$1*POWER(M52,2)*SQRT(D104/(POWER(D52*$C$1,2))+D$74/(POWER(D$20*$C$1,2)))</f>
        <v>#DIV/0!</v>
      </c>
      <c r="N104" s="5" t="e">
        <f t="shared" ca="1" si="144"/>
        <v>#DIV/0!</v>
      </c>
      <c r="O104" s="5" t="e">
        <f t="shared" ca="1" si="144"/>
        <v>#DIV/0!</v>
      </c>
      <c r="P104" s="5" t="e">
        <f t="shared" ca="1" si="144"/>
        <v>#DIV/0!</v>
      </c>
      <c r="Q104" s="5" t="e">
        <f t="shared" ca="1" si="144"/>
        <v>#DIV/0!</v>
      </c>
      <c r="R104" s="5" t="e">
        <f t="shared" ca="1" si="144"/>
        <v>#DIV/0!</v>
      </c>
      <c r="S104" s="5" t="e">
        <f t="shared" ca="1" si="144"/>
        <v>#DIV/0!</v>
      </c>
    </row>
    <row r="105" spans="1:19" x14ac:dyDescent="0.25">
      <c r="D105" s="13"/>
      <c r="E105" s="13"/>
      <c r="F105" s="1"/>
      <c r="G105" s="13"/>
      <c r="H105" s="1"/>
      <c r="I105" s="1"/>
      <c r="J105" s="1"/>
    </row>
    <row r="106" spans="1:19" x14ac:dyDescent="0.25">
      <c r="B106" t="s">
        <v>78</v>
      </c>
      <c r="C106" t="s">
        <v>65</v>
      </c>
      <c r="D106" s="14">
        <v>42</v>
      </c>
      <c r="E106" s="14">
        <v>84</v>
      </c>
      <c r="F106">
        <v>168</v>
      </c>
      <c r="G106" s="14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15">
        <f ca="1">'42 end'!J194</f>
        <v>2.423621667875457</v>
      </c>
      <c r="E107" s="15">
        <f ca="1">'84 end'!J193</f>
        <v>2.5067476325857196</v>
      </c>
      <c r="F107" s="5">
        <f ca="1">'168 end'!J194</f>
        <v>5.6932673416775224</v>
      </c>
      <c r="G107" s="15">
        <f ca="1">'336 end'!J194</f>
        <v>2.5791218782000027</v>
      </c>
      <c r="H107" s="5">
        <f ca="1">'672 end'!J194</f>
        <v>9.2833571989130004</v>
      </c>
      <c r="I107" s="5">
        <f ca="1">'1344 end'!J194</f>
        <v>13.138841937930446</v>
      </c>
      <c r="J107" s="5">
        <f ca="1">'2688 end'!J194</f>
        <v>2.342927444175432</v>
      </c>
    </row>
    <row r="108" spans="1:19" x14ac:dyDescent="0.25">
      <c r="A108">
        <v>2</v>
      </c>
      <c r="C108" t="str">
        <f ca="1">OFFSET('42p stat'!$A$1,A108*20,0)</f>
        <v>CUDA</v>
      </c>
      <c r="D108" s="15">
        <f ca="1">'42 end'!J195</f>
        <v>1.4738621063951334</v>
      </c>
      <c r="E108" s="15">
        <f ca="1">'84 end'!J194</f>
        <v>0.72791438775569417</v>
      </c>
      <c r="F108" s="5">
        <f ca="1">'168 end'!J195</f>
        <v>2.1666194577304818</v>
      </c>
      <c r="G108" s="15">
        <f ca="1">'336 end'!J195</f>
        <v>1.5081148644317497</v>
      </c>
      <c r="H108" s="5">
        <f ca="1">'672 end'!J195</f>
        <v>1.2793406264145897</v>
      </c>
      <c r="I108" s="5">
        <f ca="1">'1344 end'!J195</f>
        <v>2.0232265737756405</v>
      </c>
      <c r="J108" s="5">
        <f ca="1">'2688 end'!J195</f>
        <v>2.5157552738599405</v>
      </c>
    </row>
    <row r="109" spans="1:19" x14ac:dyDescent="0.25">
      <c r="A109">
        <v>3</v>
      </c>
      <c r="C109" t="str">
        <f ca="1">OFFSET('42p stat'!$A$1,A109*20,0)</f>
        <v>CUDA non hash</v>
      </c>
      <c r="D109" s="15">
        <f ca="1">'42 end'!J196</f>
        <v>1.3616617261456325</v>
      </c>
      <c r="E109" s="15">
        <f ca="1">'84 end'!J195</f>
        <v>2.4715846823417196</v>
      </c>
      <c r="F109" s="5">
        <f ca="1">'168 end'!J196</f>
        <v>3.868380186641494</v>
      </c>
      <c r="G109" s="15">
        <f ca="1">'336 end'!J196</f>
        <v>3.176968143942017</v>
      </c>
      <c r="H109" s="5">
        <f ca="1">'672 end'!J196</f>
        <v>5.5634667082573594</v>
      </c>
      <c r="I109" s="5">
        <f ca="1">'1344 end'!J196</f>
        <v>9.213065046469703</v>
      </c>
      <c r="J109" s="5">
        <f ca="1">'2688 end'!J196</f>
        <v>63.691178297579661</v>
      </c>
    </row>
    <row r="110" spans="1:19" x14ac:dyDescent="0.25">
      <c r="A110">
        <v>4</v>
      </c>
      <c r="C110" t="str">
        <f ca="1">OFFSET('42p stat'!$A$1,A110*20,0)</f>
        <v>CUDA ant</v>
      </c>
      <c r="D110" s="15">
        <f ca="1">'42 end'!J197</f>
        <v>2.3543275954912319</v>
      </c>
      <c r="E110" s="15">
        <f ca="1">'84 end'!J196</f>
        <v>1.8656230100117872</v>
      </c>
      <c r="F110" s="5">
        <f ca="1">'168 end'!J197</f>
        <v>4.021173012073759</v>
      </c>
      <c r="G110" s="15">
        <f ca="1">'336 end'!J197</f>
        <v>4.0527811769808446</v>
      </c>
      <c r="H110" s="5">
        <f ca="1">'672 end'!J197</f>
        <v>2.922622089806012</v>
      </c>
      <c r="I110" s="5">
        <f ca="1">'1344 end'!J197</f>
        <v>9.3068868668036462</v>
      </c>
      <c r="J110" s="5">
        <f ca="1">'2688 end'!J197</f>
        <v>14.291781452168365</v>
      </c>
    </row>
    <row r="111" spans="1:19" x14ac:dyDescent="0.25">
      <c r="A111">
        <v>5</v>
      </c>
      <c r="C111" t="str">
        <f ca="1">OFFSET('42p stat'!$A$1,A111*20,0)</f>
        <v>CUDA ant par</v>
      </c>
      <c r="D111" s="15">
        <f ca="1">'42 end'!J198</f>
        <v>1.9950000977583162</v>
      </c>
      <c r="E111" s="15">
        <f ca="1">'84 end'!J197</f>
        <v>1.3838019344807404</v>
      </c>
      <c r="F111" s="5">
        <f ca="1">'168 end'!J198</f>
        <v>1.5078743631088649</v>
      </c>
      <c r="G111" s="15">
        <f ca="1">'336 end'!J198</f>
        <v>4.0382220591254026</v>
      </c>
      <c r="H111" s="5">
        <f ca="1">'672 end'!J198</f>
        <v>1.816681423369896</v>
      </c>
      <c r="I111" s="5">
        <f ca="1">'1344 end'!J198</f>
        <v>2.7040398824575873</v>
      </c>
      <c r="J111" s="5">
        <f ca="1">'2688 end'!J198</f>
        <v>1.8295355194933789</v>
      </c>
    </row>
    <row r="112" spans="1:19" x14ac:dyDescent="0.25">
      <c r="A112">
        <v>6</v>
      </c>
      <c r="C112" t="str">
        <f ca="1">OFFSET('42p stat'!$A$1,A112*20,0)</f>
        <v>CUDA ant non hash</v>
      </c>
      <c r="D112" s="15">
        <f ca="1">'42 end'!J199</f>
        <v>5.1951368584174009</v>
      </c>
      <c r="E112" s="15">
        <f ca="1">'84 end'!J198</f>
        <v>2.0115980449781725</v>
      </c>
      <c r="F112" s="5">
        <f ca="1">'168 end'!J199</f>
        <v>2.0656156886948764</v>
      </c>
      <c r="G112" s="15">
        <f ca="1">'336 end'!J199</f>
        <v>3.3748102825698942</v>
      </c>
      <c r="H112" s="5">
        <f ca="1">'672 end'!J199</f>
        <v>3.0624538445059417</v>
      </c>
      <c r="I112" s="5">
        <f ca="1">'1344 end'!J199</f>
        <v>3.1205217552864264</v>
      </c>
      <c r="J112" s="5">
        <f ca="1">'2688 end'!J199</f>
        <v>2.5232247096444067</v>
      </c>
    </row>
    <row r="113" spans="1:10" x14ac:dyDescent="0.25">
      <c r="A113">
        <v>7</v>
      </c>
      <c r="C113" t="str">
        <f ca="1">OFFSET('42p stat'!$A$1,A113*20,0)</f>
        <v>CUDA ant add CPU12</v>
      </c>
      <c r="D113" s="15">
        <f ca="1">'42 end'!J200</f>
        <v>5.9498056024088948</v>
      </c>
      <c r="E113" s="15">
        <f ca="1">'84 end'!J199</f>
        <v>8.1066095795079569</v>
      </c>
      <c r="F113" s="5">
        <f ca="1">'168 end'!J200</f>
        <v>7.7745186672281967</v>
      </c>
      <c r="G113" s="15">
        <f ca="1">'336 end'!J200</f>
        <v>20.669127590066978</v>
      </c>
      <c r="H113" s="5">
        <f ca="1">'672 end'!J200</f>
        <v>635.08842344067671</v>
      </c>
      <c r="I113" s="5">
        <f ca="1">'1344 end'!J200</f>
        <v>42.206321826923684</v>
      </c>
      <c r="J113" s="5">
        <f ca="1">'2688 end'!J200</f>
        <v>14.883429081465374</v>
      </c>
    </row>
    <row r="114" spans="1:10" x14ac:dyDescent="0.25">
      <c r="A114">
        <v>8</v>
      </c>
      <c r="C114" t="str">
        <f ca="1">OFFSET('42p stat'!$A$1,A114*20,0)</f>
        <v>CUDA opt</v>
      </c>
      <c r="D114" s="15">
        <f ca="1">'42 end'!J201</f>
        <v>0.5433041185367723</v>
      </c>
      <c r="E114" s="15">
        <f ca="1">'84 end'!J200</f>
        <v>1.3714802670421125</v>
      </c>
      <c r="F114" s="5">
        <f ca="1">'168 end'!J201</f>
        <v>2.0839790119250257</v>
      </c>
      <c r="G114" s="15">
        <f ca="1">'336 end'!J201</f>
        <v>2.8606932623712074</v>
      </c>
      <c r="H114" s="5">
        <f ca="1">'672 end'!J201</f>
        <v>3.3272743868195374</v>
      </c>
      <c r="I114" s="5">
        <f ca="1">'1344 end'!J201</f>
        <v>7.0733850379099446</v>
      </c>
      <c r="J114" s="5">
        <f ca="1">'2688 end'!J201</f>
        <v>8.5484433071684034</v>
      </c>
    </row>
    <row r="115" spans="1:10" x14ac:dyDescent="0.25">
      <c r="A115">
        <v>9</v>
      </c>
      <c r="C115" t="str">
        <f ca="1">OFFSET('42p stat'!$A$1,A115*20,0)</f>
        <v>CUDA opt Time</v>
      </c>
      <c r="D115" s="15">
        <f ca="1">'42 end'!J202</f>
        <v>2.5641413542358644</v>
      </c>
      <c r="E115" s="15">
        <f ca="1">'84 end'!J201</f>
        <v>2.4731792228967717</v>
      </c>
      <c r="F115" s="5">
        <f ca="1">'168 end'!J202</f>
        <v>1.6615003472622691</v>
      </c>
      <c r="G115" s="15">
        <f ca="1">'336 end'!J202</f>
        <v>1.3737175358328657</v>
      </c>
      <c r="H115" s="5">
        <f ca="1">'672 end'!J202</f>
        <v>6.1089253027355479</v>
      </c>
      <c r="I115" s="5">
        <f ca="1">'1344 end'!J202</f>
        <v>3.4006897973158687</v>
      </c>
      <c r="J115" s="5">
        <f ca="1">'2688 end'!J202</f>
        <v>13.448789893036478</v>
      </c>
    </row>
    <row r="116" spans="1:10" x14ac:dyDescent="0.25">
      <c r="A116">
        <v>10</v>
      </c>
      <c r="C116" t="str">
        <f ca="1">OFFSET('42p stat'!$A$1,A116*20,0)</f>
        <v>CUDA opt non hash</v>
      </c>
      <c r="D116" s="15">
        <f ca="1">'42 end'!J203</f>
        <v>2.6162187066058435</v>
      </c>
      <c r="E116" s="15">
        <f ca="1">'84 end'!J202</f>
        <v>1.9730038137908783</v>
      </c>
      <c r="F116" s="5">
        <f ca="1">'168 end'!J203</f>
        <v>3.4829672234323406</v>
      </c>
      <c r="G116" s="15">
        <f ca="1">'336 end'!J203</f>
        <v>1.5440113943931892</v>
      </c>
      <c r="H116" s="5">
        <f ca="1">'672 end'!J203</f>
        <v>3.8070557359049411</v>
      </c>
      <c r="I116" s="5">
        <f ca="1">'1344 end'!J203</f>
        <v>3.8672340908782759</v>
      </c>
      <c r="J116" s="5">
        <f ca="1">'2688 end'!J203</f>
        <v>27.243083691641065</v>
      </c>
    </row>
    <row r="117" spans="1:10" x14ac:dyDescent="0.25">
      <c r="A117">
        <v>11</v>
      </c>
      <c r="C117" t="str">
        <f ca="1">OFFSET('42p stat'!$A$1,A117*20,0)</f>
        <v>CUDA opt ant</v>
      </c>
      <c r="D117" s="15">
        <f ca="1">'42 end'!J204</f>
        <v>2.204629680476609</v>
      </c>
      <c r="E117" s="15">
        <f ca="1">'84 end'!J203</f>
        <v>2.0187489997752208</v>
      </c>
      <c r="F117" s="5">
        <f ca="1">'168 end'!J204</f>
        <v>2.255967394517854</v>
      </c>
      <c r="G117" s="15">
        <f ca="1">'336 end'!J204</f>
        <v>4.5363446423915921</v>
      </c>
      <c r="H117" s="5">
        <f ca="1">'672 end'!J204</f>
        <v>3.1258902648417402</v>
      </c>
      <c r="I117" s="5">
        <f ca="1">'1344 end'!J204</f>
        <v>16.363710276270897</v>
      </c>
      <c r="J117" s="5">
        <f ca="1">'2688 end'!J204</f>
        <v>3.3999306508503864</v>
      </c>
    </row>
    <row r="118" spans="1:10" x14ac:dyDescent="0.25">
      <c r="A118">
        <v>12</v>
      </c>
      <c r="C118" t="str">
        <f ca="1">OFFSET('42p stat'!$A$1,A118*20,0)</f>
        <v>CUDA opt ant non hash</v>
      </c>
      <c r="D118" s="15">
        <f ca="1">'42 end'!J205</f>
        <v>2.8728315696355033</v>
      </c>
      <c r="E118" s="15">
        <f ca="1">'84 end'!J204</f>
        <v>1.9104386982026906</v>
      </c>
      <c r="F118" s="5">
        <f ca="1">'168 end'!J205</f>
        <v>1.5633385719178325</v>
      </c>
      <c r="G118" s="15">
        <f ca="1">'336 end'!J205</f>
        <v>2.8676015297500186</v>
      </c>
      <c r="H118" s="5">
        <f ca="1">'672 end'!J205</f>
        <v>3.5051150657691137</v>
      </c>
      <c r="I118" s="5">
        <f ca="1">'1344 end'!J205</f>
        <v>3.4033674526443867</v>
      </c>
      <c r="J118" s="5">
        <f ca="1">'2688 end'!J205</f>
        <v>8.7459975847213034</v>
      </c>
    </row>
    <row r="119" spans="1:10" x14ac:dyDescent="0.25">
      <c r="A119">
        <v>13</v>
      </c>
      <c r="C119" t="str">
        <f ca="1">OFFSET('42p stat'!$A$1,A119*20,0)</f>
        <v>CUDA opt ant par</v>
      </c>
      <c r="D119" s="15">
        <f ca="1">'42 end'!J206</f>
        <v>1.2518103891252548</v>
      </c>
      <c r="E119" s="15">
        <f ca="1">'84 end'!J205</f>
        <v>1.9460858891319255</v>
      </c>
      <c r="F119" s="5">
        <f ca="1">'168 end'!J206</f>
        <v>2.773596295017998</v>
      </c>
      <c r="G119" s="15">
        <f ca="1">'336 end'!J206</f>
        <v>3.9306871301838902</v>
      </c>
      <c r="H119" s="5">
        <f ca="1">'672 end'!J206</f>
        <v>2.7140498898604362</v>
      </c>
      <c r="I119" s="5">
        <f ca="1">'1344 end'!J206</f>
        <v>3.321413374945255</v>
      </c>
      <c r="J119" s="5">
        <f ca="1">'2688 end'!J206</f>
        <v>10.44012862752186</v>
      </c>
    </row>
    <row r="120" spans="1:10" x14ac:dyDescent="0.25">
      <c r="A120">
        <v>14</v>
      </c>
      <c r="C120" t="str">
        <f ca="1">OFFSET('42p stat'!$A$1,A120*20,0)</f>
        <v>non CUDA Time</v>
      </c>
      <c r="D120" s="15">
        <f ca="1">'42 end'!J207</f>
        <v>13.326674736205538</v>
      </c>
      <c r="E120" s="15">
        <f ca="1">'84 end'!J206</f>
        <v>13.588292927249348</v>
      </c>
      <c r="F120" s="5">
        <f ca="1">'168 end'!J207</f>
        <v>13.026386664636206</v>
      </c>
      <c r="G120" s="15">
        <f ca="1">'336 end'!J207</f>
        <v>15.149617142559578</v>
      </c>
      <c r="H120" s="5">
        <f ca="1">'672 end'!J207</f>
        <v>30.319246059743143</v>
      </c>
      <c r="I120">
        <f ca="1">'1344 end'!J207</f>
        <v>51.033898905394402</v>
      </c>
      <c r="J120">
        <f ca="1">'2688 end'!J207</f>
        <v>16.551739838055926</v>
      </c>
    </row>
    <row r="121" spans="1:10" x14ac:dyDescent="0.25">
      <c r="A121">
        <v>15</v>
      </c>
      <c r="C121" t="str">
        <f ca="1">OFFSET('42p stat'!$A$1,A121*20,0)</f>
        <v>non CUDA</v>
      </c>
      <c r="D121" s="15">
        <f ca="1">'42 end'!J208</f>
        <v>2.0463047769071077</v>
      </c>
      <c r="E121" s="15">
        <f ca="1">'84 end'!J207</f>
        <v>4.9150110608174122</v>
      </c>
      <c r="F121" s="5">
        <f ca="1">'168 end'!J208</f>
        <v>4.26554995607649</v>
      </c>
      <c r="G121" s="15">
        <f ca="1">'336 end'!J208</f>
        <v>5.7434706688245614</v>
      </c>
      <c r="H121" s="5">
        <f ca="1">'672 end'!J208</f>
        <v>10.410556706943204</v>
      </c>
      <c r="I121">
        <f ca="1">'1344 end'!J208</f>
        <v>24.158322293895981</v>
      </c>
      <c r="J121">
        <f ca="1">'2688 end'!J208</f>
        <v>1.3526949904365198</v>
      </c>
    </row>
    <row r="122" spans="1:10" x14ac:dyDescent="0.25">
      <c r="A122">
        <v>16</v>
      </c>
      <c r="C122" t="str">
        <f ca="1">OFFSET('42p stat'!$A$1,A122*20,0)</f>
        <v>non CUDA non hash</v>
      </c>
      <c r="D122" s="15">
        <f ca="1">'42 end'!J209</f>
        <v>6.2111670349179979</v>
      </c>
      <c r="E122" s="15">
        <f ca="1">'84 end'!J208</f>
        <v>4.8230470363216895</v>
      </c>
      <c r="F122" s="5">
        <f ca="1">'168 end'!J209</f>
        <v>10.035865080272551</v>
      </c>
      <c r="G122" s="15">
        <f ca="1">'336 end'!J209</f>
        <v>7.3185614639428342</v>
      </c>
      <c r="H122" s="5">
        <f ca="1">'672 end'!J209</f>
        <v>30.086604802778833</v>
      </c>
      <c r="I122">
        <f ca="1">'1344 end'!J209</f>
        <v>39.782118685118775</v>
      </c>
      <c r="J122">
        <f ca="1">'2688 end'!J209</f>
        <v>1.4415904062166758</v>
      </c>
    </row>
    <row r="123" spans="1:10" x14ac:dyDescent="0.25">
      <c r="A123">
        <v>17</v>
      </c>
      <c r="C123" t="str">
        <f ca="1">OFFSET('42p stat'!$A$1,A123*20,0)</f>
        <v>Classic ACO</v>
      </c>
      <c r="D123" s="15">
        <f ca="1">'42 end'!J210</f>
        <v>115.0656311893533</v>
      </c>
      <c r="E123" s="15">
        <f ca="1">'84 end'!J209</f>
        <v>130.91147695577754</v>
      </c>
      <c r="F123" s="5">
        <f ca="1">'168 end'!J210</f>
        <v>666.00483822951185</v>
      </c>
      <c r="G123" s="15">
        <f ca="1">'336 end'!J210</f>
        <v>122.19526790067472</v>
      </c>
      <c r="H123" s="5">
        <f ca="1">'672 end'!J210</f>
        <v>578.78899894888002</v>
      </c>
      <c r="I123">
        <f ca="1">'1344 end'!J210</f>
        <v>141.00219819968319</v>
      </c>
      <c r="J123">
        <f ca="1">'2688 end'!J210</f>
        <v>72.410402504105235</v>
      </c>
    </row>
    <row r="124" spans="1:10" x14ac:dyDescent="0.25">
      <c r="A124">
        <v>18</v>
      </c>
      <c r="C124" t="str">
        <f ca="1">OFFSET('42p stat'!$A$1,A124*20,0)</f>
        <v>Classic ACO non hash</v>
      </c>
      <c r="D124" s="15">
        <f ca="1">'42 end'!J211</f>
        <v>28.919172983955725</v>
      </c>
      <c r="E124" s="15">
        <f ca="1">'84 end'!J210</f>
        <v>67.101530319416085</v>
      </c>
      <c r="F124" s="5">
        <f ca="1">'168 end'!J211</f>
        <v>200.24923655628299</v>
      </c>
      <c r="G124" s="15">
        <f ca="1">'336 end'!J211</f>
        <v>81.005919958539366</v>
      </c>
      <c r="H124" s="5">
        <f ca="1">'672 end'!J211</f>
        <v>519.94384591119365</v>
      </c>
      <c r="I124">
        <f ca="1">'1344 end'!J211</f>
        <v>132.09639085293497</v>
      </c>
      <c r="J124">
        <f ca="1">'2688 end'!J211</f>
        <v>38.254786632744363</v>
      </c>
    </row>
    <row r="125" spans="1:10" x14ac:dyDescent="0.25">
      <c r="A125">
        <v>19</v>
      </c>
      <c r="C125" t="str">
        <f ca="1">OFFSET('42p stat'!$A$1,A125*20,0)</f>
        <v>omp</v>
      </c>
      <c r="D125" s="15">
        <f ca="1">'42 end'!J212</f>
        <v>1.8349446301674679</v>
      </c>
      <c r="E125" s="15">
        <f ca="1">'84 end'!J211</f>
        <v>8.4182565651178969</v>
      </c>
      <c r="F125" s="5">
        <f ca="1">'168 end'!J212</f>
        <v>4.7808259802602295</v>
      </c>
      <c r="G125" s="15">
        <f ca="1">'336 end'!J212</f>
        <v>8.5587840448056891</v>
      </c>
      <c r="H125" s="5">
        <f ca="1">'672 end'!J212</f>
        <v>79.426000246238402</v>
      </c>
      <c r="I125">
        <f ca="1">'1344 end'!J212</f>
        <v>46.006390014238271</v>
      </c>
      <c r="J125">
        <f ca="1">'2688 end'!J212</f>
        <v>29.547341507386239</v>
      </c>
    </row>
    <row r="126" spans="1:10" x14ac:dyDescent="0.25">
      <c r="A126">
        <v>20</v>
      </c>
      <c r="C126" t="str">
        <f ca="1">OFFSET('42p stat'!$A$1,A126*20,0)</f>
        <v>omp non hash</v>
      </c>
      <c r="D126" s="15">
        <f ca="1">'42 end'!J213</f>
        <v>1.8643637668286364</v>
      </c>
      <c r="E126" s="15">
        <f ca="1">'84 end'!J212</f>
        <v>6.0141143922269462</v>
      </c>
      <c r="F126" s="5">
        <f ca="1">'168 end'!J213</f>
        <v>2.3532783748844035</v>
      </c>
      <c r="G126" s="15">
        <f ca="1">'336 end'!J213</f>
        <v>8.7177771438942422</v>
      </c>
      <c r="H126" s="5">
        <f ca="1">'672 end'!J213</f>
        <v>21.675585785541745</v>
      </c>
      <c r="I126">
        <f ca="1">'1344 end'!J213</f>
        <v>39.09377971047202</v>
      </c>
      <c r="J126">
        <f ca="1">'2688 end'!J213</f>
        <v>1720.2475639559848</v>
      </c>
    </row>
    <row r="127" spans="1:10" x14ac:dyDescent="0.25">
      <c r="A127">
        <v>21</v>
      </c>
      <c r="C127" t="str">
        <f ca="1">OFFSET('42p stat'!$A$1,A127*20,0)</f>
        <v>non CUDA transp Time</v>
      </c>
      <c r="D127" s="15">
        <f ca="1">'42 end'!J214</f>
        <v>4.0256380572420225</v>
      </c>
      <c r="E127" s="15">
        <f ca="1">'84 end'!J213</f>
        <v>6.8019987009532699</v>
      </c>
      <c r="F127" s="5">
        <f ca="1">'168 end'!J214</f>
        <v>14.872218841293757</v>
      </c>
      <c r="G127" s="15">
        <f ca="1">'336 end'!J214</f>
        <v>5.7865662282312345</v>
      </c>
      <c r="H127" s="5">
        <f ca="1">'672 end'!J214</f>
        <v>19.352614561145927</v>
      </c>
      <c r="I127">
        <f ca="1">'1344 end'!J214</f>
        <v>17.366892230358403</v>
      </c>
      <c r="J127">
        <f ca="1">'2688 end'!J214</f>
        <v>1120.1277748882549</v>
      </c>
    </row>
    <row r="128" spans="1:10" x14ac:dyDescent="0.25">
      <c r="A128">
        <v>22</v>
      </c>
      <c r="C128" t="str">
        <f ca="1">OFFSET('42p stat'!$A$1,A128*20,0)</f>
        <v>non CUDA transp</v>
      </c>
      <c r="D128" s="15">
        <f ca="1">'42 end'!J215</f>
        <v>2.6845002722717228</v>
      </c>
      <c r="E128" s="15">
        <f ca="1">'84 end'!J214</f>
        <v>3.9886841670558182</v>
      </c>
      <c r="F128" s="5">
        <f ca="1">'168 end'!J215</f>
        <v>2.8797824144653204</v>
      </c>
      <c r="G128" s="15">
        <f ca="1">'336 end'!J215</f>
        <v>3.7198073781749903</v>
      </c>
      <c r="H128" s="5">
        <f ca="1">'672 end'!J215</f>
        <v>9.2047831413727597</v>
      </c>
      <c r="I128">
        <f ca="1">'1344 end'!J215</f>
        <v>13.176318487646862</v>
      </c>
      <c r="J128">
        <f ca="1">'2688 end'!J215</f>
        <v>36.010148512701051</v>
      </c>
    </row>
    <row r="129" spans="1:10" x14ac:dyDescent="0.25">
      <c r="A129">
        <v>23</v>
      </c>
      <c r="C129" t="str">
        <f ca="1">OFFSET('42p stat'!$A$1,A129*20,0)</f>
        <v>non CUDA transp non hash</v>
      </c>
      <c r="D129" s="15">
        <f ca="1">'42 end'!J216</f>
        <v>4.2406178646748955</v>
      </c>
      <c r="E129" s="15">
        <f ca="1">'84 end'!J215</f>
        <v>64.768992895223647</v>
      </c>
      <c r="F129" s="5">
        <f ca="1">'168 end'!J216</f>
        <v>11.893136006696</v>
      </c>
      <c r="G129" s="15">
        <f ca="1">'336 end'!J216</f>
        <v>10.489713637949253</v>
      </c>
      <c r="H129" s="5">
        <f ca="1">'672 end'!J216</f>
        <v>15.512403024154461</v>
      </c>
      <c r="I129">
        <f ca="1">'1344 end'!J216</f>
        <v>19.221335103070025</v>
      </c>
      <c r="J129">
        <f ca="1">'2688 end'!J216</f>
        <v>32.121532260455055</v>
      </c>
    </row>
    <row r="130" spans="1:10" x14ac:dyDescent="0.25">
      <c r="A130">
        <v>24</v>
      </c>
      <c r="C130" t="str">
        <f ca="1">OFFSET('42p stat'!$A$1,A130*20,0)</f>
        <v>non CUDA AVX Time</v>
      </c>
      <c r="D130" s="15">
        <f ca="1">'42 end'!J217</f>
        <v>3.8333740240238998</v>
      </c>
      <c r="E130" s="15">
        <f ca="1">'84 end'!J216</f>
        <v>3.8545372488704159</v>
      </c>
      <c r="F130" s="5">
        <f ca="1">'168 end'!J217</f>
        <v>9.8841318449654043</v>
      </c>
      <c r="G130" s="15">
        <f ca="1">'336 end'!J217</f>
        <v>9.8905783956050595</v>
      </c>
      <c r="H130" s="5">
        <f ca="1">'672 end'!J217</f>
        <v>17.286390037025278</v>
      </c>
      <c r="I130">
        <f ca="1">'1344 end'!J217</f>
        <v>47.002173759191656</v>
      </c>
      <c r="J130" t="e">
        <f ca="1">'2688 end'!J217</f>
        <v>#DIV/0!</v>
      </c>
    </row>
    <row r="131" spans="1:10" x14ac:dyDescent="0.25">
      <c r="A131">
        <v>25</v>
      </c>
      <c r="C131" t="str">
        <f ca="1">OFFSET('42p stat'!$A$1,A131*20,0)</f>
        <v>non CUDA AVX</v>
      </c>
      <c r="D131" s="15">
        <f ca="1">'42 end'!J218</f>
        <v>1.7971683981094824</v>
      </c>
      <c r="E131" s="15">
        <f ca="1">'84 end'!J217</f>
        <v>2.4697205901002444</v>
      </c>
      <c r="F131" s="5">
        <f ca="1">'168 end'!J218</f>
        <v>3.3467204452341814</v>
      </c>
      <c r="G131" s="15">
        <f ca="1">'336 end'!J218</f>
        <v>6.1119663715599479</v>
      </c>
      <c r="H131" s="5">
        <f ca="1">'672 end'!J218</f>
        <v>8.8762089259449102</v>
      </c>
      <c r="I131">
        <f ca="1">'1344 end'!J218</f>
        <v>24.256897319448441</v>
      </c>
      <c r="J131" t="e">
        <f ca="1">'2688 end'!J218</f>
        <v>#DIV/0!</v>
      </c>
    </row>
    <row r="132" spans="1:10" x14ac:dyDescent="0.25">
      <c r="A132">
        <v>26</v>
      </c>
      <c r="C132" t="str">
        <f ca="1">OFFSET('42p stat'!$A$1,A132*20,0)</f>
        <v>non CUDA AVX non hash</v>
      </c>
      <c r="D132" s="15">
        <f ca="1">'42 end'!J219</f>
        <v>3.5580022567520895</v>
      </c>
      <c r="E132" s="15">
        <f ca="1">'84 end'!J218</f>
        <v>4.8557151793226918</v>
      </c>
      <c r="F132" s="5">
        <f ca="1">'168 end'!J219</f>
        <v>4.1793871006635879</v>
      </c>
      <c r="G132" s="15">
        <f ca="1">'336 end'!J219</f>
        <v>4.608338497054052</v>
      </c>
      <c r="H132" s="5">
        <f ca="1">'672 end'!J219</f>
        <v>17.167402530226546</v>
      </c>
      <c r="I132">
        <f ca="1">'1344 end'!J219</f>
        <v>42.636052686201303</v>
      </c>
      <c r="J132" t="e">
        <f ca="1">'2688 end'!J219</f>
        <v>#DIV/0!</v>
      </c>
    </row>
    <row r="133" spans="1:10" x14ac:dyDescent="0.25">
      <c r="A133">
        <v>27</v>
      </c>
      <c r="C133" t="str">
        <f ca="1">OFFSET('84p stat'!$A$1,A133*20,0)</f>
        <v>non CUDA AVX_OMP Time</v>
      </c>
      <c r="D133" s="15">
        <f ca="1">'42 end'!J220</f>
        <v>1.7364630888521677</v>
      </c>
      <c r="E133" s="15">
        <f ca="1">'84 end'!J219</f>
        <v>2.0902280807502409</v>
      </c>
      <c r="F133" s="5">
        <f ca="1">'168 end'!J220</f>
        <v>2.0432618909951805</v>
      </c>
      <c r="G133" s="15">
        <f ca="1">'336 end'!J220</f>
        <v>4.6645820030474265</v>
      </c>
      <c r="H133" s="5">
        <f ca="1">'672 end'!J220</f>
        <v>19.792819817656461</v>
      </c>
      <c r="I133">
        <f ca="1">'1344 end'!J220</f>
        <v>37.872738830332487</v>
      </c>
      <c r="J133" t="e">
        <f ca="1">'2688 end'!J220</f>
        <v>#DIV/0!</v>
      </c>
    </row>
    <row r="134" spans="1:10" x14ac:dyDescent="0.25">
      <c r="A134">
        <v>28</v>
      </c>
      <c r="C134" t="str">
        <f ca="1">OFFSET('84p stat'!$A$1,A134*20,0)</f>
        <v>non CUDA AVX_OMP</v>
      </c>
      <c r="D134" s="15">
        <f ca="1">'42 end'!J221</f>
        <v>1.3986500792163907</v>
      </c>
      <c r="E134" s="15">
        <f ca="1">'84 end'!J220</f>
        <v>1.1811361186386522</v>
      </c>
      <c r="F134" s="5">
        <f ca="1">'168 end'!J221</f>
        <v>7.8648409415582909</v>
      </c>
      <c r="G134" s="15">
        <f ca="1">'336 end'!J221</f>
        <v>2.7353945067416405</v>
      </c>
      <c r="H134" s="5">
        <f ca="1">'672 end'!J221</f>
        <v>7.6634863179537591</v>
      </c>
      <c r="I134">
        <f ca="1">'1344 end'!J221</f>
        <v>43.689926468850999</v>
      </c>
      <c r="J134" t="e">
        <f ca="1">'2688 end'!J221</f>
        <v>#DIV/0!</v>
      </c>
    </row>
    <row r="135" spans="1:10" x14ac:dyDescent="0.25">
      <c r="A135">
        <v>29</v>
      </c>
      <c r="C135" t="str">
        <f ca="1">OFFSET('84p stat'!$A$1,A135*20,0)</f>
        <v>non CUDA AVX_OMP non hash</v>
      </c>
      <c r="D135" s="15">
        <f ca="1">'42 end'!J222</f>
        <v>2.4981960041002367</v>
      </c>
      <c r="E135" s="15">
        <f ca="1">'84 end'!J221</f>
        <v>2.830220067267315</v>
      </c>
      <c r="F135" s="5">
        <f ca="1">'168 end'!J222</f>
        <v>5.0768096471579636</v>
      </c>
      <c r="G135" s="15">
        <f ca="1">'336 end'!J222</f>
        <v>7.4487269613267166</v>
      </c>
      <c r="H135" s="5">
        <f ca="1">'672 end'!J222</f>
        <v>16.322788740186766</v>
      </c>
      <c r="I135">
        <f ca="1">'1344 end'!J222</f>
        <v>35.192026497984571</v>
      </c>
      <c r="J135" t="e">
        <f ca="1">'2688 end'!J222</f>
        <v>#DIV/0!</v>
      </c>
    </row>
    <row r="136" spans="1:10" x14ac:dyDescent="0.25">
      <c r="A136">
        <v>30</v>
      </c>
      <c r="C136" t="str">
        <f ca="1">OFFSET('84p stat'!$A$1,A136*20,0)</f>
        <v>non CUDA transp_AVX Time</v>
      </c>
      <c r="D136" s="15">
        <f ca="1">'42 end'!J223</f>
        <v>4.4710161002744284</v>
      </c>
      <c r="E136" s="15">
        <f ca="1">'84 end'!J222</f>
        <v>5.7216248845375848</v>
      </c>
      <c r="F136" s="5">
        <f ca="1">'168 end'!J223</f>
        <v>7.2654145112665232</v>
      </c>
      <c r="G136" s="15">
        <f ca="1">'336 end'!J223</f>
        <v>6.521179664490413</v>
      </c>
      <c r="H136" s="5">
        <f ca="1">'672 end'!J223</f>
        <v>15.029526010806579</v>
      </c>
      <c r="I136">
        <f ca="1">'1344 end'!J223</f>
        <v>29.555478486675504</v>
      </c>
      <c r="J136" t="e">
        <f ca="1">'2688 end'!J223</f>
        <v>#DIV/0!</v>
      </c>
    </row>
    <row r="137" spans="1:10" x14ac:dyDescent="0.25">
      <c r="A137">
        <v>31</v>
      </c>
      <c r="C137" t="str">
        <f ca="1">OFFSET('84p stat'!$A$1,A137*20,0)</f>
        <v>non CUDA transp_AVX</v>
      </c>
      <c r="D137" s="15">
        <f ca="1">'42 end'!J224</f>
        <v>2.0446585771198977</v>
      </c>
      <c r="E137" s="15">
        <f ca="1">'84 end'!J223</f>
        <v>3.3787757671893726</v>
      </c>
      <c r="F137" s="5">
        <f ca="1">'168 end'!J224</f>
        <v>4.264296811261584</v>
      </c>
      <c r="G137" s="15">
        <f ca="1">'336 end'!J224</f>
        <v>4.0745172503562763</v>
      </c>
      <c r="H137" s="5">
        <f ca="1">'672 end'!J224</f>
        <v>7.8536355118550079</v>
      </c>
      <c r="I137">
        <f ca="1">'1344 end'!J224</f>
        <v>13.697224195147937</v>
      </c>
      <c r="J137" t="e">
        <f ca="1">'2688 end'!J224</f>
        <v>#DIV/0!</v>
      </c>
    </row>
    <row r="138" spans="1:10" x14ac:dyDescent="0.25">
      <c r="A138">
        <v>32</v>
      </c>
      <c r="C138" t="str">
        <f ca="1">OFFSET('84p stat'!$A$1,A138*20,0)</f>
        <v>non CUDA transp_AVX non hash</v>
      </c>
      <c r="D138" s="15">
        <f ca="1">'42 end'!J225</f>
        <v>3.4778209946992429</v>
      </c>
      <c r="E138" s="15">
        <f ca="1">'84 end'!J224</f>
        <v>5.3079711562879508</v>
      </c>
      <c r="F138" s="5">
        <f ca="1">'168 end'!J225</f>
        <v>10.103713589545841</v>
      </c>
      <c r="G138" s="15">
        <f ca="1">'336 end'!J225</f>
        <v>5.6358621088055987</v>
      </c>
      <c r="H138" s="5">
        <f ca="1">'672 end'!J225</f>
        <v>14.290157130199551</v>
      </c>
      <c r="I138">
        <f ca="1">'1344 end'!J225</f>
        <v>37.3286826418936</v>
      </c>
      <c r="J138" t="e">
        <f ca="1">'2688 end'!J225</f>
        <v>#DIV/0!</v>
      </c>
    </row>
    <row r="139" spans="1:10" x14ac:dyDescent="0.25">
      <c r="A139">
        <v>33</v>
      </c>
      <c r="C139" t="str">
        <f ca="1">OFFSET('84p stat'!$A$1,A139*20,0)</f>
        <v>non CUDA transp_AVX_OMP Time</v>
      </c>
      <c r="D139" s="15">
        <f ca="1">'42 end'!J226</f>
        <v>4.7013259570716306</v>
      </c>
      <c r="E139" s="15">
        <f ca="1">'84 end'!J225</f>
        <v>4.2090584614087039</v>
      </c>
      <c r="F139" s="5">
        <f ca="1">'168 end'!J226</f>
        <v>9.33379350860071</v>
      </c>
      <c r="G139" s="15">
        <f ca="1">'336 end'!J226</f>
        <v>6.5060921278592438</v>
      </c>
      <c r="H139" s="5">
        <f ca="1">'672 end'!J226</f>
        <v>15.163203318652508</v>
      </c>
      <c r="I139">
        <f ca="1">'1344 end'!J226</f>
        <v>18.165383027695736</v>
      </c>
      <c r="J139" t="e">
        <f ca="1">'2688 end'!J226</f>
        <v>#DIV/0!</v>
      </c>
    </row>
    <row r="140" spans="1:10" x14ac:dyDescent="0.25">
      <c r="A140">
        <v>34</v>
      </c>
      <c r="C140" t="str">
        <f ca="1">OFFSET('84p stat'!$A$1,A140*20,0)</f>
        <v>non CUDA transp_AVX_OMP</v>
      </c>
      <c r="D140" s="15">
        <f ca="1">'42 end'!J227</f>
        <v>2.5850010094432965</v>
      </c>
      <c r="E140" s="15">
        <f ca="1">'84 end'!J226</f>
        <v>2.2345022701912969</v>
      </c>
      <c r="F140" s="5">
        <f ca="1">'168 end'!J227</f>
        <v>3.4237066580603432</v>
      </c>
      <c r="G140" s="15">
        <f ca="1">'336 end'!J227</f>
        <v>3.4826051941106879</v>
      </c>
      <c r="H140" s="5">
        <f ca="1">'672 end'!J227</f>
        <v>6.8420077885356223</v>
      </c>
      <c r="I140">
        <f ca="1">'1344 end'!J227</f>
        <v>30.154546160580079</v>
      </c>
      <c r="J140" t="e">
        <f ca="1">'2688 end'!J227</f>
        <v>#DIV/0!</v>
      </c>
    </row>
    <row r="141" spans="1:10" x14ac:dyDescent="0.25">
      <c r="A141">
        <v>35</v>
      </c>
      <c r="C141" t="str">
        <f ca="1">OFFSET('84p stat'!$A$1,A141*20,0)</f>
        <v>non CUDA transp_AVX_OMP non hash</v>
      </c>
      <c r="D141" s="15">
        <f ca="1">'42 end'!J228</f>
        <v>3.5939739798187906</v>
      </c>
      <c r="E141" s="15">
        <f ca="1">'84 end'!J227</f>
        <v>4.0318432883351116</v>
      </c>
      <c r="F141" s="5">
        <f ca="1">'168 end'!J228</f>
        <v>4.7554260532191295</v>
      </c>
      <c r="G141" s="15">
        <f ca="1">'336 end'!J228</f>
        <v>5.1391892833651669</v>
      </c>
      <c r="H141" s="5">
        <f ca="1">'672 end'!J228</f>
        <v>15.324426933131818</v>
      </c>
      <c r="I141">
        <f ca="1">'1344 end'!J228</f>
        <v>251.78041673790202</v>
      </c>
      <c r="J141" t="e">
        <f ca="1">'2688 end'!J228</f>
        <v>#DIV/0!</v>
      </c>
    </row>
    <row r="142" spans="1:10" x14ac:dyDescent="0.25">
      <c r="A142">
        <v>36</v>
      </c>
      <c r="C142">
        <f ca="1">OFFSET('84p stat'!$A$1,A142*20,0)</f>
        <v>0</v>
      </c>
      <c r="D142" s="15" t="e">
        <f ca="1">'42 end'!J229</f>
        <v>#DIV/0!</v>
      </c>
      <c r="E142" s="15" t="e">
        <f ca="1">'84 end'!J228</f>
        <v>#DIV/0!</v>
      </c>
      <c r="F142" s="5" t="e">
        <f ca="1">'168 end'!J229</f>
        <v>#DIV/0!</v>
      </c>
      <c r="G142" s="15" t="e">
        <f ca="1">'336 end'!J229</f>
        <v>#DIV/0!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>
        <f ca="1">OFFSET('84p stat'!$A$1,A143*20,0)</f>
        <v>0</v>
      </c>
      <c r="D143" s="15" t="e">
        <f ca="1">'42 end'!J230</f>
        <v>#DIV/0!</v>
      </c>
      <c r="E143" s="15" t="e">
        <f ca="1">'84 end'!J229</f>
        <v>#DIV/0!</v>
      </c>
      <c r="F143" s="5" t="e">
        <f ca="1">'168 end'!J230</f>
        <v>#DIV/0!</v>
      </c>
      <c r="G143" s="15" t="e">
        <f ca="1">'336 end'!J230</f>
        <v>#DIV/0!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>
        <f ca="1">OFFSET('84p stat'!$A$1,A144*20,0)</f>
        <v>0</v>
      </c>
      <c r="D144" s="15" t="e">
        <f ca="1">'42 end'!J231</f>
        <v>#DIV/0!</v>
      </c>
      <c r="E144" s="15" t="e">
        <f ca="1">'84 end'!J230</f>
        <v>#DIV/0!</v>
      </c>
      <c r="F144" s="5" t="e">
        <f ca="1">'168 end'!J231</f>
        <v>#DIV/0!</v>
      </c>
      <c r="G144" s="15" t="e">
        <f ca="1">'336 end'!J231</f>
        <v>#DIV/0!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15" t="e">
        <f ca="1">'42 end'!J232</f>
        <v>#DIV/0!</v>
      </c>
      <c r="E145" s="15" t="e">
        <f ca="1">'84 end'!J231</f>
        <v>#DIV/0!</v>
      </c>
      <c r="F145" s="5" t="e">
        <f ca="1">'168 end'!J232</f>
        <v>#DIV/0!</v>
      </c>
      <c r="G145" s="15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15" t="e">
        <f ca="1">'42 end'!J233</f>
        <v>#DIV/0!</v>
      </c>
      <c r="E146" s="15" t="e">
        <f ca="1">'84 end'!J232</f>
        <v>#DIV/0!</v>
      </c>
      <c r="F146" s="5" t="e">
        <f ca="1">'168 end'!J233</f>
        <v>#DIV/0!</v>
      </c>
      <c r="G146" s="1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15" t="e">
        <f ca="1">'42 end'!J234</f>
        <v>#DIV/0!</v>
      </c>
      <c r="E147" s="15" t="e">
        <f ca="1">'84 end'!J233</f>
        <v>#DIV/0!</v>
      </c>
      <c r="F147" s="5" t="e">
        <f ca="1">'168 end'!J234</f>
        <v>#DIV/0!</v>
      </c>
      <c r="G147" s="1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15" t="e">
        <f ca="1">'42 end'!J235</f>
        <v>#DIV/0!</v>
      </c>
      <c r="E148" s="15" t="e">
        <f ca="1">'84 end'!J234</f>
        <v>#DIV/0!</v>
      </c>
      <c r="F148" s="5" t="e">
        <f ca="1">'168 end'!J235</f>
        <v>#DIV/0!</v>
      </c>
      <c r="G148" s="1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15" t="e">
        <f ca="1">'42 end'!J236</f>
        <v>#DIV/0!</v>
      </c>
      <c r="E149" s="15" t="e">
        <f ca="1">'84 end'!J235</f>
        <v>#DIV/0!</v>
      </c>
      <c r="F149" s="5" t="e">
        <f ca="1">'168 end'!J236</f>
        <v>#DIV/0!</v>
      </c>
      <c r="G149" s="1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15" t="e">
        <f ca="1">'42 end'!J237</f>
        <v>#DIV/0!</v>
      </c>
      <c r="E150" s="15" t="e">
        <f ca="1">'84 end'!J236</f>
        <v>#DIV/0!</v>
      </c>
      <c r="F150" s="5" t="e">
        <f ca="1">'168 end'!J237</f>
        <v>#DIV/0!</v>
      </c>
      <c r="G150" s="1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15" t="e">
        <f ca="1">'42 end'!J238</f>
        <v>#DIV/0!</v>
      </c>
      <c r="E151" s="15" t="e">
        <f ca="1">'84 end'!J237</f>
        <v>#DIV/0!</v>
      </c>
      <c r="F151" s="5" t="e">
        <f ca="1">'168 end'!J238</f>
        <v>#DIV/0!</v>
      </c>
      <c r="G151" s="1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15" t="e">
        <f ca="1">'42 end'!J239</f>
        <v>#DIV/0!</v>
      </c>
      <c r="E152" s="15" t="e">
        <f ca="1">'84 end'!J238</f>
        <v>#DIV/0!</v>
      </c>
      <c r="F152" s="5" t="e">
        <f ca="1">'168 end'!J239</f>
        <v>#DIV/0!</v>
      </c>
      <c r="G152" s="1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15">
        <f ca="1">'42 end'!J240</f>
        <v>0</v>
      </c>
      <c r="E153" s="15">
        <f ca="1">'84 end'!J239</f>
        <v>0</v>
      </c>
      <c r="F153" s="5">
        <f ca="1">'168 end'!J240</f>
        <v>0</v>
      </c>
      <c r="G153" s="15">
        <f ca="1">'336 end'!J240</f>
        <v>0</v>
      </c>
      <c r="H153" s="5">
        <f ca="1">'672 end'!J240</f>
        <v>0</v>
      </c>
      <c r="I153">
        <f ca="1">'1344 end'!J240</f>
        <v>0</v>
      </c>
      <c r="J153">
        <f ca="1">'2688 end'!J240</f>
        <v>0</v>
      </c>
    </row>
    <row r="154" spans="1:10" x14ac:dyDescent="0.25">
      <c r="A154">
        <v>48</v>
      </c>
      <c r="C154">
        <f ca="1">OFFSET('84p stat'!$A$1,A154*20,0)</f>
        <v>0</v>
      </c>
      <c r="D154" s="15">
        <f ca="1">'42 end'!J241</f>
        <v>0</v>
      </c>
      <c r="E154" s="15">
        <f ca="1">'84 end'!J240</f>
        <v>0</v>
      </c>
      <c r="F154" s="5">
        <f ca="1">'168 end'!J241</f>
        <v>0</v>
      </c>
      <c r="G154" s="1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15">
        <f ca="1">'42 end'!J242</f>
        <v>0</v>
      </c>
      <c r="E155" s="15">
        <f ca="1">'84 end'!J241</f>
        <v>0</v>
      </c>
      <c r="F155" s="5">
        <f ca="1">'168 end'!J242</f>
        <v>0</v>
      </c>
      <c r="G155" s="1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15">
        <f ca="1">'42 end'!J243</f>
        <v>0</v>
      </c>
      <c r="E156" s="15">
        <f ca="1">'84 end'!J242</f>
        <v>0</v>
      </c>
      <c r="F156" s="5">
        <f ca="1">'168 end'!J243</f>
        <v>0</v>
      </c>
      <c r="G156" s="1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15"/>
    </row>
    <row r="159" spans="1:10" x14ac:dyDescent="0.25">
      <c r="B159" t="s">
        <v>67</v>
      </c>
      <c r="C159" t="s">
        <v>77</v>
      </c>
      <c r="D159" s="14">
        <v>42</v>
      </c>
      <c r="E159" s="14">
        <v>84</v>
      </c>
      <c r="F159">
        <v>168</v>
      </c>
      <c r="G159" s="14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6">
        <f ca="1">'42 end'!K31</f>
        <v>0.10760664203173111</v>
      </c>
      <c r="E160" s="16">
        <f ca="1">'84 end'!K31</f>
        <v>0.14061391803254089</v>
      </c>
      <c r="F160" s="10">
        <f ca="1">'168 end'!K31</f>
        <v>0.26058163097025766</v>
      </c>
      <c r="G160" s="16">
        <f ca="1">'336 end'!K31</f>
        <v>0.42781958678882553</v>
      </c>
      <c r="H160" s="10">
        <f ca="1">'672 end'!K31</f>
        <v>0.72756707638417895</v>
      </c>
      <c r="I160" s="10">
        <f ca="1">'1344 end'!K31</f>
        <v>0.89515628968789884</v>
      </c>
      <c r="J160" s="10">
        <f ca="1">'2688 end'!K31</f>
        <v>2.2558409634835869E-2</v>
      </c>
    </row>
    <row r="161" spans="1:10" x14ac:dyDescent="0.25">
      <c r="A161">
        <v>2</v>
      </c>
      <c r="C161" t="str">
        <f ca="1">OFFSET('42p stat'!$A$1,A161*20,0)</f>
        <v>CUDA</v>
      </c>
      <c r="D161" s="16">
        <f ca="1">'42 end'!K32</f>
        <v>0</v>
      </c>
      <c r="E161" s="16">
        <f ca="1">'84 end'!K32</f>
        <v>0</v>
      </c>
      <c r="F161" s="10">
        <f ca="1">'168 end'!K32</f>
        <v>0</v>
      </c>
      <c r="G161" s="16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6">
        <f ca="1">'42 end'!K33</f>
        <v>8.0876764327844228E-2</v>
      </c>
      <c r="E162" s="16">
        <f ca="1">'84 end'!K33</f>
        <v>0.13589148322167402</v>
      </c>
      <c r="F162" s="10">
        <f ca="1">'168 end'!K33</f>
        <v>0.15801104640651153</v>
      </c>
      <c r="G162" s="16">
        <f ca="1">'336 end'!K33</f>
        <v>0.27602374645373406</v>
      </c>
      <c r="H162" s="10">
        <f ca="1">'672 end'!K33</f>
        <v>0.58174273061895598</v>
      </c>
      <c r="I162" s="10">
        <f ca="1">'1344 end'!K33</f>
        <v>0.8198801296077648</v>
      </c>
      <c r="J162" s="10">
        <f ca="1">'2688 end'!K33</f>
        <v>0.98216993738868585</v>
      </c>
    </row>
    <row r="163" spans="1:10" x14ac:dyDescent="0.25">
      <c r="A163">
        <v>4</v>
      </c>
      <c r="C163" t="str">
        <f ca="1">OFFSET('42p stat'!$A$1,A163*20,0)</f>
        <v>CUDA ant</v>
      </c>
      <c r="D163" s="16">
        <f ca="1">'42 end'!K34</f>
        <v>0.24066505088066462</v>
      </c>
      <c r="E163" s="16">
        <f ca="1">'84 end'!K34</f>
        <v>0.37372927437310982</v>
      </c>
      <c r="F163" s="10">
        <f ca="1">'168 end'!K34</f>
        <v>0.53787669689301443</v>
      </c>
      <c r="G163" s="16">
        <f ca="1">'336 end'!K34</f>
        <v>0.69006356392859591</v>
      </c>
      <c r="H163" s="10">
        <f ca="1">'672 end'!K34</f>
        <v>0.81347641751946442</v>
      </c>
      <c r="I163" s="10">
        <f ca="1">'1344 end'!K34</f>
        <v>0.89474046408630203</v>
      </c>
      <c r="J163" s="10">
        <f ca="1">'2688 end'!K34</f>
        <v>0.80474260562966615</v>
      </c>
    </row>
    <row r="164" spans="1:10" x14ac:dyDescent="0.25">
      <c r="A164">
        <v>5</v>
      </c>
      <c r="C164" t="str">
        <f ca="1">OFFSET('42p stat'!$A$1,A164*20,0)</f>
        <v>CUDA ant par</v>
      </c>
      <c r="D164" s="16">
        <f ca="1">'42 end'!K35</f>
        <v>3.4575767731946219E-2</v>
      </c>
      <c r="E164" s="16">
        <f ca="1">'84 end'!K35</f>
        <v>2.3759900224176081E-2</v>
      </c>
      <c r="F164" s="10">
        <f ca="1">'168 end'!K35</f>
        <v>1.6948450279591524E-2</v>
      </c>
      <c r="G164" s="16">
        <f ca="1">'336 end'!K35</f>
        <v>0.6690863677282376</v>
      </c>
      <c r="H164" s="10">
        <f ca="1">'672 end'!K35</f>
        <v>0.79267945645466653</v>
      </c>
      <c r="I164" s="10">
        <f ca="1">'1344 end'!K35</f>
        <v>0.87542979820283273</v>
      </c>
      <c r="J164" s="10">
        <f ca="1">'2688 end'!K35</f>
        <v>0.9406345139786062</v>
      </c>
    </row>
    <row r="165" spans="1:10" x14ac:dyDescent="0.25">
      <c r="A165">
        <v>6</v>
      </c>
      <c r="C165" t="str">
        <f ca="1">OFFSET('42p stat'!$A$1,A165*20,0)</f>
        <v>CUDA ant non hash</v>
      </c>
      <c r="D165" s="16">
        <f ca="1">'42 end'!K36</f>
        <v>3.5754689837113413E-2</v>
      </c>
      <c r="E165" s="16">
        <f ca="1">'84 end'!K36</f>
        <v>2.7258550413976731E-2</v>
      </c>
      <c r="F165" s="10">
        <f ca="1">'168 end'!K36</f>
        <v>2.5501551958138823E-2</v>
      </c>
      <c r="G165" s="16">
        <f ca="1">'336 end'!K36</f>
        <v>0.67670700244599868</v>
      </c>
      <c r="H165" s="10">
        <f ca="1">'672 end'!K36</f>
        <v>0.80557888286741086</v>
      </c>
      <c r="I165" s="10">
        <f ca="1">'1344 end'!K36</f>
        <v>0.8865473910277516</v>
      </c>
      <c r="J165" s="10">
        <f ca="1">'2688 end'!K36</f>
        <v>0.76160072742808527</v>
      </c>
    </row>
    <row r="166" spans="1:10" x14ac:dyDescent="0.25">
      <c r="A166">
        <v>7</v>
      </c>
      <c r="C166" t="str">
        <f ca="1">OFFSET('42p stat'!$A$1,A166*20,0)</f>
        <v>CUDA ant add CPU12</v>
      </c>
      <c r="D166" s="16">
        <f ca="1">'42 end'!K37</f>
        <v>0.26873523030878405</v>
      </c>
      <c r="E166" s="16">
        <f ca="1">'84 end'!K37</f>
        <v>0.38009769155921197</v>
      </c>
      <c r="F166" s="10">
        <f ca="1">'168 end'!K37</f>
        <v>0.50979387529002373</v>
      </c>
      <c r="G166" s="16">
        <f ca="1">'336 end'!K37</f>
        <v>0.59575231702309461</v>
      </c>
      <c r="H166" s="10">
        <f ca="1">'672 end'!K37</f>
        <v>0.64342957039715376</v>
      </c>
      <c r="I166" s="10">
        <f ca="1">'1344 end'!K37</f>
        <v>0.63226229816711521</v>
      </c>
      <c r="J166" s="10">
        <f ca="1">'2688 end'!K37</f>
        <v>0.80597659835974766</v>
      </c>
    </row>
    <row r="167" spans="1:10" x14ac:dyDescent="0.25">
      <c r="A167">
        <v>8</v>
      </c>
      <c r="C167" t="str">
        <f ca="1">OFFSET('42p stat'!$A$1,A167*20,0)</f>
        <v>CUDA opt</v>
      </c>
      <c r="D167" s="16">
        <f ca="1">'42 end'!K38</f>
        <v>0</v>
      </c>
      <c r="E167" s="16">
        <f ca="1">'84 end'!K38</f>
        <v>0</v>
      </c>
      <c r="F167" s="10">
        <f>'168 end'!K38</f>
        <v>0</v>
      </c>
      <c r="G167" s="16">
        <f ca="1">'336 end'!K38</f>
        <v>0</v>
      </c>
      <c r="H167" s="10">
        <f ca="1">'672 end'!K38</f>
        <v>0</v>
      </c>
      <c r="I167" s="10">
        <f ca="1">'1344 end'!K38</f>
        <v>0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opt Time</v>
      </c>
      <c r="D168" s="16">
        <f ca="1">'42 end'!K39</f>
        <v>0.10605924785803518</v>
      </c>
      <c r="E168" s="16">
        <f ca="1">'84 end'!K39</f>
        <v>0.14025338829781325</v>
      </c>
      <c r="F168" s="10">
        <f ca="1">'168 end'!K39</f>
        <v>0.25440112897782813</v>
      </c>
      <c r="G168" s="16">
        <f ca="1">'336 end'!K39</f>
        <v>0.42615894351878197</v>
      </c>
      <c r="H168" s="10">
        <f ca="1">'672 end'!K39</f>
        <v>0.72652797728707585</v>
      </c>
      <c r="I168" s="10">
        <f ca="1">'1344 end'!K39</f>
        <v>0.89467598566823636</v>
      </c>
      <c r="J168" s="10">
        <f ca="1">'2688 end'!K39</f>
        <v>0.76677237956786581</v>
      </c>
    </row>
    <row r="169" spans="1:10" x14ac:dyDescent="0.25">
      <c r="A169">
        <v>10</v>
      </c>
      <c r="C169" t="str">
        <f ca="1">OFFSET('42p stat'!$A$1,A169*20,0)</f>
        <v>CUDA opt non hash</v>
      </c>
      <c r="D169" s="16">
        <f ca="1">'42 end'!K40</f>
        <v>7.0659773700771353E-2</v>
      </c>
      <c r="E169" s="16">
        <f ca="1">'84 end'!K40</f>
        <v>8.5435780501635E-2</v>
      </c>
      <c r="F169" s="10">
        <f ca="1">'168 end'!K40</f>
        <v>0.11040125183127952</v>
      </c>
      <c r="G169" s="16">
        <f ca="1">'336 end'!K40</f>
        <v>0.19714803294597755</v>
      </c>
      <c r="H169" s="10">
        <f ca="1">'672 end'!K40</f>
        <v>0.40735889889174992</v>
      </c>
      <c r="I169" s="10">
        <f ca="1">'1344 end'!K40</f>
        <v>0.73856388735471168</v>
      </c>
      <c r="J169" s="10">
        <f ca="1">'2688 end'!K40</f>
        <v>0.82626384395041141</v>
      </c>
    </row>
    <row r="170" spans="1:10" x14ac:dyDescent="0.25">
      <c r="A170">
        <v>11</v>
      </c>
      <c r="C170" t="str">
        <f ca="1">OFFSET('42p stat'!$A$1,A170*20,0)</f>
        <v>CUDA opt ant</v>
      </c>
      <c r="D170" s="16">
        <f ca="1">'42 end'!K41</f>
        <v>0.24224558405834665</v>
      </c>
      <c r="E170" s="16">
        <f ca="1">'84 end'!K41</f>
        <v>0.37528503939151509</v>
      </c>
      <c r="F170" s="10">
        <f ca="1">'168 end'!K41</f>
        <v>0.53577993091874454</v>
      </c>
      <c r="G170" s="16">
        <f ca="1">'336 end'!K41</f>
        <v>0.69117079371794632</v>
      </c>
      <c r="H170" s="10">
        <f ca="1">'672 end'!K41</f>
        <v>0.81421984664561387</v>
      </c>
      <c r="I170" s="10">
        <f ca="1">'1344 end'!K41</f>
        <v>0.89451052894346528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opt ant non hash</v>
      </c>
      <c r="D171" s="16">
        <f ca="1">'42 end'!K42</f>
        <v>0.22577316845936413</v>
      </c>
      <c r="E171" s="16">
        <f ca="1">'84 end'!K42</f>
        <v>0.36218808195850466</v>
      </c>
      <c r="F171" s="10">
        <f ca="1">'168 end'!K42</f>
        <v>0.519382663294089</v>
      </c>
      <c r="G171" s="16">
        <f ca="1">'336 end'!K42</f>
        <v>0.67614099675785566</v>
      </c>
      <c r="H171" s="10">
        <f ca="1">'672 end'!K42</f>
        <v>0.80651814476870831</v>
      </c>
      <c r="I171" s="10">
        <f ca="1">'1344 end'!K42</f>
        <v>0.88635176032673202</v>
      </c>
      <c r="J171" s="10">
        <f ca="1">'2688 end'!K42</f>
        <v>4.3026716213905983E-2</v>
      </c>
    </row>
    <row r="172" spans="1:10" x14ac:dyDescent="0.25">
      <c r="A172">
        <v>13</v>
      </c>
      <c r="C172" t="str">
        <f ca="1">OFFSET('42p stat'!$A$1,A172*20,0)</f>
        <v>CUDA opt ant par</v>
      </c>
      <c r="D172" s="16">
        <f ca="1">'42 end'!K43</f>
        <v>0.22760465484169118</v>
      </c>
      <c r="E172" s="16">
        <f ca="1">'84 end'!K43</f>
        <v>0.36290631324008504</v>
      </c>
      <c r="F172" s="10">
        <f ca="1">'168 end'!K43</f>
        <v>0.52515969242617799</v>
      </c>
      <c r="G172" s="16">
        <f ca="1">'336 end'!K43</f>
        <v>0.66753796053239589</v>
      </c>
      <c r="H172" s="10">
        <f ca="1">'672 end'!K43</f>
        <v>0.79407913386865625</v>
      </c>
      <c r="I172" s="10">
        <f ca="1">'1344 end'!K43</f>
        <v>0.87540605238912839</v>
      </c>
      <c r="J172" s="10">
        <f ca="1">'2688 end'!K43</f>
        <v>4.9518491743567816E-2</v>
      </c>
    </row>
    <row r="173" spans="1:10" x14ac:dyDescent="0.25">
      <c r="A173">
        <v>14</v>
      </c>
      <c r="C173" t="str">
        <f ca="1">OFFSET('42p stat'!$A$1,A173*20,0)</f>
        <v>non CUDA Time</v>
      </c>
      <c r="D173" s="16">
        <f ca="1">'42 end'!K44</f>
        <v>0.81829275450640604</v>
      </c>
      <c r="E173" s="16">
        <f ca="1">'84 end'!K44</f>
        <v>0.85621314806504756</v>
      </c>
      <c r="F173" s="10">
        <f ca="1">'168 end'!K44</f>
        <v>0.88120822800018861</v>
      </c>
      <c r="G173" s="16">
        <f ca="1">'336 end'!K44</f>
        <v>0.90109739371884978</v>
      </c>
      <c r="H173" s="10">
        <f ca="1">'672 end'!K44</f>
        <v>0.91834450204367213</v>
      </c>
      <c r="I173" s="10">
        <f ca="1">'1344 end'!K44</f>
        <v>0.91540011635039753</v>
      </c>
      <c r="J173" s="10">
        <f ca="1">'2688 end'!K44</f>
        <v>0.80375840787647912</v>
      </c>
    </row>
    <row r="174" spans="1:10" x14ac:dyDescent="0.25">
      <c r="A174">
        <v>15</v>
      </c>
      <c r="C174" t="str">
        <f ca="1">OFFSET('42p stat'!$A$1,A174*20,0)</f>
        <v>non CUDA</v>
      </c>
      <c r="D174" s="16">
        <f ca="1">'42 end'!K45</f>
        <v>0</v>
      </c>
      <c r="E174" s="16">
        <f ca="1">'84 end'!K45</f>
        <v>0</v>
      </c>
      <c r="F174" s="10">
        <f ca="1">'168 end'!K45</f>
        <v>0</v>
      </c>
      <c r="G174" s="16">
        <f ca="1">'336 end'!K45</f>
        <v>0</v>
      </c>
      <c r="H174" s="10">
        <f ca="1">'672 end'!K45</f>
        <v>0</v>
      </c>
      <c r="I174" s="10">
        <f ca="1">'1344 end'!K45</f>
        <v>0</v>
      </c>
      <c r="J174" s="10">
        <f ca="1">'2688 end'!K45</f>
        <v>0.76035330898970066</v>
      </c>
    </row>
    <row r="175" spans="1:10" x14ac:dyDescent="0.25">
      <c r="A175">
        <v>16</v>
      </c>
      <c r="C175" t="str">
        <f ca="1">OFFSET('42p stat'!$A$1,A175*20,0)</f>
        <v>non CUDA non hash</v>
      </c>
      <c r="D175" s="16">
        <f ca="1">'42 end'!K46</f>
        <v>0.93571122954332353</v>
      </c>
      <c r="E175" s="16">
        <f ca="1">'84 end'!K46</f>
        <v>0.9303928615802266</v>
      </c>
      <c r="F175" s="10">
        <f ca="1">'168 end'!K46</f>
        <v>0.92558371443890775</v>
      </c>
      <c r="G175" s="16">
        <f ca="1">'336 end'!K46</f>
        <v>0.92449591500932493</v>
      </c>
      <c r="H175" s="10">
        <f ca="1">'672 end'!K46</f>
        <v>0.91994118260027247</v>
      </c>
      <c r="I175" s="10">
        <f ca="1">'1344 end'!K46</f>
        <v>0.91309233022737002</v>
      </c>
      <c r="J175" s="10">
        <f ca="1">'2688 end'!K46</f>
        <v>0.94055778009210256</v>
      </c>
    </row>
    <row r="176" spans="1:10" x14ac:dyDescent="0.25">
      <c r="A176">
        <v>17</v>
      </c>
      <c r="C176" t="str">
        <f ca="1">OFFSET('42p stat'!$A$1,A176*20,0)</f>
        <v>Classic ACO</v>
      </c>
      <c r="D176" s="16">
        <f ca="1">'42 end'!K47</f>
        <v>0.5620548349959279</v>
      </c>
      <c r="E176" s="16">
        <f ca="1">'84 end'!K47</f>
        <v>0.7065509473580498</v>
      </c>
      <c r="F176" s="10">
        <f ca="1">'168 end'!K47</f>
        <v>0.81614561953469522</v>
      </c>
      <c r="G176" s="16">
        <f ca="1">'336 end'!K47</f>
        <v>0.89288283026474624</v>
      </c>
      <c r="H176" s="10">
        <f ca="1">'672 end'!K47</f>
        <v>0.93774016001353555</v>
      </c>
      <c r="I176" s="10">
        <f ca="1">'1344 end'!K47</f>
        <v>0.96187834927982074</v>
      </c>
      <c r="J176" s="10">
        <f ca="1">'2688 end'!K47</f>
        <v>0.89028601973312826</v>
      </c>
    </row>
    <row r="177" spans="1:10" x14ac:dyDescent="0.25">
      <c r="A177">
        <v>18</v>
      </c>
      <c r="C177" t="str">
        <f ca="1">OFFSET('42p stat'!$A$1,A177*20,0)</f>
        <v>Classic ACO non hash</v>
      </c>
      <c r="D177" s="16">
        <f ca="1">'42 end'!K48</f>
        <v>0.98415772156716552</v>
      </c>
      <c r="E177" s="16">
        <f ca="1">'84 end'!K48</f>
        <v>0.98724357655190498</v>
      </c>
      <c r="F177" s="10">
        <f ca="1">'168 end'!K48</f>
        <v>0.98915592466614621</v>
      </c>
      <c r="G177" s="16">
        <f ca="1">'336 end'!K48</f>
        <v>0.99007445905948588</v>
      </c>
      <c r="H177" s="10">
        <f ca="1">'672 end'!K48</f>
        <v>0.99012074562242836</v>
      </c>
      <c r="I177" s="10">
        <f ca="1">'1344 end'!K48</f>
        <v>0.99014948972104588</v>
      </c>
      <c r="J177" s="10">
        <f ca="1">'2688 end'!K48</f>
        <v>0</v>
      </c>
    </row>
    <row r="178" spans="1:10" x14ac:dyDescent="0.25">
      <c r="A178">
        <v>19</v>
      </c>
      <c r="C178" t="str">
        <f ca="1">OFFSET('42p stat'!$A$1,A178*20,0)</f>
        <v>omp</v>
      </c>
      <c r="D178" s="16">
        <f ca="1">'42 end'!K49</f>
        <v>0.78167222295081151</v>
      </c>
      <c r="E178" s="16">
        <f ca="1">'84 end'!K49</f>
        <v>0.83725527156634905</v>
      </c>
      <c r="F178" s="10">
        <f ca="1">'168 end'!K49</f>
        <v>0.87181857940598717</v>
      </c>
      <c r="G178" s="16">
        <f ca="1">'336 end'!K49</f>
        <v>0.89537049466053786</v>
      </c>
      <c r="H178" s="10">
        <f ca="1">'672 end'!K49</f>
        <v>0.9106024311263331</v>
      </c>
      <c r="I178" s="10">
        <f ca="1">'1344 end'!K49</f>
        <v>0.91693987878276018</v>
      </c>
      <c r="J178" s="10">
        <f ca="1">'2688 end'!K49</f>
        <v>0.88869875697904521</v>
      </c>
    </row>
    <row r="179" spans="1:10" x14ac:dyDescent="0.25">
      <c r="A179">
        <v>20</v>
      </c>
      <c r="C179" t="str">
        <f ca="1">OFFSET('42p stat'!$A$1,A179*20,0)</f>
        <v>omp non hash</v>
      </c>
      <c r="D179" s="16">
        <f ca="1">'42 end'!K50</f>
        <v>0.92957474051769695</v>
      </c>
      <c r="E179" s="16">
        <f ca="1">'84 end'!K50</f>
        <v>0.92568221425013486</v>
      </c>
      <c r="F179" s="10">
        <f ca="1">'168 end'!K50</f>
        <v>0.92216552109642169</v>
      </c>
      <c r="G179" s="16">
        <f ca="1">'336 end'!K50</f>
        <v>0.92112021642533792</v>
      </c>
      <c r="H179" s="10">
        <f ca="1">'672 end'!K50</f>
        <v>0.91687701706758373</v>
      </c>
      <c r="I179" s="10">
        <f ca="1">'1344 end'!K50</f>
        <v>0.91469795598768699</v>
      </c>
      <c r="J179" s="10">
        <f ca="1">'2688 end'!K50</f>
        <v>0.95758675093409307</v>
      </c>
    </row>
    <row r="180" spans="1:10" x14ac:dyDescent="0.25">
      <c r="A180">
        <v>21</v>
      </c>
      <c r="C180" t="str">
        <f ca="1">OFFSET('42p stat'!$A$1,A180*20,0)</f>
        <v>non CUDA transp Time</v>
      </c>
      <c r="D180" s="16">
        <f ca="1">'42 end'!K51</f>
        <v>0.8140600909016974</v>
      </c>
      <c r="E180" s="16">
        <f ca="1">'84 end'!K51</f>
        <v>0.85159604920543963</v>
      </c>
      <c r="F180" s="10">
        <f ca="1">'168 end'!K51</f>
        <v>0.88133579387184136</v>
      </c>
      <c r="G180" s="16">
        <f ca="1">'336 end'!K51</f>
        <v>0.90025863917582927</v>
      </c>
      <c r="H180" s="10">
        <f ca="1">'672 end'!K51</f>
        <v>0.90482138039684834</v>
      </c>
      <c r="I180" s="10">
        <f ca="1">'1344 end'!K51</f>
        <v>0.91327649165549707</v>
      </c>
      <c r="J180" s="10">
        <f ca="1">'2688 end'!K51</f>
        <v>0.97783990542371357</v>
      </c>
    </row>
    <row r="181" spans="1:10" x14ac:dyDescent="0.25">
      <c r="A181">
        <v>22</v>
      </c>
      <c r="C181" t="str">
        <f ca="1">OFFSET('42p stat'!$A$1,A181*20,0)</f>
        <v>non CUDA transp</v>
      </c>
      <c r="D181" s="16">
        <f ca="1">'42 end'!K52</f>
        <v>0</v>
      </c>
      <c r="E181" s="16">
        <f ca="1">'84 end'!K52</f>
        <v>0</v>
      </c>
      <c r="F181" s="10">
        <f ca="1">'168 end'!K52</f>
        <v>0</v>
      </c>
      <c r="G181" s="16">
        <f ca="1">'336 end'!K52</f>
        <v>0</v>
      </c>
      <c r="H181" s="10">
        <f ca="1">'672 end'!K52</f>
        <v>0</v>
      </c>
      <c r="I181" s="10">
        <f ca="1">'1344 end'!K52</f>
        <v>0</v>
      </c>
      <c r="J181" s="10">
        <f ca="1">'2688 end'!K52</f>
        <v>0.89106843029066818</v>
      </c>
    </row>
    <row r="182" spans="1:10" x14ac:dyDescent="0.25">
      <c r="A182">
        <v>23</v>
      </c>
      <c r="C182" t="str">
        <f ca="1">OFFSET('42p stat'!$A$1,A182*20,0)</f>
        <v>non CUDA transp non hash</v>
      </c>
      <c r="D182" s="16">
        <f ca="1">'42 end'!K53</f>
        <v>0.93397908112471106</v>
      </c>
      <c r="E182" s="16">
        <f ca="1">'84 end'!K53</f>
        <v>0.92309178890876764</v>
      </c>
      <c r="F182" s="10">
        <f ca="1">'168 end'!K53</f>
        <v>0.92715010005448251</v>
      </c>
      <c r="G182" s="16">
        <f ca="1">'336 end'!K53</f>
        <v>0.92641619238243222</v>
      </c>
      <c r="H182" s="10">
        <f ca="1">'672 end'!K53</f>
        <v>0.91596131182720031</v>
      </c>
      <c r="I182" s="10">
        <f ca="1">'1344 end'!K53</f>
        <v>0.91633884320503234</v>
      </c>
      <c r="J182" s="10">
        <f ca="1">'2688 end'!K53</f>
        <v>0.8866808408680229</v>
      </c>
    </row>
    <row r="183" spans="1:10" x14ac:dyDescent="0.25">
      <c r="A183">
        <v>24</v>
      </c>
      <c r="C183" t="str">
        <f ca="1">OFFSET('42p stat'!$A$1,A183*20,0)</f>
        <v>non CUDA AVX Time</v>
      </c>
      <c r="D183" s="16">
        <f ca="1">'42 end'!K54</f>
        <v>0.8270405664161149</v>
      </c>
      <c r="E183" s="16">
        <f ca="1">'84 end'!K54</f>
        <v>0.85860522490073055</v>
      </c>
      <c r="F183" s="10">
        <f ca="1">'168 end'!K54</f>
        <v>0.88287400504179048</v>
      </c>
      <c r="G183" s="16">
        <f ca="1">'336 end'!K54</f>
        <v>0.89545050605310617</v>
      </c>
      <c r="H183" s="10">
        <f ca="1">'672 end'!K54</f>
        <v>0.90796138656642622</v>
      </c>
      <c r="I183" s="10">
        <f ca="1">'1344 end'!K54</f>
        <v>0.91339428874294559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AVX</v>
      </c>
      <c r="D184" s="16">
        <f ca="1">'42 end'!K55</f>
        <v>0</v>
      </c>
      <c r="E184" s="16">
        <f ca="1">'84 end'!K55</f>
        <v>0</v>
      </c>
      <c r="F184" s="10">
        <f ca="1">'168 end'!K55</f>
        <v>0</v>
      </c>
      <c r="G184" s="16">
        <f ca="1">'336 end'!K55</f>
        <v>0</v>
      </c>
      <c r="H184" s="10">
        <f ca="1">'672 end'!K55</f>
        <v>0</v>
      </c>
      <c r="I184" s="10">
        <f ca="1">'1344 end'!K55</f>
        <v>0</v>
      </c>
      <c r="J184" s="10" t="e">
        <f ca="1">'2688 end'!K55</f>
        <v>#DIV/0!</v>
      </c>
    </row>
    <row r="185" spans="1:10" x14ac:dyDescent="0.25">
      <c r="A185">
        <v>26</v>
      </c>
      <c r="C185" t="str">
        <f ca="1">OFFSET('42p stat'!$A$1,A185*20,0)</f>
        <v>non CUDA AVX non hash</v>
      </c>
      <c r="D185" s="16">
        <f ca="1">'42 end'!K56</f>
        <v>0.93889286857307119</v>
      </c>
      <c r="E185" s="16">
        <f ca="1">'84 end'!K56</f>
        <v>0.93142378722640995</v>
      </c>
      <c r="F185" s="10">
        <f ca="1">'168 end'!K56</f>
        <v>0.92535867663234295</v>
      </c>
      <c r="G185" s="16">
        <f ca="1">'336 end'!K56</f>
        <v>0.9167266633307678</v>
      </c>
      <c r="H185" s="10">
        <f ca="1">'672 end'!K56</f>
        <v>0.9105325875385647</v>
      </c>
      <c r="I185" s="10">
        <f ca="1">'1344 end'!K56</f>
        <v>0.90838507450831596</v>
      </c>
      <c r="J185" s="10" t="e">
        <f ca="1">'2688 end'!K56</f>
        <v>#DIV/0!</v>
      </c>
    </row>
    <row r="186" spans="1:10" x14ac:dyDescent="0.25">
      <c r="A186">
        <v>27</v>
      </c>
      <c r="C186" t="str">
        <f ca="1">OFFSET('84p stat'!$A$1,A186*20,0)</f>
        <v>non CUDA AVX_OMP Time</v>
      </c>
      <c r="D186" s="16">
        <f ca="1">'42 end'!K57</f>
        <v>0.76066243154947533</v>
      </c>
      <c r="E186" s="16">
        <f ca="1">'84 end'!K57</f>
        <v>0.82231064897069794</v>
      </c>
      <c r="F186" s="10">
        <f ca="1">'168 end'!K57</f>
        <v>0.86338106644798296</v>
      </c>
      <c r="G186" s="16">
        <f ca="1">'336 end'!K57</f>
        <v>0.88269830613819611</v>
      </c>
      <c r="H186" s="10">
        <f ca="1">'672 end'!K57</f>
        <v>0.89679364293267549</v>
      </c>
      <c r="I186" s="10">
        <f ca="1">'1344 end'!K57</f>
        <v>0.90297087073178606</v>
      </c>
      <c r="J186" s="10" t="e">
        <f ca="1">'2688 end'!K57</f>
        <v>#DIV/0!</v>
      </c>
    </row>
    <row r="187" spans="1:10" x14ac:dyDescent="0.25">
      <c r="A187">
        <v>28</v>
      </c>
      <c r="C187" t="str">
        <f ca="1">OFFSET('84p stat'!$A$1,A187*20,0)</f>
        <v>non CUDA AVX_OMP</v>
      </c>
      <c r="D187" s="16">
        <f ca="1">'42 end'!K58</f>
        <v>0</v>
      </c>
      <c r="E187" s="16">
        <f ca="1">'84 end'!K58</f>
        <v>0</v>
      </c>
      <c r="F187" s="10">
        <f ca="1">'168 end'!K58</f>
        <v>0</v>
      </c>
      <c r="G187" s="16">
        <f ca="1">'336 end'!K58</f>
        <v>0</v>
      </c>
      <c r="H187" s="10">
        <f ca="1">'672 end'!K58</f>
        <v>0</v>
      </c>
      <c r="I187" s="10">
        <f ca="1">'1344 end'!K58</f>
        <v>0</v>
      </c>
      <c r="J187" s="10" t="e">
        <f ca="1">'2688 end'!K58</f>
        <v>#DIV/0!</v>
      </c>
    </row>
    <row r="188" spans="1:10" x14ac:dyDescent="0.25">
      <c r="A188">
        <v>29</v>
      </c>
      <c r="C188" t="str">
        <f ca="1">OFFSET('84p stat'!$A$1,A188*20,0)</f>
        <v>non CUDA AVX_OMP non hash</v>
      </c>
      <c r="D188" s="16">
        <f ca="1">'42 end'!K59</f>
        <v>0.93438954213754433</v>
      </c>
      <c r="E188" s="16">
        <f ca="1">'84 end'!K59</f>
        <v>0.92718414475396804</v>
      </c>
      <c r="F188" s="10">
        <f ca="1">'168 end'!K59</f>
        <v>0.92147039398922403</v>
      </c>
      <c r="G188" s="16">
        <f ca="1">'336 end'!K59</f>
        <v>0.91364331105163687</v>
      </c>
      <c r="H188" s="10">
        <f ca="1">'672 end'!K59</f>
        <v>0.91312268885743042</v>
      </c>
      <c r="I188" s="10">
        <f ca="1">'1344 end'!K59</f>
        <v>0.90978474583044433</v>
      </c>
      <c r="J188" s="10" t="e">
        <f ca="1">'2688 end'!K59</f>
        <v>#DIV/0!</v>
      </c>
    </row>
    <row r="189" spans="1:10" x14ac:dyDescent="0.25">
      <c r="A189">
        <v>30</v>
      </c>
      <c r="C189" t="str">
        <f ca="1">OFFSET('84p stat'!$A$1,A189*20,0)</f>
        <v>non CUDA transp_AVX Time</v>
      </c>
      <c r="D189" s="16">
        <f ca="1">'42 end'!K60</f>
        <v>0.82985680713012533</v>
      </c>
      <c r="E189" s="16">
        <f ca="1">'84 end'!K60</f>
        <v>0.86259539267171648</v>
      </c>
      <c r="F189" s="10">
        <f ca="1">'168 end'!K60</f>
        <v>0.88820273851520948</v>
      </c>
      <c r="G189" s="16">
        <f ca="1">'336 end'!K60</f>
        <v>0.89776567604866175</v>
      </c>
      <c r="H189" s="10">
        <f ca="1">'672 end'!K60</f>
        <v>0.90726306700492421</v>
      </c>
      <c r="I189" s="10">
        <f ca="1">'1344 end'!K60</f>
        <v>0.91404520586724058</v>
      </c>
      <c r="J189" s="10" t="e">
        <f ca="1">'2688 end'!K60</f>
        <v>#DIV/0!</v>
      </c>
    </row>
    <row r="190" spans="1:10" x14ac:dyDescent="0.25">
      <c r="A190">
        <v>31</v>
      </c>
      <c r="C190" t="str">
        <f ca="1">OFFSET('84p stat'!$A$1,A190*20,0)</f>
        <v>non CUDA transp_AVX</v>
      </c>
      <c r="D190" s="16">
        <f ca="1">'42 end'!K61</f>
        <v>0</v>
      </c>
      <c r="E190" s="16">
        <f ca="1">'84 end'!K61</f>
        <v>0</v>
      </c>
      <c r="F190" s="10">
        <f ca="1">'168 end'!K61</f>
        <v>0</v>
      </c>
      <c r="G190" s="16">
        <f ca="1">'336 end'!K61</f>
        <v>0</v>
      </c>
      <c r="H190" s="10">
        <f ca="1">'672 end'!K61</f>
        <v>0</v>
      </c>
      <c r="I190" s="10">
        <f ca="1">'1344 end'!K61</f>
        <v>0</v>
      </c>
      <c r="J190" s="10" t="e">
        <f ca="1">'2688 end'!K61</f>
        <v>#DIV/0!</v>
      </c>
    </row>
    <row r="191" spans="1:10" x14ac:dyDescent="0.25">
      <c r="A191">
        <v>32</v>
      </c>
      <c r="C191" t="str">
        <f ca="1">OFFSET('84p stat'!$A$1,A191*20,0)</f>
        <v>non CUDA transp_AVX non hash</v>
      </c>
      <c r="D191" s="16">
        <f ca="1">'42 end'!K62</f>
        <v>0.94339811493040293</v>
      </c>
      <c r="E191" s="16">
        <f ca="1">'84 end'!K62</f>
        <v>0.93691729846238725</v>
      </c>
      <c r="F191" s="10">
        <f ca="1">'168 end'!K62</f>
        <v>0.9321476486112662</v>
      </c>
      <c r="G191" s="16">
        <f ca="1">'336 end'!K62</f>
        <v>0.92443802408319764</v>
      </c>
      <c r="H191" s="10">
        <f ca="1">'672 end'!K62</f>
        <v>0.91753450323824592</v>
      </c>
      <c r="I191" s="10">
        <f ca="1">'1344 end'!K62</f>
        <v>0.91955850620306334</v>
      </c>
      <c r="J191" s="10" t="e">
        <f ca="1">'2688 end'!K62</f>
        <v>#DIV/0!</v>
      </c>
    </row>
    <row r="192" spans="1:10" x14ac:dyDescent="0.25">
      <c r="A192">
        <v>33</v>
      </c>
      <c r="C192" t="str">
        <f ca="1">OFFSET('84p stat'!$A$1,A192*20,0)</f>
        <v>non CUDA transp_AVX_OMP Time</v>
      </c>
      <c r="D192" s="16">
        <f ca="1">'42 end'!K63</f>
        <v>0.83015949830682578</v>
      </c>
      <c r="E192" s="16">
        <f ca="1">'84 end'!K63</f>
        <v>0.86179773404816418</v>
      </c>
      <c r="F192" s="10">
        <f ca="1">'168 end'!K63</f>
        <v>0.88728310217373718</v>
      </c>
      <c r="G192" s="16">
        <f ca="1">'336 end'!K63</f>
        <v>0.89895233819173248</v>
      </c>
      <c r="H192" s="10">
        <f ca="1">'672 end'!K63</f>
        <v>0.90727643759037324</v>
      </c>
      <c r="I192" s="10">
        <f ca="1">'1344 end'!K63</f>
        <v>0.91469812598595557</v>
      </c>
      <c r="J192" s="10" t="e">
        <f ca="1">'2688 end'!K63</f>
        <v>#DIV/0!</v>
      </c>
    </row>
    <row r="193" spans="1:10" x14ac:dyDescent="0.25">
      <c r="A193">
        <v>34</v>
      </c>
      <c r="C193" t="str">
        <f ca="1">OFFSET('84p stat'!$A$1,A193*20,0)</f>
        <v>non CUDA transp_AVX_OMP</v>
      </c>
      <c r="D193" s="16">
        <f ca="1">'42 end'!K64</f>
        <v>0</v>
      </c>
      <c r="E193" s="16">
        <f ca="1">'84 end'!K64</f>
        <v>0</v>
      </c>
      <c r="F193" s="10">
        <f ca="1">'168 end'!K64</f>
        <v>0</v>
      </c>
      <c r="G193" s="16">
        <f ca="1">'336 end'!K64</f>
        <v>0</v>
      </c>
      <c r="H193" s="10">
        <f ca="1">'672 end'!K64</f>
        <v>0</v>
      </c>
      <c r="I193" s="10">
        <f ca="1">'1344 end'!K64</f>
        <v>0</v>
      </c>
      <c r="J193" s="10" t="e">
        <f ca="1">'2688 end'!K64</f>
        <v>#DIV/0!</v>
      </c>
    </row>
    <row r="194" spans="1:10" x14ac:dyDescent="0.25">
      <c r="A194">
        <v>35</v>
      </c>
      <c r="C194" t="str">
        <f ca="1">OFFSET('84p stat'!$A$1,A194*20,0)</f>
        <v>non CUDA transp_AVX_OMP non hash</v>
      </c>
      <c r="D194" s="16">
        <f ca="1">'42 end'!K65</f>
        <v>0.94361371951295903</v>
      </c>
      <c r="E194" s="16">
        <f ca="1">'84 end'!K65</f>
        <v>0.93439043761203788</v>
      </c>
      <c r="F194" s="10">
        <f ca="1">'168 end'!K65</f>
        <v>0.93384660706928058</v>
      </c>
      <c r="G194" s="16">
        <f ca="1">'336 end'!K65</f>
        <v>0.92402877051015864</v>
      </c>
      <c r="H194" s="10">
        <f ca="1">'672 end'!K65</f>
        <v>0.91770534503343704</v>
      </c>
      <c r="I194" s="10">
        <f ca="1">'1344 end'!K65</f>
        <v>0.91747286465938882</v>
      </c>
      <c r="J194" s="10" t="e">
        <f ca="1">'2688 end'!K65</f>
        <v>#DIV/0!</v>
      </c>
    </row>
    <row r="195" spans="1:10" x14ac:dyDescent="0.25">
      <c r="A195">
        <v>36</v>
      </c>
      <c r="C195">
        <f ca="1">OFFSET('84p stat'!$A$1,A195*20,0)</f>
        <v>0</v>
      </c>
      <c r="D195" s="16" t="e">
        <f ca="1">'42 end'!K66</f>
        <v>#DIV/0!</v>
      </c>
      <c r="E195" s="16" t="e">
        <f ca="1">'84 end'!K66</f>
        <v>#DIV/0!</v>
      </c>
      <c r="F195" s="10" t="e">
        <f ca="1">'168 end'!K66</f>
        <v>#DIV/0!</v>
      </c>
      <c r="G195" s="16" t="e">
        <f ca="1">'336 end'!K66</f>
        <v>#DIV/0!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>
        <f ca="1">OFFSET('84p stat'!$A$1,A196*20,0)</f>
        <v>0</v>
      </c>
      <c r="D196" s="16" t="e">
        <f ca="1">'42 end'!K67</f>
        <v>#DIV/0!</v>
      </c>
      <c r="E196" s="16" t="e">
        <f ca="1">'84 end'!K67</f>
        <v>#DIV/0!</v>
      </c>
      <c r="F196" s="10" t="e">
        <f ca="1">'168 end'!K67</f>
        <v>#DIV/0!</v>
      </c>
      <c r="G196" s="16" t="e">
        <f ca="1">'336 end'!K67</f>
        <v>#DIV/0!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>
        <f ca="1">OFFSET('84p stat'!$A$1,A197*20,0)</f>
        <v>0</v>
      </c>
      <c r="D197" s="16" t="e">
        <f ca="1">'42 end'!K68</f>
        <v>#DIV/0!</v>
      </c>
      <c r="E197" s="16" t="e">
        <f ca="1">'84 end'!K68</f>
        <v>#DIV/0!</v>
      </c>
      <c r="F197" s="10" t="e">
        <f ca="1">'168 end'!K68</f>
        <v>#DIV/0!</v>
      </c>
      <c r="G197" s="16" t="e">
        <f ca="1">'336 end'!K68</f>
        <v>#DIV/0!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6" t="e">
        <f ca="1">'42 end'!K69</f>
        <v>#DIV/0!</v>
      </c>
      <c r="E198" s="16" t="e">
        <f ca="1">'84 end'!K69</f>
        <v>#DIV/0!</v>
      </c>
      <c r="F198" s="10" t="e">
        <f ca="1">'168 end'!K69</f>
        <v>#DIV/0!</v>
      </c>
      <c r="G198" s="16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6" t="e">
        <f ca="1">'42 end'!K70</f>
        <v>#DIV/0!</v>
      </c>
      <c r="E199" s="16" t="e">
        <f ca="1">'84 end'!K70</f>
        <v>#DIV/0!</v>
      </c>
      <c r="F199" s="10" t="e">
        <f ca="1">'168 end'!K70</f>
        <v>#DIV/0!</v>
      </c>
      <c r="G199" s="16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6" t="e">
        <f ca="1">'42 end'!K71</f>
        <v>#DIV/0!</v>
      </c>
      <c r="E200" s="16" t="e">
        <f ca="1">'84 end'!K71</f>
        <v>#DIV/0!</v>
      </c>
      <c r="F200" s="10" t="e">
        <f ca="1">'168 end'!K71</f>
        <v>#DIV/0!</v>
      </c>
      <c r="G200" s="16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6" t="e">
        <f ca="1">'42 end'!K72</f>
        <v>#DIV/0!</v>
      </c>
      <c r="E201" s="16" t="e">
        <f ca="1">'84 end'!K72</f>
        <v>#DIV/0!</v>
      </c>
      <c r="F201" s="10" t="e">
        <f ca="1">'168 end'!K72</f>
        <v>#DIV/0!</v>
      </c>
      <c r="G201" s="16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6" t="e">
        <f ca="1">'42 end'!K73</f>
        <v>#DIV/0!</v>
      </c>
      <c r="E202" s="16" t="e">
        <f ca="1">'84 end'!K73</f>
        <v>#DIV/0!</v>
      </c>
      <c r="F202" s="10" t="e">
        <f ca="1">'168 end'!K73</f>
        <v>#DIV/0!</v>
      </c>
      <c r="G202" s="16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6" t="e">
        <f ca="1">'42 end'!K74</f>
        <v>#DIV/0!</v>
      </c>
      <c r="E203" s="16" t="e">
        <f ca="1">'84 end'!K74</f>
        <v>#DIV/0!</v>
      </c>
      <c r="F203" s="10" t="e">
        <f ca="1">'168 end'!K74</f>
        <v>#DIV/0!</v>
      </c>
      <c r="G203" s="16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6" t="e">
        <f ca="1">'42 end'!K75</f>
        <v>#DIV/0!</v>
      </c>
      <c r="E204" s="16" t="e">
        <f ca="1">'84 end'!K75</f>
        <v>#DIV/0!</v>
      </c>
      <c r="F204" s="10" t="e">
        <f ca="1">'168 end'!K75</f>
        <v>#DIV/0!</v>
      </c>
      <c r="G204" s="16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6" t="e">
        <f ca="1">'42 end'!K76</f>
        <v>#DIV/0!</v>
      </c>
      <c r="E205" s="16" t="e">
        <f ca="1">'84 end'!K76</f>
        <v>#DIV/0!</v>
      </c>
      <c r="F205" s="10" t="e">
        <f ca="1">'168 end'!K76</f>
        <v>#DIV/0!</v>
      </c>
      <c r="G205" s="16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6" t="e">
        <f ca="1">'42 end'!K77</f>
        <v>#DIV/0!</v>
      </c>
      <c r="E206" s="16" t="e">
        <f ca="1">'84 end'!K77</f>
        <v>#DIV/0!</v>
      </c>
      <c r="F206" s="10" t="e">
        <f ca="1">'168 end'!K77</f>
        <v>#DIV/0!</v>
      </c>
      <c r="G206" s="16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6" t="e">
        <f ca="1">'42 end'!K78</f>
        <v>#DIV/0!</v>
      </c>
      <c r="E207" s="16" t="e">
        <f ca="1">'84 end'!K78</f>
        <v>#DIV/0!</v>
      </c>
      <c r="F207" s="10" t="e">
        <f ca="1">'168 end'!K78</f>
        <v>#DIV/0!</v>
      </c>
      <c r="G207" s="16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6" t="e">
        <f ca="1">'42 end'!K79</f>
        <v>#DIV/0!</v>
      </c>
      <c r="E208" s="16" t="e">
        <f ca="1">'84 end'!K79</f>
        <v>#DIV/0!</v>
      </c>
      <c r="F208" s="10" t="e">
        <f ca="1">'168 end'!K79</f>
        <v>#DIV/0!</v>
      </c>
      <c r="G208" s="16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6" t="e">
        <f ca="1">'42 end'!K80</f>
        <v>#DIV/0!</v>
      </c>
      <c r="E209" s="16" t="e">
        <f ca="1">'84 end'!K80</f>
        <v>#DIV/0!</v>
      </c>
      <c r="F209" s="10" t="e">
        <f ca="1">'168 end'!K80</f>
        <v>#DIV/0!</v>
      </c>
      <c r="G209" s="16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6"/>
      <c r="E210" s="16"/>
      <c r="F210" s="10"/>
      <c r="G210" s="16"/>
    </row>
    <row r="211" spans="1:10" x14ac:dyDescent="0.25">
      <c r="B211" t="s">
        <v>67</v>
      </c>
      <c r="C211" t="s">
        <v>77</v>
      </c>
      <c r="D211" s="14">
        <v>42</v>
      </c>
      <c r="E211" s="14">
        <v>84</v>
      </c>
      <c r="F211">
        <v>168</v>
      </c>
      <c r="G211" s="14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6">
        <f ca="1">D160</f>
        <v>0.10760664203173111</v>
      </c>
      <c r="E212" s="16">
        <f t="shared" ref="E212:G212" ca="1" si="145">E160</f>
        <v>0.14061391803254089</v>
      </c>
      <c r="F212" s="10">
        <f t="shared" ca="1" si="145"/>
        <v>0.26058163097025766</v>
      </c>
      <c r="G212" s="16">
        <f t="shared" ca="1" si="145"/>
        <v>0.42781958678882553</v>
      </c>
      <c r="H212" s="10">
        <f t="shared" ref="H212" ca="1" si="146">H160</f>
        <v>0.72756707638417895</v>
      </c>
      <c r="I212" s="10">
        <f ca="1">H160</f>
        <v>0.72756707638417895</v>
      </c>
      <c r="J212" s="10">
        <f ca="1">H160</f>
        <v>0.72756707638417895</v>
      </c>
    </row>
    <row r="213" spans="1:10" x14ac:dyDescent="0.25">
      <c r="A213">
        <v>3</v>
      </c>
      <c r="C213" t="str">
        <f ca="1">OFFSET('42p stat'!$A$1,A213*20,0)</f>
        <v>CUDA non hash</v>
      </c>
      <c r="D213" s="16">
        <f t="shared" ref="D213:G213" ca="1" si="147">D162</f>
        <v>8.0876764327844228E-2</v>
      </c>
      <c r="E213" s="16">
        <f t="shared" ca="1" si="147"/>
        <v>0.13589148322167402</v>
      </c>
      <c r="F213" s="10">
        <f t="shared" ca="1" si="147"/>
        <v>0.15801104640651153</v>
      </c>
      <c r="G213" s="16">
        <f t="shared" ca="1" si="147"/>
        <v>0.27602374645373406</v>
      </c>
      <c r="H213" s="10">
        <f t="shared" ref="H213" ca="1" si="148">H162</f>
        <v>0.58174273061895598</v>
      </c>
      <c r="I213" s="10">
        <f ca="1">H162</f>
        <v>0.58174273061895598</v>
      </c>
      <c r="J213" s="10">
        <f ca="1">H162</f>
        <v>0.58174273061895598</v>
      </c>
    </row>
    <row r="214" spans="1:10" x14ac:dyDescent="0.25">
      <c r="A214">
        <v>5</v>
      </c>
      <c r="C214" t="str">
        <f ca="1">OFFSET('42p stat'!$A$1,A214*20,0)</f>
        <v>CUDA ant par</v>
      </c>
      <c r="D214" s="16">
        <f t="shared" ref="D214:G214" ca="1" si="149">D164</f>
        <v>3.4575767731946219E-2</v>
      </c>
      <c r="E214" s="16">
        <f t="shared" ca="1" si="149"/>
        <v>2.3759900224176081E-2</v>
      </c>
      <c r="F214" s="10">
        <f t="shared" ca="1" si="149"/>
        <v>1.6948450279591524E-2</v>
      </c>
      <c r="G214" s="16">
        <f t="shared" ca="1" si="149"/>
        <v>0.6690863677282376</v>
      </c>
      <c r="H214" s="10">
        <f t="shared" ref="H214" ca="1" si="150">H164</f>
        <v>0.79267945645466653</v>
      </c>
      <c r="I214" s="10">
        <f ca="1">H164</f>
        <v>0.79267945645466653</v>
      </c>
      <c r="J214" s="10">
        <f ca="1">H164</f>
        <v>0.79267945645466653</v>
      </c>
    </row>
    <row r="215" spans="1:10" x14ac:dyDescent="0.25">
      <c r="A215">
        <v>7</v>
      </c>
      <c r="C215" t="str">
        <f ca="1">OFFSET('42p stat'!$A$1,A215*20,0)</f>
        <v>CUDA ant add CPU12</v>
      </c>
      <c r="D215" s="16">
        <f t="shared" ref="D215:G215" ca="1" si="151">D166</f>
        <v>0.26873523030878405</v>
      </c>
      <c r="E215" s="16">
        <f t="shared" ca="1" si="151"/>
        <v>0.38009769155921197</v>
      </c>
      <c r="F215" s="10">
        <f t="shared" ca="1" si="151"/>
        <v>0.50979387529002373</v>
      </c>
      <c r="G215" s="16">
        <f t="shared" ca="1" si="151"/>
        <v>0.59575231702309461</v>
      </c>
      <c r="H215" s="10">
        <f t="shared" ref="H215" ca="1" si="152">H166</f>
        <v>0.64342957039715376</v>
      </c>
      <c r="I215" s="10">
        <f ca="1">H166</f>
        <v>0.64342957039715376</v>
      </c>
      <c r="J215" s="10">
        <f ca="1">H166</f>
        <v>0.64342957039715376</v>
      </c>
    </row>
    <row r="216" spans="1:10" x14ac:dyDescent="0.25">
      <c r="A216">
        <v>12</v>
      </c>
      <c r="C216" t="str">
        <f ca="1">OFFSET('42p stat'!$A$1,A216*20,0)</f>
        <v>CUDA opt ant non hash</v>
      </c>
      <c r="D216" s="16">
        <f ca="1">D171</f>
        <v>0.22577316845936413</v>
      </c>
      <c r="E216" s="16">
        <f ca="1">E171</f>
        <v>0.36218808195850466</v>
      </c>
      <c r="F216" s="10">
        <f ca="1">F171</f>
        <v>0.519382663294089</v>
      </c>
      <c r="G216" s="16">
        <f ca="1">G171</f>
        <v>0.67614099675785566</v>
      </c>
      <c r="H216" s="10">
        <f ca="1">H171</f>
        <v>0.80651814476870831</v>
      </c>
      <c r="I216" s="10">
        <f ca="1">H171</f>
        <v>0.80651814476870831</v>
      </c>
      <c r="J216" s="10">
        <f ca="1">H171</f>
        <v>0.80651814476870831</v>
      </c>
    </row>
    <row r="217" spans="1:10" x14ac:dyDescent="0.25">
      <c r="A217">
        <v>10</v>
      </c>
      <c r="C217" t="str">
        <f ca="1">OFFSET('42p stat'!$A$1,A217*20,0)</f>
        <v>CUDA opt non hash</v>
      </c>
      <c r="D217" s="16">
        <f t="shared" ref="D217:G217" ca="1" si="153">D169</f>
        <v>7.0659773700771353E-2</v>
      </c>
      <c r="E217" s="16">
        <f t="shared" ca="1" si="153"/>
        <v>8.5435780501635E-2</v>
      </c>
      <c r="F217" s="10">
        <f t="shared" ca="1" si="153"/>
        <v>0.11040125183127952</v>
      </c>
      <c r="G217" s="16">
        <f t="shared" ca="1" si="153"/>
        <v>0.19714803294597755</v>
      </c>
      <c r="H217" s="10">
        <f t="shared" ref="H217" ca="1" si="154">H169</f>
        <v>0.40735889889174992</v>
      </c>
      <c r="I217" s="10">
        <f ca="1">H169</f>
        <v>0.40735889889174992</v>
      </c>
      <c r="J217" s="10">
        <f ca="1">H169</f>
        <v>0.40735889889174992</v>
      </c>
    </row>
    <row r="218" spans="1:10" x14ac:dyDescent="0.25">
      <c r="B218" t="s">
        <v>67</v>
      </c>
      <c r="C218" t="s">
        <v>77</v>
      </c>
      <c r="D218" s="14">
        <v>42</v>
      </c>
      <c r="E218" s="14">
        <v>84</v>
      </c>
      <c r="F218">
        <v>168</v>
      </c>
      <c r="G218" s="14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6">
        <f t="shared" ref="D219:G219" ca="1" si="155">D161</f>
        <v>0</v>
      </c>
      <c r="E219" s="16">
        <f t="shared" ca="1" si="155"/>
        <v>0</v>
      </c>
      <c r="F219" s="10">
        <f t="shared" ca="1" si="155"/>
        <v>0</v>
      </c>
      <c r="G219" s="16">
        <f t="shared" ca="1" si="155"/>
        <v>0</v>
      </c>
      <c r="H219" s="10">
        <f t="shared" ref="H219" ca="1" si="156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6">
        <f t="shared" ref="D220:G220" ca="1" si="157">D163</f>
        <v>0.24066505088066462</v>
      </c>
      <c r="E220" s="16">
        <f t="shared" ca="1" si="157"/>
        <v>0.37372927437310982</v>
      </c>
      <c r="F220" s="10">
        <f t="shared" ca="1" si="157"/>
        <v>0.53787669689301443</v>
      </c>
      <c r="G220" s="16">
        <f t="shared" ca="1" si="157"/>
        <v>0.69006356392859591</v>
      </c>
      <c r="H220" s="10">
        <f t="shared" ref="H220" ca="1" si="158">H163</f>
        <v>0.81347641751946442</v>
      </c>
      <c r="I220" s="10">
        <f ca="1">H163</f>
        <v>0.81347641751946442</v>
      </c>
      <c r="J220" s="10">
        <f ca="1">H163</f>
        <v>0.81347641751946442</v>
      </c>
    </row>
    <row r="221" spans="1:10" x14ac:dyDescent="0.25">
      <c r="A221">
        <v>6</v>
      </c>
      <c r="C221" t="str">
        <f ca="1">OFFSET('42p stat'!$A$1,A221*20,0)</f>
        <v>CUDA ant non hash</v>
      </c>
      <c r="D221" s="16">
        <f t="shared" ref="D221:G221" ca="1" si="159">D165</f>
        <v>3.5754689837113413E-2</v>
      </c>
      <c r="E221" s="16">
        <f t="shared" ca="1" si="159"/>
        <v>2.7258550413976731E-2</v>
      </c>
      <c r="F221" s="10">
        <f t="shared" ca="1" si="159"/>
        <v>2.5501551958138823E-2</v>
      </c>
      <c r="G221" s="16">
        <f t="shared" ca="1" si="159"/>
        <v>0.67670700244599868</v>
      </c>
      <c r="H221" s="10">
        <f t="shared" ref="H221" ca="1" si="160">H165</f>
        <v>0.80557888286741086</v>
      </c>
      <c r="I221" s="10">
        <f ca="1">H165</f>
        <v>0.80557888286741086</v>
      </c>
      <c r="J221" s="10">
        <f ca="1">H165</f>
        <v>0.80557888286741086</v>
      </c>
    </row>
    <row r="222" spans="1:10" x14ac:dyDescent="0.25">
      <c r="A222">
        <v>9</v>
      </c>
      <c r="C222" t="str">
        <f ca="1">OFFSET('42p stat'!$A$1,A222*20,0)</f>
        <v>CUDA opt Time</v>
      </c>
      <c r="D222" s="16">
        <f t="shared" ref="D222:G222" ca="1" si="161">D168</f>
        <v>0.10605924785803518</v>
      </c>
      <c r="E222" s="16">
        <f t="shared" ca="1" si="161"/>
        <v>0.14025338829781325</v>
      </c>
      <c r="F222" s="10">
        <f t="shared" ca="1" si="161"/>
        <v>0.25440112897782813</v>
      </c>
      <c r="G222" s="16">
        <f t="shared" ca="1" si="161"/>
        <v>0.42615894351878197</v>
      </c>
      <c r="H222" s="10">
        <f t="shared" ref="H222" ca="1" si="162">H168</f>
        <v>0.72652797728707585</v>
      </c>
      <c r="I222" s="10">
        <f ca="1">H168</f>
        <v>0.72652797728707585</v>
      </c>
      <c r="J222" s="10">
        <f ca="1">H168</f>
        <v>0.72652797728707585</v>
      </c>
    </row>
    <row r="223" spans="1:10" x14ac:dyDescent="0.25">
      <c r="A223">
        <v>13</v>
      </c>
      <c r="C223" t="str">
        <f ca="1">OFFSET('42p stat'!$A$1,A223*20,0)</f>
        <v>CUDA opt ant par</v>
      </c>
      <c r="D223" s="16">
        <f ca="1">D172</f>
        <v>0.22760465484169118</v>
      </c>
      <c r="E223" s="16">
        <f ca="1">E172</f>
        <v>0.36290631324008504</v>
      </c>
      <c r="F223" s="10">
        <f ca="1">F172</f>
        <v>0.52515969242617799</v>
      </c>
      <c r="G223" s="16">
        <f ca="1">G172</f>
        <v>0.66753796053239589</v>
      </c>
      <c r="H223" s="10">
        <f ca="1">H172</f>
        <v>0.79407913386865625</v>
      </c>
      <c r="I223" s="10">
        <f ca="1">H172</f>
        <v>0.79407913386865625</v>
      </c>
      <c r="J223" s="10">
        <f ca="1">H172</f>
        <v>0.79407913386865625</v>
      </c>
    </row>
    <row r="224" spans="1:10" x14ac:dyDescent="0.25">
      <c r="A224">
        <v>11</v>
      </c>
      <c r="C224" t="str">
        <f ca="1">OFFSET('42p stat'!$A$1,A224*20,0)</f>
        <v>CUDA opt ant</v>
      </c>
      <c r="D224" s="16">
        <f t="shared" ref="D224:G224" ca="1" si="163">D170</f>
        <v>0.24224558405834665</v>
      </c>
      <c r="E224" s="16">
        <f t="shared" ca="1" si="163"/>
        <v>0.37528503939151509</v>
      </c>
      <c r="F224" s="10">
        <f t="shared" ca="1" si="163"/>
        <v>0.53577993091874454</v>
      </c>
      <c r="G224" s="16">
        <f t="shared" ca="1" si="163"/>
        <v>0.69117079371794632</v>
      </c>
      <c r="H224" s="10">
        <f t="shared" ref="H224" ca="1" si="164">H170</f>
        <v>0.81421984664561387</v>
      </c>
      <c r="I224" s="10">
        <f ca="1">H170</f>
        <v>0.81421984664561387</v>
      </c>
      <c r="J224" s="10">
        <f ca="1">H170</f>
        <v>0.81421984664561387</v>
      </c>
    </row>
    <row r="247" spans="1:10" x14ac:dyDescent="0.25">
      <c r="D247" s="16"/>
    </row>
    <row r="248" spans="1:10" x14ac:dyDescent="0.25">
      <c r="B248" t="s">
        <v>78</v>
      </c>
      <c r="C248" t="s">
        <v>77</v>
      </c>
      <c r="D248" s="14">
        <v>42</v>
      </c>
      <c r="E248" s="14">
        <v>84</v>
      </c>
      <c r="F248">
        <v>168</v>
      </c>
      <c r="G248" s="14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6">
        <f ca="1">'42 end'!L31</f>
        <v>6.2288478409561394E-5</v>
      </c>
      <c r="E249" s="16">
        <f ca="1">'84 end'!L31</f>
        <v>6.6207897336379557E-5</v>
      </c>
      <c r="F249" s="10">
        <f ca="1">'168 end'!L31</f>
        <v>3.5650628136053402E-4</v>
      </c>
      <c r="G249" s="16">
        <f ca="1">'336 end'!L31</f>
        <v>3.4884364738311895E-4</v>
      </c>
      <c r="H249">
        <f ca="1">'672 end'!L31</f>
        <v>1.5365371326668312E-3</v>
      </c>
      <c r="I249">
        <f ca="1">'1344 end'!L31</f>
        <v>1.1707147045607773E-3</v>
      </c>
      <c r="J249">
        <f ca="1">'2688 end'!L31</f>
        <v>8.2184499565700505E-5</v>
      </c>
    </row>
    <row r="250" spans="1:10" x14ac:dyDescent="0.25">
      <c r="A250">
        <v>2</v>
      </c>
      <c r="C250" t="str">
        <f ca="1">OFFSET('42p stat'!$A$1,A250*20,0)</f>
        <v>CUDA</v>
      </c>
      <c r="D250" s="16" t="e">
        <f ca="1">'42 end'!L32</f>
        <v>#DIV/0!</v>
      </c>
      <c r="E250" s="16" t="e">
        <f ca="1">'84 end'!L32</f>
        <v>#DIV/0!</v>
      </c>
      <c r="F250" s="10" t="e">
        <f ca="1">'168 end'!L32</f>
        <v>#DIV/0!</v>
      </c>
      <c r="G250" s="16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6">
        <f ca="1">'42 end'!L33</f>
        <v>2.1238185850561119E-5</v>
      </c>
      <c r="E251" s="16">
        <f ca="1">'84 end'!L33</f>
        <v>1.9538553783547382E-4</v>
      </c>
      <c r="F251" s="10">
        <f ca="1">'168 end'!L33</f>
        <v>4.3330202770027203E-4</v>
      </c>
      <c r="G251" s="16">
        <f ca="1">'336 end'!L33</f>
        <v>3.7360941204076539E-4</v>
      </c>
      <c r="H251">
        <f ca="1">'672 end'!L33</f>
        <v>1.0512454093092813E-3</v>
      </c>
      <c r="I251">
        <f ca="1">'1344 end'!L33</f>
        <v>1.2431064038362968E-3</v>
      </c>
      <c r="J251">
        <f ca="1">'2688 end'!L33</f>
        <v>3.8874250657429913E-3</v>
      </c>
    </row>
    <row r="252" spans="1:10" x14ac:dyDescent="0.25">
      <c r="A252">
        <v>4</v>
      </c>
      <c r="C252" t="str">
        <f ca="1">OFFSET('42p stat'!$A$1,A252*20,0)</f>
        <v>CUDA ant</v>
      </c>
      <c r="D252" s="16">
        <f ca="1">'42 end'!L34</f>
        <v>1.2044674263071425E-4</v>
      </c>
      <c r="E252" s="16">
        <f ca="1">'84 end'!L34</f>
        <v>1.8695626803034911E-4</v>
      </c>
      <c r="F252" s="10">
        <f ca="1">'168 end'!L34</f>
        <v>6.0595307413983241E-4</v>
      </c>
      <c r="G252" s="16">
        <f ca="1">'336 end'!L34</f>
        <v>6.4215474840650997E-4</v>
      </c>
      <c r="H252">
        <f ca="1">'672 end'!L34</f>
        <v>4.091985022743489E-4</v>
      </c>
      <c r="I252">
        <f ca="1">'1344 end'!L34</f>
        <v>8.2667196043466481E-4</v>
      </c>
      <c r="J252">
        <f ca="1">'2688 end'!L34</f>
        <v>6.7789621927835978E-4</v>
      </c>
    </row>
    <row r="253" spans="1:10" x14ac:dyDescent="0.25">
      <c r="A253">
        <v>5</v>
      </c>
      <c r="C253" t="str">
        <f ca="1">OFFSET('42p stat'!$A$1,A253*20,0)</f>
        <v>CUDA ant par</v>
      </c>
      <c r="D253" s="16">
        <f ca="1">'42 end'!L35</f>
        <v>4.0549192195896528E-5</v>
      </c>
      <c r="E253" s="16">
        <f ca="1">'84 end'!L35</f>
        <v>1.5692536542733804E-5</v>
      </c>
      <c r="F253" s="10">
        <f ca="1">'168 end'!L35</f>
        <v>8.9280131940326888E-6</v>
      </c>
      <c r="G253" s="16">
        <f ca="1">'336 end'!L35</f>
        <v>5.8756580054888105E-4</v>
      </c>
      <c r="H253">
        <f ca="1">'672 end'!L35</f>
        <v>2.2139753730249172E-4</v>
      </c>
      <c r="I253">
        <f ca="1">'1344 end'!L35</f>
        <v>2.1695485873368276E-4</v>
      </c>
      <c r="J253">
        <f ca="1">'2688 end'!L35</f>
        <v>1.2052302169804314E-4</v>
      </c>
    </row>
    <row r="254" spans="1:10" x14ac:dyDescent="0.25">
      <c r="A254">
        <v>6</v>
      </c>
      <c r="C254" t="str">
        <f ca="1">OFFSET('42p stat'!$A$1,A254*20,0)</f>
        <v>CUDA ant non hash</v>
      </c>
      <c r="D254" s="16">
        <f ca="1">'42 end'!L36</f>
        <v>1.1546439852642711E-4</v>
      </c>
      <c r="E254" s="16">
        <f ca="1">'84 end'!L36</f>
        <v>2.8036197661000158E-5</v>
      </c>
      <c r="F254" s="10">
        <f ca="1">'168 end'!L36</f>
        <v>1.9612472719868093E-5</v>
      </c>
      <c r="G254" s="16">
        <f ca="1">'336 end'!L36</f>
        <v>5.3266013100284682E-4</v>
      </c>
      <c r="H254">
        <f ca="1">'672 end'!L36</f>
        <v>4.1527871115753866E-4</v>
      </c>
      <c r="I254">
        <f ca="1">'1344 end'!L36</f>
        <v>2.6518291539346105E-4</v>
      </c>
      <c r="J254">
        <f ca="1">'2688 end'!L36</f>
        <v>1.1320724690700334E-4</v>
      </c>
    </row>
    <row r="255" spans="1:10" x14ac:dyDescent="0.25">
      <c r="A255">
        <v>7</v>
      </c>
      <c r="C255" t="str">
        <f ca="1">OFFSET('42p stat'!$A$1,A255*20,0)</f>
        <v>CUDA ant add CPU12</v>
      </c>
      <c r="D255" s="16">
        <f ca="1">'42 end'!L37</f>
        <v>4.7540321304505241E-4</v>
      </c>
      <c r="E255" s="16">
        <f ca="1">'84 end'!L37</f>
        <v>1.0501801690697028E-3</v>
      </c>
      <c r="F255" s="10">
        <f ca="1">'168 end'!L37</f>
        <v>1.3277106531602992E-3</v>
      </c>
      <c r="G255" s="16">
        <f ca="1">'336 end'!L37</f>
        <v>2.8892435951069361E-3</v>
      </c>
      <c r="H255">
        <f ca="1">'672 end'!L37</f>
        <v>4.0532108743122491E-2</v>
      </c>
      <c r="I255">
        <f ca="1">'1344 end'!L37</f>
        <v>1.6295266645052775E-3</v>
      </c>
      <c r="J255">
        <f ca="1">'2688 end'!L37</f>
        <v>6.4750178978036739E-4</v>
      </c>
    </row>
    <row r="256" spans="1:10" x14ac:dyDescent="0.25">
      <c r="A256">
        <v>8</v>
      </c>
      <c r="C256" t="str">
        <f ca="1">OFFSET('42p stat'!$A$1,A256*20,0)</f>
        <v>CUDA opt</v>
      </c>
      <c r="D256" s="16" t="e">
        <f ca="1">'42 end'!L38</f>
        <v>#DIV/0!</v>
      </c>
      <c r="E256" s="16" t="e">
        <f ca="1">'84 end'!L38</f>
        <v>#DIV/0!</v>
      </c>
      <c r="F256" s="10">
        <f>'168 end'!L38</f>
        <v>0</v>
      </c>
      <c r="G256" s="16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opt Time</v>
      </c>
      <c r="D257" s="16">
        <f ca="1">'42 end'!L39</f>
        <v>3.091898660190612E-5</v>
      </c>
      <c r="E257" s="16">
        <f ca="1">'84 end'!L39</f>
        <v>5.3411591334937214E-5</v>
      </c>
      <c r="F257" s="10">
        <f ca="1">'168 end'!L39</f>
        <v>9.0817688012039045E-5</v>
      </c>
      <c r="G257" s="16">
        <f ca="1">'336 end'!L39</f>
        <v>1.6033343581417229E-4</v>
      </c>
      <c r="H257">
        <f ca="1">'672 end'!L39</f>
        <v>9.042391660235257E-4</v>
      </c>
      <c r="I257">
        <f ca="1">'1344 end'!L39</f>
        <v>2.6451020033916006E-4</v>
      </c>
      <c r="J257">
        <f ca="1">'2688 end'!L39</f>
        <v>6.4465301170942241E-4</v>
      </c>
    </row>
    <row r="258" spans="1:10" x14ac:dyDescent="0.25">
      <c r="A258">
        <v>10</v>
      </c>
      <c r="C258" t="str">
        <f ca="1">OFFSET('42p stat'!$A$1,A258*20,0)</f>
        <v>CUDA opt non hash</v>
      </c>
      <c r="D258" s="16">
        <f ca="1">'42 end'!L40</f>
        <v>1.4703785083562159E-5</v>
      </c>
      <c r="E258" s="16">
        <f ca="1">'84 end'!L40</f>
        <v>1.5724663198466329E-5</v>
      </c>
      <c r="F258" s="10">
        <f ca="1">'168 end'!L40</f>
        <v>4.3242179673333629E-5</v>
      </c>
      <c r="G258" s="16">
        <f ca="1">'336 end'!L40</f>
        <v>5.3488844365353021E-5</v>
      </c>
      <c r="H258">
        <f ca="1">'672 end'!L40</f>
        <v>3.955363078335329E-4</v>
      </c>
      <c r="I258">
        <f ca="1">'1344 end'!L40</f>
        <v>5.7129704040863804E-4</v>
      </c>
      <c r="J258">
        <f ca="1">'2688 end'!L40</f>
        <v>5.8880948276748401E-4</v>
      </c>
    </row>
    <row r="259" spans="1:10" x14ac:dyDescent="0.25">
      <c r="A259">
        <v>11</v>
      </c>
      <c r="C259" t="str">
        <f ca="1">OFFSET('42p stat'!$A$1,A259*20,0)</f>
        <v>CUDA opt ant</v>
      </c>
      <c r="D259" s="16">
        <f ca="1">'42 end'!L41</f>
        <v>1.1503359590857031E-4</v>
      </c>
      <c r="E259" s="16">
        <f ca="1">'84 end'!L41</f>
        <v>2.016089587021881E-4</v>
      </c>
      <c r="F259" s="10">
        <f ca="1">'168 end'!L41</f>
        <v>3.3379933724176085E-4</v>
      </c>
      <c r="G259" s="16">
        <f ca="1">'336 end'!L41</f>
        <v>7.2214603371147351E-4</v>
      </c>
      <c r="H259">
        <f ca="1">'672 end'!L41</f>
        <v>4.0052091716985235E-4</v>
      </c>
      <c r="I259">
        <f ca="1">'1344 end'!L41</f>
        <v>1.4833668151652949E-3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ant non hash</v>
      </c>
      <c r="D260" s="16">
        <f ca="1">'42 end'!L42</f>
        <v>1.3198039760603923E-4</v>
      </c>
      <c r="E260" s="16">
        <f ca="1">'84 end'!L42</f>
        <v>1.8353245538622111E-4</v>
      </c>
      <c r="F260" s="10">
        <f ca="1">'168 end'!L42</f>
        <v>2.2418420370717872E-4</v>
      </c>
      <c r="G260" s="16">
        <f ca="1">'336 end'!L42</f>
        <v>4.5133365847108045E-4</v>
      </c>
      <c r="H260">
        <f ca="1">'672 end'!L42</f>
        <v>4.5989084661650419E-4</v>
      </c>
      <c r="I260">
        <f ca="1">'1344 end'!L42</f>
        <v>2.8577729162717041E-4</v>
      </c>
      <c r="J260">
        <f ca="1">'2688 end'!L42</f>
        <v>3.2573608692371608E-4</v>
      </c>
    </row>
    <row r="261" spans="1:10" x14ac:dyDescent="0.25">
      <c r="A261">
        <v>13</v>
      </c>
      <c r="C261" t="str">
        <f ca="1">OFFSET('42p stat'!$A$1,A261*20,0)</f>
        <v>CUDA opt ant par</v>
      </c>
      <c r="D261" s="16">
        <f ca="1">'42 end'!L43</f>
        <v>5.4216431538762499E-5</v>
      </c>
      <c r="E261" s="16">
        <f ca="1">'84 end'!L43</f>
        <v>1.7577450996783095E-4</v>
      </c>
      <c r="F261" s="10">
        <f ca="1">'168 end'!L43</f>
        <v>3.8647174797827865E-4</v>
      </c>
      <c r="G261" s="16">
        <f ca="1">'336 end'!L43</f>
        <v>5.6800131951032222E-4</v>
      </c>
      <c r="H261">
        <f ca="1">'672 end'!L43</f>
        <v>3.3192421096910909E-4</v>
      </c>
      <c r="I261">
        <f ca="1">'1344 end'!L43</f>
        <v>2.6600334023003843E-4</v>
      </c>
      <c r="J261">
        <f ca="1">'2688 end'!L43</f>
        <v>4.7350821185687062E-4</v>
      </c>
    </row>
    <row r="262" spans="1:10" x14ac:dyDescent="0.25">
      <c r="A262">
        <v>14</v>
      </c>
      <c r="C262" t="str">
        <f ca="1">OFFSET('42p stat'!$A$1,A262*20,0)</f>
        <v>non CUDA Time</v>
      </c>
      <c r="D262" s="16">
        <f ca="1">'42 end'!L44</f>
        <v>0</v>
      </c>
      <c r="E262" s="16">
        <f ca="1">'84 end'!L44</f>
        <v>1.6417895168386019E-2</v>
      </c>
      <c r="F262" s="10">
        <f ca="1">'168 end'!L44</f>
        <v>1.0624860048204584E-2</v>
      </c>
      <c r="G262" s="16">
        <f ca="1">'336 end'!L44</f>
        <v>7.0113597873934256E-3</v>
      </c>
      <c r="H262">
        <f ca="1">'672 end'!L44</f>
        <v>7.1139175260015643E-3</v>
      </c>
      <c r="I262">
        <f ca="1">'1344 end'!L44</f>
        <v>6.0298204484982559E-3</v>
      </c>
      <c r="J262">
        <f ca="1">'2688 end'!L44</f>
        <v>7.537191405280739E-4</v>
      </c>
    </row>
    <row r="263" spans="1:10" x14ac:dyDescent="0.25">
      <c r="A263">
        <v>15</v>
      </c>
      <c r="C263" t="str">
        <f ca="1">OFFSET('42p stat'!$A$1,A263*20,0)</f>
        <v>non CUDA</v>
      </c>
      <c r="D263" s="16" t="e">
        <f ca="1">'42 end'!L45</f>
        <v>#DIV/0!</v>
      </c>
      <c r="E263" s="16" t="e">
        <f ca="1">'84 end'!L45</f>
        <v>#DIV/0!</v>
      </c>
      <c r="F263" s="10" t="e">
        <f ca="1">'168 end'!L45</f>
        <v>#DIV/0!</v>
      </c>
      <c r="G263" s="16" t="e">
        <f ca="1">'336 end'!L45</f>
        <v>#DIV/0!</v>
      </c>
      <c r="H263" t="e">
        <f ca="1">'672 end'!L45</f>
        <v>#DIV/0!</v>
      </c>
      <c r="I263" t="e">
        <f ca="1">'1344 end'!L45</f>
        <v>#DIV/0!</v>
      </c>
      <c r="J263">
        <f ca="1">'2688 end'!L45</f>
        <v>6.2507627633783626E-5</v>
      </c>
    </row>
    <row r="264" spans="1:10" x14ac:dyDescent="0.25">
      <c r="A264">
        <v>16</v>
      </c>
      <c r="C264" t="str">
        <f ca="1">OFFSET('42p stat'!$A$1,A264*20,0)</f>
        <v>non CUDA non hash</v>
      </c>
      <c r="D264" s="16">
        <f ca="1">'42 end'!L46</f>
        <v>0</v>
      </c>
      <c r="E264" s="16">
        <f ca="1">'84 end'!L46</f>
        <v>9.914515410038318E-3</v>
      </c>
      <c r="F264" s="10">
        <f ca="1">'168 end'!L46</f>
        <v>1.0763301563325289E-2</v>
      </c>
      <c r="G264" s="16">
        <f ca="1">'336 end'!L46</f>
        <v>4.0583280507427329E-3</v>
      </c>
      <c r="H264">
        <f ca="1">'672 end'!L46</f>
        <v>8.4974174269378516E-3</v>
      </c>
      <c r="I264">
        <f ca="1">'1344 end'!L46</f>
        <v>5.5501028357962199E-3</v>
      </c>
      <c r="J264">
        <f ca="1">'2688 end'!L46</f>
        <v>9.5358619141105685E-5</v>
      </c>
    </row>
    <row r="265" spans="1:10" x14ac:dyDescent="0.25">
      <c r="A265">
        <v>17</v>
      </c>
      <c r="C265" t="str">
        <f ca="1">OFFSET('42p stat'!$A$1,A265*20,0)</f>
        <v>Classic ACO</v>
      </c>
      <c r="D265" s="16" t="e">
        <f ca="1">'42 end'!L47</f>
        <v>#VALUE!</v>
      </c>
      <c r="E265" s="16">
        <f ca="1">'84 end'!L47</f>
        <v>4.7547656192998052E-3</v>
      </c>
      <c r="F265" s="10">
        <f ca="1">'168 end'!L47</f>
        <v>1.9322180576469339E-2</v>
      </c>
      <c r="G265" s="16">
        <f ca="1">'336 end'!L47</f>
        <v>2.3751614542909137E-3</v>
      </c>
      <c r="H265">
        <f ca="1">'672 end'!L47</f>
        <v>6.436685261789709E-3</v>
      </c>
      <c r="I265">
        <f ca="1">'1344 end'!L47</f>
        <v>8.4678794808711424E-4</v>
      </c>
      <c r="J265">
        <f ca="1">'2688 end'!L47</f>
        <v>2.1194406275758981E-3</v>
      </c>
    </row>
    <row r="266" spans="1:10" x14ac:dyDescent="0.25">
      <c r="A266">
        <v>18</v>
      </c>
      <c r="C266" t="str">
        <f ca="1">OFFSET('42p stat'!$A$1,A266*20,0)</f>
        <v>Classic ACO non hash</v>
      </c>
      <c r="D266" s="16">
        <f ca="1">'42 end'!L48</f>
        <v>7.8233397727952401E-5</v>
      </c>
      <c r="E266" s="16">
        <f ca="1">'84 end'!L48</f>
        <v>6.4610254493234279E-3</v>
      </c>
      <c r="F266" s="10">
        <f ca="1">'168 end'!L48</f>
        <v>1.022070435568196E-2</v>
      </c>
      <c r="G266" s="16">
        <f ca="1">'336 end'!L48</f>
        <v>2.1274696514555669E-3</v>
      </c>
      <c r="H266">
        <f ca="1">'672 end'!L48</f>
        <v>6.7930981567121554E-3</v>
      </c>
      <c r="I266">
        <f ca="1">'1344 end'!L48</f>
        <v>8.7391995484710863E-4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omp</v>
      </c>
      <c r="D267" s="16">
        <f ca="1">'42 end'!L49</f>
        <v>5.793990532965193E-4</v>
      </c>
      <c r="E267" s="16">
        <f ca="1">'84 end'!L49</f>
        <v>1.1520033785152326E-2</v>
      </c>
      <c r="F267" s="10">
        <f ca="1">'168 end'!L49</f>
        <v>4.2036530666507577E-3</v>
      </c>
      <c r="G267" s="16">
        <f ca="1">'336 end'!L49</f>
        <v>4.2020852608901588E-3</v>
      </c>
      <c r="H267">
        <f ca="1">'672 end'!L49</f>
        <v>1.6915657444861596E-2</v>
      </c>
      <c r="I267">
        <f ca="1">'1344 end'!L49</f>
        <v>5.5231853229669777E-3</v>
      </c>
      <c r="J267">
        <f ca="1">'2688 end'!L49</f>
        <v>9.3656620305752653E-4</v>
      </c>
    </row>
    <row r="268" spans="1:10" x14ac:dyDescent="0.25">
      <c r="A268">
        <v>20</v>
      </c>
      <c r="C268" t="str">
        <f ca="1">OFFSET('42p stat'!$A$1,A268*20,0)</f>
        <v>omp non hash</v>
      </c>
      <c r="D268" s="16">
        <f ca="1">'42 end'!L50</f>
        <v>1.2865904105827416E-3</v>
      </c>
      <c r="E268" s="16">
        <f ca="1">'84 end'!L50</f>
        <v>1.2763292200443171E-2</v>
      </c>
      <c r="F268" s="10">
        <f ca="1">'168 end'!L50</f>
        <v>2.6886509887990421E-3</v>
      </c>
      <c r="G268" s="16">
        <f ca="1">'336 end'!L50</f>
        <v>4.999733475686218E-3</v>
      </c>
      <c r="H268">
        <f ca="1">'672 end'!L50</f>
        <v>5.2988502324171141E-3</v>
      </c>
      <c r="I268">
        <f ca="1">'1344 end'!L50</f>
        <v>5.3238259548850581E-3</v>
      </c>
      <c r="J268">
        <f ca="1">'2688 end'!L50</f>
        <v>4.6513915480560254E-3</v>
      </c>
    </row>
    <row r="269" spans="1:10" x14ac:dyDescent="0.25">
      <c r="A269">
        <v>21</v>
      </c>
      <c r="C269" t="str">
        <f ca="1">OFFSET('42p stat'!$A$1,A269*20,0)</f>
        <v>non CUDA transp Time</v>
      </c>
      <c r="D269" s="16">
        <f ca="1">'42 end'!L51</f>
        <v>6.6923630311595511E-4</v>
      </c>
      <c r="E269" s="16">
        <f ca="1">'84 end'!L51</f>
        <v>8.5611544427999647E-3</v>
      </c>
      <c r="F269" s="10">
        <f ca="1">'168 end'!L51</f>
        <v>1.1771463323988887E-2</v>
      </c>
      <c r="G269" s="16">
        <f ca="1">'336 end'!L51</f>
        <v>2.6639601937497419E-3</v>
      </c>
      <c r="H269">
        <f ca="1">'672 end'!L51</f>
        <v>3.9248142900027297E-3</v>
      </c>
      <c r="I269">
        <f ca="1">'1344 end'!L51</f>
        <v>2.0818084103500765E-3</v>
      </c>
      <c r="J269">
        <f ca="1">'2688 end'!L51</f>
        <v>3.3173136125388266E-3</v>
      </c>
    </row>
    <row r="270" spans="1:10" x14ac:dyDescent="0.25">
      <c r="A270">
        <v>22</v>
      </c>
      <c r="C270" t="str">
        <f ca="1">OFFSET('42p stat'!$A$1,A270*20,0)</f>
        <v>non CUDA transp</v>
      </c>
      <c r="D270" s="16" t="e">
        <f ca="1">'42 end'!L52</f>
        <v>#DIV/0!</v>
      </c>
      <c r="E270" s="16" t="e">
        <f ca="1">'84 end'!L52</f>
        <v>#DIV/0!</v>
      </c>
      <c r="F270" s="10" t="e">
        <f ca="1">'168 end'!L52</f>
        <v>#DIV/0!</v>
      </c>
      <c r="G270" s="16" t="e">
        <f ca="1">'336 end'!L52</f>
        <v>#DIV/0!</v>
      </c>
      <c r="H270" t="e">
        <f ca="1">'672 end'!L52</f>
        <v>#DIV/0!</v>
      </c>
      <c r="I270" t="e">
        <f ca="1">'1344 end'!L52</f>
        <v>#DIV/0!</v>
      </c>
      <c r="J270">
        <f ca="1">'2688 end'!L52</f>
        <v>1.0847759429939942E-3</v>
      </c>
    </row>
    <row r="271" spans="1:10" x14ac:dyDescent="0.25">
      <c r="A271">
        <v>23</v>
      </c>
      <c r="C271" t="str">
        <f ca="1">OFFSET('42p stat'!$A$1,A271*20,0)</f>
        <v>non CUDA transp non hash</v>
      </c>
      <c r="D271" s="16">
        <f ca="1">'42 end'!L53</f>
        <v>2.0042711897874676E-3</v>
      </c>
      <c r="E271" s="16">
        <f ca="1">'84 end'!L53</f>
        <v>0.10135616539901308</v>
      </c>
      <c r="F271" s="10">
        <f ca="1">'168 end'!L53</f>
        <v>1.1748036733629608E-2</v>
      </c>
      <c r="G271" s="16">
        <f ca="1">'336 end'!L53</f>
        <v>5.3936814978189978E-3</v>
      </c>
      <c r="H271">
        <f ca="1">'672 end'!L53</f>
        <v>3.4106423957359537E-3</v>
      </c>
      <c r="I271">
        <f ca="1">'1344 end'!L53</f>
        <v>2.4269070952189107E-3</v>
      </c>
      <c r="J271">
        <f ca="1">'2688 end'!L53</f>
        <v>1.0060916601058077E-3</v>
      </c>
    </row>
    <row r="272" spans="1:10" x14ac:dyDescent="0.25">
      <c r="A272">
        <v>24</v>
      </c>
      <c r="C272" t="str">
        <f ca="1">OFFSET('42p stat'!$A$1,A272*20,0)</f>
        <v>non CUDA AVX Time</v>
      </c>
      <c r="D272" s="16">
        <f ca="1">'42 end'!L54</f>
        <v>1.2148580626094127E-3</v>
      </c>
      <c r="E272" s="16">
        <f ca="1">'84 end'!L54</f>
        <v>4.8750447190521757E-3</v>
      </c>
      <c r="F272" s="10">
        <f ca="1">'168 end'!L54</f>
        <v>7.8603294035244232E-3</v>
      </c>
      <c r="G272" s="16">
        <f ca="1">'336 end'!L54</f>
        <v>4.4484588940145601E-3</v>
      </c>
      <c r="H272">
        <f ca="1">'672 end'!L54</f>
        <v>3.5580756748310937E-3</v>
      </c>
      <c r="I272">
        <f ca="1">'1344 end'!L54</f>
        <v>5.5088808432091005E-3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AVX</v>
      </c>
      <c r="D273" s="16" t="e">
        <f ca="1">'42 end'!L55</f>
        <v>#DIV/0!</v>
      </c>
      <c r="E273" s="16" t="e">
        <f ca="1">'84 end'!L55</f>
        <v>#DIV/0!</v>
      </c>
      <c r="F273" s="10" t="e">
        <f ca="1">'168 end'!L55</f>
        <v>#DIV/0!</v>
      </c>
      <c r="G273" s="16" t="e">
        <f ca="1">'336 end'!L55</f>
        <v>#DIV/0!</v>
      </c>
      <c r="H273" t="e">
        <f ca="1">'672 end'!L55</f>
        <v>#DIV/0!</v>
      </c>
      <c r="I273" t="e">
        <f ca="1">'1344 end'!L55</f>
        <v>#DIV/0!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non CUDA AVX non hash</v>
      </c>
      <c r="D274" s="16">
        <f ca="1">'42 end'!L56</f>
        <v>1.3705856168580374E-3</v>
      </c>
      <c r="E274" s="16">
        <f ca="1">'84 end'!L56</f>
        <v>9.4530674312883183E-3</v>
      </c>
      <c r="F274" s="10">
        <f ca="1">'168 end'!L56</f>
        <v>4.3730880513562611E-3</v>
      </c>
      <c r="G274" s="16">
        <f ca="1">'336 end'!L56</f>
        <v>2.3525710996441483E-3</v>
      </c>
      <c r="H274">
        <f ca="1">'672 end'!L56</f>
        <v>4.1311456927859676E-3</v>
      </c>
      <c r="I274">
        <f ca="1">'1344 end'!L56</f>
        <v>5.7907432405054828E-3</v>
      </c>
      <c r="J274" t="e">
        <f ca="1">'2688 end'!L56</f>
        <v>#DIV/0!</v>
      </c>
    </row>
    <row r="275" spans="1:10" x14ac:dyDescent="0.25">
      <c r="A275">
        <v>27</v>
      </c>
      <c r="C275" t="str">
        <f ca="1">OFFSET('84p stat'!$A$1,A275*20,0)</f>
        <v>non CUDA AVX_OMP Time</v>
      </c>
      <c r="D275" s="16">
        <f ca="1">'42 end'!L57</f>
        <v>8.0849138076416124E-4</v>
      </c>
      <c r="E275" s="16">
        <f ca="1">'84 end'!L57</f>
        <v>3.0229715041201382E-3</v>
      </c>
      <c r="F275" s="10">
        <f ca="1">'168 end'!L57</f>
        <v>1.84651615612174E-3</v>
      </c>
      <c r="G275" s="16">
        <f ca="1">'336 end'!L57</f>
        <v>2.2232411422605362E-3</v>
      </c>
      <c r="H275">
        <f ca="1">'672 end'!L57</f>
        <v>4.4048802494409955E-3</v>
      </c>
      <c r="I275">
        <f ca="1">'1344 end'!L57</f>
        <v>4.9299512726007659E-3</v>
      </c>
      <c r="J275" t="e">
        <f ca="1">'2688 end'!L57</f>
        <v>#DIV/0!</v>
      </c>
    </row>
    <row r="276" spans="1:10" x14ac:dyDescent="0.25">
      <c r="A276">
        <v>28</v>
      </c>
      <c r="C276" t="str">
        <f ca="1">OFFSET('84p stat'!$A$1,A276*20,0)</f>
        <v>non CUDA AVX_OMP</v>
      </c>
      <c r="D276" s="16" t="e">
        <f ca="1">'42 end'!L58</f>
        <v>#DIV/0!</v>
      </c>
      <c r="E276" s="16" t="e">
        <f ca="1">'84 end'!L58</f>
        <v>#DIV/0!</v>
      </c>
      <c r="F276" s="10" t="e">
        <f ca="1">'168 end'!L58</f>
        <v>#DIV/0!</v>
      </c>
      <c r="G276" s="16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AVX_OMP non hash</v>
      </c>
      <c r="D277" s="16">
        <f ca="1">'42 end'!L59</f>
        <v>1.5278467428242895E-3</v>
      </c>
      <c r="E277" s="16">
        <f ca="1">'84 end'!L59</f>
        <v>5.770949883153317E-3</v>
      </c>
      <c r="F277" s="10">
        <f ca="1">'168 end'!L59</f>
        <v>5.4381911502338117E-3</v>
      </c>
      <c r="G277" s="16">
        <f ca="1">'336 end'!L59</f>
        <v>3.9313770174843575E-3</v>
      </c>
      <c r="H277">
        <f ca="1">'672 end'!L59</f>
        <v>3.8581995389908781E-3</v>
      </c>
      <c r="I277">
        <f ca="1">'1344 end'!L59</f>
        <v>4.6589936619986132E-3</v>
      </c>
      <c r="J277" t="e">
        <f ca="1">'2688 end'!L59</f>
        <v>#DIV/0!</v>
      </c>
    </row>
    <row r="278" spans="1:10" x14ac:dyDescent="0.25">
      <c r="A278">
        <v>30</v>
      </c>
      <c r="C278" t="str">
        <f ca="1">OFFSET('84p stat'!$A$1,A278*20,0)</f>
        <v>non CUDA transp_AVX Time</v>
      </c>
      <c r="D278" s="16">
        <f ca="1">'42 end'!L60</f>
        <v>4.7031302733298677E-4</v>
      </c>
      <c r="E278" s="16">
        <f ca="1">'84 end'!L60</f>
        <v>0</v>
      </c>
      <c r="F278" s="10">
        <f ca="1">'168 end'!L60</f>
        <v>5.6692845085771935E-3</v>
      </c>
      <c r="G278" s="16">
        <f ca="1">'336 end'!L60</f>
        <v>2.773158693274996E-3</v>
      </c>
      <c r="H278">
        <f ca="1">'672 end'!L60</f>
        <v>3.0110424087187297E-3</v>
      </c>
      <c r="I278">
        <f ca="1">'1344 end'!L60</f>
        <v>3.5145273246797639E-3</v>
      </c>
      <c r="J278" t="e">
        <f ca="1">'2688 end'!L60</f>
        <v>#DIV/0!</v>
      </c>
    </row>
    <row r="279" spans="1:10" x14ac:dyDescent="0.25">
      <c r="A279">
        <v>31</v>
      </c>
      <c r="C279" t="str">
        <f ca="1">OFFSET('84p stat'!$A$1,A279*20,0)</f>
        <v>non CUDA transp_AVX</v>
      </c>
      <c r="D279" s="16" t="e">
        <f ca="1">'42 end'!L61</f>
        <v>#DIV/0!</v>
      </c>
      <c r="E279" s="16" t="e">
        <f ca="1">'84 end'!L61</f>
        <v>#DIV/0!</v>
      </c>
      <c r="F279" s="10" t="e">
        <f ca="1">'168 end'!L61</f>
        <v>#DIV/0!</v>
      </c>
      <c r="G279" s="16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non CUDA transp_AVX non hash</v>
      </c>
      <c r="D280" s="16">
        <f ca="1">'42 end'!L62</f>
        <v>1.1692083021964156E-3</v>
      </c>
      <c r="E280" s="16">
        <f ca="1">'84 end'!L62</f>
        <v>0</v>
      </c>
      <c r="F280" s="10">
        <f ca="1">'168 end'!L62</f>
        <v>9.8140931348820008E-3</v>
      </c>
      <c r="G280" s="16">
        <f ca="1">'336 end'!L62</f>
        <v>2.7611194044814655E-3</v>
      </c>
      <c r="H280">
        <f ca="1">'672 end'!L62</f>
        <v>3.1304077715113266E-3</v>
      </c>
      <c r="I280">
        <f ca="1">'1344 end'!L62</f>
        <v>4.6843299271631311E-3</v>
      </c>
      <c r="J280" t="e">
        <f ca="1">'2688 end'!L62</f>
        <v>#DIV/0!</v>
      </c>
    </row>
    <row r="281" spans="1:10" x14ac:dyDescent="0.25">
      <c r="A281">
        <v>33</v>
      </c>
      <c r="C281" t="str">
        <f ca="1">OFFSET('84p stat'!$A$1,A281*20,0)</f>
        <v>non CUDA transp_AVX_OMP Time</v>
      </c>
      <c r="D281" s="16">
        <f ca="1">'42 end'!L63</f>
        <v>1.3698779332563915E-3</v>
      </c>
      <c r="E281" s="16">
        <f ca="1">'84 end'!L63</f>
        <v>0</v>
      </c>
      <c r="F281" s="10">
        <f ca="1">'168 end'!L63</f>
        <v>7.1711115880825462E-3</v>
      </c>
      <c r="G281" s="16">
        <f ca="1">'336 end'!L63</f>
        <v>2.8378838838708856E-3</v>
      </c>
      <c r="H281">
        <f ca="1">'672 end'!L63</f>
        <v>3.0439975189289394E-3</v>
      </c>
      <c r="I281">
        <f ca="1">'1344 end'!L63</f>
        <v>2.1477138863149289E-3</v>
      </c>
      <c r="J281" t="e">
        <f ca="1">'2688 end'!L63</f>
        <v>#DIV/0!</v>
      </c>
    </row>
    <row r="282" spans="1:10" x14ac:dyDescent="0.25">
      <c r="A282">
        <v>34</v>
      </c>
      <c r="C282" t="str">
        <f ca="1">OFFSET('84p stat'!$A$1,A282*20,0)</f>
        <v>non CUDA transp_AVX_OMP</v>
      </c>
      <c r="D282" s="16" t="e">
        <f ca="1">'42 end'!L64</f>
        <v>#DIV/0!</v>
      </c>
      <c r="E282" s="16" t="e">
        <f ca="1">'84 end'!L64</f>
        <v>#VALUE!</v>
      </c>
      <c r="F282" s="10" t="e">
        <f ca="1">'168 end'!L64</f>
        <v>#DIV/0!</v>
      </c>
      <c r="G282" s="16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non CUDA transp_AVX_OMP non hash</v>
      </c>
      <c r="D283" s="16">
        <f ca="1">'42 end'!L65</f>
        <v>5.4632885539960376E-3</v>
      </c>
      <c r="E283" s="16">
        <f ca="1">'84 end'!L65</f>
        <v>7.4798307627450312E-4</v>
      </c>
      <c r="F283" s="10">
        <f ca="1">'168 end'!L65</f>
        <v>4.714877674116145E-3</v>
      </c>
      <c r="G283" s="16">
        <f ca="1">'336 end'!L65</f>
        <v>2.5302843850536225E-3</v>
      </c>
      <c r="H283">
        <f ca="1">'672 end'!L65</f>
        <v>3.3608574709425255E-3</v>
      </c>
      <c r="I283">
        <f ca="1">'1344 end'!L65</f>
        <v>3.0240799447040247E-2</v>
      </c>
      <c r="J283" t="e">
        <f ca="1">'2688 end'!L65</f>
        <v>#DIV/0!</v>
      </c>
    </row>
    <row r="284" spans="1:10" x14ac:dyDescent="0.25">
      <c r="A284">
        <v>36</v>
      </c>
      <c r="C284">
        <f ca="1">OFFSET('84p stat'!$A$1,A284*20,0)</f>
        <v>0</v>
      </c>
      <c r="D284" s="16" t="e">
        <f ca="1">'42 end'!L66</f>
        <v>#DIV/0!</v>
      </c>
      <c r="E284" s="16" t="e">
        <f ca="1">'84 end'!L66</f>
        <v>#DIV/0!</v>
      </c>
      <c r="F284" s="10" t="e">
        <f ca="1">'168 end'!L66</f>
        <v>#DIV/0!</v>
      </c>
      <c r="G284" s="16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>
        <f ca="1">OFFSET('84p stat'!$A$1,A285*20,0)</f>
        <v>0</v>
      </c>
      <c r="D285" s="16" t="e">
        <f ca="1">'42 end'!L67</f>
        <v>#DIV/0!</v>
      </c>
      <c r="E285" s="16" t="e">
        <f ca="1">'84 end'!L67</f>
        <v>#DIV/0!</v>
      </c>
      <c r="F285" s="10" t="e">
        <f ca="1">'168 end'!L67</f>
        <v>#DIV/0!</v>
      </c>
      <c r="G285" s="16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>
        <f ca="1">OFFSET('84p stat'!$A$1,A286*20,0)</f>
        <v>0</v>
      </c>
      <c r="D286" s="16" t="e">
        <f ca="1">'42 end'!L68</f>
        <v>#DIV/0!</v>
      </c>
      <c r="E286" s="16" t="e">
        <f ca="1">'84 end'!L68</f>
        <v>#DIV/0!</v>
      </c>
      <c r="F286" s="10" t="e">
        <f ca="1">'168 end'!L68</f>
        <v>#DIV/0!</v>
      </c>
      <c r="G286" s="16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6" t="e">
        <f ca="1">'42 end'!L69</f>
        <v>#DIV/0!</v>
      </c>
      <c r="E287" s="16" t="e">
        <f ca="1">'84 end'!L69</f>
        <v>#DIV/0!</v>
      </c>
      <c r="F287" s="10" t="e">
        <f ca="1">'168 end'!L69</f>
        <v>#DIV/0!</v>
      </c>
      <c r="G287" s="16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6" t="e">
        <f ca="1">'42 end'!L70</f>
        <v>#DIV/0!</v>
      </c>
      <c r="E288" s="16" t="e">
        <f ca="1">'84 end'!L70</f>
        <v>#DIV/0!</v>
      </c>
      <c r="F288" s="10" t="e">
        <f ca="1">'168 end'!L70</f>
        <v>#DIV/0!</v>
      </c>
      <c r="G288" s="16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6" t="e">
        <f ca="1">'42 end'!L71</f>
        <v>#DIV/0!</v>
      </c>
      <c r="E289" s="16" t="e">
        <f ca="1">'84 end'!L71</f>
        <v>#DIV/0!</v>
      </c>
      <c r="F289" s="10" t="e">
        <f ca="1">'168 end'!L71</f>
        <v>#DIV/0!</v>
      </c>
      <c r="G289" s="16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6" t="e">
        <f ca="1">'42 end'!L72</f>
        <v>#DIV/0!</v>
      </c>
      <c r="E290" s="16" t="e">
        <f ca="1">'84 end'!L72</f>
        <v>#DIV/0!</v>
      </c>
      <c r="F290" s="10" t="e">
        <f ca="1">'168 end'!L72</f>
        <v>#DIV/0!</v>
      </c>
      <c r="G290" s="16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6" t="e">
        <f ca="1">'42 end'!L73</f>
        <v>#DIV/0!</v>
      </c>
      <c r="E291" s="16" t="e">
        <f ca="1">'84 end'!L73</f>
        <v>#DIV/0!</v>
      </c>
      <c r="F291" s="10" t="e">
        <f ca="1">'168 end'!L73</f>
        <v>#DIV/0!</v>
      </c>
      <c r="G291" s="16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6" t="e">
        <f ca="1">'42 end'!L74</f>
        <v>#DIV/0!</v>
      </c>
      <c r="E292" s="16" t="e">
        <f ca="1">'84 end'!L74</f>
        <v>#DIV/0!</v>
      </c>
      <c r="F292" s="10" t="e">
        <f ca="1">'168 end'!L74</f>
        <v>#DIV/0!</v>
      </c>
      <c r="G292" s="16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6" t="e">
        <f ca="1">'42 end'!L75</f>
        <v>#DIV/0!</v>
      </c>
      <c r="E293" s="16" t="e">
        <f ca="1">'84 end'!L75</f>
        <v>#DIV/0!</v>
      </c>
      <c r="F293" s="10" t="e">
        <f ca="1">'168 end'!L75</f>
        <v>#DIV/0!</v>
      </c>
      <c r="G293" s="16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6" t="e">
        <f ca="1">'42 end'!L76</f>
        <v>#DIV/0!</v>
      </c>
      <c r="E294" s="16" t="e">
        <f ca="1">'84 end'!L76</f>
        <v>#DIV/0!</v>
      </c>
      <c r="F294" s="10" t="e">
        <f ca="1">'168 end'!L76</f>
        <v>#DIV/0!</v>
      </c>
      <c r="G294" s="16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6" t="e">
        <f ca="1">'42 end'!L77</f>
        <v>#DIV/0!</v>
      </c>
      <c r="E295" s="16" t="e">
        <f ca="1">'84 end'!L77</f>
        <v>#DIV/0!</v>
      </c>
      <c r="F295" s="10" t="e">
        <f ca="1">'168 end'!L77</f>
        <v>#DIV/0!</v>
      </c>
      <c r="G295" s="16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6" t="e">
        <f ca="1">'42 end'!L78</f>
        <v>#DIV/0!</v>
      </c>
      <c r="E296" s="16" t="e">
        <f ca="1">'84 end'!L78</f>
        <v>#DIV/0!</v>
      </c>
      <c r="F296" s="10" t="e">
        <f ca="1">'168 end'!L78</f>
        <v>#DIV/0!</v>
      </c>
      <c r="G296" s="16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6" t="e">
        <f ca="1">'42 end'!L79</f>
        <v>#DIV/0!</v>
      </c>
      <c r="E297" s="16" t="e">
        <f ca="1">'84 end'!L79</f>
        <v>#DIV/0!</v>
      </c>
      <c r="F297" s="10" t="e">
        <f ca="1">'168 end'!L79</f>
        <v>#DIV/0!</v>
      </c>
      <c r="G297" s="16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6" t="e">
        <f ca="1">'42 end'!L80</f>
        <v>#DIV/0!</v>
      </c>
      <c r="E298" s="16" t="e">
        <f ca="1">'84 end'!L80</f>
        <v>#DIV/0!</v>
      </c>
      <c r="F298" s="10" t="e">
        <f ca="1">'168 end'!L80</f>
        <v>#DIV/0!</v>
      </c>
      <c r="G298" s="16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67</v>
      </c>
      <c r="C301" t="s">
        <v>79</v>
      </c>
      <c r="D301" s="14">
        <v>42</v>
      </c>
      <c r="E301" s="14">
        <v>84</v>
      </c>
      <c r="F301">
        <v>168</v>
      </c>
      <c r="G301" s="14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15">
        <f ca="1">D3/D4</f>
        <v>0.99212955392048607</v>
      </c>
      <c r="E302" s="15">
        <f t="shared" ref="E302:H302" ca="1" si="165">E3/E4</f>
        <v>0.95829650480380213</v>
      </c>
      <c r="F302" s="5">
        <f t="shared" ca="1" si="165"/>
        <v>0.97336962362356183</v>
      </c>
      <c r="G302" s="15">
        <f t="shared" ca="1" si="165"/>
        <v>0.97314683123130941</v>
      </c>
      <c r="H302" s="5">
        <f t="shared" ca="1" si="165"/>
        <v>0.99003594629796954</v>
      </c>
      <c r="I302">
        <f ca="1">H3/H4</f>
        <v>0.99003594629796954</v>
      </c>
      <c r="J302">
        <f ca="1">H3/H4</f>
        <v>0.99003594629796954</v>
      </c>
    </row>
    <row r="303" spans="1:10" x14ac:dyDescent="0.25">
      <c r="A303">
        <v>2</v>
      </c>
      <c r="C303" t="str">
        <f ca="1">OFFSET('42p stat'!$A$1,A303*20,0)</f>
        <v>CUDA</v>
      </c>
      <c r="D303" s="15"/>
      <c r="E303" s="15"/>
      <c r="F303" s="5"/>
      <c r="G303" s="1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15">
        <f ca="1">D5/D6</f>
        <v>0.76339270219995325</v>
      </c>
      <c r="E304" s="15">
        <f t="shared" ref="E304:H304" ca="1" si="166">E5/E6</f>
        <v>0.68782704303537923</v>
      </c>
      <c r="F304" s="5">
        <f t="shared" ca="1" si="166"/>
        <v>0.52554495893652486</v>
      </c>
      <c r="G304" s="15">
        <f t="shared" ca="1" si="166"/>
        <v>0.41249312049172654</v>
      </c>
      <c r="H304" s="5">
        <f t="shared" ca="1" si="166"/>
        <v>0.42761855434644497</v>
      </c>
      <c r="I304">
        <f ca="1">H5/H6</f>
        <v>0.42761855434644497</v>
      </c>
      <c r="J304">
        <f ca="1">H5/H6</f>
        <v>0.42761855434644497</v>
      </c>
    </row>
    <row r="305" spans="1:10" x14ac:dyDescent="0.25">
      <c r="A305">
        <v>4</v>
      </c>
      <c r="C305" t="str">
        <f ca="1">OFFSET('42p stat'!$A$1,A305*20,0)</f>
        <v>CUDA ant</v>
      </c>
      <c r="D305" s="15"/>
      <c r="E305" s="15"/>
      <c r="F305" s="5"/>
      <c r="G305" s="1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15">
        <f ca="1">D7/D8</f>
        <v>1.0622624747751404</v>
      </c>
      <c r="E306" s="15">
        <f t="shared" ref="E306:H306" ca="1" si="167">E7/E8</f>
        <v>1.0609039312770605</v>
      </c>
      <c r="F306" s="5">
        <f t="shared" ca="1" si="167"/>
        <v>1.0536002630571999</v>
      </c>
      <c r="G306" s="15">
        <f t="shared" ca="1" si="167"/>
        <v>1.0599889068798019</v>
      </c>
      <c r="H306" s="5">
        <f t="shared" ca="1" si="167"/>
        <v>1.0282006191850013</v>
      </c>
      <c r="I306">
        <f ca="1">H7/H8</f>
        <v>1.0282006191850013</v>
      </c>
      <c r="J306">
        <f ca="1">H7/H8</f>
        <v>1.0282006191850013</v>
      </c>
    </row>
    <row r="307" spans="1:10" x14ac:dyDescent="0.25">
      <c r="A307">
        <v>6</v>
      </c>
      <c r="C307" t="str">
        <f ca="1">OFFSET('42p stat'!$A$1,A307*20,0)</f>
        <v>CUDA ant non hash</v>
      </c>
      <c r="D307" s="15"/>
      <c r="E307" s="15"/>
      <c r="F307" s="5"/>
      <c r="G307" s="15"/>
      <c r="H307" s="5"/>
    </row>
    <row r="308" spans="1:10" x14ac:dyDescent="0.25">
      <c r="A308">
        <v>7</v>
      </c>
      <c r="C308" t="str">
        <f ca="1">OFFSET('42p stat'!$A$1,A308*20,0)</f>
        <v>CUDA ant add CPU12</v>
      </c>
      <c r="D308" s="15">
        <f ca="1">D9/D11</f>
        <v>1.3548463803956101</v>
      </c>
      <c r="E308" s="15">
        <f t="shared" ref="E308:H308" ca="1" si="168">E9/E11</f>
        <v>1.5864205544242829</v>
      </c>
      <c r="F308" s="5">
        <f t="shared" ca="1" si="168"/>
        <v>1.6337800630633641</v>
      </c>
      <c r="G308" s="15">
        <f t="shared" ca="1" si="168"/>
        <v>1.9816849327594757</v>
      </c>
      <c r="H308" s="5">
        <f t="shared" ca="1" si="168"/>
        <v>2.2226546759374202</v>
      </c>
      <c r="I308">
        <f ca="1">H9/H11</f>
        <v>2.2226546759374202</v>
      </c>
      <c r="J308">
        <f ca="1">H9/H11</f>
        <v>2.2226546759374202</v>
      </c>
    </row>
    <row r="309" spans="1:10" x14ac:dyDescent="0.25">
      <c r="A309">
        <v>8</v>
      </c>
      <c r="C309" t="str">
        <f ca="1">OFFSET('42p stat'!$A$1,A309*20,0)</f>
        <v>CUDA opt</v>
      </c>
      <c r="D309" s="15">
        <f ca="1">D10/D11</f>
        <v>1.0039664466327436</v>
      </c>
      <c r="E309" s="15">
        <f t="shared" ref="E309:H309" ca="1" si="169">E10/E11</f>
        <v>1.0189079132963883</v>
      </c>
      <c r="F309" s="5">
        <f t="shared" ca="1" si="169"/>
        <v>1.0052202750770933</v>
      </c>
      <c r="G309" s="15">
        <f t="shared" ca="1" si="169"/>
        <v>1.0194562913478615</v>
      </c>
      <c r="H309" s="5">
        <f t="shared" ca="1" si="169"/>
        <v>1.0045009260228777</v>
      </c>
      <c r="I309">
        <f ca="1">H10/H11</f>
        <v>1.0045009260228777</v>
      </c>
      <c r="J309">
        <f ca="1">H10/H11</f>
        <v>1.0045009260228777</v>
      </c>
    </row>
    <row r="310" spans="1:10" x14ac:dyDescent="0.25">
      <c r="A310">
        <v>9</v>
      </c>
      <c r="C310" t="str">
        <f ca="1">OFFSET('42p stat'!$A$1,A310*20,0)</f>
        <v>CUDA opt Time</v>
      </c>
      <c r="D310" s="15"/>
      <c r="E310" s="15"/>
      <c r="F310" s="5"/>
      <c r="G310" s="15"/>
      <c r="H310" s="5"/>
    </row>
    <row r="311" spans="1:10" x14ac:dyDescent="0.25">
      <c r="A311">
        <v>10</v>
      </c>
      <c r="C311" t="str">
        <f ca="1">OFFSET('42p stat'!$A$1,A311*20,0)</f>
        <v>CUDA opt non hash</v>
      </c>
      <c r="D311" s="15">
        <f ca="1">D12/D13</f>
        <v>0.7980083065886352</v>
      </c>
      <c r="E311" s="15">
        <f t="shared" ref="E311:H311" ca="1" si="170">E12/E13</f>
        <v>0.65505833789670487</v>
      </c>
      <c r="F311" s="5">
        <f t="shared" ca="1" si="170"/>
        <v>0.50639019125281182</v>
      </c>
      <c r="G311" s="15">
        <f t="shared" ca="1" si="170"/>
        <v>0.37495613100305492</v>
      </c>
      <c r="H311" s="5">
        <f t="shared" ca="1" si="170"/>
        <v>0.30496098365519381</v>
      </c>
      <c r="I311">
        <f ca="1">H12/H13</f>
        <v>0.30496098365519381</v>
      </c>
      <c r="J311">
        <f ca="1">H12/H13</f>
        <v>0.30496098365519381</v>
      </c>
    </row>
    <row r="312" spans="1:10" x14ac:dyDescent="0.25">
      <c r="A312">
        <v>11</v>
      </c>
      <c r="C312" t="str">
        <f ca="1">OFFSET('42p stat'!$A$1,A312*20,0)</f>
        <v>CUDA opt ant</v>
      </c>
      <c r="D312" s="15"/>
      <c r="E312" s="15"/>
      <c r="F312" s="5"/>
      <c r="G312" s="15"/>
      <c r="H312" s="5"/>
    </row>
    <row r="313" spans="1:10" x14ac:dyDescent="0.25">
      <c r="A313">
        <v>12</v>
      </c>
      <c r="C313" t="str">
        <f ca="1">OFFSET('42p stat'!$A$1,A313*20,0)</f>
        <v>CUDA opt ant non hash</v>
      </c>
      <c r="D313" s="15">
        <f ca="1">D14/D15</f>
        <v>0.92679836475165478</v>
      </c>
      <c r="E313" s="15">
        <f t="shared" ref="E313:H313" ca="1" si="171">E14/E15</f>
        <v>0.93630795632180375</v>
      </c>
      <c r="F313" s="5">
        <f t="shared" ca="1" si="171"/>
        <v>0.95258279012933711</v>
      </c>
      <c r="G313" s="15">
        <f t="shared" ca="1" si="171"/>
        <v>0.94195813924077298</v>
      </c>
      <c r="H313" s="5">
        <f t="shared" ca="1" si="171"/>
        <v>0.97349893802394216</v>
      </c>
      <c r="I313">
        <f ca="1">H14/H15</f>
        <v>0.97349893802394216</v>
      </c>
      <c r="J313">
        <f ca="1">H14/H15</f>
        <v>0.97349893802394216</v>
      </c>
    </row>
    <row r="314" spans="1:10" x14ac:dyDescent="0.25">
      <c r="A314">
        <v>13</v>
      </c>
      <c r="C314" t="str">
        <f ca="1">OFFSET('42p stat'!$A$1,A314*20,0)</f>
        <v>CUDA opt ant par</v>
      </c>
      <c r="D314" s="15"/>
      <c r="E314" s="15"/>
      <c r="F314" s="5"/>
      <c r="G314" s="1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3"/>
      <c r="E332" s="13"/>
      <c r="F332" s="1"/>
      <c r="G332" s="13"/>
      <c r="H332" s="1"/>
      <c r="I332" s="1"/>
      <c r="J332" s="1"/>
    </row>
    <row r="333" spans="1:10" x14ac:dyDescent="0.25">
      <c r="B333" t="s">
        <v>78</v>
      </c>
      <c r="C333" t="s">
        <v>79</v>
      </c>
      <c r="D333" s="14">
        <v>42</v>
      </c>
      <c r="E333" s="14">
        <v>84</v>
      </c>
      <c r="F333">
        <v>168</v>
      </c>
      <c r="G333" s="14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17">
        <f ca="1">$B$1*POWER(D302,2)*SQRT(D55/(POWER(D3,2)*$C$1)+D56/(POWER(D4,2)*$C$1))</f>
        <v>3.0161938539999223E-3</v>
      </c>
      <c r="E334" s="17">
        <f ca="1">$B$1*POWER(D302,2)*SQRT(D55/(POWER(D3,2)*$C$1)+D56/(POWER(D4,2)*$C$1))</f>
        <v>3.0161938539999223E-3</v>
      </c>
      <c r="F334" s="9">
        <f ca="1">$B$1*POWER(D302,2)*SQRT(D55/(POWER(D3,2)*$C$1)+D56/(POWER(D4,2)*$C$1))</f>
        <v>3.0161938539999223E-3</v>
      </c>
      <c r="G334" s="17">
        <f ca="1">$B$1*POWER(D302,2)*SQRT(D55/(POWER(D3,2)*$C$1)+D56/(POWER(D4,2)*$C$1))</f>
        <v>3.0161938539999223E-3</v>
      </c>
      <c r="H334" s="9">
        <f ca="1">$B$1*POWER(D302,2)*SQRT(D55/(POWER(D3,2)*$C$1)+D56/(POWER(D4,2)*$C$1))</f>
        <v>3.0161938539999223E-3</v>
      </c>
      <c r="I334">
        <f ca="1">$B$1*POWER(D302,2)*SQRT(D55/(POWER(D3,2)*$C$1)+D56/(POWER(D4,2)*$C$1))</f>
        <v>3.0161938539999223E-3</v>
      </c>
      <c r="J334">
        <f ca="1">$B$1*POWER(D302,2)*SQRT(D55/(POWER(D3,2)*$C$1)+D56/(POWER(D4,2)*$C$1))</f>
        <v>3.0161938539999223E-3</v>
      </c>
    </row>
    <row r="335" spans="1:10" x14ac:dyDescent="0.25">
      <c r="A335">
        <v>2</v>
      </c>
      <c r="C335" t="str">
        <f ca="1">OFFSET('42p stat'!$A$1,A335*20,0)</f>
        <v>CUDA</v>
      </c>
      <c r="D335" s="17"/>
      <c r="E335" s="17"/>
      <c r="F335" s="9"/>
      <c r="G335" s="17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17">
        <f ca="1">$B$1*POWER(D304,2)*SQRT(D57/(POWER(D5,2)*$C$1)+D58/(POWER(D6,2)*$C$1))</f>
        <v>1.5193956425732518E-3</v>
      </c>
      <c r="E336" s="17">
        <f ca="1">$B$1*POWER(D304,2)*SQRT(D57/(POWER(D5,2)*$C$1)+D58/(POWER(D6,2)*$C$1))</f>
        <v>1.5193956425732518E-3</v>
      </c>
      <c r="F336" s="9">
        <f ca="1">$B$1*POWER(D304,2)*SQRT(D57/(POWER(D5,2)*$C$1)+D58/(POWER(D6,2)*$C$1))</f>
        <v>1.5193956425732518E-3</v>
      </c>
      <c r="G336" s="17">
        <f ca="1">$B$1*POWER(D304,2)*SQRT(D57/(POWER(D5,2)*$C$1)+D58/(POWER(D6,2)*$C$1))</f>
        <v>1.5193956425732518E-3</v>
      </c>
      <c r="H336" s="9">
        <f ca="1">$B$1*POWER(D304,2)*SQRT(D57/(POWER(D5,2)*$C$1)+D58/(POWER(D6,2)*$C$1))</f>
        <v>1.5193956425732518E-3</v>
      </c>
      <c r="I336">
        <f ca="1">$B$1*POWER(D304,2)*SQRT(D57/(POWER(D5,2)*$C$1)+D58/(POWER(D6,2)*$C$1))</f>
        <v>1.5193956425732518E-3</v>
      </c>
      <c r="J336">
        <f ca="1">$B$1*POWER(D304,2)*SQRT(D57/(POWER(D5,2)*$C$1)+D58/(POWER(D6,2)*$C$1))</f>
        <v>1.5193956425732518E-3</v>
      </c>
    </row>
    <row r="337" spans="1:10" x14ac:dyDescent="0.25">
      <c r="A337">
        <v>4</v>
      </c>
      <c r="C337" t="str">
        <f ca="1">OFFSET('42p stat'!$A$1,A337*20,0)</f>
        <v>CUDA ant</v>
      </c>
      <c r="D337" s="17"/>
      <c r="E337" s="17"/>
      <c r="F337" s="9"/>
      <c r="G337" s="17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17">
        <f ca="1">$B$1*POWER(D306,2)*SQRT(D59/(POWER(D7,2)*$C$1)+D60/(POWER(D8,2)*$C$1))</f>
        <v>5.5287989073550276E-3</v>
      </c>
      <c r="E338" s="17">
        <f ca="1">$B$1*POWER(D306,2)*SQRT(D59/(POWER(D7,2)*$C$1)+D60/(POWER(D8,2)*$C$1))</f>
        <v>5.5287989073550276E-3</v>
      </c>
      <c r="F338" s="9">
        <f ca="1">$B$1*POWER(D306,2)*SQRT(D59/(POWER(D7,2)*$C$1)+D60/(POWER(D8,2)*$C$1))</f>
        <v>5.5287989073550276E-3</v>
      </c>
      <c r="G338" s="17">
        <f ca="1">$B$1*POWER(D306,2)*SQRT(D59/(POWER(D7,2)*$C$1)+D60/(POWER(D8,2)*$C$1))</f>
        <v>5.5287989073550276E-3</v>
      </c>
      <c r="H338" s="9">
        <f ca="1">$B$1*POWER(D306,2)*SQRT(D59/(POWER(D7,2)*$C$1)+D60/(POWER(D8,2)*$C$1))</f>
        <v>5.5287989073550276E-3</v>
      </c>
      <c r="I338">
        <f ca="1">$B$1*POWER(D306,2)*SQRT(D59/(POWER(D7,2)*$C$1)+D60/(POWER(D8,2)*$C$1))</f>
        <v>5.5287989073550276E-3</v>
      </c>
      <c r="J338">
        <f ca="1">$B$1*POWER(D306,2)*SQRT(D59/(POWER(D7,2)*$C$1)+D60/(POWER(D8,2)*$C$1))</f>
        <v>5.5287989073550276E-3</v>
      </c>
    </row>
    <row r="339" spans="1:10" x14ac:dyDescent="0.25">
      <c r="A339">
        <v>6</v>
      </c>
      <c r="C339" t="str">
        <f ca="1">OFFSET('42p stat'!$A$1,A339*20,0)</f>
        <v>CUDA ant non hash</v>
      </c>
      <c r="D339" s="17"/>
      <c r="E339" s="17"/>
      <c r="F339" s="9"/>
      <c r="G339" s="17"/>
      <c r="H339" s="9"/>
    </row>
    <row r="340" spans="1:10" x14ac:dyDescent="0.25">
      <c r="A340">
        <v>7</v>
      </c>
      <c r="C340" t="str">
        <f ca="1">OFFSET('42p stat'!$A$1,A340*20,0)</f>
        <v>CUDA ant add CPU12</v>
      </c>
      <c r="D340" s="17">
        <f ca="1">$B$1*POWER(D308,2)*SQRT(D61/(POWER(D9,2)*$C$1)+D63/(POWER(D11,2)*$C$1))</f>
        <v>9.9555623160747127E-3</v>
      </c>
      <c r="E340" s="17">
        <f ca="1">$B$1*POWER(D308,2)*SQRT(D61/(POWER(D9,2)*$C$1)+D63/(POWER(D11,2)*$C$1))</f>
        <v>9.9555623160747127E-3</v>
      </c>
      <c r="F340" s="9">
        <f ca="1">$B$1*POWER(D308,2)*SQRT(D61/(POWER(D9,2)*$C$1)+D63/(POWER(D11,2)*$C$1))</f>
        <v>9.9555623160747127E-3</v>
      </c>
      <c r="G340" s="17">
        <f ca="1">$B$1*POWER(D308,2)*SQRT(D61/(POWER(D9,2)*$C$1)+D63/(POWER(D11,2)*$C$1))</f>
        <v>9.9555623160747127E-3</v>
      </c>
      <c r="H340" s="9">
        <f ca="1">$B$1*POWER(D308,2)*SQRT(D61/(POWER(D9,2)*$C$1)+D63/(POWER(D11,2)*$C$1))</f>
        <v>9.9555623160747127E-3</v>
      </c>
      <c r="I340">
        <f ca="1">$B$1*POWER(D308,2)*SQRT(D61/(POWER(D9,2)*$C$1)+D63/(POWER(D11,2)*$C$1))</f>
        <v>9.9555623160747127E-3</v>
      </c>
      <c r="J340">
        <f ca="1">$B$1*POWER(D308,2)*SQRT(D61/(POWER(D9,2)*$C$1)+D63/(POWER(D11,2)*$C$1))</f>
        <v>9.9555623160747127E-3</v>
      </c>
    </row>
    <row r="341" spans="1:10" x14ac:dyDescent="0.25">
      <c r="A341">
        <v>8</v>
      </c>
      <c r="C341" t="str">
        <f ca="1">OFFSET('42p stat'!$A$1,A341*20,0)</f>
        <v>CUDA opt</v>
      </c>
      <c r="D341" s="17">
        <f ca="1">$B$1*POWER(D309,2)*SQRT(D62/(POWER(D10,2)*$C$1)+D63/(POWER(D11,2)*$C$1))</f>
        <v>2.8171758117368452E-3</v>
      </c>
      <c r="E341" s="17">
        <f ca="1">$B$1*POWER(D309,2)*SQRT(D62/(POWER(D10,2)*$C$1)+D63/(POWER(D11,2)*$C$1))</f>
        <v>2.8171758117368452E-3</v>
      </c>
      <c r="F341" s="9">
        <f ca="1">$B$1*POWER(D309,2)*SQRT(D62/(POWER(D10,2)*$C$1)+D63/(POWER(D11,2)*$C$1))</f>
        <v>2.8171758117368452E-3</v>
      </c>
      <c r="G341" s="17">
        <f ca="1">$B$1*POWER(D309,2)*SQRT(D62/(POWER(D10,2)*$C$1)+D63/(POWER(D11,2)*$C$1))</f>
        <v>2.8171758117368452E-3</v>
      </c>
      <c r="H341" s="9">
        <f ca="1">$B$1*POWER(D309,2)*SQRT(D62/(POWER(D10,2)*$C$1)+D63/(POWER(D11,2)*$C$1))</f>
        <v>2.8171758117368452E-3</v>
      </c>
      <c r="I341">
        <f ca="1">$B$1*POWER(D309,2)*SQRT(D62/(POWER(D10,2)*$C$1)+D63/(POWER(D11,2)*$C$1))</f>
        <v>2.8171758117368452E-3</v>
      </c>
      <c r="J341">
        <f ca="1">$B$1*POWER(D309,2)*SQRT(D62/(POWER(D10,2)*$C$1)+D63/(POWER(D11,2)*$C$1))</f>
        <v>2.8171758117368452E-3</v>
      </c>
    </row>
    <row r="342" spans="1:10" x14ac:dyDescent="0.25">
      <c r="A342">
        <v>9</v>
      </c>
      <c r="C342" t="str">
        <f ca="1">OFFSET('42p stat'!$A$1,A342*20,0)</f>
        <v>CUDA opt Time</v>
      </c>
      <c r="D342" s="17"/>
      <c r="E342" s="17"/>
      <c r="F342" s="9"/>
      <c r="G342" s="17"/>
      <c r="H342" s="9"/>
    </row>
    <row r="343" spans="1:10" x14ac:dyDescent="0.25">
      <c r="A343">
        <v>10</v>
      </c>
      <c r="C343" t="str">
        <f ca="1">OFFSET('42p stat'!$A$1,A343*20,0)</f>
        <v>CUDA opt non hash</v>
      </c>
      <c r="D343" s="17">
        <f ca="1">$B$1*POWER(D311,2)*SQRT(D64/(POWER(D12,2)*$C$1)+D65/(POWER(D13,2)*$C$1))</f>
        <v>2.236203654981892E-3</v>
      </c>
      <c r="E343" s="17">
        <f ca="1">$B$1*POWER(D311,2)*SQRT(D64/(POWER(D12,2)*$C$1)+D65/(POWER(D13,2)*$C$1))</f>
        <v>2.236203654981892E-3</v>
      </c>
      <c r="F343" s="9">
        <f ca="1">$B$1*POWER(D311,2)*SQRT(D64/(POWER(D12,2)*$C$1)+D65/(POWER(D13,2)*$C$1))</f>
        <v>2.236203654981892E-3</v>
      </c>
      <c r="G343" s="17">
        <f ca="1">$B$1*POWER(D311,2)*SQRT(D64/(POWER(D12,2)*$C$1)+D65/(POWER(D13,2)*$C$1))</f>
        <v>2.236203654981892E-3</v>
      </c>
      <c r="H343" s="9">
        <f ca="1">$B$1*POWER(D311,2)*SQRT(D64/(POWER(D12,2)*$C$1)+D65/(POWER(D13,2)*$C$1))</f>
        <v>2.236203654981892E-3</v>
      </c>
      <c r="I343">
        <f ca="1">$B$1*POWER(D311,2)*SQRT(D64/(POWER(D12,2)*$C$1)+D65/(POWER(D13,2)*$C$1))</f>
        <v>2.236203654981892E-3</v>
      </c>
      <c r="J343">
        <f ca="1">$B$1*POWER(D311,2)*SQRT(D64/(POWER(D12,2)*$C$1)+D65/(POWER(D13,2)*$C$1))</f>
        <v>2.236203654981892E-3</v>
      </c>
    </row>
    <row r="344" spans="1:10" x14ac:dyDescent="0.25">
      <c r="A344">
        <v>11</v>
      </c>
      <c r="C344" t="str">
        <f ca="1">OFFSET('42p stat'!$A$1,A344*20,0)</f>
        <v>CUDA opt ant</v>
      </c>
      <c r="D344" s="17"/>
      <c r="E344" s="17"/>
      <c r="F344" s="9"/>
      <c r="G344" s="17"/>
      <c r="H344" s="9"/>
    </row>
    <row r="345" spans="1:10" x14ac:dyDescent="0.25">
      <c r="A345">
        <v>12</v>
      </c>
      <c r="C345" t="str">
        <f ca="1">OFFSET('42p stat'!$A$1,A345*20,0)</f>
        <v>CUDA opt ant non hash</v>
      </c>
      <c r="D345" s="17">
        <f ca="1">$B$1*POWER(D313,2)*SQRT(D66/(POWER(D14,2)*$C$1)+D67/(POWER(D15,2)*$C$1))</f>
        <v>2.3983281367598781E-3</v>
      </c>
      <c r="E345" s="17">
        <f ca="1">$B$1*POWER(D313,2)*SQRT(D66/(POWER(D14,2)*$C$1)+D67/(POWER(D15,2)*$C$1))</f>
        <v>2.3983281367598781E-3</v>
      </c>
      <c r="F345" s="9">
        <f ca="1">$B$1*POWER(D313,2)*SQRT(D66/(POWER(D14,2)*$C$1)+D67/(POWER(D15,2)*$C$1))</f>
        <v>2.3983281367598781E-3</v>
      </c>
      <c r="G345" s="17">
        <f ca="1">$B$1*POWER(D313,2)*SQRT(D66/(POWER(D14,2)*$C$1)+D67/(POWER(D15,2)*$C$1))</f>
        <v>2.3983281367598781E-3</v>
      </c>
      <c r="H345" s="9">
        <f ca="1">$B$1*POWER(D313,2)*SQRT(D66/(POWER(D14,2)*$C$1)+D67/(POWER(D15,2)*$C$1))</f>
        <v>2.3983281367598781E-3</v>
      </c>
      <c r="I345">
        <f ca="1">$B$1*POWER(D313,2)*SQRT(D66/(POWER(D14,2)*$C$1)+D67/(POWER(D15,2)*$C$1))</f>
        <v>2.3983281367598781E-3</v>
      </c>
      <c r="J345">
        <f ca="1">$B$1*POWER(D313,2)*SQRT(D66/(POWER(D14,2)*$C$1)+D67/(POWER(D15,2)*$C$1))</f>
        <v>2.3983281367598781E-3</v>
      </c>
    </row>
    <row r="346" spans="1:10" x14ac:dyDescent="0.25">
      <c r="A346">
        <v>13</v>
      </c>
      <c r="C346" t="str">
        <f ca="1">OFFSET('42p stat'!$A$1,A346*20,0)</f>
        <v>CUDA opt ant par</v>
      </c>
      <c r="D346" s="1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126</v>
      </c>
      <c r="C2" t="s">
        <v>53</v>
      </c>
      <c r="D2" t="s">
        <v>54</v>
      </c>
      <c r="E2" t="s">
        <v>55</v>
      </c>
      <c r="F2" t="s">
        <v>56</v>
      </c>
      <c r="G2" t="s">
        <v>59</v>
      </c>
      <c r="H2" t="s">
        <v>61</v>
      </c>
      <c r="I2" t="s">
        <v>60</v>
      </c>
      <c r="J2" t="s">
        <v>63</v>
      </c>
      <c r="K2" t="s">
        <v>62</v>
      </c>
      <c r="M2" t="s">
        <v>125</v>
      </c>
      <c r="O2" t="s">
        <v>132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128</v>
      </c>
      <c r="B5" t="s">
        <v>127</v>
      </c>
      <c r="C5" t="s">
        <v>129</v>
      </c>
      <c r="E5" t="s">
        <v>130</v>
      </c>
      <c r="F5" t="s">
        <v>131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133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116</v>
      </c>
      <c r="J1" t="s">
        <v>117</v>
      </c>
      <c r="K1" t="s">
        <v>118</v>
      </c>
      <c r="L1" t="s">
        <v>115</v>
      </c>
      <c r="M1" t="s">
        <v>119</v>
      </c>
    </row>
    <row r="2" spans="1:31" x14ac:dyDescent="0.25">
      <c r="D2">
        <v>7</v>
      </c>
      <c r="I2" t="s">
        <v>110</v>
      </c>
      <c r="J2" t="s">
        <v>111</v>
      </c>
      <c r="K2" t="s">
        <v>112</v>
      </c>
      <c r="L2" t="s">
        <v>113</v>
      </c>
      <c r="M2" t="s">
        <v>114</v>
      </c>
      <c r="N2" t="s">
        <v>123</v>
      </c>
      <c r="O2" t="s">
        <v>124</v>
      </c>
    </row>
    <row r="3" spans="1:31" x14ac:dyDescent="0.25">
      <c r="A3">
        <v>17</v>
      </c>
      <c r="D3" t="s">
        <v>57</v>
      </c>
      <c r="E3" t="s">
        <v>53</v>
      </c>
      <c r="F3" t="s">
        <v>54</v>
      </c>
      <c r="G3" t="s">
        <v>55</v>
      </c>
      <c r="H3" t="s">
        <v>56</v>
      </c>
      <c r="I3" s="3" t="s">
        <v>59</v>
      </c>
      <c r="J3" s="3" t="s">
        <v>61</v>
      </c>
      <c r="K3" s="3" t="s">
        <v>60</v>
      </c>
      <c r="L3" s="4" t="s">
        <v>63</v>
      </c>
      <c r="M3" s="4" t="s">
        <v>62</v>
      </c>
      <c r="N3" s="3" t="s">
        <v>55</v>
      </c>
      <c r="O3" s="3" t="s">
        <v>55</v>
      </c>
      <c r="U3" t="s">
        <v>53</v>
      </c>
      <c r="V3" t="s">
        <v>54</v>
      </c>
      <c r="W3" t="s">
        <v>55</v>
      </c>
      <c r="X3" t="s">
        <v>56</v>
      </c>
      <c r="Y3" t="s">
        <v>59</v>
      </c>
      <c r="Z3" t="s">
        <v>61</v>
      </c>
      <c r="AA3" t="s">
        <v>60</v>
      </c>
      <c r="AB3" t="s">
        <v>63</v>
      </c>
      <c r="AC3" t="s">
        <v>62</v>
      </c>
      <c r="AD3" t="s">
        <v>125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Classic ACO</v>
      </c>
      <c r="D4" s="5">
        <f ca="1">OFFSET('42p trace'!$R$56,(A4-1)*56,0)-OFFSET('42p trace'!$S$56,(A4-1)*56,0)</f>
        <v>4626.7951999999968</v>
      </c>
      <c r="E4" s="5">
        <f ca="1">OFFSET('42p trace'!$S$56,(A4-1)*56,0)-OFFSET('42p stat'!$H$1,A4*20,0)</f>
        <v>43.453379999999925</v>
      </c>
      <c r="F4" s="5">
        <f ca="1">OFFSET('42p stat'!$H$1,A4*20,0)-OFFSET('42p stat'!$K$1,A4*20,0)</f>
        <v>10.346005999999761</v>
      </c>
      <c r="G4" s="5">
        <f ca="1">OFFSET('42p stat'!$K$1,A4*20,0)-OFFSET('42p stat'!$N$1,A4*20,0)</f>
        <v>6057.6775050000006</v>
      </c>
      <c r="H4" s="5">
        <f ca="1">OFFSET('42p stat'!$N$1,A4*20,0)</f>
        <v>39.461908999999999</v>
      </c>
      <c r="I4" s="7">
        <f ca="1">OFFSET('42p stat'!$T$1,A4*20,0)</f>
        <v>48.705111000000002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239.336736</v>
      </c>
      <c r="M4" s="6">
        <f ca="1">OFFSET('42p stat'!$AC$1,A4*20,0)</f>
        <v>0</v>
      </c>
      <c r="N4" s="5">
        <f ca="1">SUM(M4,I4:K4)</f>
        <v>48.705111000000002</v>
      </c>
      <c r="O4" s="5">
        <f ca="1">G4-N4</f>
        <v>6008.9723940000003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Classic ACO</v>
      </c>
      <c r="D5" s="5">
        <f ca="1">OFFSET('84p trace'!$R$56,(A5-1)*56,0)-OFFSET('84p trace'!$S$56,(A5-1)*56,0)</f>
        <v>4661.4159999999956</v>
      </c>
      <c r="E5" s="5">
        <f ca="1">OFFSET('84p trace'!$S$56,(A5-1)*56,0)-OFFSET('84p stat'!$H$1,A5*20,0)</f>
        <v>45.547703000000183</v>
      </c>
      <c r="F5" s="5">
        <f ca="1">OFFSET('84p stat'!$H$1,A5*20,0)-OFFSET('84p stat'!$K$1,A5*20,0)</f>
        <v>20.537401999999929</v>
      </c>
      <c r="G5" s="5">
        <f ca="1">OFFSET('84p stat'!$K$1,A5*20,0)-OFFSET('84p stat'!$N$1,A5*20,0)</f>
        <v>11559.786784999998</v>
      </c>
      <c r="H5" s="5">
        <f ca="1">OFFSET('84p stat'!$N$1,A5*20,0)</f>
        <v>73.580110000000005</v>
      </c>
      <c r="I5" s="7">
        <f ca="1">OFFSET('84p stat'!$T$1,A5*20,0)</f>
        <v>75.045128000000005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297.13431700000001</v>
      </c>
      <c r="M5" s="6">
        <f ca="1">OFFSET('84p stat'!$AC$1,A5*20,0)</f>
        <v>0</v>
      </c>
      <c r="N5" s="5">
        <f t="shared" ref="N5:N10" ca="1" si="1">SUM(M5,I5:K5)</f>
        <v>75.045128000000005</v>
      </c>
      <c r="O5" s="5">
        <f t="shared" ref="O5:O10" ca="1" si="2">G5-N5</f>
        <v>11484.741656999999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Classic ACO</v>
      </c>
      <c r="D6" s="5">
        <f ca="1">OFFSET('168p trace'!$R$56,(A6-1)*56,0)-OFFSET('168p trace'!$S$56,(A6-1)*56,0)</f>
        <v>4655.9940000000024</v>
      </c>
      <c r="E6" s="5">
        <f ca="1">OFFSET('168p trace'!$S$56,(A6-1)*56,0)-OFFSET('168p stat'!$H$1,A6*20,0)</f>
        <v>48.136453000002803</v>
      </c>
      <c r="F6" s="5">
        <f ca="1">OFFSET('168p stat'!$H$1,A6*20,0)-OFFSET('168p stat'!$K$1,A6*20,0)</f>
        <v>40.043985000000248</v>
      </c>
      <c r="G6" s="5">
        <f ca="1">OFFSET('168p stat'!$K$1,A6*20,0)-OFFSET('168p stat'!$N$1,A6*20,0)</f>
        <v>21680.040003999999</v>
      </c>
      <c r="H6" s="5">
        <f ca="1">OFFSET('168p stat'!$N$1,A6*20,0)</f>
        <v>139.72155799999999</v>
      </c>
      <c r="I6" s="7">
        <f ca="1">OFFSET('168p stat'!$T$1,A6*20,0)</f>
        <v>116.116777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381.35621900000001</v>
      </c>
      <c r="M6" s="6">
        <f ca="1">OFFSET('168p stat'!$AC$1,A6*20,0)</f>
        <v>0</v>
      </c>
      <c r="N6" s="5">
        <f t="shared" ca="1" si="1"/>
        <v>116.116777</v>
      </c>
      <c r="O6" s="5">
        <f t="shared" ca="1" si="2"/>
        <v>21563.923226999999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Classic ACO</v>
      </c>
      <c r="D7" s="5">
        <f ca="1">OFFSET('336p trace'!$R$56,(A7-1)*56,0)-OFFSET('336p trace'!$S$56,(A7-1)*56,0)</f>
        <v>4608.4660000000003</v>
      </c>
      <c r="E7" s="5">
        <f ca="1">OFFSET('336p trace'!$S$56,(A7-1)*56,0)-OFFSET('336p stat'!$H$1,A7*20,0)</f>
        <v>57.926061999998637</v>
      </c>
      <c r="F7" s="5">
        <f ca="1">OFFSET('336p stat'!$H$1,A7*20,0)-OFFSET('336p stat'!$K$1,A7*20,0)</f>
        <v>78.418203999994148</v>
      </c>
      <c r="G7" s="5">
        <f ca="1">OFFSET('336p stat'!$K$1,A7*20,0)-OFFSET('336p stat'!$N$1,A7*20,0)</f>
        <v>41787.727193999999</v>
      </c>
      <c r="H7" s="5">
        <f ca="1">OFFSET('336p stat'!$N$1,A7*20,0)</f>
        <v>268.37054000000001</v>
      </c>
      <c r="I7" s="7">
        <f ca="1">OFFSET('336p stat'!$T$1,A7*20,0)</f>
        <v>194.697541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517.03840500000001</v>
      </c>
      <c r="M7" s="6">
        <f ca="1">OFFSET('336p stat'!$AC$1,A7*20,0)</f>
        <v>0</v>
      </c>
      <c r="N7" s="5">
        <f t="shared" ca="1" si="1"/>
        <v>194.697541</v>
      </c>
      <c r="O7" s="5">
        <f t="shared" ca="1" si="2"/>
        <v>41593.029652999998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Classic ACO</v>
      </c>
      <c r="D8" s="5">
        <f ca="1">OFFSET('672p trace'!$R$56,(A8-1)*56,0)-OFFSET('672p trace'!$S$56,(A8-1)*56,0)</f>
        <v>4755.9439999999886</v>
      </c>
      <c r="E8" s="5">
        <f ca="1">OFFSET('672p trace'!$S$56,(A8-1)*56,0)-OFFSET('672p stat'!$H$1,A8*20,0)</f>
        <v>77.188624999995227</v>
      </c>
      <c r="F8" s="5">
        <f ca="1">OFFSET('672p stat'!$H$1,A8*20,0)-OFFSET('672p stat'!$K$1,A8*20,0)</f>
        <v>162.07234400000016</v>
      </c>
      <c r="G8" s="5">
        <f ca="1">OFFSET('672p stat'!$K$1,A8*20,0)-OFFSET('672p stat'!$N$1,A8*20,0)</f>
        <v>83779.52698699999</v>
      </c>
      <c r="H8" s="5">
        <f ca="1">OFFSET('672p stat'!$N$1,A8*20,0)</f>
        <v>567.21004400000004</v>
      </c>
      <c r="I8" s="7">
        <f ca="1">OFFSET('672p stat'!$T$1,A8*20,0)</f>
        <v>373.16564499999998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856.07651099999998</v>
      </c>
      <c r="M8" s="6">
        <f ca="1">OFFSET('672p stat'!$AC$1,A8*20,0)</f>
        <v>0</v>
      </c>
      <c r="N8" s="5">
        <f t="shared" ca="1" si="1"/>
        <v>373.16564499999998</v>
      </c>
      <c r="O8" s="5">
        <f t="shared" ca="1" si="2"/>
        <v>83406.361341999989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Classic ACO</v>
      </c>
      <c r="D9" s="5">
        <f ca="1">OFFSET('1344p trace'!$R$56,(A9-1)*56,0)-OFFSET('1344p trace'!$S$56,(A9-1)*56,0)</f>
        <v>4884.8999999999942</v>
      </c>
      <c r="E9" s="5">
        <f ca="1">OFFSET('1344p trace'!$S$56,(A9-1)*56,0)-OFFSET('1344p stat'!$H$1,A9*20,0)</f>
        <v>193.88406199999736</v>
      </c>
      <c r="F9" s="5">
        <f ca="1">OFFSET('1344p stat'!$H$1,A9*20,0)-OFFSET('1344p stat'!$K$1,A9*20,0)</f>
        <v>321.52781300002243</v>
      </c>
      <c r="G9" s="5">
        <f ca="1">OFFSET('1344p stat'!$K$1,A9*20,0)-OFFSET('1344p stat'!$N$1,A9*20,0)</f>
        <v>165447.34681599998</v>
      </c>
      <c r="H9" s="5">
        <f ca="1">OFFSET('1344p stat'!$N$1,A9*20,0)</f>
        <v>1156.781309</v>
      </c>
      <c r="I9" s="7">
        <f ca="1">OFFSET('1344p stat'!$T$1,A9*20,0)</f>
        <v>759.75093900000002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1344.558767</v>
      </c>
      <c r="M9" s="6">
        <f ca="1">OFFSET('1344p stat'!$AC$1,A9*20,0)</f>
        <v>0</v>
      </c>
      <c r="N9" s="5">
        <f t="shared" ca="1" si="1"/>
        <v>759.75093900000002</v>
      </c>
      <c r="O9" s="5">
        <f t="shared" ca="1" si="2"/>
        <v>164687.59587699999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>
        <f ca="1">AVERAGE(D5:D8)</f>
        <v>4670.4549999999963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32811.405654599992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110.1617904761904</v>
      </c>
      <c r="E14" s="8">
        <f t="shared" ref="E14:L14" ca="1" si="3">E4/$B4</f>
        <v>1.0346042857142839</v>
      </c>
      <c r="F14" s="8">
        <f t="shared" ca="1" si="3"/>
        <v>0.2463334761904705</v>
      </c>
      <c r="G14" s="8">
        <f t="shared" ca="1" si="3"/>
        <v>144.23041678571431</v>
      </c>
      <c r="H14" s="8">
        <f t="shared" ca="1" si="3"/>
        <v>0.93956926190476187</v>
      </c>
      <c r="I14" s="8">
        <f t="shared" ca="1" si="3"/>
        <v>1.1596455000000001</v>
      </c>
      <c r="J14" s="8">
        <f t="shared" ca="1" si="3"/>
        <v>0</v>
      </c>
      <c r="K14" s="8">
        <f t="shared" ca="1" si="3"/>
        <v>0</v>
      </c>
      <c r="L14" s="8">
        <f t="shared" ca="1" si="3"/>
        <v>5.6984937142857142</v>
      </c>
      <c r="M14" s="8">
        <f t="shared" ref="M14:M19" ca="1" si="4">M4/$B4</f>
        <v>0</v>
      </c>
    </row>
    <row r="15" spans="1:31" x14ac:dyDescent="0.25">
      <c r="B15">
        <v>84</v>
      </c>
      <c r="D15" s="8">
        <f t="shared" ref="D15:L15" ca="1" si="5">D5/$B5</f>
        <v>55.493047619047566</v>
      </c>
      <c r="E15" s="8">
        <f t="shared" ca="1" si="5"/>
        <v>0.54223455952381172</v>
      </c>
      <c r="F15" s="8">
        <f t="shared" ca="1" si="5"/>
        <v>0.24449288095238011</v>
      </c>
      <c r="G15" s="8">
        <f t="shared" ca="1" si="5"/>
        <v>137.61650934523809</v>
      </c>
      <c r="H15" s="8">
        <f t="shared" ca="1" si="5"/>
        <v>0.87595369047619054</v>
      </c>
      <c r="I15" s="8">
        <f t="shared" ca="1" si="5"/>
        <v>0.893394380952381</v>
      </c>
      <c r="J15" s="8">
        <f t="shared" ca="1" si="5"/>
        <v>0</v>
      </c>
      <c r="K15" s="8">
        <f t="shared" ca="1" si="5"/>
        <v>0</v>
      </c>
      <c r="L15" s="8">
        <f t="shared" ca="1" si="5"/>
        <v>3.5373132976190478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27.714250000000014</v>
      </c>
      <c r="E16" s="8">
        <f t="shared" ca="1" si="6"/>
        <v>0.28652650595239765</v>
      </c>
      <c r="F16" s="8">
        <f t="shared" ca="1" si="6"/>
        <v>0.23835705357143006</v>
      </c>
      <c r="G16" s="8">
        <f t="shared" ca="1" si="6"/>
        <v>129.04785716666666</v>
      </c>
      <c r="H16" s="8">
        <f t="shared" ca="1" si="6"/>
        <v>0.83167594047619042</v>
      </c>
      <c r="I16" s="8">
        <f t="shared" ca="1" si="6"/>
        <v>0.69117129166666669</v>
      </c>
      <c r="J16" s="8">
        <f t="shared" ca="1" si="6"/>
        <v>0</v>
      </c>
      <c r="K16" s="8">
        <f t="shared" ca="1" si="6"/>
        <v>0</v>
      </c>
      <c r="L16" s="8">
        <f t="shared" ca="1" si="6"/>
        <v>2.2699774940476192</v>
      </c>
      <c r="M16" s="8">
        <f t="shared" ca="1" si="4"/>
        <v>0</v>
      </c>
    </row>
    <row r="17" spans="1:13" x14ac:dyDescent="0.25">
      <c r="B17">
        <v>336</v>
      </c>
      <c r="D17" s="8">
        <f t="shared" ref="D17:L17" ca="1" si="7">D7/$B7</f>
        <v>13.71567261904762</v>
      </c>
      <c r="E17" s="8">
        <f t="shared" ca="1" si="7"/>
        <v>0.172398994047615</v>
      </c>
      <c r="F17" s="8">
        <f t="shared" ca="1" si="7"/>
        <v>0.23338751190474449</v>
      </c>
      <c r="G17" s="8">
        <f t="shared" ca="1" si="7"/>
        <v>124.36823569642857</v>
      </c>
      <c r="H17" s="8">
        <f t="shared" ca="1" si="7"/>
        <v>0.79872184523809531</v>
      </c>
      <c r="I17" s="8">
        <f t="shared" ca="1" si="7"/>
        <v>0.57945696726190477</v>
      </c>
      <c r="J17" s="8">
        <f t="shared" ca="1" si="7"/>
        <v>0</v>
      </c>
      <c r="K17" s="8">
        <f t="shared" ca="1" si="7"/>
        <v>0</v>
      </c>
      <c r="L17" s="8">
        <f t="shared" ca="1" si="7"/>
        <v>1.5388047767857143</v>
      </c>
      <c r="M17" s="8">
        <f t="shared" ca="1" si="4"/>
        <v>0</v>
      </c>
    </row>
    <row r="18" spans="1:13" x14ac:dyDescent="0.25">
      <c r="B18">
        <v>672</v>
      </c>
      <c r="D18" s="8">
        <f t="shared" ref="D18:L18" ca="1" si="8">D8/$B8</f>
        <v>7.0772976190476022</v>
      </c>
      <c r="E18" s="8">
        <f t="shared" ca="1" si="8"/>
        <v>0.11486402529761194</v>
      </c>
      <c r="F18" s="8">
        <f t="shared" ca="1" si="8"/>
        <v>0.24117908333333357</v>
      </c>
      <c r="G18" s="8">
        <f t="shared" ca="1" si="8"/>
        <v>124.67191515922617</v>
      </c>
      <c r="H18" s="8">
        <f t="shared" ca="1" si="8"/>
        <v>0.84406256547619052</v>
      </c>
      <c r="I18" s="8">
        <f t="shared" ca="1" si="8"/>
        <v>0.55530601934523804</v>
      </c>
      <c r="J18" s="8">
        <f t="shared" ca="1" si="8"/>
        <v>0</v>
      </c>
      <c r="K18" s="8">
        <f t="shared" ca="1" si="8"/>
        <v>0</v>
      </c>
      <c r="L18" s="8">
        <f t="shared" ca="1" si="8"/>
        <v>1.2739233794642857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3.6345982142857101</v>
      </c>
      <c r="E19" s="8">
        <f t="shared" ca="1" si="9"/>
        <v>0.14425897470237897</v>
      </c>
      <c r="F19" s="8">
        <f t="shared" ca="1" si="9"/>
        <v>0.2392320037202548</v>
      </c>
      <c r="G19" s="8">
        <f t="shared" ca="1" si="9"/>
        <v>123.10070447619046</v>
      </c>
      <c r="H19" s="8">
        <f t="shared" ca="1" si="9"/>
        <v>0.86070037872023808</v>
      </c>
      <c r="I19" s="8">
        <f t="shared" ca="1" si="9"/>
        <v>0.56529087723214289</v>
      </c>
      <c r="J19" s="8">
        <f t="shared" ca="1" si="9"/>
        <v>0</v>
      </c>
      <c r="K19" s="8">
        <f t="shared" ca="1" si="9"/>
        <v>0</v>
      </c>
      <c r="L19" s="8">
        <f t="shared" ca="1" si="9"/>
        <v>1.0004157492559524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16.16907341269841</v>
      </c>
      <c r="E21" s="8">
        <f t="shared" ca="1" si="11"/>
        <v>0.1912631750992082</v>
      </c>
      <c r="F21" s="8">
        <f t="shared" ca="1" si="11"/>
        <v>0.23764121626983603</v>
      </c>
      <c r="G21" s="8">
        <f t="shared" ca="1" si="11"/>
        <v>126.02933600744046</v>
      </c>
      <c r="H21" s="8">
        <f ca="1">AVERAGE(H15:H17)</f>
        <v>0.83545049206349198</v>
      </c>
      <c r="I21" s="8">
        <f ca="1">AVERAGE(I16:I18)</f>
        <v>0.60864475942460317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1.694235216765873</v>
      </c>
      <c r="M21" s="8">
        <f t="shared" ca="1" si="12"/>
        <v>0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CPU12</v>
      </c>
      <c r="D23" s="3" t="s">
        <v>120</v>
      </c>
      <c r="E23" t="s">
        <v>122</v>
      </c>
    </row>
    <row r="24" spans="1:13" x14ac:dyDescent="0.25">
      <c r="D24" t="s">
        <v>121</v>
      </c>
    </row>
    <row r="26" spans="1:13" x14ac:dyDescent="0.25">
      <c r="A26">
        <v>9</v>
      </c>
      <c r="B26">
        <v>42</v>
      </c>
      <c r="C26" t="str">
        <f ca="1">OFFSET('42p stat'!$A$1,A26*20,0)</f>
        <v>CUDA opt Time</v>
      </c>
    </row>
    <row r="27" spans="1:13" x14ac:dyDescent="0.25">
      <c r="A27">
        <v>10</v>
      </c>
      <c r="B27">
        <v>42</v>
      </c>
      <c r="C27" t="str">
        <f ca="1">OFFSET('42p stat'!$A$1,A27*20,0)</f>
        <v>CUDA opt non hash</v>
      </c>
    </row>
    <row r="28" spans="1:13" x14ac:dyDescent="0.25">
      <c r="A28">
        <v>17</v>
      </c>
      <c r="B28">
        <v>42</v>
      </c>
      <c r="C28" t="str">
        <f ca="1">OFFSET('42p stat'!$A$1,A28*20,0)</f>
        <v>Classic ACO</v>
      </c>
    </row>
    <row r="29" spans="1:13" x14ac:dyDescent="0.25">
      <c r="A29">
        <v>19</v>
      </c>
      <c r="B29">
        <v>42</v>
      </c>
      <c r="C29" t="str">
        <f ca="1">OFFSET('42p stat'!$A$1,A29*20,0)</f>
        <v>omp</v>
      </c>
    </row>
    <row r="30" spans="1:13" x14ac:dyDescent="0.25">
      <c r="A30">
        <v>20</v>
      </c>
      <c r="B30">
        <v>42</v>
      </c>
      <c r="C30" t="str">
        <f ca="1">OFFSET('42p stat'!$A$1,A30*20,0)</f>
        <v>omp non hash</v>
      </c>
    </row>
    <row r="31" spans="1:13" x14ac:dyDescent="0.25">
      <c r="A31">
        <v>21</v>
      </c>
      <c r="B31">
        <v>42</v>
      </c>
      <c r="C31" t="str">
        <f ca="1">OFFSET('42p stat'!$A$1,A31*20,0)</f>
        <v>non CUDA transp Time</v>
      </c>
    </row>
    <row r="32" spans="1:13" x14ac:dyDescent="0.25">
      <c r="A32">
        <v>22</v>
      </c>
      <c r="B32">
        <v>42</v>
      </c>
      <c r="C32" t="str">
        <f ca="1">OFFSET('42p stat'!$A$1,A32*20,0)</f>
        <v>non CUDA transp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29</vt:i4>
      </vt:variant>
    </vt:vector>
  </HeadingPairs>
  <TitlesOfParts>
    <vt:vector size="29" baseType="lpstr">
      <vt:lpstr>42 end (2)</vt:lpstr>
      <vt:lpstr>42p trace (2)</vt:lpstr>
      <vt:lpstr>42p stat (2)</vt:lpstr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2025-05-23T05:08:25Z</dcterms:modified>
</cp:coreProperties>
</file>